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comments2.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drawings/drawing7.xml" ContentType="application/vnd.openxmlformats-officedocument.drawing+xml"/>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comments3.xml" ContentType="application/vnd.openxmlformats-officedocument.spreadsheetml.comments+xml"/>
  <Override PartName="/xl/charts/chart3.xml" ContentType="application/vnd.openxmlformats-officedocument.drawingml.chart+xml"/>
  <Override PartName="/xl/charts/chart4.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comments4.xml" ContentType="application/vnd.openxmlformats-officedocument.spreadsheetml.comments+xml"/>
  <Override PartName="/xl/charts/chart5.xml" ContentType="application/vnd.openxmlformats-officedocument.drawingml.chart+xml"/>
  <Override PartName="/xl/charts/chart6.xml" ContentType="application/vnd.openxmlformats-officedocument.drawingml.chart+xml"/>
  <Override PartName="/xl/drawings/drawing10.xml" ContentType="application/vnd.openxmlformats-officedocument.drawing+xml"/>
  <Override PartName="/xl/drawings/drawing11.xml" ContentType="application/vnd.openxmlformats-officedocument.drawing+xml"/>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comments5.xml" ContentType="application/vnd.openxmlformats-officedocument.spreadsheetml.comments+xml"/>
  <Override PartName="/xl/charts/chart7.xml" ContentType="application/vnd.openxmlformats-officedocument.drawingml.chart+xml"/>
  <Override PartName="/xl/charts/chart8.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comments6.xml" ContentType="application/vnd.openxmlformats-officedocument.spreadsheetml.comments+xml"/>
  <Override PartName="/xl/charts/chart9.xml" ContentType="application/vnd.openxmlformats-officedocument.drawingml.chart+xml"/>
  <Override PartName="/xl/charts/chart10.xml" ContentType="application/vnd.openxmlformats-officedocument.drawingml.chart+xml"/>
  <Override PartName="/xl/drawings/drawing14.xml" ContentType="application/vnd.openxmlformats-officedocument.drawing+xml"/>
  <Override PartName="/xl/drawings/drawing15.xml" ContentType="application/vnd.openxmlformats-officedocument.drawing+xml"/>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comments7.xml" ContentType="application/vnd.openxmlformats-officedocument.spreadsheetml.comments+xml"/>
  <Override PartName="/xl/charts/chart11.xml" ContentType="application/vnd.openxmlformats-officedocument.drawingml.chart+xml"/>
  <Override PartName="/xl/charts/chart12.xml" ContentType="application/vnd.openxmlformats-officedocument.drawingml.chart+xml"/>
  <Override PartName="/xl/drawings/drawing16.xml" ContentType="application/vnd.openxmlformats-officedocument.drawing+xml"/>
  <Override PartName="/xl/drawings/drawing17.xml" ContentType="application/vnd.openxmlformats-officedocument.drawing+xml"/>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embeddings/oleObject46.bin" ContentType="application/vnd.openxmlformats-officedocument.oleObject"/>
  <Override PartName="/xl/embeddings/oleObject47.bin" ContentType="application/vnd.openxmlformats-officedocument.oleObject"/>
  <Override PartName="/xl/embeddings/oleObject48.bin" ContentType="application/vnd.openxmlformats-officedocument.oleObject"/>
  <Override PartName="/xl/embeddings/oleObject49.bin" ContentType="application/vnd.openxmlformats-officedocument.oleObject"/>
  <Override PartName="/xl/comments8.xml" ContentType="application/vnd.openxmlformats-officedocument.spreadsheetml.comments+xml"/>
  <Override PartName="/xl/charts/chart13.xml" ContentType="application/vnd.openxmlformats-officedocument.drawingml.chart+xml"/>
  <Override PartName="/xl/charts/chart14.xml" ContentType="application/vnd.openxmlformats-officedocument.drawingml.chart+xml"/>
  <Override PartName="/xl/drawings/drawing18.xml" ContentType="application/vnd.openxmlformats-officedocument.drawing+xml"/>
  <Override PartName="/xl/drawings/drawing19.xml" ContentType="application/vnd.openxmlformats-officedocument.drawing+xml"/>
  <Override PartName="/xl/embeddings/oleObject50.bin" ContentType="application/vnd.openxmlformats-officedocument.oleObject"/>
  <Override PartName="/xl/embeddings/oleObject51.bin" ContentType="application/vnd.openxmlformats-officedocument.oleObject"/>
  <Override PartName="/xl/embeddings/oleObject52.bin" ContentType="application/vnd.openxmlformats-officedocument.oleObject"/>
  <Override PartName="/xl/embeddings/oleObject53.bin" ContentType="application/vnd.openxmlformats-officedocument.oleObject"/>
  <Override PartName="/xl/embeddings/oleObject54.bin" ContentType="application/vnd.openxmlformats-officedocument.oleObject"/>
  <Override PartName="/xl/embeddings/oleObject55.bin" ContentType="application/vnd.openxmlformats-officedocument.oleObject"/>
  <Override PartName="/xl/embeddings/oleObject56.bin" ContentType="application/vnd.openxmlformats-officedocument.oleObject"/>
  <Override PartName="/xl/comments9.xml" ContentType="application/vnd.openxmlformats-officedocument.spreadsheetml.comments+xml"/>
  <Override PartName="/xl/charts/chart15.xml" ContentType="application/vnd.openxmlformats-officedocument.drawingml.chart+xml"/>
  <Override PartName="/xl/charts/chart16.xml" ContentType="application/vnd.openxmlformats-officedocument.drawingml.chart+xml"/>
  <Override PartName="/xl/drawings/drawing20.xml" ContentType="application/vnd.openxmlformats-officedocument.drawing+xml"/>
  <Override PartName="/xl/drawings/drawing21.xml" ContentType="application/vnd.openxmlformats-officedocument.drawing+xml"/>
  <Override PartName="/xl/embeddings/oleObject57.bin" ContentType="application/vnd.openxmlformats-officedocument.oleObject"/>
  <Override PartName="/xl/embeddings/oleObject58.bin" ContentType="application/vnd.openxmlformats-officedocument.oleObject"/>
  <Override PartName="/xl/embeddings/oleObject59.bin" ContentType="application/vnd.openxmlformats-officedocument.oleObject"/>
  <Override PartName="/xl/embeddings/oleObject60.bin" ContentType="application/vnd.openxmlformats-officedocument.oleObject"/>
  <Override PartName="/xl/embeddings/oleObject61.bin" ContentType="application/vnd.openxmlformats-officedocument.oleObject"/>
  <Override PartName="/xl/embeddings/oleObject62.bin" ContentType="application/vnd.openxmlformats-officedocument.oleObject"/>
  <Override PartName="/xl/embeddings/oleObject63.bin" ContentType="application/vnd.openxmlformats-officedocument.oleObject"/>
  <Override PartName="/xl/comments10.xml" ContentType="application/vnd.openxmlformats-officedocument.spreadsheetml.comments+xml"/>
  <Override PartName="/xl/charts/chart17.xml" ContentType="application/vnd.openxmlformats-officedocument.drawingml.chart+xml"/>
  <Override PartName="/xl/charts/chart18.xml" ContentType="application/vnd.openxmlformats-officedocument.drawingml.chart+xml"/>
  <Override PartName="/xl/drawings/drawing22.xml" ContentType="application/vnd.openxmlformats-officedocument.drawing+xml"/>
  <Override PartName="/xl/drawings/drawing23.xml" ContentType="application/vnd.openxmlformats-officedocument.drawing+xml"/>
  <Override PartName="/xl/embeddings/oleObject64.bin" ContentType="application/vnd.openxmlformats-officedocument.oleObject"/>
  <Override PartName="/xl/embeddings/oleObject65.bin" ContentType="application/vnd.openxmlformats-officedocument.oleObject"/>
  <Override PartName="/xl/embeddings/oleObject66.bin" ContentType="application/vnd.openxmlformats-officedocument.oleObject"/>
  <Override PartName="/xl/embeddings/oleObject67.bin" ContentType="application/vnd.openxmlformats-officedocument.oleObject"/>
  <Override PartName="/xl/embeddings/oleObject68.bin" ContentType="application/vnd.openxmlformats-officedocument.oleObject"/>
  <Override PartName="/xl/embeddings/oleObject69.bin" ContentType="application/vnd.openxmlformats-officedocument.oleObject"/>
  <Override PartName="/xl/embeddings/oleObject70.bin" ContentType="application/vnd.openxmlformats-officedocument.oleObject"/>
  <Override PartName="/xl/comments11.xml" ContentType="application/vnd.openxmlformats-officedocument.spreadsheetml.comments+xml"/>
  <Override PartName="/xl/charts/chart19.xml" ContentType="application/vnd.openxmlformats-officedocument.drawingml.chart+xml"/>
  <Override PartName="/xl/charts/chart20.xml" ContentType="application/vnd.openxmlformats-officedocument.drawingml.chart+xml"/>
  <Override PartName="/xl/drawings/drawing24.xml" ContentType="application/vnd.openxmlformats-officedocument.drawing+xml"/>
  <Override PartName="/xl/drawings/drawing25.xml" ContentType="application/vnd.openxmlformats-officedocument.drawing+xml"/>
  <Override PartName="/xl/embeddings/oleObject71.bin" ContentType="application/vnd.openxmlformats-officedocument.oleObject"/>
  <Override PartName="/xl/embeddings/oleObject72.bin" ContentType="application/vnd.openxmlformats-officedocument.oleObject"/>
  <Override PartName="/xl/embeddings/oleObject73.bin" ContentType="application/vnd.openxmlformats-officedocument.oleObject"/>
  <Override PartName="/xl/embeddings/oleObject74.bin" ContentType="application/vnd.openxmlformats-officedocument.oleObject"/>
  <Override PartName="/xl/embeddings/oleObject75.bin" ContentType="application/vnd.openxmlformats-officedocument.oleObject"/>
  <Override PartName="/xl/embeddings/oleObject76.bin" ContentType="application/vnd.openxmlformats-officedocument.oleObject"/>
  <Override PartName="/xl/embeddings/oleObject77.bin" ContentType="application/vnd.openxmlformats-officedocument.oleObject"/>
  <Override PartName="/xl/comments12.xml" ContentType="application/vnd.openxmlformats-officedocument.spreadsheetml.comments+xml"/>
  <Override PartName="/xl/charts/chart21.xml" ContentType="application/vnd.openxmlformats-officedocument.drawingml.chart+xml"/>
  <Override PartName="/xl/charts/chart22.xml" ContentType="application/vnd.openxmlformats-officedocument.drawingml.chart+xml"/>
  <Override PartName="/xl/drawings/drawing26.xml" ContentType="application/vnd.openxmlformats-officedocument.drawing+xml"/>
  <Override PartName="/xl/drawings/drawing27.xml" ContentType="application/vnd.openxmlformats-officedocument.drawing+xml"/>
  <Override PartName="/xl/embeddings/oleObject78.bin" ContentType="application/vnd.openxmlformats-officedocument.oleObject"/>
  <Override PartName="/xl/embeddings/oleObject79.bin" ContentType="application/vnd.openxmlformats-officedocument.oleObject"/>
  <Override PartName="/xl/embeddings/oleObject80.bin" ContentType="application/vnd.openxmlformats-officedocument.oleObject"/>
  <Override PartName="/xl/embeddings/oleObject81.bin" ContentType="application/vnd.openxmlformats-officedocument.oleObject"/>
  <Override PartName="/xl/embeddings/oleObject82.bin" ContentType="application/vnd.openxmlformats-officedocument.oleObject"/>
  <Override PartName="/xl/embeddings/oleObject83.bin" ContentType="application/vnd.openxmlformats-officedocument.oleObject"/>
  <Override PartName="/xl/embeddings/oleObject84.bin" ContentType="application/vnd.openxmlformats-officedocument.oleObject"/>
  <Override PartName="/xl/comments13.xml" ContentType="application/vnd.openxmlformats-officedocument.spreadsheetml.comments+xml"/>
  <Override PartName="/xl/charts/chart23.xml" ContentType="application/vnd.openxmlformats-officedocument.drawingml.chart+xml"/>
  <Override PartName="/xl/charts/chart24.xml" ContentType="application/vnd.openxmlformats-officedocument.drawingml.chart+xml"/>
  <Override PartName="/xl/drawings/drawing28.xml" ContentType="application/vnd.openxmlformats-officedocument.drawing+xml"/>
  <Override PartName="/xl/drawings/drawing29.xml" ContentType="application/vnd.openxmlformats-officedocument.drawing+xml"/>
  <Override PartName="/xl/embeddings/oleObject85.bin" ContentType="application/vnd.openxmlformats-officedocument.oleObject"/>
  <Override PartName="/xl/embeddings/oleObject86.bin" ContentType="application/vnd.openxmlformats-officedocument.oleObject"/>
  <Override PartName="/xl/embeddings/oleObject87.bin" ContentType="application/vnd.openxmlformats-officedocument.oleObject"/>
  <Override PartName="/xl/embeddings/oleObject88.bin" ContentType="application/vnd.openxmlformats-officedocument.oleObject"/>
  <Override PartName="/xl/embeddings/oleObject89.bin" ContentType="application/vnd.openxmlformats-officedocument.oleObject"/>
  <Override PartName="/xl/embeddings/oleObject90.bin" ContentType="application/vnd.openxmlformats-officedocument.oleObject"/>
  <Override PartName="/xl/embeddings/oleObject91.bin" ContentType="application/vnd.openxmlformats-officedocument.oleObject"/>
  <Override PartName="/xl/comments14.xml" ContentType="application/vnd.openxmlformats-officedocument.spreadsheetml.comments+xml"/>
  <Override PartName="/xl/charts/chart25.xml" ContentType="application/vnd.openxmlformats-officedocument.drawingml.chart+xml"/>
  <Override PartName="/xl/charts/chart26.xml" ContentType="application/vnd.openxmlformats-officedocument.drawingml.chart+xml"/>
  <Override PartName="/xl/drawings/drawing30.xml" ContentType="application/vnd.openxmlformats-officedocument.drawing+xml"/>
  <Override PartName="/xl/drawings/drawing31.xml" ContentType="application/vnd.openxmlformats-officedocument.drawing+xml"/>
  <Override PartName="/xl/embeddings/oleObject92.bin" ContentType="application/vnd.openxmlformats-officedocument.oleObject"/>
  <Override PartName="/xl/embeddings/oleObject93.bin" ContentType="application/vnd.openxmlformats-officedocument.oleObject"/>
  <Override PartName="/xl/embeddings/oleObject94.bin" ContentType="application/vnd.openxmlformats-officedocument.oleObject"/>
  <Override PartName="/xl/embeddings/oleObject95.bin" ContentType="application/vnd.openxmlformats-officedocument.oleObject"/>
  <Override PartName="/xl/embeddings/oleObject96.bin" ContentType="application/vnd.openxmlformats-officedocument.oleObject"/>
  <Override PartName="/xl/embeddings/oleObject97.bin" ContentType="application/vnd.openxmlformats-officedocument.oleObject"/>
  <Override PartName="/xl/embeddings/oleObject98.bin" ContentType="application/vnd.openxmlformats-officedocument.oleObject"/>
  <Override PartName="/xl/comments15.xml" ContentType="application/vnd.openxmlformats-officedocument.spreadsheetml.comments+xml"/>
  <Override PartName="/xl/charts/chart27.xml" ContentType="application/vnd.openxmlformats-officedocument.drawingml.chart+xml"/>
  <Override PartName="/xl/charts/chart28.xml" ContentType="application/vnd.openxmlformats-officedocument.drawingml.chart+xml"/>
  <Override PartName="/xl/drawings/drawing32.xml" ContentType="application/vnd.openxmlformats-officedocument.drawing+xml"/>
  <Override PartName="/xl/drawings/drawing33.xml" ContentType="application/vnd.openxmlformats-officedocument.drawing+xml"/>
  <Override PartName="/xl/embeddings/oleObject99.bin" ContentType="application/vnd.openxmlformats-officedocument.oleObject"/>
  <Override PartName="/xl/embeddings/oleObject100.bin" ContentType="application/vnd.openxmlformats-officedocument.oleObject"/>
  <Override PartName="/xl/embeddings/oleObject101.bin" ContentType="application/vnd.openxmlformats-officedocument.oleObject"/>
  <Override PartName="/xl/embeddings/oleObject102.bin" ContentType="application/vnd.openxmlformats-officedocument.oleObject"/>
  <Override PartName="/xl/embeddings/oleObject103.bin" ContentType="application/vnd.openxmlformats-officedocument.oleObject"/>
  <Override PartName="/xl/embeddings/oleObject104.bin" ContentType="application/vnd.openxmlformats-officedocument.oleObject"/>
  <Override PartName="/xl/embeddings/oleObject105.bin" ContentType="application/vnd.openxmlformats-officedocument.oleObject"/>
  <Override PartName="/xl/comments16.xml" ContentType="application/vnd.openxmlformats-officedocument.spreadsheetml.comments+xml"/>
  <Override PartName="/xl/charts/chart29.xml" ContentType="application/vnd.openxmlformats-officedocument.drawingml.chart+xml"/>
  <Override PartName="/xl/charts/chart30.xml" ContentType="application/vnd.openxmlformats-officedocument.drawingml.chart+xml"/>
  <Override PartName="/xl/drawings/drawing34.xml" ContentType="application/vnd.openxmlformats-officedocument.drawing+xml"/>
  <Override PartName="/xl/drawings/drawing35.xml" ContentType="application/vnd.openxmlformats-officedocument.drawing+xml"/>
  <Override PartName="/xl/embeddings/oleObject106.bin" ContentType="application/vnd.openxmlformats-officedocument.oleObject"/>
  <Override PartName="/xl/embeddings/oleObject107.bin" ContentType="application/vnd.openxmlformats-officedocument.oleObject"/>
  <Override PartName="/xl/embeddings/oleObject108.bin" ContentType="application/vnd.openxmlformats-officedocument.oleObject"/>
  <Override PartName="/xl/embeddings/oleObject109.bin" ContentType="application/vnd.openxmlformats-officedocument.oleObject"/>
  <Override PartName="/xl/embeddings/oleObject110.bin" ContentType="application/vnd.openxmlformats-officedocument.oleObject"/>
  <Override PartName="/xl/embeddings/oleObject111.bin" ContentType="application/vnd.openxmlformats-officedocument.oleObject"/>
  <Override PartName="/xl/embeddings/oleObject112.bin" ContentType="application/vnd.openxmlformats-officedocument.oleObject"/>
  <Override PartName="/xl/comments17.xml" ContentType="application/vnd.openxmlformats-officedocument.spreadsheetml.comments+xml"/>
  <Override PartName="/xl/charts/chart31.xml" ContentType="application/vnd.openxmlformats-officedocument.drawingml.chart+xml"/>
  <Override PartName="/xl/charts/chart32.xml" ContentType="application/vnd.openxmlformats-officedocument.drawingml.chart+xml"/>
  <Override PartName="/xl/drawings/drawing36.xml" ContentType="application/vnd.openxmlformats-officedocument.drawing+xml"/>
  <Override PartName="/xl/drawings/drawing37.xml" ContentType="application/vnd.openxmlformats-officedocument.drawing+xml"/>
  <Override PartName="/xl/embeddings/oleObject113.bin" ContentType="application/vnd.openxmlformats-officedocument.oleObject"/>
  <Override PartName="/xl/embeddings/oleObject114.bin" ContentType="application/vnd.openxmlformats-officedocument.oleObject"/>
  <Override PartName="/xl/embeddings/oleObject115.bin" ContentType="application/vnd.openxmlformats-officedocument.oleObject"/>
  <Override PartName="/xl/embeddings/oleObject116.bin" ContentType="application/vnd.openxmlformats-officedocument.oleObject"/>
  <Override PartName="/xl/embeddings/oleObject117.bin" ContentType="application/vnd.openxmlformats-officedocument.oleObject"/>
  <Override PartName="/xl/embeddings/oleObject118.bin" ContentType="application/vnd.openxmlformats-officedocument.oleObject"/>
  <Override PartName="/xl/embeddings/oleObject119.bin" ContentType="application/vnd.openxmlformats-officedocument.oleObject"/>
  <Override PartName="/xl/comments18.xml" ContentType="application/vnd.openxmlformats-officedocument.spreadsheetml.comments+xml"/>
  <Override PartName="/xl/charts/chart33.xml" ContentType="application/vnd.openxmlformats-officedocument.drawingml.chart+xml"/>
  <Override PartName="/xl/charts/chart34.xml" ContentType="application/vnd.openxmlformats-officedocument.drawingml.chart+xml"/>
  <Override PartName="/xl/drawings/drawing38.xml" ContentType="application/vnd.openxmlformats-officedocument.drawing+xml"/>
  <Override PartName="/xl/drawings/drawing39.xml" ContentType="application/vnd.openxmlformats-officedocument.drawing+xml"/>
  <Override PartName="/xl/embeddings/oleObject120.bin" ContentType="application/vnd.openxmlformats-officedocument.oleObject"/>
  <Override PartName="/xl/embeddings/oleObject121.bin" ContentType="application/vnd.openxmlformats-officedocument.oleObject"/>
  <Override PartName="/xl/embeddings/oleObject122.bin" ContentType="application/vnd.openxmlformats-officedocument.oleObject"/>
  <Override PartName="/xl/embeddings/oleObject123.bin" ContentType="application/vnd.openxmlformats-officedocument.oleObject"/>
  <Override PartName="/xl/embeddings/oleObject124.bin" ContentType="application/vnd.openxmlformats-officedocument.oleObject"/>
  <Override PartName="/xl/embeddings/oleObject125.bin" ContentType="application/vnd.openxmlformats-officedocument.oleObject"/>
  <Override PartName="/xl/embeddings/oleObject126.bin" ContentType="application/vnd.openxmlformats-officedocument.oleObject"/>
  <Override PartName="/xl/comments19.xml" ContentType="application/vnd.openxmlformats-officedocument.spreadsheetml.comments+xml"/>
  <Override PartName="/xl/charts/chart35.xml" ContentType="application/vnd.openxmlformats-officedocument.drawingml.chart+xml"/>
  <Override PartName="/xl/charts/chart36.xml" ContentType="application/vnd.openxmlformats-officedocument.drawingml.chart+xml"/>
  <Override PartName="/xl/drawings/drawing40.xml" ContentType="application/vnd.openxmlformats-officedocument.drawing+xml"/>
  <Override PartName="/xl/drawings/drawing41.xml" ContentType="application/vnd.openxmlformats-officedocument.drawing+xml"/>
  <Override PartName="/xl/embeddings/oleObject127.bin" ContentType="application/vnd.openxmlformats-officedocument.oleObject"/>
  <Override PartName="/xl/embeddings/oleObject128.bin" ContentType="application/vnd.openxmlformats-officedocument.oleObject"/>
  <Override PartName="/xl/embeddings/oleObject129.bin" ContentType="application/vnd.openxmlformats-officedocument.oleObject"/>
  <Override PartName="/xl/embeddings/oleObject130.bin" ContentType="application/vnd.openxmlformats-officedocument.oleObject"/>
  <Override PartName="/xl/embeddings/oleObject131.bin" ContentType="application/vnd.openxmlformats-officedocument.oleObject"/>
  <Override PartName="/xl/embeddings/oleObject132.bin" ContentType="application/vnd.openxmlformats-officedocument.oleObject"/>
  <Override PartName="/xl/embeddings/oleObject133.bin" ContentType="application/vnd.openxmlformats-officedocument.oleObject"/>
  <Override PartName="/xl/comments20.xml" ContentType="application/vnd.openxmlformats-officedocument.spreadsheetml.comments+xml"/>
  <Override PartName="/xl/charts/chart37.xml" ContentType="application/vnd.openxmlformats-officedocument.drawingml.chart+xml"/>
  <Override PartName="/xl/charts/chart38.xml" ContentType="application/vnd.openxmlformats-officedocument.drawingml.chart+xml"/>
  <Override PartName="/xl/drawings/drawing42.xml" ContentType="application/vnd.openxmlformats-officedocument.drawing+xml"/>
  <Override PartName="/xl/drawings/drawing43.xml" ContentType="application/vnd.openxmlformats-officedocument.drawing+xml"/>
  <Override PartName="/xl/embeddings/oleObject134.bin" ContentType="application/vnd.openxmlformats-officedocument.oleObject"/>
  <Override PartName="/xl/embeddings/oleObject135.bin" ContentType="application/vnd.openxmlformats-officedocument.oleObject"/>
  <Override PartName="/xl/embeddings/oleObject136.bin" ContentType="application/vnd.openxmlformats-officedocument.oleObject"/>
  <Override PartName="/xl/embeddings/oleObject137.bin" ContentType="application/vnd.openxmlformats-officedocument.oleObject"/>
  <Override PartName="/xl/embeddings/oleObject138.bin" ContentType="application/vnd.openxmlformats-officedocument.oleObject"/>
  <Override PartName="/xl/embeddings/oleObject139.bin" ContentType="application/vnd.openxmlformats-officedocument.oleObject"/>
  <Override PartName="/xl/embeddings/oleObject140.bin" ContentType="application/vnd.openxmlformats-officedocument.oleObject"/>
  <Override PartName="/xl/comments21.xml" ContentType="application/vnd.openxmlformats-officedocument.spreadsheetml.comments+xml"/>
  <Override PartName="/xl/charts/chart39.xml" ContentType="application/vnd.openxmlformats-officedocument.drawingml.chart+xml"/>
  <Override PartName="/xl/charts/chart40.xml" ContentType="application/vnd.openxmlformats-officedocument.drawingml.chart+xml"/>
  <Override PartName="/xl/drawings/drawing44.xml" ContentType="application/vnd.openxmlformats-officedocument.drawing+xml"/>
  <Override PartName="/xl/drawings/drawing45.xml" ContentType="application/vnd.openxmlformats-officedocument.drawing+xml"/>
  <Override PartName="/xl/embeddings/oleObject141.bin" ContentType="application/vnd.openxmlformats-officedocument.oleObject"/>
  <Override PartName="/xl/embeddings/oleObject142.bin" ContentType="application/vnd.openxmlformats-officedocument.oleObject"/>
  <Override PartName="/xl/embeddings/oleObject143.bin" ContentType="application/vnd.openxmlformats-officedocument.oleObject"/>
  <Override PartName="/xl/embeddings/oleObject144.bin" ContentType="application/vnd.openxmlformats-officedocument.oleObject"/>
  <Override PartName="/xl/embeddings/oleObject145.bin" ContentType="application/vnd.openxmlformats-officedocument.oleObject"/>
  <Override PartName="/xl/embeddings/oleObject146.bin" ContentType="application/vnd.openxmlformats-officedocument.oleObject"/>
  <Override PartName="/xl/embeddings/oleObject147.bin" ContentType="application/vnd.openxmlformats-officedocument.oleObject"/>
  <Override PartName="/xl/comments22.xml" ContentType="application/vnd.openxmlformats-officedocument.spreadsheetml.comments+xml"/>
  <Override PartName="/xl/charts/chart41.xml" ContentType="application/vnd.openxmlformats-officedocument.drawingml.chart+xml"/>
  <Override PartName="/xl/charts/chart42.xml" ContentType="application/vnd.openxmlformats-officedocument.drawingml.chart+xml"/>
  <Override PartName="/xl/drawings/drawing46.xml" ContentType="application/vnd.openxmlformats-officedocument.drawing+xml"/>
  <Override PartName="/xl/drawings/drawing47.xml" ContentType="application/vnd.openxmlformats-officedocument.drawing+xml"/>
  <Override PartName="/xl/embeddings/oleObject148.bin" ContentType="application/vnd.openxmlformats-officedocument.oleObject"/>
  <Override PartName="/xl/embeddings/oleObject149.bin" ContentType="application/vnd.openxmlformats-officedocument.oleObject"/>
  <Override PartName="/xl/embeddings/oleObject150.bin" ContentType="application/vnd.openxmlformats-officedocument.oleObject"/>
  <Override PartName="/xl/embeddings/oleObject151.bin" ContentType="application/vnd.openxmlformats-officedocument.oleObject"/>
  <Override PartName="/xl/embeddings/oleObject152.bin" ContentType="application/vnd.openxmlformats-officedocument.oleObject"/>
  <Override PartName="/xl/embeddings/oleObject153.bin" ContentType="application/vnd.openxmlformats-officedocument.oleObject"/>
  <Override PartName="/xl/embeddings/oleObject154.bin" ContentType="application/vnd.openxmlformats-officedocument.oleObject"/>
  <Override PartName="/xl/comments23.xml" ContentType="application/vnd.openxmlformats-officedocument.spreadsheetml.comments+xml"/>
  <Override PartName="/xl/charts/chart43.xml" ContentType="application/vnd.openxmlformats-officedocument.drawingml.chart+xml"/>
  <Override PartName="/xl/charts/chart44.xml" ContentType="application/vnd.openxmlformats-officedocument.drawingml.chart+xml"/>
  <Override PartName="/xl/drawings/drawing48.xml" ContentType="application/vnd.openxmlformats-officedocument.drawing+xml"/>
  <Override PartName="/xl/drawings/drawing49.xml" ContentType="application/vnd.openxmlformats-officedocument.drawing+xml"/>
  <Override PartName="/xl/embeddings/oleObject155.bin" ContentType="application/vnd.openxmlformats-officedocument.oleObject"/>
  <Override PartName="/xl/embeddings/oleObject156.bin" ContentType="application/vnd.openxmlformats-officedocument.oleObject"/>
  <Override PartName="/xl/embeddings/oleObject157.bin" ContentType="application/vnd.openxmlformats-officedocument.oleObject"/>
  <Override PartName="/xl/embeddings/oleObject158.bin" ContentType="application/vnd.openxmlformats-officedocument.oleObject"/>
  <Override PartName="/xl/embeddings/oleObject159.bin" ContentType="application/vnd.openxmlformats-officedocument.oleObject"/>
  <Override PartName="/xl/embeddings/oleObject160.bin" ContentType="application/vnd.openxmlformats-officedocument.oleObject"/>
  <Override PartName="/xl/embeddings/oleObject161.bin" ContentType="application/vnd.openxmlformats-officedocument.oleObject"/>
  <Override PartName="/xl/comments24.xml" ContentType="application/vnd.openxmlformats-officedocument.spreadsheetml.comments+xml"/>
  <Override PartName="/xl/charts/chart45.xml" ContentType="application/vnd.openxmlformats-officedocument.drawingml.chart+xml"/>
  <Override PartName="/xl/charts/chart46.xml" ContentType="application/vnd.openxmlformats-officedocument.drawingml.chart+xml"/>
  <Override PartName="/xl/drawings/drawing50.xml" ContentType="application/vnd.openxmlformats-officedocument.drawing+xml"/>
  <Override PartName="/xl/drawings/drawing51.xml" ContentType="application/vnd.openxmlformats-officedocument.drawing+xml"/>
  <Override PartName="/xl/embeddings/oleObject162.bin" ContentType="application/vnd.openxmlformats-officedocument.oleObject"/>
  <Override PartName="/xl/embeddings/oleObject163.bin" ContentType="application/vnd.openxmlformats-officedocument.oleObject"/>
  <Override PartName="/xl/embeddings/oleObject164.bin" ContentType="application/vnd.openxmlformats-officedocument.oleObject"/>
  <Override PartName="/xl/embeddings/oleObject165.bin" ContentType="application/vnd.openxmlformats-officedocument.oleObject"/>
  <Override PartName="/xl/embeddings/oleObject166.bin" ContentType="application/vnd.openxmlformats-officedocument.oleObject"/>
  <Override PartName="/xl/embeddings/oleObject167.bin" ContentType="application/vnd.openxmlformats-officedocument.oleObject"/>
  <Override PartName="/xl/embeddings/oleObject168.bin" ContentType="application/vnd.openxmlformats-officedocument.oleObject"/>
  <Override PartName="/xl/comments25.xml" ContentType="application/vnd.openxmlformats-officedocument.spreadsheetml.comments+xml"/>
  <Override PartName="/xl/charts/chart47.xml" ContentType="application/vnd.openxmlformats-officedocument.drawingml.chart+xml"/>
  <Override PartName="/xl/charts/chart48.xml" ContentType="application/vnd.openxmlformats-officedocument.drawingml.chart+xml"/>
  <Override PartName="/xl/drawings/drawing52.xml" ContentType="application/vnd.openxmlformats-officedocument.drawing+xml"/>
  <Override PartName="/xl/drawings/drawing53.xml" ContentType="application/vnd.openxmlformats-officedocument.drawing+xml"/>
  <Override PartName="/xl/embeddings/oleObject169.bin" ContentType="application/vnd.openxmlformats-officedocument.oleObject"/>
  <Override PartName="/xl/embeddings/oleObject170.bin" ContentType="application/vnd.openxmlformats-officedocument.oleObject"/>
  <Override PartName="/xl/embeddings/oleObject171.bin" ContentType="application/vnd.openxmlformats-officedocument.oleObject"/>
  <Override PartName="/xl/embeddings/oleObject172.bin" ContentType="application/vnd.openxmlformats-officedocument.oleObject"/>
  <Override PartName="/xl/embeddings/oleObject173.bin" ContentType="application/vnd.openxmlformats-officedocument.oleObject"/>
  <Override PartName="/xl/embeddings/oleObject174.bin" ContentType="application/vnd.openxmlformats-officedocument.oleObject"/>
  <Override PartName="/xl/embeddings/oleObject175.bin" ContentType="application/vnd.openxmlformats-officedocument.oleObject"/>
  <Override PartName="/xl/comments26.xml" ContentType="application/vnd.openxmlformats-officedocument.spreadsheetml.comments+xml"/>
  <Override PartName="/xl/charts/chart49.xml" ContentType="application/vnd.openxmlformats-officedocument.drawingml.chart+xml"/>
  <Override PartName="/xl/charts/chart50.xml" ContentType="application/vnd.openxmlformats-officedocument.drawingml.chart+xml"/>
  <Override PartName="/xl/drawings/drawing54.xml" ContentType="application/vnd.openxmlformats-officedocument.drawing+xml"/>
  <Override PartName="/xl/drawings/drawing55.xml" ContentType="application/vnd.openxmlformats-officedocument.drawing+xml"/>
  <Override PartName="/xl/embeddings/oleObject176.bin" ContentType="application/vnd.openxmlformats-officedocument.oleObject"/>
  <Override PartName="/xl/embeddings/oleObject177.bin" ContentType="application/vnd.openxmlformats-officedocument.oleObject"/>
  <Override PartName="/xl/embeddings/oleObject178.bin" ContentType="application/vnd.openxmlformats-officedocument.oleObject"/>
  <Override PartName="/xl/embeddings/oleObject179.bin" ContentType="application/vnd.openxmlformats-officedocument.oleObject"/>
  <Override PartName="/xl/embeddings/oleObject180.bin" ContentType="application/vnd.openxmlformats-officedocument.oleObject"/>
  <Override PartName="/xl/embeddings/oleObject181.bin" ContentType="application/vnd.openxmlformats-officedocument.oleObject"/>
  <Override PartName="/xl/embeddings/oleObject182.bin" ContentType="application/vnd.openxmlformats-officedocument.oleObject"/>
  <Override PartName="/xl/comments27.xml" ContentType="application/vnd.openxmlformats-officedocument.spreadsheetml.comments+xml"/>
  <Override PartName="/xl/charts/chart51.xml" ContentType="application/vnd.openxmlformats-officedocument.drawingml.chart+xml"/>
  <Override PartName="/xl/charts/chart52.xml" ContentType="application/vnd.openxmlformats-officedocument.drawingml.chart+xml"/>
  <Override PartName="/xl/drawings/drawing56.xml" ContentType="application/vnd.openxmlformats-officedocument.drawing+xml"/>
  <Override PartName="/xl/drawings/drawing57.xml" ContentType="application/vnd.openxmlformats-officedocument.drawing+xml"/>
  <Override PartName="/xl/embeddings/oleObject183.bin" ContentType="application/vnd.openxmlformats-officedocument.oleObject"/>
  <Override PartName="/xl/embeddings/oleObject184.bin" ContentType="application/vnd.openxmlformats-officedocument.oleObject"/>
  <Override PartName="/xl/embeddings/oleObject185.bin" ContentType="application/vnd.openxmlformats-officedocument.oleObject"/>
  <Override PartName="/xl/embeddings/oleObject186.bin" ContentType="application/vnd.openxmlformats-officedocument.oleObject"/>
  <Override PartName="/xl/embeddings/oleObject187.bin" ContentType="application/vnd.openxmlformats-officedocument.oleObject"/>
  <Override PartName="/xl/embeddings/oleObject188.bin" ContentType="application/vnd.openxmlformats-officedocument.oleObject"/>
  <Override PartName="/xl/embeddings/oleObject189.bin" ContentType="application/vnd.openxmlformats-officedocument.oleObject"/>
  <Override PartName="/xl/comments28.xml" ContentType="application/vnd.openxmlformats-officedocument.spreadsheetml.comments+xml"/>
  <Override PartName="/xl/charts/chart53.xml" ContentType="application/vnd.openxmlformats-officedocument.drawingml.chart+xml"/>
  <Override PartName="/xl/charts/chart54.xml" ContentType="application/vnd.openxmlformats-officedocument.drawingml.chart+xml"/>
  <Override PartName="/xl/drawings/drawing58.xml" ContentType="application/vnd.openxmlformats-officedocument.drawing+xml"/>
  <Override PartName="/xl/drawings/drawing59.xml" ContentType="application/vnd.openxmlformats-officedocument.drawing+xml"/>
  <Override PartName="/xl/embeddings/oleObject190.bin" ContentType="application/vnd.openxmlformats-officedocument.oleObject"/>
  <Override PartName="/xl/embeddings/oleObject191.bin" ContentType="application/vnd.openxmlformats-officedocument.oleObject"/>
  <Override PartName="/xl/embeddings/oleObject192.bin" ContentType="application/vnd.openxmlformats-officedocument.oleObject"/>
  <Override PartName="/xl/embeddings/oleObject193.bin" ContentType="application/vnd.openxmlformats-officedocument.oleObject"/>
  <Override PartName="/xl/embeddings/oleObject194.bin" ContentType="application/vnd.openxmlformats-officedocument.oleObject"/>
  <Override PartName="/xl/embeddings/oleObject195.bin" ContentType="application/vnd.openxmlformats-officedocument.oleObject"/>
  <Override PartName="/xl/embeddings/oleObject196.bin" ContentType="application/vnd.openxmlformats-officedocument.oleObject"/>
  <Override PartName="/xl/comments29.xml" ContentType="application/vnd.openxmlformats-officedocument.spreadsheetml.comments+xml"/>
  <Override PartName="/xl/charts/chart55.xml" ContentType="application/vnd.openxmlformats-officedocument.drawingml.chart+xml"/>
  <Override PartName="/xl/charts/chart5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codeName="ThisWorkbook" defaultThemeVersion="124226"/>
  <workbookProtection workbookPassword="CC6D" lockStructure="1"/>
  <bookViews>
    <workbookView xWindow="-20" yWindow="-20" windowWidth="14520" windowHeight="12780"/>
  </bookViews>
  <sheets>
    <sheet name="入力シート (一物質)" sheetId="63" r:id="rId1"/>
    <sheet name="印刷レポート（一物質）" sheetId="7" r:id="rId2"/>
    <sheet name="入力シート (複数物質)" sheetId="5" r:id="rId3"/>
    <sheet name="印刷レポート（複数物質一覧）" sheetId="62" r:id="rId4"/>
    <sheet name="パラメーター 一覧表" sheetId="2" state="hidden" r:id="rId5"/>
    <sheet name="計算シート (一物質)" sheetId="64" state="hidden" r:id="rId6"/>
    <sheet name="計算シート（複数物質）" sheetId="3" state="hidden" r:id="rId7"/>
    <sheet name="パラメータ引用文献" sheetId="6" state="hidden" r:id="rId8"/>
    <sheet name="入力シート_クロロエチレン" sheetId="8" state="hidden" r:id="rId9"/>
    <sheet name="計算シート_クロロエチレン" sheetId="9" state="hidden" r:id="rId10"/>
    <sheet name="入力シート_ジクロロメタン" sheetId="10" state="hidden" r:id="rId11"/>
    <sheet name="計算シート_ジクロロメタン" sheetId="11" state="hidden" r:id="rId12"/>
    <sheet name="入力シート_四塩化炭素" sheetId="12" state="hidden" r:id="rId13"/>
    <sheet name="計算シート_四塩化炭素" sheetId="13" state="hidden" r:id="rId14"/>
    <sheet name="入力シート_1・2・ジクロロエタン" sheetId="14" state="hidden" r:id="rId15"/>
    <sheet name="計算シート_1・2・ジクロロエタン" sheetId="15" state="hidden" r:id="rId16"/>
    <sheet name="入力シート_1・1・ジクロロエチレン" sheetId="16" state="hidden" r:id="rId17"/>
    <sheet name="計算シート_1・1・ジクロロエチレン" sheetId="17" state="hidden" r:id="rId18"/>
    <sheet name="入力シート_1・2・ジクロロエチレン" sheetId="18" state="hidden" r:id="rId19"/>
    <sheet name="計算シート_1・2・ジクロロエチレン" sheetId="19" state="hidden" r:id="rId20"/>
    <sheet name="入力シート_1・1・1・トリクロロエタン" sheetId="22" state="hidden" r:id="rId21"/>
    <sheet name="計算シート_1・1・1・トリクロロエタン" sheetId="23" state="hidden" r:id="rId22"/>
    <sheet name="入力シート_1・1・2・トリクロロエタン" sheetId="24" state="hidden" r:id="rId23"/>
    <sheet name="計算シート_1・1・2・トリクロロエタン" sheetId="25" state="hidden" r:id="rId24"/>
    <sheet name="入力シート_トリクロロエチレン" sheetId="26" state="hidden" r:id="rId25"/>
    <sheet name="計算シート_トリクロロエチレン" sheetId="27" state="hidden" r:id="rId26"/>
    <sheet name="入力シート_テトラクロロエチレン" sheetId="28" state="hidden" r:id="rId27"/>
    <sheet name="計算シート_テトラクロロエチレン" sheetId="29" state="hidden" r:id="rId28"/>
    <sheet name="入力シート_1・3・ジクロロプロペン" sheetId="30" state="hidden" r:id="rId29"/>
    <sheet name="計算シート_1・3・ジクロロプロペン" sheetId="31" state="hidden" r:id="rId30"/>
    <sheet name="入力シート_ベンゼン" sheetId="32" state="hidden" r:id="rId31"/>
    <sheet name="計算シート_ベンゼン" sheetId="33" state="hidden" r:id="rId32"/>
    <sheet name="入力シート_鉛" sheetId="34" state="hidden" r:id="rId33"/>
    <sheet name="計算シート_鉛" sheetId="35" state="hidden" r:id="rId34"/>
    <sheet name="入力シート_カドミウム" sheetId="36" state="hidden" r:id="rId35"/>
    <sheet name="計算シート_カドミウム" sheetId="37" state="hidden" r:id="rId36"/>
    <sheet name="入力シート_水銀" sheetId="38" state="hidden" r:id="rId37"/>
    <sheet name="計算シート_水銀" sheetId="39" state="hidden" r:id="rId38"/>
    <sheet name="入力シート_砒素" sheetId="40" state="hidden" r:id="rId39"/>
    <sheet name="計算シート_砒素" sheetId="41" state="hidden" r:id="rId40"/>
    <sheet name="入力シート_六価クロム" sheetId="42" state="hidden" r:id="rId41"/>
    <sheet name="計算シート_六価クロム" sheetId="43" state="hidden" r:id="rId42"/>
    <sheet name="入力シート_ふっ素" sheetId="44" state="hidden" r:id="rId43"/>
    <sheet name="計算シート_ふっ素" sheetId="45" state="hidden" r:id="rId44"/>
    <sheet name="入力シート_ほう素" sheetId="46" state="hidden" r:id="rId45"/>
    <sheet name="計算シート_ほう素" sheetId="47" state="hidden" r:id="rId46"/>
    <sheet name="入力シート_セレン" sheetId="48" state="hidden" r:id="rId47"/>
    <sheet name="計算シート_セレン" sheetId="49" state="hidden" r:id="rId48"/>
    <sheet name="入力シート_シアン" sheetId="50" state="hidden" r:id="rId49"/>
    <sheet name="計算シート_シアン" sheetId="51" state="hidden" r:id="rId50"/>
    <sheet name="入力シート_シマジン" sheetId="52" state="hidden" r:id="rId51"/>
    <sheet name="計算シート_シマジン" sheetId="53" state="hidden" r:id="rId52"/>
    <sheet name="入力シート_チウラム" sheetId="54" state="hidden" r:id="rId53"/>
    <sheet name="計算シート_チウラム" sheetId="55" state="hidden" r:id="rId54"/>
    <sheet name="入力シート_チオベンカルブ" sheetId="56" state="hidden" r:id="rId55"/>
    <sheet name="計算シート_チオベンカルブ" sheetId="57" state="hidden" r:id="rId56"/>
    <sheet name="入力シート_PCB" sheetId="58" state="hidden" r:id="rId57"/>
    <sheet name="計算シート_PCB" sheetId="59" state="hidden" r:id="rId58"/>
    <sheet name="入力シート_有機リン" sheetId="60" state="hidden" r:id="rId59"/>
    <sheet name="計算シート_有機リン" sheetId="61" state="hidden" r:id="rId60"/>
  </sheets>
  <definedNames>
    <definedName name="_xlnm.Print_Area" localSheetId="1">'印刷レポート（一物質）'!$A$1:$J$34</definedName>
    <definedName name="_xlnm.Print_Area" localSheetId="3">'印刷レポート（複数物質一覧）'!$A$1:$M$46</definedName>
    <definedName name="_xlnm.Print_Area" localSheetId="0">'入力シート (一物質)'!$A$1:$T$32</definedName>
    <definedName name="_xlnm.Print_Area" localSheetId="2">'入力シート (複数物質)'!$A$1:$Z$54</definedName>
    <definedName name="_xlnm.Print_Area" localSheetId="20">入力シート_1・1・1・トリクロロエタン!$A$1:$T$31</definedName>
    <definedName name="_xlnm.Print_Area" localSheetId="22">入力シート_1・1・2・トリクロロエタン!$A$1:$T$31</definedName>
    <definedName name="_xlnm.Print_Area" localSheetId="16">入力シート_1・1・ジクロロエチレン!$A$1:$T$31</definedName>
    <definedName name="_xlnm.Print_Area" localSheetId="14">入力シート_1・2・ジクロロエタン!$A$1:$T$31</definedName>
    <definedName name="_xlnm.Print_Area" localSheetId="18">入力シート_1・2・ジクロロエチレン!$A$1:$T$31</definedName>
    <definedName name="_xlnm.Print_Area" localSheetId="28">入力シート_1・3・ジクロロプロペン!$A$1:$T$31</definedName>
    <definedName name="_xlnm.Print_Area" localSheetId="56">入力シート_PCB!$A$1:$T$31</definedName>
    <definedName name="_xlnm.Print_Area" localSheetId="34">入力シート_カドミウム!$A$1:$T$31</definedName>
    <definedName name="_xlnm.Print_Area" localSheetId="8">入力シート_クロロエチレン!$A$1:$T$31</definedName>
    <definedName name="_xlnm.Print_Area" localSheetId="48">入力シート_シアン!$A$1:$T$31</definedName>
    <definedName name="_xlnm.Print_Area" localSheetId="10">入力シート_ジクロロメタン!$A$1:$T$31</definedName>
    <definedName name="_xlnm.Print_Area" localSheetId="50">入力シート_シマジン!$A$1:$T$31</definedName>
    <definedName name="_xlnm.Print_Area" localSheetId="46">入力シート_セレン!$A$1:$T$31</definedName>
    <definedName name="_xlnm.Print_Area" localSheetId="52">入力シート_チウラム!$A$1:$T$31</definedName>
    <definedName name="_xlnm.Print_Area" localSheetId="54">入力シート_チオベンカルブ!$A$1:$T$31</definedName>
    <definedName name="_xlnm.Print_Area" localSheetId="26">入力シート_テトラクロロエチレン!$A$1:$T$31</definedName>
    <definedName name="_xlnm.Print_Area" localSheetId="24">入力シート_トリクロロエチレン!$A$1:$T$31</definedName>
    <definedName name="_xlnm.Print_Area" localSheetId="42">入力シート_ふっ素!$A$1:$T$31</definedName>
    <definedName name="_xlnm.Print_Area" localSheetId="30">入力シート_ベンゼン!$A$1:$T$31</definedName>
    <definedName name="_xlnm.Print_Area" localSheetId="44">入力シート_ほう素!$A$1:$T$31</definedName>
    <definedName name="_xlnm.Print_Area" localSheetId="32">入力シート_鉛!$A$1:$T$31</definedName>
    <definedName name="_xlnm.Print_Area" localSheetId="12">入力シート_四塩化炭素!$A$1:$T$31</definedName>
    <definedName name="_xlnm.Print_Area" localSheetId="36">入力シート_水銀!$A$1:$T$31</definedName>
    <definedName name="_xlnm.Print_Area" localSheetId="58">入力シート_有機リン!$A$1:$T$31</definedName>
    <definedName name="_xlnm.Print_Area" localSheetId="40">入力シート_六価クロム!$A$1:$T$31</definedName>
    <definedName name="_xlnm.Print_Area" localSheetId="38">入力シート_砒素!$A$1:$T$31</definedName>
  </definedNames>
  <calcPr calcId="162913"/>
  <fileRecoveryPr autoRecover="0"/>
</workbook>
</file>

<file path=xl/calcChain.xml><?xml version="1.0" encoding="utf-8"?>
<calcChain xmlns="http://schemas.openxmlformats.org/spreadsheetml/2006/main">
  <c r="G19" i="63" l="1"/>
  <c r="H33" i="5" l="1"/>
  <c r="E9" i="62" l="1"/>
  <c r="E7" i="62"/>
  <c r="D7" i="7"/>
  <c r="C9" i="62"/>
  <c r="C8" i="62"/>
  <c r="C7" i="62"/>
  <c r="C6" i="62"/>
  <c r="C5" i="62"/>
  <c r="D9" i="7"/>
  <c r="B9" i="7"/>
  <c r="B8" i="7"/>
  <c r="B7" i="7"/>
  <c r="B6" i="7"/>
  <c r="B5" i="7"/>
  <c r="J1" i="7" l="1"/>
  <c r="G17" i="7"/>
  <c r="F17" i="7"/>
  <c r="E15" i="7"/>
  <c r="E13" i="7"/>
  <c r="D8" i="7"/>
  <c r="D6" i="7"/>
  <c r="D5" i="7"/>
  <c r="O46" i="64" l="1"/>
  <c r="L46" i="64"/>
  <c r="M46" i="64" s="1"/>
  <c r="G46" i="64"/>
  <c r="J46" i="64" s="1"/>
  <c r="K46" i="64" s="1"/>
  <c r="P46" i="64" s="1"/>
  <c r="G35" i="64"/>
  <c r="U35" i="64" s="1"/>
  <c r="V35" i="64" s="1"/>
  <c r="G33" i="64"/>
  <c r="U33" i="64" s="1"/>
  <c r="V33" i="64" s="1"/>
  <c r="W33" i="64" s="1"/>
  <c r="X33" i="64" s="1"/>
  <c r="Y33" i="64" s="1"/>
  <c r="Z33" i="64" s="1"/>
  <c r="AA33" i="64" s="1"/>
  <c r="AB33" i="64" s="1"/>
  <c r="AC33" i="64" s="1"/>
  <c r="U32" i="64"/>
  <c r="V32" i="64" s="1"/>
  <c r="W32" i="64" s="1"/>
  <c r="X32" i="64" s="1"/>
  <c r="Y32" i="64" s="1"/>
  <c r="Z32" i="64" s="1"/>
  <c r="AA32" i="64" s="1"/>
  <c r="AB32" i="64" s="1"/>
  <c r="AC32" i="64" s="1"/>
  <c r="J32" i="64"/>
  <c r="K32" i="64" s="1"/>
  <c r="P32" i="64" s="1"/>
  <c r="U31" i="64"/>
  <c r="V31" i="64" s="1"/>
  <c r="W31" i="64" s="1"/>
  <c r="X31" i="64" s="1"/>
  <c r="Y31" i="64" s="1"/>
  <c r="Z31" i="64" s="1"/>
  <c r="AA31" i="64" s="1"/>
  <c r="AB31" i="64" s="1"/>
  <c r="AC31" i="64" s="1"/>
  <c r="J31" i="64"/>
  <c r="K31" i="64" s="1"/>
  <c r="L31" i="64" s="1"/>
  <c r="L30" i="64"/>
  <c r="M30" i="64" s="1"/>
  <c r="G30" i="64"/>
  <c r="A40" i="64"/>
  <c r="G40" i="64" s="1"/>
  <c r="J40" i="64" s="1"/>
  <c r="X6" i="63"/>
  <c r="V6" i="63"/>
  <c r="Q24" i="63" s="1"/>
  <c r="Q31" i="64" l="1"/>
  <c r="R31" i="64"/>
  <c r="M31" i="64"/>
  <c r="P31" i="64"/>
  <c r="O32" i="64"/>
  <c r="O31" i="64"/>
  <c r="J33" i="64"/>
  <c r="O33" i="64" s="1"/>
  <c r="J35" i="64"/>
  <c r="K35" i="64" s="1"/>
  <c r="U46" i="64"/>
  <c r="V46" i="64" s="1"/>
  <c r="W46" i="64" s="1"/>
  <c r="X46" i="64" s="1"/>
  <c r="Y46" i="64" s="1"/>
  <c r="Z46" i="64" s="1"/>
  <c r="AA46" i="64" s="1"/>
  <c r="AB46" i="64" s="1"/>
  <c r="AC46" i="64" s="1"/>
  <c r="AD46" i="64" s="1"/>
  <c r="Q11" i="63"/>
  <c r="Q10" i="63" s="1"/>
  <c r="A44" i="64" s="1"/>
  <c r="G44" i="64" s="1"/>
  <c r="Q12" i="63"/>
  <c r="A42" i="64" s="1"/>
  <c r="G42" i="64" s="1"/>
  <c r="Q15" i="63"/>
  <c r="C23" i="64" s="1"/>
  <c r="I23" i="64" s="1"/>
  <c r="Q20" i="63"/>
  <c r="A41" i="64" s="1"/>
  <c r="G41" i="64" s="1"/>
  <c r="Q19" i="63"/>
  <c r="A39" i="64" s="1"/>
  <c r="G39" i="64" s="1"/>
  <c r="AH32" i="64"/>
  <c r="AD32" i="64"/>
  <c r="AH31" i="64"/>
  <c r="AD31" i="64"/>
  <c r="AH33" i="64"/>
  <c r="AD33" i="64"/>
  <c r="AH46" i="64"/>
  <c r="P35" i="64"/>
  <c r="L35" i="64"/>
  <c r="K33" i="64"/>
  <c r="W35" i="64"/>
  <c r="L32" i="64"/>
  <c r="O40" i="64"/>
  <c r="K40" i="64"/>
  <c r="S31" i="64"/>
  <c r="N31" i="64"/>
  <c r="T31" i="64" s="1"/>
  <c r="U40" i="64"/>
  <c r="V40" i="64" s="1"/>
  <c r="W40" i="64" s="1"/>
  <c r="X40" i="64" s="1"/>
  <c r="Y40" i="64" s="1"/>
  <c r="Z40" i="64" s="1"/>
  <c r="AA40" i="64" s="1"/>
  <c r="AB40" i="64" s="1"/>
  <c r="AC40" i="64" s="1"/>
  <c r="N30" i="64"/>
  <c r="S46" i="64"/>
  <c r="N46" i="64"/>
  <c r="T46" i="64" s="1"/>
  <c r="O35" i="64"/>
  <c r="R46" i="64"/>
  <c r="Q46" i="64"/>
  <c r="U42" i="64" l="1"/>
  <c r="V42" i="64" s="1"/>
  <c r="W42" i="64" s="1"/>
  <c r="X42" i="64" s="1"/>
  <c r="Y42" i="64" s="1"/>
  <c r="Z42" i="64" s="1"/>
  <c r="AA42" i="64" s="1"/>
  <c r="AB42" i="64" s="1"/>
  <c r="AC42" i="64" s="1"/>
  <c r="AH42" i="64" s="1"/>
  <c r="G47" i="64"/>
  <c r="U47" i="64" s="1"/>
  <c r="V47" i="64" s="1"/>
  <c r="W47" i="64" s="1"/>
  <c r="X47" i="64" s="1"/>
  <c r="Y47" i="64" s="1"/>
  <c r="Z47" i="64" s="1"/>
  <c r="AA47" i="64" s="1"/>
  <c r="AB47" i="64" s="1"/>
  <c r="AC47" i="64" s="1"/>
  <c r="J42" i="64"/>
  <c r="O42" i="64" s="1"/>
  <c r="H23" i="64"/>
  <c r="A45" i="64"/>
  <c r="G45" i="64" s="1"/>
  <c r="J45" i="64" s="1"/>
  <c r="X35" i="64"/>
  <c r="U44" i="64"/>
  <c r="V44" i="64" s="1"/>
  <c r="W44" i="64" s="1"/>
  <c r="X44" i="64" s="1"/>
  <c r="Y44" i="64" s="1"/>
  <c r="Z44" i="64" s="1"/>
  <c r="AA44" i="64" s="1"/>
  <c r="AB44" i="64" s="1"/>
  <c r="AC44" i="64" s="1"/>
  <c r="J44" i="64"/>
  <c r="L40" i="64"/>
  <c r="P40" i="64"/>
  <c r="AI31" i="64"/>
  <c r="AE31" i="64"/>
  <c r="P33" i="64"/>
  <c r="L33" i="64"/>
  <c r="AI46" i="64"/>
  <c r="AE46" i="64"/>
  <c r="O30" i="64"/>
  <c r="AI33" i="64"/>
  <c r="AE33" i="64"/>
  <c r="G49" i="64"/>
  <c r="J39" i="64"/>
  <c r="U39" i="64"/>
  <c r="V39" i="64" s="1"/>
  <c r="W39" i="64" s="1"/>
  <c r="X39" i="64" s="1"/>
  <c r="Y39" i="64" s="1"/>
  <c r="Z39" i="64" s="1"/>
  <c r="AA39" i="64" s="1"/>
  <c r="AB39" i="64" s="1"/>
  <c r="AC39" i="64" s="1"/>
  <c r="AI32" i="64"/>
  <c r="AE32" i="64"/>
  <c r="Q35" i="64"/>
  <c r="M35" i="64"/>
  <c r="R35" i="64"/>
  <c r="AD40" i="64"/>
  <c r="AH40" i="64"/>
  <c r="R32" i="64"/>
  <c r="Q32" i="64"/>
  <c r="M32" i="64"/>
  <c r="U41" i="64"/>
  <c r="V41" i="64" s="1"/>
  <c r="W41" i="64" s="1"/>
  <c r="X41" i="64" s="1"/>
  <c r="Y41" i="64" s="1"/>
  <c r="Z41" i="64" s="1"/>
  <c r="AA41" i="64" s="1"/>
  <c r="AB41" i="64" s="1"/>
  <c r="AC41" i="64" s="1"/>
  <c r="J41" i="64"/>
  <c r="F12" i="62"/>
  <c r="E12" i="62"/>
  <c r="E11" i="62"/>
  <c r="E8" i="62"/>
  <c r="E6" i="62"/>
  <c r="E5" i="62"/>
  <c r="M1" i="62"/>
  <c r="J47" i="64" l="1"/>
  <c r="K47" i="64" s="1"/>
  <c r="AD42" i="64"/>
  <c r="AI42" i="64" s="1"/>
  <c r="K42" i="64"/>
  <c r="L42" i="64" s="1"/>
  <c r="U45" i="64"/>
  <c r="V45" i="64" s="1"/>
  <c r="W45" i="64" s="1"/>
  <c r="X45" i="64" s="1"/>
  <c r="Y45" i="64" s="1"/>
  <c r="Z45" i="64" s="1"/>
  <c r="AA45" i="64" s="1"/>
  <c r="AB45" i="64" s="1"/>
  <c r="AC45" i="64" s="1"/>
  <c r="AD45" i="64" s="1"/>
  <c r="P30" i="64"/>
  <c r="AE40" i="64"/>
  <c r="AI40" i="64"/>
  <c r="O39" i="64"/>
  <c r="K39" i="64"/>
  <c r="O44" i="64"/>
  <c r="K44" i="64"/>
  <c r="J49" i="64"/>
  <c r="G48" i="64"/>
  <c r="U49" i="64"/>
  <c r="V49" i="64" s="1"/>
  <c r="W49" i="64" s="1"/>
  <c r="X49" i="64" s="1"/>
  <c r="Y49" i="64" s="1"/>
  <c r="Z49" i="64" s="1"/>
  <c r="AA49" i="64" s="1"/>
  <c r="AB49" i="64" s="1"/>
  <c r="AC49" i="64" s="1"/>
  <c r="AF31" i="64"/>
  <c r="AJ31" i="64"/>
  <c r="AK31" i="64"/>
  <c r="S35" i="64"/>
  <c r="N35" i="64"/>
  <c r="AK33" i="64"/>
  <c r="AJ33" i="64"/>
  <c r="AF33" i="64"/>
  <c r="AK46" i="64"/>
  <c r="AJ46" i="64"/>
  <c r="AF46" i="64"/>
  <c r="O41" i="64"/>
  <c r="K41" i="64"/>
  <c r="Y35" i="64"/>
  <c r="AD39" i="64"/>
  <c r="AH39" i="64"/>
  <c r="S32" i="64"/>
  <c r="N32" i="64"/>
  <c r="T32" i="64" s="1"/>
  <c r="M33" i="64"/>
  <c r="Q33" i="64"/>
  <c r="R33" i="64"/>
  <c r="M40" i="64"/>
  <c r="R40" i="64"/>
  <c r="Q40" i="64"/>
  <c r="AH47" i="64"/>
  <c r="AD47" i="64"/>
  <c r="AD44" i="64"/>
  <c r="AH44" i="64"/>
  <c r="AD41" i="64"/>
  <c r="AH41" i="64"/>
  <c r="O45" i="64"/>
  <c r="K45" i="64"/>
  <c r="AK32" i="64"/>
  <c r="AJ32" i="64"/>
  <c r="AF32" i="64"/>
  <c r="AD6" i="5"/>
  <c r="L50" i="2"/>
  <c r="O47" i="64" l="1"/>
  <c r="P42" i="64"/>
  <c r="AE42" i="64"/>
  <c r="AF42" i="64" s="1"/>
  <c r="J31" i="62"/>
  <c r="J26" i="62"/>
  <c r="J17" i="62"/>
  <c r="J38" i="62"/>
  <c r="J27" i="62"/>
  <c r="J32" i="62"/>
  <c r="J35" i="62"/>
  <c r="J20" i="62"/>
  <c r="J16" i="62"/>
  <c r="J28" i="62"/>
  <c r="J15" i="62"/>
  <c r="J33" i="62"/>
  <c r="J23" i="62"/>
  <c r="J19" i="62"/>
  <c r="J18" i="62"/>
  <c r="J40" i="62"/>
  <c r="J34" i="62"/>
  <c r="J22" i="62"/>
  <c r="J21" i="62"/>
  <c r="J39" i="62"/>
  <c r="J25" i="62"/>
  <c r="J37" i="62"/>
  <c r="J24" i="62"/>
  <c r="J30" i="62"/>
  <c r="J36" i="62"/>
  <c r="J29" i="62"/>
  <c r="AH45" i="64"/>
  <c r="T35" i="64"/>
  <c r="K49" i="64"/>
  <c r="O49" i="64"/>
  <c r="L45" i="64"/>
  <c r="P45" i="64"/>
  <c r="S33" i="64"/>
  <c r="N33" i="64"/>
  <c r="T33" i="64" s="1"/>
  <c r="L44" i="64"/>
  <c r="P44" i="64"/>
  <c r="AJ40" i="64"/>
  <c r="AK40" i="64"/>
  <c r="AF40" i="64"/>
  <c r="AI47" i="64"/>
  <c r="AE47" i="64"/>
  <c r="Q42" i="64"/>
  <c r="R42" i="64"/>
  <c r="M42" i="64"/>
  <c r="Q30" i="64"/>
  <c r="AL32" i="64"/>
  <c r="AG32" i="64"/>
  <c r="AM32" i="64" s="1"/>
  <c r="AN32" i="64" s="1"/>
  <c r="AO32" i="64" s="1"/>
  <c r="AP32" i="64" s="1"/>
  <c r="AQ32" i="64" s="1"/>
  <c r="AR32" i="64" s="1"/>
  <c r="AS32" i="64" s="1"/>
  <c r="AT32" i="64" s="1"/>
  <c r="AU32" i="64" s="1"/>
  <c r="AV32" i="64" s="1"/>
  <c r="AW32" i="64" s="1"/>
  <c r="AX32" i="64" s="1"/>
  <c r="AY32" i="64" s="1"/>
  <c r="AZ32" i="64" s="1"/>
  <c r="AE41" i="64"/>
  <c r="AI41" i="64"/>
  <c r="AG46" i="64"/>
  <c r="AM46" i="64" s="1"/>
  <c r="AN46" i="64" s="1"/>
  <c r="AO46" i="64" s="1"/>
  <c r="AP46" i="64" s="1"/>
  <c r="AQ46" i="64" s="1"/>
  <c r="AR46" i="64" s="1"/>
  <c r="AS46" i="64" s="1"/>
  <c r="AT46" i="64" s="1"/>
  <c r="AU46" i="64" s="1"/>
  <c r="AV46" i="64" s="1"/>
  <c r="AW46" i="64" s="1"/>
  <c r="AX46" i="64" s="1"/>
  <c r="AY46" i="64" s="1"/>
  <c r="AZ46" i="64" s="1"/>
  <c r="AL46" i="64"/>
  <c r="AE39" i="64"/>
  <c r="AI39" i="64"/>
  <c r="L41" i="64"/>
  <c r="P41" i="64"/>
  <c r="AL33" i="64"/>
  <c r="AG33" i="64"/>
  <c r="AM33" i="64" s="1"/>
  <c r="AN33" i="64" s="1"/>
  <c r="AO33" i="64" s="1"/>
  <c r="AP33" i="64" s="1"/>
  <c r="AQ33" i="64" s="1"/>
  <c r="AR33" i="64" s="1"/>
  <c r="AS33" i="64" s="1"/>
  <c r="AT33" i="64" s="1"/>
  <c r="AU33" i="64" s="1"/>
  <c r="AV33" i="64" s="1"/>
  <c r="AW33" i="64" s="1"/>
  <c r="AX33" i="64" s="1"/>
  <c r="AY33" i="64" s="1"/>
  <c r="AZ33" i="64" s="1"/>
  <c r="AG31" i="64"/>
  <c r="AM31" i="64" s="1"/>
  <c r="AN31" i="64" s="1"/>
  <c r="AO31" i="64" s="1"/>
  <c r="AP31" i="64" s="1"/>
  <c r="AQ31" i="64" s="1"/>
  <c r="AR31" i="64" s="1"/>
  <c r="AS31" i="64" s="1"/>
  <c r="AT31" i="64" s="1"/>
  <c r="AU31" i="64" s="1"/>
  <c r="AV31" i="64" s="1"/>
  <c r="AW31" i="64" s="1"/>
  <c r="AX31" i="64" s="1"/>
  <c r="AY31" i="64" s="1"/>
  <c r="AZ31" i="64" s="1"/>
  <c r="AL31" i="64"/>
  <c r="L47" i="64"/>
  <c r="P47" i="64"/>
  <c r="U48" i="64"/>
  <c r="V48" i="64" s="1"/>
  <c r="W48" i="64" s="1"/>
  <c r="X48" i="64" s="1"/>
  <c r="Y48" i="64" s="1"/>
  <c r="Z48" i="64" s="1"/>
  <c r="AA48" i="64" s="1"/>
  <c r="AB48" i="64" s="1"/>
  <c r="AC48" i="64" s="1"/>
  <c r="Q28" i="63"/>
  <c r="J48" i="64"/>
  <c r="Z35" i="64"/>
  <c r="AE44" i="64"/>
  <c r="AI44" i="64"/>
  <c r="N40" i="64"/>
  <c r="T40" i="64" s="1"/>
  <c r="S40" i="64"/>
  <c r="AH49" i="64"/>
  <c r="AD49" i="64"/>
  <c r="P39" i="64"/>
  <c r="L39" i="64"/>
  <c r="AE45" i="64"/>
  <c r="AI45" i="64"/>
  <c r="G46" i="61"/>
  <c r="U46" i="61" s="1"/>
  <c r="V46" i="61" s="1"/>
  <c r="W46" i="61" s="1"/>
  <c r="X46" i="61" s="1"/>
  <c r="Y46" i="61" s="1"/>
  <c r="Z46" i="61" s="1"/>
  <c r="AA46" i="61" s="1"/>
  <c r="AB46" i="61" s="1"/>
  <c r="AC46" i="61" s="1"/>
  <c r="G35" i="61"/>
  <c r="G33" i="61"/>
  <c r="U32" i="61"/>
  <c r="V32" i="61" s="1"/>
  <c r="W32" i="61" s="1"/>
  <c r="X32" i="61" s="1"/>
  <c r="Y32" i="61" s="1"/>
  <c r="Z32" i="61" s="1"/>
  <c r="AA32" i="61" s="1"/>
  <c r="AB32" i="61" s="1"/>
  <c r="AC32" i="61" s="1"/>
  <c r="O32" i="61"/>
  <c r="J32" i="61"/>
  <c r="K32" i="61" s="1"/>
  <c r="U31" i="61"/>
  <c r="V31" i="61" s="1"/>
  <c r="W31" i="61" s="1"/>
  <c r="X31" i="61" s="1"/>
  <c r="Y31" i="61" s="1"/>
  <c r="Z31" i="61" s="1"/>
  <c r="AA31" i="61" s="1"/>
  <c r="AB31" i="61" s="1"/>
  <c r="AC31" i="61" s="1"/>
  <c r="J31" i="61"/>
  <c r="K31" i="61" s="1"/>
  <c r="M30" i="61"/>
  <c r="L30" i="61"/>
  <c r="G30" i="61"/>
  <c r="G15" i="60"/>
  <c r="V5" i="60" s="1"/>
  <c r="Q24" i="60" s="1"/>
  <c r="X5" i="60"/>
  <c r="Q12" i="60" s="1"/>
  <c r="A42" i="61" s="1"/>
  <c r="T1" i="60"/>
  <c r="J46" i="59"/>
  <c r="G46" i="59"/>
  <c r="U46" i="59" s="1"/>
  <c r="V46" i="59" s="1"/>
  <c r="W46" i="59" s="1"/>
  <c r="X46" i="59" s="1"/>
  <c r="Y46" i="59" s="1"/>
  <c r="Z46" i="59" s="1"/>
  <c r="AA46" i="59" s="1"/>
  <c r="AB46" i="59" s="1"/>
  <c r="AC46" i="59" s="1"/>
  <c r="G35" i="59"/>
  <c r="G33" i="59"/>
  <c r="U33" i="59" s="1"/>
  <c r="V33" i="59" s="1"/>
  <c r="W33" i="59" s="1"/>
  <c r="X33" i="59" s="1"/>
  <c r="Y33" i="59" s="1"/>
  <c r="Z33" i="59" s="1"/>
  <c r="AA33" i="59" s="1"/>
  <c r="AB33" i="59" s="1"/>
  <c r="AC33" i="59" s="1"/>
  <c r="V32" i="59"/>
  <c r="W32" i="59" s="1"/>
  <c r="X32" i="59" s="1"/>
  <c r="Y32" i="59" s="1"/>
  <c r="Z32" i="59" s="1"/>
  <c r="AA32" i="59" s="1"/>
  <c r="AB32" i="59" s="1"/>
  <c r="AC32" i="59" s="1"/>
  <c r="U32" i="59"/>
  <c r="K32" i="59"/>
  <c r="J32" i="59"/>
  <c r="O32" i="59" s="1"/>
  <c r="AB31" i="59"/>
  <c r="AC31" i="59" s="1"/>
  <c r="U31" i="59"/>
  <c r="V31" i="59" s="1"/>
  <c r="W31" i="59" s="1"/>
  <c r="X31" i="59" s="1"/>
  <c r="Y31" i="59" s="1"/>
  <c r="Z31" i="59" s="1"/>
  <c r="AA31" i="59" s="1"/>
  <c r="J31" i="59"/>
  <c r="L30" i="59"/>
  <c r="G30" i="59"/>
  <c r="G15" i="58"/>
  <c r="V5" i="58" s="1"/>
  <c r="X5" i="58"/>
  <c r="Q12" i="58" s="1"/>
  <c r="A42" i="59" s="1"/>
  <c r="T1" i="58"/>
  <c r="U46" i="57"/>
  <c r="V46" i="57" s="1"/>
  <c r="W46" i="57" s="1"/>
  <c r="X46" i="57" s="1"/>
  <c r="Y46" i="57" s="1"/>
  <c r="Z46" i="57" s="1"/>
  <c r="AA46" i="57" s="1"/>
  <c r="AB46" i="57" s="1"/>
  <c r="AC46" i="57" s="1"/>
  <c r="G46" i="57"/>
  <c r="J46" i="57" s="1"/>
  <c r="K46" i="57" s="1"/>
  <c r="P46" i="57" s="1"/>
  <c r="G35" i="57"/>
  <c r="J33" i="57"/>
  <c r="G33" i="57"/>
  <c r="U33" i="57" s="1"/>
  <c r="V33" i="57" s="1"/>
  <c r="W33" i="57" s="1"/>
  <c r="X33" i="57" s="1"/>
  <c r="Y33" i="57" s="1"/>
  <c r="Z33" i="57" s="1"/>
  <c r="AA33" i="57" s="1"/>
  <c r="AB33" i="57" s="1"/>
  <c r="AC33" i="57" s="1"/>
  <c r="U32" i="57"/>
  <c r="V32" i="57" s="1"/>
  <c r="W32" i="57" s="1"/>
  <c r="X32" i="57" s="1"/>
  <c r="Y32" i="57" s="1"/>
  <c r="Z32" i="57" s="1"/>
  <c r="AA32" i="57" s="1"/>
  <c r="AB32" i="57" s="1"/>
  <c r="AC32" i="57" s="1"/>
  <c r="J32" i="57"/>
  <c r="U31" i="57"/>
  <c r="V31" i="57" s="1"/>
  <c r="W31" i="57" s="1"/>
  <c r="X31" i="57" s="1"/>
  <c r="Y31" i="57" s="1"/>
  <c r="Z31" i="57" s="1"/>
  <c r="AA31" i="57" s="1"/>
  <c r="AB31" i="57" s="1"/>
  <c r="AC31" i="57" s="1"/>
  <c r="O31" i="57"/>
  <c r="K31" i="57"/>
  <c r="J31" i="57"/>
  <c r="M30" i="57"/>
  <c r="L30" i="57"/>
  <c r="G30" i="57"/>
  <c r="G15" i="56"/>
  <c r="V5" i="56" s="1"/>
  <c r="Q24" i="56" s="1"/>
  <c r="X5" i="56"/>
  <c r="T1" i="56"/>
  <c r="G46" i="55"/>
  <c r="J46" i="55" s="1"/>
  <c r="G35" i="55"/>
  <c r="U35" i="55" s="1"/>
  <c r="O33" i="55"/>
  <c r="G33" i="55"/>
  <c r="J33" i="55" s="1"/>
  <c r="K33" i="55" s="1"/>
  <c r="P33" i="55" s="1"/>
  <c r="U32" i="55"/>
  <c r="V32" i="55" s="1"/>
  <c r="W32" i="55" s="1"/>
  <c r="X32" i="55" s="1"/>
  <c r="Y32" i="55" s="1"/>
  <c r="Z32" i="55" s="1"/>
  <c r="AA32" i="55" s="1"/>
  <c r="AB32" i="55" s="1"/>
  <c r="AC32" i="55" s="1"/>
  <c r="J32" i="55"/>
  <c r="K32" i="55" s="1"/>
  <c r="U31" i="55"/>
  <c r="V31" i="55" s="1"/>
  <c r="W31" i="55" s="1"/>
  <c r="X31" i="55" s="1"/>
  <c r="Y31" i="55" s="1"/>
  <c r="Z31" i="55" s="1"/>
  <c r="AA31" i="55" s="1"/>
  <c r="AB31" i="55" s="1"/>
  <c r="AC31" i="55" s="1"/>
  <c r="J31" i="55"/>
  <c r="O31" i="55" s="1"/>
  <c r="L30" i="55"/>
  <c r="G30" i="55"/>
  <c r="G15" i="54"/>
  <c r="V5" i="54" s="1"/>
  <c r="X5" i="54"/>
  <c r="T1" i="54"/>
  <c r="G46" i="53"/>
  <c r="J35" i="53"/>
  <c r="O35" i="53" s="1"/>
  <c r="G35" i="53"/>
  <c r="U35" i="53" s="1"/>
  <c r="P33" i="53"/>
  <c r="K33" i="53"/>
  <c r="L33" i="53" s="1"/>
  <c r="M33" i="53" s="1"/>
  <c r="G33" i="53"/>
  <c r="J33" i="53" s="1"/>
  <c r="O33" i="53" s="1"/>
  <c r="U32" i="53"/>
  <c r="V32" i="53" s="1"/>
  <c r="W32" i="53" s="1"/>
  <c r="X32" i="53" s="1"/>
  <c r="Y32" i="53" s="1"/>
  <c r="Z32" i="53" s="1"/>
  <c r="AA32" i="53" s="1"/>
  <c r="AB32" i="53" s="1"/>
  <c r="AC32" i="53" s="1"/>
  <c r="J32" i="53"/>
  <c r="U31" i="53"/>
  <c r="V31" i="53" s="1"/>
  <c r="W31" i="53" s="1"/>
  <c r="X31" i="53" s="1"/>
  <c r="Y31" i="53" s="1"/>
  <c r="Z31" i="53" s="1"/>
  <c r="AA31" i="53" s="1"/>
  <c r="AB31" i="53" s="1"/>
  <c r="AC31" i="53" s="1"/>
  <c r="J31" i="53"/>
  <c r="K31" i="53" s="1"/>
  <c r="L31" i="53" s="1"/>
  <c r="L30" i="53"/>
  <c r="M30" i="53" s="1"/>
  <c r="G30" i="53"/>
  <c r="G15" i="52"/>
  <c r="V5" i="52" s="1"/>
  <c r="X5" i="52"/>
  <c r="Q11" i="52" s="1"/>
  <c r="A45" i="53" s="1"/>
  <c r="T1" i="52"/>
  <c r="G46" i="51"/>
  <c r="J46" i="51" s="1"/>
  <c r="J35" i="51"/>
  <c r="G35" i="51"/>
  <c r="U35" i="51" s="1"/>
  <c r="G33" i="51"/>
  <c r="V32" i="51"/>
  <c r="W32" i="51" s="1"/>
  <c r="X32" i="51" s="1"/>
  <c r="Y32" i="51" s="1"/>
  <c r="Z32" i="51" s="1"/>
  <c r="AA32" i="51" s="1"/>
  <c r="AB32" i="51" s="1"/>
  <c r="AC32" i="51" s="1"/>
  <c r="U32" i="51"/>
  <c r="J32" i="51"/>
  <c r="K32" i="51" s="1"/>
  <c r="AD31" i="51"/>
  <c r="U31" i="51"/>
  <c r="V31" i="51" s="1"/>
  <c r="W31" i="51" s="1"/>
  <c r="X31" i="51" s="1"/>
  <c r="Y31" i="51" s="1"/>
  <c r="Z31" i="51" s="1"/>
  <c r="AA31" i="51" s="1"/>
  <c r="AB31" i="51" s="1"/>
  <c r="AC31" i="51" s="1"/>
  <c r="AH31" i="51" s="1"/>
  <c r="J31" i="51"/>
  <c r="L30" i="51"/>
  <c r="M30" i="51" s="1"/>
  <c r="G30" i="51"/>
  <c r="G15" i="50"/>
  <c r="V5" i="50" s="1"/>
  <c r="Q12" i="50"/>
  <c r="A42" i="51" s="1"/>
  <c r="X5" i="50"/>
  <c r="Q15" i="50" s="1"/>
  <c r="C23" i="51" s="1"/>
  <c r="T1" i="50"/>
  <c r="G46" i="49"/>
  <c r="U46" i="49" s="1"/>
  <c r="V46" i="49" s="1"/>
  <c r="W46" i="49" s="1"/>
  <c r="X46" i="49" s="1"/>
  <c r="Y46" i="49" s="1"/>
  <c r="Z46" i="49" s="1"/>
  <c r="AA46" i="49" s="1"/>
  <c r="AB46" i="49" s="1"/>
  <c r="AC46" i="49" s="1"/>
  <c r="AD46" i="49" s="1"/>
  <c r="G35" i="49"/>
  <c r="U35" i="49" s="1"/>
  <c r="G33" i="49"/>
  <c r="U33" i="49" s="1"/>
  <c r="V33" i="49" s="1"/>
  <c r="W33" i="49" s="1"/>
  <c r="X33" i="49" s="1"/>
  <c r="Y33" i="49" s="1"/>
  <c r="Z33" i="49" s="1"/>
  <c r="AA33" i="49" s="1"/>
  <c r="AB33" i="49" s="1"/>
  <c r="AC33" i="49" s="1"/>
  <c r="U32" i="49"/>
  <c r="V32" i="49" s="1"/>
  <c r="W32" i="49" s="1"/>
  <c r="X32" i="49" s="1"/>
  <c r="Y32" i="49" s="1"/>
  <c r="Z32" i="49" s="1"/>
  <c r="AA32" i="49" s="1"/>
  <c r="AB32" i="49" s="1"/>
  <c r="AC32" i="49" s="1"/>
  <c r="J32" i="49"/>
  <c r="U31" i="49"/>
  <c r="V31" i="49" s="1"/>
  <c r="W31" i="49" s="1"/>
  <c r="X31" i="49" s="1"/>
  <c r="Y31" i="49" s="1"/>
  <c r="Z31" i="49" s="1"/>
  <c r="AA31" i="49" s="1"/>
  <c r="AB31" i="49" s="1"/>
  <c r="AC31" i="49" s="1"/>
  <c r="AH31" i="49" s="1"/>
  <c r="J31" i="49"/>
  <c r="L30" i="49"/>
  <c r="G30" i="49"/>
  <c r="G15" i="48"/>
  <c r="V5" i="48" s="1"/>
  <c r="X5" i="48"/>
  <c r="Q9" i="48" s="1"/>
  <c r="A29" i="49" s="1"/>
  <c r="T1" i="48"/>
  <c r="G46" i="47"/>
  <c r="J46" i="47" s="1"/>
  <c r="J35" i="47"/>
  <c r="G35" i="47"/>
  <c r="U35" i="47" s="1"/>
  <c r="G33" i="47"/>
  <c r="U32" i="47"/>
  <c r="V32" i="47" s="1"/>
  <c r="W32" i="47" s="1"/>
  <c r="X32" i="47" s="1"/>
  <c r="Y32" i="47" s="1"/>
  <c r="Z32" i="47" s="1"/>
  <c r="AA32" i="47" s="1"/>
  <c r="AB32" i="47" s="1"/>
  <c r="AC32" i="47" s="1"/>
  <c r="K32" i="47"/>
  <c r="L32" i="47" s="1"/>
  <c r="J32" i="47"/>
  <c r="O32" i="47" s="1"/>
  <c r="AA31" i="47"/>
  <c r="AB31" i="47" s="1"/>
  <c r="AC31" i="47" s="1"/>
  <c r="U31" i="47"/>
  <c r="V31" i="47" s="1"/>
  <c r="W31" i="47" s="1"/>
  <c r="X31" i="47" s="1"/>
  <c r="Y31" i="47" s="1"/>
  <c r="Z31" i="47" s="1"/>
  <c r="K31" i="47"/>
  <c r="L31" i="47" s="1"/>
  <c r="J31" i="47"/>
  <c r="O31" i="47" s="1"/>
  <c r="L30" i="47"/>
  <c r="G30" i="47"/>
  <c r="G15" i="46"/>
  <c r="V5" i="46" s="1"/>
  <c r="X5" i="46"/>
  <c r="Q13" i="46" s="1"/>
  <c r="A36" i="47" s="1"/>
  <c r="T1" i="46"/>
  <c r="G46" i="45"/>
  <c r="G35" i="45"/>
  <c r="G33" i="45"/>
  <c r="U33" i="45" s="1"/>
  <c r="V33" i="45" s="1"/>
  <c r="W33" i="45" s="1"/>
  <c r="X33" i="45" s="1"/>
  <c r="Y33" i="45" s="1"/>
  <c r="Z33" i="45" s="1"/>
  <c r="AA33" i="45" s="1"/>
  <c r="AB33" i="45" s="1"/>
  <c r="AC33" i="45" s="1"/>
  <c r="X32" i="45"/>
  <c r="Y32" i="45" s="1"/>
  <c r="Z32" i="45" s="1"/>
  <c r="AA32" i="45" s="1"/>
  <c r="AB32" i="45" s="1"/>
  <c r="AC32" i="45" s="1"/>
  <c r="U32" i="45"/>
  <c r="V32" i="45" s="1"/>
  <c r="W32" i="45" s="1"/>
  <c r="J32" i="45"/>
  <c r="U31" i="45"/>
  <c r="V31" i="45" s="1"/>
  <c r="W31" i="45" s="1"/>
  <c r="X31" i="45" s="1"/>
  <c r="Y31" i="45" s="1"/>
  <c r="Z31" i="45" s="1"/>
  <c r="AA31" i="45" s="1"/>
  <c r="AB31" i="45" s="1"/>
  <c r="AC31" i="45" s="1"/>
  <c r="J31" i="45"/>
  <c r="K31" i="45" s="1"/>
  <c r="L30" i="45"/>
  <c r="M30" i="45" s="1"/>
  <c r="G30" i="45"/>
  <c r="G15" i="44"/>
  <c r="V5" i="44" s="1"/>
  <c r="Q24" i="44" s="1"/>
  <c r="X5" i="44"/>
  <c r="T1" i="44"/>
  <c r="X46" i="43"/>
  <c r="Y46" i="43" s="1"/>
  <c r="Z46" i="43" s="1"/>
  <c r="AA46" i="43" s="1"/>
  <c r="AB46" i="43" s="1"/>
  <c r="AC46" i="43" s="1"/>
  <c r="AH46" i="43" s="1"/>
  <c r="G46" i="43"/>
  <c r="U46" i="43" s="1"/>
  <c r="V46" i="43" s="1"/>
  <c r="W46" i="43" s="1"/>
  <c r="J35" i="43"/>
  <c r="G35" i="43"/>
  <c r="U35" i="43" s="1"/>
  <c r="G33" i="43"/>
  <c r="U32" i="43"/>
  <c r="V32" i="43" s="1"/>
  <c r="W32" i="43" s="1"/>
  <c r="X32" i="43" s="1"/>
  <c r="Y32" i="43" s="1"/>
  <c r="Z32" i="43" s="1"/>
  <c r="AA32" i="43" s="1"/>
  <c r="AB32" i="43" s="1"/>
  <c r="AC32" i="43" s="1"/>
  <c r="K32" i="43"/>
  <c r="P32" i="43" s="1"/>
  <c r="J32" i="43"/>
  <c r="O32" i="43" s="1"/>
  <c r="V31" i="43"/>
  <c r="W31" i="43" s="1"/>
  <c r="X31" i="43" s="1"/>
  <c r="Y31" i="43" s="1"/>
  <c r="Z31" i="43" s="1"/>
  <c r="AA31" i="43" s="1"/>
  <c r="AB31" i="43" s="1"/>
  <c r="AC31" i="43" s="1"/>
  <c r="U31" i="43"/>
  <c r="O31" i="43"/>
  <c r="J31" i="43"/>
  <c r="K31" i="43" s="1"/>
  <c r="P31" i="43" s="1"/>
  <c r="L30" i="43"/>
  <c r="M30" i="43" s="1"/>
  <c r="G30" i="43"/>
  <c r="G15" i="42"/>
  <c r="V5" i="42" s="1"/>
  <c r="X5" i="42"/>
  <c r="T1" i="42"/>
  <c r="U46" i="41"/>
  <c r="V46" i="41" s="1"/>
  <c r="W46" i="41" s="1"/>
  <c r="X46" i="41" s="1"/>
  <c r="Y46" i="41" s="1"/>
  <c r="Z46" i="41" s="1"/>
  <c r="AA46" i="41" s="1"/>
  <c r="AB46" i="41" s="1"/>
  <c r="AC46" i="41" s="1"/>
  <c r="G46" i="41"/>
  <c r="J46" i="41" s="1"/>
  <c r="U35" i="41"/>
  <c r="V35" i="41" s="1"/>
  <c r="G35" i="41"/>
  <c r="J35" i="41" s="1"/>
  <c r="G33" i="41"/>
  <c r="U32" i="41"/>
  <c r="V32" i="41" s="1"/>
  <c r="W32" i="41" s="1"/>
  <c r="X32" i="41" s="1"/>
  <c r="Y32" i="41" s="1"/>
  <c r="Z32" i="41" s="1"/>
  <c r="AA32" i="41" s="1"/>
  <c r="AB32" i="41" s="1"/>
  <c r="AC32" i="41" s="1"/>
  <c r="AH32" i="41" s="1"/>
  <c r="K32" i="41"/>
  <c r="J32" i="41"/>
  <c r="O32" i="41" s="1"/>
  <c r="W31" i="41"/>
  <c r="X31" i="41" s="1"/>
  <c r="Y31" i="41" s="1"/>
  <c r="Z31" i="41" s="1"/>
  <c r="AA31" i="41" s="1"/>
  <c r="AB31" i="41" s="1"/>
  <c r="AC31" i="41" s="1"/>
  <c r="U31" i="41"/>
  <c r="V31" i="41" s="1"/>
  <c r="J31" i="41"/>
  <c r="K31" i="41" s="1"/>
  <c r="L30" i="41"/>
  <c r="G30" i="41"/>
  <c r="G15" i="40"/>
  <c r="V5" i="40" s="1"/>
  <c r="X5" i="40"/>
  <c r="T1" i="40"/>
  <c r="K46" i="39"/>
  <c r="G46" i="39"/>
  <c r="J46" i="39" s="1"/>
  <c r="O46" i="39" s="1"/>
  <c r="G35" i="39"/>
  <c r="U35" i="39" s="1"/>
  <c r="V35" i="39" s="1"/>
  <c r="G33" i="39"/>
  <c r="U32" i="39"/>
  <c r="V32" i="39" s="1"/>
  <c r="W32" i="39" s="1"/>
  <c r="X32" i="39" s="1"/>
  <c r="Y32" i="39" s="1"/>
  <c r="Z32" i="39" s="1"/>
  <c r="AA32" i="39" s="1"/>
  <c r="AB32" i="39" s="1"/>
  <c r="AC32" i="39" s="1"/>
  <c r="J32" i="39"/>
  <c r="K32" i="39" s="1"/>
  <c r="P32" i="39" s="1"/>
  <c r="U31" i="39"/>
  <c r="V31" i="39" s="1"/>
  <c r="W31" i="39" s="1"/>
  <c r="X31" i="39" s="1"/>
  <c r="Y31" i="39" s="1"/>
  <c r="Z31" i="39" s="1"/>
  <c r="AA31" i="39" s="1"/>
  <c r="AB31" i="39" s="1"/>
  <c r="AC31" i="39" s="1"/>
  <c r="J31" i="39"/>
  <c r="K31" i="39" s="1"/>
  <c r="L31" i="39" s="1"/>
  <c r="M31" i="39" s="1"/>
  <c r="L30" i="39"/>
  <c r="M30" i="39" s="1"/>
  <c r="G30" i="39"/>
  <c r="G15" i="38"/>
  <c r="V5" i="38" s="1"/>
  <c r="Q20" i="38" s="1"/>
  <c r="A41" i="39" s="1"/>
  <c r="G41" i="39" s="1"/>
  <c r="J41" i="39" s="1"/>
  <c r="X5" i="38"/>
  <c r="T1" i="38"/>
  <c r="G46" i="37"/>
  <c r="J46" i="37" s="1"/>
  <c r="O46" i="37" s="1"/>
  <c r="U35" i="37"/>
  <c r="V35" i="37" s="1"/>
  <c r="G35" i="37"/>
  <c r="U33" i="37"/>
  <c r="V33" i="37" s="1"/>
  <c r="W33" i="37" s="1"/>
  <c r="X33" i="37" s="1"/>
  <c r="Y33" i="37" s="1"/>
  <c r="Z33" i="37" s="1"/>
  <c r="AA33" i="37" s="1"/>
  <c r="AB33" i="37" s="1"/>
  <c r="AC33" i="37" s="1"/>
  <c r="AD33" i="37" s="1"/>
  <c r="AI33" i="37" s="1"/>
  <c r="G33" i="37"/>
  <c r="J33" i="37" s="1"/>
  <c r="U32" i="37"/>
  <c r="V32" i="37" s="1"/>
  <c r="W32" i="37" s="1"/>
  <c r="X32" i="37" s="1"/>
  <c r="Y32" i="37" s="1"/>
  <c r="Z32" i="37" s="1"/>
  <c r="AA32" i="37" s="1"/>
  <c r="AB32" i="37" s="1"/>
  <c r="AC32" i="37" s="1"/>
  <c r="J32" i="37"/>
  <c r="O32" i="37" s="1"/>
  <c r="U31" i="37"/>
  <c r="V31" i="37" s="1"/>
  <c r="W31" i="37" s="1"/>
  <c r="X31" i="37" s="1"/>
  <c r="Y31" i="37" s="1"/>
  <c r="Z31" i="37" s="1"/>
  <c r="AA31" i="37" s="1"/>
  <c r="AB31" i="37" s="1"/>
  <c r="AC31" i="37" s="1"/>
  <c r="J31" i="37"/>
  <c r="K31" i="37" s="1"/>
  <c r="L31" i="37" s="1"/>
  <c r="Q31" i="37" s="1"/>
  <c r="L30" i="37"/>
  <c r="M30" i="37" s="1"/>
  <c r="G30" i="37"/>
  <c r="G15" i="36"/>
  <c r="V5" i="36" s="1"/>
  <c r="Q24" i="36" s="1"/>
  <c r="X5" i="36"/>
  <c r="T1" i="36"/>
  <c r="J46" i="35"/>
  <c r="G46" i="35"/>
  <c r="U46" i="35" s="1"/>
  <c r="V46" i="35" s="1"/>
  <c r="W46" i="35" s="1"/>
  <c r="X46" i="35" s="1"/>
  <c r="Y46" i="35" s="1"/>
  <c r="Z46" i="35" s="1"/>
  <c r="AA46" i="35" s="1"/>
  <c r="AB46" i="35" s="1"/>
  <c r="AC46" i="35" s="1"/>
  <c r="AH46" i="35" s="1"/>
  <c r="G35" i="35"/>
  <c r="G33" i="35"/>
  <c r="U33" i="35" s="1"/>
  <c r="V33" i="35" s="1"/>
  <c r="W33" i="35" s="1"/>
  <c r="X33" i="35" s="1"/>
  <c r="Y33" i="35" s="1"/>
  <c r="Z33" i="35" s="1"/>
  <c r="AA33" i="35" s="1"/>
  <c r="AB33" i="35" s="1"/>
  <c r="AC33" i="35" s="1"/>
  <c r="X32" i="35"/>
  <c r="Y32" i="35" s="1"/>
  <c r="Z32" i="35" s="1"/>
  <c r="AA32" i="35" s="1"/>
  <c r="AB32" i="35" s="1"/>
  <c r="AC32" i="35" s="1"/>
  <c r="U32" i="35"/>
  <c r="V32" i="35" s="1"/>
  <c r="W32" i="35" s="1"/>
  <c r="J32" i="35"/>
  <c r="K32" i="35" s="1"/>
  <c r="L32" i="35" s="1"/>
  <c r="U31" i="35"/>
  <c r="V31" i="35" s="1"/>
  <c r="W31" i="35" s="1"/>
  <c r="X31" i="35" s="1"/>
  <c r="Y31" i="35" s="1"/>
  <c r="Z31" i="35" s="1"/>
  <c r="AA31" i="35" s="1"/>
  <c r="AB31" i="35" s="1"/>
  <c r="AC31" i="35" s="1"/>
  <c r="J31" i="35"/>
  <c r="K31" i="35" s="1"/>
  <c r="L30" i="35"/>
  <c r="G30" i="35"/>
  <c r="G15" i="34"/>
  <c r="V5" i="34" s="1"/>
  <c r="X5" i="34"/>
  <c r="Q15" i="34" s="1"/>
  <c r="C23" i="35" s="1"/>
  <c r="T1" i="34"/>
  <c r="J46" i="33"/>
  <c r="G46" i="33"/>
  <c r="U46" i="33" s="1"/>
  <c r="V46" i="33" s="1"/>
  <c r="W46" i="33" s="1"/>
  <c r="X46" i="33" s="1"/>
  <c r="Y46" i="33" s="1"/>
  <c r="Z46" i="33" s="1"/>
  <c r="AA46" i="33" s="1"/>
  <c r="AB46" i="33" s="1"/>
  <c r="AC46" i="33" s="1"/>
  <c r="G35" i="33"/>
  <c r="G33" i="33"/>
  <c r="U33" i="33" s="1"/>
  <c r="V33" i="33" s="1"/>
  <c r="W33" i="33" s="1"/>
  <c r="X33" i="33" s="1"/>
  <c r="Y33" i="33" s="1"/>
  <c r="Z33" i="33" s="1"/>
  <c r="AA33" i="33" s="1"/>
  <c r="AB33" i="33" s="1"/>
  <c r="AC33" i="33" s="1"/>
  <c r="W32" i="33"/>
  <c r="X32" i="33" s="1"/>
  <c r="Y32" i="33" s="1"/>
  <c r="Z32" i="33" s="1"/>
  <c r="AA32" i="33" s="1"/>
  <c r="AB32" i="33" s="1"/>
  <c r="AC32" i="33" s="1"/>
  <c r="U32" i="33"/>
  <c r="V32" i="33" s="1"/>
  <c r="J32" i="33"/>
  <c r="K32" i="33" s="1"/>
  <c r="L32" i="33" s="1"/>
  <c r="R32" i="33" s="1"/>
  <c r="U31" i="33"/>
  <c r="V31" i="33" s="1"/>
  <c r="W31" i="33" s="1"/>
  <c r="X31" i="33" s="1"/>
  <c r="Y31" i="33" s="1"/>
  <c r="Z31" i="33" s="1"/>
  <c r="AA31" i="33" s="1"/>
  <c r="AB31" i="33" s="1"/>
  <c r="AC31" i="33" s="1"/>
  <c r="J31" i="33"/>
  <c r="K31" i="33" s="1"/>
  <c r="L30" i="33"/>
  <c r="G30" i="33"/>
  <c r="G15" i="32"/>
  <c r="V5" i="32" s="1"/>
  <c r="X5" i="32"/>
  <c r="T1" i="32"/>
  <c r="U46" i="31"/>
  <c r="V46" i="31" s="1"/>
  <c r="W46" i="31" s="1"/>
  <c r="X46" i="31" s="1"/>
  <c r="Y46" i="31" s="1"/>
  <c r="Z46" i="31" s="1"/>
  <c r="AA46" i="31" s="1"/>
  <c r="AB46" i="31" s="1"/>
  <c r="AC46" i="31" s="1"/>
  <c r="G46" i="31"/>
  <c r="J46" i="31" s="1"/>
  <c r="G35" i="31"/>
  <c r="J35" i="31" s="1"/>
  <c r="G33" i="31"/>
  <c r="J33" i="31" s="1"/>
  <c r="K33" i="31" s="1"/>
  <c r="P33" i="31" s="1"/>
  <c r="U32" i="31"/>
  <c r="V32" i="31" s="1"/>
  <c r="W32" i="31" s="1"/>
  <c r="X32" i="31" s="1"/>
  <c r="Y32" i="31" s="1"/>
  <c r="Z32" i="31" s="1"/>
  <c r="AA32" i="31" s="1"/>
  <c r="AB32" i="31" s="1"/>
  <c r="AC32" i="31" s="1"/>
  <c r="J32" i="31"/>
  <c r="O32" i="31" s="1"/>
  <c r="V31" i="31"/>
  <c r="W31" i="31" s="1"/>
  <c r="X31" i="31" s="1"/>
  <c r="Y31" i="31" s="1"/>
  <c r="Z31" i="31" s="1"/>
  <c r="AA31" i="31" s="1"/>
  <c r="AB31" i="31" s="1"/>
  <c r="AC31" i="31" s="1"/>
  <c r="U31" i="31"/>
  <c r="J31" i="31"/>
  <c r="O31" i="31" s="1"/>
  <c r="L30" i="31"/>
  <c r="G30" i="31"/>
  <c r="G15" i="30"/>
  <c r="V5" i="30" s="1"/>
  <c r="X5" i="30"/>
  <c r="Q15" i="30" s="1"/>
  <c r="C23" i="31" s="1"/>
  <c r="T1" i="30"/>
  <c r="G46" i="29"/>
  <c r="G35" i="29"/>
  <c r="J35" i="29" s="1"/>
  <c r="G33" i="29"/>
  <c r="AC32" i="29"/>
  <c r="U32" i="29"/>
  <c r="V32" i="29" s="1"/>
  <c r="W32" i="29" s="1"/>
  <c r="X32" i="29" s="1"/>
  <c r="Y32" i="29" s="1"/>
  <c r="Z32" i="29" s="1"/>
  <c r="AA32" i="29" s="1"/>
  <c r="AB32" i="29" s="1"/>
  <c r="J32" i="29"/>
  <c r="K32" i="29" s="1"/>
  <c r="U31" i="29"/>
  <c r="V31" i="29" s="1"/>
  <c r="W31" i="29" s="1"/>
  <c r="X31" i="29" s="1"/>
  <c r="Y31" i="29" s="1"/>
  <c r="Z31" i="29" s="1"/>
  <c r="AA31" i="29" s="1"/>
  <c r="AB31" i="29" s="1"/>
  <c r="AC31" i="29" s="1"/>
  <c r="O31" i="29"/>
  <c r="J31" i="29"/>
  <c r="K31" i="29" s="1"/>
  <c r="L30" i="29"/>
  <c r="G30" i="29"/>
  <c r="G15" i="28"/>
  <c r="V5" i="28" s="1"/>
  <c r="Q20" i="28" s="1"/>
  <c r="A41" i="29" s="1"/>
  <c r="G41" i="29" s="1"/>
  <c r="J41" i="29" s="1"/>
  <c r="O41" i="29" s="1"/>
  <c r="X5" i="28"/>
  <c r="T1" i="28"/>
  <c r="G46" i="27"/>
  <c r="U35" i="27"/>
  <c r="V35" i="27" s="1"/>
  <c r="W35" i="27" s="1"/>
  <c r="J35" i="27"/>
  <c r="O35" i="27" s="1"/>
  <c r="G35" i="27"/>
  <c r="G33" i="27"/>
  <c r="U33" i="27" s="1"/>
  <c r="V33" i="27" s="1"/>
  <c r="W33" i="27" s="1"/>
  <c r="X33" i="27" s="1"/>
  <c r="Y33" i="27" s="1"/>
  <c r="Z33" i="27" s="1"/>
  <c r="AA33" i="27" s="1"/>
  <c r="AB33" i="27" s="1"/>
  <c r="AC33" i="27" s="1"/>
  <c r="V32" i="27"/>
  <c r="W32" i="27" s="1"/>
  <c r="X32" i="27" s="1"/>
  <c r="Y32" i="27" s="1"/>
  <c r="Z32" i="27" s="1"/>
  <c r="AA32" i="27" s="1"/>
  <c r="AB32" i="27" s="1"/>
  <c r="AC32" i="27" s="1"/>
  <c r="U32" i="27"/>
  <c r="K32" i="27"/>
  <c r="L32" i="27" s="1"/>
  <c r="R32" i="27" s="1"/>
  <c r="J32" i="27"/>
  <c r="O32" i="27" s="1"/>
  <c r="U31" i="27"/>
  <c r="V31" i="27" s="1"/>
  <c r="W31" i="27" s="1"/>
  <c r="X31" i="27" s="1"/>
  <c r="Y31" i="27" s="1"/>
  <c r="Z31" i="27" s="1"/>
  <c r="AA31" i="27" s="1"/>
  <c r="AB31" i="27" s="1"/>
  <c r="AC31" i="27" s="1"/>
  <c r="J31" i="27"/>
  <c r="K31" i="27" s="1"/>
  <c r="L31" i="27" s="1"/>
  <c r="R31" i="27" s="1"/>
  <c r="M30" i="27"/>
  <c r="L30" i="27"/>
  <c r="G30" i="27"/>
  <c r="G15" i="26"/>
  <c r="V5" i="26" s="1"/>
  <c r="X5" i="26"/>
  <c r="Q15" i="26" s="1"/>
  <c r="C23" i="27" s="1"/>
  <c r="T1" i="26"/>
  <c r="G46" i="25"/>
  <c r="J46" i="25" s="1"/>
  <c r="O46" i="25" s="1"/>
  <c r="G35" i="25"/>
  <c r="U33" i="25"/>
  <c r="V33" i="25" s="1"/>
  <c r="W33" i="25" s="1"/>
  <c r="X33" i="25" s="1"/>
  <c r="Y33" i="25" s="1"/>
  <c r="Z33" i="25" s="1"/>
  <c r="AA33" i="25" s="1"/>
  <c r="AB33" i="25" s="1"/>
  <c r="AC33" i="25" s="1"/>
  <c r="G33" i="25"/>
  <c r="J33" i="25" s="1"/>
  <c r="V32" i="25"/>
  <c r="W32" i="25" s="1"/>
  <c r="X32" i="25" s="1"/>
  <c r="Y32" i="25" s="1"/>
  <c r="Z32" i="25" s="1"/>
  <c r="AA32" i="25" s="1"/>
  <c r="AB32" i="25" s="1"/>
  <c r="AC32" i="25" s="1"/>
  <c r="U32" i="25"/>
  <c r="J32" i="25"/>
  <c r="K32" i="25" s="1"/>
  <c r="U31" i="25"/>
  <c r="V31" i="25" s="1"/>
  <c r="W31" i="25" s="1"/>
  <c r="X31" i="25" s="1"/>
  <c r="Y31" i="25" s="1"/>
  <c r="Z31" i="25" s="1"/>
  <c r="AA31" i="25" s="1"/>
  <c r="AB31" i="25" s="1"/>
  <c r="AC31" i="25" s="1"/>
  <c r="AH31" i="25" s="1"/>
  <c r="O31" i="25"/>
  <c r="J31" i="25"/>
  <c r="K31" i="25" s="1"/>
  <c r="L30" i="25"/>
  <c r="G30" i="25"/>
  <c r="G15" i="24"/>
  <c r="V5" i="24" s="1"/>
  <c r="X5" i="24"/>
  <c r="Q11" i="24" s="1"/>
  <c r="A45" i="25" s="1"/>
  <c r="T1" i="24"/>
  <c r="J46" i="23"/>
  <c r="G46" i="23"/>
  <c r="U46" i="23" s="1"/>
  <c r="V46" i="23" s="1"/>
  <c r="W46" i="23" s="1"/>
  <c r="X46" i="23" s="1"/>
  <c r="Y46" i="23" s="1"/>
  <c r="Z46" i="23" s="1"/>
  <c r="AA46" i="23" s="1"/>
  <c r="AB46" i="23" s="1"/>
  <c r="AC46" i="23" s="1"/>
  <c r="G35" i="23"/>
  <c r="J35" i="23" s="1"/>
  <c r="K35" i="23" s="1"/>
  <c r="G33" i="23"/>
  <c r="J33" i="23" s="1"/>
  <c r="O33" i="23" s="1"/>
  <c r="U32" i="23"/>
  <c r="V32" i="23" s="1"/>
  <c r="W32" i="23" s="1"/>
  <c r="X32" i="23" s="1"/>
  <c r="Y32" i="23" s="1"/>
  <c r="Z32" i="23" s="1"/>
  <c r="AA32" i="23" s="1"/>
  <c r="AB32" i="23" s="1"/>
  <c r="AC32" i="23" s="1"/>
  <c r="J32" i="23"/>
  <c r="O32" i="23" s="1"/>
  <c r="V31" i="23"/>
  <c r="W31" i="23" s="1"/>
  <c r="X31" i="23" s="1"/>
  <c r="Y31" i="23" s="1"/>
  <c r="Z31" i="23" s="1"/>
  <c r="AA31" i="23" s="1"/>
  <c r="AB31" i="23" s="1"/>
  <c r="AC31" i="23" s="1"/>
  <c r="U31" i="23"/>
  <c r="K31" i="23"/>
  <c r="L31" i="23" s="1"/>
  <c r="J31" i="23"/>
  <c r="O31" i="23" s="1"/>
  <c r="L30" i="23"/>
  <c r="M30" i="23" s="1"/>
  <c r="N30" i="23" s="1"/>
  <c r="G30" i="23"/>
  <c r="G15" i="22"/>
  <c r="V5" i="22" s="1"/>
  <c r="X5" i="22"/>
  <c r="Q12" i="22" s="1"/>
  <c r="A42" i="23" s="1"/>
  <c r="T1" i="22"/>
  <c r="W46" i="19"/>
  <c r="X46" i="19" s="1"/>
  <c r="Y46" i="19" s="1"/>
  <c r="Z46" i="19" s="1"/>
  <c r="AA46" i="19" s="1"/>
  <c r="AB46" i="19" s="1"/>
  <c r="AC46" i="19" s="1"/>
  <c r="G46" i="19"/>
  <c r="U46" i="19" s="1"/>
  <c r="V46" i="19" s="1"/>
  <c r="U35" i="19"/>
  <c r="J35" i="19"/>
  <c r="O35" i="19" s="1"/>
  <c r="G35" i="19"/>
  <c r="G33" i="19"/>
  <c r="U32" i="19"/>
  <c r="V32" i="19" s="1"/>
  <c r="W32" i="19" s="1"/>
  <c r="X32" i="19" s="1"/>
  <c r="Y32" i="19" s="1"/>
  <c r="Z32" i="19" s="1"/>
  <c r="AA32" i="19" s="1"/>
  <c r="AB32" i="19" s="1"/>
  <c r="AC32" i="19" s="1"/>
  <c r="J32" i="19"/>
  <c r="K32" i="19" s="1"/>
  <c r="U31" i="19"/>
  <c r="V31" i="19" s="1"/>
  <c r="W31" i="19" s="1"/>
  <c r="X31" i="19" s="1"/>
  <c r="Y31" i="19" s="1"/>
  <c r="Z31" i="19" s="1"/>
  <c r="AA31" i="19" s="1"/>
  <c r="AB31" i="19" s="1"/>
  <c r="AC31" i="19" s="1"/>
  <c r="J31" i="19"/>
  <c r="K31" i="19" s="1"/>
  <c r="L31" i="19" s="1"/>
  <c r="Q31" i="19" s="1"/>
  <c r="L30" i="19"/>
  <c r="G30" i="19"/>
  <c r="G15" i="18"/>
  <c r="V5" i="18" s="1"/>
  <c r="Q19" i="18" s="1"/>
  <c r="A39" i="19" s="1"/>
  <c r="G39" i="19" s="1"/>
  <c r="G49" i="19" s="1"/>
  <c r="X5" i="18"/>
  <c r="T1" i="18"/>
  <c r="G46" i="17"/>
  <c r="U46" i="17" s="1"/>
  <c r="V46" i="17" s="1"/>
  <c r="W46" i="17" s="1"/>
  <c r="X46" i="17" s="1"/>
  <c r="Y46" i="17" s="1"/>
  <c r="Z46" i="17" s="1"/>
  <c r="AA46" i="17" s="1"/>
  <c r="AB46" i="17" s="1"/>
  <c r="AC46" i="17" s="1"/>
  <c r="G35" i="17"/>
  <c r="U35" i="17" s="1"/>
  <c r="G33" i="17"/>
  <c r="J33" i="17" s="1"/>
  <c r="U32" i="17"/>
  <c r="V32" i="17" s="1"/>
  <c r="W32" i="17" s="1"/>
  <c r="X32" i="17" s="1"/>
  <c r="Y32" i="17" s="1"/>
  <c r="Z32" i="17" s="1"/>
  <c r="AA32" i="17" s="1"/>
  <c r="AB32" i="17" s="1"/>
  <c r="AC32" i="17" s="1"/>
  <c r="J32" i="17"/>
  <c r="O32" i="17" s="1"/>
  <c r="U31" i="17"/>
  <c r="V31" i="17" s="1"/>
  <c r="W31" i="17" s="1"/>
  <c r="X31" i="17" s="1"/>
  <c r="Y31" i="17" s="1"/>
  <c r="Z31" i="17" s="1"/>
  <c r="AA31" i="17" s="1"/>
  <c r="AB31" i="17" s="1"/>
  <c r="AC31" i="17" s="1"/>
  <c r="J31" i="17"/>
  <c r="L30" i="17"/>
  <c r="M30" i="17" s="1"/>
  <c r="G30" i="17"/>
  <c r="G15" i="16"/>
  <c r="V5" i="16" s="1"/>
  <c r="Q20" i="16" s="1"/>
  <c r="A41" i="17" s="1"/>
  <c r="G41" i="17" s="1"/>
  <c r="J41" i="17" s="1"/>
  <c r="Q11" i="16"/>
  <c r="A45" i="17" s="1"/>
  <c r="X5" i="16"/>
  <c r="T1" i="16"/>
  <c r="G46" i="15"/>
  <c r="U35" i="15"/>
  <c r="G35" i="15"/>
  <c r="G33" i="15"/>
  <c r="U32" i="15"/>
  <c r="V32" i="15" s="1"/>
  <c r="W32" i="15" s="1"/>
  <c r="X32" i="15" s="1"/>
  <c r="Y32" i="15" s="1"/>
  <c r="Z32" i="15" s="1"/>
  <c r="AA32" i="15" s="1"/>
  <c r="AB32" i="15" s="1"/>
  <c r="AC32" i="15" s="1"/>
  <c r="J32" i="15"/>
  <c r="K32" i="15" s="1"/>
  <c r="L32" i="15" s="1"/>
  <c r="M32" i="15" s="1"/>
  <c r="V31" i="15"/>
  <c r="W31" i="15" s="1"/>
  <c r="X31" i="15" s="1"/>
  <c r="Y31" i="15" s="1"/>
  <c r="Z31" i="15" s="1"/>
  <c r="AA31" i="15" s="1"/>
  <c r="AB31" i="15" s="1"/>
  <c r="AC31" i="15" s="1"/>
  <c r="U31" i="15"/>
  <c r="J31" i="15"/>
  <c r="O31" i="15" s="1"/>
  <c r="L30" i="15"/>
  <c r="M30" i="15" s="1"/>
  <c r="G30" i="15"/>
  <c r="G15" i="14"/>
  <c r="V5" i="14" s="1"/>
  <c r="X5" i="14"/>
  <c r="Q15" i="14" s="1"/>
  <c r="C23" i="15" s="1"/>
  <c r="T1" i="14"/>
  <c r="U46" i="13"/>
  <c r="V46" i="13" s="1"/>
  <c r="W46" i="13" s="1"/>
  <c r="X46" i="13" s="1"/>
  <c r="Y46" i="13" s="1"/>
  <c r="Z46" i="13" s="1"/>
  <c r="AA46" i="13" s="1"/>
  <c r="AB46" i="13" s="1"/>
  <c r="AC46" i="13" s="1"/>
  <c r="J46" i="13"/>
  <c r="O46" i="13" s="1"/>
  <c r="G46" i="13"/>
  <c r="G35" i="13"/>
  <c r="J35" i="13" s="1"/>
  <c r="O35" i="13" s="1"/>
  <c r="J33" i="13"/>
  <c r="G33" i="13"/>
  <c r="U33" i="13" s="1"/>
  <c r="V33" i="13" s="1"/>
  <c r="W33" i="13" s="1"/>
  <c r="X33" i="13" s="1"/>
  <c r="Y33" i="13" s="1"/>
  <c r="Z33" i="13" s="1"/>
  <c r="AA33" i="13" s="1"/>
  <c r="AB33" i="13" s="1"/>
  <c r="AC33" i="13" s="1"/>
  <c r="V32" i="13"/>
  <c r="W32" i="13" s="1"/>
  <c r="X32" i="13" s="1"/>
  <c r="Y32" i="13" s="1"/>
  <c r="Z32" i="13" s="1"/>
  <c r="AA32" i="13" s="1"/>
  <c r="AB32" i="13" s="1"/>
  <c r="AC32" i="13" s="1"/>
  <c r="U32" i="13"/>
  <c r="J32" i="13"/>
  <c r="O32" i="13" s="1"/>
  <c r="V31" i="13"/>
  <c r="W31" i="13" s="1"/>
  <c r="X31" i="13" s="1"/>
  <c r="Y31" i="13" s="1"/>
  <c r="Z31" i="13" s="1"/>
  <c r="AA31" i="13" s="1"/>
  <c r="AB31" i="13" s="1"/>
  <c r="AC31" i="13" s="1"/>
  <c r="U31" i="13"/>
  <c r="J31" i="13"/>
  <c r="O31" i="13" s="1"/>
  <c r="L30" i="13"/>
  <c r="G30" i="13"/>
  <c r="G15" i="12"/>
  <c r="V5" i="12" s="1"/>
  <c r="X5" i="12"/>
  <c r="T1" i="12"/>
  <c r="G46" i="11"/>
  <c r="G35" i="11"/>
  <c r="U35" i="11" s="1"/>
  <c r="G33" i="11"/>
  <c r="U32" i="11"/>
  <c r="V32" i="11" s="1"/>
  <c r="W32" i="11" s="1"/>
  <c r="X32" i="11" s="1"/>
  <c r="Y32" i="11" s="1"/>
  <c r="Z32" i="11" s="1"/>
  <c r="AA32" i="11" s="1"/>
  <c r="AB32" i="11" s="1"/>
  <c r="AC32" i="11" s="1"/>
  <c r="J32" i="11"/>
  <c r="O32" i="11" s="1"/>
  <c r="U31" i="11"/>
  <c r="V31" i="11" s="1"/>
  <c r="W31" i="11" s="1"/>
  <c r="X31" i="11" s="1"/>
  <c r="Y31" i="11" s="1"/>
  <c r="Z31" i="11" s="1"/>
  <c r="AA31" i="11" s="1"/>
  <c r="AB31" i="11" s="1"/>
  <c r="AC31" i="11" s="1"/>
  <c r="AH31" i="11" s="1"/>
  <c r="J31" i="11"/>
  <c r="K31" i="11" s="1"/>
  <c r="L30" i="11"/>
  <c r="G30" i="11"/>
  <c r="G15" i="10"/>
  <c r="V5" i="10" s="1"/>
  <c r="X5" i="10"/>
  <c r="Q15" i="10" s="1"/>
  <c r="T1" i="10"/>
  <c r="AD46" i="19" l="1"/>
  <c r="AH46" i="19"/>
  <c r="Q13" i="10"/>
  <c r="K32" i="11"/>
  <c r="K32" i="13"/>
  <c r="K46" i="13"/>
  <c r="K31" i="15"/>
  <c r="Q12" i="16"/>
  <c r="A42" i="17" s="1"/>
  <c r="K32" i="17"/>
  <c r="U33" i="17"/>
  <c r="V33" i="17" s="1"/>
  <c r="W33" i="17" s="1"/>
  <c r="X33" i="17" s="1"/>
  <c r="Y33" i="17" s="1"/>
  <c r="Z33" i="17" s="1"/>
  <c r="AA33" i="17" s="1"/>
  <c r="AB33" i="17" s="1"/>
  <c r="AC33" i="17" s="1"/>
  <c r="J46" i="17"/>
  <c r="O31" i="19"/>
  <c r="U35" i="23"/>
  <c r="O32" i="25"/>
  <c r="U46" i="25"/>
  <c r="V46" i="25" s="1"/>
  <c r="W46" i="25" s="1"/>
  <c r="X46" i="25" s="1"/>
  <c r="Y46" i="25" s="1"/>
  <c r="Z46" i="25" s="1"/>
  <c r="AA46" i="25" s="1"/>
  <c r="AB46" i="25" s="1"/>
  <c r="AC46" i="25" s="1"/>
  <c r="Q12" i="26"/>
  <c r="A42" i="27" s="1"/>
  <c r="P32" i="27"/>
  <c r="O32" i="29"/>
  <c r="U35" i="29"/>
  <c r="Q11" i="32"/>
  <c r="A45" i="33" s="1"/>
  <c r="O31" i="35"/>
  <c r="O32" i="35"/>
  <c r="O31" i="37"/>
  <c r="U46" i="37"/>
  <c r="V46" i="37" s="1"/>
  <c r="W46" i="37" s="1"/>
  <c r="X46" i="37" s="1"/>
  <c r="Y46" i="37" s="1"/>
  <c r="Z46" i="37" s="1"/>
  <c r="AA46" i="37" s="1"/>
  <c r="AB46" i="37" s="1"/>
  <c r="AC46" i="37" s="1"/>
  <c r="P31" i="39"/>
  <c r="O32" i="39"/>
  <c r="P31" i="41"/>
  <c r="L31" i="41"/>
  <c r="L31" i="45"/>
  <c r="P31" i="45"/>
  <c r="O31" i="49"/>
  <c r="K31" i="49"/>
  <c r="L32" i="51"/>
  <c r="R32" i="51" s="1"/>
  <c r="P32" i="51"/>
  <c r="U33" i="51"/>
  <c r="V33" i="51" s="1"/>
  <c r="W33" i="51" s="1"/>
  <c r="X33" i="51" s="1"/>
  <c r="Y33" i="51" s="1"/>
  <c r="Z33" i="51" s="1"/>
  <c r="AA33" i="51" s="1"/>
  <c r="AB33" i="51" s="1"/>
  <c r="AC33" i="51" s="1"/>
  <c r="J33" i="51"/>
  <c r="U46" i="51"/>
  <c r="V46" i="51" s="1"/>
  <c r="W46" i="51" s="1"/>
  <c r="X46" i="51" s="1"/>
  <c r="Y46" i="51" s="1"/>
  <c r="Z46" i="51" s="1"/>
  <c r="AA46" i="51" s="1"/>
  <c r="AB46" i="51" s="1"/>
  <c r="AC46" i="51" s="1"/>
  <c r="O32" i="53"/>
  <c r="K32" i="53"/>
  <c r="P32" i="53" s="1"/>
  <c r="L32" i="55"/>
  <c r="P32" i="55"/>
  <c r="K46" i="55"/>
  <c r="P46" i="55" s="1"/>
  <c r="O46" i="55"/>
  <c r="O32" i="57"/>
  <c r="K32" i="57"/>
  <c r="P32" i="15"/>
  <c r="Q11" i="18"/>
  <c r="A45" i="19" s="1"/>
  <c r="O32" i="19"/>
  <c r="K35" i="19"/>
  <c r="L35" i="19" s="1"/>
  <c r="K32" i="23"/>
  <c r="J33" i="27"/>
  <c r="K32" i="31"/>
  <c r="U33" i="31"/>
  <c r="V33" i="31" s="1"/>
  <c r="W33" i="31" s="1"/>
  <c r="X33" i="31" s="1"/>
  <c r="Y33" i="31" s="1"/>
  <c r="Z33" i="31" s="1"/>
  <c r="AA33" i="31" s="1"/>
  <c r="AB33" i="31" s="1"/>
  <c r="AC33" i="31" s="1"/>
  <c r="O31" i="33"/>
  <c r="P32" i="33"/>
  <c r="AD46" i="35"/>
  <c r="AI46" i="35" s="1"/>
  <c r="K32" i="37"/>
  <c r="O31" i="39"/>
  <c r="L32" i="39"/>
  <c r="J35" i="39"/>
  <c r="U46" i="39"/>
  <c r="V46" i="39" s="1"/>
  <c r="W46" i="39" s="1"/>
  <c r="X46" i="39" s="1"/>
  <c r="Y46" i="39" s="1"/>
  <c r="Z46" i="39" s="1"/>
  <c r="AA46" i="39" s="1"/>
  <c r="AB46" i="39" s="1"/>
  <c r="AC46" i="39" s="1"/>
  <c r="O31" i="41"/>
  <c r="U33" i="41"/>
  <c r="V33" i="41" s="1"/>
  <c r="W33" i="41" s="1"/>
  <c r="X33" i="41" s="1"/>
  <c r="Y33" i="41" s="1"/>
  <c r="Z33" i="41" s="1"/>
  <c r="AA33" i="41" s="1"/>
  <c r="AB33" i="41" s="1"/>
  <c r="AC33" i="41" s="1"/>
  <c r="AD33" i="41" s="1"/>
  <c r="J33" i="41"/>
  <c r="O31" i="45"/>
  <c r="P32" i="47"/>
  <c r="J33" i="47"/>
  <c r="U33" i="47"/>
  <c r="V33" i="47" s="1"/>
  <c r="W33" i="47" s="1"/>
  <c r="X33" i="47" s="1"/>
  <c r="Y33" i="47" s="1"/>
  <c r="Z33" i="47" s="1"/>
  <c r="AA33" i="47" s="1"/>
  <c r="AB33" i="47" s="1"/>
  <c r="AC33" i="47" s="1"/>
  <c r="K32" i="49"/>
  <c r="O32" i="49"/>
  <c r="K31" i="51"/>
  <c r="O31" i="51"/>
  <c r="AI31" i="51"/>
  <c r="AE31" i="51"/>
  <c r="Q13" i="52"/>
  <c r="A36" i="53" s="1"/>
  <c r="Q9" i="52"/>
  <c r="A29" i="53" s="1"/>
  <c r="U46" i="53"/>
  <c r="V46" i="53" s="1"/>
  <c r="W46" i="53" s="1"/>
  <c r="X46" i="53" s="1"/>
  <c r="Y46" i="53" s="1"/>
  <c r="Z46" i="53" s="1"/>
  <c r="AA46" i="53" s="1"/>
  <c r="AB46" i="53" s="1"/>
  <c r="AC46" i="53" s="1"/>
  <c r="J46" i="53"/>
  <c r="O32" i="55"/>
  <c r="U46" i="55"/>
  <c r="V46" i="55" s="1"/>
  <c r="W46" i="55" s="1"/>
  <c r="X46" i="55" s="1"/>
  <c r="Y46" i="55" s="1"/>
  <c r="Z46" i="55" s="1"/>
  <c r="AA46" i="55" s="1"/>
  <c r="AB46" i="55" s="1"/>
  <c r="AC46" i="55" s="1"/>
  <c r="P31" i="57"/>
  <c r="L31" i="57"/>
  <c r="Q9" i="50"/>
  <c r="A29" i="51" s="1"/>
  <c r="Q13" i="50"/>
  <c r="A36" i="51" s="1"/>
  <c r="U33" i="55"/>
  <c r="V33" i="55" s="1"/>
  <c r="W33" i="55" s="1"/>
  <c r="X33" i="55" s="1"/>
  <c r="Y33" i="55" s="1"/>
  <c r="Z33" i="55" s="1"/>
  <c r="AA33" i="55" s="1"/>
  <c r="AB33" i="55" s="1"/>
  <c r="AC33" i="55" s="1"/>
  <c r="Q11" i="60"/>
  <c r="A45" i="61" s="1"/>
  <c r="J46" i="61"/>
  <c r="AJ42" i="64"/>
  <c r="AK42" i="64"/>
  <c r="AK39" i="64"/>
  <c r="AJ39" i="64"/>
  <c r="AF39" i="64"/>
  <c r="AH48" i="64"/>
  <c r="AD48" i="64"/>
  <c r="AL42" i="64"/>
  <c r="AG42" i="64"/>
  <c r="AM42" i="64" s="1"/>
  <c r="AN42" i="64" s="1"/>
  <c r="AO42" i="64" s="1"/>
  <c r="AP42" i="64" s="1"/>
  <c r="AQ42" i="64" s="1"/>
  <c r="AR42" i="64" s="1"/>
  <c r="AS42" i="64" s="1"/>
  <c r="AT42" i="64" s="1"/>
  <c r="AU42" i="64" s="1"/>
  <c r="AV42" i="64" s="1"/>
  <c r="AW42" i="64" s="1"/>
  <c r="AX42" i="64" s="1"/>
  <c r="AY42" i="64" s="1"/>
  <c r="AZ42" i="64" s="1"/>
  <c r="AK45" i="64"/>
  <c r="AJ45" i="64"/>
  <c r="AF45" i="64"/>
  <c r="BA31" i="64"/>
  <c r="BK31" i="64"/>
  <c r="BL31" i="64" s="1"/>
  <c r="BM31" i="64" s="1"/>
  <c r="BN31" i="64" s="1"/>
  <c r="BO31" i="64" s="1"/>
  <c r="R39" i="64"/>
  <c r="Q39" i="64"/>
  <c r="M39" i="64"/>
  <c r="BA33" i="64"/>
  <c r="BK33" i="64"/>
  <c r="BL33" i="64" s="1"/>
  <c r="BM33" i="64" s="1"/>
  <c r="BN33" i="64" s="1"/>
  <c r="BO33" i="64" s="1"/>
  <c r="R30" i="64"/>
  <c r="M45" i="64"/>
  <c r="R45" i="64"/>
  <c r="Q45" i="64"/>
  <c r="AL40" i="64"/>
  <c r="AG40" i="64"/>
  <c r="AM40" i="64" s="1"/>
  <c r="AN40" i="64" s="1"/>
  <c r="AO40" i="64" s="1"/>
  <c r="AP40" i="64" s="1"/>
  <c r="AQ40" i="64" s="1"/>
  <c r="AR40" i="64" s="1"/>
  <c r="AS40" i="64" s="1"/>
  <c r="AT40" i="64" s="1"/>
  <c r="AU40" i="64" s="1"/>
  <c r="AV40" i="64" s="1"/>
  <c r="AW40" i="64" s="1"/>
  <c r="AX40" i="64" s="1"/>
  <c r="AY40" i="64" s="1"/>
  <c r="AZ40" i="64" s="1"/>
  <c r="AK44" i="64"/>
  <c r="AF44" i="64"/>
  <c r="AJ44" i="64"/>
  <c r="BA46" i="64"/>
  <c r="BK46" i="64"/>
  <c r="BL46" i="64" s="1"/>
  <c r="BM46" i="64" s="1"/>
  <c r="BN46" i="64" s="1"/>
  <c r="BO46" i="64" s="1"/>
  <c r="M44" i="64"/>
  <c r="Q44" i="64"/>
  <c r="R44" i="64"/>
  <c r="AI49" i="64"/>
  <c r="AE49" i="64"/>
  <c r="AJ41" i="64"/>
  <c r="AF41" i="64"/>
  <c r="AK41" i="64"/>
  <c r="AJ47" i="64"/>
  <c r="AK47" i="64"/>
  <c r="AF47" i="64"/>
  <c r="R47" i="64"/>
  <c r="Q47" i="64"/>
  <c r="M47" i="64"/>
  <c r="R41" i="64"/>
  <c r="M41" i="64"/>
  <c r="Q41" i="64"/>
  <c r="BA32" i="64"/>
  <c r="BK32" i="64"/>
  <c r="BL32" i="64" s="1"/>
  <c r="BM32" i="64" s="1"/>
  <c r="BN32" i="64" s="1"/>
  <c r="BO32" i="64" s="1"/>
  <c r="N42" i="64"/>
  <c r="T42" i="64" s="1"/>
  <c r="S42" i="64"/>
  <c r="AA35" i="64"/>
  <c r="O48" i="64"/>
  <c r="K48" i="64"/>
  <c r="P49" i="64"/>
  <c r="L49" i="64"/>
  <c r="Q20" i="34"/>
  <c r="A41" i="35" s="1"/>
  <c r="G41" i="35" s="1"/>
  <c r="J41" i="35" s="1"/>
  <c r="O41" i="35" s="1"/>
  <c r="Q19" i="34"/>
  <c r="A39" i="35" s="1"/>
  <c r="G39" i="35" s="1"/>
  <c r="U39" i="35" s="1"/>
  <c r="V39" i="35" s="1"/>
  <c r="W39" i="35" s="1"/>
  <c r="X39" i="35" s="1"/>
  <c r="Y39" i="35" s="1"/>
  <c r="Z39" i="35" s="1"/>
  <c r="AA39" i="35" s="1"/>
  <c r="AB39" i="35" s="1"/>
  <c r="AC39" i="35" s="1"/>
  <c r="AH39" i="35" s="1"/>
  <c r="Q24" i="26"/>
  <c r="Q19" i="26"/>
  <c r="A39" i="27" s="1"/>
  <c r="G39" i="27" s="1"/>
  <c r="U39" i="27" s="1"/>
  <c r="V39" i="27" s="1"/>
  <c r="W39" i="27" s="1"/>
  <c r="X39" i="27" s="1"/>
  <c r="Y39" i="27" s="1"/>
  <c r="Z39" i="27" s="1"/>
  <c r="AA39" i="27" s="1"/>
  <c r="AB39" i="27" s="1"/>
  <c r="AC39" i="27" s="1"/>
  <c r="U41" i="17"/>
  <c r="V41" i="17" s="1"/>
  <c r="W41" i="17" s="1"/>
  <c r="X41" i="17" s="1"/>
  <c r="Y41" i="17" s="1"/>
  <c r="Z41" i="17" s="1"/>
  <c r="AA41" i="17" s="1"/>
  <c r="AB41" i="17" s="1"/>
  <c r="AC41" i="17" s="1"/>
  <c r="AH41" i="17" s="1"/>
  <c r="Q19" i="36"/>
  <c r="A39" i="37" s="1"/>
  <c r="G39" i="37" s="1"/>
  <c r="G49" i="37" s="1"/>
  <c r="Q20" i="36"/>
  <c r="A41" i="37" s="1"/>
  <c r="G41" i="37" s="1"/>
  <c r="U41" i="37" s="1"/>
  <c r="V41" i="37" s="1"/>
  <c r="W41" i="37" s="1"/>
  <c r="X41" i="37" s="1"/>
  <c r="Y41" i="37" s="1"/>
  <c r="Z41" i="37" s="1"/>
  <c r="AA41" i="37" s="1"/>
  <c r="AB41" i="37" s="1"/>
  <c r="AC41" i="37" s="1"/>
  <c r="Q19" i="60"/>
  <c r="A39" i="61" s="1"/>
  <c r="G39" i="61" s="1"/>
  <c r="J39" i="61" s="1"/>
  <c r="O39" i="61" s="1"/>
  <c r="Q20" i="60"/>
  <c r="A41" i="61" s="1"/>
  <c r="G41" i="61" s="1"/>
  <c r="U41" i="61" s="1"/>
  <c r="V41" i="61" s="1"/>
  <c r="W41" i="61" s="1"/>
  <c r="X41" i="61" s="1"/>
  <c r="Y41" i="61" s="1"/>
  <c r="Z41" i="61" s="1"/>
  <c r="AA41" i="61" s="1"/>
  <c r="AB41" i="61" s="1"/>
  <c r="AC41" i="61" s="1"/>
  <c r="AD41" i="61" s="1"/>
  <c r="Q20" i="42"/>
  <c r="A41" i="43" s="1"/>
  <c r="G41" i="43" s="1"/>
  <c r="U41" i="43" s="1"/>
  <c r="V41" i="43" s="1"/>
  <c r="W41" i="43" s="1"/>
  <c r="X41" i="43" s="1"/>
  <c r="Y41" i="43" s="1"/>
  <c r="Z41" i="43" s="1"/>
  <c r="AA41" i="43" s="1"/>
  <c r="AB41" i="43" s="1"/>
  <c r="AC41" i="43" s="1"/>
  <c r="O41" i="17"/>
  <c r="K41" i="17"/>
  <c r="P41" i="17" s="1"/>
  <c r="Q24" i="34"/>
  <c r="Q19" i="28"/>
  <c r="A39" i="29" s="1"/>
  <c r="G39" i="29" s="1"/>
  <c r="J39" i="29" s="1"/>
  <c r="Q19" i="54"/>
  <c r="A39" i="55" s="1"/>
  <c r="G39" i="55" s="1"/>
  <c r="G49" i="55" s="1"/>
  <c r="Q20" i="54"/>
  <c r="A41" i="55" s="1"/>
  <c r="G41" i="55" s="1"/>
  <c r="J41" i="55" s="1"/>
  <c r="Q24" i="54"/>
  <c r="O41" i="39"/>
  <c r="K41" i="39"/>
  <c r="U41" i="39"/>
  <c r="V41" i="39" s="1"/>
  <c r="W41" i="39" s="1"/>
  <c r="X41" i="39" s="1"/>
  <c r="Y41" i="39" s="1"/>
  <c r="Z41" i="39" s="1"/>
  <c r="AA41" i="39" s="1"/>
  <c r="AB41" i="39" s="1"/>
  <c r="AC41" i="39" s="1"/>
  <c r="AD41" i="39" s="1"/>
  <c r="K41" i="29"/>
  <c r="U41" i="29"/>
  <c r="V41" i="29" s="1"/>
  <c r="W41" i="29" s="1"/>
  <c r="X41" i="29" s="1"/>
  <c r="Y41" i="29" s="1"/>
  <c r="Z41" i="29" s="1"/>
  <c r="AA41" i="29" s="1"/>
  <c r="AB41" i="29" s="1"/>
  <c r="AC41" i="29" s="1"/>
  <c r="AD41" i="29" s="1"/>
  <c r="J39" i="19"/>
  <c r="U39" i="19"/>
  <c r="V39" i="19" s="1"/>
  <c r="W39" i="19" s="1"/>
  <c r="X39" i="19" s="1"/>
  <c r="Y39" i="19" s="1"/>
  <c r="Z39" i="19" s="1"/>
  <c r="AA39" i="19" s="1"/>
  <c r="AB39" i="19" s="1"/>
  <c r="AC39" i="19" s="1"/>
  <c r="AD39" i="19" s="1"/>
  <c r="Q13" i="60"/>
  <c r="A36" i="61" s="1"/>
  <c r="G36" i="61" s="1"/>
  <c r="U36" i="61" s="1"/>
  <c r="V36" i="61" s="1"/>
  <c r="W36" i="61" s="1"/>
  <c r="X36" i="61" s="1"/>
  <c r="Y36" i="61" s="1"/>
  <c r="Z36" i="61" s="1"/>
  <c r="AA36" i="61" s="1"/>
  <c r="AB36" i="61" s="1"/>
  <c r="AC36" i="61" s="1"/>
  <c r="Q11" i="58"/>
  <c r="A45" i="59" s="1"/>
  <c r="Q12" i="52"/>
  <c r="A42" i="53" s="1"/>
  <c r="Q15" i="52"/>
  <c r="C23" i="53" s="1"/>
  <c r="H23" i="53" s="1"/>
  <c r="Q11" i="50"/>
  <c r="A45" i="51" s="1"/>
  <c r="Q11" i="46"/>
  <c r="A45" i="47" s="1"/>
  <c r="Q12" i="40"/>
  <c r="A42" i="41" s="1"/>
  <c r="Q9" i="38"/>
  <c r="A29" i="39" s="1"/>
  <c r="Q15" i="38"/>
  <c r="C23" i="39" s="1"/>
  <c r="Q11" i="38"/>
  <c r="A45" i="39" s="1"/>
  <c r="Q12" i="32"/>
  <c r="A42" i="33" s="1"/>
  <c r="Q15" i="32"/>
  <c r="C23" i="33" s="1"/>
  <c r="Q15" i="22"/>
  <c r="C23" i="23" s="1"/>
  <c r="I23" i="23" s="1"/>
  <c r="Q12" i="18"/>
  <c r="A42" i="19" s="1"/>
  <c r="AD32" i="61"/>
  <c r="AH32" i="61"/>
  <c r="AH31" i="61"/>
  <c r="AD31" i="61"/>
  <c r="L32" i="61"/>
  <c r="P32" i="61"/>
  <c r="N30" i="61"/>
  <c r="L31" i="61"/>
  <c r="P31" i="61"/>
  <c r="U33" i="61"/>
  <c r="V33" i="61" s="1"/>
  <c r="W33" i="61" s="1"/>
  <c r="X33" i="61" s="1"/>
  <c r="Y33" i="61" s="1"/>
  <c r="Z33" i="61" s="1"/>
  <c r="AA33" i="61" s="1"/>
  <c r="AB33" i="61" s="1"/>
  <c r="AC33" i="61" s="1"/>
  <c r="J33" i="61"/>
  <c r="U35" i="61"/>
  <c r="J35" i="61"/>
  <c r="Q10" i="60"/>
  <c r="A44" i="61" s="1"/>
  <c r="Q15" i="60"/>
  <c r="C23" i="61" s="1"/>
  <c r="AH46" i="61"/>
  <c r="AD46" i="61"/>
  <c r="O31" i="61"/>
  <c r="O46" i="61"/>
  <c r="K46" i="61"/>
  <c r="G36" i="51"/>
  <c r="U36" i="51" s="1"/>
  <c r="V36" i="51" s="1"/>
  <c r="W36" i="51" s="1"/>
  <c r="X36" i="51" s="1"/>
  <c r="Y36" i="51" s="1"/>
  <c r="Z36" i="51" s="1"/>
  <c r="AA36" i="51" s="1"/>
  <c r="AB36" i="51" s="1"/>
  <c r="AC36" i="51" s="1"/>
  <c r="C23" i="11"/>
  <c r="I23" i="15"/>
  <c r="I23" i="31"/>
  <c r="A36" i="11"/>
  <c r="G36" i="11" s="1"/>
  <c r="U36" i="11" s="1"/>
  <c r="V36" i="11" s="1"/>
  <c r="W36" i="11" s="1"/>
  <c r="X36" i="11" s="1"/>
  <c r="Y36" i="11" s="1"/>
  <c r="Z36" i="11" s="1"/>
  <c r="AA36" i="11" s="1"/>
  <c r="AB36" i="11" s="1"/>
  <c r="AC36" i="11" s="1"/>
  <c r="G36" i="47"/>
  <c r="U36" i="47" s="1"/>
  <c r="V36" i="47" s="1"/>
  <c r="W36" i="47" s="1"/>
  <c r="X36" i="47" s="1"/>
  <c r="Y36" i="47" s="1"/>
  <c r="Z36" i="47" s="1"/>
  <c r="AA36" i="47" s="1"/>
  <c r="AB36" i="47" s="1"/>
  <c r="AC36" i="47" s="1"/>
  <c r="G36" i="53"/>
  <c r="AD33" i="59"/>
  <c r="AH33" i="59"/>
  <c r="Q20" i="58"/>
  <c r="A41" i="59" s="1"/>
  <c r="G41" i="59" s="1"/>
  <c r="Q19" i="58"/>
  <c r="A39" i="59" s="1"/>
  <c r="G39" i="59" s="1"/>
  <c r="G49" i="59" s="1"/>
  <c r="J49" i="59" s="1"/>
  <c r="Q24" i="58"/>
  <c r="AD31" i="59"/>
  <c r="AH31" i="59"/>
  <c r="O31" i="59"/>
  <c r="K31" i="59"/>
  <c r="AH32" i="59"/>
  <c r="AD32" i="59"/>
  <c r="Q13" i="58"/>
  <c r="A36" i="59" s="1"/>
  <c r="G36" i="59" s="1"/>
  <c r="M30" i="59"/>
  <c r="AH46" i="59"/>
  <c r="AD46" i="59"/>
  <c r="Q15" i="58"/>
  <c r="C23" i="59" s="1"/>
  <c r="I23" i="59" s="1"/>
  <c r="P32" i="59"/>
  <c r="L32" i="59"/>
  <c r="K46" i="59"/>
  <c r="O46" i="59"/>
  <c r="J33" i="59"/>
  <c r="J35" i="59"/>
  <c r="U35" i="59"/>
  <c r="AH31" i="57"/>
  <c r="AD31" i="57"/>
  <c r="AD33" i="57"/>
  <c r="AH33" i="57"/>
  <c r="AD32" i="57"/>
  <c r="AH32" i="57"/>
  <c r="AH46" i="57"/>
  <c r="AD46" i="57"/>
  <c r="J35" i="57"/>
  <c r="U35" i="57"/>
  <c r="O33" i="57"/>
  <c r="K33" i="57"/>
  <c r="N30" i="57"/>
  <c r="Q19" i="56"/>
  <c r="A39" i="57" s="1"/>
  <c r="G39" i="57" s="1"/>
  <c r="G49" i="57" s="1"/>
  <c r="M31" i="57"/>
  <c r="R31" i="57"/>
  <c r="Q31" i="57"/>
  <c r="Q15" i="56"/>
  <c r="C23" i="57" s="1"/>
  <c r="I23" i="57" s="1"/>
  <c r="Q13" i="56"/>
  <c r="A36" i="57" s="1"/>
  <c r="G36" i="57" s="1"/>
  <c r="J36" i="57" s="1"/>
  <c r="O36" i="57" s="1"/>
  <c r="Q12" i="56"/>
  <c r="A42" i="57" s="1"/>
  <c r="Q20" i="56"/>
  <c r="A41" i="57" s="1"/>
  <c r="G41" i="57" s="1"/>
  <c r="U41" i="57" s="1"/>
  <c r="V41" i="57" s="1"/>
  <c r="W41" i="57" s="1"/>
  <c r="X41" i="57" s="1"/>
  <c r="Y41" i="57" s="1"/>
  <c r="Z41" i="57" s="1"/>
  <c r="AA41" i="57" s="1"/>
  <c r="AB41" i="57" s="1"/>
  <c r="AC41" i="57" s="1"/>
  <c r="Q11" i="56"/>
  <c r="L46" i="57"/>
  <c r="O46" i="57"/>
  <c r="AD31" i="55"/>
  <c r="AH31" i="55"/>
  <c r="AH33" i="55"/>
  <c r="AD33" i="55"/>
  <c r="AH32" i="55"/>
  <c r="AD32" i="55"/>
  <c r="Q11" i="54"/>
  <c r="A45" i="55" s="1"/>
  <c r="Q13" i="54"/>
  <c r="A36" i="55" s="1"/>
  <c r="G36" i="55" s="1"/>
  <c r="AD46" i="55"/>
  <c r="AH46" i="55"/>
  <c r="Q12" i="54"/>
  <c r="A42" i="55" s="1"/>
  <c r="R32" i="55"/>
  <c r="M32" i="55"/>
  <c r="Q32" i="55"/>
  <c r="Q15" i="54"/>
  <c r="C23" i="55" s="1"/>
  <c r="V35" i="55"/>
  <c r="K31" i="55"/>
  <c r="L33" i="55"/>
  <c r="L46" i="55"/>
  <c r="M30" i="55"/>
  <c r="J35" i="55"/>
  <c r="AD31" i="53"/>
  <c r="AH31" i="53"/>
  <c r="AH32" i="53"/>
  <c r="AD32" i="53"/>
  <c r="Q24" i="52"/>
  <c r="Q10" i="52" s="1"/>
  <c r="A44" i="53" s="1"/>
  <c r="Q19" i="52"/>
  <c r="A39" i="53" s="1"/>
  <c r="G39" i="53" s="1"/>
  <c r="U39" i="53" s="1"/>
  <c r="V39" i="53" s="1"/>
  <c r="W39" i="53" s="1"/>
  <c r="X39" i="53" s="1"/>
  <c r="Y39" i="53" s="1"/>
  <c r="Z39" i="53" s="1"/>
  <c r="AA39" i="53" s="1"/>
  <c r="AB39" i="53" s="1"/>
  <c r="AC39" i="53" s="1"/>
  <c r="AH39" i="53" s="1"/>
  <c r="S33" i="53"/>
  <c r="N33" i="53"/>
  <c r="T33" i="53" s="1"/>
  <c r="AD46" i="53"/>
  <c r="AH46" i="53"/>
  <c r="N30" i="53"/>
  <c r="L32" i="53"/>
  <c r="R33" i="53"/>
  <c r="Q33" i="53"/>
  <c r="O31" i="53"/>
  <c r="Q20" i="52"/>
  <c r="A41" i="53" s="1"/>
  <c r="G41" i="53" s="1"/>
  <c r="J41" i="53" s="1"/>
  <c r="P31" i="53"/>
  <c r="K46" i="53"/>
  <c r="O46" i="53"/>
  <c r="M31" i="53"/>
  <c r="Q31" i="53"/>
  <c r="R31" i="53"/>
  <c r="V35" i="53"/>
  <c r="U33" i="53"/>
  <c r="V33" i="53" s="1"/>
  <c r="W33" i="53" s="1"/>
  <c r="X33" i="53" s="1"/>
  <c r="Y33" i="53" s="1"/>
  <c r="Z33" i="53" s="1"/>
  <c r="AA33" i="53" s="1"/>
  <c r="AB33" i="53" s="1"/>
  <c r="AC33" i="53" s="1"/>
  <c r="K35" i="53"/>
  <c r="AD33" i="51"/>
  <c r="AH33" i="51"/>
  <c r="AD32" i="51"/>
  <c r="AH32" i="51"/>
  <c r="AK31" i="51"/>
  <c r="AF31" i="51"/>
  <c r="Q24" i="50"/>
  <c r="Q10" i="50" s="1"/>
  <c r="A44" i="51" s="1"/>
  <c r="Q19" i="50"/>
  <c r="A39" i="51" s="1"/>
  <c r="G39" i="51" s="1"/>
  <c r="J39" i="51" s="1"/>
  <c r="AJ31" i="51"/>
  <c r="Q20" i="50"/>
  <c r="A41" i="51" s="1"/>
  <c r="G41" i="51" s="1"/>
  <c r="J41" i="51" s="1"/>
  <c r="V35" i="51"/>
  <c r="Q32" i="51"/>
  <c r="M32" i="51"/>
  <c r="K35" i="51"/>
  <c r="O35" i="51"/>
  <c r="N30" i="51"/>
  <c r="O32" i="51"/>
  <c r="AH46" i="51"/>
  <c r="AD46" i="51"/>
  <c r="O46" i="51"/>
  <c r="K46" i="51"/>
  <c r="Q20" i="48"/>
  <c r="A41" i="49" s="1"/>
  <c r="G41" i="49" s="1"/>
  <c r="J41" i="49" s="1"/>
  <c r="O41" i="49" s="1"/>
  <c r="Q19" i="48"/>
  <c r="A39" i="49" s="1"/>
  <c r="G39" i="49" s="1"/>
  <c r="G49" i="49" s="1"/>
  <c r="J49" i="49" s="1"/>
  <c r="Q24" i="48"/>
  <c r="AD31" i="49"/>
  <c r="AD32" i="49"/>
  <c r="AH32" i="49"/>
  <c r="AD33" i="49"/>
  <c r="AH33" i="49"/>
  <c r="Q12" i="48"/>
  <c r="A42" i="49" s="1"/>
  <c r="Q13" i="48"/>
  <c r="A36" i="49" s="1"/>
  <c r="G36" i="49" s="1"/>
  <c r="J36" i="49" s="1"/>
  <c r="AI46" i="49"/>
  <c r="AE46" i="49"/>
  <c r="V35" i="49"/>
  <c r="AH46" i="49"/>
  <c r="Q15" i="48"/>
  <c r="C23" i="49" s="1"/>
  <c r="Q11" i="48"/>
  <c r="M30" i="49"/>
  <c r="J33" i="49"/>
  <c r="J35" i="49"/>
  <c r="J46" i="49"/>
  <c r="Q19" i="46"/>
  <c r="A39" i="47" s="1"/>
  <c r="G39" i="47" s="1"/>
  <c r="U39" i="47" s="1"/>
  <c r="V39" i="47" s="1"/>
  <c r="W39" i="47" s="1"/>
  <c r="X39" i="47" s="1"/>
  <c r="Y39" i="47" s="1"/>
  <c r="Z39" i="47" s="1"/>
  <c r="AA39" i="47" s="1"/>
  <c r="AB39" i="47" s="1"/>
  <c r="AC39" i="47" s="1"/>
  <c r="AH39" i="47" s="1"/>
  <c r="Q24" i="46"/>
  <c r="Q10" i="46" s="1"/>
  <c r="A44" i="47" s="1"/>
  <c r="Q20" i="46"/>
  <c r="A41" i="47" s="1"/>
  <c r="G41" i="47" s="1"/>
  <c r="J41" i="47" s="1"/>
  <c r="AD31" i="47"/>
  <c r="AH31" i="47"/>
  <c r="AD32" i="47"/>
  <c r="AH32" i="47"/>
  <c r="AH33" i="47"/>
  <c r="AD33" i="47"/>
  <c r="Q32" i="47"/>
  <c r="M32" i="47"/>
  <c r="R32" i="47"/>
  <c r="R31" i="47"/>
  <c r="Q31" i="47"/>
  <c r="M31" i="47"/>
  <c r="P31" i="47"/>
  <c r="Q12" i="46"/>
  <c r="A42" i="47" s="1"/>
  <c r="Q15" i="46"/>
  <c r="C23" i="47" s="1"/>
  <c r="M30" i="47"/>
  <c r="O35" i="47"/>
  <c r="Q9" i="46"/>
  <c r="A29" i="47" s="1"/>
  <c r="K35" i="47"/>
  <c r="U46" i="47"/>
  <c r="V46" i="47" s="1"/>
  <c r="W46" i="47" s="1"/>
  <c r="X46" i="47" s="1"/>
  <c r="Y46" i="47" s="1"/>
  <c r="Z46" i="47" s="1"/>
  <c r="AA46" i="47" s="1"/>
  <c r="AB46" i="47" s="1"/>
  <c r="AC46" i="47" s="1"/>
  <c r="V35" i="47"/>
  <c r="O46" i="47"/>
  <c r="K46" i="47"/>
  <c r="AD32" i="45"/>
  <c r="AH32" i="45"/>
  <c r="AH33" i="45"/>
  <c r="AD33" i="45"/>
  <c r="AH31" i="45"/>
  <c r="AD31" i="45"/>
  <c r="Q15" i="44"/>
  <c r="C23" i="45" s="1"/>
  <c r="I23" i="45" s="1"/>
  <c r="Q9" i="44"/>
  <c r="A29" i="45" s="1"/>
  <c r="Q19" i="44"/>
  <c r="A39" i="45" s="1"/>
  <c r="G39" i="45" s="1"/>
  <c r="G49" i="45" s="1"/>
  <c r="R31" i="45"/>
  <c r="Q31" i="45"/>
  <c r="M31" i="45"/>
  <c r="Q20" i="44"/>
  <c r="A41" i="45" s="1"/>
  <c r="G41" i="45" s="1"/>
  <c r="U41" i="45" s="1"/>
  <c r="V41" i="45" s="1"/>
  <c r="W41" i="45" s="1"/>
  <c r="X41" i="45" s="1"/>
  <c r="Y41" i="45" s="1"/>
  <c r="Z41" i="45" s="1"/>
  <c r="AA41" i="45" s="1"/>
  <c r="AB41" i="45" s="1"/>
  <c r="AC41" i="45" s="1"/>
  <c r="AH41" i="45" s="1"/>
  <c r="N30" i="45"/>
  <c r="J33" i="45"/>
  <c r="U35" i="45"/>
  <c r="J35" i="45"/>
  <c r="Q12" i="44"/>
  <c r="A42" i="45" s="1"/>
  <c r="K32" i="45"/>
  <c r="O32" i="45"/>
  <c r="Q11" i="44"/>
  <c r="Q13" i="44"/>
  <c r="A36" i="45" s="1"/>
  <c r="G36" i="45" s="1"/>
  <c r="J36" i="45" s="1"/>
  <c r="O36" i="45" s="1"/>
  <c r="U46" i="45"/>
  <c r="V46" i="45" s="1"/>
  <c r="W46" i="45" s="1"/>
  <c r="X46" i="45" s="1"/>
  <c r="Y46" i="45" s="1"/>
  <c r="Z46" i="45" s="1"/>
  <c r="AA46" i="45" s="1"/>
  <c r="AB46" i="45" s="1"/>
  <c r="AC46" i="45" s="1"/>
  <c r="J46" i="45"/>
  <c r="AD31" i="43"/>
  <c r="AH31" i="43"/>
  <c r="J33" i="43"/>
  <c r="U33" i="43"/>
  <c r="V33" i="43" s="1"/>
  <c r="W33" i="43" s="1"/>
  <c r="X33" i="43" s="1"/>
  <c r="Y33" i="43" s="1"/>
  <c r="Z33" i="43" s="1"/>
  <c r="AA33" i="43" s="1"/>
  <c r="AB33" i="43" s="1"/>
  <c r="AC33" i="43" s="1"/>
  <c r="AH32" i="43"/>
  <c r="AD32" i="43"/>
  <c r="Q12" i="42"/>
  <c r="A42" i="43" s="1"/>
  <c r="Q11" i="42"/>
  <c r="Q9" i="42"/>
  <c r="A29" i="43" s="1"/>
  <c r="N30" i="43"/>
  <c r="Q15" i="42"/>
  <c r="C23" i="43" s="1"/>
  <c r="I23" i="43" s="1"/>
  <c r="L32" i="43"/>
  <c r="Q19" i="42"/>
  <c r="A39" i="43" s="1"/>
  <c r="G39" i="43" s="1"/>
  <c r="J39" i="43" s="1"/>
  <c r="K39" i="43" s="1"/>
  <c r="L39" i="43" s="1"/>
  <c r="L31" i="43"/>
  <c r="V35" i="43"/>
  <c r="O35" i="43"/>
  <c r="AD46" i="43"/>
  <c r="Q24" i="42"/>
  <c r="K35" i="43"/>
  <c r="J46" i="43"/>
  <c r="Q20" i="40"/>
  <c r="A41" i="41" s="1"/>
  <c r="G41" i="41" s="1"/>
  <c r="U41" i="41" s="1"/>
  <c r="V41" i="41" s="1"/>
  <c r="W41" i="41" s="1"/>
  <c r="X41" i="41" s="1"/>
  <c r="Y41" i="41" s="1"/>
  <c r="Z41" i="41" s="1"/>
  <c r="AA41" i="41" s="1"/>
  <c r="AB41" i="41" s="1"/>
  <c r="AC41" i="41" s="1"/>
  <c r="AD41" i="41" s="1"/>
  <c r="Q19" i="40"/>
  <c r="A39" i="41" s="1"/>
  <c r="G39" i="41" s="1"/>
  <c r="U39" i="41" s="1"/>
  <c r="V39" i="41" s="1"/>
  <c r="W39" i="41" s="1"/>
  <c r="X39" i="41" s="1"/>
  <c r="Y39" i="41" s="1"/>
  <c r="Z39" i="41" s="1"/>
  <c r="AA39" i="41" s="1"/>
  <c r="AB39" i="41" s="1"/>
  <c r="AC39" i="41" s="1"/>
  <c r="Q24" i="40"/>
  <c r="AH31" i="41"/>
  <c r="AD31" i="41"/>
  <c r="R31" i="41"/>
  <c r="Q31" i="41"/>
  <c r="M31" i="41"/>
  <c r="W35" i="41"/>
  <c r="K35" i="41"/>
  <c r="O35" i="41"/>
  <c r="Q15" i="40"/>
  <c r="C23" i="41" s="1"/>
  <c r="Q11" i="40"/>
  <c r="A45" i="41" s="1"/>
  <c r="AD32" i="41"/>
  <c r="AH33" i="41"/>
  <c r="AD46" i="41"/>
  <c r="AH46" i="41"/>
  <c r="L32" i="41"/>
  <c r="P32" i="41"/>
  <c r="M30" i="41"/>
  <c r="O33" i="41"/>
  <c r="K33" i="41"/>
  <c r="K46" i="41"/>
  <c r="O46" i="41"/>
  <c r="AH31" i="39"/>
  <c r="AD31" i="39"/>
  <c r="AH32" i="39"/>
  <c r="AD32" i="39"/>
  <c r="S31" i="39"/>
  <c r="N31" i="39"/>
  <c r="T31" i="39" s="1"/>
  <c r="N30" i="39"/>
  <c r="Q19" i="38"/>
  <c r="A39" i="39" s="1"/>
  <c r="G39" i="39" s="1"/>
  <c r="J39" i="39" s="1"/>
  <c r="Q31" i="39"/>
  <c r="R31" i="39"/>
  <c r="Q24" i="38"/>
  <c r="Q10" i="38" s="1"/>
  <c r="A44" i="39" s="1"/>
  <c r="Q12" i="38"/>
  <c r="A42" i="39" s="1"/>
  <c r="K35" i="39"/>
  <c r="O35" i="39"/>
  <c r="Q13" i="38"/>
  <c r="A36" i="39" s="1"/>
  <c r="G36" i="39" s="1"/>
  <c r="U33" i="39"/>
  <c r="V33" i="39" s="1"/>
  <c r="W33" i="39" s="1"/>
  <c r="X33" i="39" s="1"/>
  <c r="Y33" i="39" s="1"/>
  <c r="Z33" i="39" s="1"/>
  <c r="AA33" i="39" s="1"/>
  <c r="AB33" i="39" s="1"/>
  <c r="AC33" i="39" s="1"/>
  <c r="J33" i="39"/>
  <c r="W35" i="39"/>
  <c r="AH46" i="39"/>
  <c r="AD46" i="39"/>
  <c r="L46" i="39"/>
  <c r="P46" i="39"/>
  <c r="AH32" i="37"/>
  <c r="AD32" i="37"/>
  <c r="AD31" i="37"/>
  <c r="AH31" i="37"/>
  <c r="M31" i="37"/>
  <c r="R31" i="37"/>
  <c r="N30" i="37"/>
  <c r="P31" i="37"/>
  <c r="P32" i="37"/>
  <c r="L32" i="37"/>
  <c r="AH33" i="37"/>
  <c r="Q11" i="36"/>
  <c r="W35" i="37"/>
  <c r="AE33" i="37"/>
  <c r="Q12" i="36"/>
  <c r="A42" i="37" s="1"/>
  <c r="K33" i="37"/>
  <c r="O33" i="37"/>
  <c r="AD46" i="37"/>
  <c r="AH46" i="37"/>
  <c r="J35" i="37"/>
  <c r="K46" i="37"/>
  <c r="AD31" i="35"/>
  <c r="AH31" i="35"/>
  <c r="AD33" i="35"/>
  <c r="AH33" i="35"/>
  <c r="AH32" i="35"/>
  <c r="AD32" i="35"/>
  <c r="Q11" i="34"/>
  <c r="Q12" i="34"/>
  <c r="A42" i="35" s="1"/>
  <c r="P31" i="35"/>
  <c r="L31" i="35"/>
  <c r="J33" i="35"/>
  <c r="R32" i="35"/>
  <c r="M32" i="35"/>
  <c r="Q32" i="35"/>
  <c r="K46" i="35"/>
  <c r="O46" i="35"/>
  <c r="P32" i="35"/>
  <c r="AE46" i="35"/>
  <c r="J35" i="35"/>
  <c r="U35" i="35"/>
  <c r="M30" i="35"/>
  <c r="AD31" i="33"/>
  <c r="AH31" i="33"/>
  <c r="AD32" i="33"/>
  <c r="AH32" i="33"/>
  <c r="L31" i="33"/>
  <c r="P31" i="33"/>
  <c r="Q24" i="32"/>
  <c r="Q10" i="32" s="1"/>
  <c r="A44" i="33" s="1"/>
  <c r="Q20" i="32"/>
  <c r="A41" i="33" s="1"/>
  <c r="G41" i="33" s="1"/>
  <c r="AD46" i="33"/>
  <c r="AH46" i="33"/>
  <c r="Q19" i="32"/>
  <c r="A39" i="33" s="1"/>
  <c r="G39" i="33" s="1"/>
  <c r="U39" i="33" s="1"/>
  <c r="V39" i="33" s="1"/>
  <c r="W39" i="33" s="1"/>
  <c r="X39" i="33" s="1"/>
  <c r="Y39" i="33" s="1"/>
  <c r="Z39" i="33" s="1"/>
  <c r="AA39" i="33" s="1"/>
  <c r="AB39" i="33" s="1"/>
  <c r="AC39" i="33" s="1"/>
  <c r="AD33" i="33"/>
  <c r="AH33" i="33"/>
  <c r="M32" i="33"/>
  <c r="Q32" i="33"/>
  <c r="M30" i="33"/>
  <c r="O32" i="33"/>
  <c r="J33" i="33"/>
  <c r="U35" i="33"/>
  <c r="J35" i="33"/>
  <c r="O46" i="33"/>
  <c r="K46" i="33"/>
  <c r="Q20" i="30"/>
  <c r="A41" i="31" s="1"/>
  <c r="G41" i="31" s="1"/>
  <c r="U41" i="31" s="1"/>
  <c r="V41" i="31" s="1"/>
  <c r="W41" i="31" s="1"/>
  <c r="X41" i="31" s="1"/>
  <c r="Y41" i="31" s="1"/>
  <c r="Z41" i="31" s="1"/>
  <c r="AA41" i="31" s="1"/>
  <c r="AB41" i="31" s="1"/>
  <c r="AC41" i="31" s="1"/>
  <c r="AD41" i="31" s="1"/>
  <c r="AI41" i="31" s="1"/>
  <c r="Q19" i="30"/>
  <c r="A39" i="31" s="1"/>
  <c r="G39" i="31" s="1"/>
  <c r="J39" i="31" s="1"/>
  <c r="Q24" i="30"/>
  <c r="AH33" i="31"/>
  <c r="AD33" i="31"/>
  <c r="O35" i="31"/>
  <c r="K35" i="31"/>
  <c r="AH32" i="31"/>
  <c r="AD32" i="31"/>
  <c r="K31" i="31"/>
  <c r="AD31" i="31"/>
  <c r="AH31" i="31"/>
  <c r="U35" i="31"/>
  <c r="Q12" i="30"/>
  <c r="A42" i="31" s="1"/>
  <c r="Q11" i="30"/>
  <c r="A45" i="31" s="1"/>
  <c r="AH46" i="31"/>
  <c r="AD46" i="31"/>
  <c r="L33" i="31"/>
  <c r="O33" i="31"/>
  <c r="M30" i="31"/>
  <c r="K46" i="31"/>
  <c r="O46" i="31"/>
  <c r="M30" i="29"/>
  <c r="L31" i="29"/>
  <c r="P31" i="29"/>
  <c r="O35" i="29"/>
  <c r="K35" i="29"/>
  <c r="AD32" i="29"/>
  <c r="AH32" i="29"/>
  <c r="P32" i="29"/>
  <c r="L32" i="29"/>
  <c r="AH31" i="29"/>
  <c r="AD31" i="29"/>
  <c r="Q24" i="28"/>
  <c r="V35" i="29"/>
  <c r="Q15" i="28"/>
  <c r="C23" i="29" s="1"/>
  <c r="H23" i="29" s="1"/>
  <c r="Q11" i="28"/>
  <c r="A45" i="29" s="1"/>
  <c r="Q12" i="28"/>
  <c r="A42" i="29" s="1"/>
  <c r="U33" i="29"/>
  <c r="V33" i="29" s="1"/>
  <c r="W33" i="29" s="1"/>
  <c r="X33" i="29" s="1"/>
  <c r="Y33" i="29" s="1"/>
  <c r="Z33" i="29" s="1"/>
  <c r="AA33" i="29" s="1"/>
  <c r="AB33" i="29" s="1"/>
  <c r="AC33" i="29" s="1"/>
  <c r="J33" i="29"/>
  <c r="U46" i="29"/>
  <c r="V46" i="29" s="1"/>
  <c r="W46" i="29" s="1"/>
  <c r="X46" i="29" s="1"/>
  <c r="Y46" i="29" s="1"/>
  <c r="Z46" i="29" s="1"/>
  <c r="AA46" i="29" s="1"/>
  <c r="AB46" i="29" s="1"/>
  <c r="AC46" i="29" s="1"/>
  <c r="J46" i="29"/>
  <c r="AD32" i="27"/>
  <c r="AH32" i="27"/>
  <c r="AH31" i="27"/>
  <c r="AD31" i="27"/>
  <c r="AD33" i="27"/>
  <c r="AH33" i="27"/>
  <c r="Q11" i="26"/>
  <c r="A45" i="27" s="1"/>
  <c r="Q20" i="26"/>
  <c r="A41" i="27" s="1"/>
  <c r="G41" i="27" s="1"/>
  <c r="N30" i="27"/>
  <c r="X35" i="27"/>
  <c r="U46" i="27"/>
  <c r="V46" i="27" s="1"/>
  <c r="W46" i="27" s="1"/>
  <c r="X46" i="27" s="1"/>
  <c r="Y46" i="27" s="1"/>
  <c r="Z46" i="27" s="1"/>
  <c r="AA46" i="27" s="1"/>
  <c r="AB46" i="27" s="1"/>
  <c r="AC46" i="27" s="1"/>
  <c r="J46" i="27"/>
  <c r="M31" i="27"/>
  <c r="P31" i="27"/>
  <c r="Q31" i="27"/>
  <c r="M32" i="27"/>
  <c r="Q32" i="27"/>
  <c r="O31" i="27"/>
  <c r="K35" i="27"/>
  <c r="AD33" i="25"/>
  <c r="AH33" i="25"/>
  <c r="Q20" i="24"/>
  <c r="A41" i="25" s="1"/>
  <c r="G41" i="25" s="1"/>
  <c r="U41" i="25" s="1"/>
  <c r="V41" i="25" s="1"/>
  <c r="W41" i="25" s="1"/>
  <c r="X41" i="25" s="1"/>
  <c r="Y41" i="25" s="1"/>
  <c r="Z41" i="25" s="1"/>
  <c r="AA41" i="25" s="1"/>
  <c r="AB41" i="25" s="1"/>
  <c r="AC41" i="25" s="1"/>
  <c r="Q24" i="24"/>
  <c r="Q10" i="24" s="1"/>
  <c r="A44" i="25" s="1"/>
  <c r="Q19" i="24"/>
  <c r="A39" i="25" s="1"/>
  <c r="G39" i="25" s="1"/>
  <c r="G49" i="25" s="1"/>
  <c r="AD32" i="25"/>
  <c r="AH32" i="25"/>
  <c r="AD31" i="25"/>
  <c r="P32" i="25"/>
  <c r="L32" i="25"/>
  <c r="O33" i="25"/>
  <c r="K33" i="25"/>
  <c r="J35" i="25"/>
  <c r="U35" i="25"/>
  <c r="AD46" i="25"/>
  <c r="AH46" i="25"/>
  <c r="Q15" i="24"/>
  <c r="C23" i="25" s="1"/>
  <c r="I23" i="25" s="1"/>
  <c r="M30" i="25"/>
  <c r="Q12" i="24"/>
  <c r="A42" i="25" s="1"/>
  <c r="L31" i="25"/>
  <c r="P31" i="25"/>
  <c r="K46" i="25"/>
  <c r="AH32" i="23"/>
  <c r="AD32" i="23"/>
  <c r="O30" i="23"/>
  <c r="L35" i="23"/>
  <c r="P35" i="23"/>
  <c r="V35" i="23"/>
  <c r="AD31" i="23"/>
  <c r="AH31" i="23"/>
  <c r="P32" i="23"/>
  <c r="L32" i="23"/>
  <c r="M31" i="23"/>
  <c r="R31" i="23"/>
  <c r="Q31" i="23"/>
  <c r="Q24" i="22"/>
  <c r="Q19" i="22"/>
  <c r="A39" i="23" s="1"/>
  <c r="G39" i="23" s="1"/>
  <c r="U39" i="23" s="1"/>
  <c r="V39" i="23" s="1"/>
  <c r="W39" i="23" s="1"/>
  <c r="X39" i="23" s="1"/>
  <c r="Y39" i="23" s="1"/>
  <c r="Z39" i="23" s="1"/>
  <c r="AA39" i="23" s="1"/>
  <c r="AB39" i="23" s="1"/>
  <c r="AC39" i="23" s="1"/>
  <c r="P31" i="23"/>
  <c r="Q11" i="22"/>
  <c r="A45" i="23" s="1"/>
  <c r="Q20" i="22"/>
  <c r="A41" i="23" s="1"/>
  <c r="G41" i="23" s="1"/>
  <c r="J41" i="23" s="1"/>
  <c r="K41" i="23" s="1"/>
  <c r="AH46" i="23"/>
  <c r="AD46" i="23"/>
  <c r="K33" i="23"/>
  <c r="O35" i="23"/>
  <c r="U33" i="23"/>
  <c r="V33" i="23" s="1"/>
  <c r="W33" i="23" s="1"/>
  <c r="X33" i="23" s="1"/>
  <c r="Y33" i="23" s="1"/>
  <c r="Z33" i="23" s="1"/>
  <c r="AA33" i="23" s="1"/>
  <c r="AB33" i="23" s="1"/>
  <c r="AC33" i="23" s="1"/>
  <c r="O46" i="23"/>
  <c r="K46" i="23"/>
  <c r="AD32" i="19"/>
  <c r="AH32" i="19"/>
  <c r="AH31" i="19"/>
  <c r="AD31" i="19"/>
  <c r="M30" i="19"/>
  <c r="R31" i="19"/>
  <c r="M31" i="19"/>
  <c r="V35" i="19"/>
  <c r="Q15" i="18"/>
  <c r="C23" i="19" s="1"/>
  <c r="P31" i="19"/>
  <c r="AE46" i="19"/>
  <c r="AI46" i="19"/>
  <c r="Q20" i="18"/>
  <c r="A41" i="19" s="1"/>
  <c r="G41" i="19" s="1"/>
  <c r="J41" i="19" s="1"/>
  <c r="L32" i="19"/>
  <c r="P32" i="19"/>
  <c r="Q24" i="18"/>
  <c r="Q10" i="18" s="1"/>
  <c r="A44" i="19" s="1"/>
  <c r="Q35" i="19"/>
  <c r="R35" i="19"/>
  <c r="M35" i="19"/>
  <c r="P35" i="19"/>
  <c r="U33" i="19"/>
  <c r="V33" i="19" s="1"/>
  <c r="W33" i="19" s="1"/>
  <c r="X33" i="19" s="1"/>
  <c r="Y33" i="19" s="1"/>
  <c r="Z33" i="19" s="1"/>
  <c r="AA33" i="19" s="1"/>
  <c r="AB33" i="19" s="1"/>
  <c r="AC33" i="19" s="1"/>
  <c r="J33" i="19"/>
  <c r="U49" i="19"/>
  <c r="V49" i="19" s="1"/>
  <c r="W49" i="19" s="1"/>
  <c r="X49" i="19" s="1"/>
  <c r="Y49" i="19" s="1"/>
  <c r="Z49" i="19" s="1"/>
  <c r="AA49" i="19" s="1"/>
  <c r="AB49" i="19" s="1"/>
  <c r="AC49" i="19" s="1"/>
  <c r="J49" i="19"/>
  <c r="J46" i="19"/>
  <c r="AH31" i="17"/>
  <c r="AD31" i="17"/>
  <c r="AD33" i="17"/>
  <c r="AH33" i="17"/>
  <c r="AH32" i="17"/>
  <c r="AD32" i="17"/>
  <c r="O33" i="17"/>
  <c r="K33" i="17"/>
  <c r="N30" i="17"/>
  <c r="K31" i="17"/>
  <c r="O31" i="17"/>
  <c r="P32" i="17"/>
  <c r="L32" i="17"/>
  <c r="Q19" i="16"/>
  <c r="A39" i="17" s="1"/>
  <c r="G39" i="17" s="1"/>
  <c r="G49" i="17" s="1"/>
  <c r="Q24" i="16"/>
  <c r="Q10" i="16" s="1"/>
  <c r="A44" i="17" s="1"/>
  <c r="Q15" i="16"/>
  <c r="C23" i="17" s="1"/>
  <c r="H23" i="17" s="1"/>
  <c r="V35" i="17"/>
  <c r="AD46" i="17"/>
  <c r="AH46" i="17"/>
  <c r="J35" i="17"/>
  <c r="Q24" i="14"/>
  <c r="Q19" i="14"/>
  <c r="A39" i="15" s="1"/>
  <c r="G39" i="15" s="1"/>
  <c r="J39" i="15" s="1"/>
  <c r="Q20" i="14"/>
  <c r="A41" i="15" s="1"/>
  <c r="G41" i="15" s="1"/>
  <c r="AH32" i="15"/>
  <c r="AD32" i="15"/>
  <c r="Q11" i="14"/>
  <c r="A45" i="15" s="1"/>
  <c r="V35" i="15"/>
  <c r="AH31" i="15"/>
  <c r="AD31" i="15"/>
  <c r="N30" i="15"/>
  <c r="P31" i="15"/>
  <c r="L31" i="15"/>
  <c r="R32" i="15"/>
  <c r="Q32" i="15"/>
  <c r="U33" i="15"/>
  <c r="V33" i="15" s="1"/>
  <c r="W33" i="15" s="1"/>
  <c r="X33" i="15" s="1"/>
  <c r="Y33" i="15" s="1"/>
  <c r="Z33" i="15" s="1"/>
  <c r="AA33" i="15" s="1"/>
  <c r="AB33" i="15" s="1"/>
  <c r="AC33" i="15" s="1"/>
  <c r="J33" i="15"/>
  <c r="Q12" i="14"/>
  <c r="A42" i="15" s="1"/>
  <c r="S32" i="15"/>
  <c r="N32" i="15"/>
  <c r="T32" i="15" s="1"/>
  <c r="U46" i="15"/>
  <c r="V46" i="15" s="1"/>
  <c r="W46" i="15" s="1"/>
  <c r="X46" i="15" s="1"/>
  <c r="Y46" i="15" s="1"/>
  <c r="Z46" i="15" s="1"/>
  <c r="AA46" i="15" s="1"/>
  <c r="AB46" i="15" s="1"/>
  <c r="AC46" i="15" s="1"/>
  <c r="J46" i="15"/>
  <c r="O32" i="15"/>
  <c r="J35" i="15"/>
  <c r="AH32" i="13"/>
  <c r="AD32" i="13"/>
  <c r="AH33" i="13"/>
  <c r="AD33" i="13"/>
  <c r="AD46" i="13"/>
  <c r="AH46" i="13"/>
  <c r="AH31" i="13"/>
  <c r="AD31" i="13"/>
  <c r="K31" i="13"/>
  <c r="K33" i="13"/>
  <c r="O33" i="13"/>
  <c r="P32" i="13"/>
  <c r="L32" i="13"/>
  <c r="K35" i="13"/>
  <c r="M30" i="13"/>
  <c r="U35" i="13"/>
  <c r="L46" i="13"/>
  <c r="P46" i="13"/>
  <c r="Q24" i="12"/>
  <c r="Q20" i="12"/>
  <c r="A41" i="13" s="1"/>
  <c r="G41" i="13" s="1"/>
  <c r="U41" i="13" s="1"/>
  <c r="V41" i="13" s="1"/>
  <c r="W41" i="13" s="1"/>
  <c r="X41" i="13" s="1"/>
  <c r="Y41" i="13" s="1"/>
  <c r="Z41" i="13" s="1"/>
  <c r="AA41" i="13" s="1"/>
  <c r="AB41" i="13" s="1"/>
  <c r="AC41" i="13" s="1"/>
  <c r="Q19" i="12"/>
  <c r="A39" i="13" s="1"/>
  <c r="G39" i="13" s="1"/>
  <c r="U39" i="13" s="1"/>
  <c r="V39" i="13" s="1"/>
  <c r="W39" i="13" s="1"/>
  <c r="X39" i="13" s="1"/>
  <c r="Y39" i="13" s="1"/>
  <c r="Z39" i="13" s="1"/>
  <c r="AA39" i="13" s="1"/>
  <c r="AB39" i="13" s="1"/>
  <c r="AC39" i="13" s="1"/>
  <c r="Q11" i="12"/>
  <c r="Q12" i="12"/>
  <c r="A42" i="13" s="1"/>
  <c r="Q15" i="12"/>
  <c r="C23" i="13" s="1"/>
  <c r="I23" i="13" s="1"/>
  <c r="Q24" i="10"/>
  <c r="Q20" i="10"/>
  <c r="A41" i="11" s="1"/>
  <c r="G41" i="11" s="1"/>
  <c r="L31" i="11"/>
  <c r="P31" i="11"/>
  <c r="AH32" i="11"/>
  <c r="AD32" i="11"/>
  <c r="AD31" i="11"/>
  <c r="Q19" i="10"/>
  <c r="A39" i="11" s="1"/>
  <c r="G39" i="11" s="1"/>
  <c r="O31" i="11"/>
  <c r="Q11" i="10"/>
  <c r="G45" i="61" s="1"/>
  <c r="J45" i="61" s="1"/>
  <c r="Q12" i="10"/>
  <c r="G42" i="61" s="1"/>
  <c r="V35" i="11"/>
  <c r="M30" i="11"/>
  <c r="J33" i="11"/>
  <c r="U33" i="11"/>
  <c r="V33" i="11" s="1"/>
  <c r="W33" i="11" s="1"/>
  <c r="X33" i="11" s="1"/>
  <c r="Y33" i="11" s="1"/>
  <c r="Z33" i="11" s="1"/>
  <c r="AA33" i="11" s="1"/>
  <c r="AB33" i="11" s="1"/>
  <c r="AC33" i="11" s="1"/>
  <c r="J35" i="11"/>
  <c r="J46" i="11"/>
  <c r="U46" i="11"/>
  <c r="V46" i="11" s="1"/>
  <c r="W46" i="11" s="1"/>
  <c r="X46" i="11" s="1"/>
  <c r="Y46" i="11" s="1"/>
  <c r="Z46" i="11" s="1"/>
  <c r="AA46" i="11" s="1"/>
  <c r="AB46" i="11" s="1"/>
  <c r="AC46" i="11" s="1"/>
  <c r="T1" i="8"/>
  <c r="J46" i="9"/>
  <c r="O46" i="9" s="1"/>
  <c r="G46" i="9"/>
  <c r="U46" i="9" s="1"/>
  <c r="V46" i="9" s="1"/>
  <c r="W46" i="9" s="1"/>
  <c r="X46" i="9" s="1"/>
  <c r="Y46" i="9" s="1"/>
  <c r="Z46" i="9" s="1"/>
  <c r="AA46" i="9" s="1"/>
  <c r="AB46" i="9" s="1"/>
  <c r="AC46" i="9" s="1"/>
  <c r="G35" i="9"/>
  <c r="U35" i="9" s="1"/>
  <c r="V35" i="9" s="1"/>
  <c r="G33" i="9"/>
  <c r="J33" i="9" s="1"/>
  <c r="U32" i="9"/>
  <c r="V32" i="9" s="1"/>
  <c r="W32" i="9" s="1"/>
  <c r="X32" i="9" s="1"/>
  <c r="Y32" i="9" s="1"/>
  <c r="Z32" i="9" s="1"/>
  <c r="AA32" i="9" s="1"/>
  <c r="AB32" i="9" s="1"/>
  <c r="AC32" i="9" s="1"/>
  <c r="J32" i="9"/>
  <c r="O32" i="9" s="1"/>
  <c r="V31" i="9"/>
  <c r="W31" i="9" s="1"/>
  <c r="X31" i="9" s="1"/>
  <c r="Y31" i="9" s="1"/>
  <c r="Z31" i="9" s="1"/>
  <c r="AA31" i="9" s="1"/>
  <c r="AB31" i="9" s="1"/>
  <c r="AC31" i="9" s="1"/>
  <c r="U31" i="9"/>
  <c r="J31" i="9"/>
  <c r="L30" i="9"/>
  <c r="M30" i="9" s="1"/>
  <c r="G30" i="9"/>
  <c r="G15" i="8"/>
  <c r="V5" i="8" s="1"/>
  <c r="X5" i="8"/>
  <c r="Q12" i="8" s="1"/>
  <c r="A42" i="9" s="1"/>
  <c r="G42" i="9" s="1"/>
  <c r="U33" i="9" l="1"/>
  <c r="V33" i="9" s="1"/>
  <c r="W33" i="9" s="1"/>
  <c r="X33" i="9" s="1"/>
  <c r="Y33" i="9" s="1"/>
  <c r="Z33" i="9" s="1"/>
  <c r="AA33" i="9" s="1"/>
  <c r="AB33" i="9" s="1"/>
  <c r="AC33" i="9" s="1"/>
  <c r="K46" i="9"/>
  <c r="P31" i="51"/>
  <c r="L31" i="51"/>
  <c r="L32" i="49"/>
  <c r="P32" i="49"/>
  <c r="K33" i="47"/>
  <c r="O33" i="47"/>
  <c r="AE33" i="41"/>
  <c r="AI33" i="41"/>
  <c r="M32" i="39"/>
  <c r="R32" i="39"/>
  <c r="Q32" i="39"/>
  <c r="P32" i="31"/>
  <c r="L32" i="31"/>
  <c r="O33" i="27"/>
  <c r="K33" i="27"/>
  <c r="P32" i="57"/>
  <c r="L32" i="57"/>
  <c r="K46" i="17"/>
  <c r="O46" i="17"/>
  <c r="K33" i="51"/>
  <c r="O33" i="51"/>
  <c r="P31" i="49"/>
  <c r="L31" i="49"/>
  <c r="L32" i="11"/>
  <c r="P32" i="11"/>
  <c r="Q10" i="58"/>
  <c r="A44" i="59" s="1"/>
  <c r="Q10" i="56"/>
  <c r="A44" i="57" s="1"/>
  <c r="A45" i="57"/>
  <c r="G45" i="57" s="1"/>
  <c r="Q10" i="48"/>
  <c r="A44" i="49" s="1"/>
  <c r="A45" i="49"/>
  <c r="G45" i="49" s="1"/>
  <c r="Q10" i="36"/>
  <c r="A44" i="37" s="1"/>
  <c r="A45" i="37"/>
  <c r="G45" i="37" s="1"/>
  <c r="Q10" i="44"/>
  <c r="A44" i="45" s="1"/>
  <c r="A45" i="45"/>
  <c r="G45" i="45" s="1"/>
  <c r="I23" i="29"/>
  <c r="Q10" i="42"/>
  <c r="A44" i="43" s="1"/>
  <c r="A45" i="43"/>
  <c r="G45" i="43" s="1"/>
  <c r="A45" i="35"/>
  <c r="G45" i="35" s="1"/>
  <c r="CH32" i="64"/>
  <c r="BB32" i="64"/>
  <c r="CG32" i="64"/>
  <c r="CF32" i="64"/>
  <c r="CH46" i="64"/>
  <c r="BB46" i="64"/>
  <c r="CG46" i="64"/>
  <c r="CF46" i="64"/>
  <c r="S45" i="64"/>
  <c r="N45" i="64"/>
  <c r="T45" i="64" s="1"/>
  <c r="CH33" i="64"/>
  <c r="BB33" i="64"/>
  <c r="CG33" i="64"/>
  <c r="CF33" i="64"/>
  <c r="AL39" i="64"/>
  <c r="AG39" i="64"/>
  <c r="AM39" i="64" s="1"/>
  <c r="AN39" i="64" s="1"/>
  <c r="AO39" i="64" s="1"/>
  <c r="AP39" i="64" s="1"/>
  <c r="AQ39" i="64" s="1"/>
  <c r="AR39" i="64" s="1"/>
  <c r="AS39" i="64" s="1"/>
  <c r="AT39" i="64" s="1"/>
  <c r="AU39" i="64" s="1"/>
  <c r="AV39" i="64" s="1"/>
  <c r="AW39" i="64" s="1"/>
  <c r="AX39" i="64" s="1"/>
  <c r="AY39" i="64" s="1"/>
  <c r="AZ39" i="64" s="1"/>
  <c r="AB35" i="64"/>
  <c r="S30" i="64"/>
  <c r="N39" i="64"/>
  <c r="T39" i="64" s="1"/>
  <c r="S39" i="64"/>
  <c r="BK42" i="64"/>
  <c r="BL42" i="64" s="1"/>
  <c r="BM42" i="64" s="1"/>
  <c r="BN42" i="64" s="1"/>
  <c r="BO42" i="64" s="1"/>
  <c r="BA42" i="64"/>
  <c r="AG47" i="64"/>
  <c r="AM47" i="64" s="1"/>
  <c r="AN47" i="64" s="1"/>
  <c r="AO47" i="64" s="1"/>
  <c r="AP47" i="64" s="1"/>
  <c r="AQ47" i="64" s="1"/>
  <c r="AR47" i="64" s="1"/>
  <c r="AS47" i="64" s="1"/>
  <c r="AT47" i="64" s="1"/>
  <c r="AU47" i="64" s="1"/>
  <c r="AV47" i="64" s="1"/>
  <c r="AW47" i="64" s="1"/>
  <c r="AX47" i="64" s="1"/>
  <c r="AY47" i="64" s="1"/>
  <c r="AZ47" i="64" s="1"/>
  <c r="AL47" i="64"/>
  <c r="AL41" i="64"/>
  <c r="AG41" i="64"/>
  <c r="AM41" i="64" s="1"/>
  <c r="AN41" i="64" s="1"/>
  <c r="AO41" i="64" s="1"/>
  <c r="AP41" i="64" s="1"/>
  <c r="AQ41" i="64" s="1"/>
  <c r="AR41" i="64" s="1"/>
  <c r="AS41" i="64" s="1"/>
  <c r="AT41" i="64" s="1"/>
  <c r="AU41" i="64" s="1"/>
  <c r="AV41" i="64" s="1"/>
  <c r="AW41" i="64" s="1"/>
  <c r="AX41" i="64" s="1"/>
  <c r="AY41" i="64" s="1"/>
  <c r="AZ41" i="64" s="1"/>
  <c r="AL44" i="64"/>
  <c r="AG44" i="64"/>
  <c r="AM44" i="64" s="1"/>
  <c r="AN44" i="64" s="1"/>
  <c r="AO44" i="64" s="1"/>
  <c r="AP44" i="64" s="1"/>
  <c r="AQ44" i="64" s="1"/>
  <c r="AR44" i="64" s="1"/>
  <c r="AS44" i="64" s="1"/>
  <c r="AT44" i="64" s="1"/>
  <c r="AU44" i="64" s="1"/>
  <c r="AV44" i="64" s="1"/>
  <c r="AW44" i="64" s="1"/>
  <c r="AX44" i="64" s="1"/>
  <c r="AY44" i="64" s="1"/>
  <c r="AZ44" i="64" s="1"/>
  <c r="N44" i="64"/>
  <c r="T44" i="64" s="1"/>
  <c r="S44" i="64"/>
  <c r="BK40" i="64"/>
  <c r="BL40" i="64" s="1"/>
  <c r="BM40" i="64" s="1"/>
  <c r="BN40" i="64" s="1"/>
  <c r="BO40" i="64" s="1"/>
  <c r="BA40" i="64"/>
  <c r="N41" i="64"/>
  <c r="T41" i="64" s="1"/>
  <c r="S41" i="64"/>
  <c r="AE48" i="64"/>
  <c r="AI48" i="64"/>
  <c r="AL45" i="64"/>
  <c r="AG45" i="64"/>
  <c r="AM45" i="64" s="1"/>
  <c r="AN45" i="64" s="1"/>
  <c r="AO45" i="64" s="1"/>
  <c r="AP45" i="64" s="1"/>
  <c r="AQ45" i="64" s="1"/>
  <c r="AR45" i="64" s="1"/>
  <c r="AS45" i="64" s="1"/>
  <c r="AT45" i="64" s="1"/>
  <c r="AU45" i="64" s="1"/>
  <c r="AV45" i="64" s="1"/>
  <c r="AW45" i="64" s="1"/>
  <c r="AX45" i="64" s="1"/>
  <c r="AY45" i="64" s="1"/>
  <c r="AZ45" i="64" s="1"/>
  <c r="R49" i="64"/>
  <c r="Q49" i="64"/>
  <c r="M49" i="64"/>
  <c r="L48" i="64"/>
  <c r="P48" i="64"/>
  <c r="S47" i="64"/>
  <c r="N47" i="64"/>
  <c r="T47" i="64" s="1"/>
  <c r="AF49" i="64"/>
  <c r="AJ49" i="64"/>
  <c r="AK49" i="64"/>
  <c r="CH31" i="64"/>
  <c r="CG31" i="64"/>
  <c r="BB31" i="64"/>
  <c r="CF31" i="64"/>
  <c r="K39" i="61"/>
  <c r="P39" i="61" s="1"/>
  <c r="K41" i="35"/>
  <c r="P41" i="35" s="1"/>
  <c r="U39" i="61"/>
  <c r="V39" i="61" s="1"/>
  <c r="W39" i="61" s="1"/>
  <c r="X39" i="61" s="1"/>
  <c r="Y39" i="61" s="1"/>
  <c r="Z39" i="61" s="1"/>
  <c r="AA39" i="61" s="1"/>
  <c r="AB39" i="61" s="1"/>
  <c r="AC39" i="61" s="1"/>
  <c r="AD39" i="61" s="1"/>
  <c r="U41" i="35"/>
  <c r="V41" i="35" s="1"/>
  <c r="W41" i="35" s="1"/>
  <c r="X41" i="35" s="1"/>
  <c r="Y41" i="35" s="1"/>
  <c r="Z41" i="35" s="1"/>
  <c r="AA41" i="35" s="1"/>
  <c r="AB41" i="35" s="1"/>
  <c r="AC41" i="35" s="1"/>
  <c r="AH41" i="35" s="1"/>
  <c r="U41" i="19"/>
  <c r="V41" i="19" s="1"/>
  <c r="W41" i="19" s="1"/>
  <c r="X41" i="19" s="1"/>
  <c r="Y41" i="19" s="1"/>
  <c r="Z41" i="19" s="1"/>
  <c r="AA41" i="19" s="1"/>
  <c r="AB41" i="19" s="1"/>
  <c r="AC41" i="19" s="1"/>
  <c r="AD41" i="19" s="1"/>
  <c r="U41" i="47"/>
  <c r="V41" i="47" s="1"/>
  <c r="W41" i="47" s="1"/>
  <c r="X41" i="47" s="1"/>
  <c r="Y41" i="47" s="1"/>
  <c r="Z41" i="47" s="1"/>
  <c r="AA41" i="47" s="1"/>
  <c r="AB41" i="47" s="1"/>
  <c r="AC41" i="47" s="1"/>
  <c r="AD41" i="47" s="1"/>
  <c r="G49" i="43"/>
  <c r="U49" i="43" s="1"/>
  <c r="V49" i="43" s="1"/>
  <c r="W49" i="43" s="1"/>
  <c r="X49" i="43" s="1"/>
  <c r="Y49" i="43" s="1"/>
  <c r="Z49" i="43" s="1"/>
  <c r="AA49" i="43" s="1"/>
  <c r="AB49" i="43" s="1"/>
  <c r="AC49" i="43" s="1"/>
  <c r="G49" i="53"/>
  <c r="U49" i="53" s="1"/>
  <c r="V49" i="53" s="1"/>
  <c r="W49" i="53" s="1"/>
  <c r="X49" i="53" s="1"/>
  <c r="Y49" i="53" s="1"/>
  <c r="Z49" i="53" s="1"/>
  <c r="AA49" i="53" s="1"/>
  <c r="AB49" i="53" s="1"/>
  <c r="AC49" i="53" s="1"/>
  <c r="J39" i="55"/>
  <c r="K39" i="55" s="1"/>
  <c r="Q10" i="22"/>
  <c r="A44" i="23" s="1"/>
  <c r="G49" i="31"/>
  <c r="J49" i="31" s="1"/>
  <c r="J41" i="37"/>
  <c r="K41" i="37" s="1"/>
  <c r="J41" i="13"/>
  <c r="O41" i="13" s="1"/>
  <c r="U39" i="43"/>
  <c r="V39" i="43" s="1"/>
  <c r="W39" i="43" s="1"/>
  <c r="X39" i="43" s="1"/>
  <c r="Y39" i="43" s="1"/>
  <c r="Z39" i="43" s="1"/>
  <c r="AA39" i="43" s="1"/>
  <c r="AB39" i="43" s="1"/>
  <c r="AC39" i="43" s="1"/>
  <c r="AD39" i="43" s="1"/>
  <c r="J39" i="59"/>
  <c r="K39" i="59" s="1"/>
  <c r="AH41" i="61"/>
  <c r="AE41" i="31"/>
  <c r="AK41" i="31" s="1"/>
  <c r="U39" i="55"/>
  <c r="V39" i="55" s="1"/>
  <c r="W39" i="55" s="1"/>
  <c r="X39" i="55" s="1"/>
  <c r="Y39" i="55" s="1"/>
  <c r="Z39" i="55" s="1"/>
  <c r="AA39" i="55" s="1"/>
  <c r="AB39" i="55" s="1"/>
  <c r="AC39" i="55" s="1"/>
  <c r="AD39" i="55" s="1"/>
  <c r="U49" i="59"/>
  <c r="V49" i="59" s="1"/>
  <c r="W49" i="59" s="1"/>
  <c r="X49" i="59" s="1"/>
  <c r="Y49" i="59" s="1"/>
  <c r="Z49" i="59" s="1"/>
  <c r="AA49" i="59" s="1"/>
  <c r="AB49" i="59" s="1"/>
  <c r="AC49" i="59" s="1"/>
  <c r="AH49" i="59" s="1"/>
  <c r="U39" i="59"/>
  <c r="V39" i="59" s="1"/>
  <c r="W39" i="59" s="1"/>
  <c r="X39" i="59" s="1"/>
  <c r="Y39" i="59" s="1"/>
  <c r="Z39" i="59" s="1"/>
  <c r="AA39" i="59" s="1"/>
  <c r="AB39" i="59" s="1"/>
  <c r="AC39" i="59" s="1"/>
  <c r="AD39" i="59" s="1"/>
  <c r="U39" i="31"/>
  <c r="V39" i="31" s="1"/>
  <c r="W39" i="31" s="1"/>
  <c r="X39" i="31" s="1"/>
  <c r="Y39" i="31" s="1"/>
  <c r="Z39" i="31" s="1"/>
  <c r="AA39" i="31" s="1"/>
  <c r="AB39" i="31" s="1"/>
  <c r="AC39" i="31" s="1"/>
  <c r="AD39" i="31" s="1"/>
  <c r="J39" i="37"/>
  <c r="O39" i="37" s="1"/>
  <c r="U41" i="55"/>
  <c r="V41" i="55" s="1"/>
  <c r="W41" i="55" s="1"/>
  <c r="X41" i="55" s="1"/>
  <c r="Y41" i="55" s="1"/>
  <c r="Z41" i="55" s="1"/>
  <c r="AA41" i="55" s="1"/>
  <c r="AB41" i="55" s="1"/>
  <c r="AC41" i="55" s="1"/>
  <c r="AH41" i="55" s="1"/>
  <c r="U39" i="15"/>
  <c r="V39" i="15" s="1"/>
  <c r="W39" i="15" s="1"/>
  <c r="X39" i="15" s="1"/>
  <c r="Y39" i="15" s="1"/>
  <c r="Z39" i="15" s="1"/>
  <c r="AA39" i="15" s="1"/>
  <c r="AB39" i="15" s="1"/>
  <c r="AC39" i="15" s="1"/>
  <c r="AD39" i="15" s="1"/>
  <c r="J39" i="23"/>
  <c r="K39" i="23" s="1"/>
  <c r="G49" i="15"/>
  <c r="J49" i="15" s="1"/>
  <c r="G49" i="23"/>
  <c r="J49" i="23" s="1"/>
  <c r="J39" i="27"/>
  <c r="O39" i="27" s="1"/>
  <c r="AD39" i="47"/>
  <c r="AI39" i="47" s="1"/>
  <c r="G18" i="8"/>
  <c r="A40" i="9" s="1"/>
  <c r="G40" i="9" s="1"/>
  <c r="J40" i="9" s="1"/>
  <c r="G18" i="56"/>
  <c r="A40" i="57" s="1"/>
  <c r="G40" i="57" s="1"/>
  <c r="G48" i="57" s="1"/>
  <c r="Q28" i="56" s="1"/>
  <c r="G18" i="54"/>
  <c r="A40" i="55" s="1"/>
  <c r="G40" i="55" s="1"/>
  <c r="G48" i="55" s="1"/>
  <c r="Q28" i="54" s="1"/>
  <c r="G18" i="42"/>
  <c r="A40" i="43" s="1"/>
  <c r="G40" i="43" s="1"/>
  <c r="G18" i="18"/>
  <c r="A40" i="19" s="1"/>
  <c r="G40" i="19" s="1"/>
  <c r="G48" i="19" s="1"/>
  <c r="G18" i="46"/>
  <c r="A40" i="47" s="1"/>
  <c r="G40" i="47" s="1"/>
  <c r="G18" i="12"/>
  <c r="A40" i="13" s="1"/>
  <c r="G40" i="13" s="1"/>
  <c r="G18" i="48"/>
  <c r="A40" i="49" s="1"/>
  <c r="G40" i="49" s="1"/>
  <c r="G48" i="49" s="1"/>
  <c r="Q28" i="48" s="1"/>
  <c r="G18" i="44"/>
  <c r="A40" i="45" s="1"/>
  <c r="G40" i="45" s="1"/>
  <c r="G48" i="45" s="1"/>
  <c r="Q28" i="44" s="1"/>
  <c r="G18" i="14"/>
  <c r="A40" i="15" s="1"/>
  <c r="G40" i="15" s="1"/>
  <c r="G18" i="60"/>
  <c r="A40" i="61" s="1"/>
  <c r="G40" i="61" s="1"/>
  <c r="G18" i="32"/>
  <c r="A40" i="33" s="1"/>
  <c r="G40" i="33" s="1"/>
  <c r="G18" i="30"/>
  <c r="A40" i="31" s="1"/>
  <c r="G40" i="31" s="1"/>
  <c r="G18" i="16"/>
  <c r="A40" i="17" s="1"/>
  <c r="G40" i="17" s="1"/>
  <c r="G48" i="17" s="1"/>
  <c r="Q28" i="16" s="1"/>
  <c r="G18" i="34"/>
  <c r="A40" i="35" s="1"/>
  <c r="G40" i="35" s="1"/>
  <c r="G18" i="26"/>
  <c r="A40" i="27" s="1"/>
  <c r="G40" i="27" s="1"/>
  <c r="G18" i="38"/>
  <c r="A40" i="39" s="1"/>
  <c r="G40" i="39" s="1"/>
  <c r="G18" i="50"/>
  <c r="A40" i="51" s="1"/>
  <c r="G40" i="51" s="1"/>
  <c r="G18" i="28"/>
  <c r="A40" i="29" s="1"/>
  <c r="G40" i="29" s="1"/>
  <c r="G18" i="24"/>
  <c r="A40" i="25" s="1"/>
  <c r="G40" i="25" s="1"/>
  <c r="G48" i="25" s="1"/>
  <c r="Q28" i="24" s="1"/>
  <c r="G18" i="40"/>
  <c r="A40" i="41" s="1"/>
  <c r="G40" i="41" s="1"/>
  <c r="G18" i="22"/>
  <c r="A40" i="23" s="1"/>
  <c r="G40" i="23" s="1"/>
  <c r="G18" i="10"/>
  <c r="A40" i="11" s="1"/>
  <c r="G40" i="11" s="1"/>
  <c r="G18" i="58"/>
  <c r="A40" i="59" s="1"/>
  <c r="G40" i="59" s="1"/>
  <c r="G48" i="59" s="1"/>
  <c r="Q28" i="58" s="1"/>
  <c r="G18" i="52"/>
  <c r="A40" i="53" s="1"/>
  <c r="G40" i="53" s="1"/>
  <c r="G18" i="36"/>
  <c r="A40" i="37" s="1"/>
  <c r="G40" i="37" s="1"/>
  <c r="J41" i="57"/>
  <c r="K41" i="57" s="1"/>
  <c r="G49" i="27"/>
  <c r="J49" i="27" s="1"/>
  <c r="AH41" i="39"/>
  <c r="J39" i="45"/>
  <c r="O39" i="45" s="1"/>
  <c r="J39" i="25"/>
  <c r="K39" i="25" s="1"/>
  <c r="U39" i="45"/>
  <c r="V39" i="45" s="1"/>
  <c r="W39" i="45" s="1"/>
  <c r="X39" i="45" s="1"/>
  <c r="Y39" i="45" s="1"/>
  <c r="Z39" i="45" s="1"/>
  <c r="AA39" i="45" s="1"/>
  <c r="AB39" i="45" s="1"/>
  <c r="AC39" i="45" s="1"/>
  <c r="AD39" i="45" s="1"/>
  <c r="AD39" i="53"/>
  <c r="AI39" i="53" s="1"/>
  <c r="U39" i="37"/>
  <c r="V39" i="37" s="1"/>
  <c r="W39" i="37" s="1"/>
  <c r="X39" i="37" s="1"/>
  <c r="Y39" i="37" s="1"/>
  <c r="Z39" i="37" s="1"/>
  <c r="AA39" i="37" s="1"/>
  <c r="AB39" i="37" s="1"/>
  <c r="AC39" i="37" s="1"/>
  <c r="AD39" i="37" s="1"/>
  <c r="G49" i="39"/>
  <c r="U49" i="39" s="1"/>
  <c r="V49" i="39" s="1"/>
  <c r="W49" i="39" s="1"/>
  <c r="X49" i="39" s="1"/>
  <c r="Y49" i="39" s="1"/>
  <c r="Z49" i="39" s="1"/>
  <c r="AA49" i="39" s="1"/>
  <c r="AB49" i="39" s="1"/>
  <c r="AC49" i="39" s="1"/>
  <c r="Q10" i="26"/>
  <c r="A44" i="27" s="1"/>
  <c r="G49" i="35"/>
  <c r="J49" i="35" s="1"/>
  <c r="AD39" i="35"/>
  <c r="AE39" i="35" s="1"/>
  <c r="U39" i="51"/>
  <c r="V39" i="51" s="1"/>
  <c r="W39" i="51" s="1"/>
  <c r="X39" i="51" s="1"/>
  <c r="Y39" i="51" s="1"/>
  <c r="Z39" i="51" s="1"/>
  <c r="AA39" i="51" s="1"/>
  <c r="AB39" i="51" s="1"/>
  <c r="AC39" i="51" s="1"/>
  <c r="AH39" i="51" s="1"/>
  <c r="J39" i="13"/>
  <c r="K39" i="13" s="1"/>
  <c r="O41" i="23"/>
  <c r="J41" i="31"/>
  <c r="K41" i="31" s="1"/>
  <c r="G49" i="51"/>
  <c r="U49" i="51" s="1"/>
  <c r="V49" i="51" s="1"/>
  <c r="W49" i="51" s="1"/>
  <c r="X49" i="51" s="1"/>
  <c r="Y49" i="51" s="1"/>
  <c r="Z49" i="51" s="1"/>
  <c r="AA49" i="51" s="1"/>
  <c r="AB49" i="51" s="1"/>
  <c r="AC49" i="51" s="1"/>
  <c r="J41" i="61"/>
  <c r="O41" i="61" s="1"/>
  <c r="J39" i="33"/>
  <c r="K39" i="33" s="1"/>
  <c r="U39" i="39"/>
  <c r="V39" i="39" s="1"/>
  <c r="W39" i="39" s="1"/>
  <c r="X39" i="39" s="1"/>
  <c r="Y39" i="39" s="1"/>
  <c r="Z39" i="39" s="1"/>
  <c r="AA39" i="39" s="1"/>
  <c r="AB39" i="39" s="1"/>
  <c r="AC39" i="39" s="1"/>
  <c r="AH39" i="39" s="1"/>
  <c r="J41" i="43"/>
  <c r="K41" i="43" s="1"/>
  <c r="U41" i="51"/>
  <c r="V41" i="51" s="1"/>
  <c r="W41" i="51" s="1"/>
  <c r="X41" i="51" s="1"/>
  <c r="Y41" i="51" s="1"/>
  <c r="Z41" i="51" s="1"/>
  <c r="AA41" i="51" s="1"/>
  <c r="AB41" i="51" s="1"/>
  <c r="AC41" i="51" s="1"/>
  <c r="AD41" i="51" s="1"/>
  <c r="O39" i="43"/>
  <c r="G49" i="33"/>
  <c r="J49" i="33" s="1"/>
  <c r="U39" i="25"/>
  <c r="V39" i="25" s="1"/>
  <c r="W39" i="25" s="1"/>
  <c r="X39" i="25" s="1"/>
  <c r="Y39" i="25" s="1"/>
  <c r="Z39" i="25" s="1"/>
  <c r="AA39" i="25" s="1"/>
  <c r="AB39" i="25" s="1"/>
  <c r="AC39" i="25" s="1"/>
  <c r="AD39" i="25" s="1"/>
  <c r="J39" i="35"/>
  <c r="K39" i="35" s="1"/>
  <c r="Q10" i="54"/>
  <c r="A44" i="55" s="1"/>
  <c r="AH39" i="41"/>
  <c r="AD39" i="41"/>
  <c r="AI39" i="41" s="1"/>
  <c r="U49" i="49"/>
  <c r="V49" i="49" s="1"/>
  <c r="W49" i="49" s="1"/>
  <c r="X49" i="49" s="1"/>
  <c r="Y49" i="49" s="1"/>
  <c r="Z49" i="49" s="1"/>
  <c r="AA49" i="49" s="1"/>
  <c r="AB49" i="49" s="1"/>
  <c r="AC49" i="49" s="1"/>
  <c r="AH49" i="49" s="1"/>
  <c r="U41" i="59"/>
  <c r="V41" i="59" s="1"/>
  <c r="W41" i="59" s="1"/>
  <c r="X41" i="59" s="1"/>
  <c r="Y41" i="59" s="1"/>
  <c r="Z41" i="59" s="1"/>
  <c r="AA41" i="59" s="1"/>
  <c r="AB41" i="59" s="1"/>
  <c r="AC41" i="59" s="1"/>
  <c r="J41" i="59"/>
  <c r="AH41" i="41"/>
  <c r="J39" i="49"/>
  <c r="K39" i="49" s="1"/>
  <c r="AD41" i="17"/>
  <c r="AI41" i="17" s="1"/>
  <c r="AD41" i="45"/>
  <c r="AE41" i="45" s="1"/>
  <c r="G49" i="47"/>
  <c r="J49" i="47" s="1"/>
  <c r="G49" i="41"/>
  <c r="U41" i="49"/>
  <c r="V41" i="49" s="1"/>
  <c r="W41" i="49" s="1"/>
  <c r="X41" i="49" s="1"/>
  <c r="Y41" i="49" s="1"/>
  <c r="Z41" i="49" s="1"/>
  <c r="AA41" i="49" s="1"/>
  <c r="AB41" i="49" s="1"/>
  <c r="AC41" i="49" s="1"/>
  <c r="AH41" i="29"/>
  <c r="K41" i="51"/>
  <c r="O41" i="51"/>
  <c r="J39" i="53"/>
  <c r="K39" i="53" s="1"/>
  <c r="G49" i="61"/>
  <c r="J49" i="61" s="1"/>
  <c r="K41" i="49"/>
  <c r="G49" i="13"/>
  <c r="U49" i="13" s="1"/>
  <c r="V49" i="13" s="1"/>
  <c r="W49" i="13" s="1"/>
  <c r="X49" i="13" s="1"/>
  <c r="Y49" i="13" s="1"/>
  <c r="Z49" i="13" s="1"/>
  <c r="AA49" i="13" s="1"/>
  <c r="AB49" i="13" s="1"/>
  <c r="AC49" i="13" s="1"/>
  <c r="L41" i="17"/>
  <c r="R41" i="17" s="1"/>
  <c r="J39" i="17"/>
  <c r="O39" i="17" s="1"/>
  <c r="J41" i="25"/>
  <c r="K41" i="25" s="1"/>
  <c r="J41" i="27"/>
  <c r="U41" i="27"/>
  <c r="V41" i="27" s="1"/>
  <c r="W41" i="27" s="1"/>
  <c r="X41" i="27" s="1"/>
  <c r="Y41" i="27" s="1"/>
  <c r="Z41" i="27" s="1"/>
  <c r="AA41" i="27" s="1"/>
  <c r="AB41" i="27" s="1"/>
  <c r="AC41" i="27" s="1"/>
  <c r="U39" i="29"/>
  <c r="V39" i="29" s="1"/>
  <c r="W39" i="29" s="1"/>
  <c r="X39" i="29" s="1"/>
  <c r="Y39" i="29" s="1"/>
  <c r="Z39" i="29" s="1"/>
  <c r="AA39" i="29" s="1"/>
  <c r="AB39" i="29" s="1"/>
  <c r="AC39" i="29" s="1"/>
  <c r="AH39" i="29" s="1"/>
  <c r="AH41" i="31"/>
  <c r="P39" i="43"/>
  <c r="J39" i="57"/>
  <c r="K39" i="57" s="1"/>
  <c r="J41" i="45"/>
  <c r="K41" i="45" s="1"/>
  <c r="J41" i="15"/>
  <c r="U41" i="15"/>
  <c r="V41" i="15" s="1"/>
  <c r="W41" i="15" s="1"/>
  <c r="X41" i="15" s="1"/>
  <c r="Y41" i="15" s="1"/>
  <c r="Z41" i="15" s="1"/>
  <c r="AA41" i="15" s="1"/>
  <c r="AB41" i="15" s="1"/>
  <c r="AC41" i="15" s="1"/>
  <c r="U39" i="57"/>
  <c r="V39" i="57" s="1"/>
  <c r="W39" i="57" s="1"/>
  <c r="X39" i="57" s="1"/>
  <c r="Y39" i="57" s="1"/>
  <c r="Z39" i="57" s="1"/>
  <c r="AA39" i="57" s="1"/>
  <c r="AB39" i="57" s="1"/>
  <c r="AC39" i="57" s="1"/>
  <c r="AD39" i="57" s="1"/>
  <c r="U39" i="17"/>
  <c r="V39" i="17" s="1"/>
  <c r="W39" i="17" s="1"/>
  <c r="X39" i="17" s="1"/>
  <c r="Y39" i="17" s="1"/>
  <c r="Z39" i="17" s="1"/>
  <c r="AA39" i="17" s="1"/>
  <c r="AB39" i="17" s="1"/>
  <c r="AC39" i="17" s="1"/>
  <c r="AH39" i="17" s="1"/>
  <c r="AH39" i="19"/>
  <c r="G49" i="29"/>
  <c r="U49" i="29" s="1"/>
  <c r="V49" i="29" s="1"/>
  <c r="W49" i="29" s="1"/>
  <c r="X49" i="29" s="1"/>
  <c r="Y49" i="29" s="1"/>
  <c r="Z49" i="29" s="1"/>
  <c r="AA49" i="29" s="1"/>
  <c r="AB49" i="29" s="1"/>
  <c r="AC49" i="29" s="1"/>
  <c r="U41" i="53"/>
  <c r="V41" i="53" s="1"/>
  <c r="W41" i="53" s="1"/>
  <c r="X41" i="53" s="1"/>
  <c r="Y41" i="53" s="1"/>
  <c r="Z41" i="53" s="1"/>
  <c r="AA41" i="53" s="1"/>
  <c r="AB41" i="53" s="1"/>
  <c r="AC41" i="53" s="1"/>
  <c r="AH41" i="53" s="1"/>
  <c r="J39" i="41"/>
  <c r="J41" i="33"/>
  <c r="U41" i="33"/>
  <c r="V41" i="33" s="1"/>
  <c r="W41" i="33" s="1"/>
  <c r="X41" i="33" s="1"/>
  <c r="Y41" i="33" s="1"/>
  <c r="Z41" i="33" s="1"/>
  <c r="AA41" i="33" s="1"/>
  <c r="AB41" i="33" s="1"/>
  <c r="AC41" i="33" s="1"/>
  <c r="J41" i="41"/>
  <c r="J39" i="47"/>
  <c r="O39" i="47" s="1"/>
  <c r="U39" i="49"/>
  <c r="V39" i="49" s="1"/>
  <c r="W39" i="49" s="1"/>
  <c r="X39" i="49" s="1"/>
  <c r="Y39" i="49" s="1"/>
  <c r="Z39" i="49" s="1"/>
  <c r="AA39" i="49" s="1"/>
  <c r="AB39" i="49" s="1"/>
  <c r="AC39" i="49" s="1"/>
  <c r="AH39" i="49" s="1"/>
  <c r="U41" i="23"/>
  <c r="V41" i="23" s="1"/>
  <c r="W41" i="23" s="1"/>
  <c r="X41" i="23" s="1"/>
  <c r="Y41" i="23" s="1"/>
  <c r="Z41" i="23" s="1"/>
  <c r="AA41" i="23" s="1"/>
  <c r="AB41" i="23" s="1"/>
  <c r="AC41" i="23" s="1"/>
  <c r="U36" i="57"/>
  <c r="V36" i="57" s="1"/>
  <c r="W36" i="57" s="1"/>
  <c r="X36" i="57" s="1"/>
  <c r="Y36" i="57" s="1"/>
  <c r="Z36" i="57" s="1"/>
  <c r="AA36" i="57" s="1"/>
  <c r="AB36" i="57" s="1"/>
  <c r="AC36" i="57" s="1"/>
  <c r="AD36" i="57" s="1"/>
  <c r="AI36" i="57" s="1"/>
  <c r="L41" i="39"/>
  <c r="P41" i="39"/>
  <c r="P41" i="29"/>
  <c r="L41" i="29"/>
  <c r="O39" i="19"/>
  <c r="K39" i="19"/>
  <c r="H23" i="31"/>
  <c r="G29" i="47"/>
  <c r="U29" i="47" s="1"/>
  <c r="V29" i="47" s="1"/>
  <c r="G29" i="51"/>
  <c r="U29" i="51" s="1"/>
  <c r="V29" i="51" s="1"/>
  <c r="W29" i="51" s="1"/>
  <c r="G29" i="45"/>
  <c r="J29" i="45" s="1"/>
  <c r="G29" i="39"/>
  <c r="U29" i="39" s="1"/>
  <c r="V29" i="39" s="1"/>
  <c r="W29" i="39" s="1"/>
  <c r="G29" i="53"/>
  <c r="J29" i="53" s="1"/>
  <c r="O29" i="53" s="1"/>
  <c r="G29" i="43"/>
  <c r="I27" i="43" s="1"/>
  <c r="H23" i="23"/>
  <c r="U36" i="49"/>
  <c r="V36" i="49" s="1"/>
  <c r="W36" i="49" s="1"/>
  <c r="X36" i="49" s="1"/>
  <c r="Y36" i="49" s="1"/>
  <c r="Z36" i="49" s="1"/>
  <c r="AA36" i="49" s="1"/>
  <c r="AB36" i="49" s="1"/>
  <c r="AC36" i="49" s="1"/>
  <c r="AD36" i="49" s="1"/>
  <c r="J36" i="11"/>
  <c r="O36" i="11" s="1"/>
  <c r="J36" i="51"/>
  <c r="O36" i="51" s="1"/>
  <c r="H23" i="15"/>
  <c r="Q10" i="12"/>
  <c r="A44" i="13" s="1"/>
  <c r="A45" i="13"/>
  <c r="G45" i="13" s="1"/>
  <c r="J36" i="61"/>
  <c r="K36" i="61" s="1"/>
  <c r="U42" i="61"/>
  <c r="V42" i="61" s="1"/>
  <c r="W42" i="61" s="1"/>
  <c r="X42" i="61" s="1"/>
  <c r="Y42" i="61" s="1"/>
  <c r="Z42" i="61" s="1"/>
  <c r="AA42" i="61" s="1"/>
  <c r="AB42" i="61" s="1"/>
  <c r="AC42" i="61" s="1"/>
  <c r="G47" i="61"/>
  <c r="H23" i="43"/>
  <c r="H23" i="59"/>
  <c r="U45" i="61"/>
  <c r="V45" i="61" s="1"/>
  <c r="W45" i="61" s="1"/>
  <c r="X45" i="61" s="1"/>
  <c r="Y45" i="61" s="1"/>
  <c r="Z45" i="61" s="1"/>
  <c r="AA45" i="61" s="1"/>
  <c r="AB45" i="61" s="1"/>
  <c r="AC45" i="61" s="1"/>
  <c r="AH45" i="61" s="1"/>
  <c r="J42" i="61"/>
  <c r="O42" i="61" s="1"/>
  <c r="I23" i="17"/>
  <c r="H23" i="61"/>
  <c r="I23" i="61"/>
  <c r="V35" i="61"/>
  <c r="AI41" i="61"/>
  <c r="AE41" i="61"/>
  <c r="P46" i="61"/>
  <c r="L46" i="61"/>
  <c r="AD36" i="61"/>
  <c r="AH36" i="61"/>
  <c r="R31" i="61"/>
  <c r="Q31" i="61"/>
  <c r="M31" i="61"/>
  <c r="O45" i="61"/>
  <c r="K45" i="61"/>
  <c r="O33" i="61"/>
  <c r="K33" i="61"/>
  <c r="AD33" i="61"/>
  <c r="AH33" i="61"/>
  <c r="AI31" i="61"/>
  <c r="AE31" i="61"/>
  <c r="O30" i="61"/>
  <c r="AE46" i="61"/>
  <c r="AI46" i="61"/>
  <c r="K35" i="61"/>
  <c r="O35" i="61"/>
  <c r="M32" i="61"/>
  <c r="Q32" i="61"/>
  <c r="R32" i="61"/>
  <c r="AI32" i="61"/>
  <c r="AE32" i="61"/>
  <c r="J36" i="47"/>
  <c r="O36" i="47" s="1"/>
  <c r="K36" i="57"/>
  <c r="L36" i="57" s="1"/>
  <c r="H23" i="45"/>
  <c r="H23" i="13"/>
  <c r="U36" i="45"/>
  <c r="V36" i="45" s="1"/>
  <c r="W36" i="45" s="1"/>
  <c r="X36" i="45" s="1"/>
  <c r="Y36" i="45" s="1"/>
  <c r="Z36" i="45" s="1"/>
  <c r="AA36" i="45" s="1"/>
  <c r="AB36" i="45" s="1"/>
  <c r="AC36" i="45" s="1"/>
  <c r="AD36" i="45" s="1"/>
  <c r="K36" i="45"/>
  <c r="P36" i="45" s="1"/>
  <c r="H23" i="25"/>
  <c r="Q10" i="30"/>
  <c r="A44" i="31" s="1"/>
  <c r="H23" i="57"/>
  <c r="U36" i="59"/>
  <c r="V36" i="59" s="1"/>
  <c r="W36" i="59" s="1"/>
  <c r="X36" i="59" s="1"/>
  <c r="Y36" i="59" s="1"/>
  <c r="Z36" i="59" s="1"/>
  <c r="AA36" i="59" s="1"/>
  <c r="AB36" i="59" s="1"/>
  <c r="AC36" i="59" s="1"/>
  <c r="J36" i="59"/>
  <c r="H23" i="47"/>
  <c r="I23" i="47"/>
  <c r="I23" i="27"/>
  <c r="H23" i="27"/>
  <c r="I23" i="11"/>
  <c r="H23" i="11"/>
  <c r="G45" i="39"/>
  <c r="G45" i="25"/>
  <c r="G45" i="59"/>
  <c r="G45" i="29"/>
  <c r="G45" i="47"/>
  <c r="G45" i="41"/>
  <c r="G45" i="33"/>
  <c r="G45" i="55"/>
  <c r="G45" i="51"/>
  <c r="G45" i="27"/>
  <c r="G45" i="19"/>
  <c r="G45" i="17"/>
  <c r="G45" i="53"/>
  <c r="G45" i="23"/>
  <c r="G45" i="31"/>
  <c r="G45" i="15"/>
  <c r="J36" i="53"/>
  <c r="U36" i="53"/>
  <c r="V36" i="53" s="1"/>
  <c r="W36" i="53" s="1"/>
  <c r="X36" i="53" s="1"/>
  <c r="Y36" i="53" s="1"/>
  <c r="Z36" i="53" s="1"/>
  <c r="AA36" i="53" s="1"/>
  <c r="AB36" i="53" s="1"/>
  <c r="AC36" i="53" s="1"/>
  <c r="H23" i="51"/>
  <c r="I23" i="51"/>
  <c r="H23" i="33"/>
  <c r="I23" i="33"/>
  <c r="Q10" i="40"/>
  <c r="A44" i="41" s="1"/>
  <c r="J36" i="55"/>
  <c r="U36" i="55"/>
  <c r="V36" i="55" s="1"/>
  <c r="W36" i="55" s="1"/>
  <c r="X36" i="55" s="1"/>
  <c r="Y36" i="55" s="1"/>
  <c r="Z36" i="55" s="1"/>
  <c r="AA36" i="55" s="1"/>
  <c r="AB36" i="55" s="1"/>
  <c r="AC36" i="55" s="1"/>
  <c r="I23" i="35"/>
  <c r="H23" i="35"/>
  <c r="H23" i="39"/>
  <c r="I23" i="39"/>
  <c r="H23" i="55"/>
  <c r="I23" i="55"/>
  <c r="A42" i="11"/>
  <c r="G42" i="11" s="1"/>
  <c r="G47" i="11" s="1"/>
  <c r="G42" i="47"/>
  <c r="G42" i="41"/>
  <c r="G42" i="29"/>
  <c r="G42" i="23"/>
  <c r="G42" i="35"/>
  <c r="G42" i="27"/>
  <c r="G42" i="19"/>
  <c r="G42" i="15"/>
  <c r="G42" i="57"/>
  <c r="G42" i="53"/>
  <c r="G42" i="25"/>
  <c r="G42" i="45"/>
  <c r="G42" i="59"/>
  <c r="G42" i="39"/>
  <c r="G42" i="31"/>
  <c r="G42" i="33"/>
  <c r="G42" i="17"/>
  <c r="G42" i="49"/>
  <c r="G42" i="55"/>
  <c r="G42" i="37"/>
  <c r="G42" i="43"/>
  <c r="G42" i="13"/>
  <c r="G42" i="51"/>
  <c r="I23" i="53"/>
  <c r="J36" i="39"/>
  <c r="U36" i="39"/>
  <c r="V36" i="39" s="1"/>
  <c r="W36" i="39" s="1"/>
  <c r="X36" i="39" s="1"/>
  <c r="Y36" i="39" s="1"/>
  <c r="Z36" i="39" s="1"/>
  <c r="AA36" i="39" s="1"/>
  <c r="AB36" i="39" s="1"/>
  <c r="AC36" i="39" s="1"/>
  <c r="H23" i="49"/>
  <c r="I23" i="49"/>
  <c r="I23" i="19"/>
  <c r="H23" i="19"/>
  <c r="H23" i="41"/>
  <c r="I23" i="41"/>
  <c r="V35" i="59"/>
  <c r="R32" i="59"/>
  <c r="Q32" i="59"/>
  <c r="M32" i="59"/>
  <c r="K35" i="59"/>
  <c r="O35" i="59"/>
  <c r="N30" i="59"/>
  <c r="P31" i="59"/>
  <c r="L31" i="59"/>
  <c r="AE46" i="59"/>
  <c r="AI46" i="59"/>
  <c r="L46" i="59"/>
  <c r="P46" i="59"/>
  <c r="O49" i="59"/>
  <c r="K49" i="59"/>
  <c r="K33" i="59"/>
  <c r="O33" i="59"/>
  <c r="AI32" i="59"/>
  <c r="AE32" i="59"/>
  <c r="AI31" i="59"/>
  <c r="AE31" i="59"/>
  <c r="AE33" i="59"/>
  <c r="AI33" i="59"/>
  <c r="R46" i="57"/>
  <c r="Q46" i="57"/>
  <c r="M46" i="57"/>
  <c r="AH41" i="57"/>
  <c r="AD41" i="57"/>
  <c r="P33" i="57"/>
  <c r="L33" i="57"/>
  <c r="AI46" i="57"/>
  <c r="AE46" i="57"/>
  <c r="AE33" i="57"/>
  <c r="AI33" i="57"/>
  <c r="AE31" i="57"/>
  <c r="AI31" i="57"/>
  <c r="N31" i="57"/>
  <c r="T31" i="57" s="1"/>
  <c r="S31" i="57"/>
  <c r="U49" i="57"/>
  <c r="V49" i="57" s="1"/>
  <c r="W49" i="57" s="1"/>
  <c r="X49" i="57" s="1"/>
  <c r="Y49" i="57" s="1"/>
  <c r="Z49" i="57" s="1"/>
  <c r="AA49" i="57" s="1"/>
  <c r="AB49" i="57" s="1"/>
  <c r="AC49" i="57" s="1"/>
  <c r="J49" i="57"/>
  <c r="V35" i="57"/>
  <c r="AI32" i="57"/>
  <c r="AE32" i="57"/>
  <c r="O30" i="57"/>
  <c r="K35" i="57"/>
  <c r="O35" i="57"/>
  <c r="U49" i="55"/>
  <c r="V49" i="55" s="1"/>
  <c r="W49" i="55" s="1"/>
  <c r="X49" i="55" s="1"/>
  <c r="Y49" i="55" s="1"/>
  <c r="Z49" i="55" s="1"/>
  <c r="AA49" i="55" s="1"/>
  <c r="AB49" i="55" s="1"/>
  <c r="AC49" i="55" s="1"/>
  <c r="J49" i="55"/>
  <c r="N32" i="55"/>
  <c r="T32" i="55" s="1"/>
  <c r="S32" i="55"/>
  <c r="R46" i="55"/>
  <c r="M46" i="55"/>
  <c r="Q46" i="55"/>
  <c r="N30" i="55"/>
  <c r="R33" i="55"/>
  <c r="Q33" i="55"/>
  <c r="M33" i="55"/>
  <c r="P31" i="55"/>
  <c r="L31" i="55"/>
  <c r="O41" i="55"/>
  <c r="K41" i="55"/>
  <c r="AI32" i="55"/>
  <c r="AE32" i="55"/>
  <c r="W35" i="55"/>
  <c r="AE46" i="55"/>
  <c r="AI46" i="55"/>
  <c r="O35" i="55"/>
  <c r="K35" i="55"/>
  <c r="AI33" i="55"/>
  <c r="AE33" i="55"/>
  <c r="AE31" i="55"/>
  <c r="AI31" i="55"/>
  <c r="AH33" i="53"/>
  <c r="AD33" i="53"/>
  <c r="L46" i="53"/>
  <c r="P46" i="53"/>
  <c r="Q32" i="53"/>
  <c r="M32" i="53"/>
  <c r="R32" i="53"/>
  <c r="O30" i="53"/>
  <c r="L35" i="53"/>
  <c r="P35" i="53"/>
  <c r="W35" i="53"/>
  <c r="K41" i="53"/>
  <c r="O41" i="53"/>
  <c r="N31" i="53"/>
  <c r="T31" i="53" s="1"/>
  <c r="S31" i="53"/>
  <c r="AI32" i="53"/>
  <c r="AE32" i="53"/>
  <c r="AE46" i="53"/>
  <c r="AI46" i="53"/>
  <c r="AE31" i="53"/>
  <c r="AI31" i="53"/>
  <c r="AE46" i="51"/>
  <c r="AI46" i="51"/>
  <c r="S32" i="51"/>
  <c r="N32" i="51"/>
  <c r="T32" i="51" s="1"/>
  <c r="P35" i="51"/>
  <c r="L35" i="51"/>
  <c r="AI32" i="51"/>
  <c r="AE32" i="51"/>
  <c r="P46" i="51"/>
  <c r="L46" i="51"/>
  <c r="AG31" i="51"/>
  <c r="AM31" i="51" s="1"/>
  <c r="AN31" i="51" s="1"/>
  <c r="AO31" i="51" s="1"/>
  <c r="AP31" i="51" s="1"/>
  <c r="AQ31" i="51" s="1"/>
  <c r="AR31" i="51" s="1"/>
  <c r="AS31" i="51" s="1"/>
  <c r="AT31" i="51" s="1"/>
  <c r="AU31" i="51" s="1"/>
  <c r="AV31" i="51" s="1"/>
  <c r="AW31" i="51" s="1"/>
  <c r="AX31" i="51" s="1"/>
  <c r="AY31" i="51" s="1"/>
  <c r="AZ31" i="51" s="1"/>
  <c r="AL31" i="51"/>
  <c r="AE33" i="51"/>
  <c r="AI33" i="51"/>
  <c r="AH36" i="51"/>
  <c r="AD36" i="51"/>
  <c r="O30" i="51"/>
  <c r="W35" i="51"/>
  <c r="K39" i="51"/>
  <c r="O39" i="51"/>
  <c r="K33" i="49"/>
  <c r="O33" i="49"/>
  <c r="W35" i="49"/>
  <c r="K46" i="49"/>
  <c r="O46" i="49"/>
  <c r="N30" i="49"/>
  <c r="O36" i="49"/>
  <c r="K36" i="49"/>
  <c r="O35" i="49"/>
  <c r="K35" i="49"/>
  <c r="AI31" i="49"/>
  <c r="AE31" i="49"/>
  <c r="K49" i="49"/>
  <c r="O49" i="49"/>
  <c r="AI32" i="49"/>
  <c r="AE32" i="49"/>
  <c r="AF46" i="49"/>
  <c r="AJ46" i="49"/>
  <c r="AK46" i="49"/>
  <c r="AI33" i="49"/>
  <c r="AE33" i="49"/>
  <c r="L35" i="47"/>
  <c r="P35" i="47"/>
  <c r="AE31" i="47"/>
  <c r="AI31" i="47"/>
  <c r="O41" i="47"/>
  <c r="K41" i="47"/>
  <c r="AI32" i="47"/>
  <c r="AE32" i="47"/>
  <c r="W35" i="47"/>
  <c r="AD36" i="47"/>
  <c r="AH36" i="47"/>
  <c r="AH46" i="47"/>
  <c r="AD46" i="47"/>
  <c r="N32" i="47"/>
  <c r="T32" i="47" s="1"/>
  <c r="S32" i="47"/>
  <c r="N30" i="47"/>
  <c r="N31" i="47"/>
  <c r="T31" i="47" s="1"/>
  <c r="S31" i="47"/>
  <c r="L46" i="47"/>
  <c r="P46" i="47"/>
  <c r="AE33" i="47"/>
  <c r="AI33" i="47"/>
  <c r="K46" i="45"/>
  <c r="O46" i="45"/>
  <c r="V35" i="45"/>
  <c r="AD46" i="45"/>
  <c r="AH46" i="45"/>
  <c r="P32" i="45"/>
  <c r="L32" i="45"/>
  <c r="O33" i="45"/>
  <c r="K33" i="45"/>
  <c r="N31" i="45"/>
  <c r="T31" i="45" s="1"/>
  <c r="S31" i="45"/>
  <c r="AI31" i="45"/>
  <c r="AE31" i="45"/>
  <c r="AE33" i="45"/>
  <c r="AI33" i="45"/>
  <c r="U49" i="45"/>
  <c r="V49" i="45" s="1"/>
  <c r="W49" i="45" s="1"/>
  <c r="X49" i="45" s="1"/>
  <c r="Y49" i="45" s="1"/>
  <c r="Z49" i="45" s="1"/>
  <c r="AA49" i="45" s="1"/>
  <c r="AB49" i="45" s="1"/>
  <c r="AC49" i="45" s="1"/>
  <c r="J49" i="45"/>
  <c r="O30" i="45"/>
  <c r="K35" i="45"/>
  <c r="O35" i="45"/>
  <c r="AI32" i="45"/>
  <c r="AE32" i="45"/>
  <c r="AI46" i="43"/>
  <c r="AE46" i="43"/>
  <c r="W35" i="43"/>
  <c r="O33" i="43"/>
  <c r="K33" i="43"/>
  <c r="O46" i="43"/>
  <c r="K46" i="43"/>
  <c r="M39" i="43"/>
  <c r="R39" i="43"/>
  <c r="Q39" i="43"/>
  <c r="AE32" i="43"/>
  <c r="AI32" i="43"/>
  <c r="AH41" i="43"/>
  <c r="AD41" i="43"/>
  <c r="M31" i="43"/>
  <c r="Q31" i="43"/>
  <c r="R31" i="43"/>
  <c r="AH33" i="43"/>
  <c r="AD33" i="43"/>
  <c r="L35" i="43"/>
  <c r="P35" i="43"/>
  <c r="AE31" i="43"/>
  <c r="AI31" i="43"/>
  <c r="M32" i="43"/>
  <c r="Q32" i="43"/>
  <c r="R32" i="43"/>
  <c r="O30" i="43"/>
  <c r="M32" i="41"/>
  <c r="R32" i="41"/>
  <c r="Q32" i="41"/>
  <c r="L35" i="41"/>
  <c r="P35" i="41"/>
  <c r="L46" i="41"/>
  <c r="P46" i="41"/>
  <c r="N30" i="41"/>
  <c r="AI31" i="41"/>
  <c r="AE31" i="41"/>
  <c r="AE41" i="41"/>
  <c r="AI41" i="41"/>
  <c r="AI46" i="41"/>
  <c r="AE46" i="41"/>
  <c r="AI32" i="41"/>
  <c r="AE32" i="41"/>
  <c r="X35" i="41"/>
  <c r="P33" i="41"/>
  <c r="L33" i="41"/>
  <c r="S31" i="41"/>
  <c r="N31" i="41"/>
  <c r="T31" i="41" s="1"/>
  <c r="AE41" i="39"/>
  <c r="AI41" i="39"/>
  <c r="O33" i="39"/>
  <c r="K33" i="39"/>
  <c r="AI46" i="39"/>
  <c r="AE46" i="39"/>
  <c r="K39" i="39"/>
  <c r="O39" i="39"/>
  <c r="AI32" i="39"/>
  <c r="AE32" i="39"/>
  <c r="L35" i="39"/>
  <c r="P35" i="39"/>
  <c r="O30" i="39"/>
  <c r="AD33" i="39"/>
  <c r="AH33" i="39"/>
  <c r="X35" i="39"/>
  <c r="M46" i="39"/>
  <c r="Q46" i="39"/>
  <c r="R46" i="39"/>
  <c r="AI31" i="39"/>
  <c r="AE31" i="39"/>
  <c r="AI46" i="37"/>
  <c r="AE46" i="37"/>
  <c r="O30" i="37"/>
  <c r="U49" i="37"/>
  <c r="V49" i="37" s="1"/>
  <c r="W49" i="37" s="1"/>
  <c r="X49" i="37" s="1"/>
  <c r="Y49" i="37" s="1"/>
  <c r="Z49" i="37" s="1"/>
  <c r="AA49" i="37" s="1"/>
  <c r="AB49" i="37" s="1"/>
  <c r="AC49" i="37" s="1"/>
  <c r="J49" i="37"/>
  <c r="K35" i="37"/>
  <c r="O35" i="37"/>
  <c r="Q32" i="37"/>
  <c r="M32" i="37"/>
  <c r="R32" i="37"/>
  <c r="P46" i="37"/>
  <c r="L46" i="37"/>
  <c r="AK33" i="37"/>
  <c r="AJ33" i="37"/>
  <c r="AF33" i="37"/>
  <c r="AE31" i="37"/>
  <c r="AI31" i="37"/>
  <c r="L33" i="37"/>
  <c r="P33" i="37"/>
  <c r="AH41" i="37"/>
  <c r="AD41" i="37"/>
  <c r="X35" i="37"/>
  <c r="AE32" i="37"/>
  <c r="AI32" i="37"/>
  <c r="N31" i="37"/>
  <c r="T31" i="37" s="1"/>
  <c r="S31" i="37"/>
  <c r="AE31" i="35"/>
  <c r="AI31" i="35"/>
  <c r="AE32" i="35"/>
  <c r="AI32" i="35"/>
  <c r="V35" i="35"/>
  <c r="N30" i="35"/>
  <c r="O35" i="35"/>
  <c r="K35" i="35"/>
  <c r="N32" i="35"/>
  <c r="T32" i="35" s="1"/>
  <c r="S32" i="35"/>
  <c r="AK46" i="35"/>
  <c r="AF46" i="35"/>
  <c r="AJ46" i="35"/>
  <c r="K33" i="35"/>
  <c r="O33" i="35"/>
  <c r="M31" i="35"/>
  <c r="R31" i="35"/>
  <c r="Q31" i="35"/>
  <c r="P46" i="35"/>
  <c r="L46" i="35"/>
  <c r="AI33" i="35"/>
  <c r="AE33" i="35"/>
  <c r="K35" i="33"/>
  <c r="O35" i="33"/>
  <c r="AD39" i="33"/>
  <c r="AH39" i="33"/>
  <c r="AI46" i="33"/>
  <c r="AE46" i="33"/>
  <c r="AE32" i="33"/>
  <c r="AI32" i="33"/>
  <c r="P46" i="33"/>
  <c r="L46" i="33"/>
  <c r="N30" i="33"/>
  <c r="AE33" i="33"/>
  <c r="AI33" i="33"/>
  <c r="V35" i="33"/>
  <c r="O33" i="33"/>
  <c r="K33" i="33"/>
  <c r="AE31" i="33"/>
  <c r="AI31" i="33"/>
  <c r="N32" i="33"/>
  <c r="T32" i="33" s="1"/>
  <c r="S32" i="33"/>
  <c r="M31" i="33"/>
  <c r="R31" i="33"/>
  <c r="Q31" i="33"/>
  <c r="L35" i="31"/>
  <c r="P35" i="31"/>
  <c r="R33" i="31"/>
  <c r="Q33" i="31"/>
  <c r="M33" i="31"/>
  <c r="AI46" i="31"/>
  <c r="AE46" i="31"/>
  <c r="AE31" i="31"/>
  <c r="AI31" i="31"/>
  <c r="P31" i="31"/>
  <c r="L31" i="31"/>
  <c r="AI33" i="31"/>
  <c r="AE33" i="31"/>
  <c r="N30" i="31"/>
  <c r="K39" i="31"/>
  <c r="O39" i="31"/>
  <c r="L46" i="31"/>
  <c r="P46" i="31"/>
  <c r="AE32" i="31"/>
  <c r="AI32" i="31"/>
  <c r="V35" i="31"/>
  <c r="K33" i="29"/>
  <c r="O33" i="29"/>
  <c r="N30" i="29"/>
  <c r="AH33" i="29"/>
  <c r="AD33" i="29"/>
  <c r="W35" i="29"/>
  <c r="R32" i="29"/>
  <c r="Q32" i="29"/>
  <c r="M32" i="29"/>
  <c r="K39" i="29"/>
  <c r="O39" i="29"/>
  <c r="AH46" i="29"/>
  <c r="AD46" i="29"/>
  <c r="Q10" i="28"/>
  <c r="A44" i="29" s="1"/>
  <c r="AI41" i="29"/>
  <c r="AE41" i="29"/>
  <c r="AI31" i="29"/>
  <c r="AE31" i="29"/>
  <c r="AI32" i="29"/>
  <c r="AE32" i="29"/>
  <c r="R31" i="29"/>
  <c r="Q31" i="29"/>
  <c r="M31" i="29"/>
  <c r="O46" i="29"/>
  <c r="K46" i="29"/>
  <c r="P35" i="29"/>
  <c r="L35" i="29"/>
  <c r="AH46" i="27"/>
  <c r="AD46" i="27"/>
  <c r="N32" i="27"/>
  <c r="T32" i="27" s="1"/>
  <c r="S32" i="27"/>
  <c r="Y35" i="27"/>
  <c r="AE33" i="27"/>
  <c r="AI33" i="27"/>
  <c r="L35" i="27"/>
  <c r="P35" i="27"/>
  <c r="AI31" i="27"/>
  <c r="AE31" i="27"/>
  <c r="AD39" i="27"/>
  <c r="AH39" i="27"/>
  <c r="O30" i="27"/>
  <c r="S31" i="27"/>
  <c r="N31" i="27"/>
  <c r="T31" i="27" s="1"/>
  <c r="K46" i="27"/>
  <c r="O46" i="27"/>
  <c r="AI32" i="27"/>
  <c r="AE32" i="27"/>
  <c r="K35" i="25"/>
  <c r="O35" i="25"/>
  <c r="AI31" i="25"/>
  <c r="AE31" i="25"/>
  <c r="N30" i="25"/>
  <c r="P33" i="25"/>
  <c r="L33" i="25"/>
  <c r="AH41" i="25"/>
  <c r="AD41" i="25"/>
  <c r="M31" i="25"/>
  <c r="R31" i="25"/>
  <c r="Q31" i="25"/>
  <c r="L46" i="25"/>
  <c r="P46" i="25"/>
  <c r="U49" i="25"/>
  <c r="V49" i="25" s="1"/>
  <c r="W49" i="25" s="1"/>
  <c r="X49" i="25" s="1"/>
  <c r="Y49" i="25" s="1"/>
  <c r="Z49" i="25" s="1"/>
  <c r="AA49" i="25" s="1"/>
  <c r="AB49" i="25" s="1"/>
  <c r="AC49" i="25" s="1"/>
  <c r="J49" i="25"/>
  <c r="AE32" i="25"/>
  <c r="AI32" i="25"/>
  <c r="AE46" i="25"/>
  <c r="AI46" i="25"/>
  <c r="M32" i="25"/>
  <c r="R32" i="25"/>
  <c r="Q32" i="25"/>
  <c r="V35" i="25"/>
  <c r="AE33" i="25"/>
  <c r="AI33" i="25"/>
  <c r="N31" i="23"/>
  <c r="T31" i="23" s="1"/>
  <c r="S31" i="23"/>
  <c r="AI46" i="23"/>
  <c r="AE46" i="23"/>
  <c r="AE31" i="23"/>
  <c r="AI31" i="23"/>
  <c r="AH33" i="23"/>
  <c r="AD33" i="23"/>
  <c r="L46" i="23"/>
  <c r="P46" i="23"/>
  <c r="W35" i="23"/>
  <c r="M35" i="23"/>
  <c r="R35" i="23"/>
  <c r="Q35" i="23"/>
  <c r="AE32" i="23"/>
  <c r="AI32" i="23"/>
  <c r="AH39" i="23"/>
  <c r="AD39" i="23"/>
  <c r="P33" i="23"/>
  <c r="L33" i="23"/>
  <c r="P30" i="23"/>
  <c r="L41" i="23"/>
  <c r="P41" i="23"/>
  <c r="Q32" i="23"/>
  <c r="R32" i="23"/>
  <c r="M32" i="23"/>
  <c r="AI31" i="19"/>
  <c r="AE31" i="19"/>
  <c r="K33" i="19"/>
  <c r="O33" i="19"/>
  <c r="W35" i="19"/>
  <c r="AD33" i="19"/>
  <c r="AH33" i="19"/>
  <c r="N31" i="19"/>
  <c r="T31" i="19" s="1"/>
  <c r="S31" i="19"/>
  <c r="O41" i="19"/>
  <c r="K41" i="19"/>
  <c r="N30" i="19"/>
  <c r="O46" i="19"/>
  <c r="K46" i="19"/>
  <c r="AE32" i="19"/>
  <c r="AI32" i="19"/>
  <c r="O49" i="19"/>
  <c r="K49" i="19"/>
  <c r="S35" i="19"/>
  <c r="N35" i="19"/>
  <c r="M32" i="19"/>
  <c r="R32" i="19"/>
  <c r="Q32" i="19"/>
  <c r="AK46" i="19"/>
  <c r="AF46" i="19"/>
  <c r="AJ46" i="19"/>
  <c r="AI39" i="19"/>
  <c r="AE39" i="19"/>
  <c r="AH49" i="19"/>
  <c r="AD49" i="19"/>
  <c r="O30" i="17"/>
  <c r="AI32" i="17"/>
  <c r="AE32" i="17"/>
  <c r="AI46" i="17"/>
  <c r="AE46" i="17"/>
  <c r="P33" i="17"/>
  <c r="L33" i="17"/>
  <c r="AE33" i="17"/>
  <c r="AI33" i="17"/>
  <c r="M32" i="17"/>
  <c r="R32" i="17"/>
  <c r="Q32" i="17"/>
  <c r="P31" i="17"/>
  <c r="L31" i="17"/>
  <c r="K35" i="17"/>
  <c r="O35" i="17"/>
  <c r="W35" i="17"/>
  <c r="J49" i="17"/>
  <c r="U49" i="17"/>
  <c r="V49" i="17" s="1"/>
  <c r="W49" i="17" s="1"/>
  <c r="X49" i="17" s="1"/>
  <c r="Y49" i="17" s="1"/>
  <c r="Z49" i="17" s="1"/>
  <c r="AA49" i="17" s="1"/>
  <c r="AB49" i="17" s="1"/>
  <c r="AC49" i="17" s="1"/>
  <c r="AI31" i="17"/>
  <c r="AE31" i="17"/>
  <c r="K35" i="15"/>
  <c r="O35" i="15"/>
  <c r="AD33" i="15"/>
  <c r="AH33" i="15"/>
  <c r="R31" i="15"/>
  <c r="Q31" i="15"/>
  <c r="M31" i="15"/>
  <c r="AI32" i="15"/>
  <c r="AE32" i="15"/>
  <c r="K33" i="15"/>
  <c r="O33" i="15"/>
  <c r="O39" i="15"/>
  <c r="K39" i="15"/>
  <c r="O46" i="15"/>
  <c r="K46" i="15"/>
  <c r="W35" i="15"/>
  <c r="Q10" i="14"/>
  <c r="A44" i="15" s="1"/>
  <c r="AH46" i="15"/>
  <c r="AD46" i="15"/>
  <c r="O30" i="15"/>
  <c r="AE31" i="15"/>
  <c r="AI31" i="15"/>
  <c r="V35" i="13"/>
  <c r="P31" i="13"/>
  <c r="L31" i="13"/>
  <c r="N30" i="13"/>
  <c r="AE46" i="13"/>
  <c r="AI46" i="13"/>
  <c r="AI33" i="13"/>
  <c r="AE33" i="13"/>
  <c r="AH39" i="13"/>
  <c r="AD39" i="13"/>
  <c r="M46" i="13"/>
  <c r="R46" i="13"/>
  <c r="Q46" i="13"/>
  <c r="AI32" i="13"/>
  <c r="AE32" i="13"/>
  <c r="P35" i="13"/>
  <c r="L35" i="13"/>
  <c r="P33" i="13"/>
  <c r="L33" i="13"/>
  <c r="R32" i="13"/>
  <c r="M32" i="13"/>
  <c r="Q32" i="13"/>
  <c r="AI31" i="13"/>
  <c r="AE31" i="13"/>
  <c r="AD41" i="13"/>
  <c r="AH41" i="13"/>
  <c r="W35" i="11"/>
  <c r="AI31" i="11"/>
  <c r="AE31" i="11"/>
  <c r="M31" i="11"/>
  <c r="R31" i="11"/>
  <c r="Q31" i="11"/>
  <c r="J41" i="11"/>
  <c r="U41" i="11"/>
  <c r="V41" i="11" s="1"/>
  <c r="W41" i="11" s="1"/>
  <c r="X41" i="11" s="1"/>
  <c r="Y41" i="11" s="1"/>
  <c r="Z41" i="11" s="1"/>
  <c r="AA41" i="11" s="1"/>
  <c r="AB41" i="11" s="1"/>
  <c r="AC41" i="11" s="1"/>
  <c r="AD33" i="11"/>
  <c r="AH33" i="11"/>
  <c r="AH36" i="11"/>
  <c r="AD36" i="11"/>
  <c r="K33" i="11"/>
  <c r="O33" i="11"/>
  <c r="AH46" i="11"/>
  <c r="AD46" i="11"/>
  <c r="N30" i="11"/>
  <c r="A45" i="11"/>
  <c r="G45" i="11" s="1"/>
  <c r="Q10" i="10"/>
  <c r="G44" i="61" s="1"/>
  <c r="O46" i="11"/>
  <c r="K46" i="11"/>
  <c r="AE32" i="11"/>
  <c r="AI32" i="11"/>
  <c r="O35" i="11"/>
  <c r="K35" i="11"/>
  <c r="G49" i="11"/>
  <c r="J39" i="11"/>
  <c r="U39" i="11"/>
  <c r="V39" i="11" s="1"/>
  <c r="W39" i="11" s="1"/>
  <c r="X39" i="11" s="1"/>
  <c r="Y39" i="11" s="1"/>
  <c r="Z39" i="11" s="1"/>
  <c r="AA39" i="11" s="1"/>
  <c r="AB39" i="11" s="1"/>
  <c r="AC39" i="11" s="1"/>
  <c r="AD31" i="9"/>
  <c r="AH31" i="9"/>
  <c r="AD32" i="9"/>
  <c r="AH32" i="9"/>
  <c r="O33" i="9"/>
  <c r="K33" i="9"/>
  <c r="AH33" i="9"/>
  <c r="AD33" i="9"/>
  <c r="N30" i="9"/>
  <c r="O31" i="9"/>
  <c r="K31" i="9"/>
  <c r="W35" i="9"/>
  <c r="AD46" i="9"/>
  <c r="AH46" i="9"/>
  <c r="K32" i="9"/>
  <c r="G47" i="9"/>
  <c r="U42" i="9"/>
  <c r="V42" i="9" s="1"/>
  <c r="W42" i="9" s="1"/>
  <c r="X42" i="9" s="1"/>
  <c r="Y42" i="9" s="1"/>
  <c r="Z42" i="9" s="1"/>
  <c r="AA42" i="9" s="1"/>
  <c r="AB42" i="9" s="1"/>
  <c r="AC42" i="9" s="1"/>
  <c r="J42" i="9"/>
  <c r="J35" i="9"/>
  <c r="Q13" i="8"/>
  <c r="A36" i="9" s="1"/>
  <c r="G36" i="9" s="1"/>
  <c r="Q24" i="8"/>
  <c r="Q15" i="8"/>
  <c r="C23" i="9" s="1"/>
  <c r="H23" i="9" s="1"/>
  <c r="Q8" i="8"/>
  <c r="A34" i="9" s="1"/>
  <c r="G34" i="9" s="1"/>
  <c r="Q9" i="8"/>
  <c r="A29" i="9" s="1"/>
  <c r="G29" i="9" s="1"/>
  <c r="U29" i="9" s="1"/>
  <c r="Q19" i="8"/>
  <c r="A39" i="9" s="1"/>
  <c r="G39" i="9" s="1"/>
  <c r="U39" i="9" s="1"/>
  <c r="V39" i="9" s="1"/>
  <c r="W39" i="9" s="1"/>
  <c r="X39" i="9" s="1"/>
  <c r="Y39" i="9" s="1"/>
  <c r="Z39" i="9" s="1"/>
  <c r="AA39" i="9" s="1"/>
  <c r="AB39" i="9" s="1"/>
  <c r="AC39" i="9" s="1"/>
  <c r="AD39" i="9" s="1"/>
  <c r="Q20" i="8"/>
  <c r="A41" i="9" s="1"/>
  <c r="G41" i="9" s="1"/>
  <c r="U41" i="9" s="1"/>
  <c r="V41" i="9" s="1"/>
  <c r="W41" i="9" s="1"/>
  <c r="X41" i="9" s="1"/>
  <c r="Y41" i="9" s="1"/>
  <c r="Z41" i="9" s="1"/>
  <c r="AA41" i="9" s="1"/>
  <c r="AB41" i="9" s="1"/>
  <c r="AC41" i="9" s="1"/>
  <c r="Q11" i="8"/>
  <c r="Q32" i="11" l="1"/>
  <c r="M32" i="11"/>
  <c r="R32" i="11"/>
  <c r="P33" i="51"/>
  <c r="L33" i="51"/>
  <c r="L46" i="17"/>
  <c r="P46" i="17"/>
  <c r="Q31" i="51"/>
  <c r="R31" i="51"/>
  <c r="M31" i="51"/>
  <c r="P46" i="9"/>
  <c r="L46" i="9"/>
  <c r="Q31" i="49"/>
  <c r="M31" i="49"/>
  <c r="R31" i="49"/>
  <c r="Q32" i="57"/>
  <c r="R32" i="57"/>
  <c r="M32" i="57"/>
  <c r="L33" i="27"/>
  <c r="P33" i="27"/>
  <c r="M32" i="31"/>
  <c r="R32" i="31"/>
  <c r="Q32" i="31"/>
  <c r="N32" i="39"/>
  <c r="T32" i="39" s="1"/>
  <c r="S32" i="39"/>
  <c r="AK33" i="41"/>
  <c r="AJ33" i="41"/>
  <c r="AF33" i="41"/>
  <c r="L33" i="47"/>
  <c r="P33" i="47"/>
  <c r="M32" i="49"/>
  <c r="Q32" i="49"/>
  <c r="R32" i="49"/>
  <c r="AH36" i="57"/>
  <c r="L39" i="61"/>
  <c r="AH39" i="61"/>
  <c r="L41" i="35"/>
  <c r="R41" i="35" s="1"/>
  <c r="K36" i="51"/>
  <c r="L36" i="51" s="1"/>
  <c r="AE36" i="57"/>
  <c r="AJ36" i="57" s="1"/>
  <c r="BC31" i="64"/>
  <c r="CI31" i="64"/>
  <c r="S49" i="64"/>
  <c r="N49" i="64"/>
  <c r="T49" i="64" s="1"/>
  <c r="BK41" i="64"/>
  <c r="BL41" i="64" s="1"/>
  <c r="BM41" i="64" s="1"/>
  <c r="BN41" i="64" s="1"/>
  <c r="BO41" i="64" s="1"/>
  <c r="BA41" i="64"/>
  <c r="CI46" i="64"/>
  <c r="BC46" i="64"/>
  <c r="CI33" i="64"/>
  <c r="BC33" i="64"/>
  <c r="CH40" i="64"/>
  <c r="BB40" i="64"/>
  <c r="CF40" i="64"/>
  <c r="CG40" i="64"/>
  <c r="BK47" i="64"/>
  <c r="BL47" i="64" s="1"/>
  <c r="BM47" i="64" s="1"/>
  <c r="BN47" i="64" s="1"/>
  <c r="BO47" i="64" s="1"/>
  <c r="BA47" i="64"/>
  <c r="BC32" i="64"/>
  <c r="CI32" i="64"/>
  <c r="AG49" i="64"/>
  <c r="AM49" i="64" s="1"/>
  <c r="AN49" i="64" s="1"/>
  <c r="AO49" i="64" s="1"/>
  <c r="AP49" i="64" s="1"/>
  <c r="AQ49" i="64" s="1"/>
  <c r="AR49" i="64" s="1"/>
  <c r="AS49" i="64" s="1"/>
  <c r="AT49" i="64" s="1"/>
  <c r="AU49" i="64" s="1"/>
  <c r="AV49" i="64" s="1"/>
  <c r="AW49" i="64" s="1"/>
  <c r="AX49" i="64" s="1"/>
  <c r="AY49" i="64" s="1"/>
  <c r="AZ49" i="64" s="1"/>
  <c r="AL49" i="64"/>
  <c r="T30" i="64"/>
  <c r="AC35" i="64"/>
  <c r="M48" i="64"/>
  <c r="R48" i="64"/>
  <c r="Q48" i="64"/>
  <c r="BA44" i="64"/>
  <c r="BK44" i="64"/>
  <c r="BL44" i="64" s="1"/>
  <c r="BM44" i="64" s="1"/>
  <c r="BN44" i="64" s="1"/>
  <c r="BO44" i="64" s="1"/>
  <c r="CH42" i="64"/>
  <c r="CF42" i="64"/>
  <c r="BB42" i="64"/>
  <c r="CG42" i="64"/>
  <c r="BK39" i="64"/>
  <c r="BL39" i="64" s="1"/>
  <c r="BM39" i="64" s="1"/>
  <c r="BN39" i="64" s="1"/>
  <c r="BO39" i="64" s="1"/>
  <c r="BA39" i="64"/>
  <c r="BA45" i="64"/>
  <c r="BK45" i="64"/>
  <c r="BL45" i="64" s="1"/>
  <c r="BM45" i="64" s="1"/>
  <c r="BN45" i="64" s="1"/>
  <c r="BO45" i="64" s="1"/>
  <c r="AK48" i="64"/>
  <c r="AF48" i="64"/>
  <c r="AJ48" i="64"/>
  <c r="AD41" i="35"/>
  <c r="AE41" i="35" s="1"/>
  <c r="AF41" i="35" s="1"/>
  <c r="U49" i="27"/>
  <c r="V49" i="27" s="1"/>
  <c r="W49" i="27" s="1"/>
  <c r="X49" i="27" s="1"/>
  <c r="Y49" i="27" s="1"/>
  <c r="Z49" i="27" s="1"/>
  <c r="AA49" i="27" s="1"/>
  <c r="AB49" i="27" s="1"/>
  <c r="AC49" i="27" s="1"/>
  <c r="AD49" i="27" s="1"/>
  <c r="AH41" i="19"/>
  <c r="AH41" i="47"/>
  <c r="AH39" i="59"/>
  <c r="O39" i="59"/>
  <c r="O39" i="13"/>
  <c r="AH39" i="25"/>
  <c r="O41" i="31"/>
  <c r="K41" i="13"/>
  <c r="P41" i="13" s="1"/>
  <c r="J49" i="43"/>
  <c r="O49" i="43" s="1"/>
  <c r="J49" i="13"/>
  <c r="K49" i="13" s="1"/>
  <c r="AE41" i="17"/>
  <c r="AK41" i="17" s="1"/>
  <c r="K39" i="47"/>
  <c r="P39" i="47" s="1"/>
  <c r="J49" i="53"/>
  <c r="O49" i="53" s="1"/>
  <c r="AI39" i="35"/>
  <c r="O41" i="37"/>
  <c r="G48" i="43"/>
  <c r="Q28" i="42" s="1"/>
  <c r="O39" i="55"/>
  <c r="AH39" i="55"/>
  <c r="O39" i="53"/>
  <c r="AD49" i="59"/>
  <c r="AE49" i="59" s="1"/>
  <c r="G48" i="13"/>
  <c r="Q28" i="12" s="1"/>
  <c r="G48" i="23"/>
  <c r="Q28" i="22" s="1"/>
  <c r="G48" i="27"/>
  <c r="Q28" i="26" s="1"/>
  <c r="J49" i="29"/>
  <c r="K49" i="29" s="1"/>
  <c r="U49" i="61"/>
  <c r="V49" i="61" s="1"/>
  <c r="W49" i="61" s="1"/>
  <c r="X49" i="61" s="1"/>
  <c r="Y49" i="61" s="1"/>
  <c r="Z49" i="61" s="1"/>
  <c r="AA49" i="61" s="1"/>
  <c r="AB49" i="61" s="1"/>
  <c r="AC49" i="61" s="1"/>
  <c r="AD49" i="61" s="1"/>
  <c r="AD39" i="39"/>
  <c r="AI39" i="39" s="1"/>
  <c r="G48" i="15"/>
  <c r="Q28" i="14" s="1"/>
  <c r="U49" i="33"/>
  <c r="V49" i="33" s="1"/>
  <c r="W49" i="33" s="1"/>
  <c r="X49" i="33" s="1"/>
  <c r="Y49" i="33" s="1"/>
  <c r="Z49" i="33" s="1"/>
  <c r="AA49" i="33" s="1"/>
  <c r="AB49" i="33" s="1"/>
  <c r="AC49" i="33" s="1"/>
  <c r="AD49" i="33" s="1"/>
  <c r="AH39" i="43"/>
  <c r="AE39" i="53"/>
  <c r="AF39" i="53" s="1"/>
  <c r="Q28" i="18"/>
  <c r="U48" i="19"/>
  <c r="V48" i="19" s="1"/>
  <c r="W48" i="19" s="1"/>
  <c r="X48" i="19" s="1"/>
  <c r="Y48" i="19" s="1"/>
  <c r="Z48" i="19" s="1"/>
  <c r="AA48" i="19" s="1"/>
  <c r="AB48" i="19" s="1"/>
  <c r="AC48" i="19" s="1"/>
  <c r="AH48" i="19" s="1"/>
  <c r="J48" i="19"/>
  <c r="O48" i="19" s="1"/>
  <c r="AH39" i="37"/>
  <c r="U49" i="23"/>
  <c r="V49" i="23" s="1"/>
  <c r="W49" i="23" s="1"/>
  <c r="X49" i="23" s="1"/>
  <c r="Y49" i="23" s="1"/>
  <c r="Z49" i="23" s="1"/>
  <c r="AA49" i="23" s="1"/>
  <c r="AB49" i="23" s="1"/>
  <c r="AC49" i="23" s="1"/>
  <c r="AH49" i="23" s="1"/>
  <c r="AH39" i="31"/>
  <c r="AD49" i="49"/>
  <c r="AE49" i="49" s="1"/>
  <c r="U49" i="31"/>
  <c r="V49" i="31" s="1"/>
  <c r="W49" i="31" s="1"/>
  <c r="X49" i="31" s="1"/>
  <c r="Y49" i="31" s="1"/>
  <c r="Z49" i="31" s="1"/>
  <c r="AA49" i="31" s="1"/>
  <c r="AB49" i="31" s="1"/>
  <c r="AC49" i="31" s="1"/>
  <c r="AH49" i="31" s="1"/>
  <c r="J49" i="39"/>
  <c r="O49" i="39" s="1"/>
  <c r="K39" i="27"/>
  <c r="P39" i="27" s="1"/>
  <c r="G48" i="31"/>
  <c r="Q28" i="30" s="1"/>
  <c r="K39" i="37"/>
  <c r="L39" i="37" s="1"/>
  <c r="G48" i="61"/>
  <c r="Q28" i="60" s="1"/>
  <c r="AE39" i="47"/>
  <c r="AK39" i="47" s="1"/>
  <c r="U48" i="49"/>
  <c r="V48" i="49" s="1"/>
  <c r="W48" i="49" s="1"/>
  <c r="X48" i="49" s="1"/>
  <c r="Y48" i="49" s="1"/>
  <c r="Z48" i="49" s="1"/>
  <c r="AA48" i="49" s="1"/>
  <c r="AB48" i="49" s="1"/>
  <c r="AC48" i="49" s="1"/>
  <c r="AD48" i="49" s="1"/>
  <c r="AD41" i="53"/>
  <c r="AE41" i="53" s="1"/>
  <c r="O41" i="45"/>
  <c r="M41" i="17"/>
  <c r="N41" i="17" s="1"/>
  <c r="T41" i="17" s="1"/>
  <c r="AD39" i="49"/>
  <c r="AE39" i="49" s="1"/>
  <c r="U40" i="9"/>
  <c r="V40" i="9" s="1"/>
  <c r="W40" i="9" s="1"/>
  <c r="X40" i="9" s="1"/>
  <c r="Y40" i="9" s="1"/>
  <c r="Z40" i="9" s="1"/>
  <c r="AA40" i="9" s="1"/>
  <c r="AB40" i="9" s="1"/>
  <c r="AC40" i="9" s="1"/>
  <c r="AH40" i="9" s="1"/>
  <c r="Q41" i="17"/>
  <c r="AF41" i="31"/>
  <c r="AG41" i="31" s="1"/>
  <c r="AM41" i="31" s="1"/>
  <c r="AN41" i="31" s="1"/>
  <c r="AO41" i="31" s="1"/>
  <c r="AP41" i="31" s="1"/>
  <c r="AQ41" i="31" s="1"/>
  <c r="AR41" i="31" s="1"/>
  <c r="AS41" i="31" s="1"/>
  <c r="AT41" i="31" s="1"/>
  <c r="AU41" i="31" s="1"/>
  <c r="AV41" i="31" s="1"/>
  <c r="AW41" i="31" s="1"/>
  <c r="AX41" i="31" s="1"/>
  <c r="AY41" i="31" s="1"/>
  <c r="AZ41" i="31" s="1"/>
  <c r="O41" i="43"/>
  <c r="K39" i="45"/>
  <c r="P39" i="45" s="1"/>
  <c r="AD41" i="55"/>
  <c r="AE41" i="55" s="1"/>
  <c r="AJ41" i="31"/>
  <c r="AD39" i="29"/>
  <c r="AI39" i="29" s="1"/>
  <c r="G48" i="29"/>
  <c r="Q28" i="28" s="1"/>
  <c r="U40" i="33"/>
  <c r="V40" i="33" s="1"/>
  <c r="W40" i="33" s="1"/>
  <c r="X40" i="33" s="1"/>
  <c r="Y40" i="33" s="1"/>
  <c r="Z40" i="33" s="1"/>
  <c r="AA40" i="33" s="1"/>
  <c r="AB40" i="33" s="1"/>
  <c r="AC40" i="33" s="1"/>
  <c r="J40" i="33"/>
  <c r="O39" i="33"/>
  <c r="U49" i="35"/>
  <c r="V49" i="35" s="1"/>
  <c r="W49" i="35" s="1"/>
  <c r="X49" i="35" s="1"/>
  <c r="Y49" i="35" s="1"/>
  <c r="Z49" i="35" s="1"/>
  <c r="AA49" i="35" s="1"/>
  <c r="AB49" i="35" s="1"/>
  <c r="AC49" i="35" s="1"/>
  <c r="AD49" i="35" s="1"/>
  <c r="O39" i="57"/>
  <c r="G48" i="51"/>
  <c r="Q28" i="50" s="1"/>
  <c r="J40" i="11"/>
  <c r="U40" i="11"/>
  <c r="V40" i="11" s="1"/>
  <c r="W40" i="11" s="1"/>
  <c r="X40" i="11" s="1"/>
  <c r="Y40" i="11" s="1"/>
  <c r="Z40" i="11" s="1"/>
  <c r="AA40" i="11" s="1"/>
  <c r="AB40" i="11" s="1"/>
  <c r="AC40" i="11" s="1"/>
  <c r="U40" i="27"/>
  <c r="V40" i="27" s="1"/>
  <c r="W40" i="27" s="1"/>
  <c r="X40" i="27" s="1"/>
  <c r="Y40" i="27" s="1"/>
  <c r="Z40" i="27" s="1"/>
  <c r="AA40" i="27" s="1"/>
  <c r="AB40" i="27" s="1"/>
  <c r="AC40" i="27" s="1"/>
  <c r="J40" i="27"/>
  <c r="U40" i="49"/>
  <c r="V40" i="49" s="1"/>
  <c r="W40" i="49" s="1"/>
  <c r="X40" i="49" s="1"/>
  <c r="Y40" i="49" s="1"/>
  <c r="Z40" i="49" s="1"/>
  <c r="AA40" i="49" s="1"/>
  <c r="AB40" i="49" s="1"/>
  <c r="AC40" i="49" s="1"/>
  <c r="J40" i="49"/>
  <c r="U40" i="37"/>
  <c r="V40" i="37" s="1"/>
  <c r="W40" i="37" s="1"/>
  <c r="X40" i="37" s="1"/>
  <c r="Y40" i="37" s="1"/>
  <c r="Z40" i="37" s="1"/>
  <c r="AA40" i="37" s="1"/>
  <c r="AB40" i="37" s="1"/>
  <c r="AC40" i="37" s="1"/>
  <c r="J40" i="37"/>
  <c r="U40" i="55"/>
  <c r="V40" i="55" s="1"/>
  <c r="W40" i="55" s="1"/>
  <c r="X40" i="55" s="1"/>
  <c r="Y40" i="55" s="1"/>
  <c r="Z40" i="55" s="1"/>
  <c r="AA40" i="55" s="1"/>
  <c r="AB40" i="55" s="1"/>
  <c r="AC40" i="55" s="1"/>
  <c r="J40" i="55"/>
  <c r="G48" i="33"/>
  <c r="Q28" i="32" s="1"/>
  <c r="J40" i="53"/>
  <c r="U40" i="53"/>
  <c r="V40" i="53" s="1"/>
  <c r="W40" i="53" s="1"/>
  <c r="X40" i="53" s="1"/>
  <c r="Y40" i="53" s="1"/>
  <c r="Z40" i="53" s="1"/>
  <c r="AA40" i="53" s="1"/>
  <c r="AB40" i="53" s="1"/>
  <c r="AC40" i="53" s="1"/>
  <c r="U40" i="39"/>
  <c r="V40" i="39" s="1"/>
  <c r="W40" i="39" s="1"/>
  <c r="X40" i="39" s="1"/>
  <c r="Y40" i="39" s="1"/>
  <c r="Z40" i="39" s="1"/>
  <c r="AA40" i="39" s="1"/>
  <c r="AB40" i="39" s="1"/>
  <c r="AC40" i="39" s="1"/>
  <c r="J40" i="39"/>
  <c r="G48" i="39"/>
  <c r="Q28" i="38" s="1"/>
  <c r="G48" i="53"/>
  <c r="Q28" i="52" s="1"/>
  <c r="J40" i="59"/>
  <c r="U40" i="59"/>
  <c r="V40" i="59" s="1"/>
  <c r="W40" i="59" s="1"/>
  <c r="X40" i="59" s="1"/>
  <c r="Y40" i="59" s="1"/>
  <c r="Z40" i="59" s="1"/>
  <c r="AA40" i="59" s="1"/>
  <c r="AB40" i="59" s="1"/>
  <c r="AC40" i="59" s="1"/>
  <c r="U40" i="45"/>
  <c r="V40" i="45" s="1"/>
  <c r="W40" i="45" s="1"/>
  <c r="X40" i="45" s="1"/>
  <c r="Y40" i="45" s="1"/>
  <c r="Z40" i="45" s="1"/>
  <c r="AA40" i="45" s="1"/>
  <c r="AB40" i="45" s="1"/>
  <c r="AC40" i="45" s="1"/>
  <c r="J40" i="45"/>
  <c r="AH39" i="15"/>
  <c r="O39" i="25"/>
  <c r="G48" i="35"/>
  <c r="Q28" i="34" s="1"/>
  <c r="O39" i="35"/>
  <c r="AH39" i="45"/>
  <c r="AD39" i="51"/>
  <c r="AI39" i="51" s="1"/>
  <c r="AH41" i="51"/>
  <c r="J40" i="23"/>
  <c r="U40" i="23"/>
  <c r="V40" i="23" s="1"/>
  <c r="W40" i="23" s="1"/>
  <c r="X40" i="23" s="1"/>
  <c r="Y40" i="23" s="1"/>
  <c r="Z40" i="23" s="1"/>
  <c r="AA40" i="23" s="1"/>
  <c r="AB40" i="23" s="1"/>
  <c r="AC40" i="23" s="1"/>
  <c r="U40" i="35"/>
  <c r="V40" i="35" s="1"/>
  <c r="W40" i="35" s="1"/>
  <c r="X40" i="35" s="1"/>
  <c r="Y40" i="35" s="1"/>
  <c r="Z40" i="35" s="1"/>
  <c r="AA40" i="35" s="1"/>
  <c r="AB40" i="35" s="1"/>
  <c r="AC40" i="35" s="1"/>
  <c r="J40" i="35"/>
  <c r="U40" i="13"/>
  <c r="V40" i="13" s="1"/>
  <c r="W40" i="13" s="1"/>
  <c r="X40" i="13" s="1"/>
  <c r="Y40" i="13" s="1"/>
  <c r="Z40" i="13" s="1"/>
  <c r="AA40" i="13" s="1"/>
  <c r="AB40" i="13" s="1"/>
  <c r="AC40" i="13" s="1"/>
  <c r="J40" i="13"/>
  <c r="J40" i="43"/>
  <c r="U40" i="43"/>
  <c r="V40" i="43" s="1"/>
  <c r="W40" i="43" s="1"/>
  <c r="X40" i="43" s="1"/>
  <c r="Y40" i="43" s="1"/>
  <c r="Z40" i="43" s="1"/>
  <c r="AA40" i="43" s="1"/>
  <c r="AB40" i="43" s="1"/>
  <c r="AC40" i="43" s="1"/>
  <c r="U40" i="61"/>
  <c r="V40" i="61" s="1"/>
  <c r="W40" i="61" s="1"/>
  <c r="X40" i="61" s="1"/>
  <c r="Y40" i="61" s="1"/>
  <c r="Z40" i="61" s="1"/>
  <c r="AA40" i="61" s="1"/>
  <c r="AB40" i="61" s="1"/>
  <c r="AC40" i="61" s="1"/>
  <c r="J40" i="61"/>
  <c r="O41" i="57"/>
  <c r="U40" i="57"/>
  <c r="V40" i="57" s="1"/>
  <c r="W40" i="57" s="1"/>
  <c r="X40" i="57" s="1"/>
  <c r="Y40" i="57" s="1"/>
  <c r="Z40" i="57" s="1"/>
  <c r="AA40" i="57" s="1"/>
  <c r="AB40" i="57" s="1"/>
  <c r="AC40" i="57" s="1"/>
  <c r="J40" i="57"/>
  <c r="U49" i="15"/>
  <c r="V49" i="15" s="1"/>
  <c r="W49" i="15" s="1"/>
  <c r="X49" i="15" s="1"/>
  <c r="Y49" i="15" s="1"/>
  <c r="Z49" i="15" s="1"/>
  <c r="AA49" i="15" s="1"/>
  <c r="AB49" i="15" s="1"/>
  <c r="AC49" i="15" s="1"/>
  <c r="AH49" i="15" s="1"/>
  <c r="O39" i="23"/>
  <c r="AE39" i="41"/>
  <c r="AK39" i="41" s="1"/>
  <c r="U40" i="41"/>
  <c r="V40" i="41" s="1"/>
  <c r="W40" i="41" s="1"/>
  <c r="X40" i="41" s="1"/>
  <c r="Y40" i="41" s="1"/>
  <c r="Z40" i="41" s="1"/>
  <c r="AA40" i="41" s="1"/>
  <c r="AB40" i="41" s="1"/>
  <c r="AC40" i="41" s="1"/>
  <c r="J40" i="41"/>
  <c r="U40" i="17"/>
  <c r="V40" i="17" s="1"/>
  <c r="W40" i="17" s="1"/>
  <c r="X40" i="17" s="1"/>
  <c r="Y40" i="17" s="1"/>
  <c r="Z40" i="17" s="1"/>
  <c r="AA40" i="17" s="1"/>
  <c r="AB40" i="17" s="1"/>
  <c r="AC40" i="17" s="1"/>
  <c r="J40" i="17"/>
  <c r="J40" i="47"/>
  <c r="U40" i="47"/>
  <c r="V40" i="47" s="1"/>
  <c r="W40" i="47" s="1"/>
  <c r="X40" i="47" s="1"/>
  <c r="Y40" i="47" s="1"/>
  <c r="Z40" i="47" s="1"/>
  <c r="AA40" i="47" s="1"/>
  <c r="AB40" i="47" s="1"/>
  <c r="AC40" i="47" s="1"/>
  <c r="J40" i="29"/>
  <c r="U40" i="29"/>
  <c r="V40" i="29" s="1"/>
  <c r="W40" i="29" s="1"/>
  <c r="X40" i="29" s="1"/>
  <c r="Y40" i="29" s="1"/>
  <c r="Z40" i="29" s="1"/>
  <c r="AA40" i="29" s="1"/>
  <c r="AB40" i="29" s="1"/>
  <c r="AC40" i="29" s="1"/>
  <c r="J40" i="51"/>
  <c r="U40" i="51"/>
  <c r="V40" i="51" s="1"/>
  <c r="W40" i="51" s="1"/>
  <c r="X40" i="51" s="1"/>
  <c r="Y40" i="51" s="1"/>
  <c r="Z40" i="51" s="1"/>
  <c r="AA40" i="51" s="1"/>
  <c r="AB40" i="51" s="1"/>
  <c r="AC40" i="51" s="1"/>
  <c r="J40" i="15"/>
  <c r="U40" i="15"/>
  <c r="V40" i="15" s="1"/>
  <c r="W40" i="15" s="1"/>
  <c r="X40" i="15" s="1"/>
  <c r="Y40" i="15" s="1"/>
  <c r="Z40" i="15" s="1"/>
  <c r="AA40" i="15" s="1"/>
  <c r="AB40" i="15" s="1"/>
  <c r="AC40" i="15" s="1"/>
  <c r="G48" i="37"/>
  <c r="Q28" i="36" s="1"/>
  <c r="J40" i="25"/>
  <c r="U40" i="25"/>
  <c r="V40" i="25" s="1"/>
  <c r="W40" i="25" s="1"/>
  <c r="X40" i="25" s="1"/>
  <c r="Y40" i="25" s="1"/>
  <c r="Z40" i="25" s="1"/>
  <c r="AA40" i="25" s="1"/>
  <c r="AB40" i="25" s="1"/>
  <c r="AC40" i="25" s="1"/>
  <c r="U40" i="31"/>
  <c r="V40" i="31" s="1"/>
  <c r="W40" i="31" s="1"/>
  <c r="X40" i="31" s="1"/>
  <c r="Y40" i="31" s="1"/>
  <c r="Z40" i="31" s="1"/>
  <c r="AA40" i="31" s="1"/>
  <c r="AB40" i="31" s="1"/>
  <c r="AC40" i="31" s="1"/>
  <c r="J40" i="31"/>
  <c r="J40" i="19"/>
  <c r="U40" i="19"/>
  <c r="V40" i="19" s="1"/>
  <c r="W40" i="19" s="1"/>
  <c r="X40" i="19" s="1"/>
  <c r="Y40" i="19" s="1"/>
  <c r="Z40" i="19" s="1"/>
  <c r="AA40" i="19" s="1"/>
  <c r="AB40" i="19" s="1"/>
  <c r="AC40" i="19" s="1"/>
  <c r="AH39" i="9"/>
  <c r="K39" i="17"/>
  <c r="L39" i="17" s="1"/>
  <c r="J49" i="51"/>
  <c r="K49" i="51" s="1"/>
  <c r="K41" i="61"/>
  <c r="P41" i="61" s="1"/>
  <c r="J48" i="59"/>
  <c r="K48" i="59" s="1"/>
  <c r="AH41" i="23"/>
  <c r="AD41" i="23"/>
  <c r="K41" i="33"/>
  <c r="O41" i="33"/>
  <c r="AD41" i="27"/>
  <c r="AH41" i="27"/>
  <c r="O41" i="27"/>
  <c r="K41" i="27"/>
  <c r="AD39" i="17"/>
  <c r="AI39" i="17" s="1"/>
  <c r="AI41" i="45"/>
  <c r="U49" i="47"/>
  <c r="V49" i="47" s="1"/>
  <c r="W49" i="47" s="1"/>
  <c r="X49" i="47" s="1"/>
  <c r="Y49" i="47" s="1"/>
  <c r="Z49" i="47" s="1"/>
  <c r="AA49" i="47" s="1"/>
  <c r="AB49" i="47" s="1"/>
  <c r="AC49" i="47" s="1"/>
  <c r="AH49" i="47" s="1"/>
  <c r="K41" i="41"/>
  <c r="O41" i="41"/>
  <c r="J48" i="49"/>
  <c r="K48" i="49" s="1"/>
  <c r="AD41" i="33"/>
  <c r="AH41" i="33"/>
  <c r="P41" i="49"/>
  <c r="L41" i="49"/>
  <c r="AH41" i="49"/>
  <c r="AD41" i="49"/>
  <c r="AH39" i="57"/>
  <c r="O41" i="25"/>
  <c r="O39" i="49"/>
  <c r="O39" i="41"/>
  <c r="K39" i="41"/>
  <c r="K41" i="15"/>
  <c r="O41" i="15"/>
  <c r="AH41" i="59"/>
  <c r="AD41" i="59"/>
  <c r="O41" i="59"/>
  <c r="K41" i="59"/>
  <c r="J39" i="9"/>
  <c r="O39" i="9" s="1"/>
  <c r="J41" i="9"/>
  <c r="K41" i="9" s="1"/>
  <c r="G48" i="47"/>
  <c r="Q28" i="46" s="1"/>
  <c r="U48" i="59"/>
  <c r="V48" i="59" s="1"/>
  <c r="W48" i="59" s="1"/>
  <c r="X48" i="59" s="1"/>
  <c r="Y48" i="59" s="1"/>
  <c r="Z48" i="59" s="1"/>
  <c r="AA48" i="59" s="1"/>
  <c r="AB48" i="59" s="1"/>
  <c r="AC48" i="59" s="1"/>
  <c r="AD48" i="59" s="1"/>
  <c r="AH41" i="15"/>
  <c r="AD41" i="15"/>
  <c r="G48" i="41"/>
  <c r="J49" i="41"/>
  <c r="U49" i="41"/>
  <c r="V49" i="41" s="1"/>
  <c r="W49" i="41" s="1"/>
  <c r="X49" i="41" s="1"/>
  <c r="Y49" i="41" s="1"/>
  <c r="Z49" i="41" s="1"/>
  <c r="AA49" i="41" s="1"/>
  <c r="AB49" i="41" s="1"/>
  <c r="AC49" i="41" s="1"/>
  <c r="G49" i="9"/>
  <c r="U49" i="9" s="1"/>
  <c r="V49" i="9" s="1"/>
  <c r="W49" i="9" s="1"/>
  <c r="X49" i="9" s="1"/>
  <c r="Y49" i="9" s="1"/>
  <c r="Z49" i="9" s="1"/>
  <c r="AA49" i="9" s="1"/>
  <c r="AB49" i="9" s="1"/>
  <c r="AC49" i="9" s="1"/>
  <c r="L41" i="51"/>
  <c r="P41" i="51"/>
  <c r="L41" i="45"/>
  <c r="P41" i="45"/>
  <c r="Q41" i="39"/>
  <c r="R41" i="39"/>
  <c r="M41" i="39"/>
  <c r="R41" i="29"/>
  <c r="Q41" i="29"/>
  <c r="M41" i="29"/>
  <c r="L39" i="19"/>
  <c r="P39" i="19"/>
  <c r="I27" i="47"/>
  <c r="J29" i="47"/>
  <c r="O29" i="47" s="1"/>
  <c r="K29" i="53"/>
  <c r="L29" i="53" s="1"/>
  <c r="M29" i="53" s="1"/>
  <c r="AH36" i="49"/>
  <c r="K36" i="11"/>
  <c r="L36" i="11" s="1"/>
  <c r="U29" i="53"/>
  <c r="V29" i="53" s="1"/>
  <c r="W29" i="53" s="1"/>
  <c r="X29" i="53" s="1"/>
  <c r="Y29" i="53" s="1"/>
  <c r="I27" i="51"/>
  <c r="O36" i="61"/>
  <c r="I27" i="53"/>
  <c r="J29" i="51"/>
  <c r="O29" i="51" s="1"/>
  <c r="I27" i="39"/>
  <c r="J29" i="39"/>
  <c r="K29" i="39" s="1"/>
  <c r="L29" i="39" s="1"/>
  <c r="U29" i="45"/>
  <c r="V29" i="45" s="1"/>
  <c r="W29" i="45" s="1"/>
  <c r="X29" i="45" s="1"/>
  <c r="U29" i="43"/>
  <c r="V29" i="43" s="1"/>
  <c r="W29" i="43" s="1"/>
  <c r="J29" i="43"/>
  <c r="O29" i="43" s="1"/>
  <c r="AD45" i="61"/>
  <c r="AI45" i="61" s="1"/>
  <c r="I27" i="45"/>
  <c r="K36" i="47"/>
  <c r="L36" i="47" s="1"/>
  <c r="AH36" i="45"/>
  <c r="AH42" i="61"/>
  <c r="AD42" i="61"/>
  <c r="J47" i="61"/>
  <c r="U47" i="61"/>
  <c r="V47" i="61" s="1"/>
  <c r="W47" i="61" s="1"/>
  <c r="X47" i="61" s="1"/>
  <c r="Y47" i="61" s="1"/>
  <c r="Z47" i="61" s="1"/>
  <c r="AA47" i="61" s="1"/>
  <c r="AB47" i="61" s="1"/>
  <c r="AC47" i="61" s="1"/>
  <c r="J44" i="61"/>
  <c r="U44" i="61"/>
  <c r="V44" i="61" s="1"/>
  <c r="W44" i="61" s="1"/>
  <c r="X44" i="61" s="1"/>
  <c r="Y44" i="61" s="1"/>
  <c r="Z44" i="61" s="1"/>
  <c r="AA44" i="61" s="1"/>
  <c r="AB44" i="61" s="1"/>
  <c r="AC44" i="61" s="1"/>
  <c r="P36" i="57"/>
  <c r="K42" i="61"/>
  <c r="P42" i="61" s="1"/>
  <c r="L36" i="45"/>
  <c r="R36" i="45" s="1"/>
  <c r="N32" i="61"/>
  <c r="T32" i="61" s="1"/>
  <c r="S32" i="61"/>
  <c r="P45" i="61"/>
  <c r="L45" i="61"/>
  <c r="AK41" i="61"/>
  <c r="AJ41" i="61"/>
  <c r="AF41" i="61"/>
  <c r="L35" i="61"/>
  <c r="P35" i="61"/>
  <c r="Q46" i="61"/>
  <c r="R46" i="61"/>
  <c r="M46" i="61"/>
  <c r="AJ31" i="61"/>
  <c r="AF31" i="61"/>
  <c r="AK31" i="61"/>
  <c r="S31" i="61"/>
  <c r="N31" i="61"/>
  <c r="T31" i="61" s="1"/>
  <c r="W35" i="61"/>
  <c r="AE33" i="61"/>
  <c r="AI33" i="61"/>
  <c r="P36" i="61"/>
  <c r="L36" i="61"/>
  <c r="AI39" i="61"/>
  <c r="AE39" i="61"/>
  <c r="O49" i="61"/>
  <c r="K49" i="61"/>
  <c r="AI36" i="61"/>
  <c r="AE36" i="61"/>
  <c r="M39" i="61"/>
  <c r="Q39" i="61"/>
  <c r="R39" i="61"/>
  <c r="P30" i="61"/>
  <c r="P33" i="61"/>
  <c r="L33" i="61"/>
  <c r="AK46" i="61"/>
  <c r="AJ46" i="61"/>
  <c r="AF46" i="61"/>
  <c r="AK32" i="61"/>
  <c r="AJ32" i="61"/>
  <c r="AF32" i="61"/>
  <c r="J29" i="9"/>
  <c r="O29" i="9" s="1"/>
  <c r="I23" i="9"/>
  <c r="J36" i="9"/>
  <c r="U36" i="9"/>
  <c r="V36" i="9" s="1"/>
  <c r="W36" i="9" s="1"/>
  <c r="X36" i="9" s="1"/>
  <c r="Y36" i="9" s="1"/>
  <c r="Z36" i="9" s="1"/>
  <c r="AA36" i="9" s="1"/>
  <c r="AB36" i="9" s="1"/>
  <c r="AC36" i="9" s="1"/>
  <c r="J42" i="55"/>
  <c r="U42" i="55"/>
  <c r="V42" i="55" s="1"/>
  <c r="W42" i="55" s="1"/>
  <c r="X42" i="55" s="1"/>
  <c r="Y42" i="55" s="1"/>
  <c r="Z42" i="55" s="1"/>
  <c r="AA42" i="55" s="1"/>
  <c r="AB42" i="55" s="1"/>
  <c r="AC42" i="55" s="1"/>
  <c r="G47" i="55"/>
  <c r="G47" i="25"/>
  <c r="U42" i="25"/>
  <c r="V42" i="25" s="1"/>
  <c r="W42" i="25" s="1"/>
  <c r="X42" i="25" s="1"/>
  <c r="Y42" i="25" s="1"/>
  <c r="Z42" i="25" s="1"/>
  <c r="AA42" i="25" s="1"/>
  <c r="AB42" i="25" s="1"/>
  <c r="AC42" i="25" s="1"/>
  <c r="J42" i="25"/>
  <c r="U42" i="29"/>
  <c r="V42" i="29" s="1"/>
  <c r="W42" i="29" s="1"/>
  <c r="X42" i="29" s="1"/>
  <c r="Y42" i="29" s="1"/>
  <c r="Z42" i="29" s="1"/>
  <c r="AA42" i="29" s="1"/>
  <c r="AB42" i="29" s="1"/>
  <c r="AC42" i="29" s="1"/>
  <c r="J42" i="29"/>
  <c r="G47" i="29"/>
  <c r="J45" i="27"/>
  <c r="U45" i="27"/>
  <c r="V45" i="27" s="1"/>
  <c r="W45" i="27" s="1"/>
  <c r="X45" i="27" s="1"/>
  <c r="Y45" i="27" s="1"/>
  <c r="Z45" i="27" s="1"/>
  <c r="AA45" i="27" s="1"/>
  <c r="AB45" i="27" s="1"/>
  <c r="AC45" i="27" s="1"/>
  <c r="J45" i="41"/>
  <c r="U45" i="41"/>
  <c r="V45" i="41" s="1"/>
  <c r="W45" i="41" s="1"/>
  <c r="X45" i="41" s="1"/>
  <c r="Y45" i="41" s="1"/>
  <c r="Z45" i="41" s="1"/>
  <c r="AA45" i="41" s="1"/>
  <c r="AB45" i="41" s="1"/>
  <c r="AC45" i="41" s="1"/>
  <c r="J45" i="45"/>
  <c r="U45" i="45"/>
  <c r="V45" i="45" s="1"/>
  <c r="W45" i="45" s="1"/>
  <c r="X45" i="45" s="1"/>
  <c r="Y45" i="45" s="1"/>
  <c r="Z45" i="45" s="1"/>
  <c r="AA45" i="45" s="1"/>
  <c r="AB45" i="45" s="1"/>
  <c r="AC45" i="45" s="1"/>
  <c r="J42" i="49"/>
  <c r="U42" i="49"/>
  <c r="V42" i="49" s="1"/>
  <c r="W42" i="49" s="1"/>
  <c r="X42" i="49" s="1"/>
  <c r="Y42" i="49" s="1"/>
  <c r="Z42" i="49" s="1"/>
  <c r="AA42" i="49" s="1"/>
  <c r="AB42" i="49" s="1"/>
  <c r="AC42" i="49" s="1"/>
  <c r="G47" i="49"/>
  <c r="G47" i="53"/>
  <c r="U42" i="53"/>
  <c r="V42" i="53" s="1"/>
  <c r="W42" i="53" s="1"/>
  <c r="X42" i="53" s="1"/>
  <c r="Y42" i="53" s="1"/>
  <c r="Z42" i="53" s="1"/>
  <c r="AA42" i="53" s="1"/>
  <c r="AB42" i="53" s="1"/>
  <c r="AC42" i="53" s="1"/>
  <c r="J42" i="53"/>
  <c r="G47" i="41"/>
  <c r="J42" i="41"/>
  <c r="U42" i="41"/>
  <c r="V42" i="41" s="1"/>
  <c r="W42" i="41" s="1"/>
  <c r="X42" i="41" s="1"/>
  <c r="Y42" i="41" s="1"/>
  <c r="Z42" i="41" s="1"/>
  <c r="AA42" i="41" s="1"/>
  <c r="AB42" i="41" s="1"/>
  <c r="AC42" i="41" s="1"/>
  <c r="U45" i="15"/>
  <c r="V45" i="15" s="1"/>
  <c r="W45" i="15" s="1"/>
  <c r="X45" i="15" s="1"/>
  <c r="Y45" i="15" s="1"/>
  <c r="Z45" i="15" s="1"/>
  <c r="AA45" i="15" s="1"/>
  <c r="AB45" i="15" s="1"/>
  <c r="AC45" i="15" s="1"/>
  <c r="J45" i="15"/>
  <c r="U45" i="51"/>
  <c r="V45" i="51" s="1"/>
  <c r="W45" i="51" s="1"/>
  <c r="X45" i="51" s="1"/>
  <c r="Y45" i="51" s="1"/>
  <c r="Z45" i="51" s="1"/>
  <c r="AA45" i="51" s="1"/>
  <c r="AB45" i="51" s="1"/>
  <c r="AC45" i="51" s="1"/>
  <c r="J45" i="51"/>
  <c r="U45" i="47"/>
  <c r="V45" i="47" s="1"/>
  <c r="W45" i="47" s="1"/>
  <c r="X45" i="47" s="1"/>
  <c r="Y45" i="47" s="1"/>
  <c r="Z45" i="47" s="1"/>
  <c r="AA45" i="47" s="1"/>
  <c r="AB45" i="47" s="1"/>
  <c r="AC45" i="47" s="1"/>
  <c r="J45" i="47"/>
  <c r="J42" i="17"/>
  <c r="G47" i="17"/>
  <c r="U42" i="17"/>
  <c r="V42" i="17" s="1"/>
  <c r="W42" i="17" s="1"/>
  <c r="X42" i="17" s="1"/>
  <c r="Y42" i="17" s="1"/>
  <c r="Z42" i="17" s="1"/>
  <c r="AA42" i="17" s="1"/>
  <c r="AB42" i="17" s="1"/>
  <c r="AC42" i="17" s="1"/>
  <c r="G47" i="57"/>
  <c r="G52" i="57" s="1"/>
  <c r="U42" i="57"/>
  <c r="V42" i="57" s="1"/>
  <c r="W42" i="57" s="1"/>
  <c r="X42" i="57" s="1"/>
  <c r="Y42" i="57" s="1"/>
  <c r="Z42" i="57" s="1"/>
  <c r="AA42" i="57" s="1"/>
  <c r="AB42" i="57" s="1"/>
  <c r="AC42" i="57" s="1"/>
  <c r="J42" i="57"/>
  <c r="G47" i="47"/>
  <c r="U42" i="47"/>
  <c r="V42" i="47" s="1"/>
  <c r="W42" i="47" s="1"/>
  <c r="X42" i="47" s="1"/>
  <c r="Y42" i="47" s="1"/>
  <c r="Z42" i="47" s="1"/>
  <c r="AA42" i="47" s="1"/>
  <c r="AB42" i="47" s="1"/>
  <c r="AC42" i="47" s="1"/>
  <c r="J42" i="47"/>
  <c r="J45" i="31"/>
  <c r="U45" i="31"/>
  <c r="V45" i="31" s="1"/>
  <c r="W45" i="31" s="1"/>
  <c r="X45" i="31" s="1"/>
  <c r="Y45" i="31" s="1"/>
  <c r="Z45" i="31" s="1"/>
  <c r="AA45" i="31" s="1"/>
  <c r="AB45" i="31" s="1"/>
  <c r="AC45" i="31" s="1"/>
  <c r="U45" i="55"/>
  <c r="V45" i="55" s="1"/>
  <c r="W45" i="55" s="1"/>
  <c r="X45" i="55" s="1"/>
  <c r="Y45" i="55" s="1"/>
  <c r="Z45" i="55" s="1"/>
  <c r="AA45" i="55" s="1"/>
  <c r="AB45" i="55" s="1"/>
  <c r="AC45" i="55" s="1"/>
  <c r="J45" i="55"/>
  <c r="U45" i="29"/>
  <c r="V45" i="29" s="1"/>
  <c r="W45" i="29" s="1"/>
  <c r="X45" i="29" s="1"/>
  <c r="Y45" i="29" s="1"/>
  <c r="Z45" i="29" s="1"/>
  <c r="AA45" i="29" s="1"/>
  <c r="AB45" i="29" s="1"/>
  <c r="AC45" i="29" s="1"/>
  <c r="J45" i="29"/>
  <c r="J42" i="51"/>
  <c r="G47" i="51"/>
  <c r="U42" i="51"/>
  <c r="V42" i="51" s="1"/>
  <c r="W42" i="51" s="1"/>
  <c r="X42" i="51" s="1"/>
  <c r="Y42" i="51" s="1"/>
  <c r="Z42" i="51" s="1"/>
  <c r="AA42" i="51" s="1"/>
  <c r="AB42" i="51" s="1"/>
  <c r="AC42" i="51" s="1"/>
  <c r="U42" i="33"/>
  <c r="V42" i="33" s="1"/>
  <c r="W42" i="33" s="1"/>
  <c r="X42" i="33" s="1"/>
  <c r="Y42" i="33" s="1"/>
  <c r="Z42" i="33" s="1"/>
  <c r="AA42" i="33" s="1"/>
  <c r="AB42" i="33" s="1"/>
  <c r="AC42" i="33" s="1"/>
  <c r="J42" i="33"/>
  <c r="G47" i="33"/>
  <c r="G47" i="15"/>
  <c r="U42" i="15"/>
  <c r="V42" i="15" s="1"/>
  <c r="W42" i="15" s="1"/>
  <c r="X42" i="15" s="1"/>
  <c r="Y42" i="15" s="1"/>
  <c r="Z42" i="15" s="1"/>
  <c r="AA42" i="15" s="1"/>
  <c r="AB42" i="15" s="1"/>
  <c r="AC42" i="15" s="1"/>
  <c r="J42" i="15"/>
  <c r="J45" i="23"/>
  <c r="U45" i="23"/>
  <c r="V45" i="23" s="1"/>
  <c r="W45" i="23" s="1"/>
  <c r="X45" i="23" s="1"/>
  <c r="Y45" i="23" s="1"/>
  <c r="Z45" i="23" s="1"/>
  <c r="AA45" i="23" s="1"/>
  <c r="AB45" i="23" s="1"/>
  <c r="AC45" i="23" s="1"/>
  <c r="U45" i="57"/>
  <c r="V45" i="57" s="1"/>
  <c r="W45" i="57" s="1"/>
  <c r="X45" i="57" s="1"/>
  <c r="Y45" i="57" s="1"/>
  <c r="Z45" i="57" s="1"/>
  <c r="AA45" i="57" s="1"/>
  <c r="AB45" i="57" s="1"/>
  <c r="AC45" i="57" s="1"/>
  <c r="J45" i="57"/>
  <c r="J45" i="59"/>
  <c r="U45" i="59"/>
  <c r="V45" i="59" s="1"/>
  <c r="W45" i="59" s="1"/>
  <c r="X45" i="59" s="1"/>
  <c r="Y45" i="59" s="1"/>
  <c r="Z45" i="59" s="1"/>
  <c r="AA45" i="59" s="1"/>
  <c r="AB45" i="59" s="1"/>
  <c r="AC45" i="59" s="1"/>
  <c r="A44" i="11"/>
  <c r="G44" i="11" s="1"/>
  <c r="G44" i="57"/>
  <c r="G44" i="55"/>
  <c r="G44" i="53"/>
  <c r="G44" i="51"/>
  <c r="G44" i="37"/>
  <c r="G44" i="17"/>
  <c r="G44" i="39"/>
  <c r="G44" i="25"/>
  <c r="G44" i="59"/>
  <c r="G44" i="41"/>
  <c r="G44" i="23"/>
  <c r="G44" i="15"/>
  <c r="G44" i="29"/>
  <c r="G44" i="19"/>
  <c r="G44" i="27"/>
  <c r="G44" i="43"/>
  <c r="G44" i="31"/>
  <c r="G44" i="47"/>
  <c r="G44" i="13"/>
  <c r="G44" i="49"/>
  <c r="G44" i="45"/>
  <c r="G44" i="33"/>
  <c r="U42" i="11"/>
  <c r="V42" i="11" s="1"/>
  <c r="W42" i="11" s="1"/>
  <c r="X42" i="11" s="1"/>
  <c r="Y42" i="11" s="1"/>
  <c r="Z42" i="11" s="1"/>
  <c r="AA42" i="11" s="1"/>
  <c r="AB42" i="11" s="1"/>
  <c r="AC42" i="11" s="1"/>
  <c r="AD42" i="11" s="1"/>
  <c r="U34" i="9"/>
  <c r="V34" i="9" s="1"/>
  <c r="W34" i="9" s="1"/>
  <c r="J34" i="9"/>
  <c r="K34" i="9" s="1"/>
  <c r="J42" i="11"/>
  <c r="O42" i="11" s="1"/>
  <c r="Q10" i="8"/>
  <c r="A44" i="9" s="1"/>
  <c r="G44" i="9" s="1"/>
  <c r="A45" i="9"/>
  <c r="G45" i="9" s="1"/>
  <c r="K29" i="45"/>
  <c r="O29" i="45"/>
  <c r="G47" i="13"/>
  <c r="U42" i="13"/>
  <c r="V42" i="13" s="1"/>
  <c r="W42" i="13" s="1"/>
  <c r="X42" i="13" s="1"/>
  <c r="Y42" i="13" s="1"/>
  <c r="Z42" i="13" s="1"/>
  <c r="AA42" i="13" s="1"/>
  <c r="AB42" i="13" s="1"/>
  <c r="AC42" i="13" s="1"/>
  <c r="J42" i="13"/>
  <c r="U42" i="31"/>
  <c r="V42" i="31" s="1"/>
  <c r="W42" i="31" s="1"/>
  <c r="X42" i="31" s="1"/>
  <c r="Y42" i="31" s="1"/>
  <c r="Z42" i="31" s="1"/>
  <c r="AA42" i="31" s="1"/>
  <c r="AB42" i="31" s="1"/>
  <c r="AC42" i="31" s="1"/>
  <c r="G47" i="31"/>
  <c r="J42" i="31"/>
  <c r="U42" i="19"/>
  <c r="V42" i="19" s="1"/>
  <c r="W42" i="19" s="1"/>
  <c r="X42" i="19" s="1"/>
  <c r="Y42" i="19" s="1"/>
  <c r="Z42" i="19" s="1"/>
  <c r="AA42" i="19" s="1"/>
  <c r="AB42" i="19" s="1"/>
  <c r="AC42" i="19" s="1"/>
  <c r="J42" i="19"/>
  <c r="G47" i="19"/>
  <c r="U45" i="43"/>
  <c r="V45" i="43" s="1"/>
  <c r="W45" i="43" s="1"/>
  <c r="X45" i="43" s="1"/>
  <c r="Y45" i="43" s="1"/>
  <c r="Z45" i="43" s="1"/>
  <c r="AA45" i="43" s="1"/>
  <c r="AB45" i="43" s="1"/>
  <c r="AC45" i="43" s="1"/>
  <c r="J45" i="43"/>
  <c r="U45" i="13"/>
  <c r="V45" i="13" s="1"/>
  <c r="W45" i="13" s="1"/>
  <c r="X45" i="13" s="1"/>
  <c r="Y45" i="13" s="1"/>
  <c r="Z45" i="13" s="1"/>
  <c r="AA45" i="13" s="1"/>
  <c r="AB45" i="13" s="1"/>
  <c r="AC45" i="13" s="1"/>
  <c r="J45" i="13"/>
  <c r="J45" i="25"/>
  <c r="U45" i="25"/>
  <c r="V45" i="25" s="1"/>
  <c r="W45" i="25" s="1"/>
  <c r="X45" i="25" s="1"/>
  <c r="Y45" i="25" s="1"/>
  <c r="Z45" i="25" s="1"/>
  <c r="AA45" i="25" s="1"/>
  <c r="AB45" i="25" s="1"/>
  <c r="AC45" i="25" s="1"/>
  <c r="O36" i="59"/>
  <c r="K36" i="59"/>
  <c r="I27" i="9"/>
  <c r="J42" i="39"/>
  <c r="G47" i="39"/>
  <c r="U42" i="39"/>
  <c r="V42" i="39" s="1"/>
  <c r="W42" i="39" s="1"/>
  <c r="X42" i="39" s="1"/>
  <c r="Y42" i="39" s="1"/>
  <c r="Z42" i="39" s="1"/>
  <c r="AA42" i="39" s="1"/>
  <c r="AB42" i="39" s="1"/>
  <c r="AC42" i="39" s="1"/>
  <c r="G47" i="27"/>
  <c r="U42" i="27"/>
  <c r="V42" i="27" s="1"/>
  <c r="W42" i="27" s="1"/>
  <c r="X42" i="27" s="1"/>
  <c r="Y42" i="27" s="1"/>
  <c r="Z42" i="27" s="1"/>
  <c r="AA42" i="27" s="1"/>
  <c r="AB42" i="27" s="1"/>
  <c r="AC42" i="27" s="1"/>
  <c r="J42" i="27"/>
  <c r="AD36" i="55"/>
  <c r="AH36" i="55"/>
  <c r="AH36" i="53"/>
  <c r="AD36" i="53"/>
  <c r="U45" i="53"/>
  <c r="V45" i="53" s="1"/>
  <c r="W45" i="53" s="1"/>
  <c r="X45" i="53" s="1"/>
  <c r="Y45" i="53" s="1"/>
  <c r="Z45" i="53" s="1"/>
  <c r="AA45" i="53" s="1"/>
  <c r="AB45" i="53" s="1"/>
  <c r="AC45" i="53" s="1"/>
  <c r="J45" i="53"/>
  <c r="U45" i="49"/>
  <c r="V45" i="49" s="1"/>
  <c r="W45" i="49" s="1"/>
  <c r="X45" i="49" s="1"/>
  <c r="Y45" i="49" s="1"/>
  <c r="Z45" i="49" s="1"/>
  <c r="AA45" i="49" s="1"/>
  <c r="AB45" i="49" s="1"/>
  <c r="AC45" i="49" s="1"/>
  <c r="J45" i="49"/>
  <c r="J45" i="35"/>
  <c r="U45" i="35"/>
  <c r="V45" i="35" s="1"/>
  <c r="W45" i="35" s="1"/>
  <c r="X45" i="35" s="1"/>
  <c r="Y45" i="35" s="1"/>
  <c r="Z45" i="35" s="1"/>
  <c r="AA45" i="35" s="1"/>
  <c r="AB45" i="35" s="1"/>
  <c r="AC45" i="35" s="1"/>
  <c r="AH36" i="59"/>
  <c r="AD36" i="59"/>
  <c r="AH36" i="39"/>
  <c r="AD36" i="39"/>
  <c r="U42" i="43"/>
  <c r="V42" i="43" s="1"/>
  <c r="W42" i="43" s="1"/>
  <c r="X42" i="43" s="1"/>
  <c r="Y42" i="43" s="1"/>
  <c r="Z42" i="43" s="1"/>
  <c r="AA42" i="43" s="1"/>
  <c r="AB42" i="43" s="1"/>
  <c r="AC42" i="43" s="1"/>
  <c r="G47" i="43"/>
  <c r="J42" i="43"/>
  <c r="J42" i="59"/>
  <c r="U42" i="59"/>
  <c r="V42" i="59" s="1"/>
  <c r="W42" i="59" s="1"/>
  <c r="X42" i="59" s="1"/>
  <c r="Y42" i="59" s="1"/>
  <c r="Z42" i="59" s="1"/>
  <c r="AA42" i="59" s="1"/>
  <c r="AB42" i="59" s="1"/>
  <c r="AC42" i="59" s="1"/>
  <c r="G47" i="59"/>
  <c r="J42" i="35"/>
  <c r="G47" i="35"/>
  <c r="U42" i="35"/>
  <c r="V42" i="35" s="1"/>
  <c r="W42" i="35" s="1"/>
  <c r="X42" i="35" s="1"/>
  <c r="Y42" i="35" s="1"/>
  <c r="Z42" i="35" s="1"/>
  <c r="AA42" i="35" s="1"/>
  <c r="AB42" i="35" s="1"/>
  <c r="AC42" i="35" s="1"/>
  <c r="O36" i="55"/>
  <c r="K36" i="55"/>
  <c r="O36" i="53"/>
  <c r="K36" i="53"/>
  <c r="U45" i="17"/>
  <c r="V45" i="17" s="1"/>
  <c r="W45" i="17" s="1"/>
  <c r="X45" i="17" s="1"/>
  <c r="Y45" i="17" s="1"/>
  <c r="Z45" i="17" s="1"/>
  <c r="AA45" i="17" s="1"/>
  <c r="AB45" i="17" s="1"/>
  <c r="AC45" i="17" s="1"/>
  <c r="J45" i="17"/>
  <c r="J45" i="39"/>
  <c r="U45" i="39"/>
  <c r="V45" i="39" s="1"/>
  <c r="W45" i="39" s="1"/>
  <c r="X45" i="39" s="1"/>
  <c r="Y45" i="39" s="1"/>
  <c r="Z45" i="39" s="1"/>
  <c r="AA45" i="39" s="1"/>
  <c r="AB45" i="39" s="1"/>
  <c r="AC45" i="39" s="1"/>
  <c r="K36" i="39"/>
  <c r="O36" i="39"/>
  <c r="G47" i="37"/>
  <c r="U42" i="37"/>
  <c r="V42" i="37" s="1"/>
  <c r="W42" i="37" s="1"/>
  <c r="X42" i="37" s="1"/>
  <c r="Y42" i="37" s="1"/>
  <c r="Z42" i="37" s="1"/>
  <c r="AA42" i="37" s="1"/>
  <c r="AB42" i="37" s="1"/>
  <c r="AC42" i="37" s="1"/>
  <c r="J42" i="37"/>
  <c r="U42" i="45"/>
  <c r="V42" i="45" s="1"/>
  <c r="W42" i="45" s="1"/>
  <c r="X42" i="45" s="1"/>
  <c r="Y42" i="45" s="1"/>
  <c r="Z42" i="45" s="1"/>
  <c r="AA42" i="45" s="1"/>
  <c r="AB42" i="45" s="1"/>
  <c r="AC42" i="45" s="1"/>
  <c r="J42" i="45"/>
  <c r="G47" i="45"/>
  <c r="U42" i="23"/>
  <c r="V42" i="23" s="1"/>
  <c r="W42" i="23" s="1"/>
  <c r="X42" i="23" s="1"/>
  <c r="Y42" i="23" s="1"/>
  <c r="Z42" i="23" s="1"/>
  <c r="AA42" i="23" s="1"/>
  <c r="AB42" i="23" s="1"/>
  <c r="AC42" i="23" s="1"/>
  <c r="J42" i="23"/>
  <c r="G47" i="23"/>
  <c r="U45" i="19"/>
  <c r="V45" i="19" s="1"/>
  <c r="W45" i="19" s="1"/>
  <c r="X45" i="19" s="1"/>
  <c r="Y45" i="19" s="1"/>
  <c r="Z45" i="19" s="1"/>
  <c r="AA45" i="19" s="1"/>
  <c r="AB45" i="19" s="1"/>
  <c r="AC45" i="19" s="1"/>
  <c r="J45" i="19"/>
  <c r="U45" i="33"/>
  <c r="V45" i="33" s="1"/>
  <c r="W45" i="33" s="1"/>
  <c r="X45" i="33" s="1"/>
  <c r="Y45" i="33" s="1"/>
  <c r="Z45" i="33" s="1"/>
  <c r="AA45" i="33" s="1"/>
  <c r="AB45" i="33" s="1"/>
  <c r="AC45" i="33" s="1"/>
  <c r="J45" i="33"/>
  <c r="U45" i="37"/>
  <c r="V45" i="37" s="1"/>
  <c r="W45" i="37" s="1"/>
  <c r="X45" i="37" s="1"/>
  <c r="Y45" i="37" s="1"/>
  <c r="Z45" i="37" s="1"/>
  <c r="AA45" i="37" s="1"/>
  <c r="AB45" i="37" s="1"/>
  <c r="AC45" i="37" s="1"/>
  <c r="J45" i="37"/>
  <c r="P33" i="59"/>
  <c r="L33" i="59"/>
  <c r="O30" i="59"/>
  <c r="M46" i="59"/>
  <c r="R46" i="59"/>
  <c r="Q46" i="59"/>
  <c r="L35" i="59"/>
  <c r="P35" i="59"/>
  <c r="AK46" i="59"/>
  <c r="AJ46" i="59"/>
  <c r="AF46" i="59"/>
  <c r="AF33" i="59"/>
  <c r="AK33" i="59"/>
  <c r="AJ33" i="59"/>
  <c r="AF32" i="59"/>
  <c r="AJ32" i="59"/>
  <c r="AK32" i="59"/>
  <c r="P49" i="59"/>
  <c r="L49" i="59"/>
  <c r="S32" i="59"/>
  <c r="N32" i="59"/>
  <c r="T32" i="59" s="1"/>
  <c r="AK31" i="59"/>
  <c r="AJ31" i="59"/>
  <c r="AF31" i="59"/>
  <c r="AI39" i="59"/>
  <c r="AE39" i="59"/>
  <c r="W35" i="59"/>
  <c r="Q31" i="59"/>
  <c r="R31" i="59"/>
  <c r="M31" i="59"/>
  <c r="L39" i="59"/>
  <c r="P39" i="59"/>
  <c r="P30" i="57"/>
  <c r="J48" i="57"/>
  <c r="U48" i="57"/>
  <c r="V48" i="57" s="1"/>
  <c r="W48" i="57" s="1"/>
  <c r="X48" i="57" s="1"/>
  <c r="Y48" i="57" s="1"/>
  <c r="Z48" i="57" s="1"/>
  <c r="AA48" i="57" s="1"/>
  <c r="AB48" i="57" s="1"/>
  <c r="AC48" i="57" s="1"/>
  <c r="AF33" i="57"/>
  <c r="AJ33" i="57"/>
  <c r="AK33" i="57"/>
  <c r="AI41" i="57"/>
  <c r="AE41" i="57"/>
  <c r="W35" i="57"/>
  <c r="L41" i="57"/>
  <c r="P41" i="57"/>
  <c r="L39" i="57"/>
  <c r="P39" i="57"/>
  <c r="K49" i="57"/>
  <c r="O49" i="57"/>
  <c r="AF46" i="57"/>
  <c r="AJ46" i="57"/>
  <c r="AK46" i="57"/>
  <c r="S46" i="57"/>
  <c r="N46" i="57"/>
  <c r="T46" i="57" s="1"/>
  <c r="AD49" i="57"/>
  <c r="AH49" i="57"/>
  <c r="AI39" i="57"/>
  <c r="AE39" i="57"/>
  <c r="AJ31" i="57"/>
  <c r="AF31" i="57"/>
  <c r="AK31" i="57"/>
  <c r="Q33" i="57"/>
  <c r="R33" i="57"/>
  <c r="M33" i="57"/>
  <c r="L35" i="57"/>
  <c r="P35" i="57"/>
  <c r="AF32" i="57"/>
  <c r="AK32" i="57"/>
  <c r="AJ32" i="57"/>
  <c r="R36" i="57"/>
  <c r="Q36" i="57"/>
  <c r="M36" i="57"/>
  <c r="L39" i="55"/>
  <c r="P39" i="55"/>
  <c r="AE39" i="55"/>
  <c r="AI39" i="55"/>
  <c r="K49" i="55"/>
  <c r="O49" i="55"/>
  <c r="AF46" i="55"/>
  <c r="AK46" i="55"/>
  <c r="AJ46" i="55"/>
  <c r="AF32" i="55"/>
  <c r="AK32" i="55"/>
  <c r="AJ32" i="55"/>
  <c r="O30" i="55"/>
  <c r="X35" i="55"/>
  <c r="R31" i="55"/>
  <c r="Q31" i="55"/>
  <c r="M31" i="55"/>
  <c r="U48" i="55"/>
  <c r="V48" i="55" s="1"/>
  <c r="W48" i="55" s="1"/>
  <c r="X48" i="55" s="1"/>
  <c r="Y48" i="55" s="1"/>
  <c r="Z48" i="55" s="1"/>
  <c r="AA48" i="55" s="1"/>
  <c r="AB48" i="55" s="1"/>
  <c r="AC48" i="55" s="1"/>
  <c r="J48" i="55"/>
  <c r="AD49" i="55"/>
  <c r="AH49" i="55"/>
  <c r="AF31" i="55"/>
  <c r="AK31" i="55"/>
  <c r="AJ31" i="55"/>
  <c r="AK33" i="55"/>
  <c r="AJ33" i="55"/>
  <c r="AF33" i="55"/>
  <c r="N46" i="55"/>
  <c r="T46" i="55" s="1"/>
  <c r="S46" i="55"/>
  <c r="P35" i="55"/>
  <c r="L35" i="55"/>
  <c r="S33" i="55"/>
  <c r="N33" i="55"/>
  <c r="T33" i="55" s="1"/>
  <c r="L41" i="55"/>
  <c r="P41" i="55"/>
  <c r="P39" i="53"/>
  <c r="L39" i="53"/>
  <c r="AH49" i="53"/>
  <c r="AD49" i="53"/>
  <c r="N32" i="53"/>
  <c r="T32" i="53" s="1"/>
  <c r="S32" i="53"/>
  <c r="AJ31" i="53"/>
  <c r="AF31" i="53"/>
  <c r="AK31" i="53"/>
  <c r="AJ46" i="53"/>
  <c r="AK46" i="53"/>
  <c r="AF46" i="53"/>
  <c r="AK32" i="53"/>
  <c r="AJ32" i="53"/>
  <c r="AF32" i="53"/>
  <c r="R46" i="53"/>
  <c r="Q46" i="53"/>
  <c r="M46" i="53"/>
  <c r="P41" i="53"/>
  <c r="L41" i="53"/>
  <c r="AI33" i="53"/>
  <c r="AE33" i="53"/>
  <c r="P30" i="53"/>
  <c r="X35" i="53"/>
  <c r="R35" i="53"/>
  <c r="M35" i="53"/>
  <c r="Q35" i="53"/>
  <c r="AI36" i="51"/>
  <c r="AE36" i="51"/>
  <c r="Q46" i="51"/>
  <c r="R46" i="51"/>
  <c r="M46" i="51"/>
  <c r="X35" i="51"/>
  <c r="X29" i="51"/>
  <c r="AI41" i="51"/>
  <c r="AE41" i="51"/>
  <c r="L39" i="51"/>
  <c r="P39" i="51"/>
  <c r="AD49" i="51"/>
  <c r="AH49" i="51"/>
  <c r="AK33" i="51"/>
  <c r="AJ33" i="51"/>
  <c r="AF33" i="51"/>
  <c r="Q35" i="51"/>
  <c r="R35" i="51"/>
  <c r="M35" i="51"/>
  <c r="BA31" i="51"/>
  <c r="BK31" i="51"/>
  <c r="BL31" i="51" s="1"/>
  <c r="BM31" i="51" s="1"/>
  <c r="BN31" i="51" s="1"/>
  <c r="BO31" i="51" s="1"/>
  <c r="AJ32" i="51"/>
  <c r="AF32" i="51"/>
  <c r="AK32" i="51"/>
  <c r="P30" i="51"/>
  <c r="AF46" i="51"/>
  <c r="AJ46" i="51"/>
  <c r="AK46" i="51"/>
  <c r="L35" i="49"/>
  <c r="P35" i="49"/>
  <c r="L36" i="49"/>
  <c r="P36" i="49"/>
  <c r="AE36" i="49"/>
  <c r="AI36" i="49"/>
  <c r="O30" i="49"/>
  <c r="AF33" i="49"/>
  <c r="AJ33" i="49"/>
  <c r="AK33" i="49"/>
  <c r="AL46" i="49"/>
  <c r="AG46" i="49"/>
  <c r="AM46" i="49" s="1"/>
  <c r="AN46" i="49" s="1"/>
  <c r="AO46" i="49" s="1"/>
  <c r="AP46" i="49" s="1"/>
  <c r="AQ46" i="49" s="1"/>
  <c r="AR46" i="49" s="1"/>
  <c r="AS46" i="49" s="1"/>
  <c r="AT46" i="49" s="1"/>
  <c r="AU46" i="49" s="1"/>
  <c r="AV46" i="49" s="1"/>
  <c r="AW46" i="49" s="1"/>
  <c r="AX46" i="49" s="1"/>
  <c r="AY46" i="49" s="1"/>
  <c r="AZ46" i="49" s="1"/>
  <c r="AK32" i="49"/>
  <c r="AJ32" i="49"/>
  <c r="AF32" i="49"/>
  <c r="L49" i="49"/>
  <c r="P49" i="49"/>
  <c r="L46" i="49"/>
  <c r="P46" i="49"/>
  <c r="AK31" i="49"/>
  <c r="AJ31" i="49"/>
  <c r="AF31" i="49"/>
  <c r="P39" i="49"/>
  <c r="L39" i="49"/>
  <c r="X35" i="49"/>
  <c r="P33" i="49"/>
  <c r="L33" i="49"/>
  <c r="P41" i="47"/>
  <c r="L41" i="47"/>
  <c r="O30" i="47"/>
  <c r="W29" i="47"/>
  <c r="AE36" i="47"/>
  <c r="AI36" i="47"/>
  <c r="AF33" i="47"/>
  <c r="AK33" i="47"/>
  <c r="AJ33" i="47"/>
  <c r="AI46" i="47"/>
  <c r="AE46" i="47"/>
  <c r="X35" i="47"/>
  <c r="R46" i="47"/>
  <c r="M46" i="47"/>
  <c r="Q46" i="47"/>
  <c r="AF32" i="47"/>
  <c r="AK32" i="47"/>
  <c r="AJ32" i="47"/>
  <c r="M35" i="47"/>
  <c r="R35" i="47"/>
  <c r="Q35" i="47"/>
  <c r="O49" i="47"/>
  <c r="K49" i="47"/>
  <c r="AK31" i="47"/>
  <c r="AJ31" i="47"/>
  <c r="AF31" i="47"/>
  <c r="AI41" i="47"/>
  <c r="AE41" i="47"/>
  <c r="AF32" i="45"/>
  <c r="AK32" i="45"/>
  <c r="AJ32" i="45"/>
  <c r="P35" i="45"/>
  <c r="L35" i="45"/>
  <c r="P30" i="45"/>
  <c r="O49" i="45"/>
  <c r="K49" i="45"/>
  <c r="AI36" i="45"/>
  <c r="AE36" i="45"/>
  <c r="Q32" i="45"/>
  <c r="R32" i="45"/>
  <c r="M32" i="45"/>
  <c r="W35" i="45"/>
  <c r="AJ41" i="45"/>
  <c r="AK41" i="45"/>
  <c r="AF41" i="45"/>
  <c r="AK33" i="45"/>
  <c r="AF33" i="45"/>
  <c r="AJ33" i="45"/>
  <c r="J48" i="45"/>
  <c r="U48" i="45"/>
  <c r="V48" i="45" s="1"/>
  <c r="W48" i="45" s="1"/>
  <c r="X48" i="45" s="1"/>
  <c r="Y48" i="45" s="1"/>
  <c r="Z48" i="45" s="1"/>
  <c r="AA48" i="45" s="1"/>
  <c r="AB48" i="45" s="1"/>
  <c r="AC48" i="45" s="1"/>
  <c r="AJ31" i="45"/>
  <c r="AF31" i="45"/>
  <c r="AK31" i="45"/>
  <c r="AE46" i="45"/>
  <c r="AI46" i="45"/>
  <c r="L46" i="45"/>
  <c r="P46" i="45"/>
  <c r="AD49" i="45"/>
  <c r="AH49" i="45"/>
  <c r="AE39" i="45"/>
  <c r="AI39" i="45"/>
  <c r="P33" i="45"/>
  <c r="L33" i="45"/>
  <c r="AE39" i="43"/>
  <c r="AI39" i="43"/>
  <c r="P46" i="43"/>
  <c r="L46" i="43"/>
  <c r="AK31" i="43"/>
  <c r="AF31" i="43"/>
  <c r="AJ31" i="43"/>
  <c r="M35" i="43"/>
  <c r="R35" i="43"/>
  <c r="Q35" i="43"/>
  <c r="N31" i="43"/>
  <c r="T31" i="43" s="1"/>
  <c r="S31" i="43"/>
  <c r="L41" i="43"/>
  <c r="P41" i="43"/>
  <c r="AE41" i="43"/>
  <c r="AI41" i="43"/>
  <c r="N39" i="43"/>
  <c r="T39" i="43" s="1"/>
  <c r="S39" i="43"/>
  <c r="P33" i="43"/>
  <c r="L33" i="43"/>
  <c r="X35" i="43"/>
  <c r="N32" i="43"/>
  <c r="T32" i="43" s="1"/>
  <c r="S32" i="43"/>
  <c r="AE33" i="43"/>
  <c r="AI33" i="43"/>
  <c r="AF32" i="43"/>
  <c r="AK32" i="43"/>
  <c r="AJ32" i="43"/>
  <c r="AD49" i="43"/>
  <c r="AH49" i="43"/>
  <c r="AK46" i="43"/>
  <c r="AJ46" i="43"/>
  <c r="AF46" i="43"/>
  <c r="P30" i="43"/>
  <c r="AK32" i="41"/>
  <c r="AJ32" i="41"/>
  <c r="AF32" i="41"/>
  <c r="Q35" i="41"/>
  <c r="R35" i="41"/>
  <c r="M35" i="41"/>
  <c r="AK41" i="41"/>
  <c r="AF41" i="41"/>
  <c r="AJ41" i="41"/>
  <c r="O30" i="41"/>
  <c r="Y35" i="41"/>
  <c r="AJ46" i="41"/>
  <c r="AK46" i="41"/>
  <c r="AF46" i="41"/>
  <c r="M33" i="41"/>
  <c r="R33" i="41"/>
  <c r="Q33" i="41"/>
  <c r="Q46" i="41"/>
  <c r="M46" i="41"/>
  <c r="R46" i="41"/>
  <c r="AF31" i="41"/>
  <c r="AK31" i="41"/>
  <c r="AJ31" i="41"/>
  <c r="N32" i="41"/>
  <c r="T32" i="41" s="1"/>
  <c r="S32" i="41"/>
  <c r="AK32" i="39"/>
  <c r="AJ32" i="39"/>
  <c r="AF32" i="39"/>
  <c r="AE33" i="39"/>
  <c r="AI33" i="39"/>
  <c r="AJ46" i="39"/>
  <c r="AK46" i="39"/>
  <c r="AF46" i="39"/>
  <c r="AH49" i="39"/>
  <c r="AD49" i="39"/>
  <c r="Y35" i="39"/>
  <c r="AK41" i="39"/>
  <c r="AJ41" i="39"/>
  <c r="AF41" i="39"/>
  <c r="S46" i="39"/>
  <c r="N46" i="39"/>
  <c r="T46" i="39" s="1"/>
  <c r="R35" i="39"/>
  <c r="Q35" i="39"/>
  <c r="M35" i="39"/>
  <c r="P30" i="39"/>
  <c r="AJ31" i="39"/>
  <c r="AF31" i="39"/>
  <c r="AK31" i="39"/>
  <c r="L39" i="39"/>
  <c r="P39" i="39"/>
  <c r="L33" i="39"/>
  <c r="P33" i="39"/>
  <c r="X29" i="39"/>
  <c r="AF32" i="37"/>
  <c r="AJ32" i="37"/>
  <c r="AK32" i="37"/>
  <c r="AE41" i="37"/>
  <c r="AI41" i="37"/>
  <c r="S32" i="37"/>
  <c r="N32" i="37"/>
  <c r="T32" i="37" s="1"/>
  <c r="K49" i="37"/>
  <c r="O49" i="37"/>
  <c r="P30" i="37"/>
  <c r="AD49" i="37"/>
  <c r="AH49" i="37"/>
  <c r="AL33" i="37"/>
  <c r="AG33" i="37"/>
  <c r="AM33" i="37" s="1"/>
  <c r="AN33" i="37" s="1"/>
  <c r="AO33" i="37" s="1"/>
  <c r="AP33" i="37" s="1"/>
  <c r="AQ33" i="37" s="1"/>
  <c r="AR33" i="37" s="1"/>
  <c r="AS33" i="37" s="1"/>
  <c r="AT33" i="37" s="1"/>
  <c r="AU33" i="37" s="1"/>
  <c r="AV33" i="37" s="1"/>
  <c r="AW33" i="37" s="1"/>
  <c r="AX33" i="37" s="1"/>
  <c r="AY33" i="37" s="1"/>
  <c r="AZ33" i="37" s="1"/>
  <c r="AE39" i="37"/>
  <c r="AI39" i="37"/>
  <c r="R33" i="37"/>
  <c r="M33" i="37"/>
  <c r="Q33" i="37"/>
  <c r="M46" i="37"/>
  <c r="Q46" i="37"/>
  <c r="R46" i="37"/>
  <c r="AK31" i="37"/>
  <c r="AF31" i="37"/>
  <c r="AJ31" i="37"/>
  <c r="L41" i="37"/>
  <c r="P41" i="37"/>
  <c r="L35" i="37"/>
  <c r="P35" i="37"/>
  <c r="Y35" i="37"/>
  <c r="AJ46" i="37"/>
  <c r="AK46" i="37"/>
  <c r="AF46" i="37"/>
  <c r="R46" i="35"/>
  <c r="Q46" i="35"/>
  <c r="M46" i="35"/>
  <c r="N31" i="35"/>
  <c r="T31" i="35" s="1"/>
  <c r="S31" i="35"/>
  <c r="AG46" i="35"/>
  <c r="AM46" i="35" s="1"/>
  <c r="AN46" i="35" s="1"/>
  <c r="AO46" i="35" s="1"/>
  <c r="AP46" i="35" s="1"/>
  <c r="AQ46" i="35" s="1"/>
  <c r="AR46" i="35" s="1"/>
  <c r="AS46" i="35" s="1"/>
  <c r="AT46" i="35" s="1"/>
  <c r="AU46" i="35" s="1"/>
  <c r="AV46" i="35" s="1"/>
  <c r="AW46" i="35" s="1"/>
  <c r="AX46" i="35" s="1"/>
  <c r="AY46" i="35" s="1"/>
  <c r="AZ46" i="35" s="1"/>
  <c r="AL46" i="35"/>
  <c r="AK39" i="35"/>
  <c r="AJ39" i="35"/>
  <c r="AF39" i="35"/>
  <c r="AF32" i="35"/>
  <c r="AJ32" i="35"/>
  <c r="AK32" i="35"/>
  <c r="O30" i="35"/>
  <c r="K49" i="35"/>
  <c r="O49" i="35"/>
  <c r="L35" i="35"/>
  <c r="P35" i="35"/>
  <c r="W35" i="35"/>
  <c r="AF31" i="35"/>
  <c r="AJ31" i="35"/>
  <c r="AK31" i="35"/>
  <c r="AF33" i="35"/>
  <c r="AJ33" i="35"/>
  <c r="AK33" i="35"/>
  <c r="L39" i="35"/>
  <c r="P39" i="35"/>
  <c r="L33" i="35"/>
  <c r="P33" i="35"/>
  <c r="AF33" i="33"/>
  <c r="AJ33" i="33"/>
  <c r="AK33" i="33"/>
  <c r="R46" i="33"/>
  <c r="Q46" i="33"/>
  <c r="M46" i="33"/>
  <c r="W35" i="33"/>
  <c r="AI39" i="33"/>
  <c r="AE39" i="33"/>
  <c r="L39" i="33"/>
  <c r="P39" i="33"/>
  <c r="AJ31" i="33"/>
  <c r="AF31" i="33"/>
  <c r="AK31" i="33"/>
  <c r="AJ46" i="33"/>
  <c r="AF46" i="33"/>
  <c r="AK46" i="33"/>
  <c r="L35" i="33"/>
  <c r="P35" i="33"/>
  <c r="AF32" i="33"/>
  <c r="AK32" i="33"/>
  <c r="AJ32" i="33"/>
  <c r="S31" i="33"/>
  <c r="N31" i="33"/>
  <c r="T31" i="33" s="1"/>
  <c r="O30" i="33"/>
  <c r="L33" i="33"/>
  <c r="P33" i="33"/>
  <c r="O49" i="33"/>
  <c r="K49" i="33"/>
  <c r="AF32" i="31"/>
  <c r="AK32" i="31"/>
  <c r="AJ32" i="31"/>
  <c r="L39" i="31"/>
  <c r="P39" i="31"/>
  <c r="AF31" i="31"/>
  <c r="AK31" i="31"/>
  <c r="AJ31" i="31"/>
  <c r="AK46" i="31"/>
  <c r="AJ46" i="31"/>
  <c r="AF46" i="31"/>
  <c r="AI39" i="31"/>
  <c r="AE39" i="31"/>
  <c r="K49" i="31"/>
  <c r="O49" i="31"/>
  <c r="M31" i="31"/>
  <c r="R31" i="31"/>
  <c r="Q31" i="31"/>
  <c r="S33" i="31"/>
  <c r="N33" i="31"/>
  <c r="T33" i="31" s="1"/>
  <c r="M35" i="31"/>
  <c r="R35" i="31"/>
  <c r="Q35" i="31"/>
  <c r="R46" i="31"/>
  <c r="Q46" i="31"/>
  <c r="M46" i="31"/>
  <c r="AF33" i="31"/>
  <c r="AK33" i="31"/>
  <c r="AJ33" i="31"/>
  <c r="L41" i="31"/>
  <c r="P41" i="31"/>
  <c r="W35" i="31"/>
  <c r="O30" i="31"/>
  <c r="AK32" i="29"/>
  <c r="AJ32" i="29"/>
  <c r="AF32" i="29"/>
  <c r="N32" i="29"/>
  <c r="T32" i="29" s="1"/>
  <c r="S32" i="29"/>
  <c r="AJ31" i="29"/>
  <c r="AK31" i="29"/>
  <c r="AF31" i="29"/>
  <c r="X35" i="29"/>
  <c r="AI46" i="29"/>
  <c r="AE46" i="29"/>
  <c r="AH49" i="29"/>
  <c r="AD49" i="29"/>
  <c r="AJ41" i="29"/>
  <c r="AK41" i="29"/>
  <c r="AF41" i="29"/>
  <c r="P46" i="29"/>
  <c r="L46" i="29"/>
  <c r="S31" i="29"/>
  <c r="N31" i="29"/>
  <c r="T31" i="29" s="1"/>
  <c r="O30" i="29"/>
  <c r="L33" i="29"/>
  <c r="P33" i="29"/>
  <c r="AE33" i="29"/>
  <c r="AI33" i="29"/>
  <c r="Q35" i="29"/>
  <c r="R35" i="29"/>
  <c r="M35" i="29"/>
  <c r="P39" i="29"/>
  <c r="L39" i="29"/>
  <c r="O49" i="27"/>
  <c r="K49" i="27"/>
  <c r="AJ31" i="27"/>
  <c r="AF31" i="27"/>
  <c r="AK31" i="27"/>
  <c r="M35" i="27"/>
  <c r="Q35" i="27"/>
  <c r="R35" i="27"/>
  <c r="AK32" i="27"/>
  <c r="AJ32" i="27"/>
  <c r="AF32" i="27"/>
  <c r="P30" i="27"/>
  <c r="AI39" i="27"/>
  <c r="AE39" i="27"/>
  <c r="AI46" i="27"/>
  <c r="AE46" i="27"/>
  <c r="AK33" i="27"/>
  <c r="AF33" i="27"/>
  <c r="AJ33" i="27"/>
  <c r="P46" i="27"/>
  <c r="L46" i="27"/>
  <c r="Z35" i="27"/>
  <c r="W35" i="25"/>
  <c r="S31" i="25"/>
  <c r="N31" i="25"/>
  <c r="T31" i="25" s="1"/>
  <c r="AI39" i="25"/>
  <c r="AE39" i="25"/>
  <c r="AK46" i="25"/>
  <c r="AJ46" i="25"/>
  <c r="AF46" i="25"/>
  <c r="R33" i="25"/>
  <c r="M33" i="25"/>
  <c r="Q33" i="25"/>
  <c r="L35" i="25"/>
  <c r="P35" i="25"/>
  <c r="L41" i="25"/>
  <c r="P41" i="25"/>
  <c r="N32" i="25"/>
  <c r="T32" i="25" s="1"/>
  <c r="S32" i="25"/>
  <c r="AK32" i="25"/>
  <c r="AJ32" i="25"/>
  <c r="AF32" i="25"/>
  <c r="L39" i="25"/>
  <c r="P39" i="25"/>
  <c r="J48" i="25"/>
  <c r="U48" i="25"/>
  <c r="V48" i="25" s="1"/>
  <c r="W48" i="25" s="1"/>
  <c r="X48" i="25" s="1"/>
  <c r="Y48" i="25" s="1"/>
  <c r="Z48" i="25" s="1"/>
  <c r="AA48" i="25" s="1"/>
  <c r="AB48" i="25" s="1"/>
  <c r="AC48" i="25" s="1"/>
  <c r="O30" i="25"/>
  <c r="M46" i="25"/>
  <c r="Q46" i="25"/>
  <c r="R46" i="25"/>
  <c r="AK31" i="25"/>
  <c r="AJ31" i="25"/>
  <c r="AF31" i="25"/>
  <c r="K49" i="25"/>
  <c r="O49" i="25"/>
  <c r="AF33" i="25"/>
  <c r="AJ33" i="25"/>
  <c r="AK33" i="25"/>
  <c r="AD49" i="25"/>
  <c r="AH49" i="25"/>
  <c r="AI41" i="25"/>
  <c r="AE41" i="25"/>
  <c r="L39" i="23"/>
  <c r="P39" i="23"/>
  <c r="AE33" i="23"/>
  <c r="AI33" i="23"/>
  <c r="AI39" i="23"/>
  <c r="AE39" i="23"/>
  <c r="AF32" i="23"/>
  <c r="AJ32" i="23"/>
  <c r="AK32" i="23"/>
  <c r="Q46" i="23"/>
  <c r="M46" i="23"/>
  <c r="R46" i="23"/>
  <c r="X35" i="23"/>
  <c r="Q30" i="23"/>
  <c r="N35" i="23"/>
  <c r="S35" i="23"/>
  <c r="AJ46" i="23"/>
  <c r="AK46" i="23"/>
  <c r="AF46" i="23"/>
  <c r="S32" i="23"/>
  <c r="N32" i="23"/>
  <c r="T32" i="23" s="1"/>
  <c r="R33" i="23"/>
  <c r="Q33" i="23"/>
  <c r="M33" i="23"/>
  <c r="AK31" i="23"/>
  <c r="AF31" i="23"/>
  <c r="AJ31" i="23"/>
  <c r="R41" i="23"/>
  <c r="M41" i="23"/>
  <c r="Q41" i="23"/>
  <c r="O49" i="23"/>
  <c r="K49" i="23"/>
  <c r="L46" i="19"/>
  <c r="P46" i="19"/>
  <c r="P49" i="19"/>
  <c r="L49" i="19"/>
  <c r="O30" i="19"/>
  <c r="S32" i="19"/>
  <c r="N32" i="19"/>
  <c r="T32" i="19" s="1"/>
  <c r="X35" i="19"/>
  <c r="AJ39" i="19"/>
  <c r="AK39" i="19"/>
  <c r="AF39" i="19"/>
  <c r="AL46" i="19"/>
  <c r="AG46" i="19"/>
  <c r="AM46" i="19" s="1"/>
  <c r="AN46" i="19" s="1"/>
  <c r="AO46" i="19" s="1"/>
  <c r="AP46" i="19" s="1"/>
  <c r="AQ46" i="19" s="1"/>
  <c r="AR46" i="19" s="1"/>
  <c r="AS46" i="19" s="1"/>
  <c r="AT46" i="19" s="1"/>
  <c r="AU46" i="19" s="1"/>
  <c r="AV46" i="19" s="1"/>
  <c r="AW46" i="19" s="1"/>
  <c r="AX46" i="19" s="1"/>
  <c r="AY46" i="19" s="1"/>
  <c r="AZ46" i="19" s="1"/>
  <c r="AE41" i="19"/>
  <c r="AI41" i="19"/>
  <c r="AK31" i="19"/>
  <c r="AJ31" i="19"/>
  <c r="AF31" i="19"/>
  <c r="AJ32" i="19"/>
  <c r="AK32" i="19"/>
  <c r="AF32" i="19"/>
  <c r="L33" i="19"/>
  <c r="P33" i="19"/>
  <c r="AI49" i="19"/>
  <c r="AE49" i="19"/>
  <c r="T35" i="19"/>
  <c r="L41" i="19"/>
  <c r="P41" i="19"/>
  <c r="AE33" i="19"/>
  <c r="AI33" i="19"/>
  <c r="K49" i="17"/>
  <c r="O49" i="17"/>
  <c r="X35" i="17"/>
  <c r="N32" i="17"/>
  <c r="T32" i="17" s="1"/>
  <c r="S32" i="17"/>
  <c r="AK32" i="17"/>
  <c r="AF32" i="17"/>
  <c r="AJ32" i="17"/>
  <c r="AJ31" i="17"/>
  <c r="AF31" i="17"/>
  <c r="AK31" i="17"/>
  <c r="AF33" i="17"/>
  <c r="AJ33" i="17"/>
  <c r="AK33" i="17"/>
  <c r="AD49" i="17"/>
  <c r="AH49" i="17"/>
  <c r="Q31" i="17"/>
  <c r="M31" i="17"/>
  <c r="R31" i="17"/>
  <c r="P30" i="17"/>
  <c r="L35" i="17"/>
  <c r="P35" i="17"/>
  <c r="R33" i="17"/>
  <c r="Q33" i="17"/>
  <c r="M33" i="17"/>
  <c r="AJ46" i="17"/>
  <c r="AK46" i="17"/>
  <c r="AF46" i="17"/>
  <c r="J48" i="17"/>
  <c r="U48" i="17"/>
  <c r="V48" i="17" s="1"/>
  <c r="W48" i="17" s="1"/>
  <c r="X48" i="17" s="1"/>
  <c r="Y48" i="17" s="1"/>
  <c r="Z48" i="17" s="1"/>
  <c r="AA48" i="17" s="1"/>
  <c r="AB48" i="17" s="1"/>
  <c r="AC48" i="17" s="1"/>
  <c r="AE46" i="15"/>
  <c r="AI46" i="15"/>
  <c r="L33" i="15"/>
  <c r="P33" i="15"/>
  <c r="P39" i="15"/>
  <c r="L39" i="15"/>
  <c r="S31" i="15"/>
  <c r="N31" i="15"/>
  <c r="T31" i="15" s="1"/>
  <c r="O49" i="15"/>
  <c r="K49" i="15"/>
  <c r="AF31" i="15"/>
  <c r="AK31" i="15"/>
  <c r="AJ31" i="15"/>
  <c r="AE39" i="15"/>
  <c r="AI39" i="15"/>
  <c r="P30" i="15"/>
  <c r="L35" i="15"/>
  <c r="P35" i="15"/>
  <c r="P46" i="15"/>
  <c r="L46" i="15"/>
  <c r="AI33" i="15"/>
  <c r="AE33" i="15"/>
  <c r="X35" i="15"/>
  <c r="AJ32" i="15"/>
  <c r="AK32" i="15"/>
  <c r="AF32" i="15"/>
  <c r="AD49" i="13"/>
  <c r="AH49" i="13"/>
  <c r="Q35" i="13"/>
  <c r="M35" i="13"/>
  <c r="R35" i="13"/>
  <c r="AI39" i="13"/>
  <c r="AE39" i="13"/>
  <c r="AI41" i="13"/>
  <c r="AE41" i="13"/>
  <c r="AF32" i="13"/>
  <c r="AJ32" i="13"/>
  <c r="AK32" i="13"/>
  <c r="N32" i="13"/>
  <c r="T32" i="13" s="1"/>
  <c r="S32" i="13"/>
  <c r="AF33" i="13"/>
  <c r="AK33" i="13"/>
  <c r="AJ33" i="13"/>
  <c r="Q31" i="13"/>
  <c r="M31" i="13"/>
  <c r="R31" i="13"/>
  <c r="W35" i="13"/>
  <c r="O30" i="13"/>
  <c r="AF31" i="13"/>
  <c r="AK31" i="13"/>
  <c r="AJ31" i="13"/>
  <c r="L39" i="13"/>
  <c r="P39" i="13"/>
  <c r="N46" i="13"/>
  <c r="T46" i="13" s="1"/>
  <c r="S46" i="13"/>
  <c r="AF46" i="13"/>
  <c r="AJ46" i="13"/>
  <c r="AK46" i="13"/>
  <c r="R33" i="13"/>
  <c r="Q33" i="13"/>
  <c r="M33" i="13"/>
  <c r="K41" i="11"/>
  <c r="O41" i="11"/>
  <c r="U45" i="11"/>
  <c r="V45" i="11" s="1"/>
  <c r="W45" i="11" s="1"/>
  <c r="X45" i="11" s="1"/>
  <c r="Y45" i="11" s="1"/>
  <c r="Z45" i="11" s="1"/>
  <c r="AA45" i="11" s="1"/>
  <c r="AB45" i="11" s="1"/>
  <c r="AC45" i="11" s="1"/>
  <c r="J45" i="11"/>
  <c r="AI33" i="11"/>
  <c r="AE33" i="11"/>
  <c r="AK32" i="11"/>
  <c r="AF32" i="11"/>
  <c r="AJ32" i="11"/>
  <c r="AE46" i="11"/>
  <c r="AI46" i="11"/>
  <c r="N31" i="11"/>
  <c r="T31" i="11" s="1"/>
  <c r="S31" i="11"/>
  <c r="U47" i="11"/>
  <c r="V47" i="11" s="1"/>
  <c r="W47" i="11" s="1"/>
  <c r="X47" i="11" s="1"/>
  <c r="Y47" i="11" s="1"/>
  <c r="Z47" i="11" s="1"/>
  <c r="AA47" i="11" s="1"/>
  <c r="AB47" i="11" s="1"/>
  <c r="AC47" i="11" s="1"/>
  <c r="J47" i="11"/>
  <c r="O30" i="11"/>
  <c r="AJ31" i="11"/>
  <c r="AF31" i="11"/>
  <c r="AK31" i="11"/>
  <c r="AD39" i="11"/>
  <c r="AH39" i="11"/>
  <c r="O39" i="11"/>
  <c r="K39" i="11"/>
  <c r="P46" i="11"/>
  <c r="L46" i="11"/>
  <c r="L33" i="11"/>
  <c r="P33" i="11"/>
  <c r="X35" i="11"/>
  <c r="P35" i="11"/>
  <c r="L35" i="11"/>
  <c r="U49" i="11"/>
  <c r="V49" i="11" s="1"/>
  <c r="W49" i="11" s="1"/>
  <c r="X49" i="11" s="1"/>
  <c r="Y49" i="11" s="1"/>
  <c r="Z49" i="11" s="1"/>
  <c r="AA49" i="11" s="1"/>
  <c r="AB49" i="11" s="1"/>
  <c r="AC49" i="11" s="1"/>
  <c r="G48" i="11"/>
  <c r="J49" i="11"/>
  <c r="AI36" i="11"/>
  <c r="AE36" i="11"/>
  <c r="AD41" i="11"/>
  <c r="AH41" i="11"/>
  <c r="V29" i="9"/>
  <c r="J47" i="9"/>
  <c r="U47" i="9"/>
  <c r="V47" i="9" s="1"/>
  <c r="W47" i="9" s="1"/>
  <c r="X47" i="9" s="1"/>
  <c r="Y47" i="9" s="1"/>
  <c r="Z47" i="9" s="1"/>
  <c r="AA47" i="9" s="1"/>
  <c r="AB47" i="9" s="1"/>
  <c r="AC47" i="9" s="1"/>
  <c r="O30" i="9"/>
  <c r="P33" i="9"/>
  <c r="L33" i="9"/>
  <c r="L31" i="9"/>
  <c r="P31" i="9"/>
  <c r="K42" i="9"/>
  <c r="O42" i="9"/>
  <c r="AI46" i="9"/>
  <c r="AE46" i="9"/>
  <c r="AD42" i="9"/>
  <c r="AH42" i="9"/>
  <c r="X35" i="9"/>
  <c r="AE39" i="9"/>
  <c r="AI39" i="9"/>
  <c r="AE33" i="9"/>
  <c r="AI33" i="9"/>
  <c r="O40" i="9"/>
  <c r="K40" i="9"/>
  <c r="AD41" i="9"/>
  <c r="AH41" i="9"/>
  <c r="AE32" i="9"/>
  <c r="AI32" i="9"/>
  <c r="O35" i="9"/>
  <c r="K35" i="9"/>
  <c r="P32" i="9"/>
  <c r="L32" i="9"/>
  <c r="AE31" i="9"/>
  <c r="AI31" i="9"/>
  <c r="L30" i="3"/>
  <c r="M30" i="3" s="1"/>
  <c r="N30" i="3" s="1"/>
  <c r="O30" i="3" s="1"/>
  <c r="P30" i="3" s="1"/>
  <c r="Q30" i="3" s="1"/>
  <c r="R30" i="3" s="1"/>
  <c r="S30" i="3" s="1"/>
  <c r="T30" i="3" s="1"/>
  <c r="AG33" i="41" l="1"/>
  <c r="AM33" i="41" s="1"/>
  <c r="AN33" i="41" s="1"/>
  <c r="AO33" i="41" s="1"/>
  <c r="AP33" i="41" s="1"/>
  <c r="AQ33" i="41" s="1"/>
  <c r="AR33" i="41" s="1"/>
  <c r="AS33" i="41" s="1"/>
  <c r="AT33" i="41" s="1"/>
  <c r="AU33" i="41" s="1"/>
  <c r="AV33" i="41" s="1"/>
  <c r="AW33" i="41" s="1"/>
  <c r="AX33" i="41" s="1"/>
  <c r="AY33" i="41" s="1"/>
  <c r="AZ33" i="41" s="1"/>
  <c r="AL33" i="41"/>
  <c r="N32" i="57"/>
  <c r="T32" i="57" s="1"/>
  <c r="S32" i="57"/>
  <c r="N31" i="49"/>
  <c r="T31" i="49" s="1"/>
  <c r="S31" i="49"/>
  <c r="Q46" i="9"/>
  <c r="M46" i="9"/>
  <c r="R46" i="9"/>
  <c r="S31" i="51"/>
  <c r="N31" i="51"/>
  <c r="T31" i="51" s="1"/>
  <c r="Q46" i="17"/>
  <c r="R46" i="17"/>
  <c r="M46" i="17"/>
  <c r="S32" i="11"/>
  <c r="N32" i="11"/>
  <c r="T32" i="11" s="1"/>
  <c r="S32" i="49"/>
  <c r="N32" i="49"/>
  <c r="T32" i="49" s="1"/>
  <c r="M33" i="47"/>
  <c r="Q33" i="47"/>
  <c r="R33" i="47"/>
  <c r="N32" i="31"/>
  <c r="T32" i="31" s="1"/>
  <c r="S32" i="31"/>
  <c r="R33" i="27"/>
  <c r="M33" i="27"/>
  <c r="Q33" i="27"/>
  <c r="M33" i="51"/>
  <c r="Q33" i="51"/>
  <c r="R33" i="51"/>
  <c r="P36" i="51"/>
  <c r="Q41" i="35"/>
  <c r="M41" i="35"/>
  <c r="N41" i="35" s="1"/>
  <c r="T41" i="35" s="1"/>
  <c r="O34" i="9"/>
  <c r="AK36" i="57"/>
  <c r="AF36" i="57"/>
  <c r="AL36" i="57" s="1"/>
  <c r="AJ41" i="35"/>
  <c r="AK41" i="35"/>
  <c r="AI41" i="35"/>
  <c r="AH49" i="27"/>
  <c r="BB41" i="64"/>
  <c r="CH41" i="64"/>
  <c r="CG41" i="64"/>
  <c r="CF41" i="64"/>
  <c r="CG44" i="64"/>
  <c r="CH44" i="64"/>
  <c r="BB44" i="64"/>
  <c r="CF44" i="64"/>
  <c r="AH35" i="64"/>
  <c r="AD35" i="64"/>
  <c r="CI40" i="64"/>
  <c r="BC40" i="64"/>
  <c r="AG48" i="64"/>
  <c r="AM48" i="64" s="1"/>
  <c r="AN48" i="64" s="1"/>
  <c r="AO48" i="64" s="1"/>
  <c r="AP48" i="64" s="1"/>
  <c r="AQ48" i="64" s="1"/>
  <c r="AR48" i="64" s="1"/>
  <c r="AS48" i="64" s="1"/>
  <c r="AT48" i="64" s="1"/>
  <c r="AU48" i="64" s="1"/>
  <c r="AV48" i="64" s="1"/>
  <c r="AW48" i="64" s="1"/>
  <c r="AX48" i="64" s="1"/>
  <c r="AY48" i="64" s="1"/>
  <c r="AZ48" i="64" s="1"/>
  <c r="AL48" i="64"/>
  <c r="CJ33" i="64"/>
  <c r="BD33" i="64"/>
  <c r="BK49" i="64"/>
  <c r="BL49" i="64" s="1"/>
  <c r="BM49" i="64" s="1"/>
  <c r="BN49" i="64" s="1"/>
  <c r="BO49" i="64" s="1"/>
  <c r="BA49" i="64"/>
  <c r="CH39" i="64"/>
  <c r="BB39" i="64"/>
  <c r="CF39" i="64"/>
  <c r="CG39" i="64"/>
  <c r="CG45" i="64"/>
  <c r="CH45" i="64"/>
  <c r="CF45" i="64"/>
  <c r="BB45" i="64"/>
  <c r="CI42" i="64"/>
  <c r="BC42" i="64"/>
  <c r="N48" i="64"/>
  <c r="S48" i="64"/>
  <c r="CF47" i="64"/>
  <c r="CH47" i="64"/>
  <c r="CG47" i="64"/>
  <c r="BB47" i="64"/>
  <c r="CJ46" i="64"/>
  <c r="BD46" i="64"/>
  <c r="BD32" i="64"/>
  <c r="CJ32" i="64"/>
  <c r="CJ31" i="64"/>
  <c r="BD31" i="64"/>
  <c r="L41" i="13"/>
  <c r="Q41" i="13" s="1"/>
  <c r="J48" i="23"/>
  <c r="K48" i="23" s="1"/>
  <c r="AH48" i="59"/>
  <c r="AK39" i="53"/>
  <c r="J48" i="31"/>
  <c r="O48" i="31" s="1"/>
  <c r="U48" i="43"/>
  <c r="V48" i="43" s="1"/>
  <c r="W48" i="43" s="1"/>
  <c r="X48" i="43" s="1"/>
  <c r="Y48" i="43" s="1"/>
  <c r="Z48" i="43" s="1"/>
  <c r="AA48" i="43" s="1"/>
  <c r="AB48" i="43" s="1"/>
  <c r="AC48" i="43" s="1"/>
  <c r="AH48" i="43" s="1"/>
  <c r="J48" i="43"/>
  <c r="K48" i="43" s="1"/>
  <c r="U48" i="23"/>
  <c r="V48" i="23" s="1"/>
  <c r="W48" i="23" s="1"/>
  <c r="X48" i="23" s="1"/>
  <c r="Y48" i="23" s="1"/>
  <c r="Z48" i="23" s="1"/>
  <c r="AA48" i="23" s="1"/>
  <c r="AB48" i="23" s="1"/>
  <c r="AC48" i="23" s="1"/>
  <c r="AD48" i="23" s="1"/>
  <c r="K49" i="43"/>
  <c r="L49" i="43" s="1"/>
  <c r="G52" i="61"/>
  <c r="U52" i="61" s="1"/>
  <c r="V52" i="61" s="1"/>
  <c r="W52" i="61" s="1"/>
  <c r="X52" i="61" s="1"/>
  <c r="Y52" i="61" s="1"/>
  <c r="Z52" i="61" s="1"/>
  <c r="AA52" i="61" s="1"/>
  <c r="AB52" i="61" s="1"/>
  <c r="AC52" i="61" s="1"/>
  <c r="U48" i="31"/>
  <c r="V48" i="31" s="1"/>
  <c r="W48" i="31" s="1"/>
  <c r="X48" i="31" s="1"/>
  <c r="Y48" i="31" s="1"/>
  <c r="Z48" i="31" s="1"/>
  <c r="AA48" i="31" s="1"/>
  <c r="AB48" i="31" s="1"/>
  <c r="AC48" i="31" s="1"/>
  <c r="AH48" i="31" s="1"/>
  <c r="O49" i="13"/>
  <c r="L39" i="27"/>
  <c r="M39" i="27" s="1"/>
  <c r="AI39" i="49"/>
  <c r="J48" i="13"/>
  <c r="K48" i="13" s="1"/>
  <c r="U48" i="13"/>
  <c r="V48" i="13" s="1"/>
  <c r="W48" i="13" s="1"/>
  <c r="X48" i="13" s="1"/>
  <c r="Y48" i="13" s="1"/>
  <c r="Z48" i="13" s="1"/>
  <c r="AA48" i="13" s="1"/>
  <c r="AB48" i="13" s="1"/>
  <c r="AC48" i="13" s="1"/>
  <c r="AH48" i="13" s="1"/>
  <c r="AE39" i="39"/>
  <c r="AJ39" i="39" s="1"/>
  <c r="J48" i="61"/>
  <c r="K48" i="61" s="1"/>
  <c r="K48" i="19"/>
  <c r="P48" i="19" s="1"/>
  <c r="U48" i="27"/>
  <c r="V48" i="27" s="1"/>
  <c r="W48" i="27" s="1"/>
  <c r="X48" i="27" s="1"/>
  <c r="Y48" i="27" s="1"/>
  <c r="Z48" i="27" s="1"/>
  <c r="AA48" i="27" s="1"/>
  <c r="AB48" i="27" s="1"/>
  <c r="AC48" i="27" s="1"/>
  <c r="AH48" i="27" s="1"/>
  <c r="AF41" i="17"/>
  <c r="AG41" i="17" s="1"/>
  <c r="AM41" i="17" s="1"/>
  <c r="AN41" i="17" s="1"/>
  <c r="AO41" i="17" s="1"/>
  <c r="AP41" i="17" s="1"/>
  <c r="AQ41" i="17" s="1"/>
  <c r="AR41" i="17" s="1"/>
  <c r="AS41" i="17" s="1"/>
  <c r="AT41" i="17" s="1"/>
  <c r="AU41" i="17" s="1"/>
  <c r="AV41" i="17" s="1"/>
  <c r="AW41" i="17" s="1"/>
  <c r="AX41" i="17" s="1"/>
  <c r="AY41" i="17" s="1"/>
  <c r="AZ41" i="17" s="1"/>
  <c r="J48" i="27"/>
  <c r="O48" i="27" s="1"/>
  <c r="L39" i="47"/>
  <c r="R39" i="47" s="1"/>
  <c r="AJ41" i="17"/>
  <c r="AD48" i="19"/>
  <c r="AE48" i="19" s="1"/>
  <c r="P39" i="37"/>
  <c r="U48" i="61"/>
  <c r="V48" i="61" s="1"/>
  <c r="W48" i="61" s="1"/>
  <c r="X48" i="61" s="1"/>
  <c r="Y48" i="61" s="1"/>
  <c r="Z48" i="61" s="1"/>
  <c r="AA48" i="61" s="1"/>
  <c r="AB48" i="61" s="1"/>
  <c r="AC48" i="61" s="1"/>
  <c r="AD48" i="61" s="1"/>
  <c r="AI41" i="53"/>
  <c r="AI49" i="59"/>
  <c r="O49" i="29"/>
  <c r="AH49" i="35"/>
  <c r="K49" i="53"/>
  <c r="P49" i="53" s="1"/>
  <c r="AH49" i="33"/>
  <c r="U48" i="15"/>
  <c r="V48" i="15" s="1"/>
  <c r="W48" i="15" s="1"/>
  <c r="X48" i="15" s="1"/>
  <c r="Y48" i="15" s="1"/>
  <c r="Z48" i="15" s="1"/>
  <c r="AA48" i="15" s="1"/>
  <c r="AB48" i="15" s="1"/>
  <c r="AC48" i="15" s="1"/>
  <c r="AH48" i="15" s="1"/>
  <c r="AD49" i="23"/>
  <c r="AI49" i="23" s="1"/>
  <c r="AI41" i="55"/>
  <c r="AJ39" i="53"/>
  <c r="G52" i="53"/>
  <c r="G53" i="53" s="1"/>
  <c r="U48" i="53"/>
  <c r="V48" i="53" s="1"/>
  <c r="W48" i="53" s="1"/>
  <c r="X48" i="53" s="1"/>
  <c r="Y48" i="53" s="1"/>
  <c r="Z48" i="53" s="1"/>
  <c r="AA48" i="53" s="1"/>
  <c r="AB48" i="53" s="1"/>
  <c r="AC48" i="53" s="1"/>
  <c r="AH48" i="53" s="1"/>
  <c r="J48" i="33"/>
  <c r="K48" i="33" s="1"/>
  <c r="J48" i="53"/>
  <c r="K48" i="53" s="1"/>
  <c r="U48" i="33"/>
  <c r="V48" i="33" s="1"/>
  <c r="W48" i="33" s="1"/>
  <c r="X48" i="33" s="1"/>
  <c r="Y48" i="33" s="1"/>
  <c r="Z48" i="33" s="1"/>
  <c r="AA48" i="33" s="1"/>
  <c r="AB48" i="33" s="1"/>
  <c r="AC48" i="33" s="1"/>
  <c r="AH48" i="33" s="1"/>
  <c r="L39" i="45"/>
  <c r="M39" i="45" s="1"/>
  <c r="J48" i="15"/>
  <c r="O48" i="15" s="1"/>
  <c r="U48" i="29"/>
  <c r="V48" i="29" s="1"/>
  <c r="W48" i="29" s="1"/>
  <c r="X48" i="29" s="1"/>
  <c r="Y48" i="29" s="1"/>
  <c r="Z48" i="29" s="1"/>
  <c r="AA48" i="29" s="1"/>
  <c r="AB48" i="29" s="1"/>
  <c r="AC48" i="29" s="1"/>
  <c r="AH48" i="29" s="1"/>
  <c r="J48" i="35"/>
  <c r="O48" i="35" s="1"/>
  <c r="AH49" i="61"/>
  <c r="AI49" i="49"/>
  <c r="J48" i="29"/>
  <c r="O48" i="29" s="1"/>
  <c r="AF39" i="47"/>
  <c r="AG39" i="47" s="1"/>
  <c r="AM39" i="47" s="1"/>
  <c r="AN39" i="47" s="1"/>
  <c r="AO39" i="47" s="1"/>
  <c r="AP39" i="47" s="1"/>
  <c r="AQ39" i="47" s="1"/>
  <c r="AR39" i="47" s="1"/>
  <c r="AS39" i="47" s="1"/>
  <c r="AT39" i="47" s="1"/>
  <c r="AU39" i="47" s="1"/>
  <c r="AV39" i="47" s="1"/>
  <c r="AW39" i="47" s="1"/>
  <c r="AX39" i="47" s="1"/>
  <c r="AY39" i="47" s="1"/>
  <c r="AZ39" i="47" s="1"/>
  <c r="AH48" i="49"/>
  <c r="AL41" i="31"/>
  <c r="AD49" i="31"/>
  <c r="AI49" i="31" s="1"/>
  <c r="K49" i="39"/>
  <c r="P49" i="39" s="1"/>
  <c r="AJ39" i="41"/>
  <c r="U48" i="35"/>
  <c r="V48" i="35" s="1"/>
  <c r="W48" i="35" s="1"/>
  <c r="X48" i="35" s="1"/>
  <c r="Y48" i="35" s="1"/>
  <c r="Z48" i="35" s="1"/>
  <c r="AA48" i="35" s="1"/>
  <c r="AB48" i="35" s="1"/>
  <c r="AC48" i="35" s="1"/>
  <c r="AD48" i="35" s="1"/>
  <c r="AJ39" i="47"/>
  <c r="O41" i="9"/>
  <c r="AF39" i="41"/>
  <c r="AL39" i="41" s="1"/>
  <c r="AE39" i="29"/>
  <c r="AJ39" i="29" s="1"/>
  <c r="J48" i="51"/>
  <c r="K48" i="51" s="1"/>
  <c r="AE39" i="51"/>
  <c r="AJ39" i="51" s="1"/>
  <c r="J49" i="9"/>
  <c r="K49" i="9" s="1"/>
  <c r="AD49" i="15"/>
  <c r="AE49" i="15" s="1"/>
  <c r="S41" i="17"/>
  <c r="G48" i="9"/>
  <c r="Q28" i="8" s="1"/>
  <c r="O48" i="59"/>
  <c r="J48" i="37"/>
  <c r="O48" i="37" s="1"/>
  <c r="G52" i="51"/>
  <c r="U52" i="51" s="1"/>
  <c r="V52" i="51" s="1"/>
  <c r="W52" i="51" s="1"/>
  <c r="X52" i="51" s="1"/>
  <c r="Y52" i="51" s="1"/>
  <c r="Z52" i="51" s="1"/>
  <c r="AA52" i="51" s="1"/>
  <c r="AB52" i="51" s="1"/>
  <c r="AC52" i="51" s="1"/>
  <c r="U48" i="51"/>
  <c r="V48" i="51" s="1"/>
  <c r="W48" i="51" s="1"/>
  <c r="X48" i="51" s="1"/>
  <c r="Y48" i="51" s="1"/>
  <c r="Z48" i="51" s="1"/>
  <c r="AA48" i="51" s="1"/>
  <c r="AB48" i="51" s="1"/>
  <c r="AC48" i="51" s="1"/>
  <c r="AH48" i="51" s="1"/>
  <c r="AD40" i="9"/>
  <c r="AE40" i="9" s="1"/>
  <c r="AD40" i="29"/>
  <c r="AH40" i="29"/>
  <c r="O40" i="61"/>
  <c r="K40" i="61"/>
  <c r="AD40" i="23"/>
  <c r="AH40" i="23"/>
  <c r="O40" i="11"/>
  <c r="K40" i="11"/>
  <c r="K40" i="25"/>
  <c r="O40" i="25"/>
  <c r="O40" i="29"/>
  <c r="K40" i="29"/>
  <c r="P39" i="17"/>
  <c r="AH40" i="43"/>
  <c r="AD40" i="43"/>
  <c r="AD40" i="37"/>
  <c r="AH40" i="37"/>
  <c r="AE39" i="17"/>
  <c r="AK39" i="17" s="1"/>
  <c r="U48" i="37"/>
  <c r="V48" i="37" s="1"/>
  <c r="W48" i="37" s="1"/>
  <c r="X48" i="37" s="1"/>
  <c r="Y48" i="37" s="1"/>
  <c r="Z48" i="37" s="1"/>
  <c r="AA48" i="37" s="1"/>
  <c r="AB48" i="37" s="1"/>
  <c r="AC48" i="37" s="1"/>
  <c r="AD48" i="37" s="1"/>
  <c r="O40" i="47"/>
  <c r="K40" i="47"/>
  <c r="K40" i="43"/>
  <c r="O40" i="43"/>
  <c r="K40" i="49"/>
  <c r="O40" i="49"/>
  <c r="AD40" i="19"/>
  <c r="AH40" i="19"/>
  <c r="AD40" i="15"/>
  <c r="AH40" i="15"/>
  <c r="K40" i="17"/>
  <c r="O40" i="17"/>
  <c r="O40" i="13"/>
  <c r="K40" i="13"/>
  <c r="K40" i="53"/>
  <c r="O40" i="53"/>
  <c r="AD40" i="49"/>
  <c r="AH40" i="49"/>
  <c r="AH40" i="25"/>
  <c r="AD40" i="25"/>
  <c r="AH40" i="55"/>
  <c r="AD40" i="55"/>
  <c r="AD40" i="61"/>
  <c r="AH40" i="61"/>
  <c r="K40" i="23"/>
  <c r="O40" i="23"/>
  <c r="K40" i="39"/>
  <c r="O40" i="39"/>
  <c r="AH40" i="47"/>
  <c r="AD40" i="47"/>
  <c r="AD40" i="45"/>
  <c r="AH40" i="45"/>
  <c r="U48" i="39"/>
  <c r="V48" i="39" s="1"/>
  <c r="W48" i="39" s="1"/>
  <c r="X48" i="39" s="1"/>
  <c r="Y48" i="39" s="1"/>
  <c r="Z48" i="39" s="1"/>
  <c r="AA48" i="39" s="1"/>
  <c r="AB48" i="39" s="1"/>
  <c r="AC48" i="39" s="1"/>
  <c r="AD48" i="39" s="1"/>
  <c r="O40" i="19"/>
  <c r="K40" i="19"/>
  <c r="K40" i="15"/>
  <c r="O40" i="15"/>
  <c r="AD40" i="17"/>
  <c r="AH40" i="17"/>
  <c r="O40" i="57"/>
  <c r="K40" i="57"/>
  <c r="AD40" i="13"/>
  <c r="AH40" i="13"/>
  <c r="AH40" i="59"/>
  <c r="AD40" i="59"/>
  <c r="O40" i="27"/>
  <c r="K40" i="27"/>
  <c r="K40" i="37"/>
  <c r="O40" i="37"/>
  <c r="AD40" i="39"/>
  <c r="AH40" i="39"/>
  <c r="AH40" i="53"/>
  <c r="AD40" i="53"/>
  <c r="J48" i="39"/>
  <c r="O48" i="39" s="1"/>
  <c r="K40" i="31"/>
  <c r="O40" i="31"/>
  <c r="AH40" i="51"/>
  <c r="AD40" i="51"/>
  <c r="O40" i="41"/>
  <c r="K40" i="41"/>
  <c r="AD40" i="57"/>
  <c r="AH40" i="57"/>
  <c r="O40" i="35"/>
  <c r="K40" i="35"/>
  <c r="O40" i="59"/>
  <c r="K40" i="59"/>
  <c r="AD40" i="27"/>
  <c r="AH40" i="27"/>
  <c r="K40" i="33"/>
  <c r="O40" i="33"/>
  <c r="O40" i="45"/>
  <c r="K40" i="45"/>
  <c r="AH40" i="31"/>
  <c r="AD40" i="31"/>
  <c r="K40" i="51"/>
  <c r="O40" i="51"/>
  <c r="AD40" i="41"/>
  <c r="AH40" i="41"/>
  <c r="AH40" i="35"/>
  <c r="AD40" i="35"/>
  <c r="O40" i="55"/>
  <c r="K40" i="55"/>
  <c r="AD40" i="11"/>
  <c r="AH40" i="11"/>
  <c r="AD40" i="33"/>
  <c r="AH40" i="33"/>
  <c r="O49" i="51"/>
  <c r="L41" i="61"/>
  <c r="M41" i="61" s="1"/>
  <c r="J48" i="47"/>
  <c r="O48" i="47" s="1"/>
  <c r="Q28" i="40"/>
  <c r="U48" i="41"/>
  <c r="V48" i="41" s="1"/>
  <c r="W48" i="41" s="1"/>
  <c r="X48" i="41" s="1"/>
  <c r="Y48" i="41" s="1"/>
  <c r="Z48" i="41" s="1"/>
  <c r="AA48" i="41" s="1"/>
  <c r="AB48" i="41" s="1"/>
  <c r="AC48" i="41" s="1"/>
  <c r="J48" i="41"/>
  <c r="P41" i="15"/>
  <c r="L41" i="15"/>
  <c r="P39" i="41"/>
  <c r="L39" i="41"/>
  <c r="AE41" i="27"/>
  <c r="AI41" i="27"/>
  <c r="G52" i="47"/>
  <c r="J52" i="47" s="1"/>
  <c r="AH49" i="41"/>
  <c r="AD49" i="41"/>
  <c r="L41" i="41"/>
  <c r="P41" i="41"/>
  <c r="U48" i="47"/>
  <c r="V48" i="47" s="1"/>
  <c r="W48" i="47" s="1"/>
  <c r="X48" i="47" s="1"/>
  <c r="Y48" i="47" s="1"/>
  <c r="Z48" i="47" s="1"/>
  <c r="AA48" i="47" s="1"/>
  <c r="AB48" i="47" s="1"/>
  <c r="AC48" i="47" s="1"/>
  <c r="AH48" i="47" s="1"/>
  <c r="K49" i="41"/>
  <c r="O49" i="41"/>
  <c r="AI41" i="49"/>
  <c r="AE41" i="49"/>
  <c r="L41" i="59"/>
  <c r="P41" i="59"/>
  <c r="L41" i="33"/>
  <c r="P41" i="33"/>
  <c r="AD49" i="47"/>
  <c r="AE49" i="47" s="1"/>
  <c r="K39" i="9"/>
  <c r="L39" i="9" s="1"/>
  <c r="O48" i="49"/>
  <c r="R41" i="51"/>
  <c r="Q41" i="51"/>
  <c r="M41" i="51"/>
  <c r="L41" i="27"/>
  <c r="P41" i="27"/>
  <c r="AI41" i="23"/>
  <c r="AE41" i="23"/>
  <c r="AE41" i="15"/>
  <c r="AI41" i="15"/>
  <c r="AI41" i="33"/>
  <c r="AE41" i="33"/>
  <c r="AI41" i="59"/>
  <c r="AE41" i="59"/>
  <c r="Q41" i="49"/>
  <c r="M41" i="49"/>
  <c r="R41" i="49"/>
  <c r="Q29" i="53"/>
  <c r="R29" i="53"/>
  <c r="K29" i="47"/>
  <c r="P29" i="47" s="1"/>
  <c r="Q41" i="45"/>
  <c r="M41" i="45"/>
  <c r="R41" i="45"/>
  <c r="K29" i="43"/>
  <c r="P29" i="43" s="1"/>
  <c r="S41" i="39"/>
  <c r="N41" i="39"/>
  <c r="T41" i="39" s="1"/>
  <c r="O29" i="39"/>
  <c r="S41" i="29"/>
  <c r="N41" i="29"/>
  <c r="T41" i="29" s="1"/>
  <c r="R39" i="19"/>
  <c r="M39" i="19"/>
  <c r="Q39" i="19"/>
  <c r="P29" i="53"/>
  <c r="P36" i="11"/>
  <c r="K29" i="51"/>
  <c r="L29" i="51" s="1"/>
  <c r="AE45" i="61"/>
  <c r="AK45" i="61" s="1"/>
  <c r="K42" i="11"/>
  <c r="P42" i="11" s="1"/>
  <c r="K29" i="9"/>
  <c r="L29" i="9" s="1"/>
  <c r="P36" i="47"/>
  <c r="Q36" i="45"/>
  <c r="M36" i="45"/>
  <c r="N36" i="45" s="1"/>
  <c r="L42" i="61"/>
  <c r="M42" i="61" s="1"/>
  <c r="K44" i="61"/>
  <c r="O44" i="61"/>
  <c r="AD47" i="61"/>
  <c r="AH47" i="61"/>
  <c r="O47" i="61"/>
  <c r="K47" i="61"/>
  <c r="AD44" i="61"/>
  <c r="AH44" i="61"/>
  <c r="AI42" i="61"/>
  <c r="AE42" i="61"/>
  <c r="N39" i="61"/>
  <c r="T39" i="61" s="1"/>
  <c r="S39" i="61"/>
  <c r="N46" i="61"/>
  <c r="T46" i="61" s="1"/>
  <c r="S46" i="61"/>
  <c r="M33" i="61"/>
  <c r="R33" i="61"/>
  <c r="Q33" i="61"/>
  <c r="AK36" i="61"/>
  <c r="AJ36" i="61"/>
  <c r="AF36" i="61"/>
  <c r="M36" i="61"/>
  <c r="R36" i="61"/>
  <c r="Q36" i="61"/>
  <c r="AK33" i="61"/>
  <c r="AF33" i="61"/>
  <c r="AJ33" i="61"/>
  <c r="AL41" i="61"/>
  <c r="AG41" i="61"/>
  <c r="AM41" i="61" s="1"/>
  <c r="AN41" i="61" s="1"/>
  <c r="AO41" i="61" s="1"/>
  <c r="AP41" i="61" s="1"/>
  <c r="AQ41" i="61" s="1"/>
  <c r="AR41" i="61" s="1"/>
  <c r="AS41" i="61" s="1"/>
  <c r="AT41" i="61" s="1"/>
  <c r="AU41" i="61" s="1"/>
  <c r="AV41" i="61" s="1"/>
  <c r="AW41" i="61" s="1"/>
  <c r="AX41" i="61" s="1"/>
  <c r="AY41" i="61" s="1"/>
  <c r="AZ41" i="61" s="1"/>
  <c r="AG46" i="61"/>
  <c r="AM46" i="61" s="1"/>
  <c r="AN46" i="61" s="1"/>
  <c r="AO46" i="61" s="1"/>
  <c r="AP46" i="61" s="1"/>
  <c r="AQ46" i="61" s="1"/>
  <c r="AR46" i="61" s="1"/>
  <c r="AS46" i="61" s="1"/>
  <c r="AT46" i="61" s="1"/>
  <c r="AU46" i="61" s="1"/>
  <c r="AV46" i="61" s="1"/>
  <c r="AW46" i="61" s="1"/>
  <c r="AX46" i="61" s="1"/>
  <c r="AY46" i="61" s="1"/>
  <c r="AZ46" i="61" s="1"/>
  <c r="AL46" i="61"/>
  <c r="AE49" i="61"/>
  <c r="AI49" i="61"/>
  <c r="AK39" i="61"/>
  <c r="AF39" i="61"/>
  <c r="AJ39" i="61"/>
  <c r="AG31" i="61"/>
  <c r="AM31" i="61" s="1"/>
  <c r="AN31" i="61" s="1"/>
  <c r="AO31" i="61" s="1"/>
  <c r="AP31" i="61" s="1"/>
  <c r="AQ31" i="61" s="1"/>
  <c r="AR31" i="61" s="1"/>
  <c r="AS31" i="61" s="1"/>
  <c r="AT31" i="61" s="1"/>
  <c r="AU31" i="61" s="1"/>
  <c r="AV31" i="61" s="1"/>
  <c r="AW31" i="61" s="1"/>
  <c r="AX31" i="61" s="1"/>
  <c r="AY31" i="61" s="1"/>
  <c r="AZ31" i="61" s="1"/>
  <c r="AL31" i="61"/>
  <c r="M35" i="61"/>
  <c r="R35" i="61"/>
  <c r="Q35" i="61"/>
  <c r="Q45" i="61"/>
  <c r="M45" i="61"/>
  <c r="R45" i="61"/>
  <c r="Q30" i="61"/>
  <c r="AL32" i="61"/>
  <c r="AG32" i="61"/>
  <c r="AM32" i="61" s="1"/>
  <c r="AN32" i="61" s="1"/>
  <c r="AO32" i="61" s="1"/>
  <c r="AP32" i="61" s="1"/>
  <c r="AQ32" i="61" s="1"/>
  <c r="AR32" i="61" s="1"/>
  <c r="AS32" i="61" s="1"/>
  <c r="AT32" i="61" s="1"/>
  <c r="AU32" i="61" s="1"/>
  <c r="AV32" i="61" s="1"/>
  <c r="AW32" i="61" s="1"/>
  <c r="AX32" i="61" s="1"/>
  <c r="AY32" i="61" s="1"/>
  <c r="AZ32" i="61" s="1"/>
  <c r="L49" i="61"/>
  <c r="P49" i="61"/>
  <c r="X35" i="61"/>
  <c r="AH42" i="11"/>
  <c r="P29" i="39"/>
  <c r="J44" i="11"/>
  <c r="K44" i="11" s="1"/>
  <c r="J44" i="15"/>
  <c r="U44" i="15"/>
  <c r="V44" i="15" s="1"/>
  <c r="W44" i="15" s="1"/>
  <c r="X44" i="15" s="1"/>
  <c r="Y44" i="15" s="1"/>
  <c r="Z44" i="15" s="1"/>
  <c r="AA44" i="15" s="1"/>
  <c r="AB44" i="15" s="1"/>
  <c r="AC44" i="15" s="1"/>
  <c r="U44" i="51"/>
  <c r="V44" i="51" s="1"/>
  <c r="W44" i="51" s="1"/>
  <c r="X44" i="51" s="1"/>
  <c r="Y44" i="51" s="1"/>
  <c r="Z44" i="51" s="1"/>
  <c r="AA44" i="51" s="1"/>
  <c r="AB44" i="51" s="1"/>
  <c r="AC44" i="51" s="1"/>
  <c r="J44" i="51"/>
  <c r="AD45" i="59"/>
  <c r="AH45" i="59"/>
  <c r="O42" i="51"/>
  <c r="K42" i="51"/>
  <c r="AH45" i="55"/>
  <c r="AD45" i="55"/>
  <c r="AH42" i="47"/>
  <c r="AD42" i="47"/>
  <c r="K45" i="47"/>
  <c r="O45" i="47"/>
  <c r="AD42" i="41"/>
  <c r="AH42" i="41"/>
  <c r="O42" i="49"/>
  <c r="K42" i="49"/>
  <c r="U44" i="13"/>
  <c r="V44" i="13" s="1"/>
  <c r="W44" i="13" s="1"/>
  <c r="X44" i="13" s="1"/>
  <c r="Y44" i="13" s="1"/>
  <c r="Z44" i="13" s="1"/>
  <c r="AA44" i="13" s="1"/>
  <c r="AB44" i="13" s="1"/>
  <c r="AC44" i="13" s="1"/>
  <c r="J44" i="13"/>
  <c r="K42" i="15"/>
  <c r="O42" i="15"/>
  <c r="AD42" i="29"/>
  <c r="AH42" i="29"/>
  <c r="AD45" i="27"/>
  <c r="AH45" i="27"/>
  <c r="AD45" i="37"/>
  <c r="AH45" i="37"/>
  <c r="U47" i="23"/>
  <c r="V47" i="23" s="1"/>
  <c r="W47" i="23" s="1"/>
  <c r="X47" i="23" s="1"/>
  <c r="Y47" i="23" s="1"/>
  <c r="Z47" i="23" s="1"/>
  <c r="AA47" i="23" s="1"/>
  <c r="AB47" i="23" s="1"/>
  <c r="AC47" i="23" s="1"/>
  <c r="J47" i="23"/>
  <c r="J47" i="37"/>
  <c r="U47" i="37"/>
  <c r="V47" i="37" s="1"/>
  <c r="W47" i="37" s="1"/>
  <c r="X47" i="37" s="1"/>
  <c r="Y47" i="37" s="1"/>
  <c r="Z47" i="37" s="1"/>
  <c r="AA47" i="37" s="1"/>
  <c r="AB47" i="37" s="1"/>
  <c r="AC47" i="37" s="1"/>
  <c r="J45" i="9"/>
  <c r="U45" i="9"/>
  <c r="V45" i="9" s="1"/>
  <c r="W45" i="9" s="1"/>
  <c r="X45" i="9" s="1"/>
  <c r="Y45" i="9" s="1"/>
  <c r="Z45" i="9" s="1"/>
  <c r="AA45" i="9" s="1"/>
  <c r="AB45" i="9" s="1"/>
  <c r="AC45" i="9" s="1"/>
  <c r="J44" i="47"/>
  <c r="U44" i="47"/>
  <c r="V44" i="47" s="1"/>
  <c r="W44" i="47" s="1"/>
  <c r="X44" i="47" s="1"/>
  <c r="Y44" i="47" s="1"/>
  <c r="Z44" i="47" s="1"/>
  <c r="AA44" i="47" s="1"/>
  <c r="AB44" i="47" s="1"/>
  <c r="AC44" i="47" s="1"/>
  <c r="J44" i="23"/>
  <c r="U44" i="23"/>
  <c r="V44" i="23" s="1"/>
  <c r="W44" i="23" s="1"/>
  <c r="X44" i="23" s="1"/>
  <c r="Y44" i="23" s="1"/>
  <c r="Z44" i="23" s="1"/>
  <c r="AA44" i="23" s="1"/>
  <c r="AB44" i="23" s="1"/>
  <c r="AC44" i="23" s="1"/>
  <c r="U44" i="53"/>
  <c r="V44" i="53" s="1"/>
  <c r="W44" i="53" s="1"/>
  <c r="X44" i="53" s="1"/>
  <c r="Y44" i="53" s="1"/>
  <c r="Z44" i="53" s="1"/>
  <c r="AA44" i="53" s="1"/>
  <c r="AB44" i="53" s="1"/>
  <c r="AC44" i="53" s="1"/>
  <c r="J44" i="53"/>
  <c r="K45" i="59"/>
  <c r="O45" i="59"/>
  <c r="AH42" i="15"/>
  <c r="AD42" i="15"/>
  <c r="AD45" i="31"/>
  <c r="AH45" i="31"/>
  <c r="J47" i="47"/>
  <c r="U47" i="47"/>
  <c r="V47" i="47" s="1"/>
  <c r="W47" i="47" s="1"/>
  <c r="X47" i="47" s="1"/>
  <c r="Y47" i="47" s="1"/>
  <c r="Z47" i="47" s="1"/>
  <c r="AA47" i="47" s="1"/>
  <c r="AB47" i="47" s="1"/>
  <c r="AC47" i="47" s="1"/>
  <c r="AH45" i="47"/>
  <c r="AD45" i="47"/>
  <c r="K42" i="41"/>
  <c r="O42" i="41"/>
  <c r="O45" i="27"/>
  <c r="K45" i="27"/>
  <c r="K42" i="25"/>
  <c r="O42" i="25"/>
  <c r="U44" i="43"/>
  <c r="V44" i="43" s="1"/>
  <c r="W44" i="43" s="1"/>
  <c r="X44" i="43" s="1"/>
  <c r="Y44" i="43" s="1"/>
  <c r="Z44" i="43" s="1"/>
  <c r="AA44" i="43" s="1"/>
  <c r="AB44" i="43" s="1"/>
  <c r="AC44" i="43" s="1"/>
  <c r="J44" i="43"/>
  <c r="K42" i="33"/>
  <c r="O42" i="33"/>
  <c r="J47" i="57"/>
  <c r="U47" i="57"/>
  <c r="V47" i="57" s="1"/>
  <c r="W47" i="57" s="1"/>
  <c r="X47" i="57" s="1"/>
  <c r="Y47" i="57" s="1"/>
  <c r="Z47" i="57" s="1"/>
  <c r="AA47" i="57" s="1"/>
  <c r="AB47" i="57" s="1"/>
  <c r="AC47" i="57" s="1"/>
  <c r="O45" i="15"/>
  <c r="K45" i="15"/>
  <c r="AH42" i="53"/>
  <c r="AD42" i="53"/>
  <c r="AD45" i="45"/>
  <c r="AH45" i="45"/>
  <c r="G52" i="55"/>
  <c r="J47" i="55"/>
  <c r="U47" i="55"/>
  <c r="V47" i="55" s="1"/>
  <c r="W47" i="55" s="1"/>
  <c r="X47" i="55" s="1"/>
  <c r="Y47" i="55" s="1"/>
  <c r="Z47" i="55" s="1"/>
  <c r="AA47" i="55" s="1"/>
  <c r="AB47" i="55" s="1"/>
  <c r="AC47" i="55" s="1"/>
  <c r="AH42" i="55"/>
  <c r="AD42" i="55"/>
  <c r="AD42" i="45"/>
  <c r="AH42" i="45"/>
  <c r="J47" i="19"/>
  <c r="U47" i="19"/>
  <c r="V47" i="19" s="1"/>
  <c r="W47" i="19" s="1"/>
  <c r="X47" i="19" s="1"/>
  <c r="Y47" i="19" s="1"/>
  <c r="Z47" i="19" s="1"/>
  <c r="AA47" i="19" s="1"/>
  <c r="AB47" i="19" s="1"/>
  <c r="AC47" i="19" s="1"/>
  <c r="U47" i="13"/>
  <c r="V47" i="13" s="1"/>
  <c r="W47" i="13" s="1"/>
  <c r="X47" i="13" s="1"/>
  <c r="Y47" i="13" s="1"/>
  <c r="Z47" i="13" s="1"/>
  <c r="AA47" i="13" s="1"/>
  <c r="AB47" i="13" s="1"/>
  <c r="AC47" i="13" s="1"/>
  <c r="J47" i="13"/>
  <c r="O45" i="19"/>
  <c r="K45" i="19"/>
  <c r="J47" i="45"/>
  <c r="G52" i="45"/>
  <c r="U47" i="45"/>
  <c r="V47" i="45" s="1"/>
  <c r="W47" i="45" s="1"/>
  <c r="X47" i="45" s="1"/>
  <c r="Y47" i="45" s="1"/>
  <c r="Z47" i="45" s="1"/>
  <c r="AA47" i="45" s="1"/>
  <c r="AB47" i="45" s="1"/>
  <c r="AC47" i="45" s="1"/>
  <c r="G52" i="59"/>
  <c r="J47" i="59"/>
  <c r="U47" i="59"/>
  <c r="V47" i="59" s="1"/>
  <c r="W47" i="59" s="1"/>
  <c r="X47" i="59" s="1"/>
  <c r="Y47" i="59" s="1"/>
  <c r="Z47" i="59" s="1"/>
  <c r="AA47" i="59" s="1"/>
  <c r="AB47" i="59" s="1"/>
  <c r="AC47" i="59" s="1"/>
  <c r="AD45" i="53"/>
  <c r="AH45" i="53"/>
  <c r="J47" i="39"/>
  <c r="U47" i="39"/>
  <c r="V47" i="39" s="1"/>
  <c r="W47" i="39" s="1"/>
  <c r="X47" i="39" s="1"/>
  <c r="Y47" i="39" s="1"/>
  <c r="Z47" i="39" s="1"/>
  <c r="AA47" i="39" s="1"/>
  <c r="AB47" i="39" s="1"/>
  <c r="AC47" i="39" s="1"/>
  <c r="G52" i="39"/>
  <c r="U52" i="39" s="1"/>
  <c r="V52" i="39" s="1"/>
  <c r="W52" i="39" s="1"/>
  <c r="X52" i="39" s="1"/>
  <c r="Y52" i="39" s="1"/>
  <c r="Z52" i="39" s="1"/>
  <c r="AA52" i="39" s="1"/>
  <c r="AB52" i="39" s="1"/>
  <c r="AC52" i="39" s="1"/>
  <c r="L36" i="59"/>
  <c r="P36" i="59"/>
  <c r="AD45" i="25"/>
  <c r="AH45" i="25"/>
  <c r="K42" i="19"/>
  <c r="O42" i="19"/>
  <c r="U44" i="33"/>
  <c r="V44" i="33" s="1"/>
  <c r="W44" i="33" s="1"/>
  <c r="X44" i="33" s="1"/>
  <c r="Y44" i="33" s="1"/>
  <c r="Z44" i="33" s="1"/>
  <c r="AA44" i="33" s="1"/>
  <c r="AB44" i="33" s="1"/>
  <c r="AC44" i="33" s="1"/>
  <c r="J44" i="33"/>
  <c r="U44" i="25"/>
  <c r="V44" i="25" s="1"/>
  <c r="W44" i="25" s="1"/>
  <c r="X44" i="25" s="1"/>
  <c r="Y44" i="25" s="1"/>
  <c r="Z44" i="25" s="1"/>
  <c r="AA44" i="25" s="1"/>
  <c r="AB44" i="25" s="1"/>
  <c r="AC44" i="25" s="1"/>
  <c r="J44" i="25"/>
  <c r="AH45" i="23"/>
  <c r="AD45" i="23"/>
  <c r="U44" i="11"/>
  <c r="V44" i="11" s="1"/>
  <c r="W44" i="11" s="1"/>
  <c r="X44" i="11" s="1"/>
  <c r="Y44" i="11" s="1"/>
  <c r="Z44" i="11" s="1"/>
  <c r="AA44" i="11" s="1"/>
  <c r="AB44" i="11" s="1"/>
  <c r="AC44" i="11" s="1"/>
  <c r="AD44" i="11" s="1"/>
  <c r="AD45" i="19"/>
  <c r="AH45" i="19"/>
  <c r="O42" i="45"/>
  <c r="K42" i="45"/>
  <c r="O45" i="17"/>
  <c r="K45" i="17"/>
  <c r="AH42" i="59"/>
  <c r="AD42" i="59"/>
  <c r="AI36" i="53"/>
  <c r="AE36" i="53"/>
  <c r="O42" i="39"/>
  <c r="K42" i="39"/>
  <c r="U44" i="27"/>
  <c r="V44" i="27" s="1"/>
  <c r="W44" i="27" s="1"/>
  <c r="X44" i="27" s="1"/>
  <c r="Y44" i="27" s="1"/>
  <c r="Z44" i="27" s="1"/>
  <c r="AA44" i="27" s="1"/>
  <c r="AB44" i="27" s="1"/>
  <c r="AC44" i="27" s="1"/>
  <c r="J44" i="27"/>
  <c r="P36" i="55"/>
  <c r="L36" i="55"/>
  <c r="K42" i="35"/>
  <c r="O42" i="35"/>
  <c r="K45" i="53"/>
  <c r="O45" i="53"/>
  <c r="AD42" i="39"/>
  <c r="AH42" i="39"/>
  <c r="AH42" i="13"/>
  <c r="AD42" i="13"/>
  <c r="U44" i="9"/>
  <c r="V44" i="9" s="1"/>
  <c r="W44" i="9" s="1"/>
  <c r="X44" i="9" s="1"/>
  <c r="Y44" i="9" s="1"/>
  <c r="Z44" i="9" s="1"/>
  <c r="AA44" i="9" s="1"/>
  <c r="AB44" i="9" s="1"/>
  <c r="AC44" i="9" s="1"/>
  <c r="J44" i="9"/>
  <c r="U44" i="41"/>
  <c r="V44" i="41" s="1"/>
  <c r="W44" i="41" s="1"/>
  <c r="X44" i="41" s="1"/>
  <c r="Y44" i="41" s="1"/>
  <c r="Z44" i="41" s="1"/>
  <c r="AA44" i="41" s="1"/>
  <c r="AB44" i="41" s="1"/>
  <c r="AC44" i="41" s="1"/>
  <c r="J44" i="41"/>
  <c r="U44" i="55"/>
  <c r="V44" i="55" s="1"/>
  <c r="W44" i="55" s="1"/>
  <c r="X44" i="55" s="1"/>
  <c r="Y44" i="55" s="1"/>
  <c r="Z44" i="55" s="1"/>
  <c r="AA44" i="55" s="1"/>
  <c r="AB44" i="55" s="1"/>
  <c r="AC44" i="55" s="1"/>
  <c r="J44" i="55"/>
  <c r="O45" i="57"/>
  <c r="K45" i="57"/>
  <c r="J47" i="15"/>
  <c r="U47" i="15"/>
  <c r="V47" i="15" s="1"/>
  <c r="W47" i="15" s="1"/>
  <c r="X47" i="15" s="1"/>
  <c r="Y47" i="15" s="1"/>
  <c r="Z47" i="15" s="1"/>
  <c r="AA47" i="15" s="1"/>
  <c r="AB47" i="15" s="1"/>
  <c r="AC47" i="15" s="1"/>
  <c r="O45" i="31"/>
  <c r="K45" i="31"/>
  <c r="K42" i="57"/>
  <c r="O42" i="57"/>
  <c r="O45" i="51"/>
  <c r="K45" i="51"/>
  <c r="J47" i="41"/>
  <c r="U47" i="41"/>
  <c r="V47" i="41" s="1"/>
  <c r="W47" i="41" s="1"/>
  <c r="X47" i="41" s="1"/>
  <c r="Y47" i="41" s="1"/>
  <c r="Z47" i="41" s="1"/>
  <c r="AA47" i="41" s="1"/>
  <c r="AB47" i="41" s="1"/>
  <c r="AC47" i="41" s="1"/>
  <c r="AH42" i="25"/>
  <c r="AD42" i="25"/>
  <c r="P36" i="53"/>
  <c r="L36" i="53"/>
  <c r="K42" i="43"/>
  <c r="O42" i="43"/>
  <c r="AH45" i="35"/>
  <c r="AD45" i="35"/>
  <c r="K45" i="13"/>
  <c r="O45" i="13"/>
  <c r="O42" i="31"/>
  <c r="K42" i="31"/>
  <c r="J44" i="39"/>
  <c r="U44" i="39"/>
  <c r="V44" i="39" s="1"/>
  <c r="W44" i="39" s="1"/>
  <c r="X44" i="39" s="1"/>
  <c r="Y44" i="39" s="1"/>
  <c r="Z44" i="39" s="1"/>
  <c r="AA44" i="39" s="1"/>
  <c r="AB44" i="39" s="1"/>
  <c r="AC44" i="39" s="1"/>
  <c r="K45" i="23"/>
  <c r="O45" i="23"/>
  <c r="AH42" i="33"/>
  <c r="AD42" i="33"/>
  <c r="K45" i="29"/>
  <c r="O45" i="29"/>
  <c r="AD42" i="17"/>
  <c r="AH42" i="17"/>
  <c r="AH45" i="15"/>
  <c r="AD45" i="15"/>
  <c r="U47" i="53"/>
  <c r="V47" i="53" s="1"/>
  <c r="W47" i="53" s="1"/>
  <c r="X47" i="53" s="1"/>
  <c r="Y47" i="53" s="1"/>
  <c r="Z47" i="53" s="1"/>
  <c r="AA47" i="53" s="1"/>
  <c r="AB47" i="53" s="1"/>
  <c r="AC47" i="53" s="1"/>
  <c r="J47" i="53"/>
  <c r="K45" i="45"/>
  <c r="O45" i="45"/>
  <c r="O45" i="37"/>
  <c r="K45" i="37"/>
  <c r="AH42" i="37"/>
  <c r="AD42" i="37"/>
  <c r="J47" i="43"/>
  <c r="U47" i="43"/>
  <c r="V47" i="43" s="1"/>
  <c r="W47" i="43" s="1"/>
  <c r="X47" i="43" s="1"/>
  <c r="Y47" i="43" s="1"/>
  <c r="Z47" i="43" s="1"/>
  <c r="AA47" i="43" s="1"/>
  <c r="AB47" i="43" s="1"/>
  <c r="AC47" i="43" s="1"/>
  <c r="O45" i="35"/>
  <c r="K45" i="35"/>
  <c r="AI36" i="55"/>
  <c r="AE36" i="55"/>
  <c r="K42" i="27"/>
  <c r="O42" i="27"/>
  <c r="AH45" i="13"/>
  <c r="AD45" i="13"/>
  <c r="U47" i="31"/>
  <c r="V47" i="31" s="1"/>
  <c r="W47" i="31" s="1"/>
  <c r="X47" i="31" s="1"/>
  <c r="Y47" i="31" s="1"/>
  <c r="Z47" i="31" s="1"/>
  <c r="AA47" i="31" s="1"/>
  <c r="AB47" i="31" s="1"/>
  <c r="AC47" i="31" s="1"/>
  <c r="J47" i="31"/>
  <c r="O42" i="37"/>
  <c r="K42" i="37"/>
  <c r="AH45" i="17"/>
  <c r="AD45" i="17"/>
  <c r="K42" i="59"/>
  <c r="O42" i="59"/>
  <c r="K45" i="25"/>
  <c r="O45" i="25"/>
  <c r="AD42" i="19"/>
  <c r="AH42" i="19"/>
  <c r="P29" i="45"/>
  <c r="L29" i="45"/>
  <c r="U44" i="31"/>
  <c r="V44" i="31" s="1"/>
  <c r="W44" i="31" s="1"/>
  <c r="X44" i="31" s="1"/>
  <c r="Y44" i="31" s="1"/>
  <c r="Z44" i="31" s="1"/>
  <c r="AA44" i="31" s="1"/>
  <c r="AB44" i="31" s="1"/>
  <c r="AC44" i="31" s="1"/>
  <c r="J44" i="31"/>
  <c r="U44" i="59"/>
  <c r="V44" i="59" s="1"/>
  <c r="W44" i="59" s="1"/>
  <c r="X44" i="59" s="1"/>
  <c r="Y44" i="59" s="1"/>
  <c r="Z44" i="59" s="1"/>
  <c r="AA44" i="59" s="1"/>
  <c r="AB44" i="59" s="1"/>
  <c r="AC44" i="59" s="1"/>
  <c r="J44" i="59"/>
  <c r="U44" i="57"/>
  <c r="V44" i="57" s="1"/>
  <c r="W44" i="57" s="1"/>
  <c r="X44" i="57" s="1"/>
  <c r="Y44" i="57" s="1"/>
  <c r="Z44" i="57" s="1"/>
  <c r="AA44" i="57" s="1"/>
  <c r="AB44" i="57" s="1"/>
  <c r="AC44" i="57" s="1"/>
  <c r="J44" i="57"/>
  <c r="AH45" i="57"/>
  <c r="AD45" i="57"/>
  <c r="U47" i="33"/>
  <c r="V47" i="33" s="1"/>
  <c r="W47" i="33" s="1"/>
  <c r="X47" i="33" s="1"/>
  <c r="Y47" i="33" s="1"/>
  <c r="Z47" i="33" s="1"/>
  <c r="AA47" i="33" s="1"/>
  <c r="AB47" i="33" s="1"/>
  <c r="AC47" i="33" s="1"/>
  <c r="J47" i="33"/>
  <c r="AH42" i="57"/>
  <c r="AD42" i="57"/>
  <c r="AH45" i="51"/>
  <c r="AD45" i="51"/>
  <c r="K42" i="53"/>
  <c r="O42" i="53"/>
  <c r="U47" i="25"/>
  <c r="V47" i="25" s="1"/>
  <c r="W47" i="25" s="1"/>
  <c r="X47" i="25" s="1"/>
  <c r="Y47" i="25" s="1"/>
  <c r="Z47" i="25" s="1"/>
  <c r="AA47" i="25" s="1"/>
  <c r="AB47" i="25" s="1"/>
  <c r="AC47" i="25" s="1"/>
  <c r="J47" i="25"/>
  <c r="O45" i="33"/>
  <c r="K45" i="33"/>
  <c r="O42" i="23"/>
  <c r="K42" i="23"/>
  <c r="AD45" i="39"/>
  <c r="AH45" i="39"/>
  <c r="AD42" i="35"/>
  <c r="AH42" i="35"/>
  <c r="AH42" i="43"/>
  <c r="AD42" i="43"/>
  <c r="O45" i="49"/>
  <c r="K45" i="49"/>
  <c r="AD42" i="27"/>
  <c r="AH42" i="27"/>
  <c r="O45" i="43"/>
  <c r="K45" i="43"/>
  <c r="AH42" i="31"/>
  <c r="AD42" i="31"/>
  <c r="U44" i="45"/>
  <c r="V44" i="45" s="1"/>
  <c r="W44" i="45" s="1"/>
  <c r="X44" i="45" s="1"/>
  <c r="Y44" i="45" s="1"/>
  <c r="Z44" i="45" s="1"/>
  <c r="AA44" i="45" s="1"/>
  <c r="AB44" i="45" s="1"/>
  <c r="AC44" i="45" s="1"/>
  <c r="J44" i="45"/>
  <c r="U44" i="19"/>
  <c r="V44" i="19" s="1"/>
  <c r="W44" i="19" s="1"/>
  <c r="X44" i="19" s="1"/>
  <c r="Y44" i="19" s="1"/>
  <c r="Z44" i="19" s="1"/>
  <c r="AA44" i="19" s="1"/>
  <c r="AB44" i="19" s="1"/>
  <c r="AC44" i="19" s="1"/>
  <c r="J44" i="19"/>
  <c r="U44" i="17"/>
  <c r="V44" i="17" s="1"/>
  <c r="W44" i="17" s="1"/>
  <c r="X44" i="17" s="1"/>
  <c r="Y44" i="17" s="1"/>
  <c r="Z44" i="17" s="1"/>
  <c r="AA44" i="17" s="1"/>
  <c r="AB44" i="17" s="1"/>
  <c r="AC44" i="17" s="1"/>
  <c r="J44" i="17"/>
  <c r="AD42" i="51"/>
  <c r="AH42" i="51"/>
  <c r="AH45" i="29"/>
  <c r="AD45" i="29"/>
  <c r="J47" i="17"/>
  <c r="U47" i="17"/>
  <c r="V47" i="17" s="1"/>
  <c r="W47" i="17" s="1"/>
  <c r="X47" i="17" s="1"/>
  <c r="Y47" i="17" s="1"/>
  <c r="Z47" i="17" s="1"/>
  <c r="AA47" i="17" s="1"/>
  <c r="AB47" i="17" s="1"/>
  <c r="AC47" i="17" s="1"/>
  <c r="J47" i="49"/>
  <c r="U47" i="49"/>
  <c r="V47" i="49" s="1"/>
  <c r="W47" i="49" s="1"/>
  <c r="X47" i="49" s="1"/>
  <c r="Y47" i="49" s="1"/>
  <c r="Z47" i="49" s="1"/>
  <c r="AA47" i="49" s="1"/>
  <c r="AB47" i="49" s="1"/>
  <c r="AC47" i="49" s="1"/>
  <c r="G52" i="49"/>
  <c r="AH45" i="41"/>
  <c r="AD45" i="41"/>
  <c r="U47" i="29"/>
  <c r="V47" i="29" s="1"/>
  <c r="W47" i="29" s="1"/>
  <c r="X47" i="29" s="1"/>
  <c r="Y47" i="29" s="1"/>
  <c r="Z47" i="29" s="1"/>
  <c r="AA47" i="29" s="1"/>
  <c r="AB47" i="29" s="1"/>
  <c r="AC47" i="29" s="1"/>
  <c r="J47" i="29"/>
  <c r="O42" i="55"/>
  <c r="K42" i="55"/>
  <c r="AH36" i="9"/>
  <c r="AD36" i="9"/>
  <c r="AH45" i="33"/>
  <c r="AD45" i="33"/>
  <c r="AH42" i="23"/>
  <c r="AD42" i="23"/>
  <c r="P36" i="39"/>
  <c r="L36" i="39"/>
  <c r="K45" i="39"/>
  <c r="O45" i="39"/>
  <c r="J47" i="35"/>
  <c r="U47" i="35"/>
  <c r="V47" i="35" s="1"/>
  <c r="W47" i="35" s="1"/>
  <c r="X47" i="35" s="1"/>
  <c r="Y47" i="35" s="1"/>
  <c r="Z47" i="35" s="1"/>
  <c r="AA47" i="35" s="1"/>
  <c r="AB47" i="35" s="1"/>
  <c r="AC47" i="35" s="1"/>
  <c r="AI36" i="39"/>
  <c r="AE36" i="39"/>
  <c r="AI36" i="59"/>
  <c r="AE36" i="59"/>
  <c r="AH45" i="49"/>
  <c r="AD45" i="49"/>
  <c r="J47" i="27"/>
  <c r="U47" i="27"/>
  <c r="V47" i="27" s="1"/>
  <c r="W47" i="27" s="1"/>
  <c r="X47" i="27" s="1"/>
  <c r="Y47" i="27" s="1"/>
  <c r="Z47" i="27" s="1"/>
  <c r="AA47" i="27" s="1"/>
  <c r="AB47" i="27" s="1"/>
  <c r="AC47" i="27" s="1"/>
  <c r="AD45" i="43"/>
  <c r="AH45" i="43"/>
  <c r="K42" i="13"/>
  <c r="O42" i="13"/>
  <c r="U44" i="49"/>
  <c r="V44" i="49" s="1"/>
  <c r="W44" i="49" s="1"/>
  <c r="X44" i="49" s="1"/>
  <c r="Y44" i="49" s="1"/>
  <c r="Z44" i="49" s="1"/>
  <c r="AA44" i="49" s="1"/>
  <c r="AB44" i="49" s="1"/>
  <c r="AC44" i="49" s="1"/>
  <c r="J44" i="49"/>
  <c r="U44" i="29"/>
  <c r="V44" i="29" s="1"/>
  <c r="W44" i="29" s="1"/>
  <c r="X44" i="29" s="1"/>
  <c r="Y44" i="29" s="1"/>
  <c r="Z44" i="29" s="1"/>
  <c r="AA44" i="29" s="1"/>
  <c r="AB44" i="29" s="1"/>
  <c r="AC44" i="29" s="1"/>
  <c r="J44" i="29"/>
  <c r="U44" i="37"/>
  <c r="V44" i="37" s="1"/>
  <c r="W44" i="37" s="1"/>
  <c r="X44" i="37" s="1"/>
  <c r="Y44" i="37" s="1"/>
  <c r="Z44" i="37" s="1"/>
  <c r="AA44" i="37" s="1"/>
  <c r="AB44" i="37" s="1"/>
  <c r="AC44" i="37" s="1"/>
  <c r="J44" i="37"/>
  <c r="U47" i="51"/>
  <c r="V47" i="51" s="1"/>
  <c r="W47" i="51" s="1"/>
  <c r="X47" i="51" s="1"/>
  <c r="Y47" i="51" s="1"/>
  <c r="Z47" i="51" s="1"/>
  <c r="AA47" i="51" s="1"/>
  <c r="AB47" i="51" s="1"/>
  <c r="AC47" i="51" s="1"/>
  <c r="J47" i="51"/>
  <c r="K45" i="55"/>
  <c r="O45" i="55"/>
  <c r="O42" i="47"/>
  <c r="K42" i="47"/>
  <c r="K42" i="17"/>
  <c r="O42" i="17"/>
  <c r="AD42" i="49"/>
  <c r="AH42" i="49"/>
  <c r="O45" i="41"/>
  <c r="K45" i="41"/>
  <c r="K42" i="29"/>
  <c r="O42" i="29"/>
  <c r="O36" i="9"/>
  <c r="K36" i="9"/>
  <c r="N31" i="59"/>
  <c r="T31" i="59" s="1"/>
  <c r="S31" i="59"/>
  <c r="AJ39" i="59"/>
  <c r="AF39" i="59"/>
  <c r="AK39" i="59"/>
  <c r="AL33" i="59"/>
  <c r="AG33" i="59"/>
  <c r="AM33" i="59" s="1"/>
  <c r="AN33" i="59" s="1"/>
  <c r="AO33" i="59" s="1"/>
  <c r="AP33" i="59" s="1"/>
  <c r="AQ33" i="59" s="1"/>
  <c r="AR33" i="59" s="1"/>
  <c r="AS33" i="59" s="1"/>
  <c r="AT33" i="59" s="1"/>
  <c r="AU33" i="59" s="1"/>
  <c r="AV33" i="59" s="1"/>
  <c r="AW33" i="59" s="1"/>
  <c r="AX33" i="59" s="1"/>
  <c r="AY33" i="59" s="1"/>
  <c r="AZ33" i="59" s="1"/>
  <c r="L48" i="59"/>
  <c r="P48" i="59"/>
  <c r="N46" i="59"/>
  <c r="T46" i="59" s="1"/>
  <c r="S46" i="59"/>
  <c r="R39" i="59"/>
  <c r="Q39" i="59"/>
  <c r="M39" i="59"/>
  <c r="X35" i="59"/>
  <c r="M49" i="59"/>
  <c r="R49" i="59"/>
  <c r="Q49" i="59"/>
  <c r="AG46" i="59"/>
  <c r="AM46" i="59" s="1"/>
  <c r="AN46" i="59" s="1"/>
  <c r="AO46" i="59" s="1"/>
  <c r="AP46" i="59" s="1"/>
  <c r="AQ46" i="59" s="1"/>
  <c r="AR46" i="59" s="1"/>
  <c r="AS46" i="59" s="1"/>
  <c r="AT46" i="59" s="1"/>
  <c r="AU46" i="59" s="1"/>
  <c r="AV46" i="59" s="1"/>
  <c r="AW46" i="59" s="1"/>
  <c r="AX46" i="59" s="1"/>
  <c r="AY46" i="59" s="1"/>
  <c r="AZ46" i="59" s="1"/>
  <c r="AL46" i="59"/>
  <c r="AE48" i="59"/>
  <c r="AI48" i="59"/>
  <c r="AL31" i="59"/>
  <c r="AG31" i="59"/>
  <c r="AM31" i="59" s="1"/>
  <c r="AN31" i="59" s="1"/>
  <c r="AO31" i="59" s="1"/>
  <c r="AP31" i="59" s="1"/>
  <c r="AQ31" i="59" s="1"/>
  <c r="AR31" i="59" s="1"/>
  <c r="AS31" i="59" s="1"/>
  <c r="AT31" i="59" s="1"/>
  <c r="AU31" i="59" s="1"/>
  <c r="AV31" i="59" s="1"/>
  <c r="AW31" i="59" s="1"/>
  <c r="AX31" i="59" s="1"/>
  <c r="AY31" i="59" s="1"/>
  <c r="AZ31" i="59" s="1"/>
  <c r="AF49" i="59"/>
  <c r="AJ49" i="59"/>
  <c r="AK49" i="59"/>
  <c r="AL32" i="59"/>
  <c r="AG32" i="59"/>
  <c r="AM32" i="59" s="1"/>
  <c r="AN32" i="59" s="1"/>
  <c r="AO32" i="59" s="1"/>
  <c r="AP32" i="59" s="1"/>
  <c r="AQ32" i="59" s="1"/>
  <c r="AR32" i="59" s="1"/>
  <c r="AS32" i="59" s="1"/>
  <c r="AT32" i="59" s="1"/>
  <c r="AU32" i="59" s="1"/>
  <c r="AV32" i="59" s="1"/>
  <c r="AW32" i="59" s="1"/>
  <c r="AX32" i="59" s="1"/>
  <c r="AY32" i="59" s="1"/>
  <c r="AZ32" i="59" s="1"/>
  <c r="R35" i="59"/>
  <c r="Q35" i="59"/>
  <c r="M35" i="59"/>
  <c r="P30" i="59"/>
  <c r="R33" i="59"/>
  <c r="Q33" i="59"/>
  <c r="M33" i="59"/>
  <c r="AJ39" i="57"/>
  <c r="AK39" i="57"/>
  <c r="AF39" i="57"/>
  <c r="AL33" i="57"/>
  <c r="AG33" i="57"/>
  <c r="AM33" i="57" s="1"/>
  <c r="AN33" i="57" s="1"/>
  <c r="AO33" i="57" s="1"/>
  <c r="AP33" i="57" s="1"/>
  <c r="AQ33" i="57" s="1"/>
  <c r="AR33" i="57" s="1"/>
  <c r="AS33" i="57" s="1"/>
  <c r="AT33" i="57" s="1"/>
  <c r="AU33" i="57" s="1"/>
  <c r="AV33" i="57" s="1"/>
  <c r="AW33" i="57" s="1"/>
  <c r="AX33" i="57" s="1"/>
  <c r="AY33" i="57" s="1"/>
  <c r="AZ33" i="57" s="1"/>
  <c r="S36" i="57"/>
  <c r="N36" i="57"/>
  <c r="Q41" i="57"/>
  <c r="M41" i="57"/>
  <c r="R41" i="57"/>
  <c r="AH48" i="57"/>
  <c r="AD48" i="57"/>
  <c r="M35" i="57"/>
  <c r="R35" i="57"/>
  <c r="Q35" i="57"/>
  <c r="U52" i="57"/>
  <c r="V52" i="57" s="1"/>
  <c r="W52" i="57" s="1"/>
  <c r="X52" i="57" s="1"/>
  <c r="Y52" i="57" s="1"/>
  <c r="Z52" i="57" s="1"/>
  <c r="AA52" i="57" s="1"/>
  <c r="AB52" i="57" s="1"/>
  <c r="AC52" i="57" s="1"/>
  <c r="J52" i="57"/>
  <c r="G53" i="57"/>
  <c r="S33" i="57"/>
  <c r="N33" i="57"/>
  <c r="T33" i="57" s="1"/>
  <c r="X35" i="57"/>
  <c r="K48" i="57"/>
  <c r="O48" i="57"/>
  <c r="Q39" i="57"/>
  <c r="M39" i="57"/>
  <c r="R39" i="57"/>
  <c r="AJ41" i="57"/>
  <c r="AF41" i="57"/>
  <c r="AK41" i="57"/>
  <c r="AL32" i="57"/>
  <c r="AG32" i="57"/>
  <c r="AM32" i="57" s="1"/>
  <c r="AN32" i="57" s="1"/>
  <c r="AO32" i="57" s="1"/>
  <c r="AP32" i="57" s="1"/>
  <c r="AQ32" i="57" s="1"/>
  <c r="AR32" i="57" s="1"/>
  <c r="AS32" i="57" s="1"/>
  <c r="AT32" i="57" s="1"/>
  <c r="AU32" i="57" s="1"/>
  <c r="AV32" i="57" s="1"/>
  <c r="AW32" i="57" s="1"/>
  <c r="AX32" i="57" s="1"/>
  <c r="AY32" i="57" s="1"/>
  <c r="AZ32" i="57" s="1"/>
  <c r="AL31" i="57"/>
  <c r="AG31" i="57"/>
  <c r="AM31" i="57" s="1"/>
  <c r="AN31" i="57" s="1"/>
  <c r="AO31" i="57" s="1"/>
  <c r="AP31" i="57" s="1"/>
  <c r="AQ31" i="57" s="1"/>
  <c r="AR31" i="57" s="1"/>
  <c r="AS31" i="57" s="1"/>
  <c r="AT31" i="57" s="1"/>
  <c r="AU31" i="57" s="1"/>
  <c r="AV31" i="57" s="1"/>
  <c r="AW31" i="57" s="1"/>
  <c r="AX31" i="57" s="1"/>
  <c r="AY31" i="57" s="1"/>
  <c r="AZ31" i="57" s="1"/>
  <c r="AE49" i="57"/>
  <c r="AI49" i="57"/>
  <c r="L49" i="57"/>
  <c r="P49" i="57"/>
  <c r="Q30" i="57"/>
  <c r="AL46" i="57"/>
  <c r="AG46" i="57"/>
  <c r="AM46" i="57" s="1"/>
  <c r="AN46" i="57" s="1"/>
  <c r="AO46" i="57" s="1"/>
  <c r="AP46" i="57" s="1"/>
  <c r="AQ46" i="57" s="1"/>
  <c r="AR46" i="57" s="1"/>
  <c r="AS46" i="57" s="1"/>
  <c r="AT46" i="57" s="1"/>
  <c r="AU46" i="57" s="1"/>
  <c r="AV46" i="57" s="1"/>
  <c r="AW46" i="57" s="1"/>
  <c r="AX46" i="57" s="1"/>
  <c r="AY46" i="57" s="1"/>
  <c r="AZ46" i="57" s="1"/>
  <c r="AD48" i="55"/>
  <c r="AH48" i="55"/>
  <c r="AK41" i="55"/>
  <c r="AJ41" i="55"/>
  <c r="AF41" i="55"/>
  <c r="M39" i="55"/>
  <c r="R39" i="55"/>
  <c r="Q39" i="55"/>
  <c r="L49" i="55"/>
  <c r="P49" i="55"/>
  <c r="AG31" i="55"/>
  <c r="AM31" i="55" s="1"/>
  <c r="AN31" i="55" s="1"/>
  <c r="AO31" i="55" s="1"/>
  <c r="AP31" i="55" s="1"/>
  <c r="AQ31" i="55" s="1"/>
  <c r="AR31" i="55" s="1"/>
  <c r="AS31" i="55" s="1"/>
  <c r="AT31" i="55" s="1"/>
  <c r="AU31" i="55" s="1"/>
  <c r="AV31" i="55" s="1"/>
  <c r="AW31" i="55" s="1"/>
  <c r="AX31" i="55" s="1"/>
  <c r="AY31" i="55" s="1"/>
  <c r="AZ31" i="55" s="1"/>
  <c r="AL31" i="55"/>
  <c r="K48" i="55"/>
  <c r="O48" i="55"/>
  <c r="AG32" i="55"/>
  <c r="AM32" i="55" s="1"/>
  <c r="AN32" i="55" s="1"/>
  <c r="AO32" i="55" s="1"/>
  <c r="AP32" i="55" s="1"/>
  <c r="AQ32" i="55" s="1"/>
  <c r="AR32" i="55" s="1"/>
  <c r="AS32" i="55" s="1"/>
  <c r="AT32" i="55" s="1"/>
  <c r="AU32" i="55" s="1"/>
  <c r="AV32" i="55" s="1"/>
  <c r="AW32" i="55" s="1"/>
  <c r="AX32" i="55" s="1"/>
  <c r="AY32" i="55" s="1"/>
  <c r="AZ32" i="55" s="1"/>
  <c r="AL32" i="55"/>
  <c r="R35" i="55"/>
  <c r="Q35" i="55"/>
  <c r="M35" i="55"/>
  <c r="AL33" i="55"/>
  <c r="AG33" i="55"/>
  <c r="AM33" i="55" s="1"/>
  <c r="AN33" i="55" s="1"/>
  <c r="AO33" i="55" s="1"/>
  <c r="AP33" i="55" s="1"/>
  <c r="AQ33" i="55" s="1"/>
  <c r="AR33" i="55" s="1"/>
  <c r="AS33" i="55" s="1"/>
  <c r="AT33" i="55" s="1"/>
  <c r="AU33" i="55" s="1"/>
  <c r="AV33" i="55" s="1"/>
  <c r="AW33" i="55" s="1"/>
  <c r="AX33" i="55" s="1"/>
  <c r="AY33" i="55" s="1"/>
  <c r="AZ33" i="55" s="1"/>
  <c r="P30" i="55"/>
  <c r="AL46" i="55"/>
  <c r="AG46" i="55"/>
  <c r="AM46" i="55" s="1"/>
  <c r="AN46" i="55" s="1"/>
  <c r="AO46" i="55" s="1"/>
  <c r="AP46" i="55" s="1"/>
  <c r="AQ46" i="55" s="1"/>
  <c r="AR46" i="55" s="1"/>
  <c r="AS46" i="55" s="1"/>
  <c r="AT46" i="55" s="1"/>
  <c r="AU46" i="55" s="1"/>
  <c r="AV46" i="55" s="1"/>
  <c r="AW46" i="55" s="1"/>
  <c r="AX46" i="55" s="1"/>
  <c r="AY46" i="55" s="1"/>
  <c r="AZ46" i="55" s="1"/>
  <c r="N31" i="55"/>
  <c r="T31" i="55" s="1"/>
  <c r="S31" i="55"/>
  <c r="AE49" i="55"/>
  <c r="AI49" i="55"/>
  <c r="AF39" i="55"/>
  <c r="AK39" i="55"/>
  <c r="AJ39" i="55"/>
  <c r="M41" i="55"/>
  <c r="R41" i="55"/>
  <c r="Q41" i="55"/>
  <c r="Y35" i="55"/>
  <c r="N35" i="53"/>
  <c r="S35" i="53"/>
  <c r="AL39" i="53"/>
  <c r="AG39" i="53"/>
  <c r="AM39" i="53" s="1"/>
  <c r="AN39" i="53" s="1"/>
  <c r="AO39" i="53" s="1"/>
  <c r="AP39" i="53" s="1"/>
  <c r="AQ39" i="53" s="1"/>
  <c r="AR39" i="53" s="1"/>
  <c r="AS39" i="53" s="1"/>
  <c r="AT39" i="53" s="1"/>
  <c r="AU39" i="53" s="1"/>
  <c r="AV39" i="53" s="1"/>
  <c r="AW39" i="53" s="1"/>
  <c r="AX39" i="53" s="1"/>
  <c r="AY39" i="53" s="1"/>
  <c r="AZ39" i="53" s="1"/>
  <c r="Y35" i="53"/>
  <c r="M39" i="53"/>
  <c r="R39" i="53"/>
  <c r="Q39" i="53"/>
  <c r="AK33" i="53"/>
  <c r="AJ33" i="53"/>
  <c r="AF33" i="53"/>
  <c r="AK41" i="53"/>
  <c r="AJ41" i="53"/>
  <c r="AF41" i="53"/>
  <c r="AL46" i="53"/>
  <c r="AG46" i="53"/>
  <c r="AM46" i="53" s="1"/>
  <c r="AN46" i="53" s="1"/>
  <c r="AO46" i="53" s="1"/>
  <c r="AP46" i="53" s="1"/>
  <c r="AQ46" i="53" s="1"/>
  <c r="AR46" i="53" s="1"/>
  <c r="AS46" i="53" s="1"/>
  <c r="AT46" i="53" s="1"/>
  <c r="AU46" i="53" s="1"/>
  <c r="AV46" i="53" s="1"/>
  <c r="AW46" i="53" s="1"/>
  <c r="AX46" i="53" s="1"/>
  <c r="AY46" i="53" s="1"/>
  <c r="AZ46" i="53" s="1"/>
  <c r="AE49" i="53"/>
  <c r="AI49" i="53"/>
  <c r="R41" i="53"/>
  <c r="Q41" i="53"/>
  <c r="M41" i="53"/>
  <c r="S29" i="53"/>
  <c r="N29" i="53"/>
  <c r="Q30" i="53"/>
  <c r="S46" i="53"/>
  <c r="N46" i="53"/>
  <c r="T46" i="53" s="1"/>
  <c r="AG32" i="53"/>
  <c r="AM32" i="53" s="1"/>
  <c r="AN32" i="53" s="1"/>
  <c r="AO32" i="53" s="1"/>
  <c r="AP32" i="53" s="1"/>
  <c r="AQ32" i="53" s="1"/>
  <c r="AR32" i="53" s="1"/>
  <c r="AS32" i="53" s="1"/>
  <c r="AT32" i="53" s="1"/>
  <c r="AU32" i="53" s="1"/>
  <c r="AV32" i="53" s="1"/>
  <c r="AW32" i="53" s="1"/>
  <c r="AX32" i="53" s="1"/>
  <c r="AY32" i="53" s="1"/>
  <c r="AZ32" i="53" s="1"/>
  <c r="AL32" i="53"/>
  <c r="Z29" i="53"/>
  <c r="AG31" i="53"/>
  <c r="AM31" i="53" s="1"/>
  <c r="AN31" i="53" s="1"/>
  <c r="AO31" i="53" s="1"/>
  <c r="AP31" i="53" s="1"/>
  <c r="AQ31" i="53" s="1"/>
  <c r="AR31" i="53" s="1"/>
  <c r="AS31" i="53" s="1"/>
  <c r="AT31" i="53" s="1"/>
  <c r="AU31" i="53" s="1"/>
  <c r="AV31" i="53" s="1"/>
  <c r="AW31" i="53" s="1"/>
  <c r="AX31" i="53" s="1"/>
  <c r="AY31" i="53" s="1"/>
  <c r="AZ31" i="53" s="1"/>
  <c r="AL31" i="53"/>
  <c r="S35" i="51"/>
  <c r="N35" i="51"/>
  <c r="Y29" i="51"/>
  <c r="AG46" i="51"/>
  <c r="AM46" i="51" s="1"/>
  <c r="AN46" i="51" s="1"/>
  <c r="AO46" i="51" s="1"/>
  <c r="AP46" i="51" s="1"/>
  <c r="AQ46" i="51" s="1"/>
  <c r="AR46" i="51" s="1"/>
  <c r="AS46" i="51" s="1"/>
  <c r="AT46" i="51" s="1"/>
  <c r="AU46" i="51" s="1"/>
  <c r="AV46" i="51" s="1"/>
  <c r="AW46" i="51" s="1"/>
  <c r="AX46" i="51" s="1"/>
  <c r="AY46" i="51" s="1"/>
  <c r="AZ46" i="51" s="1"/>
  <c r="AL46" i="51"/>
  <c r="Q36" i="51"/>
  <c r="M36" i="51"/>
  <c r="R36" i="51"/>
  <c r="AI49" i="51"/>
  <c r="AE49" i="51"/>
  <c r="Y35" i="51"/>
  <c r="N46" i="51"/>
  <c r="T46" i="51" s="1"/>
  <c r="S46" i="51"/>
  <c r="CF31" i="51"/>
  <c r="CG31" i="51"/>
  <c r="BB31" i="51"/>
  <c r="CH31" i="51"/>
  <c r="M39" i="51"/>
  <c r="Q39" i="51"/>
  <c r="R39" i="51"/>
  <c r="P49" i="51"/>
  <c r="L49" i="51"/>
  <c r="Q30" i="51"/>
  <c r="AL32" i="51"/>
  <c r="AG32" i="51"/>
  <c r="AM32" i="51" s="1"/>
  <c r="AN32" i="51" s="1"/>
  <c r="AO32" i="51" s="1"/>
  <c r="AP32" i="51" s="1"/>
  <c r="AQ32" i="51" s="1"/>
  <c r="AR32" i="51" s="1"/>
  <c r="AS32" i="51" s="1"/>
  <c r="AT32" i="51" s="1"/>
  <c r="AU32" i="51" s="1"/>
  <c r="AV32" i="51" s="1"/>
  <c r="AW32" i="51" s="1"/>
  <c r="AX32" i="51" s="1"/>
  <c r="AY32" i="51" s="1"/>
  <c r="AZ32" i="51" s="1"/>
  <c r="AK41" i="51"/>
  <c r="AJ41" i="51"/>
  <c r="AF41" i="51"/>
  <c r="AL33" i="51"/>
  <c r="AG33" i="51"/>
  <c r="AM33" i="51" s="1"/>
  <c r="AN33" i="51" s="1"/>
  <c r="AO33" i="51" s="1"/>
  <c r="AP33" i="51" s="1"/>
  <c r="AQ33" i="51" s="1"/>
  <c r="AR33" i="51" s="1"/>
  <c r="AS33" i="51" s="1"/>
  <c r="AT33" i="51" s="1"/>
  <c r="AU33" i="51" s="1"/>
  <c r="AV33" i="51" s="1"/>
  <c r="AW33" i="51" s="1"/>
  <c r="AX33" i="51" s="1"/>
  <c r="AY33" i="51" s="1"/>
  <c r="AZ33" i="51" s="1"/>
  <c r="AJ36" i="51"/>
  <c r="AK36" i="51"/>
  <c r="AF36" i="51"/>
  <c r="AL32" i="49"/>
  <c r="AG32" i="49"/>
  <c r="AM32" i="49" s="1"/>
  <c r="AN32" i="49" s="1"/>
  <c r="AO32" i="49" s="1"/>
  <c r="AP32" i="49" s="1"/>
  <c r="AQ32" i="49" s="1"/>
  <c r="AR32" i="49" s="1"/>
  <c r="AS32" i="49" s="1"/>
  <c r="AT32" i="49" s="1"/>
  <c r="AU32" i="49" s="1"/>
  <c r="AV32" i="49" s="1"/>
  <c r="AW32" i="49" s="1"/>
  <c r="AX32" i="49" s="1"/>
  <c r="AY32" i="49" s="1"/>
  <c r="AZ32" i="49" s="1"/>
  <c r="P30" i="49"/>
  <c r="AF39" i="49"/>
  <c r="AK39" i="49"/>
  <c r="AJ39" i="49"/>
  <c r="Q46" i="49"/>
  <c r="R46" i="49"/>
  <c r="M46" i="49"/>
  <c r="Q49" i="49"/>
  <c r="M49" i="49"/>
  <c r="R49" i="49"/>
  <c r="AG33" i="49"/>
  <c r="AM33" i="49" s="1"/>
  <c r="AN33" i="49" s="1"/>
  <c r="AO33" i="49" s="1"/>
  <c r="AP33" i="49" s="1"/>
  <c r="AQ33" i="49" s="1"/>
  <c r="AR33" i="49" s="1"/>
  <c r="AS33" i="49" s="1"/>
  <c r="AT33" i="49" s="1"/>
  <c r="AU33" i="49" s="1"/>
  <c r="AV33" i="49" s="1"/>
  <c r="AW33" i="49" s="1"/>
  <c r="AX33" i="49" s="1"/>
  <c r="AY33" i="49" s="1"/>
  <c r="AZ33" i="49" s="1"/>
  <c r="AL33" i="49"/>
  <c r="AE48" i="49"/>
  <c r="AI48" i="49"/>
  <c r="R33" i="49"/>
  <c r="M33" i="49"/>
  <c r="Q33" i="49"/>
  <c r="Y35" i="49"/>
  <c r="AJ49" i="49"/>
  <c r="AK49" i="49"/>
  <c r="AF49" i="49"/>
  <c r="M35" i="49"/>
  <c r="R35" i="49"/>
  <c r="Q35" i="49"/>
  <c r="M36" i="49"/>
  <c r="R36" i="49"/>
  <c r="Q36" i="49"/>
  <c r="BK46" i="49"/>
  <c r="BL46" i="49" s="1"/>
  <c r="BM46" i="49" s="1"/>
  <c r="BN46" i="49" s="1"/>
  <c r="BO46" i="49" s="1"/>
  <c r="BA46" i="49"/>
  <c r="P48" i="49"/>
  <c r="L48" i="49"/>
  <c r="AJ36" i="49"/>
  <c r="AK36" i="49"/>
  <c r="AF36" i="49"/>
  <c r="M39" i="49"/>
  <c r="R39" i="49"/>
  <c r="Q39" i="49"/>
  <c r="AG31" i="49"/>
  <c r="AM31" i="49" s="1"/>
  <c r="AN31" i="49" s="1"/>
  <c r="AO31" i="49" s="1"/>
  <c r="AP31" i="49" s="1"/>
  <c r="AQ31" i="49" s="1"/>
  <c r="AR31" i="49" s="1"/>
  <c r="AS31" i="49" s="1"/>
  <c r="AT31" i="49" s="1"/>
  <c r="AU31" i="49" s="1"/>
  <c r="AV31" i="49" s="1"/>
  <c r="AW31" i="49" s="1"/>
  <c r="AX31" i="49" s="1"/>
  <c r="AY31" i="49" s="1"/>
  <c r="AZ31" i="49" s="1"/>
  <c r="AL31" i="49"/>
  <c r="AF46" i="47"/>
  <c r="AK46" i="47"/>
  <c r="AJ46" i="47"/>
  <c r="AK41" i="47"/>
  <c r="AJ41" i="47"/>
  <c r="AF41" i="47"/>
  <c r="M36" i="47"/>
  <c r="Q36" i="47"/>
  <c r="R36" i="47"/>
  <c r="Y35" i="47"/>
  <c r="AL31" i="47"/>
  <c r="AG31" i="47"/>
  <c r="AM31" i="47" s="1"/>
  <c r="AN31" i="47" s="1"/>
  <c r="AO31" i="47" s="1"/>
  <c r="AP31" i="47" s="1"/>
  <c r="AQ31" i="47" s="1"/>
  <c r="AR31" i="47" s="1"/>
  <c r="AS31" i="47" s="1"/>
  <c r="AT31" i="47" s="1"/>
  <c r="AU31" i="47" s="1"/>
  <c r="AV31" i="47" s="1"/>
  <c r="AW31" i="47" s="1"/>
  <c r="AX31" i="47" s="1"/>
  <c r="AY31" i="47" s="1"/>
  <c r="AZ31" i="47" s="1"/>
  <c r="N35" i="47"/>
  <c r="S35" i="47"/>
  <c r="AF36" i="47"/>
  <c r="AK36" i="47"/>
  <c r="AJ36" i="47"/>
  <c r="X29" i="47"/>
  <c r="P49" i="47"/>
  <c r="L49" i="47"/>
  <c r="AG32" i="47"/>
  <c r="AM32" i="47" s="1"/>
  <c r="AN32" i="47" s="1"/>
  <c r="AO32" i="47" s="1"/>
  <c r="AP32" i="47" s="1"/>
  <c r="AQ32" i="47" s="1"/>
  <c r="AR32" i="47" s="1"/>
  <c r="AS32" i="47" s="1"/>
  <c r="AT32" i="47" s="1"/>
  <c r="AU32" i="47" s="1"/>
  <c r="AV32" i="47" s="1"/>
  <c r="AW32" i="47" s="1"/>
  <c r="AX32" i="47" s="1"/>
  <c r="AY32" i="47" s="1"/>
  <c r="AZ32" i="47" s="1"/>
  <c r="AL32" i="47"/>
  <c r="P30" i="47"/>
  <c r="N46" i="47"/>
  <c r="T46" i="47" s="1"/>
  <c r="S46" i="47"/>
  <c r="AG33" i="47"/>
  <c r="AM33" i="47" s="1"/>
  <c r="AN33" i="47" s="1"/>
  <c r="AO33" i="47" s="1"/>
  <c r="AP33" i="47" s="1"/>
  <c r="AQ33" i="47" s="1"/>
  <c r="AR33" i="47" s="1"/>
  <c r="AS33" i="47" s="1"/>
  <c r="AT33" i="47" s="1"/>
  <c r="AU33" i="47" s="1"/>
  <c r="AV33" i="47" s="1"/>
  <c r="AW33" i="47" s="1"/>
  <c r="AX33" i="47" s="1"/>
  <c r="AY33" i="47" s="1"/>
  <c r="AZ33" i="47" s="1"/>
  <c r="AL33" i="47"/>
  <c r="R41" i="47"/>
  <c r="Q41" i="47"/>
  <c r="M41" i="47"/>
  <c r="AJ39" i="45"/>
  <c r="AF39" i="45"/>
  <c r="AK39" i="45"/>
  <c r="AJ46" i="45"/>
  <c r="AK46" i="45"/>
  <c r="AF46" i="45"/>
  <c r="Y29" i="45"/>
  <c r="X35" i="45"/>
  <c r="AE49" i="45"/>
  <c r="AI49" i="45"/>
  <c r="AL33" i="45"/>
  <c r="AG33" i="45"/>
  <c r="AM33" i="45" s="1"/>
  <c r="AN33" i="45" s="1"/>
  <c r="AO33" i="45" s="1"/>
  <c r="AP33" i="45" s="1"/>
  <c r="AQ33" i="45" s="1"/>
  <c r="AR33" i="45" s="1"/>
  <c r="AS33" i="45" s="1"/>
  <c r="AT33" i="45" s="1"/>
  <c r="AU33" i="45" s="1"/>
  <c r="AV33" i="45" s="1"/>
  <c r="AW33" i="45" s="1"/>
  <c r="AX33" i="45" s="1"/>
  <c r="AY33" i="45" s="1"/>
  <c r="AZ33" i="45" s="1"/>
  <c r="P49" i="45"/>
  <c r="L49" i="45"/>
  <c r="AD48" i="45"/>
  <c r="AH48" i="45"/>
  <c r="R46" i="45"/>
  <c r="M46" i="45"/>
  <c r="Q46" i="45"/>
  <c r="K48" i="45"/>
  <c r="O48" i="45"/>
  <c r="AL41" i="45"/>
  <c r="AG41" i="45"/>
  <c r="AM41" i="45" s="1"/>
  <c r="AN41" i="45" s="1"/>
  <c r="AO41" i="45" s="1"/>
  <c r="AP41" i="45" s="1"/>
  <c r="AQ41" i="45" s="1"/>
  <c r="AR41" i="45" s="1"/>
  <c r="AS41" i="45" s="1"/>
  <c r="AT41" i="45" s="1"/>
  <c r="AU41" i="45" s="1"/>
  <c r="AV41" i="45" s="1"/>
  <c r="AW41" i="45" s="1"/>
  <c r="AX41" i="45" s="1"/>
  <c r="AY41" i="45" s="1"/>
  <c r="AZ41" i="45" s="1"/>
  <c r="Q30" i="45"/>
  <c r="R35" i="45"/>
  <c r="M35" i="45"/>
  <c r="Q35" i="45"/>
  <c r="AG31" i="45"/>
  <c r="AM31" i="45" s="1"/>
  <c r="AN31" i="45" s="1"/>
  <c r="AO31" i="45" s="1"/>
  <c r="AP31" i="45" s="1"/>
  <c r="AQ31" i="45" s="1"/>
  <c r="AR31" i="45" s="1"/>
  <c r="AS31" i="45" s="1"/>
  <c r="AT31" i="45" s="1"/>
  <c r="AU31" i="45" s="1"/>
  <c r="AV31" i="45" s="1"/>
  <c r="AW31" i="45" s="1"/>
  <c r="AX31" i="45" s="1"/>
  <c r="AY31" i="45" s="1"/>
  <c r="AZ31" i="45" s="1"/>
  <c r="AL31" i="45"/>
  <c r="N32" i="45"/>
  <c r="T32" i="45" s="1"/>
  <c r="S32" i="45"/>
  <c r="AF36" i="45"/>
  <c r="AK36" i="45"/>
  <c r="AJ36" i="45"/>
  <c r="Q33" i="45"/>
  <c r="M33" i="45"/>
  <c r="R33" i="45"/>
  <c r="AL32" i="45"/>
  <c r="AG32" i="45"/>
  <c r="AM32" i="45" s="1"/>
  <c r="AN32" i="45" s="1"/>
  <c r="AO32" i="45" s="1"/>
  <c r="AP32" i="45" s="1"/>
  <c r="AQ32" i="45" s="1"/>
  <c r="AR32" i="45" s="1"/>
  <c r="AS32" i="45" s="1"/>
  <c r="AT32" i="45" s="1"/>
  <c r="AU32" i="45" s="1"/>
  <c r="AV32" i="45" s="1"/>
  <c r="AW32" i="45" s="1"/>
  <c r="AX32" i="45" s="1"/>
  <c r="AY32" i="45" s="1"/>
  <c r="AZ32" i="45" s="1"/>
  <c r="R41" i="43"/>
  <c r="M41" i="43"/>
  <c r="Q41" i="43"/>
  <c r="AG31" i="43"/>
  <c r="AM31" i="43" s="1"/>
  <c r="AN31" i="43" s="1"/>
  <c r="AO31" i="43" s="1"/>
  <c r="AP31" i="43" s="1"/>
  <c r="AQ31" i="43" s="1"/>
  <c r="AR31" i="43" s="1"/>
  <c r="AS31" i="43" s="1"/>
  <c r="AT31" i="43" s="1"/>
  <c r="AU31" i="43" s="1"/>
  <c r="AV31" i="43" s="1"/>
  <c r="AW31" i="43" s="1"/>
  <c r="AX31" i="43" s="1"/>
  <c r="AY31" i="43" s="1"/>
  <c r="AZ31" i="43" s="1"/>
  <c r="AL31" i="43"/>
  <c r="M33" i="43"/>
  <c r="R33" i="43"/>
  <c r="Q33" i="43"/>
  <c r="M46" i="43"/>
  <c r="R46" i="43"/>
  <c r="Q46" i="43"/>
  <c r="AE49" i="43"/>
  <c r="AI49" i="43"/>
  <c r="Q30" i="43"/>
  <c r="N35" i="43"/>
  <c r="S35" i="43"/>
  <c r="AK39" i="43"/>
  <c r="AJ39" i="43"/>
  <c r="AF39" i="43"/>
  <c r="AG32" i="43"/>
  <c r="AM32" i="43" s="1"/>
  <c r="AN32" i="43" s="1"/>
  <c r="AO32" i="43" s="1"/>
  <c r="AP32" i="43" s="1"/>
  <c r="AQ32" i="43" s="1"/>
  <c r="AR32" i="43" s="1"/>
  <c r="AS32" i="43" s="1"/>
  <c r="AT32" i="43" s="1"/>
  <c r="AU32" i="43" s="1"/>
  <c r="AV32" i="43" s="1"/>
  <c r="AW32" i="43" s="1"/>
  <c r="AX32" i="43" s="1"/>
  <c r="AY32" i="43" s="1"/>
  <c r="AZ32" i="43" s="1"/>
  <c r="AL32" i="43"/>
  <c r="AL46" i="43"/>
  <c r="AG46" i="43"/>
  <c r="AM46" i="43" s="1"/>
  <c r="AN46" i="43" s="1"/>
  <c r="AO46" i="43" s="1"/>
  <c r="AP46" i="43" s="1"/>
  <c r="AQ46" i="43" s="1"/>
  <c r="AR46" i="43" s="1"/>
  <c r="AS46" i="43" s="1"/>
  <c r="AT46" i="43" s="1"/>
  <c r="AU46" i="43" s="1"/>
  <c r="AV46" i="43" s="1"/>
  <c r="AW46" i="43" s="1"/>
  <c r="AX46" i="43" s="1"/>
  <c r="AY46" i="43" s="1"/>
  <c r="AZ46" i="43" s="1"/>
  <c r="AF33" i="43"/>
  <c r="AK33" i="43"/>
  <c r="AJ33" i="43"/>
  <c r="AK41" i="43"/>
  <c r="AJ41" i="43"/>
  <c r="AF41" i="43"/>
  <c r="X29" i="43"/>
  <c r="Y35" i="43"/>
  <c r="AG46" i="41"/>
  <c r="AM46" i="41" s="1"/>
  <c r="AN46" i="41" s="1"/>
  <c r="AO46" i="41" s="1"/>
  <c r="AP46" i="41" s="1"/>
  <c r="AQ46" i="41" s="1"/>
  <c r="AR46" i="41" s="1"/>
  <c r="AS46" i="41" s="1"/>
  <c r="AT46" i="41" s="1"/>
  <c r="AU46" i="41" s="1"/>
  <c r="AV46" i="41" s="1"/>
  <c r="AW46" i="41" s="1"/>
  <c r="AX46" i="41" s="1"/>
  <c r="AY46" i="41" s="1"/>
  <c r="AZ46" i="41" s="1"/>
  <c r="AL46" i="41"/>
  <c r="AL41" i="41"/>
  <c r="AG41" i="41"/>
  <c r="AM41" i="41" s="1"/>
  <c r="AN41" i="41" s="1"/>
  <c r="AO41" i="41" s="1"/>
  <c r="AP41" i="41" s="1"/>
  <c r="AQ41" i="41" s="1"/>
  <c r="AR41" i="41" s="1"/>
  <c r="AS41" i="41" s="1"/>
  <c r="AT41" i="41" s="1"/>
  <c r="AU41" i="41" s="1"/>
  <c r="AV41" i="41" s="1"/>
  <c r="AW41" i="41" s="1"/>
  <c r="AX41" i="41" s="1"/>
  <c r="AY41" i="41" s="1"/>
  <c r="AZ41" i="41" s="1"/>
  <c r="AL32" i="41"/>
  <c r="AG32" i="41"/>
  <c r="AM32" i="41" s="1"/>
  <c r="AN32" i="41" s="1"/>
  <c r="AO32" i="41" s="1"/>
  <c r="AP32" i="41" s="1"/>
  <c r="AQ32" i="41" s="1"/>
  <c r="AR32" i="41" s="1"/>
  <c r="AS32" i="41" s="1"/>
  <c r="AT32" i="41" s="1"/>
  <c r="AU32" i="41" s="1"/>
  <c r="AV32" i="41" s="1"/>
  <c r="AW32" i="41" s="1"/>
  <c r="AX32" i="41" s="1"/>
  <c r="AY32" i="41" s="1"/>
  <c r="AZ32" i="41" s="1"/>
  <c r="N33" i="41"/>
  <c r="T33" i="41" s="1"/>
  <c r="S33" i="41"/>
  <c r="Z35" i="41"/>
  <c r="AL31" i="41"/>
  <c r="AG31" i="41"/>
  <c r="AM31" i="41" s="1"/>
  <c r="AN31" i="41" s="1"/>
  <c r="AO31" i="41" s="1"/>
  <c r="AP31" i="41" s="1"/>
  <c r="AQ31" i="41" s="1"/>
  <c r="AR31" i="41" s="1"/>
  <c r="AS31" i="41" s="1"/>
  <c r="AT31" i="41" s="1"/>
  <c r="AU31" i="41" s="1"/>
  <c r="AV31" i="41" s="1"/>
  <c r="AW31" i="41" s="1"/>
  <c r="AX31" i="41" s="1"/>
  <c r="AY31" i="41" s="1"/>
  <c r="AZ31" i="41" s="1"/>
  <c r="S46" i="41"/>
  <c r="N46" i="41"/>
  <c r="T46" i="41" s="1"/>
  <c r="P30" i="41"/>
  <c r="S35" i="41"/>
  <c r="N35" i="41"/>
  <c r="Y29" i="39"/>
  <c r="AG32" i="39"/>
  <c r="AM32" i="39" s="1"/>
  <c r="AN32" i="39" s="1"/>
  <c r="AO32" i="39" s="1"/>
  <c r="AP32" i="39" s="1"/>
  <c r="AQ32" i="39" s="1"/>
  <c r="AR32" i="39" s="1"/>
  <c r="AS32" i="39" s="1"/>
  <c r="AT32" i="39" s="1"/>
  <c r="AU32" i="39" s="1"/>
  <c r="AV32" i="39" s="1"/>
  <c r="AW32" i="39" s="1"/>
  <c r="AX32" i="39" s="1"/>
  <c r="AY32" i="39" s="1"/>
  <c r="AZ32" i="39" s="1"/>
  <c r="AL32" i="39"/>
  <c r="Q39" i="39"/>
  <c r="M39" i="39"/>
  <c r="R39" i="39"/>
  <c r="Q29" i="39"/>
  <c r="M29" i="39"/>
  <c r="R29" i="39"/>
  <c r="S35" i="39"/>
  <c r="N35" i="39"/>
  <c r="AG31" i="39"/>
  <c r="AM31" i="39" s="1"/>
  <c r="AN31" i="39" s="1"/>
  <c r="AO31" i="39" s="1"/>
  <c r="AP31" i="39" s="1"/>
  <c r="AQ31" i="39" s="1"/>
  <c r="AR31" i="39" s="1"/>
  <c r="AS31" i="39" s="1"/>
  <c r="AT31" i="39" s="1"/>
  <c r="AU31" i="39" s="1"/>
  <c r="AV31" i="39" s="1"/>
  <c r="AW31" i="39" s="1"/>
  <c r="AX31" i="39" s="1"/>
  <c r="AY31" i="39" s="1"/>
  <c r="AZ31" i="39" s="1"/>
  <c r="AL31" i="39"/>
  <c r="Z35" i="39"/>
  <c r="AL46" i="39"/>
  <c r="AG46" i="39"/>
  <c r="AM46" i="39" s="1"/>
  <c r="AN46" i="39" s="1"/>
  <c r="AO46" i="39" s="1"/>
  <c r="AP46" i="39" s="1"/>
  <c r="AQ46" i="39" s="1"/>
  <c r="AR46" i="39" s="1"/>
  <c r="AS46" i="39" s="1"/>
  <c r="AT46" i="39" s="1"/>
  <c r="AU46" i="39" s="1"/>
  <c r="AV46" i="39" s="1"/>
  <c r="AW46" i="39" s="1"/>
  <c r="AX46" i="39" s="1"/>
  <c r="AY46" i="39" s="1"/>
  <c r="AZ46" i="39" s="1"/>
  <c r="AJ33" i="39"/>
  <c r="AK33" i="39"/>
  <c r="AF33" i="39"/>
  <c r="Q33" i="39"/>
  <c r="M33" i="39"/>
  <c r="R33" i="39"/>
  <c r="Q30" i="39"/>
  <c r="AG41" i="39"/>
  <c r="AM41" i="39" s="1"/>
  <c r="AN41" i="39" s="1"/>
  <c r="AO41" i="39" s="1"/>
  <c r="AP41" i="39" s="1"/>
  <c r="AQ41" i="39" s="1"/>
  <c r="AR41" i="39" s="1"/>
  <c r="AS41" i="39" s="1"/>
  <c r="AT41" i="39" s="1"/>
  <c r="AU41" i="39" s="1"/>
  <c r="AV41" i="39" s="1"/>
  <c r="AW41" i="39" s="1"/>
  <c r="AX41" i="39" s="1"/>
  <c r="AY41" i="39" s="1"/>
  <c r="AZ41" i="39" s="1"/>
  <c r="AL41" i="39"/>
  <c r="AE49" i="39"/>
  <c r="AI49" i="39"/>
  <c r="R35" i="37"/>
  <c r="Q35" i="37"/>
  <c r="M35" i="37"/>
  <c r="M39" i="37"/>
  <c r="R39" i="37"/>
  <c r="Q39" i="37"/>
  <c r="N33" i="37"/>
  <c r="T33" i="37" s="1"/>
  <c r="S33" i="37"/>
  <c r="BK33" i="37"/>
  <c r="BL33" i="37" s="1"/>
  <c r="BM33" i="37" s="1"/>
  <c r="BN33" i="37" s="1"/>
  <c r="BO33" i="37" s="1"/>
  <c r="BA33" i="37"/>
  <c r="AL46" i="37"/>
  <c r="AG46" i="37"/>
  <c r="AM46" i="37" s="1"/>
  <c r="AN46" i="37" s="1"/>
  <c r="AO46" i="37" s="1"/>
  <c r="AP46" i="37" s="1"/>
  <c r="AQ46" i="37" s="1"/>
  <c r="AR46" i="37" s="1"/>
  <c r="AS46" i="37" s="1"/>
  <c r="AT46" i="37" s="1"/>
  <c r="AU46" i="37" s="1"/>
  <c r="AV46" i="37" s="1"/>
  <c r="AW46" i="37" s="1"/>
  <c r="AX46" i="37" s="1"/>
  <c r="AY46" i="37" s="1"/>
  <c r="AZ46" i="37" s="1"/>
  <c r="Z35" i="37"/>
  <c r="M41" i="37"/>
  <c r="R41" i="37"/>
  <c r="Q41" i="37"/>
  <c r="L49" i="37"/>
  <c r="P49" i="37"/>
  <c r="AF41" i="37"/>
  <c r="AJ41" i="37"/>
  <c r="AK41" i="37"/>
  <c r="AL31" i="37"/>
  <c r="AG31" i="37"/>
  <c r="AM31" i="37" s="1"/>
  <c r="AN31" i="37" s="1"/>
  <c r="AO31" i="37" s="1"/>
  <c r="AP31" i="37" s="1"/>
  <c r="AQ31" i="37" s="1"/>
  <c r="AR31" i="37" s="1"/>
  <c r="AS31" i="37" s="1"/>
  <c r="AT31" i="37" s="1"/>
  <c r="AU31" i="37" s="1"/>
  <c r="AV31" i="37" s="1"/>
  <c r="AW31" i="37" s="1"/>
  <c r="AX31" i="37" s="1"/>
  <c r="AY31" i="37" s="1"/>
  <c r="AZ31" i="37" s="1"/>
  <c r="N46" i="37"/>
  <c r="T46" i="37" s="1"/>
  <c r="S46" i="37"/>
  <c r="AK39" i="37"/>
  <c r="AJ39" i="37"/>
  <c r="AF39" i="37"/>
  <c r="AE49" i="37"/>
  <c r="AI49" i="37"/>
  <c r="Q30" i="37"/>
  <c r="AG32" i="37"/>
  <c r="AM32" i="37" s="1"/>
  <c r="AN32" i="37" s="1"/>
  <c r="AO32" i="37" s="1"/>
  <c r="AP32" i="37" s="1"/>
  <c r="AQ32" i="37" s="1"/>
  <c r="AR32" i="37" s="1"/>
  <c r="AS32" i="37" s="1"/>
  <c r="AT32" i="37" s="1"/>
  <c r="AU32" i="37" s="1"/>
  <c r="AV32" i="37" s="1"/>
  <c r="AW32" i="37" s="1"/>
  <c r="AX32" i="37" s="1"/>
  <c r="AY32" i="37" s="1"/>
  <c r="AZ32" i="37" s="1"/>
  <c r="AL32" i="37"/>
  <c r="AI49" i="35"/>
  <c r="AE49" i="35"/>
  <c r="P30" i="35"/>
  <c r="BK46" i="35"/>
  <c r="BL46" i="35" s="1"/>
  <c r="BM46" i="35" s="1"/>
  <c r="BN46" i="35" s="1"/>
  <c r="BO46" i="35" s="1"/>
  <c r="BA46" i="35"/>
  <c r="AG31" i="35"/>
  <c r="AM31" i="35" s="1"/>
  <c r="AN31" i="35" s="1"/>
  <c r="AO31" i="35" s="1"/>
  <c r="AP31" i="35" s="1"/>
  <c r="AQ31" i="35" s="1"/>
  <c r="AR31" i="35" s="1"/>
  <c r="AS31" i="35" s="1"/>
  <c r="AT31" i="35" s="1"/>
  <c r="AU31" i="35" s="1"/>
  <c r="AV31" i="35" s="1"/>
  <c r="AW31" i="35" s="1"/>
  <c r="AX31" i="35" s="1"/>
  <c r="AY31" i="35" s="1"/>
  <c r="AZ31" i="35" s="1"/>
  <c r="AL31" i="35"/>
  <c r="AG32" i="35"/>
  <c r="AM32" i="35" s="1"/>
  <c r="AN32" i="35" s="1"/>
  <c r="AO32" i="35" s="1"/>
  <c r="AP32" i="35" s="1"/>
  <c r="AQ32" i="35" s="1"/>
  <c r="AR32" i="35" s="1"/>
  <c r="AS32" i="35" s="1"/>
  <c r="AT32" i="35" s="1"/>
  <c r="AU32" i="35" s="1"/>
  <c r="AV32" i="35" s="1"/>
  <c r="AW32" i="35" s="1"/>
  <c r="AX32" i="35" s="1"/>
  <c r="AY32" i="35" s="1"/>
  <c r="AZ32" i="35" s="1"/>
  <c r="AL32" i="35"/>
  <c r="M33" i="35"/>
  <c r="Q33" i="35"/>
  <c r="R33" i="35"/>
  <c r="X35" i="35"/>
  <c r="AL39" i="35"/>
  <c r="AG39" i="35"/>
  <c r="AM39" i="35" s="1"/>
  <c r="AN39" i="35" s="1"/>
  <c r="AO39" i="35" s="1"/>
  <c r="AP39" i="35" s="1"/>
  <c r="AQ39" i="35" s="1"/>
  <c r="AR39" i="35" s="1"/>
  <c r="AS39" i="35" s="1"/>
  <c r="AT39" i="35" s="1"/>
  <c r="AU39" i="35" s="1"/>
  <c r="AV39" i="35" s="1"/>
  <c r="AW39" i="35" s="1"/>
  <c r="AX39" i="35" s="1"/>
  <c r="AY39" i="35" s="1"/>
  <c r="AZ39" i="35" s="1"/>
  <c r="R35" i="35"/>
  <c r="Q35" i="35"/>
  <c r="M35" i="35"/>
  <c r="P49" i="35"/>
  <c r="L49" i="35"/>
  <c r="AL41" i="35"/>
  <c r="AG41" i="35"/>
  <c r="AM41" i="35" s="1"/>
  <c r="AN41" i="35" s="1"/>
  <c r="AO41" i="35" s="1"/>
  <c r="AP41" i="35" s="1"/>
  <c r="AQ41" i="35" s="1"/>
  <c r="AR41" i="35" s="1"/>
  <c r="AS41" i="35" s="1"/>
  <c r="AT41" i="35" s="1"/>
  <c r="AU41" i="35" s="1"/>
  <c r="AV41" i="35" s="1"/>
  <c r="AW41" i="35" s="1"/>
  <c r="AX41" i="35" s="1"/>
  <c r="AY41" i="35" s="1"/>
  <c r="AZ41" i="35" s="1"/>
  <c r="AL33" i="35"/>
  <c r="AG33" i="35"/>
  <c r="AM33" i="35" s="1"/>
  <c r="AN33" i="35" s="1"/>
  <c r="AO33" i="35" s="1"/>
  <c r="AP33" i="35" s="1"/>
  <c r="AQ33" i="35" s="1"/>
  <c r="AR33" i="35" s="1"/>
  <c r="AS33" i="35" s="1"/>
  <c r="AT33" i="35" s="1"/>
  <c r="AU33" i="35" s="1"/>
  <c r="AV33" i="35" s="1"/>
  <c r="AW33" i="35" s="1"/>
  <c r="AX33" i="35" s="1"/>
  <c r="AY33" i="35" s="1"/>
  <c r="AZ33" i="35" s="1"/>
  <c r="M39" i="35"/>
  <c r="R39" i="35"/>
  <c r="Q39" i="35"/>
  <c r="S46" i="35"/>
  <c r="N46" i="35"/>
  <c r="T46" i="35" s="1"/>
  <c r="P49" i="33"/>
  <c r="L49" i="33"/>
  <c r="M33" i="33"/>
  <c r="Q33" i="33"/>
  <c r="R33" i="33"/>
  <c r="AI49" i="33"/>
  <c r="AE49" i="33"/>
  <c r="AL46" i="33"/>
  <c r="AG46" i="33"/>
  <c r="AM46" i="33" s="1"/>
  <c r="AN46" i="33" s="1"/>
  <c r="AO46" i="33" s="1"/>
  <c r="AP46" i="33" s="1"/>
  <c r="AQ46" i="33" s="1"/>
  <c r="AR46" i="33" s="1"/>
  <c r="AS46" i="33" s="1"/>
  <c r="AT46" i="33" s="1"/>
  <c r="AU46" i="33" s="1"/>
  <c r="AV46" i="33" s="1"/>
  <c r="AW46" i="33" s="1"/>
  <c r="AX46" i="33" s="1"/>
  <c r="AY46" i="33" s="1"/>
  <c r="AZ46" i="33" s="1"/>
  <c r="X35" i="33"/>
  <c r="AL32" i="33"/>
  <c r="AG32" i="33"/>
  <c r="AM32" i="33" s="1"/>
  <c r="AN32" i="33" s="1"/>
  <c r="AO32" i="33" s="1"/>
  <c r="AP32" i="33" s="1"/>
  <c r="AQ32" i="33" s="1"/>
  <c r="AR32" i="33" s="1"/>
  <c r="AS32" i="33" s="1"/>
  <c r="AT32" i="33" s="1"/>
  <c r="AU32" i="33" s="1"/>
  <c r="AV32" i="33" s="1"/>
  <c r="AW32" i="33" s="1"/>
  <c r="AX32" i="33" s="1"/>
  <c r="AY32" i="33" s="1"/>
  <c r="AZ32" i="33" s="1"/>
  <c r="Q39" i="33"/>
  <c r="M39" i="33"/>
  <c r="R39" i="33"/>
  <c r="AL33" i="33"/>
  <c r="AG33" i="33"/>
  <c r="AM33" i="33" s="1"/>
  <c r="AN33" i="33" s="1"/>
  <c r="AO33" i="33" s="1"/>
  <c r="AP33" i="33" s="1"/>
  <c r="AQ33" i="33" s="1"/>
  <c r="AR33" i="33" s="1"/>
  <c r="AS33" i="33" s="1"/>
  <c r="AT33" i="33" s="1"/>
  <c r="AU33" i="33" s="1"/>
  <c r="AV33" i="33" s="1"/>
  <c r="AW33" i="33" s="1"/>
  <c r="AX33" i="33" s="1"/>
  <c r="AY33" i="33" s="1"/>
  <c r="AZ33" i="33" s="1"/>
  <c r="P30" i="33"/>
  <c r="AF39" i="33"/>
  <c r="AK39" i="33"/>
  <c r="AJ39" i="33"/>
  <c r="M35" i="33"/>
  <c r="Q35" i="33"/>
  <c r="R35" i="33"/>
  <c r="AL31" i="33"/>
  <c r="AG31" i="33"/>
  <c r="AM31" i="33" s="1"/>
  <c r="AN31" i="33" s="1"/>
  <c r="AO31" i="33" s="1"/>
  <c r="AP31" i="33" s="1"/>
  <c r="AQ31" i="33" s="1"/>
  <c r="AR31" i="33" s="1"/>
  <c r="AS31" i="33" s="1"/>
  <c r="AT31" i="33" s="1"/>
  <c r="AU31" i="33" s="1"/>
  <c r="AV31" i="33" s="1"/>
  <c r="AW31" i="33" s="1"/>
  <c r="AX31" i="33" s="1"/>
  <c r="AY31" i="33" s="1"/>
  <c r="AZ31" i="33" s="1"/>
  <c r="N46" i="33"/>
  <c r="T46" i="33" s="1"/>
  <c r="S46" i="33"/>
  <c r="AK39" i="31"/>
  <c r="AJ39" i="31"/>
  <c r="AF39" i="31"/>
  <c r="AG46" i="31"/>
  <c r="AM46" i="31" s="1"/>
  <c r="AN46" i="31" s="1"/>
  <c r="AO46" i="31" s="1"/>
  <c r="AP46" i="31" s="1"/>
  <c r="AQ46" i="31" s="1"/>
  <c r="AR46" i="31" s="1"/>
  <c r="AS46" i="31" s="1"/>
  <c r="AT46" i="31" s="1"/>
  <c r="AU46" i="31" s="1"/>
  <c r="AV46" i="31" s="1"/>
  <c r="AW46" i="31" s="1"/>
  <c r="AX46" i="31" s="1"/>
  <c r="AY46" i="31" s="1"/>
  <c r="AZ46" i="31" s="1"/>
  <c r="AL46" i="31"/>
  <c r="AG32" i="31"/>
  <c r="AM32" i="31" s="1"/>
  <c r="AN32" i="31" s="1"/>
  <c r="AO32" i="31" s="1"/>
  <c r="AP32" i="31" s="1"/>
  <c r="AQ32" i="31" s="1"/>
  <c r="AR32" i="31" s="1"/>
  <c r="AS32" i="31" s="1"/>
  <c r="AT32" i="31" s="1"/>
  <c r="AU32" i="31" s="1"/>
  <c r="AV32" i="31" s="1"/>
  <c r="AW32" i="31" s="1"/>
  <c r="AX32" i="31" s="1"/>
  <c r="AY32" i="31" s="1"/>
  <c r="AZ32" i="31" s="1"/>
  <c r="AL32" i="31"/>
  <c r="P30" i="31"/>
  <c r="X35" i="31"/>
  <c r="AG33" i="31"/>
  <c r="AM33" i="31" s="1"/>
  <c r="AN33" i="31" s="1"/>
  <c r="AO33" i="31" s="1"/>
  <c r="AP33" i="31" s="1"/>
  <c r="AQ33" i="31" s="1"/>
  <c r="AR33" i="31" s="1"/>
  <c r="AS33" i="31" s="1"/>
  <c r="AT33" i="31" s="1"/>
  <c r="AU33" i="31" s="1"/>
  <c r="AV33" i="31" s="1"/>
  <c r="AW33" i="31" s="1"/>
  <c r="AX33" i="31" s="1"/>
  <c r="AY33" i="31" s="1"/>
  <c r="AZ33" i="31" s="1"/>
  <c r="AL33" i="31"/>
  <c r="AL31" i="31"/>
  <c r="AG31" i="31"/>
  <c r="AM31" i="31" s="1"/>
  <c r="AN31" i="31" s="1"/>
  <c r="AO31" i="31" s="1"/>
  <c r="AP31" i="31" s="1"/>
  <c r="AQ31" i="31" s="1"/>
  <c r="AR31" i="31" s="1"/>
  <c r="AS31" i="31" s="1"/>
  <c r="AT31" i="31" s="1"/>
  <c r="AU31" i="31" s="1"/>
  <c r="AV31" i="31" s="1"/>
  <c r="AW31" i="31" s="1"/>
  <c r="AX31" i="31" s="1"/>
  <c r="AY31" i="31" s="1"/>
  <c r="AZ31" i="31" s="1"/>
  <c r="M41" i="31"/>
  <c r="Q41" i="31"/>
  <c r="R41" i="31"/>
  <c r="L49" i="31"/>
  <c r="P49" i="31"/>
  <c r="N35" i="31"/>
  <c r="S35" i="31"/>
  <c r="N31" i="31"/>
  <c r="T31" i="31" s="1"/>
  <c r="S31" i="31"/>
  <c r="S46" i="31"/>
  <c r="N46" i="31"/>
  <c r="T46" i="31" s="1"/>
  <c r="BK41" i="31"/>
  <c r="BL41" i="31" s="1"/>
  <c r="BM41" i="31" s="1"/>
  <c r="BN41" i="31" s="1"/>
  <c r="BO41" i="31" s="1"/>
  <c r="BA41" i="31"/>
  <c r="M39" i="31"/>
  <c r="R39" i="31"/>
  <c r="Q39" i="31"/>
  <c r="M33" i="29"/>
  <c r="R33" i="29"/>
  <c r="Q33" i="29"/>
  <c r="AE49" i="29"/>
  <c r="AI49" i="29"/>
  <c r="AL31" i="29"/>
  <c r="AG31" i="29"/>
  <c r="AM31" i="29" s="1"/>
  <c r="AN31" i="29" s="1"/>
  <c r="AO31" i="29" s="1"/>
  <c r="AP31" i="29" s="1"/>
  <c r="AQ31" i="29" s="1"/>
  <c r="AR31" i="29" s="1"/>
  <c r="AS31" i="29" s="1"/>
  <c r="AT31" i="29" s="1"/>
  <c r="AU31" i="29" s="1"/>
  <c r="AV31" i="29" s="1"/>
  <c r="AW31" i="29" s="1"/>
  <c r="AX31" i="29" s="1"/>
  <c r="AY31" i="29" s="1"/>
  <c r="AZ31" i="29" s="1"/>
  <c r="S35" i="29"/>
  <c r="N35" i="29"/>
  <c r="AK46" i="29"/>
  <c r="AJ46" i="29"/>
  <c r="AF46" i="29"/>
  <c r="P49" i="29"/>
  <c r="L49" i="29"/>
  <c r="R39" i="29"/>
  <c r="M39" i="29"/>
  <c r="Q39" i="29"/>
  <c r="M46" i="29"/>
  <c r="Q46" i="29"/>
  <c r="R46" i="29"/>
  <c r="AL32" i="29"/>
  <c r="AG32" i="29"/>
  <c r="AM32" i="29" s="1"/>
  <c r="AN32" i="29" s="1"/>
  <c r="AO32" i="29" s="1"/>
  <c r="AP32" i="29" s="1"/>
  <c r="AQ32" i="29" s="1"/>
  <c r="AR32" i="29" s="1"/>
  <c r="AS32" i="29" s="1"/>
  <c r="AT32" i="29" s="1"/>
  <c r="AU32" i="29" s="1"/>
  <c r="AV32" i="29" s="1"/>
  <c r="AW32" i="29" s="1"/>
  <c r="AX32" i="29" s="1"/>
  <c r="AY32" i="29" s="1"/>
  <c r="AZ32" i="29" s="1"/>
  <c r="P30" i="29"/>
  <c r="Y35" i="29"/>
  <c r="AL41" i="29"/>
  <c r="AG41" i="29"/>
  <c r="AM41" i="29" s="1"/>
  <c r="AN41" i="29" s="1"/>
  <c r="AO41" i="29" s="1"/>
  <c r="AP41" i="29" s="1"/>
  <c r="AQ41" i="29" s="1"/>
  <c r="AR41" i="29" s="1"/>
  <c r="AS41" i="29" s="1"/>
  <c r="AT41" i="29" s="1"/>
  <c r="AU41" i="29" s="1"/>
  <c r="AV41" i="29" s="1"/>
  <c r="AW41" i="29" s="1"/>
  <c r="AX41" i="29" s="1"/>
  <c r="AY41" i="29" s="1"/>
  <c r="AZ41" i="29" s="1"/>
  <c r="AK33" i="29"/>
  <c r="AF33" i="29"/>
  <c r="AJ33" i="29"/>
  <c r="AA35" i="27"/>
  <c r="AG31" i="27"/>
  <c r="AM31" i="27" s="1"/>
  <c r="AN31" i="27" s="1"/>
  <c r="AO31" i="27" s="1"/>
  <c r="AP31" i="27" s="1"/>
  <c r="AQ31" i="27" s="1"/>
  <c r="AR31" i="27" s="1"/>
  <c r="AS31" i="27" s="1"/>
  <c r="AT31" i="27" s="1"/>
  <c r="AU31" i="27" s="1"/>
  <c r="AV31" i="27" s="1"/>
  <c r="AW31" i="27" s="1"/>
  <c r="AX31" i="27" s="1"/>
  <c r="AY31" i="27" s="1"/>
  <c r="AZ31" i="27" s="1"/>
  <c r="AL31" i="27"/>
  <c r="AK39" i="27"/>
  <c r="AJ39" i="27"/>
  <c r="AF39" i="27"/>
  <c r="N35" i="27"/>
  <c r="S35" i="27"/>
  <c r="Q46" i="27"/>
  <c r="R46" i="27"/>
  <c r="M46" i="27"/>
  <c r="AG33" i="27"/>
  <c r="AM33" i="27" s="1"/>
  <c r="AN33" i="27" s="1"/>
  <c r="AO33" i="27" s="1"/>
  <c r="AP33" i="27" s="1"/>
  <c r="AQ33" i="27" s="1"/>
  <c r="AR33" i="27" s="1"/>
  <c r="AS33" i="27" s="1"/>
  <c r="AT33" i="27" s="1"/>
  <c r="AU33" i="27" s="1"/>
  <c r="AV33" i="27" s="1"/>
  <c r="AW33" i="27" s="1"/>
  <c r="AX33" i="27" s="1"/>
  <c r="AY33" i="27" s="1"/>
  <c r="AZ33" i="27" s="1"/>
  <c r="AL33" i="27"/>
  <c r="Q30" i="27"/>
  <c r="P49" i="27"/>
  <c r="L49" i="27"/>
  <c r="AE49" i="27"/>
  <c r="AI49" i="27"/>
  <c r="AK46" i="27"/>
  <c r="AJ46" i="27"/>
  <c r="AF46" i="27"/>
  <c r="AL32" i="27"/>
  <c r="AG32" i="27"/>
  <c r="AM32" i="27" s="1"/>
  <c r="AN32" i="27" s="1"/>
  <c r="AO32" i="27" s="1"/>
  <c r="AP32" i="27" s="1"/>
  <c r="AQ32" i="27" s="1"/>
  <c r="AR32" i="27" s="1"/>
  <c r="AS32" i="27" s="1"/>
  <c r="AT32" i="27" s="1"/>
  <c r="AU32" i="27" s="1"/>
  <c r="AV32" i="27" s="1"/>
  <c r="AW32" i="27" s="1"/>
  <c r="AX32" i="27" s="1"/>
  <c r="AY32" i="27" s="1"/>
  <c r="AZ32" i="27" s="1"/>
  <c r="AJ41" i="25"/>
  <c r="AF41" i="25"/>
  <c r="AK41" i="25"/>
  <c r="P30" i="25"/>
  <c r="R35" i="25"/>
  <c r="Q35" i="25"/>
  <c r="M35" i="25"/>
  <c r="N33" i="25"/>
  <c r="T33" i="25" s="1"/>
  <c r="S33" i="25"/>
  <c r="L49" i="25"/>
  <c r="P49" i="25"/>
  <c r="AH48" i="25"/>
  <c r="AD48" i="25"/>
  <c r="R41" i="25"/>
  <c r="M41" i="25"/>
  <c r="Q41" i="25"/>
  <c r="K48" i="25"/>
  <c r="O48" i="25"/>
  <c r="AJ39" i="25"/>
  <c r="AF39" i="25"/>
  <c r="AK39" i="25"/>
  <c r="AL33" i="25"/>
  <c r="AG33" i="25"/>
  <c r="AM33" i="25" s="1"/>
  <c r="AN33" i="25" s="1"/>
  <c r="AO33" i="25" s="1"/>
  <c r="AP33" i="25" s="1"/>
  <c r="AQ33" i="25" s="1"/>
  <c r="AR33" i="25" s="1"/>
  <c r="AS33" i="25" s="1"/>
  <c r="AT33" i="25" s="1"/>
  <c r="AU33" i="25" s="1"/>
  <c r="AV33" i="25" s="1"/>
  <c r="AW33" i="25" s="1"/>
  <c r="AX33" i="25" s="1"/>
  <c r="AY33" i="25" s="1"/>
  <c r="AZ33" i="25" s="1"/>
  <c r="R39" i="25"/>
  <c r="M39" i="25"/>
  <c r="Q39" i="25"/>
  <c r="N46" i="25"/>
  <c r="T46" i="25" s="1"/>
  <c r="S46" i="25"/>
  <c r="AL46" i="25"/>
  <c r="AG46" i="25"/>
  <c r="AM46" i="25" s="1"/>
  <c r="AN46" i="25" s="1"/>
  <c r="AO46" i="25" s="1"/>
  <c r="AP46" i="25" s="1"/>
  <c r="AQ46" i="25" s="1"/>
  <c r="AR46" i="25" s="1"/>
  <c r="AS46" i="25" s="1"/>
  <c r="AT46" i="25" s="1"/>
  <c r="AU46" i="25" s="1"/>
  <c r="AV46" i="25" s="1"/>
  <c r="AW46" i="25" s="1"/>
  <c r="AX46" i="25" s="1"/>
  <c r="AY46" i="25" s="1"/>
  <c r="AZ46" i="25" s="1"/>
  <c r="AL31" i="25"/>
  <c r="AG31" i="25"/>
  <c r="AM31" i="25" s="1"/>
  <c r="AN31" i="25" s="1"/>
  <c r="AO31" i="25" s="1"/>
  <c r="AP31" i="25" s="1"/>
  <c r="AQ31" i="25" s="1"/>
  <c r="AR31" i="25" s="1"/>
  <c r="AS31" i="25" s="1"/>
  <c r="AT31" i="25" s="1"/>
  <c r="AU31" i="25" s="1"/>
  <c r="AV31" i="25" s="1"/>
  <c r="AW31" i="25" s="1"/>
  <c r="AX31" i="25" s="1"/>
  <c r="AY31" i="25" s="1"/>
  <c r="AZ31" i="25" s="1"/>
  <c r="X35" i="25"/>
  <c r="AI49" i="25"/>
  <c r="AE49" i="25"/>
  <c r="AL32" i="25"/>
  <c r="AG32" i="25"/>
  <c r="AM32" i="25" s="1"/>
  <c r="AN32" i="25" s="1"/>
  <c r="AO32" i="25" s="1"/>
  <c r="AP32" i="25" s="1"/>
  <c r="AQ32" i="25" s="1"/>
  <c r="AR32" i="25" s="1"/>
  <c r="AS32" i="25" s="1"/>
  <c r="AT32" i="25" s="1"/>
  <c r="AU32" i="25" s="1"/>
  <c r="AV32" i="25" s="1"/>
  <c r="AW32" i="25" s="1"/>
  <c r="AX32" i="25" s="1"/>
  <c r="AY32" i="25" s="1"/>
  <c r="AZ32" i="25" s="1"/>
  <c r="AF33" i="23"/>
  <c r="AK33" i="23"/>
  <c r="AJ33" i="23"/>
  <c r="S41" i="23"/>
  <c r="N41" i="23"/>
  <c r="T41" i="23" s="1"/>
  <c r="T35" i="23"/>
  <c r="R39" i="23"/>
  <c r="Q39" i="23"/>
  <c r="M39" i="23"/>
  <c r="L49" i="23"/>
  <c r="P49" i="23"/>
  <c r="AL31" i="23"/>
  <c r="AG31" i="23"/>
  <c r="AM31" i="23" s="1"/>
  <c r="AN31" i="23" s="1"/>
  <c r="AO31" i="23" s="1"/>
  <c r="AP31" i="23" s="1"/>
  <c r="AQ31" i="23" s="1"/>
  <c r="AR31" i="23" s="1"/>
  <c r="AS31" i="23" s="1"/>
  <c r="AT31" i="23" s="1"/>
  <c r="AU31" i="23" s="1"/>
  <c r="AV31" i="23" s="1"/>
  <c r="AW31" i="23" s="1"/>
  <c r="AX31" i="23" s="1"/>
  <c r="AY31" i="23" s="1"/>
  <c r="AZ31" i="23" s="1"/>
  <c r="AG46" i="23"/>
  <c r="AM46" i="23" s="1"/>
  <c r="AN46" i="23" s="1"/>
  <c r="AO46" i="23" s="1"/>
  <c r="AP46" i="23" s="1"/>
  <c r="AQ46" i="23" s="1"/>
  <c r="AR46" i="23" s="1"/>
  <c r="AS46" i="23" s="1"/>
  <c r="AT46" i="23" s="1"/>
  <c r="AU46" i="23" s="1"/>
  <c r="AV46" i="23" s="1"/>
  <c r="AW46" i="23" s="1"/>
  <c r="AX46" i="23" s="1"/>
  <c r="AY46" i="23" s="1"/>
  <c r="AZ46" i="23" s="1"/>
  <c r="AL46" i="23"/>
  <c r="R30" i="23"/>
  <c r="N46" i="23"/>
  <c r="T46" i="23" s="1"/>
  <c r="S46" i="23"/>
  <c r="AJ39" i="23"/>
  <c r="AF39" i="23"/>
  <c r="AK39" i="23"/>
  <c r="Y35" i="23"/>
  <c r="N33" i="23"/>
  <c r="T33" i="23" s="1"/>
  <c r="S33" i="23"/>
  <c r="AG32" i="23"/>
  <c r="AM32" i="23" s="1"/>
  <c r="AN32" i="23" s="1"/>
  <c r="AO32" i="23" s="1"/>
  <c r="AP32" i="23" s="1"/>
  <c r="AQ32" i="23" s="1"/>
  <c r="AR32" i="23" s="1"/>
  <c r="AS32" i="23" s="1"/>
  <c r="AT32" i="23" s="1"/>
  <c r="AU32" i="23" s="1"/>
  <c r="AV32" i="23" s="1"/>
  <c r="AW32" i="23" s="1"/>
  <c r="AX32" i="23" s="1"/>
  <c r="AY32" i="23" s="1"/>
  <c r="AZ32" i="23" s="1"/>
  <c r="AL32" i="23"/>
  <c r="AK33" i="19"/>
  <c r="AJ33" i="19"/>
  <c r="AF33" i="19"/>
  <c r="AG31" i="19"/>
  <c r="AM31" i="19" s="1"/>
  <c r="AN31" i="19" s="1"/>
  <c r="AO31" i="19" s="1"/>
  <c r="AP31" i="19" s="1"/>
  <c r="AQ31" i="19" s="1"/>
  <c r="AR31" i="19" s="1"/>
  <c r="AS31" i="19" s="1"/>
  <c r="AT31" i="19" s="1"/>
  <c r="AU31" i="19" s="1"/>
  <c r="AV31" i="19" s="1"/>
  <c r="AW31" i="19" s="1"/>
  <c r="AX31" i="19" s="1"/>
  <c r="AY31" i="19" s="1"/>
  <c r="AZ31" i="19" s="1"/>
  <c r="AL31" i="19"/>
  <c r="P30" i="19"/>
  <c r="Y35" i="19"/>
  <c r="M46" i="19"/>
  <c r="R46" i="19"/>
  <c r="Q46" i="19"/>
  <c r="Q41" i="19"/>
  <c r="M41" i="19"/>
  <c r="R41" i="19"/>
  <c r="M33" i="19"/>
  <c r="R33" i="19"/>
  <c r="Q33" i="19"/>
  <c r="BA46" i="19"/>
  <c r="BK46" i="19"/>
  <c r="BL46" i="19" s="1"/>
  <c r="BM46" i="19" s="1"/>
  <c r="BN46" i="19" s="1"/>
  <c r="BO46" i="19" s="1"/>
  <c r="AL39" i="19"/>
  <c r="AG39" i="19"/>
  <c r="AM39" i="19" s="1"/>
  <c r="AN39" i="19" s="1"/>
  <c r="AO39" i="19" s="1"/>
  <c r="AP39" i="19" s="1"/>
  <c r="AQ39" i="19" s="1"/>
  <c r="AR39" i="19" s="1"/>
  <c r="AS39" i="19" s="1"/>
  <c r="AT39" i="19" s="1"/>
  <c r="AU39" i="19" s="1"/>
  <c r="AV39" i="19" s="1"/>
  <c r="AW39" i="19" s="1"/>
  <c r="AX39" i="19" s="1"/>
  <c r="AY39" i="19" s="1"/>
  <c r="AZ39" i="19" s="1"/>
  <c r="AL32" i="19"/>
  <c r="AG32" i="19"/>
  <c r="AM32" i="19" s="1"/>
  <c r="AN32" i="19" s="1"/>
  <c r="AO32" i="19" s="1"/>
  <c r="AP32" i="19" s="1"/>
  <c r="AQ32" i="19" s="1"/>
  <c r="AR32" i="19" s="1"/>
  <c r="AS32" i="19" s="1"/>
  <c r="AT32" i="19" s="1"/>
  <c r="AU32" i="19" s="1"/>
  <c r="AV32" i="19" s="1"/>
  <c r="AW32" i="19" s="1"/>
  <c r="AX32" i="19" s="1"/>
  <c r="AY32" i="19" s="1"/>
  <c r="AZ32" i="19" s="1"/>
  <c r="R49" i="19"/>
  <c r="Q49" i="19"/>
  <c r="M49" i="19"/>
  <c r="AK49" i="19"/>
  <c r="AF49" i="19"/>
  <c r="AJ49" i="19"/>
  <c r="AK41" i="19"/>
  <c r="AF41" i="19"/>
  <c r="AJ41" i="19"/>
  <c r="R35" i="17"/>
  <c r="Q35" i="17"/>
  <c r="M35" i="17"/>
  <c r="AH48" i="17"/>
  <c r="AD48" i="17"/>
  <c r="AE49" i="17"/>
  <c r="AI49" i="17"/>
  <c r="O48" i="17"/>
  <c r="K48" i="17"/>
  <c r="N33" i="17"/>
  <c r="T33" i="17" s="1"/>
  <c r="S33" i="17"/>
  <c r="L49" i="17"/>
  <c r="P49" i="17"/>
  <c r="AL46" i="17"/>
  <c r="AG46" i="17"/>
  <c r="AM46" i="17" s="1"/>
  <c r="AN46" i="17" s="1"/>
  <c r="AO46" i="17" s="1"/>
  <c r="AP46" i="17" s="1"/>
  <c r="AQ46" i="17" s="1"/>
  <c r="AR46" i="17" s="1"/>
  <c r="AS46" i="17" s="1"/>
  <c r="AT46" i="17" s="1"/>
  <c r="AU46" i="17" s="1"/>
  <c r="AV46" i="17" s="1"/>
  <c r="AW46" i="17" s="1"/>
  <c r="AX46" i="17" s="1"/>
  <c r="AY46" i="17" s="1"/>
  <c r="AZ46" i="17" s="1"/>
  <c r="M39" i="17"/>
  <c r="R39" i="17"/>
  <c r="Q39" i="17"/>
  <c r="AG31" i="17"/>
  <c r="AM31" i="17" s="1"/>
  <c r="AN31" i="17" s="1"/>
  <c r="AO31" i="17" s="1"/>
  <c r="AP31" i="17" s="1"/>
  <c r="AQ31" i="17" s="1"/>
  <c r="AR31" i="17" s="1"/>
  <c r="AS31" i="17" s="1"/>
  <c r="AT31" i="17" s="1"/>
  <c r="AU31" i="17" s="1"/>
  <c r="AV31" i="17" s="1"/>
  <c r="AW31" i="17" s="1"/>
  <c r="AX31" i="17" s="1"/>
  <c r="AY31" i="17" s="1"/>
  <c r="AZ31" i="17" s="1"/>
  <c r="AL31" i="17"/>
  <c r="AG32" i="17"/>
  <c r="AM32" i="17" s="1"/>
  <c r="AN32" i="17" s="1"/>
  <c r="AO32" i="17" s="1"/>
  <c r="AP32" i="17" s="1"/>
  <c r="AQ32" i="17" s="1"/>
  <c r="AR32" i="17" s="1"/>
  <c r="AS32" i="17" s="1"/>
  <c r="AT32" i="17" s="1"/>
  <c r="AU32" i="17" s="1"/>
  <c r="AV32" i="17" s="1"/>
  <c r="AW32" i="17" s="1"/>
  <c r="AX32" i="17" s="1"/>
  <c r="AY32" i="17" s="1"/>
  <c r="AZ32" i="17" s="1"/>
  <c r="AL32" i="17"/>
  <c r="Q30" i="17"/>
  <c r="S31" i="17"/>
  <c r="N31" i="17"/>
  <c r="T31" i="17" s="1"/>
  <c r="AL33" i="17"/>
  <c r="AG33" i="17"/>
  <c r="AM33" i="17" s="1"/>
  <c r="AN33" i="17" s="1"/>
  <c r="AO33" i="17" s="1"/>
  <c r="AP33" i="17" s="1"/>
  <c r="AQ33" i="17" s="1"/>
  <c r="AR33" i="17" s="1"/>
  <c r="AS33" i="17" s="1"/>
  <c r="AT33" i="17" s="1"/>
  <c r="AU33" i="17" s="1"/>
  <c r="AV33" i="17" s="1"/>
  <c r="AW33" i="17" s="1"/>
  <c r="AX33" i="17" s="1"/>
  <c r="AY33" i="17" s="1"/>
  <c r="AZ33" i="17" s="1"/>
  <c r="Y35" i="17"/>
  <c r="P49" i="15"/>
  <c r="L49" i="15"/>
  <c r="Y35" i="15"/>
  <c r="AK33" i="15"/>
  <c r="AJ33" i="15"/>
  <c r="AF33" i="15"/>
  <c r="M33" i="15"/>
  <c r="Q33" i="15"/>
  <c r="R33" i="15"/>
  <c r="AK46" i="15"/>
  <c r="AF46" i="15"/>
  <c r="AJ46" i="15"/>
  <c r="R35" i="15"/>
  <c r="Q35" i="15"/>
  <c r="M35" i="15"/>
  <c r="M46" i="15"/>
  <c r="R46" i="15"/>
  <c r="Q46" i="15"/>
  <c r="AG31" i="15"/>
  <c r="AM31" i="15" s="1"/>
  <c r="AN31" i="15" s="1"/>
  <c r="AO31" i="15" s="1"/>
  <c r="AP31" i="15" s="1"/>
  <c r="AQ31" i="15" s="1"/>
  <c r="AR31" i="15" s="1"/>
  <c r="AS31" i="15" s="1"/>
  <c r="AT31" i="15" s="1"/>
  <c r="AU31" i="15" s="1"/>
  <c r="AV31" i="15" s="1"/>
  <c r="AW31" i="15" s="1"/>
  <c r="AX31" i="15" s="1"/>
  <c r="AY31" i="15" s="1"/>
  <c r="AZ31" i="15" s="1"/>
  <c r="AL31" i="15"/>
  <c r="AL32" i="15"/>
  <c r="AG32" i="15"/>
  <c r="AM32" i="15" s="1"/>
  <c r="AN32" i="15" s="1"/>
  <c r="AO32" i="15" s="1"/>
  <c r="AP32" i="15" s="1"/>
  <c r="AQ32" i="15" s="1"/>
  <c r="AR32" i="15" s="1"/>
  <c r="AS32" i="15" s="1"/>
  <c r="AT32" i="15" s="1"/>
  <c r="AU32" i="15" s="1"/>
  <c r="AV32" i="15" s="1"/>
  <c r="AW32" i="15" s="1"/>
  <c r="AX32" i="15" s="1"/>
  <c r="AY32" i="15" s="1"/>
  <c r="AZ32" i="15" s="1"/>
  <c r="AF39" i="15"/>
  <c r="AJ39" i="15"/>
  <c r="AK39" i="15"/>
  <c r="Q30" i="15"/>
  <c r="R39" i="15"/>
  <c r="M39" i="15"/>
  <c r="Q39" i="15"/>
  <c r="S33" i="13"/>
  <c r="N33" i="13"/>
  <c r="T33" i="13" s="1"/>
  <c r="AG31" i="13"/>
  <c r="AM31" i="13" s="1"/>
  <c r="AN31" i="13" s="1"/>
  <c r="AO31" i="13" s="1"/>
  <c r="AP31" i="13" s="1"/>
  <c r="AQ31" i="13" s="1"/>
  <c r="AR31" i="13" s="1"/>
  <c r="AS31" i="13" s="1"/>
  <c r="AT31" i="13" s="1"/>
  <c r="AU31" i="13" s="1"/>
  <c r="AV31" i="13" s="1"/>
  <c r="AW31" i="13" s="1"/>
  <c r="AX31" i="13" s="1"/>
  <c r="AY31" i="13" s="1"/>
  <c r="AZ31" i="13" s="1"/>
  <c r="AL31" i="13"/>
  <c r="AG33" i="13"/>
  <c r="AM33" i="13" s="1"/>
  <c r="AN33" i="13" s="1"/>
  <c r="AO33" i="13" s="1"/>
  <c r="AP33" i="13" s="1"/>
  <c r="AQ33" i="13" s="1"/>
  <c r="AR33" i="13" s="1"/>
  <c r="AS33" i="13" s="1"/>
  <c r="AT33" i="13" s="1"/>
  <c r="AU33" i="13" s="1"/>
  <c r="AV33" i="13" s="1"/>
  <c r="AW33" i="13" s="1"/>
  <c r="AX33" i="13" s="1"/>
  <c r="AY33" i="13" s="1"/>
  <c r="AZ33" i="13" s="1"/>
  <c r="AL33" i="13"/>
  <c r="X35" i="13"/>
  <c r="S35" i="13"/>
  <c r="N35" i="13"/>
  <c r="AK41" i="13"/>
  <c r="AJ41" i="13"/>
  <c r="AF41" i="13"/>
  <c r="M39" i="13"/>
  <c r="Q39" i="13"/>
  <c r="R39" i="13"/>
  <c r="AL46" i="13"/>
  <c r="AG46" i="13"/>
  <c r="AM46" i="13" s="1"/>
  <c r="AN46" i="13" s="1"/>
  <c r="AO46" i="13" s="1"/>
  <c r="AP46" i="13" s="1"/>
  <c r="AQ46" i="13" s="1"/>
  <c r="AR46" i="13" s="1"/>
  <c r="AS46" i="13" s="1"/>
  <c r="AT46" i="13" s="1"/>
  <c r="AU46" i="13" s="1"/>
  <c r="AV46" i="13" s="1"/>
  <c r="AW46" i="13" s="1"/>
  <c r="AX46" i="13" s="1"/>
  <c r="AY46" i="13" s="1"/>
  <c r="AZ46" i="13" s="1"/>
  <c r="P30" i="13"/>
  <c r="N31" i="13"/>
  <c r="T31" i="13" s="1"/>
  <c r="S31" i="13"/>
  <c r="AK39" i="13"/>
  <c r="AJ39" i="13"/>
  <c r="AF39" i="13"/>
  <c r="AG32" i="13"/>
  <c r="AM32" i="13" s="1"/>
  <c r="AN32" i="13" s="1"/>
  <c r="AO32" i="13" s="1"/>
  <c r="AP32" i="13" s="1"/>
  <c r="AQ32" i="13" s="1"/>
  <c r="AR32" i="13" s="1"/>
  <c r="AS32" i="13" s="1"/>
  <c r="AT32" i="13" s="1"/>
  <c r="AU32" i="13" s="1"/>
  <c r="AV32" i="13" s="1"/>
  <c r="AW32" i="13" s="1"/>
  <c r="AX32" i="13" s="1"/>
  <c r="AY32" i="13" s="1"/>
  <c r="AZ32" i="13" s="1"/>
  <c r="AL32" i="13"/>
  <c r="L49" i="13"/>
  <c r="P49" i="13"/>
  <c r="AE49" i="13"/>
  <c r="AI49" i="13"/>
  <c r="AF36" i="11"/>
  <c r="AK36" i="11"/>
  <c r="AJ36" i="11"/>
  <c r="K49" i="11"/>
  <c r="O49" i="11"/>
  <c r="R33" i="11"/>
  <c r="M33" i="11"/>
  <c r="Q33" i="11"/>
  <c r="AG31" i="11"/>
  <c r="AM31" i="11" s="1"/>
  <c r="AN31" i="11" s="1"/>
  <c r="AO31" i="11" s="1"/>
  <c r="AP31" i="11" s="1"/>
  <c r="AQ31" i="11" s="1"/>
  <c r="AR31" i="11" s="1"/>
  <c r="AS31" i="11" s="1"/>
  <c r="AT31" i="11" s="1"/>
  <c r="AU31" i="11" s="1"/>
  <c r="AV31" i="11" s="1"/>
  <c r="AW31" i="11" s="1"/>
  <c r="AX31" i="11" s="1"/>
  <c r="AY31" i="11" s="1"/>
  <c r="AZ31" i="11" s="1"/>
  <c r="AL31" i="11"/>
  <c r="U48" i="11"/>
  <c r="V48" i="11" s="1"/>
  <c r="W48" i="11" s="1"/>
  <c r="X48" i="11" s="1"/>
  <c r="Y48" i="11" s="1"/>
  <c r="Z48" i="11" s="1"/>
  <c r="AA48" i="11" s="1"/>
  <c r="AB48" i="11" s="1"/>
  <c r="AC48" i="11" s="1"/>
  <c r="J48" i="11"/>
  <c r="Q28" i="10"/>
  <c r="Y35" i="11"/>
  <c r="R46" i="11"/>
  <c r="Q46" i="11"/>
  <c r="M46" i="11"/>
  <c r="AG32" i="11"/>
  <c r="AM32" i="11" s="1"/>
  <c r="AN32" i="11" s="1"/>
  <c r="AO32" i="11" s="1"/>
  <c r="AP32" i="11" s="1"/>
  <c r="AQ32" i="11" s="1"/>
  <c r="AR32" i="11" s="1"/>
  <c r="AS32" i="11" s="1"/>
  <c r="AT32" i="11" s="1"/>
  <c r="AU32" i="11" s="1"/>
  <c r="AV32" i="11" s="1"/>
  <c r="AW32" i="11" s="1"/>
  <c r="AX32" i="11" s="1"/>
  <c r="AY32" i="11" s="1"/>
  <c r="AZ32" i="11" s="1"/>
  <c r="AL32" i="11"/>
  <c r="AE42" i="11"/>
  <c r="AI42" i="11"/>
  <c r="R36" i="11"/>
  <c r="Q36" i="11"/>
  <c r="M36" i="11"/>
  <c r="AD49" i="11"/>
  <c r="AH49" i="11"/>
  <c r="K47" i="11"/>
  <c r="O47" i="11"/>
  <c r="P39" i="11"/>
  <c r="L39" i="11"/>
  <c r="AD47" i="11"/>
  <c r="AH47" i="11"/>
  <c r="G52" i="11"/>
  <c r="AE39" i="11"/>
  <c r="AI39" i="11"/>
  <c r="O45" i="11"/>
  <c r="K45" i="11"/>
  <c r="R35" i="11"/>
  <c r="M35" i="11"/>
  <c r="Q35" i="11"/>
  <c r="AF33" i="11"/>
  <c r="AK33" i="11"/>
  <c r="AJ33" i="11"/>
  <c r="AE41" i="11"/>
  <c r="AI41" i="11"/>
  <c r="P30" i="11"/>
  <c r="AJ46" i="11"/>
  <c r="AK46" i="11"/>
  <c r="AF46" i="11"/>
  <c r="AH45" i="11"/>
  <c r="AD45" i="11"/>
  <c r="L41" i="11"/>
  <c r="P41" i="11"/>
  <c r="AH49" i="9"/>
  <c r="AD49" i="9"/>
  <c r="P34" i="9"/>
  <c r="L34" i="9"/>
  <c r="X34" i="9"/>
  <c r="Y35" i="9"/>
  <c r="K47" i="9"/>
  <c r="O47" i="9"/>
  <c r="Q32" i="9"/>
  <c r="R32" i="9"/>
  <c r="M32" i="9"/>
  <c r="AI41" i="9"/>
  <c r="AE41" i="9"/>
  <c r="AF39" i="9"/>
  <c r="AK39" i="9"/>
  <c r="AJ39" i="9"/>
  <c r="R33" i="9"/>
  <c r="Q33" i="9"/>
  <c r="M33" i="9"/>
  <c r="AF32" i="9"/>
  <c r="AJ32" i="9"/>
  <c r="AK32" i="9"/>
  <c r="W29" i="9"/>
  <c r="L41" i="9"/>
  <c r="P41" i="9"/>
  <c r="M31" i="9"/>
  <c r="R31" i="9"/>
  <c r="Q31" i="9"/>
  <c r="AK31" i="9"/>
  <c r="AJ31" i="9"/>
  <c r="AF31" i="9"/>
  <c r="AH47" i="9"/>
  <c r="AD47" i="9"/>
  <c r="AF33" i="9"/>
  <c r="AK33" i="9"/>
  <c r="AJ33" i="9"/>
  <c r="AK46" i="9"/>
  <c r="AJ46" i="9"/>
  <c r="AF46" i="9"/>
  <c r="P40" i="9"/>
  <c r="L40" i="9"/>
  <c r="P35" i="9"/>
  <c r="L35" i="9"/>
  <c r="AI42" i="9"/>
  <c r="AE42" i="9"/>
  <c r="L42" i="9"/>
  <c r="P42" i="9"/>
  <c r="P30" i="9"/>
  <c r="BK33" i="41" l="1"/>
  <c r="BL33" i="41" s="1"/>
  <c r="BM33" i="41" s="1"/>
  <c r="BN33" i="41" s="1"/>
  <c r="BO33" i="41" s="1"/>
  <c r="BA33" i="41"/>
  <c r="S33" i="51"/>
  <c r="N33" i="51"/>
  <c r="T33" i="51" s="1"/>
  <c r="S33" i="27"/>
  <c r="N33" i="27"/>
  <c r="T33" i="27" s="1"/>
  <c r="S33" i="47"/>
  <c r="N33" i="47"/>
  <c r="T33" i="47" s="1"/>
  <c r="S46" i="17"/>
  <c r="N46" i="17"/>
  <c r="T46" i="17" s="1"/>
  <c r="S46" i="9"/>
  <c r="N46" i="9"/>
  <c r="T46" i="9" s="1"/>
  <c r="AG36" i="57"/>
  <c r="AM36" i="57" s="1"/>
  <c r="AN36" i="57" s="1"/>
  <c r="AO36" i="57" s="1"/>
  <c r="AP36" i="57" s="1"/>
  <c r="AQ36" i="57" s="1"/>
  <c r="AR36" i="57" s="1"/>
  <c r="AS36" i="57" s="1"/>
  <c r="AT36" i="57" s="1"/>
  <c r="AU36" i="57" s="1"/>
  <c r="AV36" i="57" s="1"/>
  <c r="AW36" i="57" s="1"/>
  <c r="AX36" i="57" s="1"/>
  <c r="AY36" i="57" s="1"/>
  <c r="AZ36" i="57" s="1"/>
  <c r="BA36" i="57" s="1"/>
  <c r="L29" i="47"/>
  <c r="S41" i="35"/>
  <c r="O48" i="23"/>
  <c r="AD48" i="31"/>
  <c r="AE48" i="31" s="1"/>
  <c r="L29" i="43"/>
  <c r="Q29" i="43" s="1"/>
  <c r="P49" i="43"/>
  <c r="O48" i="43"/>
  <c r="M41" i="13"/>
  <c r="S41" i="13" s="1"/>
  <c r="R41" i="13"/>
  <c r="K48" i="31"/>
  <c r="P48" i="31" s="1"/>
  <c r="O48" i="53"/>
  <c r="CK32" i="64"/>
  <c r="BE32" i="64"/>
  <c r="T48" i="64"/>
  <c r="CI44" i="64"/>
  <c r="BC44" i="64"/>
  <c r="CI41" i="64"/>
  <c r="BC41" i="64"/>
  <c r="BD42" i="64"/>
  <c r="CJ42" i="64"/>
  <c r="CI39" i="64"/>
  <c r="BC39" i="64"/>
  <c r="BA48" i="64"/>
  <c r="BK48" i="64"/>
  <c r="BL48" i="64" s="1"/>
  <c r="BM48" i="64" s="1"/>
  <c r="BN48" i="64" s="1"/>
  <c r="BO48" i="64" s="1"/>
  <c r="CI47" i="64"/>
  <c r="BC47" i="64"/>
  <c r="CJ40" i="64"/>
  <c r="BD40" i="64"/>
  <c r="CI45" i="64"/>
  <c r="BC45" i="64"/>
  <c r="CH49" i="64"/>
  <c r="BB49" i="64"/>
  <c r="CG49" i="64"/>
  <c r="CF49" i="64"/>
  <c r="BE31" i="64"/>
  <c r="CK31" i="64"/>
  <c r="AE35" i="64"/>
  <c r="AI35" i="64"/>
  <c r="CK46" i="64"/>
  <c r="BE46" i="64"/>
  <c r="CK33" i="64"/>
  <c r="BE33" i="64"/>
  <c r="G53" i="61"/>
  <c r="AD48" i="13"/>
  <c r="AI48" i="13" s="1"/>
  <c r="J52" i="61"/>
  <c r="O52" i="61" s="1"/>
  <c r="O53" i="61" s="1"/>
  <c r="L48" i="19"/>
  <c r="R48" i="19" s="1"/>
  <c r="O48" i="61"/>
  <c r="AD48" i="43"/>
  <c r="AI48" i="43" s="1"/>
  <c r="AH48" i="23"/>
  <c r="AL41" i="17"/>
  <c r="AF39" i="39"/>
  <c r="AG39" i="39" s="1"/>
  <c r="AM39" i="39" s="1"/>
  <c r="AN39" i="39" s="1"/>
  <c r="AO39" i="39" s="1"/>
  <c r="AP39" i="39" s="1"/>
  <c r="AQ39" i="39" s="1"/>
  <c r="AR39" i="39" s="1"/>
  <c r="AS39" i="39" s="1"/>
  <c r="AT39" i="39" s="1"/>
  <c r="AU39" i="39" s="1"/>
  <c r="AV39" i="39" s="1"/>
  <c r="AW39" i="39" s="1"/>
  <c r="AX39" i="39" s="1"/>
  <c r="AY39" i="39" s="1"/>
  <c r="AZ39" i="39" s="1"/>
  <c r="AK39" i="39"/>
  <c r="Q41" i="61"/>
  <c r="R39" i="27"/>
  <c r="O48" i="13"/>
  <c r="Q39" i="27"/>
  <c r="K48" i="35"/>
  <c r="P48" i="35" s="1"/>
  <c r="R39" i="45"/>
  <c r="AE49" i="23"/>
  <c r="AJ49" i="23" s="1"/>
  <c r="AD48" i="15"/>
  <c r="AI48" i="15" s="1"/>
  <c r="AD48" i="33"/>
  <c r="AI48" i="33" s="1"/>
  <c r="AD48" i="27"/>
  <c r="AI48" i="27" s="1"/>
  <c r="AI40" i="9"/>
  <c r="AH48" i="61"/>
  <c r="Q39" i="45"/>
  <c r="O49" i="9"/>
  <c r="M39" i="47"/>
  <c r="S39" i="47" s="1"/>
  <c r="AH48" i="35"/>
  <c r="AL39" i="47"/>
  <c r="Q39" i="47"/>
  <c r="AI49" i="15"/>
  <c r="AI48" i="19"/>
  <c r="K48" i="27"/>
  <c r="P48" i="27" s="1"/>
  <c r="K48" i="29"/>
  <c r="P48" i="29" s="1"/>
  <c r="U52" i="53"/>
  <c r="V52" i="53" s="1"/>
  <c r="W52" i="53" s="1"/>
  <c r="X52" i="53" s="1"/>
  <c r="Y52" i="53" s="1"/>
  <c r="Z52" i="53" s="1"/>
  <c r="AA52" i="53" s="1"/>
  <c r="AB52" i="53" s="1"/>
  <c r="AC52" i="53" s="1"/>
  <c r="AH52" i="53" s="1"/>
  <c r="J52" i="53"/>
  <c r="K52" i="53" s="1"/>
  <c r="K53" i="53" s="1"/>
  <c r="AK39" i="51"/>
  <c r="AF39" i="51"/>
  <c r="AG39" i="51" s="1"/>
  <c r="AM39" i="51" s="1"/>
  <c r="AN39" i="51" s="1"/>
  <c r="AO39" i="51" s="1"/>
  <c r="AP39" i="51" s="1"/>
  <c r="AQ39" i="51" s="1"/>
  <c r="AR39" i="51" s="1"/>
  <c r="AS39" i="51" s="1"/>
  <c r="AT39" i="51" s="1"/>
  <c r="AU39" i="51" s="1"/>
  <c r="AV39" i="51" s="1"/>
  <c r="AW39" i="51" s="1"/>
  <c r="AX39" i="51" s="1"/>
  <c r="AY39" i="51" s="1"/>
  <c r="AZ39" i="51" s="1"/>
  <c r="L49" i="53"/>
  <c r="Q49" i="53" s="1"/>
  <c r="G53" i="51"/>
  <c r="AD48" i="29"/>
  <c r="AE48" i="29" s="1"/>
  <c r="O48" i="33"/>
  <c r="AD48" i="53"/>
  <c r="AE48" i="53" s="1"/>
  <c r="AH48" i="37"/>
  <c r="J52" i="51"/>
  <c r="O52" i="51" s="1"/>
  <c r="O53" i="51" s="1"/>
  <c r="AF39" i="29"/>
  <c r="AL39" i="29" s="1"/>
  <c r="G52" i="9"/>
  <c r="G53" i="9" s="1"/>
  <c r="K48" i="39"/>
  <c r="P48" i="39" s="1"/>
  <c r="K48" i="15"/>
  <c r="L48" i="15" s="1"/>
  <c r="AK39" i="29"/>
  <c r="AG39" i="41"/>
  <c r="AM39" i="41" s="1"/>
  <c r="AN39" i="41" s="1"/>
  <c r="AO39" i="41" s="1"/>
  <c r="AP39" i="41" s="1"/>
  <c r="AQ39" i="41" s="1"/>
  <c r="AR39" i="41" s="1"/>
  <c r="AS39" i="41" s="1"/>
  <c r="AT39" i="41" s="1"/>
  <c r="AU39" i="41" s="1"/>
  <c r="AV39" i="41" s="1"/>
  <c r="AW39" i="41" s="1"/>
  <c r="AX39" i="41" s="1"/>
  <c r="AY39" i="41" s="1"/>
  <c r="AZ39" i="41" s="1"/>
  <c r="BA39" i="41" s="1"/>
  <c r="L49" i="39"/>
  <c r="R49" i="39" s="1"/>
  <c r="AJ39" i="17"/>
  <c r="O48" i="51"/>
  <c r="K48" i="37"/>
  <c r="P48" i="37" s="1"/>
  <c r="AF39" i="17"/>
  <c r="AL39" i="17" s="1"/>
  <c r="AE49" i="31"/>
  <c r="AJ49" i="31" s="1"/>
  <c r="AH48" i="39"/>
  <c r="AD48" i="51"/>
  <c r="AE48" i="51" s="1"/>
  <c r="U48" i="9"/>
  <c r="V48" i="9" s="1"/>
  <c r="W48" i="9" s="1"/>
  <c r="X48" i="9" s="1"/>
  <c r="Y48" i="9" s="1"/>
  <c r="Z48" i="9" s="1"/>
  <c r="AA48" i="9" s="1"/>
  <c r="AB48" i="9" s="1"/>
  <c r="AC48" i="9" s="1"/>
  <c r="AD48" i="9" s="1"/>
  <c r="J48" i="9"/>
  <c r="O48" i="9" s="1"/>
  <c r="AE40" i="27"/>
  <c r="AI40" i="27"/>
  <c r="P40" i="15"/>
  <c r="L40" i="15"/>
  <c r="AE40" i="23"/>
  <c r="AI40" i="23"/>
  <c r="AE40" i="35"/>
  <c r="AI40" i="35"/>
  <c r="L40" i="59"/>
  <c r="P40" i="59"/>
  <c r="L40" i="19"/>
  <c r="P40" i="19"/>
  <c r="L40" i="29"/>
  <c r="P40" i="29"/>
  <c r="L40" i="45"/>
  <c r="P40" i="45"/>
  <c r="L40" i="57"/>
  <c r="P40" i="57"/>
  <c r="AE40" i="33"/>
  <c r="AI40" i="33"/>
  <c r="AE40" i="41"/>
  <c r="AI40" i="41"/>
  <c r="P40" i="31"/>
  <c r="L40" i="31"/>
  <c r="L40" i="37"/>
  <c r="P40" i="37"/>
  <c r="L40" i="25"/>
  <c r="P40" i="25"/>
  <c r="AE40" i="47"/>
  <c r="AI40" i="47"/>
  <c r="AI40" i="55"/>
  <c r="AE40" i="55"/>
  <c r="AE40" i="51"/>
  <c r="AI40" i="51"/>
  <c r="P40" i="61"/>
  <c r="L40" i="61"/>
  <c r="AE40" i="39"/>
  <c r="AI40" i="39"/>
  <c r="AE40" i="13"/>
  <c r="AI40" i="13"/>
  <c r="AI40" i="25"/>
  <c r="AE40" i="25"/>
  <c r="P40" i="13"/>
  <c r="L40" i="13"/>
  <c r="P40" i="35"/>
  <c r="L40" i="35"/>
  <c r="L40" i="39"/>
  <c r="P40" i="39"/>
  <c r="L40" i="27"/>
  <c r="P40" i="27"/>
  <c r="L40" i="23"/>
  <c r="P40" i="23"/>
  <c r="AI40" i="49"/>
  <c r="AE40" i="49"/>
  <c r="L40" i="17"/>
  <c r="P40" i="17"/>
  <c r="P40" i="49"/>
  <c r="L40" i="49"/>
  <c r="AI40" i="37"/>
  <c r="AE40" i="37"/>
  <c r="P40" i="11"/>
  <c r="L40" i="11"/>
  <c r="L40" i="47"/>
  <c r="P40" i="47"/>
  <c r="AD48" i="47"/>
  <c r="AE48" i="47" s="1"/>
  <c r="AE40" i="11"/>
  <c r="AI40" i="11"/>
  <c r="L40" i="51"/>
  <c r="P40" i="51"/>
  <c r="P40" i="33"/>
  <c r="L40" i="33"/>
  <c r="AI40" i="57"/>
  <c r="AE40" i="57"/>
  <c r="AE40" i="17"/>
  <c r="AI40" i="17"/>
  <c r="AE40" i="43"/>
  <c r="AI40" i="43"/>
  <c r="AI40" i="19"/>
  <c r="AE40" i="19"/>
  <c r="P39" i="9"/>
  <c r="U52" i="47"/>
  <c r="V52" i="47" s="1"/>
  <c r="W52" i="47" s="1"/>
  <c r="X52" i="47" s="1"/>
  <c r="Y52" i="47" s="1"/>
  <c r="Z52" i="47" s="1"/>
  <c r="AA52" i="47" s="1"/>
  <c r="AB52" i="47" s="1"/>
  <c r="AC52" i="47" s="1"/>
  <c r="AD52" i="47" s="1"/>
  <c r="L40" i="55"/>
  <c r="P40" i="55"/>
  <c r="AE40" i="31"/>
  <c r="AI40" i="31"/>
  <c r="L40" i="41"/>
  <c r="P40" i="41"/>
  <c r="AE40" i="53"/>
  <c r="AI40" i="53"/>
  <c r="AE40" i="59"/>
  <c r="AI40" i="59"/>
  <c r="AE40" i="45"/>
  <c r="AI40" i="45"/>
  <c r="AI40" i="61"/>
  <c r="AE40" i="61"/>
  <c r="P40" i="53"/>
  <c r="L40" i="53"/>
  <c r="AE40" i="15"/>
  <c r="AI40" i="15"/>
  <c r="L40" i="43"/>
  <c r="P40" i="43"/>
  <c r="AI40" i="29"/>
  <c r="AE40" i="29"/>
  <c r="R41" i="61"/>
  <c r="K48" i="47"/>
  <c r="P48" i="47" s="1"/>
  <c r="AJ41" i="33"/>
  <c r="AK41" i="33"/>
  <c r="AF41" i="33"/>
  <c r="R41" i="15"/>
  <c r="Q41" i="15"/>
  <c r="M41" i="15"/>
  <c r="G53" i="47"/>
  <c r="AF41" i="59"/>
  <c r="AJ41" i="59"/>
  <c r="AK41" i="59"/>
  <c r="AI49" i="41"/>
  <c r="AE49" i="41"/>
  <c r="R41" i="27"/>
  <c r="Q41" i="27"/>
  <c r="M41" i="27"/>
  <c r="M41" i="59"/>
  <c r="Q41" i="59"/>
  <c r="R41" i="59"/>
  <c r="AF41" i="49"/>
  <c r="AK41" i="49"/>
  <c r="AJ41" i="49"/>
  <c r="AI49" i="47"/>
  <c r="AF41" i="15"/>
  <c r="AK41" i="15"/>
  <c r="AJ41" i="15"/>
  <c r="R41" i="33"/>
  <c r="Q41" i="33"/>
  <c r="M41" i="33"/>
  <c r="R41" i="41"/>
  <c r="M41" i="41"/>
  <c r="Q41" i="41"/>
  <c r="K48" i="41"/>
  <c r="O48" i="41"/>
  <c r="S41" i="49"/>
  <c r="N41" i="49"/>
  <c r="T41" i="49" s="1"/>
  <c r="AF41" i="23"/>
  <c r="AK41" i="23"/>
  <c r="AJ41" i="23"/>
  <c r="S41" i="51"/>
  <c r="N41" i="51"/>
  <c r="T41" i="51" s="1"/>
  <c r="P49" i="41"/>
  <c r="L49" i="41"/>
  <c r="AH48" i="41"/>
  <c r="AD48" i="41"/>
  <c r="AK41" i="27"/>
  <c r="AF41" i="27"/>
  <c r="AJ41" i="27"/>
  <c r="M39" i="41"/>
  <c r="Q39" i="41"/>
  <c r="R39" i="41"/>
  <c r="S41" i="61"/>
  <c r="N41" i="61"/>
  <c r="T41" i="61" s="1"/>
  <c r="S41" i="45"/>
  <c r="N41" i="45"/>
  <c r="T41" i="45" s="1"/>
  <c r="N39" i="19"/>
  <c r="T39" i="19" s="1"/>
  <c r="S39" i="19"/>
  <c r="AJ45" i="61"/>
  <c r="S36" i="45"/>
  <c r="L42" i="11"/>
  <c r="R42" i="11" s="1"/>
  <c r="P29" i="51"/>
  <c r="AF45" i="61"/>
  <c r="AG45" i="61" s="1"/>
  <c r="AM45" i="61" s="1"/>
  <c r="AN45" i="61" s="1"/>
  <c r="AO45" i="61" s="1"/>
  <c r="AP45" i="61" s="1"/>
  <c r="AQ45" i="61" s="1"/>
  <c r="AR45" i="61" s="1"/>
  <c r="AS45" i="61" s="1"/>
  <c r="AT45" i="61" s="1"/>
  <c r="AU45" i="61" s="1"/>
  <c r="AV45" i="61" s="1"/>
  <c r="AW45" i="61" s="1"/>
  <c r="AX45" i="61" s="1"/>
  <c r="AY45" i="61" s="1"/>
  <c r="AZ45" i="61" s="1"/>
  <c r="AH44" i="11"/>
  <c r="P29" i="9"/>
  <c r="O44" i="11"/>
  <c r="R42" i="61"/>
  <c r="Q42" i="61"/>
  <c r="AI44" i="61"/>
  <c r="AE44" i="61"/>
  <c r="AI47" i="61"/>
  <c r="AE47" i="61"/>
  <c r="L44" i="61"/>
  <c r="P44" i="61"/>
  <c r="AF42" i="61"/>
  <c r="AJ42" i="61"/>
  <c r="AK42" i="61"/>
  <c r="P47" i="61"/>
  <c r="L47" i="61"/>
  <c r="AI48" i="61"/>
  <c r="AE48" i="61"/>
  <c r="R30" i="61"/>
  <c r="S35" i="61"/>
  <c r="N35" i="61"/>
  <c r="S42" i="61"/>
  <c r="N42" i="61"/>
  <c r="T42" i="61" s="1"/>
  <c r="AL36" i="61"/>
  <c r="AG36" i="61"/>
  <c r="AM36" i="61" s="1"/>
  <c r="AN36" i="61" s="1"/>
  <c r="AO36" i="61" s="1"/>
  <c r="AP36" i="61" s="1"/>
  <c r="AQ36" i="61" s="1"/>
  <c r="AR36" i="61" s="1"/>
  <c r="AS36" i="61" s="1"/>
  <c r="AT36" i="61" s="1"/>
  <c r="AU36" i="61" s="1"/>
  <c r="AV36" i="61" s="1"/>
  <c r="AW36" i="61" s="1"/>
  <c r="AX36" i="61" s="1"/>
  <c r="AY36" i="61" s="1"/>
  <c r="AZ36" i="61" s="1"/>
  <c r="BK31" i="61"/>
  <c r="BL31" i="61" s="1"/>
  <c r="BM31" i="61" s="1"/>
  <c r="BN31" i="61" s="1"/>
  <c r="BO31" i="61" s="1"/>
  <c r="BA31" i="61"/>
  <c r="L48" i="61"/>
  <c r="P48" i="61"/>
  <c r="AG39" i="61"/>
  <c r="AM39" i="61" s="1"/>
  <c r="AN39" i="61" s="1"/>
  <c r="AO39" i="61" s="1"/>
  <c r="AP39" i="61" s="1"/>
  <c r="AQ39" i="61" s="1"/>
  <c r="AR39" i="61" s="1"/>
  <c r="AS39" i="61" s="1"/>
  <c r="AT39" i="61" s="1"/>
  <c r="AU39" i="61" s="1"/>
  <c r="AV39" i="61" s="1"/>
  <c r="AW39" i="61" s="1"/>
  <c r="AX39" i="61" s="1"/>
  <c r="AY39" i="61" s="1"/>
  <c r="AZ39" i="61" s="1"/>
  <c r="AL39" i="61"/>
  <c r="N45" i="61"/>
  <c r="T45" i="61" s="1"/>
  <c r="S45" i="61"/>
  <c r="AL33" i="61"/>
  <c r="AG33" i="61"/>
  <c r="AM33" i="61" s="1"/>
  <c r="AN33" i="61" s="1"/>
  <c r="AO33" i="61" s="1"/>
  <c r="AP33" i="61" s="1"/>
  <c r="AQ33" i="61" s="1"/>
  <c r="AR33" i="61" s="1"/>
  <c r="AS33" i="61" s="1"/>
  <c r="AT33" i="61" s="1"/>
  <c r="AU33" i="61" s="1"/>
  <c r="AV33" i="61" s="1"/>
  <c r="AW33" i="61" s="1"/>
  <c r="AX33" i="61" s="1"/>
  <c r="AY33" i="61" s="1"/>
  <c r="AZ33" i="61" s="1"/>
  <c r="S36" i="61"/>
  <c r="N36" i="61"/>
  <c r="BA32" i="61"/>
  <c r="BK32" i="61"/>
  <c r="BL32" i="61" s="1"/>
  <c r="BM32" i="61" s="1"/>
  <c r="BN32" i="61" s="1"/>
  <c r="BO32" i="61" s="1"/>
  <c r="AK49" i="61"/>
  <c r="AJ49" i="61"/>
  <c r="AF49" i="61"/>
  <c r="Y35" i="61"/>
  <c r="BK46" i="61"/>
  <c r="BL46" i="61" s="1"/>
  <c r="BM46" i="61" s="1"/>
  <c r="BN46" i="61" s="1"/>
  <c r="BO46" i="61" s="1"/>
  <c r="BA46" i="61"/>
  <c r="N33" i="61"/>
  <c r="T33" i="61" s="1"/>
  <c r="S33" i="61"/>
  <c r="M49" i="61"/>
  <c r="R49" i="61"/>
  <c r="Q49" i="61"/>
  <c r="AH52" i="61"/>
  <c r="AD52" i="61"/>
  <c r="BA41" i="61"/>
  <c r="BK41" i="61"/>
  <c r="BL41" i="61" s="1"/>
  <c r="BM41" i="61" s="1"/>
  <c r="BN41" i="61" s="1"/>
  <c r="BO41" i="61" s="1"/>
  <c r="AH44" i="15"/>
  <c r="AD44" i="15"/>
  <c r="O47" i="33"/>
  <c r="K47" i="33"/>
  <c r="AH44" i="57"/>
  <c r="AD44" i="57"/>
  <c r="O47" i="13"/>
  <c r="K47" i="13"/>
  <c r="AE42" i="45"/>
  <c r="AI42" i="45"/>
  <c r="L45" i="15"/>
  <c r="P45" i="15"/>
  <c r="P42" i="41"/>
  <c r="L42" i="41"/>
  <c r="K44" i="53"/>
  <c r="O44" i="53"/>
  <c r="O44" i="47"/>
  <c r="K44" i="47"/>
  <c r="P42" i="49"/>
  <c r="L42" i="49"/>
  <c r="AE42" i="47"/>
  <c r="AI42" i="47"/>
  <c r="P45" i="41"/>
  <c r="L45" i="41"/>
  <c r="AD44" i="29"/>
  <c r="AH44" i="29"/>
  <c r="L42" i="13"/>
  <c r="P42" i="13"/>
  <c r="AI45" i="49"/>
  <c r="AE45" i="49"/>
  <c r="AH47" i="35"/>
  <c r="AD47" i="35"/>
  <c r="AE45" i="41"/>
  <c r="AI45" i="41"/>
  <c r="M29" i="51"/>
  <c r="R29" i="51"/>
  <c r="Q29" i="51"/>
  <c r="AD44" i="45"/>
  <c r="AH44" i="45"/>
  <c r="AI45" i="39"/>
  <c r="AE45" i="39"/>
  <c r="AH47" i="13"/>
  <c r="AD47" i="13"/>
  <c r="AH47" i="55"/>
  <c r="AD47" i="55"/>
  <c r="P42" i="33"/>
  <c r="L42" i="33"/>
  <c r="K47" i="31"/>
  <c r="O47" i="31"/>
  <c r="AH47" i="43"/>
  <c r="AD47" i="43"/>
  <c r="AE42" i="29"/>
  <c r="AI42" i="29"/>
  <c r="O47" i="53"/>
  <c r="K47" i="53"/>
  <c r="AI42" i="33"/>
  <c r="AE42" i="33"/>
  <c r="P42" i="31"/>
  <c r="L42" i="31"/>
  <c r="P45" i="51"/>
  <c r="L45" i="51"/>
  <c r="AI42" i="13"/>
  <c r="AE42" i="13"/>
  <c r="AE45" i="19"/>
  <c r="AI45" i="19"/>
  <c r="K44" i="25"/>
  <c r="O44" i="25"/>
  <c r="AI45" i="53"/>
  <c r="AE45" i="53"/>
  <c r="AH47" i="45"/>
  <c r="AD47" i="45"/>
  <c r="AE45" i="13"/>
  <c r="AI45" i="13"/>
  <c r="L45" i="35"/>
  <c r="P45" i="35"/>
  <c r="AH47" i="53"/>
  <c r="AD47" i="53"/>
  <c r="AE45" i="35"/>
  <c r="AI45" i="35"/>
  <c r="M36" i="53"/>
  <c r="Q36" i="53"/>
  <c r="R36" i="53"/>
  <c r="AE42" i="25"/>
  <c r="AI42" i="25"/>
  <c r="AH44" i="41"/>
  <c r="AD44" i="41"/>
  <c r="P45" i="53"/>
  <c r="L45" i="53"/>
  <c r="K44" i="27"/>
  <c r="O44" i="27"/>
  <c r="P45" i="17"/>
  <c r="L45" i="17"/>
  <c r="AI45" i="25"/>
  <c r="AE45" i="25"/>
  <c r="AD47" i="59"/>
  <c r="AH47" i="59"/>
  <c r="G53" i="45"/>
  <c r="U52" i="45"/>
  <c r="V52" i="45" s="1"/>
  <c r="W52" i="45" s="1"/>
  <c r="X52" i="45" s="1"/>
  <c r="Y52" i="45" s="1"/>
  <c r="Z52" i="45" s="1"/>
  <c r="AA52" i="45" s="1"/>
  <c r="AB52" i="45" s="1"/>
  <c r="AC52" i="45" s="1"/>
  <c r="J52" i="45"/>
  <c r="L45" i="27"/>
  <c r="P45" i="27"/>
  <c r="AH47" i="47"/>
  <c r="AD47" i="47"/>
  <c r="AH44" i="23"/>
  <c r="AD44" i="23"/>
  <c r="AH44" i="13"/>
  <c r="AD44" i="13"/>
  <c r="AE42" i="41"/>
  <c r="AI42" i="41"/>
  <c r="K47" i="25"/>
  <c r="O47" i="25"/>
  <c r="K44" i="31"/>
  <c r="O44" i="31"/>
  <c r="K47" i="19"/>
  <c r="O47" i="19"/>
  <c r="AH44" i="43"/>
  <c r="AD44" i="43"/>
  <c r="AI45" i="59"/>
  <c r="AE45" i="59"/>
  <c r="P36" i="9"/>
  <c r="L36" i="9"/>
  <c r="K44" i="37"/>
  <c r="O44" i="37"/>
  <c r="AE45" i="43"/>
  <c r="AI45" i="43"/>
  <c r="AJ36" i="59"/>
  <c r="AK36" i="59"/>
  <c r="AF36" i="59"/>
  <c r="P45" i="39"/>
  <c r="L45" i="39"/>
  <c r="U52" i="49"/>
  <c r="V52" i="49" s="1"/>
  <c r="W52" i="49" s="1"/>
  <c r="X52" i="49" s="1"/>
  <c r="Y52" i="49" s="1"/>
  <c r="Z52" i="49" s="1"/>
  <c r="AA52" i="49" s="1"/>
  <c r="AB52" i="49" s="1"/>
  <c r="AC52" i="49" s="1"/>
  <c r="G53" i="49"/>
  <c r="J52" i="49"/>
  <c r="O44" i="19"/>
  <c r="K44" i="19"/>
  <c r="AE42" i="27"/>
  <c r="AI42" i="27"/>
  <c r="AI42" i="35"/>
  <c r="AE42" i="35"/>
  <c r="AH47" i="25"/>
  <c r="AD47" i="25"/>
  <c r="AD44" i="31"/>
  <c r="AH44" i="31"/>
  <c r="P42" i="37"/>
  <c r="L42" i="37"/>
  <c r="P42" i="17"/>
  <c r="L42" i="17"/>
  <c r="AH44" i="37"/>
  <c r="AD44" i="37"/>
  <c r="Q36" i="39"/>
  <c r="M36" i="39"/>
  <c r="R36" i="39"/>
  <c r="K47" i="29"/>
  <c r="O47" i="29"/>
  <c r="AD47" i="49"/>
  <c r="AH47" i="49"/>
  <c r="AD44" i="19"/>
  <c r="AH44" i="19"/>
  <c r="L42" i="23"/>
  <c r="P42" i="23"/>
  <c r="O44" i="39"/>
  <c r="K44" i="39"/>
  <c r="L45" i="31"/>
  <c r="P45" i="31"/>
  <c r="Q36" i="55"/>
  <c r="R36" i="55"/>
  <c r="M36" i="55"/>
  <c r="AH44" i="33"/>
  <c r="AD44" i="33"/>
  <c r="J52" i="39"/>
  <c r="O52" i="39" s="1"/>
  <c r="O53" i="39" s="1"/>
  <c r="G53" i="39"/>
  <c r="L42" i="47"/>
  <c r="P42" i="47"/>
  <c r="AH47" i="27"/>
  <c r="AD47" i="27"/>
  <c r="AF36" i="39"/>
  <c r="AK36" i="39"/>
  <c r="AJ36" i="39"/>
  <c r="O47" i="49"/>
  <c r="K47" i="49"/>
  <c r="AI45" i="29"/>
  <c r="AE45" i="29"/>
  <c r="AI42" i="57"/>
  <c r="AE42" i="57"/>
  <c r="O44" i="57"/>
  <c r="K44" i="57"/>
  <c r="P45" i="25"/>
  <c r="L45" i="25"/>
  <c r="L42" i="59"/>
  <c r="P42" i="59"/>
  <c r="P45" i="37"/>
  <c r="L45" i="37"/>
  <c r="AI45" i="15"/>
  <c r="AE45" i="15"/>
  <c r="L45" i="57"/>
  <c r="P45" i="57"/>
  <c r="AD44" i="25"/>
  <c r="AH44" i="25"/>
  <c r="O47" i="59"/>
  <c r="K47" i="59"/>
  <c r="K47" i="45"/>
  <c r="O47" i="45"/>
  <c r="AD47" i="19"/>
  <c r="AH47" i="19"/>
  <c r="K47" i="55"/>
  <c r="O47" i="55"/>
  <c r="AH47" i="57"/>
  <c r="AD47" i="57"/>
  <c r="O44" i="43"/>
  <c r="K44" i="43"/>
  <c r="AI45" i="47"/>
  <c r="AE45" i="47"/>
  <c r="AH47" i="37"/>
  <c r="AD47" i="37"/>
  <c r="AI45" i="37"/>
  <c r="AE45" i="37"/>
  <c r="P42" i="15"/>
  <c r="L42" i="15"/>
  <c r="O44" i="15"/>
  <c r="K44" i="15"/>
  <c r="L42" i="29"/>
  <c r="P42" i="29"/>
  <c r="O44" i="29"/>
  <c r="K44" i="29"/>
  <c r="O47" i="27"/>
  <c r="K47" i="27"/>
  <c r="AI42" i="23"/>
  <c r="AE42" i="23"/>
  <c r="AD47" i="29"/>
  <c r="AH47" i="29"/>
  <c r="O44" i="45"/>
  <c r="K44" i="45"/>
  <c r="P45" i="43"/>
  <c r="L45" i="43"/>
  <c r="L45" i="49"/>
  <c r="P45" i="49"/>
  <c r="P45" i="33"/>
  <c r="L45" i="33"/>
  <c r="M29" i="45"/>
  <c r="Q29" i="45"/>
  <c r="R29" i="45"/>
  <c r="AD44" i="39"/>
  <c r="AH44" i="39"/>
  <c r="L45" i="13"/>
  <c r="P45" i="13"/>
  <c r="L42" i="57"/>
  <c r="P42" i="57"/>
  <c r="P42" i="35"/>
  <c r="L42" i="35"/>
  <c r="AH44" i="27"/>
  <c r="AD44" i="27"/>
  <c r="P42" i="39"/>
  <c r="L42" i="39"/>
  <c r="R29" i="47"/>
  <c r="M29" i="47"/>
  <c r="Q29" i="47"/>
  <c r="O44" i="33"/>
  <c r="K44" i="33"/>
  <c r="Q36" i="59"/>
  <c r="M36" i="59"/>
  <c r="R36" i="59"/>
  <c r="U52" i="59"/>
  <c r="V52" i="59" s="1"/>
  <c r="W52" i="59" s="1"/>
  <c r="X52" i="59" s="1"/>
  <c r="Y52" i="59" s="1"/>
  <c r="Z52" i="59" s="1"/>
  <c r="AA52" i="59" s="1"/>
  <c r="AB52" i="59" s="1"/>
  <c r="AC52" i="59" s="1"/>
  <c r="G53" i="59"/>
  <c r="J52" i="59"/>
  <c r="L45" i="19"/>
  <c r="P45" i="19"/>
  <c r="AE42" i="55"/>
  <c r="AI42" i="55"/>
  <c r="G53" i="55"/>
  <c r="J52" i="55"/>
  <c r="U52" i="55"/>
  <c r="V52" i="55" s="1"/>
  <c r="W52" i="55" s="1"/>
  <c r="X52" i="55" s="1"/>
  <c r="Y52" i="55" s="1"/>
  <c r="Z52" i="55" s="1"/>
  <c r="AA52" i="55" s="1"/>
  <c r="AB52" i="55" s="1"/>
  <c r="AC52" i="55" s="1"/>
  <c r="O47" i="57"/>
  <c r="K47" i="57"/>
  <c r="P42" i="25"/>
  <c r="L42" i="25"/>
  <c r="AI42" i="15"/>
  <c r="AE42" i="15"/>
  <c r="AH44" i="53"/>
  <c r="AD44" i="53"/>
  <c r="K47" i="37"/>
  <c r="O47" i="37"/>
  <c r="K44" i="13"/>
  <c r="O44" i="13"/>
  <c r="AI45" i="55"/>
  <c r="AE45" i="55"/>
  <c r="P45" i="55"/>
  <c r="L45" i="55"/>
  <c r="O47" i="35"/>
  <c r="K47" i="35"/>
  <c r="AI36" i="9"/>
  <c r="AE36" i="9"/>
  <c r="O44" i="17"/>
  <c r="K44" i="17"/>
  <c r="AE42" i="43"/>
  <c r="AI42" i="43"/>
  <c r="L42" i="53"/>
  <c r="P42" i="53"/>
  <c r="AD47" i="33"/>
  <c r="AH47" i="33"/>
  <c r="AI45" i="17"/>
  <c r="AE45" i="17"/>
  <c r="AH47" i="31"/>
  <c r="AD47" i="31"/>
  <c r="L42" i="27"/>
  <c r="P42" i="27"/>
  <c r="K47" i="43"/>
  <c r="O47" i="43"/>
  <c r="AE42" i="17"/>
  <c r="AI42" i="17"/>
  <c r="P45" i="23"/>
  <c r="L45" i="23"/>
  <c r="O44" i="55"/>
  <c r="K44" i="55"/>
  <c r="AI42" i="39"/>
  <c r="AE42" i="39"/>
  <c r="P42" i="45"/>
  <c r="L42" i="45"/>
  <c r="AD47" i="39"/>
  <c r="AH47" i="39"/>
  <c r="AE45" i="45"/>
  <c r="AI45" i="45"/>
  <c r="K47" i="47"/>
  <c r="O47" i="47"/>
  <c r="K44" i="23"/>
  <c r="O44" i="23"/>
  <c r="K47" i="23"/>
  <c r="O47" i="23"/>
  <c r="O47" i="51"/>
  <c r="K47" i="51"/>
  <c r="K44" i="49"/>
  <c r="O44" i="49"/>
  <c r="AH47" i="17"/>
  <c r="AD47" i="17"/>
  <c r="AD44" i="17"/>
  <c r="AH44" i="17"/>
  <c r="AE45" i="51"/>
  <c r="AI45" i="51"/>
  <c r="AE45" i="57"/>
  <c r="AI45" i="57"/>
  <c r="O44" i="59"/>
  <c r="K44" i="59"/>
  <c r="AI42" i="19"/>
  <c r="AE42" i="19"/>
  <c r="AK36" i="55"/>
  <c r="AJ36" i="55"/>
  <c r="AF36" i="55"/>
  <c r="AE42" i="37"/>
  <c r="AI42" i="37"/>
  <c r="P42" i="43"/>
  <c r="L42" i="43"/>
  <c r="AH47" i="41"/>
  <c r="AD47" i="41"/>
  <c r="AH47" i="15"/>
  <c r="AD47" i="15"/>
  <c r="AH44" i="55"/>
  <c r="AD44" i="55"/>
  <c r="O44" i="9"/>
  <c r="K44" i="9"/>
  <c r="AE45" i="23"/>
  <c r="AI45" i="23"/>
  <c r="O47" i="39"/>
  <c r="K47" i="39"/>
  <c r="AI42" i="53"/>
  <c r="AE42" i="53"/>
  <c r="P45" i="59"/>
  <c r="L45" i="59"/>
  <c r="AH45" i="9"/>
  <c r="AD45" i="9"/>
  <c r="AD47" i="23"/>
  <c r="AH47" i="23"/>
  <c r="AI45" i="27"/>
  <c r="AE45" i="27"/>
  <c r="L45" i="47"/>
  <c r="P45" i="47"/>
  <c r="O44" i="51"/>
  <c r="K44" i="51"/>
  <c r="AI42" i="49"/>
  <c r="AE42" i="49"/>
  <c r="AH47" i="51"/>
  <c r="AD47" i="51"/>
  <c r="AD44" i="49"/>
  <c r="AH44" i="49"/>
  <c r="AE45" i="33"/>
  <c r="AI45" i="33"/>
  <c r="P42" i="55"/>
  <c r="L42" i="55"/>
  <c r="O47" i="17"/>
  <c r="K47" i="17"/>
  <c r="AE42" i="51"/>
  <c r="AI42" i="51"/>
  <c r="AE42" i="31"/>
  <c r="AI42" i="31"/>
  <c r="AH44" i="59"/>
  <c r="AD44" i="59"/>
  <c r="P45" i="45"/>
  <c r="L45" i="45"/>
  <c r="L45" i="29"/>
  <c r="P45" i="29"/>
  <c r="K47" i="41"/>
  <c r="O47" i="41"/>
  <c r="O47" i="15"/>
  <c r="K47" i="15"/>
  <c r="O44" i="41"/>
  <c r="K44" i="41"/>
  <c r="AH44" i="9"/>
  <c r="AD44" i="9"/>
  <c r="AF36" i="53"/>
  <c r="AJ36" i="53"/>
  <c r="AK36" i="53"/>
  <c r="AI42" i="59"/>
  <c r="AE42" i="59"/>
  <c r="L42" i="19"/>
  <c r="P42" i="19"/>
  <c r="AI45" i="31"/>
  <c r="AE45" i="31"/>
  <c r="AD44" i="47"/>
  <c r="AH44" i="47"/>
  <c r="O45" i="9"/>
  <c r="K45" i="9"/>
  <c r="L42" i="51"/>
  <c r="P42" i="51"/>
  <c r="AD44" i="51"/>
  <c r="AH44" i="51"/>
  <c r="S35" i="59"/>
  <c r="N35" i="59"/>
  <c r="AF48" i="59"/>
  <c r="AJ48" i="59"/>
  <c r="AK48" i="59"/>
  <c r="Y35" i="59"/>
  <c r="Q30" i="59"/>
  <c r="BK32" i="59"/>
  <c r="BL32" i="59" s="1"/>
  <c r="BM32" i="59" s="1"/>
  <c r="BN32" i="59" s="1"/>
  <c r="BO32" i="59" s="1"/>
  <c r="BA32" i="59"/>
  <c r="BK31" i="59"/>
  <c r="BL31" i="59" s="1"/>
  <c r="BM31" i="59" s="1"/>
  <c r="BN31" i="59" s="1"/>
  <c r="BO31" i="59" s="1"/>
  <c r="BA31" i="59"/>
  <c r="BA33" i="59"/>
  <c r="BK33" i="59"/>
  <c r="BL33" i="59" s="1"/>
  <c r="BM33" i="59" s="1"/>
  <c r="BN33" i="59" s="1"/>
  <c r="BO33" i="59" s="1"/>
  <c r="AG39" i="59"/>
  <c r="AM39" i="59" s="1"/>
  <c r="AN39" i="59" s="1"/>
  <c r="AO39" i="59" s="1"/>
  <c r="AP39" i="59" s="1"/>
  <c r="AQ39" i="59" s="1"/>
  <c r="AR39" i="59" s="1"/>
  <c r="AS39" i="59" s="1"/>
  <c r="AT39" i="59" s="1"/>
  <c r="AU39" i="59" s="1"/>
  <c r="AV39" i="59" s="1"/>
  <c r="AW39" i="59" s="1"/>
  <c r="AX39" i="59" s="1"/>
  <c r="AY39" i="59" s="1"/>
  <c r="AZ39" i="59" s="1"/>
  <c r="AL39" i="59"/>
  <c r="S39" i="59"/>
  <c r="N39" i="59"/>
  <c r="T39" i="59" s="1"/>
  <c r="BA46" i="59"/>
  <c r="BK46" i="59"/>
  <c r="BL46" i="59" s="1"/>
  <c r="BM46" i="59" s="1"/>
  <c r="BN46" i="59" s="1"/>
  <c r="BO46" i="59" s="1"/>
  <c r="M48" i="59"/>
  <c r="R48" i="59"/>
  <c r="Q48" i="59"/>
  <c r="S33" i="59"/>
  <c r="N33" i="59"/>
  <c r="T33" i="59" s="1"/>
  <c r="AG49" i="59"/>
  <c r="AM49" i="59" s="1"/>
  <c r="AN49" i="59" s="1"/>
  <c r="AO49" i="59" s="1"/>
  <c r="AP49" i="59" s="1"/>
  <c r="AQ49" i="59" s="1"/>
  <c r="AR49" i="59" s="1"/>
  <c r="AS49" i="59" s="1"/>
  <c r="AT49" i="59" s="1"/>
  <c r="AU49" i="59" s="1"/>
  <c r="AV49" i="59" s="1"/>
  <c r="AW49" i="59" s="1"/>
  <c r="AX49" i="59" s="1"/>
  <c r="AY49" i="59" s="1"/>
  <c r="AZ49" i="59" s="1"/>
  <c r="AL49" i="59"/>
  <c r="N49" i="59"/>
  <c r="T49" i="59" s="1"/>
  <c r="S49" i="59"/>
  <c r="R30" i="57"/>
  <c r="Y35" i="57"/>
  <c r="BK33" i="57"/>
  <c r="BL33" i="57" s="1"/>
  <c r="BM33" i="57" s="1"/>
  <c r="BN33" i="57" s="1"/>
  <c r="BO33" i="57" s="1"/>
  <c r="BA33" i="57"/>
  <c r="S35" i="57"/>
  <c r="N35" i="57"/>
  <c r="S41" i="57"/>
  <c r="N41" i="57"/>
  <c r="T41" i="57" s="1"/>
  <c r="M49" i="57"/>
  <c r="Q49" i="57"/>
  <c r="R49" i="57"/>
  <c r="BK32" i="57"/>
  <c r="BL32" i="57" s="1"/>
  <c r="BM32" i="57" s="1"/>
  <c r="BN32" i="57" s="1"/>
  <c r="BO32" i="57" s="1"/>
  <c r="BA32" i="57"/>
  <c r="AG39" i="57"/>
  <c r="AM39" i="57" s="1"/>
  <c r="AN39" i="57" s="1"/>
  <c r="AO39" i="57" s="1"/>
  <c r="AP39" i="57" s="1"/>
  <c r="AQ39" i="57" s="1"/>
  <c r="AR39" i="57" s="1"/>
  <c r="AS39" i="57" s="1"/>
  <c r="AT39" i="57" s="1"/>
  <c r="AU39" i="57" s="1"/>
  <c r="AV39" i="57" s="1"/>
  <c r="AW39" i="57" s="1"/>
  <c r="AX39" i="57" s="1"/>
  <c r="AY39" i="57" s="1"/>
  <c r="AZ39" i="57" s="1"/>
  <c r="AL39" i="57"/>
  <c r="BK31" i="57"/>
  <c r="BL31" i="57" s="1"/>
  <c r="BM31" i="57" s="1"/>
  <c r="BN31" i="57" s="1"/>
  <c r="BO31" i="57" s="1"/>
  <c r="BA31" i="57"/>
  <c r="T36" i="57"/>
  <c r="AG41" i="57"/>
  <c r="AM41" i="57" s="1"/>
  <c r="AN41" i="57" s="1"/>
  <c r="AO41" i="57" s="1"/>
  <c r="AP41" i="57" s="1"/>
  <c r="AQ41" i="57" s="1"/>
  <c r="AR41" i="57" s="1"/>
  <c r="AS41" i="57" s="1"/>
  <c r="AT41" i="57" s="1"/>
  <c r="AU41" i="57" s="1"/>
  <c r="AV41" i="57" s="1"/>
  <c r="AW41" i="57" s="1"/>
  <c r="AX41" i="57" s="1"/>
  <c r="AY41" i="57" s="1"/>
  <c r="AZ41" i="57" s="1"/>
  <c r="AL41" i="57"/>
  <c r="BK46" i="57"/>
  <c r="BL46" i="57" s="1"/>
  <c r="BM46" i="57" s="1"/>
  <c r="BN46" i="57" s="1"/>
  <c r="BO46" i="57" s="1"/>
  <c r="BA46" i="57"/>
  <c r="P48" i="57"/>
  <c r="L48" i="57"/>
  <c r="O52" i="57"/>
  <c r="O53" i="57" s="1"/>
  <c r="K52" i="57"/>
  <c r="S39" i="57"/>
  <c r="N39" i="57"/>
  <c r="T39" i="57" s="1"/>
  <c r="AD52" i="57"/>
  <c r="AH52" i="57"/>
  <c r="AI48" i="57"/>
  <c r="AE48" i="57"/>
  <c r="AK49" i="57"/>
  <c r="AF49" i="57"/>
  <c r="AJ49" i="57"/>
  <c r="AG39" i="55"/>
  <c r="AM39" i="55" s="1"/>
  <c r="AN39" i="55" s="1"/>
  <c r="AO39" i="55" s="1"/>
  <c r="AP39" i="55" s="1"/>
  <c r="AQ39" i="55" s="1"/>
  <c r="AR39" i="55" s="1"/>
  <c r="AS39" i="55" s="1"/>
  <c r="AT39" i="55" s="1"/>
  <c r="AU39" i="55" s="1"/>
  <c r="AV39" i="55" s="1"/>
  <c r="AW39" i="55" s="1"/>
  <c r="AX39" i="55" s="1"/>
  <c r="AY39" i="55" s="1"/>
  <c r="AZ39" i="55" s="1"/>
  <c r="AL39" i="55"/>
  <c r="Z35" i="55"/>
  <c r="BK46" i="55"/>
  <c r="BL46" i="55" s="1"/>
  <c r="BM46" i="55" s="1"/>
  <c r="BN46" i="55" s="1"/>
  <c r="BO46" i="55" s="1"/>
  <c r="BA46" i="55"/>
  <c r="P48" i="55"/>
  <c r="L48" i="55"/>
  <c r="AK49" i="55"/>
  <c r="AJ49" i="55"/>
  <c r="AF49" i="55"/>
  <c r="BA32" i="55"/>
  <c r="BK32" i="55"/>
  <c r="BL32" i="55" s="1"/>
  <c r="BM32" i="55" s="1"/>
  <c r="BN32" i="55" s="1"/>
  <c r="BO32" i="55" s="1"/>
  <c r="BK31" i="55"/>
  <c r="BL31" i="55" s="1"/>
  <c r="BM31" i="55" s="1"/>
  <c r="BN31" i="55" s="1"/>
  <c r="BO31" i="55" s="1"/>
  <c r="BA31" i="55"/>
  <c r="AI48" i="55"/>
  <c r="AE48" i="55"/>
  <c r="S35" i="55"/>
  <c r="N35" i="55"/>
  <c r="BK33" i="55"/>
  <c r="BL33" i="55" s="1"/>
  <c r="BM33" i="55" s="1"/>
  <c r="BN33" i="55" s="1"/>
  <c r="BO33" i="55" s="1"/>
  <c r="BA33" i="55"/>
  <c r="N41" i="55"/>
  <c r="T41" i="55" s="1"/>
  <c r="S41" i="55"/>
  <c r="Q30" i="55"/>
  <c r="Q49" i="55"/>
  <c r="M49" i="55"/>
  <c r="R49" i="55"/>
  <c r="AL41" i="55"/>
  <c r="AG41" i="55"/>
  <c r="AM41" i="55" s="1"/>
  <c r="AN41" i="55" s="1"/>
  <c r="AO41" i="55" s="1"/>
  <c r="AP41" i="55" s="1"/>
  <c r="AQ41" i="55" s="1"/>
  <c r="AR41" i="55" s="1"/>
  <c r="AS41" i="55" s="1"/>
  <c r="AT41" i="55" s="1"/>
  <c r="AU41" i="55" s="1"/>
  <c r="AV41" i="55" s="1"/>
  <c r="AW41" i="55" s="1"/>
  <c r="AX41" i="55" s="1"/>
  <c r="AY41" i="55" s="1"/>
  <c r="AZ41" i="55" s="1"/>
  <c r="N39" i="55"/>
  <c r="T39" i="55" s="1"/>
  <c r="S39" i="55"/>
  <c r="P48" i="53"/>
  <c r="L48" i="53"/>
  <c r="R30" i="53"/>
  <c r="N39" i="53"/>
  <c r="T39" i="53" s="1"/>
  <c r="S39" i="53"/>
  <c r="N41" i="53"/>
  <c r="T41" i="53" s="1"/>
  <c r="S41" i="53"/>
  <c r="BA39" i="53"/>
  <c r="BK39" i="53"/>
  <c r="BL39" i="53" s="1"/>
  <c r="BM39" i="53" s="1"/>
  <c r="BN39" i="53" s="1"/>
  <c r="BO39" i="53" s="1"/>
  <c r="BK46" i="53"/>
  <c r="BL46" i="53" s="1"/>
  <c r="BM46" i="53" s="1"/>
  <c r="BN46" i="53" s="1"/>
  <c r="BO46" i="53" s="1"/>
  <c r="BA46" i="53"/>
  <c r="AA29" i="53"/>
  <c r="AK49" i="53"/>
  <c r="AJ49" i="53"/>
  <c r="AF49" i="53"/>
  <c r="Z35" i="53"/>
  <c r="T29" i="53"/>
  <c r="AL41" i="53"/>
  <c r="AG41" i="53"/>
  <c r="AM41" i="53" s="1"/>
  <c r="AN41" i="53" s="1"/>
  <c r="AO41" i="53" s="1"/>
  <c r="AP41" i="53" s="1"/>
  <c r="AQ41" i="53" s="1"/>
  <c r="AR41" i="53" s="1"/>
  <c r="AS41" i="53" s="1"/>
  <c r="AT41" i="53" s="1"/>
  <c r="AU41" i="53" s="1"/>
  <c r="AV41" i="53" s="1"/>
  <c r="AW41" i="53" s="1"/>
  <c r="AX41" i="53" s="1"/>
  <c r="AY41" i="53" s="1"/>
  <c r="AZ41" i="53" s="1"/>
  <c r="T35" i="53"/>
  <c r="AL33" i="53"/>
  <c r="AG33" i="53"/>
  <c r="AM33" i="53" s="1"/>
  <c r="AN33" i="53" s="1"/>
  <c r="AO33" i="53" s="1"/>
  <c r="AP33" i="53" s="1"/>
  <c r="AQ33" i="53" s="1"/>
  <c r="AR33" i="53" s="1"/>
  <c r="AS33" i="53" s="1"/>
  <c r="AT33" i="53" s="1"/>
  <c r="AU33" i="53" s="1"/>
  <c r="AV33" i="53" s="1"/>
  <c r="AW33" i="53" s="1"/>
  <c r="AX33" i="53" s="1"/>
  <c r="AY33" i="53" s="1"/>
  <c r="AZ33" i="53" s="1"/>
  <c r="BK32" i="53"/>
  <c r="BL32" i="53" s="1"/>
  <c r="BM32" i="53" s="1"/>
  <c r="BN32" i="53" s="1"/>
  <c r="BO32" i="53" s="1"/>
  <c r="BA32" i="53"/>
  <c r="BK31" i="53"/>
  <c r="BL31" i="53" s="1"/>
  <c r="BM31" i="53" s="1"/>
  <c r="BN31" i="53" s="1"/>
  <c r="BO31" i="53" s="1"/>
  <c r="BA31" i="53"/>
  <c r="S36" i="51"/>
  <c r="N36" i="51"/>
  <c r="BC31" i="51"/>
  <c r="CI31" i="51"/>
  <c r="P48" i="51"/>
  <c r="L48" i="51"/>
  <c r="AL41" i="51"/>
  <c r="AG41" i="51"/>
  <c r="AM41" i="51" s="1"/>
  <c r="AN41" i="51" s="1"/>
  <c r="AO41" i="51" s="1"/>
  <c r="AP41" i="51" s="1"/>
  <c r="AQ41" i="51" s="1"/>
  <c r="AR41" i="51" s="1"/>
  <c r="AS41" i="51" s="1"/>
  <c r="AT41" i="51" s="1"/>
  <c r="AU41" i="51" s="1"/>
  <c r="AV41" i="51" s="1"/>
  <c r="AW41" i="51" s="1"/>
  <c r="AX41" i="51" s="1"/>
  <c r="AY41" i="51" s="1"/>
  <c r="AZ41" i="51" s="1"/>
  <c r="Z29" i="51"/>
  <c r="AG36" i="51"/>
  <c r="AM36" i="51" s="1"/>
  <c r="AN36" i="51" s="1"/>
  <c r="AO36" i="51" s="1"/>
  <c r="AP36" i="51" s="1"/>
  <c r="AQ36" i="51" s="1"/>
  <c r="AR36" i="51" s="1"/>
  <c r="AS36" i="51" s="1"/>
  <c r="AT36" i="51" s="1"/>
  <c r="AU36" i="51" s="1"/>
  <c r="AV36" i="51" s="1"/>
  <c r="AW36" i="51" s="1"/>
  <c r="AX36" i="51" s="1"/>
  <c r="AY36" i="51" s="1"/>
  <c r="AZ36" i="51" s="1"/>
  <c r="AL36" i="51"/>
  <c r="BA33" i="51"/>
  <c r="BK33" i="51"/>
  <c r="BL33" i="51" s="1"/>
  <c r="BM33" i="51" s="1"/>
  <c r="BN33" i="51" s="1"/>
  <c r="BO33" i="51" s="1"/>
  <c r="R49" i="51"/>
  <c r="Q49" i="51"/>
  <c r="M49" i="51"/>
  <c r="BA46" i="51"/>
  <c r="BK46" i="51"/>
  <c r="BL46" i="51" s="1"/>
  <c r="BM46" i="51" s="1"/>
  <c r="BN46" i="51" s="1"/>
  <c r="BO46" i="51" s="1"/>
  <c r="T35" i="51"/>
  <c r="Z35" i="51"/>
  <c r="BK32" i="51"/>
  <c r="BL32" i="51" s="1"/>
  <c r="BM32" i="51" s="1"/>
  <c r="BN32" i="51" s="1"/>
  <c r="BO32" i="51" s="1"/>
  <c r="BA32" i="51"/>
  <c r="AD52" i="51"/>
  <c r="AH52" i="51"/>
  <c r="R30" i="51"/>
  <c r="S39" i="51"/>
  <c r="N39" i="51"/>
  <c r="T39" i="51" s="1"/>
  <c r="AF49" i="51"/>
  <c r="AJ49" i="51"/>
  <c r="AK49" i="51"/>
  <c r="N49" i="49"/>
  <c r="T49" i="49" s="1"/>
  <c r="S49" i="49"/>
  <c r="AL36" i="49"/>
  <c r="AG36" i="49"/>
  <c r="AM36" i="49" s="1"/>
  <c r="AN36" i="49" s="1"/>
  <c r="AO36" i="49" s="1"/>
  <c r="AP36" i="49" s="1"/>
  <c r="AQ36" i="49" s="1"/>
  <c r="AR36" i="49" s="1"/>
  <c r="AS36" i="49" s="1"/>
  <c r="AT36" i="49" s="1"/>
  <c r="AU36" i="49" s="1"/>
  <c r="AV36" i="49" s="1"/>
  <c r="AW36" i="49" s="1"/>
  <c r="AX36" i="49" s="1"/>
  <c r="AY36" i="49" s="1"/>
  <c r="AZ36" i="49" s="1"/>
  <c r="AL39" i="49"/>
  <c r="AG39" i="49"/>
  <c r="AM39" i="49" s="1"/>
  <c r="AN39" i="49" s="1"/>
  <c r="AO39" i="49" s="1"/>
  <c r="AP39" i="49" s="1"/>
  <c r="AQ39" i="49" s="1"/>
  <c r="AR39" i="49" s="1"/>
  <c r="AS39" i="49" s="1"/>
  <c r="AT39" i="49" s="1"/>
  <c r="AU39" i="49" s="1"/>
  <c r="AV39" i="49" s="1"/>
  <c r="AW39" i="49" s="1"/>
  <c r="AX39" i="49" s="1"/>
  <c r="AY39" i="49" s="1"/>
  <c r="AZ39" i="49" s="1"/>
  <c r="N39" i="49"/>
  <c r="T39" i="49" s="1"/>
  <c r="S39" i="49"/>
  <c r="Z35" i="49"/>
  <c r="N46" i="49"/>
  <c r="T46" i="49" s="1"/>
  <c r="S46" i="49"/>
  <c r="S35" i="49"/>
  <c r="N35" i="49"/>
  <c r="AF48" i="49"/>
  <c r="AK48" i="49"/>
  <c r="AJ48" i="49"/>
  <c r="M48" i="49"/>
  <c r="Q48" i="49"/>
  <c r="R48" i="49"/>
  <c r="Q30" i="49"/>
  <c r="BK32" i="49"/>
  <c r="BL32" i="49" s="1"/>
  <c r="BM32" i="49" s="1"/>
  <c r="BN32" i="49" s="1"/>
  <c r="BO32" i="49" s="1"/>
  <c r="BA32" i="49"/>
  <c r="AG49" i="49"/>
  <c r="AM49" i="49" s="1"/>
  <c r="AN49" i="49" s="1"/>
  <c r="AO49" i="49" s="1"/>
  <c r="AP49" i="49" s="1"/>
  <c r="AQ49" i="49" s="1"/>
  <c r="AR49" i="49" s="1"/>
  <c r="AS49" i="49" s="1"/>
  <c r="AT49" i="49" s="1"/>
  <c r="AU49" i="49" s="1"/>
  <c r="AV49" i="49" s="1"/>
  <c r="AW49" i="49" s="1"/>
  <c r="AX49" i="49" s="1"/>
  <c r="AY49" i="49" s="1"/>
  <c r="AZ49" i="49" s="1"/>
  <c r="AL49" i="49"/>
  <c r="BK33" i="49"/>
  <c r="BL33" i="49" s="1"/>
  <c r="BM33" i="49" s="1"/>
  <c r="BN33" i="49" s="1"/>
  <c r="BO33" i="49" s="1"/>
  <c r="BA33" i="49"/>
  <c r="BK31" i="49"/>
  <c r="BL31" i="49" s="1"/>
  <c r="BM31" i="49" s="1"/>
  <c r="BN31" i="49" s="1"/>
  <c r="BO31" i="49" s="1"/>
  <c r="BA31" i="49"/>
  <c r="CH46" i="49"/>
  <c r="BB46" i="49"/>
  <c r="CF46" i="49"/>
  <c r="CG46" i="49"/>
  <c r="N36" i="49"/>
  <c r="S36" i="49"/>
  <c r="S33" i="49"/>
  <c r="N33" i="49"/>
  <c r="T33" i="49" s="1"/>
  <c r="Q30" i="47"/>
  <c r="Q49" i="47"/>
  <c r="M49" i="47"/>
  <c r="R49" i="47"/>
  <c r="O52" i="47"/>
  <c r="O53" i="47" s="1"/>
  <c r="K52" i="47"/>
  <c r="Z35" i="47"/>
  <c r="S41" i="47"/>
  <c r="N41" i="47"/>
  <c r="T41" i="47" s="1"/>
  <c r="AF49" i="47"/>
  <c r="AK49" i="47"/>
  <c r="AJ49" i="47"/>
  <c r="BA33" i="47"/>
  <c r="BK33" i="47"/>
  <c r="BL33" i="47" s="1"/>
  <c r="BM33" i="47" s="1"/>
  <c r="BN33" i="47" s="1"/>
  <c r="BO33" i="47" s="1"/>
  <c r="BK31" i="47"/>
  <c r="BL31" i="47" s="1"/>
  <c r="BM31" i="47" s="1"/>
  <c r="BN31" i="47" s="1"/>
  <c r="BO31" i="47" s="1"/>
  <c r="BA31" i="47"/>
  <c r="AL36" i="47"/>
  <c r="AG36" i="47"/>
  <c r="AM36" i="47" s="1"/>
  <c r="AN36" i="47" s="1"/>
  <c r="AO36" i="47" s="1"/>
  <c r="AP36" i="47" s="1"/>
  <c r="AQ36" i="47" s="1"/>
  <c r="AR36" i="47" s="1"/>
  <c r="AS36" i="47" s="1"/>
  <c r="AT36" i="47" s="1"/>
  <c r="AU36" i="47" s="1"/>
  <c r="AV36" i="47" s="1"/>
  <c r="AW36" i="47" s="1"/>
  <c r="AX36" i="47" s="1"/>
  <c r="AY36" i="47" s="1"/>
  <c r="AZ36" i="47" s="1"/>
  <c r="AG46" i="47"/>
  <c r="AM46" i="47" s="1"/>
  <c r="AN46" i="47" s="1"/>
  <c r="AO46" i="47" s="1"/>
  <c r="AP46" i="47" s="1"/>
  <c r="AQ46" i="47" s="1"/>
  <c r="AR46" i="47" s="1"/>
  <c r="AS46" i="47" s="1"/>
  <c r="AT46" i="47" s="1"/>
  <c r="AU46" i="47" s="1"/>
  <c r="AV46" i="47" s="1"/>
  <c r="AW46" i="47" s="1"/>
  <c r="AX46" i="47" s="1"/>
  <c r="AY46" i="47" s="1"/>
  <c r="AZ46" i="47" s="1"/>
  <c r="AL46" i="47"/>
  <c r="T35" i="47"/>
  <c r="N36" i="47"/>
  <c r="S36" i="47"/>
  <c r="BK32" i="47"/>
  <c r="BL32" i="47" s="1"/>
  <c r="BM32" i="47" s="1"/>
  <c r="BN32" i="47" s="1"/>
  <c r="BO32" i="47" s="1"/>
  <c r="BA32" i="47"/>
  <c r="Y29" i="47"/>
  <c r="BA39" i="47"/>
  <c r="BK39" i="47"/>
  <c r="BL39" i="47" s="1"/>
  <c r="BM39" i="47" s="1"/>
  <c r="BN39" i="47" s="1"/>
  <c r="BO39" i="47" s="1"/>
  <c r="AL41" i="47"/>
  <c r="AG41" i="47"/>
  <c r="AM41" i="47" s="1"/>
  <c r="AN41" i="47" s="1"/>
  <c r="AO41" i="47" s="1"/>
  <c r="AP41" i="47" s="1"/>
  <c r="AQ41" i="47" s="1"/>
  <c r="AR41" i="47" s="1"/>
  <c r="AS41" i="47" s="1"/>
  <c r="AT41" i="47" s="1"/>
  <c r="AU41" i="47" s="1"/>
  <c r="AV41" i="47" s="1"/>
  <c r="AW41" i="47" s="1"/>
  <c r="AX41" i="47" s="1"/>
  <c r="AY41" i="47" s="1"/>
  <c r="AZ41" i="47" s="1"/>
  <c r="BK32" i="45"/>
  <c r="BL32" i="45" s="1"/>
  <c r="BM32" i="45" s="1"/>
  <c r="BN32" i="45" s="1"/>
  <c r="BO32" i="45" s="1"/>
  <c r="BA32" i="45"/>
  <c r="AL39" i="45"/>
  <c r="AG39" i="45"/>
  <c r="AM39" i="45" s="1"/>
  <c r="AN39" i="45" s="1"/>
  <c r="AO39" i="45" s="1"/>
  <c r="AP39" i="45" s="1"/>
  <c r="AQ39" i="45" s="1"/>
  <c r="AR39" i="45" s="1"/>
  <c r="AS39" i="45" s="1"/>
  <c r="AT39" i="45" s="1"/>
  <c r="AU39" i="45" s="1"/>
  <c r="AV39" i="45" s="1"/>
  <c r="AW39" i="45" s="1"/>
  <c r="AX39" i="45" s="1"/>
  <c r="AY39" i="45" s="1"/>
  <c r="AZ39" i="45" s="1"/>
  <c r="P48" i="45"/>
  <c r="L48" i="45"/>
  <c r="AE48" i="45"/>
  <c r="AI48" i="45"/>
  <c r="BK33" i="45"/>
  <c r="BL33" i="45" s="1"/>
  <c r="BM33" i="45" s="1"/>
  <c r="BN33" i="45" s="1"/>
  <c r="BO33" i="45" s="1"/>
  <c r="BA33" i="45"/>
  <c r="Y35" i="45"/>
  <c r="AL46" i="45"/>
  <c r="AG46" i="45"/>
  <c r="AM46" i="45" s="1"/>
  <c r="AN46" i="45" s="1"/>
  <c r="AO46" i="45" s="1"/>
  <c r="AP46" i="45" s="1"/>
  <c r="AQ46" i="45" s="1"/>
  <c r="AR46" i="45" s="1"/>
  <c r="AS46" i="45" s="1"/>
  <c r="AT46" i="45" s="1"/>
  <c r="AU46" i="45" s="1"/>
  <c r="AV46" i="45" s="1"/>
  <c r="AW46" i="45" s="1"/>
  <c r="AX46" i="45" s="1"/>
  <c r="AY46" i="45" s="1"/>
  <c r="AZ46" i="45" s="1"/>
  <c r="Z29" i="45"/>
  <c r="S35" i="45"/>
  <c r="N35" i="45"/>
  <c r="S46" i="45"/>
  <c r="N46" i="45"/>
  <c r="T46" i="45" s="1"/>
  <c r="T36" i="45"/>
  <c r="AG36" i="45"/>
  <c r="AM36" i="45" s="1"/>
  <c r="AN36" i="45" s="1"/>
  <c r="AO36" i="45" s="1"/>
  <c r="AP36" i="45" s="1"/>
  <c r="AQ36" i="45" s="1"/>
  <c r="AR36" i="45" s="1"/>
  <c r="AS36" i="45" s="1"/>
  <c r="AT36" i="45" s="1"/>
  <c r="AU36" i="45" s="1"/>
  <c r="AV36" i="45" s="1"/>
  <c r="AW36" i="45" s="1"/>
  <c r="AX36" i="45" s="1"/>
  <c r="AY36" i="45" s="1"/>
  <c r="AZ36" i="45" s="1"/>
  <c r="AL36" i="45"/>
  <c r="R30" i="45"/>
  <c r="BK41" i="45"/>
  <c r="BL41" i="45" s="1"/>
  <c r="BM41" i="45" s="1"/>
  <c r="BN41" i="45" s="1"/>
  <c r="BO41" i="45" s="1"/>
  <c r="BA41" i="45"/>
  <c r="S39" i="45"/>
  <c r="N39" i="45"/>
  <c r="T39" i="45" s="1"/>
  <c r="S33" i="45"/>
  <c r="N33" i="45"/>
  <c r="T33" i="45" s="1"/>
  <c r="BA31" i="45"/>
  <c r="BK31" i="45"/>
  <c r="BL31" i="45" s="1"/>
  <c r="BM31" i="45" s="1"/>
  <c r="BN31" i="45" s="1"/>
  <c r="BO31" i="45" s="1"/>
  <c r="M49" i="45"/>
  <c r="Q49" i="45"/>
  <c r="R49" i="45"/>
  <c r="AF49" i="45"/>
  <c r="AK49" i="45"/>
  <c r="AJ49" i="45"/>
  <c r="BK32" i="43"/>
  <c r="BL32" i="43" s="1"/>
  <c r="BM32" i="43" s="1"/>
  <c r="BN32" i="43" s="1"/>
  <c r="BO32" i="43" s="1"/>
  <c r="BA32" i="43"/>
  <c r="R49" i="43"/>
  <c r="M49" i="43"/>
  <c r="Q49" i="43"/>
  <c r="L48" i="43"/>
  <c r="P48" i="43"/>
  <c r="AL39" i="43"/>
  <c r="AG39" i="43"/>
  <c r="AM39" i="43" s="1"/>
  <c r="AN39" i="43" s="1"/>
  <c r="AO39" i="43" s="1"/>
  <c r="AP39" i="43" s="1"/>
  <c r="AQ39" i="43" s="1"/>
  <c r="AR39" i="43" s="1"/>
  <c r="AS39" i="43" s="1"/>
  <c r="AT39" i="43" s="1"/>
  <c r="AU39" i="43" s="1"/>
  <c r="AV39" i="43" s="1"/>
  <c r="AW39" i="43" s="1"/>
  <c r="AX39" i="43" s="1"/>
  <c r="AY39" i="43" s="1"/>
  <c r="AZ39" i="43" s="1"/>
  <c r="R30" i="43"/>
  <c r="N33" i="43"/>
  <c r="T33" i="43" s="1"/>
  <c r="S33" i="43"/>
  <c r="T35" i="43"/>
  <c r="AF49" i="43"/>
  <c r="AK49" i="43"/>
  <c r="AJ49" i="43"/>
  <c r="S46" i="43"/>
  <c r="N46" i="43"/>
  <c r="T46" i="43" s="1"/>
  <c r="S41" i="43"/>
  <c r="N41" i="43"/>
  <c r="T41" i="43" s="1"/>
  <c r="Z35" i="43"/>
  <c r="AG33" i="43"/>
  <c r="AM33" i="43" s="1"/>
  <c r="AN33" i="43" s="1"/>
  <c r="AO33" i="43" s="1"/>
  <c r="AP33" i="43" s="1"/>
  <c r="AQ33" i="43" s="1"/>
  <c r="AR33" i="43" s="1"/>
  <c r="AS33" i="43" s="1"/>
  <c r="AT33" i="43" s="1"/>
  <c r="AU33" i="43" s="1"/>
  <c r="AV33" i="43" s="1"/>
  <c r="AW33" i="43" s="1"/>
  <c r="AX33" i="43" s="1"/>
  <c r="AY33" i="43" s="1"/>
  <c r="AZ33" i="43" s="1"/>
  <c r="AL33" i="43"/>
  <c r="AL41" i="43"/>
  <c r="AG41" i="43"/>
  <c r="AM41" i="43" s="1"/>
  <c r="AN41" i="43" s="1"/>
  <c r="AO41" i="43" s="1"/>
  <c r="AP41" i="43" s="1"/>
  <c r="AQ41" i="43" s="1"/>
  <c r="AR41" i="43" s="1"/>
  <c r="AS41" i="43" s="1"/>
  <c r="AT41" i="43" s="1"/>
  <c r="AU41" i="43" s="1"/>
  <c r="AV41" i="43" s="1"/>
  <c r="AW41" i="43" s="1"/>
  <c r="AX41" i="43" s="1"/>
  <c r="AY41" i="43" s="1"/>
  <c r="AZ41" i="43" s="1"/>
  <c r="BA46" i="43"/>
  <c r="BK46" i="43"/>
  <c r="BL46" i="43" s="1"/>
  <c r="BM46" i="43" s="1"/>
  <c r="BN46" i="43" s="1"/>
  <c r="BO46" i="43" s="1"/>
  <c r="Y29" i="43"/>
  <c r="BA31" i="43"/>
  <c r="BK31" i="43"/>
  <c r="BL31" i="43" s="1"/>
  <c r="BM31" i="43" s="1"/>
  <c r="BN31" i="43" s="1"/>
  <c r="BO31" i="43" s="1"/>
  <c r="AA35" i="41"/>
  <c r="BK46" i="41"/>
  <c r="BL46" i="41" s="1"/>
  <c r="BM46" i="41" s="1"/>
  <c r="BN46" i="41" s="1"/>
  <c r="BO46" i="41" s="1"/>
  <c r="BA46" i="41"/>
  <c r="Q30" i="41"/>
  <c r="BK41" i="41"/>
  <c r="BL41" i="41" s="1"/>
  <c r="BM41" i="41" s="1"/>
  <c r="BN41" i="41" s="1"/>
  <c r="BO41" i="41" s="1"/>
  <c r="BA41" i="41"/>
  <c r="T35" i="41"/>
  <c r="BA31" i="41"/>
  <c r="BK31" i="41"/>
  <c r="BL31" i="41" s="1"/>
  <c r="BM31" i="41" s="1"/>
  <c r="BN31" i="41" s="1"/>
  <c r="BO31" i="41" s="1"/>
  <c r="BA32" i="41"/>
  <c r="BK32" i="41"/>
  <c r="BL32" i="41" s="1"/>
  <c r="BM32" i="41" s="1"/>
  <c r="BN32" i="41" s="1"/>
  <c r="BO32" i="41" s="1"/>
  <c r="AF49" i="39"/>
  <c r="AJ49" i="39"/>
  <c r="AK49" i="39"/>
  <c r="BA31" i="39"/>
  <c r="BK31" i="39"/>
  <c r="BL31" i="39" s="1"/>
  <c r="BM31" i="39" s="1"/>
  <c r="BN31" i="39" s="1"/>
  <c r="BO31" i="39" s="1"/>
  <c r="AA35" i="39"/>
  <c r="Z29" i="39"/>
  <c r="R30" i="39"/>
  <c r="N33" i="39"/>
  <c r="T33" i="39" s="1"/>
  <c r="S33" i="39"/>
  <c r="S39" i="39"/>
  <c r="N39" i="39"/>
  <c r="T39" i="39" s="1"/>
  <c r="AL33" i="39"/>
  <c r="AG33" i="39"/>
  <c r="AM33" i="39" s="1"/>
  <c r="AN33" i="39" s="1"/>
  <c r="AO33" i="39" s="1"/>
  <c r="AP33" i="39" s="1"/>
  <c r="AQ33" i="39" s="1"/>
  <c r="AR33" i="39" s="1"/>
  <c r="AS33" i="39" s="1"/>
  <c r="AT33" i="39" s="1"/>
  <c r="AU33" i="39" s="1"/>
  <c r="AV33" i="39" s="1"/>
  <c r="AW33" i="39" s="1"/>
  <c r="AX33" i="39" s="1"/>
  <c r="AY33" i="39" s="1"/>
  <c r="AZ33" i="39" s="1"/>
  <c r="N29" i="39"/>
  <c r="S29" i="39"/>
  <c r="BK41" i="39"/>
  <c r="BL41" i="39" s="1"/>
  <c r="BM41" i="39" s="1"/>
  <c r="BN41" i="39" s="1"/>
  <c r="BO41" i="39" s="1"/>
  <c r="BA41" i="39"/>
  <c r="BA32" i="39"/>
  <c r="BK32" i="39"/>
  <c r="BL32" i="39" s="1"/>
  <c r="BM32" i="39" s="1"/>
  <c r="BN32" i="39" s="1"/>
  <c r="BO32" i="39" s="1"/>
  <c r="BA46" i="39"/>
  <c r="BK46" i="39"/>
  <c r="BL46" i="39" s="1"/>
  <c r="BM46" i="39" s="1"/>
  <c r="BN46" i="39" s="1"/>
  <c r="BO46" i="39" s="1"/>
  <c r="T35" i="39"/>
  <c r="AH52" i="39"/>
  <c r="AD52" i="39"/>
  <c r="AI48" i="39"/>
  <c r="AE48" i="39"/>
  <c r="R30" i="37"/>
  <c r="BK31" i="37"/>
  <c r="BL31" i="37" s="1"/>
  <c r="BM31" i="37" s="1"/>
  <c r="BN31" i="37" s="1"/>
  <c r="BO31" i="37" s="1"/>
  <c r="BA31" i="37"/>
  <c r="AG41" i="37"/>
  <c r="AM41" i="37" s="1"/>
  <c r="AN41" i="37" s="1"/>
  <c r="AO41" i="37" s="1"/>
  <c r="AP41" i="37" s="1"/>
  <c r="AQ41" i="37" s="1"/>
  <c r="AR41" i="37" s="1"/>
  <c r="AS41" i="37" s="1"/>
  <c r="AT41" i="37" s="1"/>
  <c r="AU41" i="37" s="1"/>
  <c r="AV41" i="37" s="1"/>
  <c r="AW41" i="37" s="1"/>
  <c r="AX41" i="37" s="1"/>
  <c r="AY41" i="37" s="1"/>
  <c r="AZ41" i="37" s="1"/>
  <c r="AL41" i="37"/>
  <c r="Q49" i="37"/>
  <c r="M49" i="37"/>
  <c r="R49" i="37"/>
  <c r="AA35" i="37"/>
  <c r="BK32" i="37"/>
  <c r="BL32" i="37" s="1"/>
  <c r="BM32" i="37" s="1"/>
  <c r="BN32" i="37" s="1"/>
  <c r="BO32" i="37" s="1"/>
  <c r="BA32" i="37"/>
  <c r="BA46" i="37"/>
  <c r="BK46" i="37"/>
  <c r="BL46" i="37" s="1"/>
  <c r="BM46" i="37" s="1"/>
  <c r="BN46" i="37" s="1"/>
  <c r="BO46" i="37" s="1"/>
  <c r="S39" i="37"/>
  <c r="N39" i="37"/>
  <c r="T39" i="37" s="1"/>
  <c r="AK49" i="37"/>
  <c r="AJ49" i="37"/>
  <c r="AF49" i="37"/>
  <c r="CH33" i="37"/>
  <c r="BB33" i="37"/>
  <c r="CF33" i="37"/>
  <c r="CG33" i="37"/>
  <c r="S35" i="37"/>
  <c r="N35" i="37"/>
  <c r="AG39" i="37"/>
  <c r="AM39" i="37" s="1"/>
  <c r="AN39" i="37" s="1"/>
  <c r="AO39" i="37" s="1"/>
  <c r="AP39" i="37" s="1"/>
  <c r="AQ39" i="37" s="1"/>
  <c r="AR39" i="37" s="1"/>
  <c r="AS39" i="37" s="1"/>
  <c r="AT39" i="37" s="1"/>
  <c r="AU39" i="37" s="1"/>
  <c r="AV39" i="37" s="1"/>
  <c r="AW39" i="37" s="1"/>
  <c r="AX39" i="37" s="1"/>
  <c r="AY39" i="37" s="1"/>
  <c r="AZ39" i="37" s="1"/>
  <c r="AL39" i="37"/>
  <c r="N41" i="37"/>
  <c r="T41" i="37" s="1"/>
  <c r="S41" i="37"/>
  <c r="AI48" i="37"/>
  <c r="AE48" i="37"/>
  <c r="BK33" i="35"/>
  <c r="BL33" i="35" s="1"/>
  <c r="BM33" i="35" s="1"/>
  <c r="BN33" i="35" s="1"/>
  <c r="BO33" i="35" s="1"/>
  <c r="BA33" i="35"/>
  <c r="AE48" i="35"/>
  <c r="AI48" i="35"/>
  <c r="R49" i="35"/>
  <c r="Q49" i="35"/>
  <c r="M49" i="35"/>
  <c r="BK31" i="35"/>
  <c r="BL31" i="35" s="1"/>
  <c r="BM31" i="35" s="1"/>
  <c r="BN31" i="35" s="1"/>
  <c r="BO31" i="35" s="1"/>
  <c r="BA31" i="35"/>
  <c r="BA41" i="35"/>
  <c r="BK41" i="35"/>
  <c r="BL41" i="35" s="1"/>
  <c r="BM41" i="35" s="1"/>
  <c r="BN41" i="35" s="1"/>
  <c r="BO41" i="35" s="1"/>
  <c r="S33" i="35"/>
  <c r="N33" i="35"/>
  <c r="T33" i="35" s="1"/>
  <c r="CG46" i="35"/>
  <c r="BB46" i="35"/>
  <c r="CH46" i="35"/>
  <c r="CF46" i="35"/>
  <c r="Q30" i="35"/>
  <c r="N39" i="35"/>
  <c r="T39" i="35" s="1"/>
  <c r="S39" i="35"/>
  <c r="S35" i="35"/>
  <c r="N35" i="35"/>
  <c r="AK49" i="35"/>
  <c r="AJ49" i="35"/>
  <c r="AF49" i="35"/>
  <c r="BK32" i="35"/>
  <c r="BL32" i="35" s="1"/>
  <c r="BM32" i="35" s="1"/>
  <c r="BN32" i="35" s="1"/>
  <c r="BO32" i="35" s="1"/>
  <c r="BA32" i="35"/>
  <c r="BK39" i="35"/>
  <c r="BL39" i="35" s="1"/>
  <c r="BM39" i="35" s="1"/>
  <c r="BN39" i="35" s="1"/>
  <c r="BO39" i="35" s="1"/>
  <c r="BA39" i="35"/>
  <c r="Y35" i="35"/>
  <c r="BA31" i="33"/>
  <c r="BK31" i="33"/>
  <c r="BL31" i="33" s="1"/>
  <c r="BM31" i="33" s="1"/>
  <c r="BN31" i="33" s="1"/>
  <c r="BO31" i="33" s="1"/>
  <c r="BK33" i="33"/>
  <c r="BL33" i="33" s="1"/>
  <c r="BM33" i="33" s="1"/>
  <c r="BN33" i="33" s="1"/>
  <c r="BO33" i="33" s="1"/>
  <c r="BA33" i="33"/>
  <c r="BK32" i="33"/>
  <c r="BL32" i="33" s="1"/>
  <c r="BM32" i="33" s="1"/>
  <c r="BN32" i="33" s="1"/>
  <c r="BO32" i="33" s="1"/>
  <c r="BA32" i="33"/>
  <c r="AL39" i="33"/>
  <c r="AG39" i="33"/>
  <c r="AM39" i="33" s="1"/>
  <c r="AN39" i="33" s="1"/>
  <c r="AO39" i="33" s="1"/>
  <c r="AP39" i="33" s="1"/>
  <c r="AQ39" i="33" s="1"/>
  <c r="AR39" i="33" s="1"/>
  <c r="AS39" i="33" s="1"/>
  <c r="AT39" i="33" s="1"/>
  <c r="AU39" i="33" s="1"/>
  <c r="AV39" i="33" s="1"/>
  <c r="AW39" i="33" s="1"/>
  <c r="AX39" i="33" s="1"/>
  <c r="AY39" i="33" s="1"/>
  <c r="AZ39" i="33" s="1"/>
  <c r="P48" i="33"/>
  <c r="L48" i="33"/>
  <c r="S35" i="33"/>
  <c r="N35" i="33"/>
  <c r="BK46" i="33"/>
  <c r="BL46" i="33" s="1"/>
  <c r="BM46" i="33" s="1"/>
  <c r="BN46" i="33" s="1"/>
  <c r="BO46" i="33" s="1"/>
  <c r="BA46" i="33"/>
  <c r="Q30" i="33"/>
  <c r="N39" i="33"/>
  <c r="T39" i="33" s="1"/>
  <c r="S39" i="33"/>
  <c r="Y35" i="33"/>
  <c r="Q49" i="33"/>
  <c r="R49" i="33"/>
  <c r="M49" i="33"/>
  <c r="S33" i="33"/>
  <c r="N33" i="33"/>
  <c r="T33" i="33" s="1"/>
  <c r="AJ49" i="33"/>
  <c r="AK49" i="33"/>
  <c r="AF49" i="33"/>
  <c r="BK31" i="31"/>
  <c r="BL31" i="31" s="1"/>
  <c r="BM31" i="31" s="1"/>
  <c r="BN31" i="31" s="1"/>
  <c r="BO31" i="31" s="1"/>
  <c r="BA31" i="31"/>
  <c r="N41" i="31"/>
  <c r="T41" i="31" s="1"/>
  <c r="S41" i="31"/>
  <c r="BK32" i="31"/>
  <c r="BL32" i="31" s="1"/>
  <c r="BM32" i="31" s="1"/>
  <c r="BN32" i="31" s="1"/>
  <c r="BO32" i="31" s="1"/>
  <c r="BA32" i="31"/>
  <c r="BK33" i="31"/>
  <c r="BL33" i="31" s="1"/>
  <c r="BM33" i="31" s="1"/>
  <c r="BN33" i="31" s="1"/>
  <c r="BO33" i="31" s="1"/>
  <c r="BA33" i="31"/>
  <c r="AL39" i="31"/>
  <c r="AG39" i="31"/>
  <c r="AM39" i="31" s="1"/>
  <c r="AN39" i="31" s="1"/>
  <c r="AO39" i="31" s="1"/>
  <c r="AP39" i="31" s="1"/>
  <c r="AQ39" i="31" s="1"/>
  <c r="AR39" i="31" s="1"/>
  <c r="AS39" i="31" s="1"/>
  <c r="AT39" i="31" s="1"/>
  <c r="AU39" i="31" s="1"/>
  <c r="AV39" i="31" s="1"/>
  <c r="AW39" i="31" s="1"/>
  <c r="AX39" i="31" s="1"/>
  <c r="AY39" i="31" s="1"/>
  <c r="AZ39" i="31" s="1"/>
  <c r="Q30" i="31"/>
  <c r="T35" i="31"/>
  <c r="Y35" i="31"/>
  <c r="BK46" i="31"/>
  <c r="BL46" i="31" s="1"/>
  <c r="BM46" i="31" s="1"/>
  <c r="BN46" i="31" s="1"/>
  <c r="BO46" i="31" s="1"/>
  <c r="BA46" i="31"/>
  <c r="CH41" i="31"/>
  <c r="BB41" i="31"/>
  <c r="CG41" i="31"/>
  <c r="CF41" i="31"/>
  <c r="N39" i="31"/>
  <c r="T39" i="31" s="1"/>
  <c r="S39" i="31"/>
  <c r="R49" i="31"/>
  <c r="Q49" i="31"/>
  <c r="M49" i="31"/>
  <c r="Q30" i="29"/>
  <c r="AL46" i="29"/>
  <c r="AG46" i="29"/>
  <c r="AM46" i="29" s="1"/>
  <c r="AN46" i="29" s="1"/>
  <c r="AO46" i="29" s="1"/>
  <c r="AP46" i="29" s="1"/>
  <c r="AQ46" i="29" s="1"/>
  <c r="AR46" i="29" s="1"/>
  <c r="AS46" i="29" s="1"/>
  <c r="AT46" i="29" s="1"/>
  <c r="AU46" i="29" s="1"/>
  <c r="AV46" i="29" s="1"/>
  <c r="AW46" i="29" s="1"/>
  <c r="AX46" i="29" s="1"/>
  <c r="AY46" i="29" s="1"/>
  <c r="AZ46" i="29" s="1"/>
  <c r="Z35" i="29"/>
  <c r="N39" i="29"/>
  <c r="T39" i="29" s="1"/>
  <c r="S39" i="29"/>
  <c r="T35" i="29"/>
  <c r="BK31" i="29"/>
  <c r="BL31" i="29" s="1"/>
  <c r="BM31" i="29" s="1"/>
  <c r="BN31" i="29" s="1"/>
  <c r="BO31" i="29" s="1"/>
  <c r="BA31" i="29"/>
  <c r="S33" i="29"/>
  <c r="N33" i="29"/>
  <c r="T33" i="29" s="1"/>
  <c r="S46" i="29"/>
  <c r="N46" i="29"/>
  <c r="T46" i="29" s="1"/>
  <c r="M49" i="29"/>
  <c r="R49" i="29"/>
  <c r="Q49" i="29"/>
  <c r="AL33" i="29"/>
  <c r="AG33" i="29"/>
  <c r="AM33" i="29" s="1"/>
  <c r="AN33" i="29" s="1"/>
  <c r="AO33" i="29" s="1"/>
  <c r="AP33" i="29" s="1"/>
  <c r="AQ33" i="29" s="1"/>
  <c r="AR33" i="29" s="1"/>
  <c r="AS33" i="29" s="1"/>
  <c r="AT33" i="29" s="1"/>
  <c r="AU33" i="29" s="1"/>
  <c r="AV33" i="29" s="1"/>
  <c r="AW33" i="29" s="1"/>
  <c r="AX33" i="29" s="1"/>
  <c r="AY33" i="29" s="1"/>
  <c r="AZ33" i="29" s="1"/>
  <c r="AF49" i="29"/>
  <c r="AK49" i="29"/>
  <c r="AJ49" i="29"/>
  <c r="BK41" i="29"/>
  <c r="BL41" i="29" s="1"/>
  <c r="BM41" i="29" s="1"/>
  <c r="BN41" i="29" s="1"/>
  <c r="BO41" i="29" s="1"/>
  <c r="BA41" i="29"/>
  <c r="BA32" i="29"/>
  <c r="BK32" i="29"/>
  <c r="BL32" i="29" s="1"/>
  <c r="BM32" i="29" s="1"/>
  <c r="BN32" i="29" s="1"/>
  <c r="BO32" i="29" s="1"/>
  <c r="T35" i="27"/>
  <c r="BA32" i="27"/>
  <c r="BK32" i="27"/>
  <c r="BL32" i="27" s="1"/>
  <c r="BM32" i="27" s="1"/>
  <c r="BN32" i="27" s="1"/>
  <c r="BO32" i="27" s="1"/>
  <c r="AG46" i="27"/>
  <c r="AM46" i="27" s="1"/>
  <c r="AN46" i="27" s="1"/>
  <c r="AO46" i="27" s="1"/>
  <c r="AP46" i="27" s="1"/>
  <c r="AQ46" i="27" s="1"/>
  <c r="AR46" i="27" s="1"/>
  <c r="AS46" i="27" s="1"/>
  <c r="AT46" i="27" s="1"/>
  <c r="AU46" i="27" s="1"/>
  <c r="AV46" i="27" s="1"/>
  <c r="AW46" i="27" s="1"/>
  <c r="AX46" i="27" s="1"/>
  <c r="AY46" i="27" s="1"/>
  <c r="AZ46" i="27" s="1"/>
  <c r="AL46" i="27"/>
  <c r="AL39" i="27"/>
  <c r="AG39" i="27"/>
  <c r="AM39" i="27" s="1"/>
  <c r="AN39" i="27" s="1"/>
  <c r="AO39" i="27" s="1"/>
  <c r="AP39" i="27" s="1"/>
  <c r="AQ39" i="27" s="1"/>
  <c r="AR39" i="27" s="1"/>
  <c r="AS39" i="27" s="1"/>
  <c r="AT39" i="27" s="1"/>
  <c r="AU39" i="27" s="1"/>
  <c r="AV39" i="27" s="1"/>
  <c r="AW39" i="27" s="1"/>
  <c r="AX39" i="27" s="1"/>
  <c r="AY39" i="27" s="1"/>
  <c r="AZ39" i="27" s="1"/>
  <c r="BK31" i="27"/>
  <c r="BL31" i="27" s="1"/>
  <c r="BM31" i="27" s="1"/>
  <c r="BN31" i="27" s="1"/>
  <c r="BO31" i="27" s="1"/>
  <c r="BA31" i="27"/>
  <c r="N39" i="27"/>
  <c r="T39" i="27" s="1"/>
  <c r="S39" i="27"/>
  <c r="AF49" i="27"/>
  <c r="AJ49" i="27"/>
  <c r="AK49" i="27"/>
  <c r="N46" i="27"/>
  <c r="T46" i="27" s="1"/>
  <c r="S46" i="27"/>
  <c r="M49" i="27"/>
  <c r="Q49" i="27"/>
  <c r="R49" i="27"/>
  <c r="BA33" i="27"/>
  <c r="BK33" i="27"/>
  <c r="BL33" i="27" s="1"/>
  <c r="BM33" i="27" s="1"/>
  <c r="BN33" i="27" s="1"/>
  <c r="BO33" i="27" s="1"/>
  <c r="R30" i="27"/>
  <c r="AB35" i="27"/>
  <c r="BA31" i="25"/>
  <c r="BK31" i="25"/>
  <c r="BL31" i="25" s="1"/>
  <c r="BM31" i="25" s="1"/>
  <c r="BN31" i="25" s="1"/>
  <c r="BO31" i="25" s="1"/>
  <c r="Q30" i="25"/>
  <c r="BK33" i="25"/>
  <c r="BL33" i="25" s="1"/>
  <c r="BM33" i="25" s="1"/>
  <c r="BN33" i="25" s="1"/>
  <c r="BO33" i="25" s="1"/>
  <c r="BA33" i="25"/>
  <c r="BA46" i="25"/>
  <c r="BK46" i="25"/>
  <c r="BL46" i="25" s="1"/>
  <c r="BM46" i="25" s="1"/>
  <c r="BN46" i="25" s="1"/>
  <c r="BO46" i="25" s="1"/>
  <c r="L48" i="25"/>
  <c r="P48" i="25"/>
  <c r="S41" i="25"/>
  <c r="N41" i="25"/>
  <c r="T41" i="25" s="1"/>
  <c r="M49" i="25"/>
  <c r="Q49" i="25"/>
  <c r="R49" i="25"/>
  <c r="AK49" i="25"/>
  <c r="AJ49" i="25"/>
  <c r="AF49" i="25"/>
  <c r="AL39" i="25"/>
  <c r="AG39" i="25"/>
  <c r="AM39" i="25" s="1"/>
  <c r="AN39" i="25" s="1"/>
  <c r="AO39" i="25" s="1"/>
  <c r="AP39" i="25" s="1"/>
  <c r="AQ39" i="25" s="1"/>
  <c r="AR39" i="25" s="1"/>
  <c r="AS39" i="25" s="1"/>
  <c r="AT39" i="25" s="1"/>
  <c r="AU39" i="25" s="1"/>
  <c r="AV39" i="25" s="1"/>
  <c r="AW39" i="25" s="1"/>
  <c r="AX39" i="25" s="1"/>
  <c r="AY39" i="25" s="1"/>
  <c r="AZ39" i="25" s="1"/>
  <c r="AL41" i="25"/>
  <c r="AG41" i="25"/>
  <c r="AM41" i="25" s="1"/>
  <c r="AN41" i="25" s="1"/>
  <c r="AO41" i="25" s="1"/>
  <c r="AP41" i="25" s="1"/>
  <c r="AQ41" i="25" s="1"/>
  <c r="AR41" i="25" s="1"/>
  <c r="AS41" i="25" s="1"/>
  <c r="AT41" i="25" s="1"/>
  <c r="AU41" i="25" s="1"/>
  <c r="AV41" i="25" s="1"/>
  <c r="AW41" i="25" s="1"/>
  <c r="AX41" i="25" s="1"/>
  <c r="AY41" i="25" s="1"/>
  <c r="AZ41" i="25" s="1"/>
  <c r="BK32" i="25"/>
  <c r="BL32" i="25" s="1"/>
  <c r="BM32" i="25" s="1"/>
  <c r="BN32" i="25" s="1"/>
  <c r="BO32" i="25" s="1"/>
  <c r="BA32" i="25"/>
  <c r="S35" i="25"/>
  <c r="N35" i="25"/>
  <c r="Y35" i="25"/>
  <c r="S39" i="25"/>
  <c r="N39" i="25"/>
  <c r="T39" i="25" s="1"/>
  <c r="AI48" i="25"/>
  <c r="AE48" i="25"/>
  <c r="BK46" i="23"/>
  <c r="BL46" i="23" s="1"/>
  <c r="BM46" i="23" s="1"/>
  <c r="BN46" i="23" s="1"/>
  <c r="BO46" i="23" s="1"/>
  <c r="BA46" i="23"/>
  <c r="Z35" i="23"/>
  <c r="R49" i="23"/>
  <c r="M49" i="23"/>
  <c r="Q49" i="23"/>
  <c r="AG33" i="23"/>
  <c r="AM33" i="23" s="1"/>
  <c r="AN33" i="23" s="1"/>
  <c r="AO33" i="23" s="1"/>
  <c r="AP33" i="23" s="1"/>
  <c r="AQ33" i="23" s="1"/>
  <c r="AR33" i="23" s="1"/>
  <c r="AS33" i="23" s="1"/>
  <c r="AT33" i="23" s="1"/>
  <c r="AU33" i="23" s="1"/>
  <c r="AV33" i="23" s="1"/>
  <c r="AW33" i="23" s="1"/>
  <c r="AX33" i="23" s="1"/>
  <c r="AY33" i="23" s="1"/>
  <c r="AZ33" i="23" s="1"/>
  <c r="AL33" i="23"/>
  <c r="AI48" i="23"/>
  <c r="AE48" i="23"/>
  <c r="BK32" i="23"/>
  <c r="BL32" i="23" s="1"/>
  <c r="BM32" i="23" s="1"/>
  <c r="BN32" i="23" s="1"/>
  <c r="BO32" i="23" s="1"/>
  <c r="BA32" i="23"/>
  <c r="L48" i="23"/>
  <c r="P48" i="23"/>
  <c r="S39" i="23"/>
  <c r="N39" i="23"/>
  <c r="T39" i="23" s="1"/>
  <c r="AL39" i="23"/>
  <c r="AG39" i="23"/>
  <c r="AM39" i="23" s="1"/>
  <c r="AN39" i="23" s="1"/>
  <c r="AO39" i="23" s="1"/>
  <c r="AP39" i="23" s="1"/>
  <c r="AQ39" i="23" s="1"/>
  <c r="AR39" i="23" s="1"/>
  <c r="AS39" i="23" s="1"/>
  <c r="AT39" i="23" s="1"/>
  <c r="AU39" i="23" s="1"/>
  <c r="AV39" i="23" s="1"/>
  <c r="AW39" i="23" s="1"/>
  <c r="AX39" i="23" s="1"/>
  <c r="AY39" i="23" s="1"/>
  <c r="AZ39" i="23" s="1"/>
  <c r="S30" i="23"/>
  <c r="BK31" i="23"/>
  <c r="BL31" i="23" s="1"/>
  <c r="BM31" i="23" s="1"/>
  <c r="BN31" i="23" s="1"/>
  <c r="BO31" i="23" s="1"/>
  <c r="BA31" i="23"/>
  <c r="AL49" i="19"/>
  <c r="AG49" i="19"/>
  <c r="AM49" i="19" s="1"/>
  <c r="AN49" i="19" s="1"/>
  <c r="AO49" i="19" s="1"/>
  <c r="AP49" i="19" s="1"/>
  <c r="AQ49" i="19" s="1"/>
  <c r="AR49" i="19" s="1"/>
  <c r="AS49" i="19" s="1"/>
  <c r="AT49" i="19" s="1"/>
  <c r="AU49" i="19" s="1"/>
  <c r="AV49" i="19" s="1"/>
  <c r="AW49" i="19" s="1"/>
  <c r="AX49" i="19" s="1"/>
  <c r="AY49" i="19" s="1"/>
  <c r="AZ49" i="19" s="1"/>
  <c r="S46" i="19"/>
  <c r="N46" i="19"/>
  <c r="T46" i="19" s="1"/>
  <c r="AL33" i="19"/>
  <c r="AG33" i="19"/>
  <c r="AM33" i="19" s="1"/>
  <c r="AN33" i="19" s="1"/>
  <c r="AO33" i="19" s="1"/>
  <c r="AP33" i="19" s="1"/>
  <c r="AQ33" i="19" s="1"/>
  <c r="AR33" i="19" s="1"/>
  <c r="AS33" i="19" s="1"/>
  <c r="AT33" i="19" s="1"/>
  <c r="AU33" i="19" s="1"/>
  <c r="AV33" i="19" s="1"/>
  <c r="AW33" i="19" s="1"/>
  <c r="AX33" i="19" s="1"/>
  <c r="AY33" i="19" s="1"/>
  <c r="AZ33" i="19" s="1"/>
  <c r="CG46" i="19"/>
  <c r="CH46" i="19"/>
  <c r="CF46" i="19"/>
  <c r="BB46" i="19"/>
  <c r="S33" i="19"/>
  <c r="N33" i="19"/>
  <c r="T33" i="19" s="1"/>
  <c r="AL41" i="19"/>
  <c r="AG41" i="19"/>
  <c r="AM41" i="19" s="1"/>
  <c r="AN41" i="19" s="1"/>
  <c r="AO41" i="19" s="1"/>
  <c r="AP41" i="19" s="1"/>
  <c r="AQ41" i="19" s="1"/>
  <c r="AR41" i="19" s="1"/>
  <c r="AS41" i="19" s="1"/>
  <c r="AT41" i="19" s="1"/>
  <c r="AU41" i="19" s="1"/>
  <c r="AV41" i="19" s="1"/>
  <c r="AW41" i="19" s="1"/>
  <c r="AX41" i="19" s="1"/>
  <c r="AY41" i="19" s="1"/>
  <c r="AZ41" i="19" s="1"/>
  <c r="Z35" i="19"/>
  <c r="N49" i="19"/>
  <c r="T49" i="19" s="1"/>
  <c r="S49" i="19"/>
  <c r="BA32" i="19"/>
  <c r="BK32" i="19"/>
  <c r="BL32" i="19" s="1"/>
  <c r="BM32" i="19" s="1"/>
  <c r="BN32" i="19" s="1"/>
  <c r="BO32" i="19" s="1"/>
  <c r="N41" i="19"/>
  <c r="T41" i="19" s="1"/>
  <c r="S41" i="19"/>
  <c r="BA39" i="19"/>
  <c r="BK39" i="19"/>
  <c r="BL39" i="19" s="1"/>
  <c r="BM39" i="19" s="1"/>
  <c r="BN39" i="19" s="1"/>
  <c r="BO39" i="19" s="1"/>
  <c r="Q30" i="19"/>
  <c r="BK31" i="19"/>
  <c r="BL31" i="19" s="1"/>
  <c r="BM31" i="19" s="1"/>
  <c r="BN31" i="19" s="1"/>
  <c r="BO31" i="19" s="1"/>
  <c r="BA31" i="19"/>
  <c r="AJ48" i="19"/>
  <c r="AK48" i="19"/>
  <c r="AF48" i="19"/>
  <c r="S35" i="17"/>
  <c r="N35" i="17"/>
  <c r="R30" i="17"/>
  <c r="Q49" i="17"/>
  <c r="R49" i="17"/>
  <c r="M49" i="17"/>
  <c r="BA32" i="17"/>
  <c r="BK32" i="17"/>
  <c r="BL32" i="17" s="1"/>
  <c r="BM32" i="17" s="1"/>
  <c r="BN32" i="17" s="1"/>
  <c r="BO32" i="17" s="1"/>
  <c r="BK31" i="17"/>
  <c r="BL31" i="17" s="1"/>
  <c r="BM31" i="17" s="1"/>
  <c r="BN31" i="17" s="1"/>
  <c r="BO31" i="17" s="1"/>
  <c r="BA31" i="17"/>
  <c r="Z35" i="17"/>
  <c r="BK33" i="17"/>
  <c r="BL33" i="17" s="1"/>
  <c r="BM33" i="17" s="1"/>
  <c r="BN33" i="17" s="1"/>
  <c r="BO33" i="17" s="1"/>
  <c r="BA33" i="17"/>
  <c r="S39" i="17"/>
  <c r="N39" i="17"/>
  <c r="T39" i="17" s="1"/>
  <c r="P48" i="17"/>
  <c r="L48" i="17"/>
  <c r="AI48" i="17"/>
  <c r="AE48" i="17"/>
  <c r="BK41" i="17"/>
  <c r="BL41" i="17" s="1"/>
  <c r="BM41" i="17" s="1"/>
  <c r="BN41" i="17" s="1"/>
  <c r="BO41" i="17" s="1"/>
  <c r="BA41" i="17"/>
  <c r="BK46" i="17"/>
  <c r="BL46" i="17" s="1"/>
  <c r="BM46" i="17" s="1"/>
  <c r="BN46" i="17" s="1"/>
  <c r="BO46" i="17" s="1"/>
  <c r="BA46" i="17"/>
  <c r="AK49" i="17"/>
  <c r="AF49" i="17"/>
  <c r="AJ49" i="17"/>
  <c r="N35" i="15"/>
  <c r="S35" i="15"/>
  <c r="S33" i="15"/>
  <c r="N33" i="15"/>
  <c r="T33" i="15" s="1"/>
  <c r="R30" i="15"/>
  <c r="BK32" i="15"/>
  <c r="BL32" i="15" s="1"/>
  <c r="BM32" i="15" s="1"/>
  <c r="BN32" i="15" s="1"/>
  <c r="BO32" i="15" s="1"/>
  <c r="BA32" i="15"/>
  <c r="BA31" i="15"/>
  <c r="BK31" i="15"/>
  <c r="BL31" i="15" s="1"/>
  <c r="BM31" i="15" s="1"/>
  <c r="BN31" i="15" s="1"/>
  <c r="BO31" i="15" s="1"/>
  <c r="AL39" i="15"/>
  <c r="AG39" i="15"/>
  <c r="AM39" i="15" s="1"/>
  <c r="AN39" i="15" s="1"/>
  <c r="AO39" i="15" s="1"/>
  <c r="AP39" i="15" s="1"/>
  <c r="AQ39" i="15" s="1"/>
  <c r="AR39" i="15" s="1"/>
  <c r="AS39" i="15" s="1"/>
  <c r="AT39" i="15" s="1"/>
  <c r="AU39" i="15" s="1"/>
  <c r="AV39" i="15" s="1"/>
  <c r="AW39" i="15" s="1"/>
  <c r="AX39" i="15" s="1"/>
  <c r="AY39" i="15" s="1"/>
  <c r="AZ39" i="15" s="1"/>
  <c r="N46" i="15"/>
  <c r="T46" i="15" s="1"/>
  <c r="S46" i="15"/>
  <c r="AG33" i="15"/>
  <c r="AM33" i="15" s="1"/>
  <c r="AN33" i="15" s="1"/>
  <c r="AO33" i="15" s="1"/>
  <c r="AP33" i="15" s="1"/>
  <c r="AQ33" i="15" s="1"/>
  <c r="AR33" i="15" s="1"/>
  <c r="AS33" i="15" s="1"/>
  <c r="AT33" i="15" s="1"/>
  <c r="AU33" i="15" s="1"/>
  <c r="AV33" i="15" s="1"/>
  <c r="AW33" i="15" s="1"/>
  <c r="AX33" i="15" s="1"/>
  <c r="AY33" i="15" s="1"/>
  <c r="AZ33" i="15" s="1"/>
  <c r="AL33" i="15"/>
  <c r="AF49" i="15"/>
  <c r="AJ49" i="15"/>
  <c r="AK49" i="15"/>
  <c r="Q49" i="15"/>
  <c r="R49" i="15"/>
  <c r="M49" i="15"/>
  <c r="N39" i="15"/>
  <c r="T39" i="15" s="1"/>
  <c r="S39" i="15"/>
  <c r="AG46" i="15"/>
  <c r="AM46" i="15" s="1"/>
  <c r="AN46" i="15" s="1"/>
  <c r="AO46" i="15" s="1"/>
  <c r="AP46" i="15" s="1"/>
  <c r="AQ46" i="15" s="1"/>
  <c r="AR46" i="15" s="1"/>
  <c r="AS46" i="15" s="1"/>
  <c r="AT46" i="15" s="1"/>
  <c r="AU46" i="15" s="1"/>
  <c r="AV46" i="15" s="1"/>
  <c r="AW46" i="15" s="1"/>
  <c r="AX46" i="15" s="1"/>
  <c r="AY46" i="15" s="1"/>
  <c r="AZ46" i="15" s="1"/>
  <c r="AL46" i="15"/>
  <c r="Z35" i="15"/>
  <c r="Q30" i="13"/>
  <c r="L48" i="13"/>
  <c r="P48" i="13"/>
  <c r="AG41" i="13"/>
  <c r="AM41" i="13" s="1"/>
  <c r="AN41" i="13" s="1"/>
  <c r="AO41" i="13" s="1"/>
  <c r="AP41" i="13" s="1"/>
  <c r="AQ41" i="13" s="1"/>
  <c r="AR41" i="13" s="1"/>
  <c r="AS41" i="13" s="1"/>
  <c r="AT41" i="13" s="1"/>
  <c r="AU41" i="13" s="1"/>
  <c r="AV41" i="13" s="1"/>
  <c r="AW41" i="13" s="1"/>
  <c r="AX41" i="13" s="1"/>
  <c r="AY41" i="13" s="1"/>
  <c r="AZ41" i="13" s="1"/>
  <c r="AL41" i="13"/>
  <c r="AL39" i="13"/>
  <c r="AG39" i="13"/>
  <c r="AM39" i="13" s="1"/>
  <c r="AN39" i="13" s="1"/>
  <c r="AO39" i="13" s="1"/>
  <c r="AP39" i="13" s="1"/>
  <c r="AQ39" i="13" s="1"/>
  <c r="AR39" i="13" s="1"/>
  <c r="AS39" i="13" s="1"/>
  <c r="AT39" i="13" s="1"/>
  <c r="AU39" i="13" s="1"/>
  <c r="AV39" i="13" s="1"/>
  <c r="AW39" i="13" s="1"/>
  <c r="AX39" i="13" s="1"/>
  <c r="AY39" i="13" s="1"/>
  <c r="AZ39" i="13" s="1"/>
  <c r="AK49" i="13"/>
  <c r="AJ49" i="13"/>
  <c r="AF49" i="13"/>
  <c r="N39" i="13"/>
  <c r="T39" i="13" s="1"/>
  <c r="S39" i="13"/>
  <c r="T35" i="13"/>
  <c r="BA33" i="13"/>
  <c r="BK33" i="13"/>
  <c r="BL33" i="13" s="1"/>
  <c r="BM33" i="13" s="1"/>
  <c r="BN33" i="13" s="1"/>
  <c r="BO33" i="13" s="1"/>
  <c r="M49" i="13"/>
  <c r="Q49" i="13"/>
  <c r="R49" i="13"/>
  <c r="BA32" i="13"/>
  <c r="BK32" i="13"/>
  <c r="BL32" i="13" s="1"/>
  <c r="BM32" i="13" s="1"/>
  <c r="BN32" i="13" s="1"/>
  <c r="BO32" i="13" s="1"/>
  <c r="BK46" i="13"/>
  <c r="BL46" i="13" s="1"/>
  <c r="BM46" i="13" s="1"/>
  <c r="BN46" i="13" s="1"/>
  <c r="BO46" i="13" s="1"/>
  <c r="BA46" i="13"/>
  <c r="Y35" i="13"/>
  <c r="BA31" i="13"/>
  <c r="BK31" i="13"/>
  <c r="BL31" i="13" s="1"/>
  <c r="BM31" i="13" s="1"/>
  <c r="BN31" i="13" s="1"/>
  <c r="BO31" i="13" s="1"/>
  <c r="L45" i="11"/>
  <c r="P45" i="11"/>
  <c r="AK42" i="11"/>
  <c r="AJ42" i="11"/>
  <c r="AF42" i="11"/>
  <c r="R41" i="11"/>
  <c r="Q41" i="11"/>
  <c r="M41" i="11"/>
  <c r="L44" i="11"/>
  <c r="P44" i="11"/>
  <c r="N33" i="11"/>
  <c r="T33" i="11" s="1"/>
  <c r="S33" i="11"/>
  <c r="AE45" i="11"/>
  <c r="AI45" i="11"/>
  <c r="Q30" i="11"/>
  <c r="AK39" i="11"/>
  <c r="AJ39" i="11"/>
  <c r="AF39" i="11"/>
  <c r="AI49" i="11"/>
  <c r="AE49" i="11"/>
  <c r="BA32" i="11"/>
  <c r="BK32" i="11"/>
  <c r="BL32" i="11" s="1"/>
  <c r="BM32" i="11" s="1"/>
  <c r="BN32" i="11" s="1"/>
  <c r="BO32" i="11" s="1"/>
  <c r="O48" i="11"/>
  <c r="K48" i="11"/>
  <c r="U52" i="11"/>
  <c r="V52" i="11" s="1"/>
  <c r="W52" i="11" s="1"/>
  <c r="X52" i="11" s="1"/>
  <c r="Y52" i="11" s="1"/>
  <c r="Z52" i="11" s="1"/>
  <c r="AA52" i="11" s="1"/>
  <c r="AB52" i="11" s="1"/>
  <c r="AC52" i="11" s="1"/>
  <c r="J52" i="11"/>
  <c r="G53" i="11"/>
  <c r="N46" i="11"/>
  <c r="T46" i="11" s="1"/>
  <c r="S46" i="11"/>
  <c r="AF41" i="11"/>
  <c r="AK41" i="11"/>
  <c r="AJ41" i="11"/>
  <c r="N35" i="11"/>
  <c r="S35" i="11"/>
  <c r="AI47" i="11"/>
  <c r="AE47" i="11"/>
  <c r="P47" i="11"/>
  <c r="L47" i="11"/>
  <c r="AL33" i="11"/>
  <c r="AG33" i="11"/>
  <c r="AM33" i="11" s="1"/>
  <c r="AN33" i="11" s="1"/>
  <c r="AO33" i="11" s="1"/>
  <c r="AP33" i="11" s="1"/>
  <c r="AQ33" i="11" s="1"/>
  <c r="AR33" i="11" s="1"/>
  <c r="AS33" i="11" s="1"/>
  <c r="AT33" i="11" s="1"/>
  <c r="AU33" i="11" s="1"/>
  <c r="AV33" i="11" s="1"/>
  <c r="AW33" i="11" s="1"/>
  <c r="AX33" i="11" s="1"/>
  <c r="AY33" i="11" s="1"/>
  <c r="AZ33" i="11" s="1"/>
  <c r="AH48" i="11"/>
  <c r="AD48" i="11"/>
  <c r="AL46" i="11"/>
  <c r="AG46" i="11"/>
  <c r="AM46" i="11" s="1"/>
  <c r="AN46" i="11" s="1"/>
  <c r="AO46" i="11" s="1"/>
  <c r="AP46" i="11" s="1"/>
  <c r="AQ46" i="11" s="1"/>
  <c r="AR46" i="11" s="1"/>
  <c r="AS46" i="11" s="1"/>
  <c r="AT46" i="11" s="1"/>
  <c r="AU46" i="11" s="1"/>
  <c r="AV46" i="11" s="1"/>
  <c r="AW46" i="11" s="1"/>
  <c r="AX46" i="11" s="1"/>
  <c r="AY46" i="11" s="1"/>
  <c r="AZ46" i="11" s="1"/>
  <c r="AI44" i="11"/>
  <c r="AE44" i="11"/>
  <c r="N36" i="11"/>
  <c r="S36" i="11"/>
  <c r="L49" i="11"/>
  <c r="P49" i="11"/>
  <c r="R39" i="11"/>
  <c r="Q39" i="11"/>
  <c r="M39" i="11"/>
  <c r="Z35" i="11"/>
  <c r="BK31" i="11"/>
  <c r="BL31" i="11" s="1"/>
  <c r="BM31" i="11" s="1"/>
  <c r="BN31" i="11" s="1"/>
  <c r="BO31" i="11" s="1"/>
  <c r="BA31" i="11"/>
  <c r="AL36" i="11"/>
  <c r="AG36" i="11"/>
  <c r="AM36" i="11" s="1"/>
  <c r="AN36" i="11" s="1"/>
  <c r="AO36" i="11" s="1"/>
  <c r="AP36" i="11" s="1"/>
  <c r="AQ36" i="11" s="1"/>
  <c r="AR36" i="11" s="1"/>
  <c r="AS36" i="11" s="1"/>
  <c r="AT36" i="11" s="1"/>
  <c r="AU36" i="11" s="1"/>
  <c r="AV36" i="11" s="1"/>
  <c r="AW36" i="11" s="1"/>
  <c r="AX36" i="11" s="1"/>
  <c r="AY36" i="11" s="1"/>
  <c r="AZ36" i="11" s="1"/>
  <c r="X29" i="9"/>
  <c r="R35" i="9"/>
  <c r="Q35" i="9"/>
  <c r="M35" i="9"/>
  <c r="AE49" i="9"/>
  <c r="AI49" i="9"/>
  <c r="Q30" i="9"/>
  <c r="R39" i="9"/>
  <c r="Q39" i="9"/>
  <c r="M39" i="9"/>
  <c r="AG39" i="9"/>
  <c r="AM39" i="9" s="1"/>
  <c r="AN39" i="9" s="1"/>
  <c r="AO39" i="9" s="1"/>
  <c r="AP39" i="9" s="1"/>
  <c r="AQ39" i="9" s="1"/>
  <c r="AR39" i="9" s="1"/>
  <c r="AS39" i="9" s="1"/>
  <c r="AT39" i="9" s="1"/>
  <c r="AU39" i="9" s="1"/>
  <c r="AV39" i="9" s="1"/>
  <c r="AW39" i="9" s="1"/>
  <c r="AX39" i="9" s="1"/>
  <c r="AY39" i="9" s="1"/>
  <c r="AZ39" i="9" s="1"/>
  <c r="AL39" i="9"/>
  <c r="AF40" i="9"/>
  <c r="AK40" i="9"/>
  <c r="AJ40" i="9"/>
  <c r="R34" i="9"/>
  <c r="Q34" i="9"/>
  <c r="M34" i="9"/>
  <c r="AK42" i="9"/>
  <c r="AF42" i="9"/>
  <c r="AJ42" i="9"/>
  <c r="N32" i="9"/>
  <c r="T32" i="9" s="1"/>
  <c r="S32" i="9"/>
  <c r="AG33" i="9"/>
  <c r="AM33" i="9" s="1"/>
  <c r="AN33" i="9" s="1"/>
  <c r="AO33" i="9" s="1"/>
  <c r="AP33" i="9" s="1"/>
  <c r="AQ33" i="9" s="1"/>
  <c r="AR33" i="9" s="1"/>
  <c r="AS33" i="9" s="1"/>
  <c r="AT33" i="9" s="1"/>
  <c r="AU33" i="9" s="1"/>
  <c r="AV33" i="9" s="1"/>
  <c r="AW33" i="9" s="1"/>
  <c r="AX33" i="9" s="1"/>
  <c r="AY33" i="9" s="1"/>
  <c r="AZ33" i="9" s="1"/>
  <c r="AL33" i="9"/>
  <c r="Z35" i="9"/>
  <c r="Y34" i="9"/>
  <c r="N31" i="9"/>
  <c r="T31" i="9" s="1"/>
  <c r="S31" i="9"/>
  <c r="M42" i="9"/>
  <c r="R42" i="9"/>
  <c r="Q42" i="9"/>
  <c r="AG46" i="9"/>
  <c r="AM46" i="9" s="1"/>
  <c r="AN46" i="9" s="1"/>
  <c r="AO46" i="9" s="1"/>
  <c r="AP46" i="9" s="1"/>
  <c r="AQ46" i="9" s="1"/>
  <c r="AR46" i="9" s="1"/>
  <c r="AS46" i="9" s="1"/>
  <c r="AT46" i="9" s="1"/>
  <c r="AU46" i="9" s="1"/>
  <c r="AV46" i="9" s="1"/>
  <c r="AW46" i="9" s="1"/>
  <c r="AX46" i="9" s="1"/>
  <c r="AY46" i="9" s="1"/>
  <c r="AZ46" i="9" s="1"/>
  <c r="AL46" i="9"/>
  <c r="AI47" i="9"/>
  <c r="AE47" i="9"/>
  <c r="AF41" i="9"/>
  <c r="AK41" i="9"/>
  <c r="AJ41" i="9"/>
  <c r="P47" i="9"/>
  <c r="L47" i="9"/>
  <c r="M41" i="9"/>
  <c r="R41" i="9"/>
  <c r="Q41" i="9"/>
  <c r="R29" i="9"/>
  <c r="Q29" i="9"/>
  <c r="M29" i="9"/>
  <c r="AL31" i="9"/>
  <c r="AG31" i="9"/>
  <c r="AM31" i="9" s="1"/>
  <c r="AN31" i="9" s="1"/>
  <c r="AO31" i="9" s="1"/>
  <c r="AP31" i="9" s="1"/>
  <c r="AQ31" i="9" s="1"/>
  <c r="AR31" i="9" s="1"/>
  <c r="AS31" i="9" s="1"/>
  <c r="AT31" i="9" s="1"/>
  <c r="AU31" i="9" s="1"/>
  <c r="AV31" i="9" s="1"/>
  <c r="AW31" i="9" s="1"/>
  <c r="AX31" i="9" s="1"/>
  <c r="AY31" i="9" s="1"/>
  <c r="AZ31" i="9" s="1"/>
  <c r="AG32" i="9"/>
  <c r="AM32" i="9" s="1"/>
  <c r="AN32" i="9" s="1"/>
  <c r="AO32" i="9" s="1"/>
  <c r="AP32" i="9" s="1"/>
  <c r="AQ32" i="9" s="1"/>
  <c r="AR32" i="9" s="1"/>
  <c r="AS32" i="9" s="1"/>
  <c r="AT32" i="9" s="1"/>
  <c r="AU32" i="9" s="1"/>
  <c r="AV32" i="9" s="1"/>
  <c r="AW32" i="9" s="1"/>
  <c r="AX32" i="9" s="1"/>
  <c r="AY32" i="9" s="1"/>
  <c r="AZ32" i="9" s="1"/>
  <c r="AL32" i="9"/>
  <c r="L49" i="9"/>
  <c r="P49" i="9"/>
  <c r="R40" i="9"/>
  <c r="Q40" i="9"/>
  <c r="M40" i="9"/>
  <c r="S33" i="9"/>
  <c r="N33" i="9"/>
  <c r="T33" i="9" s="1"/>
  <c r="C11" i="2"/>
  <c r="C10" i="2"/>
  <c r="G22" i="2"/>
  <c r="F22" i="2"/>
  <c r="E21" i="2"/>
  <c r="CG33" i="41" l="1"/>
  <c r="BB33" i="41"/>
  <c r="CF33" i="41"/>
  <c r="CH33" i="41"/>
  <c r="BK36" i="57"/>
  <c r="BL36" i="57" s="1"/>
  <c r="BM36" i="57" s="1"/>
  <c r="BN36" i="57" s="1"/>
  <c r="BO36" i="57" s="1"/>
  <c r="Q42" i="11"/>
  <c r="R29" i="43"/>
  <c r="AI48" i="31"/>
  <c r="N41" i="13"/>
  <c r="T41" i="13" s="1"/>
  <c r="M29" i="43"/>
  <c r="N29" i="43" s="1"/>
  <c r="T29" i="43" s="1"/>
  <c r="O52" i="53"/>
  <c r="O53" i="53" s="1"/>
  <c r="L48" i="31"/>
  <c r="R48" i="31" s="1"/>
  <c r="AE48" i="15"/>
  <c r="AK48" i="15" s="1"/>
  <c r="M48" i="19"/>
  <c r="N48" i="19" s="1"/>
  <c r="AE48" i="13"/>
  <c r="AK48" i="13" s="1"/>
  <c r="AL39" i="39"/>
  <c r="BG33" i="64"/>
  <c r="CN33" i="64" s="1"/>
  <c r="BP33" i="64"/>
  <c r="BQ33" i="64" s="1"/>
  <c r="BR33" i="64" s="1"/>
  <c r="BS33" i="64" s="1"/>
  <c r="BT33" i="64" s="1"/>
  <c r="BF33" i="64"/>
  <c r="CL33" i="64"/>
  <c r="CJ45" i="64"/>
  <c r="BD45" i="64"/>
  <c r="CJ41" i="64"/>
  <c r="BD41" i="64"/>
  <c r="CG48" i="64"/>
  <c r="CH48" i="64"/>
  <c r="BB48" i="64"/>
  <c r="CF48" i="64"/>
  <c r="CK40" i="64"/>
  <c r="BE40" i="64"/>
  <c r="CJ39" i="64"/>
  <c r="BD39" i="64"/>
  <c r="BG46" i="64"/>
  <c r="CN46" i="64" s="1"/>
  <c r="CL46" i="64"/>
  <c r="BF46" i="64"/>
  <c r="BP46" i="64"/>
  <c r="BQ46" i="64" s="1"/>
  <c r="BR46" i="64" s="1"/>
  <c r="BS46" i="64" s="1"/>
  <c r="BT46" i="64" s="1"/>
  <c r="CL31" i="64"/>
  <c r="BG31" i="64"/>
  <c r="CN31" i="64" s="1"/>
  <c r="BF31" i="64"/>
  <c r="BP31" i="64"/>
  <c r="BQ31" i="64" s="1"/>
  <c r="BR31" i="64" s="1"/>
  <c r="BS31" i="64" s="1"/>
  <c r="BT31" i="64" s="1"/>
  <c r="CJ47" i="64"/>
  <c r="BD47" i="64"/>
  <c r="BD44" i="64"/>
  <c r="CJ44" i="64"/>
  <c r="AF35" i="64"/>
  <c r="AK35" i="64"/>
  <c r="AJ35" i="64"/>
  <c r="CK42" i="64"/>
  <c r="BE42" i="64"/>
  <c r="CI49" i="64"/>
  <c r="BC49" i="64"/>
  <c r="CL32" i="64"/>
  <c r="BF32" i="64"/>
  <c r="BG32" i="64"/>
  <c r="CN32" i="64" s="1"/>
  <c r="BP32" i="64"/>
  <c r="BQ32" i="64" s="1"/>
  <c r="BR32" i="64" s="1"/>
  <c r="BS32" i="64" s="1"/>
  <c r="BT32" i="64" s="1"/>
  <c r="AI48" i="51"/>
  <c r="K52" i="61"/>
  <c r="L52" i="61" s="1"/>
  <c r="M49" i="53"/>
  <c r="N49" i="53" s="1"/>
  <c r="T49" i="53" s="1"/>
  <c r="AE48" i="27"/>
  <c r="AK48" i="27" s="1"/>
  <c r="R49" i="53"/>
  <c r="Q48" i="19"/>
  <c r="AF49" i="31"/>
  <c r="AG49" i="31" s="1"/>
  <c r="AM49" i="31" s="1"/>
  <c r="AN49" i="31" s="1"/>
  <c r="AO49" i="31" s="1"/>
  <c r="AP49" i="31" s="1"/>
  <c r="AQ49" i="31" s="1"/>
  <c r="AR49" i="31" s="1"/>
  <c r="AS49" i="31" s="1"/>
  <c r="AT49" i="31" s="1"/>
  <c r="AU49" i="31" s="1"/>
  <c r="AV49" i="31" s="1"/>
  <c r="AW49" i="31" s="1"/>
  <c r="AX49" i="31" s="1"/>
  <c r="AY49" i="31" s="1"/>
  <c r="AZ49" i="31" s="1"/>
  <c r="L48" i="29"/>
  <c r="M48" i="29" s="1"/>
  <c r="AE48" i="33"/>
  <c r="AF48" i="33" s="1"/>
  <c r="AE48" i="43"/>
  <c r="AF48" i="43" s="1"/>
  <c r="K52" i="51"/>
  <c r="L52" i="51" s="1"/>
  <c r="L48" i="37"/>
  <c r="R48" i="37" s="1"/>
  <c r="AI48" i="53"/>
  <c r="AK49" i="23"/>
  <c r="L48" i="35"/>
  <c r="Q48" i="35" s="1"/>
  <c r="AF49" i="23"/>
  <c r="AL49" i="23" s="1"/>
  <c r="AH48" i="9"/>
  <c r="L48" i="27"/>
  <c r="M48" i="27" s="1"/>
  <c r="N39" i="47"/>
  <c r="T39" i="47" s="1"/>
  <c r="AI48" i="29"/>
  <c r="AD52" i="53"/>
  <c r="AI52" i="53" s="1"/>
  <c r="AG39" i="17"/>
  <c r="AM39" i="17" s="1"/>
  <c r="AN39" i="17" s="1"/>
  <c r="AO39" i="17" s="1"/>
  <c r="AP39" i="17" s="1"/>
  <c r="AQ39" i="17" s="1"/>
  <c r="AR39" i="17" s="1"/>
  <c r="AS39" i="17" s="1"/>
  <c r="AT39" i="17" s="1"/>
  <c r="AU39" i="17" s="1"/>
  <c r="AV39" i="17" s="1"/>
  <c r="AW39" i="17" s="1"/>
  <c r="AX39" i="17" s="1"/>
  <c r="AY39" i="17" s="1"/>
  <c r="AZ39" i="17" s="1"/>
  <c r="BA39" i="17" s="1"/>
  <c r="AL39" i="51"/>
  <c r="L52" i="53"/>
  <c r="R52" i="53" s="1"/>
  <c r="R53" i="53" s="1"/>
  <c r="P52" i="53"/>
  <c r="P53" i="53" s="1"/>
  <c r="U52" i="9"/>
  <c r="V52" i="9" s="1"/>
  <c r="W52" i="9" s="1"/>
  <c r="X52" i="9" s="1"/>
  <c r="Y52" i="9" s="1"/>
  <c r="Z52" i="9" s="1"/>
  <c r="AA52" i="9" s="1"/>
  <c r="AB52" i="9" s="1"/>
  <c r="AC52" i="9" s="1"/>
  <c r="AH52" i="9" s="1"/>
  <c r="J52" i="9"/>
  <c r="K52" i="9" s="1"/>
  <c r="AG39" i="29"/>
  <c r="AM39" i="29" s="1"/>
  <c r="AN39" i="29" s="1"/>
  <c r="AO39" i="29" s="1"/>
  <c r="AP39" i="29" s="1"/>
  <c r="AQ39" i="29" s="1"/>
  <c r="AR39" i="29" s="1"/>
  <c r="AS39" i="29" s="1"/>
  <c r="AT39" i="29" s="1"/>
  <c r="AU39" i="29" s="1"/>
  <c r="AV39" i="29" s="1"/>
  <c r="AW39" i="29" s="1"/>
  <c r="AX39" i="29" s="1"/>
  <c r="AY39" i="29" s="1"/>
  <c r="AZ39" i="29" s="1"/>
  <c r="BK39" i="29" s="1"/>
  <c r="BL39" i="29" s="1"/>
  <c r="BM39" i="29" s="1"/>
  <c r="BN39" i="29" s="1"/>
  <c r="BO39" i="29" s="1"/>
  <c r="M49" i="39"/>
  <c r="N49" i="39" s="1"/>
  <c r="T49" i="39" s="1"/>
  <c r="BK39" i="41"/>
  <c r="BL39" i="41" s="1"/>
  <c r="BM39" i="41" s="1"/>
  <c r="BN39" i="41" s="1"/>
  <c r="BO39" i="41" s="1"/>
  <c r="Q49" i="39"/>
  <c r="P48" i="15"/>
  <c r="AK49" i="31"/>
  <c r="L48" i="39"/>
  <c r="Q48" i="39" s="1"/>
  <c r="K48" i="9"/>
  <c r="P48" i="9" s="1"/>
  <c r="AI48" i="47"/>
  <c r="AH52" i="47"/>
  <c r="AF40" i="53"/>
  <c r="AK40" i="53"/>
  <c r="AJ40" i="53"/>
  <c r="AJ40" i="25"/>
  <c r="AK40" i="25"/>
  <c r="AF40" i="25"/>
  <c r="Q40" i="61"/>
  <c r="M40" i="61"/>
  <c r="R40" i="61"/>
  <c r="R40" i="33"/>
  <c r="M40" i="33"/>
  <c r="Q40" i="33"/>
  <c r="Q40" i="29"/>
  <c r="R40" i="29"/>
  <c r="M40" i="29"/>
  <c r="R40" i="11"/>
  <c r="M40" i="11"/>
  <c r="Q40" i="11"/>
  <c r="Q40" i="43"/>
  <c r="M40" i="43"/>
  <c r="R40" i="43"/>
  <c r="AJ40" i="45"/>
  <c r="AK40" i="45"/>
  <c r="AF40" i="45"/>
  <c r="AK40" i="31"/>
  <c r="AJ40" i="31"/>
  <c r="AF40" i="31"/>
  <c r="AK40" i="43"/>
  <c r="AJ40" i="43"/>
  <c r="AF40" i="43"/>
  <c r="R40" i="51"/>
  <c r="Q40" i="51"/>
  <c r="M40" i="51"/>
  <c r="AF40" i="37"/>
  <c r="AJ40" i="37"/>
  <c r="AK40" i="37"/>
  <c r="M40" i="35"/>
  <c r="R40" i="35"/>
  <c r="Q40" i="35"/>
  <c r="AF40" i="55"/>
  <c r="AK40" i="55"/>
  <c r="AJ40" i="55"/>
  <c r="M40" i="15"/>
  <c r="Q40" i="15"/>
  <c r="R40" i="15"/>
  <c r="AK40" i="29"/>
  <c r="AJ40" i="29"/>
  <c r="AF40" i="29"/>
  <c r="AK40" i="61"/>
  <c r="AJ40" i="61"/>
  <c r="AF40" i="61"/>
  <c r="AF40" i="19"/>
  <c r="AJ40" i="19"/>
  <c r="AK40" i="19"/>
  <c r="R40" i="47"/>
  <c r="M40" i="47"/>
  <c r="Q40" i="47"/>
  <c r="R40" i="17"/>
  <c r="Q40" i="17"/>
  <c r="M40" i="17"/>
  <c r="AJ40" i="23"/>
  <c r="AK40" i="23"/>
  <c r="AF40" i="23"/>
  <c r="M40" i="41"/>
  <c r="Q40" i="41"/>
  <c r="R40" i="41"/>
  <c r="AF40" i="49"/>
  <c r="AJ40" i="49"/>
  <c r="AK40" i="49"/>
  <c r="Q40" i="39"/>
  <c r="M40" i="39"/>
  <c r="R40" i="39"/>
  <c r="AK40" i="13"/>
  <c r="AJ40" i="13"/>
  <c r="AF40" i="13"/>
  <c r="AJ40" i="51"/>
  <c r="AF40" i="51"/>
  <c r="AK40" i="51"/>
  <c r="M40" i="19"/>
  <c r="Q40" i="19"/>
  <c r="R40" i="19"/>
  <c r="L48" i="47"/>
  <c r="M48" i="47" s="1"/>
  <c r="R40" i="23"/>
  <c r="M40" i="23"/>
  <c r="Q40" i="23"/>
  <c r="AJ40" i="39"/>
  <c r="AF40" i="39"/>
  <c r="AK40" i="39"/>
  <c r="M40" i="37"/>
  <c r="Q40" i="37"/>
  <c r="R40" i="37"/>
  <c r="Q40" i="57"/>
  <c r="M40" i="57"/>
  <c r="R40" i="57"/>
  <c r="R40" i="59"/>
  <c r="Q40" i="59"/>
  <c r="M40" i="59"/>
  <c r="R40" i="25"/>
  <c r="M40" i="25"/>
  <c r="Q40" i="25"/>
  <c r="AJ40" i="15"/>
  <c r="AF40" i="15"/>
  <c r="AK40" i="15"/>
  <c r="AK40" i="59"/>
  <c r="AJ40" i="59"/>
  <c r="AF40" i="59"/>
  <c r="R40" i="55"/>
  <c r="Q40" i="55"/>
  <c r="M40" i="55"/>
  <c r="AK40" i="17"/>
  <c r="AF40" i="17"/>
  <c r="AJ40" i="17"/>
  <c r="AF40" i="11"/>
  <c r="AJ40" i="11"/>
  <c r="AK40" i="11"/>
  <c r="R40" i="49"/>
  <c r="Q40" i="49"/>
  <c r="M40" i="49"/>
  <c r="Q40" i="13"/>
  <c r="M40" i="13"/>
  <c r="R40" i="13"/>
  <c r="R40" i="31"/>
  <c r="Q40" i="31"/>
  <c r="M40" i="31"/>
  <c r="AF40" i="41"/>
  <c r="AJ40" i="41"/>
  <c r="AK40" i="41"/>
  <c r="AK40" i="33"/>
  <c r="AF40" i="33"/>
  <c r="AJ40" i="33"/>
  <c r="R40" i="53"/>
  <c r="M40" i="53"/>
  <c r="Q40" i="53"/>
  <c r="AK40" i="57"/>
  <c r="AJ40" i="57"/>
  <c r="AF40" i="57"/>
  <c r="M40" i="27"/>
  <c r="Q40" i="27"/>
  <c r="R40" i="27"/>
  <c r="AF40" i="47"/>
  <c r="AK40" i="47"/>
  <c r="AJ40" i="47"/>
  <c r="M40" i="45"/>
  <c r="Q40" i="45"/>
  <c r="R40" i="45"/>
  <c r="AJ40" i="35"/>
  <c r="AK40" i="35"/>
  <c r="AF40" i="35"/>
  <c r="AJ40" i="27"/>
  <c r="AF40" i="27"/>
  <c r="AK40" i="27"/>
  <c r="N41" i="59"/>
  <c r="T41" i="59" s="1"/>
  <c r="S41" i="59"/>
  <c r="N41" i="27"/>
  <c r="T41" i="27" s="1"/>
  <c r="S41" i="27"/>
  <c r="N39" i="41"/>
  <c r="T39" i="41" s="1"/>
  <c r="S39" i="41"/>
  <c r="AG41" i="27"/>
  <c r="AM41" i="27" s="1"/>
  <c r="AN41" i="27" s="1"/>
  <c r="AO41" i="27" s="1"/>
  <c r="AP41" i="27" s="1"/>
  <c r="AQ41" i="27" s="1"/>
  <c r="AR41" i="27" s="1"/>
  <c r="AS41" i="27" s="1"/>
  <c r="AT41" i="27" s="1"/>
  <c r="AU41" i="27" s="1"/>
  <c r="AV41" i="27" s="1"/>
  <c r="AW41" i="27" s="1"/>
  <c r="AX41" i="27" s="1"/>
  <c r="AY41" i="27" s="1"/>
  <c r="AZ41" i="27" s="1"/>
  <c r="AL41" i="27"/>
  <c r="S41" i="33"/>
  <c r="N41" i="33"/>
  <c r="T41" i="33" s="1"/>
  <c r="P48" i="41"/>
  <c r="L48" i="41"/>
  <c r="AL41" i="49"/>
  <c r="AG41" i="49"/>
  <c r="AM41" i="49" s="1"/>
  <c r="AN41" i="49" s="1"/>
  <c r="AO41" i="49" s="1"/>
  <c r="AP41" i="49" s="1"/>
  <c r="AQ41" i="49" s="1"/>
  <c r="AR41" i="49" s="1"/>
  <c r="AS41" i="49" s="1"/>
  <c r="AT41" i="49" s="1"/>
  <c r="AU41" i="49" s="1"/>
  <c r="AV41" i="49" s="1"/>
  <c r="AW41" i="49" s="1"/>
  <c r="AX41" i="49" s="1"/>
  <c r="AY41" i="49" s="1"/>
  <c r="AZ41" i="49" s="1"/>
  <c r="N41" i="15"/>
  <c r="T41" i="15" s="1"/>
  <c r="S41" i="15"/>
  <c r="Q49" i="41"/>
  <c r="R49" i="41"/>
  <c r="M49" i="41"/>
  <c r="AG41" i="33"/>
  <c r="AM41" i="33" s="1"/>
  <c r="AN41" i="33" s="1"/>
  <c r="AO41" i="33" s="1"/>
  <c r="AP41" i="33" s="1"/>
  <c r="AQ41" i="33" s="1"/>
  <c r="AR41" i="33" s="1"/>
  <c r="AS41" i="33" s="1"/>
  <c r="AT41" i="33" s="1"/>
  <c r="AU41" i="33" s="1"/>
  <c r="AV41" i="33" s="1"/>
  <c r="AW41" i="33" s="1"/>
  <c r="AX41" i="33" s="1"/>
  <c r="AY41" i="33" s="1"/>
  <c r="AZ41" i="33" s="1"/>
  <c r="AL41" i="33"/>
  <c r="AG41" i="59"/>
  <c r="AM41" i="59" s="1"/>
  <c r="AN41" i="59" s="1"/>
  <c r="AO41" i="59" s="1"/>
  <c r="AP41" i="59" s="1"/>
  <c r="AQ41" i="59" s="1"/>
  <c r="AR41" i="59" s="1"/>
  <c r="AS41" i="59" s="1"/>
  <c r="AT41" i="59" s="1"/>
  <c r="AU41" i="59" s="1"/>
  <c r="AV41" i="59" s="1"/>
  <c r="AW41" i="59" s="1"/>
  <c r="AX41" i="59" s="1"/>
  <c r="AY41" i="59" s="1"/>
  <c r="AZ41" i="59" s="1"/>
  <c r="AL41" i="59"/>
  <c r="AI48" i="41"/>
  <c r="AE48" i="41"/>
  <c r="AG41" i="23"/>
  <c r="AM41" i="23" s="1"/>
  <c r="AN41" i="23" s="1"/>
  <c r="AO41" i="23" s="1"/>
  <c r="AP41" i="23" s="1"/>
  <c r="AQ41" i="23" s="1"/>
  <c r="AR41" i="23" s="1"/>
  <c r="AS41" i="23" s="1"/>
  <c r="AT41" i="23" s="1"/>
  <c r="AU41" i="23" s="1"/>
  <c r="AV41" i="23" s="1"/>
  <c r="AW41" i="23" s="1"/>
  <c r="AX41" i="23" s="1"/>
  <c r="AY41" i="23" s="1"/>
  <c r="AZ41" i="23" s="1"/>
  <c r="AL41" i="23"/>
  <c r="AL41" i="15"/>
  <c r="AG41" i="15"/>
  <c r="AM41" i="15" s="1"/>
  <c r="AN41" i="15" s="1"/>
  <c r="AO41" i="15" s="1"/>
  <c r="AP41" i="15" s="1"/>
  <c r="AQ41" i="15" s="1"/>
  <c r="AR41" i="15" s="1"/>
  <c r="AS41" i="15" s="1"/>
  <c r="AT41" i="15" s="1"/>
  <c r="AU41" i="15" s="1"/>
  <c r="AV41" i="15" s="1"/>
  <c r="AW41" i="15" s="1"/>
  <c r="AX41" i="15" s="1"/>
  <c r="AY41" i="15" s="1"/>
  <c r="AZ41" i="15" s="1"/>
  <c r="AK49" i="41"/>
  <c r="AF49" i="41"/>
  <c r="AJ49" i="41"/>
  <c r="N41" i="41"/>
  <c r="T41" i="41" s="1"/>
  <c r="S41" i="41"/>
  <c r="M42" i="11"/>
  <c r="N42" i="11" s="1"/>
  <c r="T42" i="11" s="1"/>
  <c r="AL45" i="61"/>
  <c r="AG42" i="61"/>
  <c r="AM42" i="61" s="1"/>
  <c r="AN42" i="61" s="1"/>
  <c r="AO42" i="61" s="1"/>
  <c r="AP42" i="61" s="1"/>
  <c r="AQ42" i="61" s="1"/>
  <c r="AR42" i="61" s="1"/>
  <c r="AS42" i="61" s="1"/>
  <c r="AT42" i="61" s="1"/>
  <c r="AU42" i="61" s="1"/>
  <c r="AV42" i="61" s="1"/>
  <c r="AW42" i="61" s="1"/>
  <c r="AX42" i="61" s="1"/>
  <c r="AY42" i="61" s="1"/>
  <c r="AZ42" i="61" s="1"/>
  <c r="AL42" i="61"/>
  <c r="R44" i="61"/>
  <c r="M44" i="61"/>
  <c r="Q44" i="61"/>
  <c r="Q47" i="61"/>
  <c r="M47" i="61"/>
  <c r="R47" i="61"/>
  <c r="AF47" i="61"/>
  <c r="AJ47" i="61"/>
  <c r="AK47" i="61"/>
  <c r="AF44" i="61"/>
  <c r="AJ44" i="61"/>
  <c r="AK44" i="61"/>
  <c r="Z35" i="61"/>
  <c r="T36" i="61"/>
  <c r="CG41" i="61"/>
  <c r="BB41" i="61"/>
  <c r="CH41" i="61"/>
  <c r="CF41" i="61"/>
  <c r="BA39" i="61"/>
  <c r="BK39" i="61"/>
  <c r="BL39" i="61" s="1"/>
  <c r="BM39" i="61" s="1"/>
  <c r="BN39" i="61" s="1"/>
  <c r="BO39" i="61" s="1"/>
  <c r="AK48" i="61"/>
  <c r="AJ48" i="61"/>
  <c r="AF48" i="61"/>
  <c r="BK33" i="61"/>
  <c r="BL33" i="61" s="1"/>
  <c r="BM33" i="61" s="1"/>
  <c r="BN33" i="61" s="1"/>
  <c r="BO33" i="61" s="1"/>
  <c r="BA33" i="61"/>
  <c r="BA36" i="61"/>
  <c r="BK36" i="61"/>
  <c r="BL36" i="61" s="1"/>
  <c r="BM36" i="61" s="1"/>
  <c r="BN36" i="61" s="1"/>
  <c r="BO36" i="61" s="1"/>
  <c r="CH32" i="61"/>
  <c r="BB32" i="61"/>
  <c r="CG32" i="61"/>
  <c r="CF32" i="61"/>
  <c r="AL49" i="61"/>
  <c r="AG49" i="61"/>
  <c r="AM49" i="61" s="1"/>
  <c r="AN49" i="61" s="1"/>
  <c r="AO49" i="61" s="1"/>
  <c r="AP49" i="61" s="1"/>
  <c r="AQ49" i="61" s="1"/>
  <c r="AR49" i="61" s="1"/>
  <c r="AS49" i="61" s="1"/>
  <c r="AT49" i="61" s="1"/>
  <c r="AU49" i="61" s="1"/>
  <c r="AV49" i="61" s="1"/>
  <c r="AW49" i="61" s="1"/>
  <c r="AX49" i="61" s="1"/>
  <c r="AY49" i="61" s="1"/>
  <c r="AZ49" i="61" s="1"/>
  <c r="AI52" i="61"/>
  <c r="AE52" i="61"/>
  <c r="M48" i="61"/>
  <c r="Q48" i="61"/>
  <c r="R48" i="61"/>
  <c r="S30" i="61"/>
  <c r="T35" i="61"/>
  <c r="BK45" i="61"/>
  <c r="BL45" i="61" s="1"/>
  <c r="BM45" i="61" s="1"/>
  <c r="BN45" i="61" s="1"/>
  <c r="BO45" i="61" s="1"/>
  <c r="BA45" i="61"/>
  <c r="N49" i="61"/>
  <c r="T49" i="61" s="1"/>
  <c r="S49" i="61"/>
  <c r="CF46" i="61"/>
  <c r="CG46" i="61"/>
  <c r="BB46" i="61"/>
  <c r="CH46" i="61"/>
  <c r="CF31" i="61"/>
  <c r="CH31" i="61"/>
  <c r="BB31" i="61"/>
  <c r="CG31" i="61"/>
  <c r="AE44" i="51"/>
  <c r="AI44" i="51"/>
  <c r="P44" i="41"/>
  <c r="L44" i="41"/>
  <c r="AK45" i="57"/>
  <c r="AF45" i="57"/>
  <c r="AJ45" i="57"/>
  <c r="L47" i="23"/>
  <c r="P47" i="23"/>
  <c r="AK42" i="39"/>
  <c r="AJ42" i="39"/>
  <c r="AF42" i="39"/>
  <c r="AF42" i="17"/>
  <c r="AK42" i="17"/>
  <c r="AJ42" i="17"/>
  <c r="AH52" i="55"/>
  <c r="AD52" i="55"/>
  <c r="L44" i="33"/>
  <c r="P44" i="33"/>
  <c r="R45" i="13"/>
  <c r="M45" i="13"/>
  <c r="Q45" i="13"/>
  <c r="AJ42" i="23"/>
  <c r="AF42" i="23"/>
  <c r="AK42" i="23"/>
  <c r="AE47" i="37"/>
  <c r="AI47" i="37"/>
  <c r="P47" i="45"/>
  <c r="L47" i="45"/>
  <c r="AJ42" i="57"/>
  <c r="AF42" i="57"/>
  <c r="AK42" i="57"/>
  <c r="AI44" i="47"/>
  <c r="AE44" i="47"/>
  <c r="M45" i="29"/>
  <c r="Q45" i="29"/>
  <c r="R45" i="29"/>
  <c r="AK42" i="31"/>
  <c r="AJ42" i="31"/>
  <c r="AF42" i="31"/>
  <c r="AI44" i="49"/>
  <c r="AE44" i="49"/>
  <c r="R45" i="47"/>
  <c r="Q45" i="47"/>
  <c r="M45" i="47"/>
  <c r="AI44" i="55"/>
  <c r="AE44" i="55"/>
  <c r="AI47" i="39"/>
  <c r="AE47" i="39"/>
  <c r="AJ45" i="17"/>
  <c r="AF45" i="17"/>
  <c r="AK45" i="17"/>
  <c r="AK36" i="9"/>
  <c r="AF36" i="9"/>
  <c r="AJ36" i="9"/>
  <c r="AK45" i="55"/>
  <c r="AF45" i="55"/>
  <c r="AJ45" i="55"/>
  <c r="P47" i="37"/>
  <c r="L47" i="37"/>
  <c r="R42" i="25"/>
  <c r="Q42" i="25"/>
  <c r="M42" i="25"/>
  <c r="O52" i="55"/>
  <c r="O53" i="55" s="1"/>
  <c r="K52" i="55"/>
  <c r="Q45" i="19"/>
  <c r="M45" i="19"/>
  <c r="R45" i="19"/>
  <c r="M42" i="35"/>
  <c r="R42" i="35"/>
  <c r="Q42" i="35"/>
  <c r="M45" i="49"/>
  <c r="Q45" i="49"/>
  <c r="R45" i="49"/>
  <c r="AI47" i="57"/>
  <c r="AE47" i="57"/>
  <c r="P47" i="59"/>
  <c r="L47" i="59"/>
  <c r="Q45" i="37"/>
  <c r="M45" i="37"/>
  <c r="R45" i="37"/>
  <c r="R42" i="59"/>
  <c r="Q42" i="59"/>
  <c r="M42" i="59"/>
  <c r="M42" i="41"/>
  <c r="Q42" i="41"/>
  <c r="R42" i="41"/>
  <c r="AI44" i="57"/>
  <c r="AE44" i="57"/>
  <c r="L47" i="29"/>
  <c r="P47" i="29"/>
  <c r="R42" i="51"/>
  <c r="Q42" i="51"/>
  <c r="M42" i="51"/>
  <c r="AG36" i="53"/>
  <c r="AM36" i="53" s="1"/>
  <c r="AN36" i="53" s="1"/>
  <c r="AO36" i="53" s="1"/>
  <c r="AP36" i="53" s="1"/>
  <c r="AQ36" i="53" s="1"/>
  <c r="AR36" i="53" s="1"/>
  <c r="AS36" i="53" s="1"/>
  <c r="AT36" i="53" s="1"/>
  <c r="AU36" i="53" s="1"/>
  <c r="AV36" i="53" s="1"/>
  <c r="AW36" i="53" s="1"/>
  <c r="AX36" i="53" s="1"/>
  <c r="AY36" i="53" s="1"/>
  <c r="AZ36" i="53" s="1"/>
  <c r="AL36" i="53"/>
  <c r="L47" i="15"/>
  <c r="P47" i="15"/>
  <c r="R45" i="45"/>
  <c r="Q45" i="45"/>
  <c r="M45" i="45"/>
  <c r="AE47" i="51"/>
  <c r="AI47" i="51"/>
  <c r="AJ45" i="27"/>
  <c r="AF45" i="27"/>
  <c r="AK45" i="27"/>
  <c r="P47" i="39"/>
  <c r="L47" i="39"/>
  <c r="AF45" i="51"/>
  <c r="AJ45" i="51"/>
  <c r="AK45" i="51"/>
  <c r="AI44" i="17"/>
  <c r="AE44" i="17"/>
  <c r="P44" i="23"/>
  <c r="L44" i="23"/>
  <c r="AI44" i="13"/>
  <c r="AE44" i="13"/>
  <c r="AK45" i="25"/>
  <c r="AF45" i="25"/>
  <c r="AJ45" i="25"/>
  <c r="L44" i="27"/>
  <c r="P44" i="27"/>
  <c r="AK45" i="19"/>
  <c r="AJ45" i="19"/>
  <c r="AF45" i="19"/>
  <c r="AJ42" i="29"/>
  <c r="AF42" i="29"/>
  <c r="AK42" i="29"/>
  <c r="S29" i="51"/>
  <c r="N29" i="51"/>
  <c r="T29" i="51" s="1"/>
  <c r="AJ45" i="49"/>
  <c r="AF45" i="49"/>
  <c r="AK45" i="49"/>
  <c r="AF42" i="47"/>
  <c r="AJ42" i="47"/>
  <c r="AK42" i="47"/>
  <c r="P47" i="25"/>
  <c r="L47" i="25"/>
  <c r="Q45" i="53"/>
  <c r="R45" i="53"/>
  <c r="M45" i="53"/>
  <c r="AJ42" i="25"/>
  <c r="AK42" i="25"/>
  <c r="AF42" i="25"/>
  <c r="AE47" i="45"/>
  <c r="AI47" i="45"/>
  <c r="Q45" i="51"/>
  <c r="M45" i="51"/>
  <c r="R45" i="51"/>
  <c r="R42" i="49"/>
  <c r="Q42" i="49"/>
  <c r="M42" i="49"/>
  <c r="P47" i="19"/>
  <c r="L47" i="19"/>
  <c r="AG36" i="59"/>
  <c r="AM36" i="59" s="1"/>
  <c r="AN36" i="59" s="1"/>
  <c r="AO36" i="59" s="1"/>
  <c r="AP36" i="59" s="1"/>
  <c r="AQ36" i="59" s="1"/>
  <c r="AR36" i="59" s="1"/>
  <c r="AS36" i="59" s="1"/>
  <c r="AT36" i="59" s="1"/>
  <c r="AU36" i="59" s="1"/>
  <c r="AV36" i="59" s="1"/>
  <c r="AW36" i="59" s="1"/>
  <c r="AX36" i="59" s="1"/>
  <c r="AY36" i="59" s="1"/>
  <c r="AZ36" i="59" s="1"/>
  <c r="AL36" i="59"/>
  <c r="Q45" i="31"/>
  <c r="R45" i="31"/>
  <c r="M45" i="31"/>
  <c r="M42" i="23"/>
  <c r="R42" i="23"/>
  <c r="Q42" i="23"/>
  <c r="P47" i="43"/>
  <c r="L47" i="43"/>
  <c r="AE47" i="33"/>
  <c r="AI47" i="33"/>
  <c r="K52" i="59"/>
  <c r="O52" i="59"/>
  <c r="O53" i="59" s="1"/>
  <c r="AE44" i="39"/>
  <c r="AI44" i="39"/>
  <c r="N29" i="45"/>
  <c r="T29" i="45" s="1"/>
  <c r="S29" i="45"/>
  <c r="M45" i="43"/>
  <c r="Q45" i="43"/>
  <c r="R45" i="43"/>
  <c r="L47" i="27"/>
  <c r="P47" i="27"/>
  <c r="L44" i="15"/>
  <c r="P44" i="15"/>
  <c r="R45" i="25"/>
  <c r="Q45" i="25"/>
  <c r="M45" i="25"/>
  <c r="AI44" i="19"/>
  <c r="AE44" i="19"/>
  <c r="L44" i="37"/>
  <c r="P44" i="37"/>
  <c r="R45" i="27"/>
  <c r="Q45" i="27"/>
  <c r="M45" i="27"/>
  <c r="P47" i="31"/>
  <c r="L47" i="31"/>
  <c r="AI47" i="13"/>
  <c r="AE47" i="13"/>
  <c r="AK45" i="41"/>
  <c r="AJ45" i="41"/>
  <c r="AF45" i="41"/>
  <c r="P47" i="33"/>
  <c r="L47" i="33"/>
  <c r="M45" i="59"/>
  <c r="R45" i="59"/>
  <c r="Q45" i="59"/>
  <c r="AI47" i="15"/>
  <c r="AE47" i="15"/>
  <c r="AF42" i="19"/>
  <c r="AK42" i="19"/>
  <c r="AJ42" i="19"/>
  <c r="AE47" i="17"/>
  <c r="AI47" i="17"/>
  <c r="N29" i="47"/>
  <c r="T29" i="47" s="1"/>
  <c r="S29" i="47"/>
  <c r="S36" i="39"/>
  <c r="N36" i="39"/>
  <c r="T36" i="39" s="1"/>
  <c r="AK42" i="35"/>
  <c r="AJ42" i="35"/>
  <c r="AF42" i="35"/>
  <c r="K52" i="45"/>
  <c r="O52" i="45"/>
  <c r="O53" i="45" s="1"/>
  <c r="AE44" i="41"/>
  <c r="AI44" i="41"/>
  <c r="AF45" i="53"/>
  <c r="AK45" i="53"/>
  <c r="AJ45" i="53"/>
  <c r="R42" i="33"/>
  <c r="M42" i="33"/>
  <c r="Q42" i="33"/>
  <c r="M42" i="13"/>
  <c r="R42" i="13"/>
  <c r="Q42" i="13"/>
  <c r="L44" i="47"/>
  <c r="P44" i="47"/>
  <c r="K52" i="39"/>
  <c r="K53" i="39" s="1"/>
  <c r="Q42" i="55"/>
  <c r="R42" i="55"/>
  <c r="M42" i="55"/>
  <c r="AK42" i="49"/>
  <c r="AJ42" i="49"/>
  <c r="AF42" i="49"/>
  <c r="AK42" i="37"/>
  <c r="AJ42" i="37"/>
  <c r="AF42" i="37"/>
  <c r="P44" i="49"/>
  <c r="L44" i="49"/>
  <c r="L47" i="47"/>
  <c r="P47" i="47"/>
  <c r="AF45" i="45"/>
  <c r="AJ45" i="45"/>
  <c r="AK45" i="45"/>
  <c r="R42" i="45"/>
  <c r="M42" i="45"/>
  <c r="Q42" i="45"/>
  <c r="M42" i="27"/>
  <c r="Q42" i="27"/>
  <c r="R42" i="27"/>
  <c r="Q42" i="53"/>
  <c r="M42" i="53"/>
  <c r="R42" i="53"/>
  <c r="P44" i="17"/>
  <c r="L44" i="17"/>
  <c r="P44" i="13"/>
  <c r="L44" i="13"/>
  <c r="AK42" i="55"/>
  <c r="AJ42" i="55"/>
  <c r="AF42" i="55"/>
  <c r="AH52" i="59"/>
  <c r="AD52" i="59"/>
  <c r="L44" i="45"/>
  <c r="P44" i="45"/>
  <c r="P44" i="29"/>
  <c r="L44" i="29"/>
  <c r="P47" i="55"/>
  <c r="L47" i="55"/>
  <c r="AE44" i="25"/>
  <c r="AI44" i="25"/>
  <c r="R45" i="57"/>
  <c r="Q45" i="57"/>
  <c r="M45" i="57"/>
  <c r="P47" i="49"/>
  <c r="L47" i="49"/>
  <c r="Q42" i="47"/>
  <c r="M42" i="47"/>
  <c r="R42" i="47"/>
  <c r="Q42" i="17"/>
  <c r="R42" i="17"/>
  <c r="M42" i="17"/>
  <c r="Q42" i="37"/>
  <c r="M42" i="37"/>
  <c r="R42" i="37"/>
  <c r="K52" i="49"/>
  <c r="O52" i="49"/>
  <c r="AD52" i="45"/>
  <c r="AH52" i="45"/>
  <c r="S36" i="53"/>
  <c r="N36" i="53"/>
  <c r="T36" i="53" s="1"/>
  <c r="AK42" i="13"/>
  <c r="AJ42" i="13"/>
  <c r="AF42" i="13"/>
  <c r="AK45" i="39"/>
  <c r="AF45" i="39"/>
  <c r="AJ45" i="39"/>
  <c r="AF45" i="31"/>
  <c r="AK45" i="31"/>
  <c r="AJ45" i="31"/>
  <c r="Q42" i="19"/>
  <c r="M42" i="19"/>
  <c r="R42" i="19"/>
  <c r="L47" i="41"/>
  <c r="P47" i="41"/>
  <c r="AE44" i="59"/>
  <c r="AI44" i="59"/>
  <c r="AI47" i="23"/>
  <c r="AE47" i="23"/>
  <c r="AK42" i="53"/>
  <c r="AF42" i="53"/>
  <c r="AJ42" i="53"/>
  <c r="AJ45" i="23"/>
  <c r="AK45" i="23"/>
  <c r="AF45" i="23"/>
  <c r="AE47" i="41"/>
  <c r="AI47" i="41"/>
  <c r="AL36" i="55"/>
  <c r="AG36" i="55"/>
  <c r="AM36" i="55" s="1"/>
  <c r="AN36" i="55" s="1"/>
  <c r="AO36" i="55" s="1"/>
  <c r="AP36" i="55" s="1"/>
  <c r="AQ36" i="55" s="1"/>
  <c r="AR36" i="55" s="1"/>
  <c r="AS36" i="55" s="1"/>
  <c r="AT36" i="55" s="1"/>
  <c r="AU36" i="55" s="1"/>
  <c r="AV36" i="55" s="1"/>
  <c r="AW36" i="55" s="1"/>
  <c r="AX36" i="55" s="1"/>
  <c r="AY36" i="55" s="1"/>
  <c r="AZ36" i="55" s="1"/>
  <c r="P44" i="59"/>
  <c r="L44" i="59"/>
  <c r="P47" i="51"/>
  <c r="L47" i="51"/>
  <c r="P44" i="55"/>
  <c r="L44" i="55"/>
  <c r="R45" i="23"/>
  <c r="M45" i="23"/>
  <c r="Q45" i="23"/>
  <c r="AI47" i="31"/>
  <c r="AE47" i="31"/>
  <c r="L47" i="35"/>
  <c r="P47" i="35"/>
  <c r="M45" i="55"/>
  <c r="R45" i="55"/>
  <c r="Q45" i="55"/>
  <c r="AI44" i="53"/>
  <c r="AE44" i="53"/>
  <c r="Q42" i="39"/>
  <c r="R42" i="39"/>
  <c r="M42" i="39"/>
  <c r="AF45" i="47"/>
  <c r="AK45" i="47"/>
  <c r="AJ45" i="47"/>
  <c r="L44" i="39"/>
  <c r="P44" i="39"/>
  <c r="AK45" i="43"/>
  <c r="AJ45" i="43"/>
  <c r="AF45" i="43"/>
  <c r="AI44" i="23"/>
  <c r="AE44" i="23"/>
  <c r="M45" i="17"/>
  <c r="Q45" i="17"/>
  <c r="R45" i="17"/>
  <c r="R45" i="35"/>
  <c r="M45" i="35"/>
  <c r="Q45" i="35"/>
  <c r="P47" i="53"/>
  <c r="L47" i="53"/>
  <c r="AI47" i="55"/>
  <c r="AE47" i="55"/>
  <c r="AI44" i="29"/>
  <c r="AE44" i="29"/>
  <c r="AJ42" i="45"/>
  <c r="AK42" i="45"/>
  <c r="AF42" i="45"/>
  <c r="P45" i="9"/>
  <c r="L45" i="9"/>
  <c r="AF42" i="59"/>
  <c r="AK42" i="59"/>
  <c r="AJ42" i="59"/>
  <c r="AE44" i="9"/>
  <c r="AI44" i="9"/>
  <c r="AK42" i="51"/>
  <c r="AF42" i="51"/>
  <c r="AJ42" i="51"/>
  <c r="P44" i="51"/>
  <c r="L44" i="51"/>
  <c r="AE45" i="9"/>
  <c r="AI45" i="9"/>
  <c r="AK42" i="43"/>
  <c r="AF42" i="43"/>
  <c r="AJ42" i="43"/>
  <c r="L47" i="57"/>
  <c r="P47" i="57"/>
  <c r="N36" i="59"/>
  <c r="T36" i="59" s="1"/>
  <c r="S36" i="59"/>
  <c r="Q42" i="57"/>
  <c r="M42" i="57"/>
  <c r="R42" i="57"/>
  <c r="M45" i="33"/>
  <c r="R45" i="33"/>
  <c r="Q45" i="33"/>
  <c r="AK45" i="37"/>
  <c r="AF45" i="37"/>
  <c r="AJ45" i="37"/>
  <c r="AE47" i="19"/>
  <c r="AI47" i="19"/>
  <c r="L44" i="57"/>
  <c r="P44" i="57"/>
  <c r="AL36" i="39"/>
  <c r="AG36" i="39"/>
  <c r="AM36" i="39" s="1"/>
  <c r="AN36" i="39" s="1"/>
  <c r="AO36" i="39" s="1"/>
  <c r="AP36" i="39" s="1"/>
  <c r="AQ36" i="39" s="1"/>
  <c r="AR36" i="39" s="1"/>
  <c r="AS36" i="39" s="1"/>
  <c r="AT36" i="39" s="1"/>
  <c r="AU36" i="39" s="1"/>
  <c r="AV36" i="39" s="1"/>
  <c r="AW36" i="39" s="1"/>
  <c r="AX36" i="39" s="1"/>
  <c r="AY36" i="39" s="1"/>
  <c r="AZ36" i="39" s="1"/>
  <c r="N36" i="55"/>
  <c r="T36" i="55" s="1"/>
  <c r="S36" i="55"/>
  <c r="AI47" i="25"/>
  <c r="AE47" i="25"/>
  <c r="AK42" i="27"/>
  <c r="AF42" i="27"/>
  <c r="AJ42" i="27"/>
  <c r="AH52" i="49"/>
  <c r="AD52" i="49"/>
  <c r="AJ45" i="59"/>
  <c r="AK45" i="59"/>
  <c r="AF45" i="59"/>
  <c r="AI44" i="43"/>
  <c r="AE44" i="43"/>
  <c r="L44" i="31"/>
  <c r="P44" i="31"/>
  <c r="AJ45" i="35"/>
  <c r="AK45" i="35"/>
  <c r="AF45" i="35"/>
  <c r="L44" i="25"/>
  <c r="P44" i="25"/>
  <c r="M42" i="31"/>
  <c r="R42" i="31"/>
  <c r="Q42" i="31"/>
  <c r="AE47" i="35"/>
  <c r="AI47" i="35"/>
  <c r="M45" i="41"/>
  <c r="Q45" i="41"/>
  <c r="R45" i="41"/>
  <c r="P44" i="53"/>
  <c r="L44" i="53"/>
  <c r="P47" i="13"/>
  <c r="L47" i="13"/>
  <c r="AE44" i="15"/>
  <c r="AI44" i="15"/>
  <c r="AK45" i="29"/>
  <c r="AJ45" i="29"/>
  <c r="AF45" i="29"/>
  <c r="AE44" i="37"/>
  <c r="AI44" i="37"/>
  <c r="AI44" i="33"/>
  <c r="AE44" i="33"/>
  <c r="R36" i="9"/>
  <c r="Q36" i="9"/>
  <c r="M36" i="9"/>
  <c r="AK42" i="33"/>
  <c r="AJ42" i="33"/>
  <c r="AF42" i="33"/>
  <c r="R45" i="15"/>
  <c r="Q45" i="15"/>
  <c r="M45" i="15"/>
  <c r="Q42" i="15"/>
  <c r="M42" i="15"/>
  <c r="R42" i="15"/>
  <c r="L47" i="17"/>
  <c r="P47" i="17"/>
  <c r="AK45" i="33"/>
  <c r="AJ45" i="33"/>
  <c r="AF45" i="33"/>
  <c r="P44" i="9"/>
  <c r="L44" i="9"/>
  <c r="R42" i="43"/>
  <c r="Q42" i="43"/>
  <c r="M42" i="43"/>
  <c r="AK42" i="15"/>
  <c r="AJ42" i="15"/>
  <c r="AF42" i="15"/>
  <c r="AE44" i="27"/>
  <c r="AI44" i="27"/>
  <c r="AI47" i="29"/>
  <c r="AE47" i="29"/>
  <c r="M42" i="29"/>
  <c r="Q42" i="29"/>
  <c r="R42" i="29"/>
  <c r="P44" i="43"/>
  <c r="L44" i="43"/>
  <c r="AF45" i="15"/>
  <c r="AK45" i="15"/>
  <c r="AJ45" i="15"/>
  <c r="AI47" i="27"/>
  <c r="AE47" i="27"/>
  <c r="AI47" i="49"/>
  <c r="AE47" i="49"/>
  <c r="AE44" i="31"/>
  <c r="AI44" i="31"/>
  <c r="P44" i="19"/>
  <c r="L44" i="19"/>
  <c r="R45" i="39"/>
  <c r="Q45" i="39"/>
  <c r="M45" i="39"/>
  <c r="AJ42" i="41"/>
  <c r="AK42" i="41"/>
  <c r="AF42" i="41"/>
  <c r="AE47" i="47"/>
  <c r="AI47" i="47"/>
  <c r="AE47" i="59"/>
  <c r="AI47" i="59"/>
  <c r="AI47" i="53"/>
  <c r="AE47" i="53"/>
  <c r="AJ45" i="13"/>
  <c r="AK45" i="13"/>
  <c r="AF45" i="13"/>
  <c r="AI47" i="43"/>
  <c r="AE47" i="43"/>
  <c r="AI44" i="45"/>
  <c r="AE44" i="45"/>
  <c r="CG46" i="59"/>
  <c r="CH46" i="59"/>
  <c r="BB46" i="59"/>
  <c r="CF46" i="59"/>
  <c r="CF33" i="59"/>
  <c r="BB33" i="59"/>
  <c r="CH33" i="59"/>
  <c r="CG33" i="59"/>
  <c r="CH31" i="59"/>
  <c r="BB31" i="59"/>
  <c r="CF31" i="59"/>
  <c r="CG31" i="59"/>
  <c r="Z35" i="59"/>
  <c r="BK49" i="59"/>
  <c r="BL49" i="59" s="1"/>
  <c r="BM49" i="59" s="1"/>
  <c r="BN49" i="59" s="1"/>
  <c r="BO49" i="59" s="1"/>
  <c r="BA49" i="59"/>
  <c r="T35" i="59"/>
  <c r="BK39" i="59"/>
  <c r="BL39" i="59" s="1"/>
  <c r="BM39" i="59" s="1"/>
  <c r="BN39" i="59" s="1"/>
  <c r="BO39" i="59" s="1"/>
  <c r="BA39" i="59"/>
  <c r="AG48" i="59"/>
  <c r="AM48" i="59" s="1"/>
  <c r="AN48" i="59" s="1"/>
  <c r="AO48" i="59" s="1"/>
  <c r="AP48" i="59" s="1"/>
  <c r="AQ48" i="59" s="1"/>
  <c r="AR48" i="59" s="1"/>
  <c r="AS48" i="59" s="1"/>
  <c r="AT48" i="59" s="1"/>
  <c r="AU48" i="59" s="1"/>
  <c r="AV48" i="59" s="1"/>
  <c r="AW48" i="59" s="1"/>
  <c r="AX48" i="59" s="1"/>
  <c r="AY48" i="59" s="1"/>
  <c r="AZ48" i="59" s="1"/>
  <c r="AL48" i="59"/>
  <c r="R30" i="59"/>
  <c r="N48" i="59"/>
  <c r="S48" i="59"/>
  <c r="BB32" i="59"/>
  <c r="CG32" i="59"/>
  <c r="CH32" i="59"/>
  <c r="CF32" i="59"/>
  <c r="BK39" i="57"/>
  <c r="BL39" i="57" s="1"/>
  <c r="BM39" i="57" s="1"/>
  <c r="BN39" i="57" s="1"/>
  <c r="BO39" i="57" s="1"/>
  <c r="BA39" i="57"/>
  <c r="CF36" i="57"/>
  <c r="CH36" i="57"/>
  <c r="BB36" i="57"/>
  <c r="CG36" i="57"/>
  <c r="Z35" i="57"/>
  <c r="R48" i="57"/>
  <c r="Q48" i="57"/>
  <c r="M48" i="57"/>
  <c r="CH46" i="57"/>
  <c r="BB46" i="57"/>
  <c r="CF46" i="57"/>
  <c r="CG46" i="57"/>
  <c r="AL49" i="57"/>
  <c r="AG49" i="57"/>
  <c r="AM49" i="57" s="1"/>
  <c r="AN49" i="57" s="1"/>
  <c r="AO49" i="57" s="1"/>
  <c r="AP49" i="57" s="1"/>
  <c r="AQ49" i="57" s="1"/>
  <c r="AR49" i="57" s="1"/>
  <c r="AS49" i="57" s="1"/>
  <c r="AT49" i="57" s="1"/>
  <c r="AU49" i="57" s="1"/>
  <c r="AV49" i="57" s="1"/>
  <c r="AW49" i="57" s="1"/>
  <c r="AX49" i="57" s="1"/>
  <c r="AY49" i="57" s="1"/>
  <c r="AZ49" i="57" s="1"/>
  <c r="BA41" i="57"/>
  <c r="BK41" i="57"/>
  <c r="BL41" i="57" s="1"/>
  <c r="BM41" i="57" s="1"/>
  <c r="BN41" i="57" s="1"/>
  <c r="BO41" i="57" s="1"/>
  <c r="CH32" i="57"/>
  <c r="BB32" i="57"/>
  <c r="CG32" i="57"/>
  <c r="CF32" i="57"/>
  <c r="CF31" i="57"/>
  <c r="CH31" i="57"/>
  <c r="BB31" i="57"/>
  <c r="CG31" i="57"/>
  <c r="S30" i="57"/>
  <c r="N49" i="57"/>
  <c r="T49" i="57" s="1"/>
  <c r="S49" i="57"/>
  <c r="T35" i="57"/>
  <c r="AF48" i="57"/>
  <c r="AJ48" i="57"/>
  <c r="AK48" i="57"/>
  <c r="AI52" i="57"/>
  <c r="AE52" i="57"/>
  <c r="L52" i="57"/>
  <c r="P52" i="57"/>
  <c r="P53" i="57" s="1"/>
  <c r="K53" i="57"/>
  <c r="CF33" i="57"/>
  <c r="CH33" i="57"/>
  <c r="BB33" i="57"/>
  <c r="CG33" i="57"/>
  <c r="CF31" i="55"/>
  <c r="BB31" i="55"/>
  <c r="CH31" i="55"/>
  <c r="CG31" i="55"/>
  <c r="S49" i="55"/>
  <c r="N49" i="55"/>
  <c r="T49" i="55" s="1"/>
  <c r="R48" i="55"/>
  <c r="Q48" i="55"/>
  <c r="M48" i="55"/>
  <c r="CF33" i="55"/>
  <c r="BB33" i="55"/>
  <c r="CG33" i="55"/>
  <c r="CH33" i="55"/>
  <c r="AG49" i="55"/>
  <c r="AM49" i="55" s="1"/>
  <c r="AN49" i="55" s="1"/>
  <c r="AO49" i="55" s="1"/>
  <c r="AP49" i="55" s="1"/>
  <c r="AQ49" i="55" s="1"/>
  <c r="AR49" i="55" s="1"/>
  <c r="AS49" i="55" s="1"/>
  <c r="AT49" i="55" s="1"/>
  <c r="AU49" i="55" s="1"/>
  <c r="AV49" i="55" s="1"/>
  <c r="AW49" i="55" s="1"/>
  <c r="AX49" i="55" s="1"/>
  <c r="AY49" i="55" s="1"/>
  <c r="AZ49" i="55" s="1"/>
  <c r="AL49" i="55"/>
  <c r="CH46" i="55"/>
  <c r="BB46" i="55"/>
  <c r="CG46" i="55"/>
  <c r="CF46" i="55"/>
  <c r="BK41" i="55"/>
  <c r="BL41" i="55" s="1"/>
  <c r="BM41" i="55" s="1"/>
  <c r="BN41" i="55" s="1"/>
  <c r="BO41" i="55" s="1"/>
  <c r="BA41" i="55"/>
  <c r="BK39" i="55"/>
  <c r="BL39" i="55" s="1"/>
  <c r="BM39" i="55" s="1"/>
  <c r="BN39" i="55" s="1"/>
  <c r="BO39" i="55" s="1"/>
  <c r="BA39" i="55"/>
  <c r="R30" i="55"/>
  <c r="T35" i="55"/>
  <c r="CF32" i="55"/>
  <c r="CH32" i="55"/>
  <c r="BB32" i="55"/>
  <c r="CG32" i="55"/>
  <c r="AA35" i="55"/>
  <c r="AF48" i="55"/>
  <c r="AK48" i="55"/>
  <c r="AJ48" i="55"/>
  <c r="CG32" i="53"/>
  <c r="CH32" i="53"/>
  <c r="CF32" i="53"/>
  <c r="BB32" i="53"/>
  <c r="CF31" i="53"/>
  <c r="CH31" i="53"/>
  <c r="CG31" i="53"/>
  <c r="BB31" i="53"/>
  <c r="AG49" i="53"/>
  <c r="AM49" i="53" s="1"/>
  <c r="AN49" i="53" s="1"/>
  <c r="AO49" i="53" s="1"/>
  <c r="AP49" i="53" s="1"/>
  <c r="AQ49" i="53" s="1"/>
  <c r="AR49" i="53" s="1"/>
  <c r="AS49" i="53" s="1"/>
  <c r="AT49" i="53" s="1"/>
  <c r="AU49" i="53" s="1"/>
  <c r="AV49" i="53" s="1"/>
  <c r="AW49" i="53" s="1"/>
  <c r="AX49" i="53" s="1"/>
  <c r="AY49" i="53" s="1"/>
  <c r="AZ49" i="53" s="1"/>
  <c r="AL49" i="53"/>
  <c r="BA33" i="53"/>
  <c r="BK33" i="53"/>
  <c r="BL33" i="53" s="1"/>
  <c r="BM33" i="53" s="1"/>
  <c r="BN33" i="53" s="1"/>
  <c r="BO33" i="53" s="1"/>
  <c r="BK41" i="53"/>
  <c r="BL41" i="53" s="1"/>
  <c r="BM41" i="53" s="1"/>
  <c r="BN41" i="53" s="1"/>
  <c r="BO41" i="53" s="1"/>
  <c r="BA41" i="53"/>
  <c r="AB29" i="53"/>
  <c r="S30" i="53"/>
  <c r="CH39" i="53"/>
  <c r="BB39" i="53"/>
  <c r="CG39" i="53"/>
  <c r="CF39" i="53"/>
  <c r="AA35" i="53"/>
  <c r="Q48" i="53"/>
  <c r="R48" i="53"/>
  <c r="M48" i="53"/>
  <c r="AJ48" i="53"/>
  <c r="AK48" i="53"/>
  <c r="AF48" i="53"/>
  <c r="CF46" i="53"/>
  <c r="CG46" i="53"/>
  <c r="CH46" i="53"/>
  <c r="BB46" i="53"/>
  <c r="CG33" i="51"/>
  <c r="CF33" i="51"/>
  <c r="BB33" i="51"/>
  <c r="CH33" i="51"/>
  <c r="R48" i="51"/>
  <c r="Q48" i="51"/>
  <c r="M48" i="51"/>
  <c r="BA36" i="51"/>
  <c r="BK36" i="51"/>
  <c r="BL36" i="51" s="1"/>
  <c r="BM36" i="51" s="1"/>
  <c r="BN36" i="51" s="1"/>
  <c r="BO36" i="51" s="1"/>
  <c r="AG49" i="51"/>
  <c r="AM49" i="51" s="1"/>
  <c r="AN49" i="51" s="1"/>
  <c r="AO49" i="51" s="1"/>
  <c r="AP49" i="51" s="1"/>
  <c r="AQ49" i="51" s="1"/>
  <c r="AR49" i="51" s="1"/>
  <c r="AS49" i="51" s="1"/>
  <c r="AT49" i="51" s="1"/>
  <c r="AU49" i="51" s="1"/>
  <c r="AV49" i="51" s="1"/>
  <c r="AW49" i="51" s="1"/>
  <c r="AX49" i="51" s="1"/>
  <c r="AY49" i="51" s="1"/>
  <c r="AZ49" i="51" s="1"/>
  <c r="AL49" i="51"/>
  <c r="CF32" i="51"/>
  <c r="CG32" i="51"/>
  <c r="CH32" i="51"/>
  <c r="BB32" i="51"/>
  <c r="AA35" i="51"/>
  <c r="CF46" i="51"/>
  <c r="BB46" i="51"/>
  <c r="CG46" i="51"/>
  <c r="CH46" i="51"/>
  <c r="N49" i="51"/>
  <c r="T49" i="51" s="1"/>
  <c r="S49" i="51"/>
  <c r="AA29" i="51"/>
  <c r="S30" i="51"/>
  <c r="BA39" i="51"/>
  <c r="BK39" i="51"/>
  <c r="BL39" i="51" s="1"/>
  <c r="BM39" i="51" s="1"/>
  <c r="BN39" i="51" s="1"/>
  <c r="BO39" i="51" s="1"/>
  <c r="T36" i="51"/>
  <c r="AE52" i="51"/>
  <c r="AI52" i="51"/>
  <c r="BA41" i="51"/>
  <c r="BK41" i="51"/>
  <c r="BL41" i="51" s="1"/>
  <c r="BM41" i="51" s="1"/>
  <c r="BN41" i="51" s="1"/>
  <c r="BO41" i="51" s="1"/>
  <c r="BD31" i="51"/>
  <c r="CJ31" i="51"/>
  <c r="AJ48" i="51"/>
  <c r="AK48" i="51"/>
  <c r="AF48" i="51"/>
  <c r="T35" i="49"/>
  <c r="R30" i="49"/>
  <c r="BC46" i="49"/>
  <c r="CI46" i="49"/>
  <c r="CH32" i="49"/>
  <c r="CG32" i="49"/>
  <c r="BB32" i="49"/>
  <c r="CF32" i="49"/>
  <c r="BA49" i="49"/>
  <c r="BK49" i="49"/>
  <c r="BL49" i="49" s="1"/>
  <c r="BM49" i="49" s="1"/>
  <c r="BN49" i="49" s="1"/>
  <c r="BO49" i="49" s="1"/>
  <c r="BB31" i="49"/>
  <c r="CH31" i="49"/>
  <c r="CF31" i="49"/>
  <c r="CG31" i="49"/>
  <c r="S48" i="49"/>
  <c r="N48" i="49"/>
  <c r="T36" i="49"/>
  <c r="CF33" i="49"/>
  <c r="CH33" i="49"/>
  <c r="CG33" i="49"/>
  <c r="BB33" i="49"/>
  <c r="BK39" i="49"/>
  <c r="BL39" i="49" s="1"/>
  <c r="BM39" i="49" s="1"/>
  <c r="BN39" i="49" s="1"/>
  <c r="BO39" i="49" s="1"/>
  <c r="BA39" i="49"/>
  <c r="AL48" i="49"/>
  <c r="AG48" i="49"/>
  <c r="AM48" i="49" s="1"/>
  <c r="AN48" i="49" s="1"/>
  <c r="AO48" i="49" s="1"/>
  <c r="AP48" i="49" s="1"/>
  <c r="AQ48" i="49" s="1"/>
  <c r="AR48" i="49" s="1"/>
  <c r="AS48" i="49" s="1"/>
  <c r="AT48" i="49" s="1"/>
  <c r="AU48" i="49" s="1"/>
  <c r="AV48" i="49" s="1"/>
  <c r="AW48" i="49" s="1"/>
  <c r="AX48" i="49" s="1"/>
  <c r="AY48" i="49" s="1"/>
  <c r="AZ48" i="49" s="1"/>
  <c r="AA35" i="49"/>
  <c r="BK36" i="49"/>
  <c r="BL36" i="49" s="1"/>
  <c r="BM36" i="49" s="1"/>
  <c r="BN36" i="49" s="1"/>
  <c r="BO36" i="49" s="1"/>
  <c r="BA36" i="49"/>
  <c r="BK36" i="47"/>
  <c r="BL36" i="47" s="1"/>
  <c r="BM36" i="47" s="1"/>
  <c r="BN36" i="47" s="1"/>
  <c r="BO36" i="47" s="1"/>
  <c r="BA36" i="47"/>
  <c r="AE52" i="47"/>
  <c r="AI52" i="47"/>
  <c r="AA35" i="47"/>
  <c r="CH39" i="47"/>
  <c r="CG39" i="47"/>
  <c r="CF39" i="47"/>
  <c r="BB39" i="47"/>
  <c r="CH31" i="47"/>
  <c r="BB31" i="47"/>
  <c r="CF31" i="47"/>
  <c r="CG31" i="47"/>
  <c r="L52" i="47"/>
  <c r="P52" i="47"/>
  <c r="K53" i="47"/>
  <c r="Z29" i="47"/>
  <c r="CH33" i="47"/>
  <c r="CG33" i="47"/>
  <c r="CF33" i="47"/>
  <c r="BB33" i="47"/>
  <c r="N49" i="47"/>
  <c r="T49" i="47" s="1"/>
  <c r="S49" i="47"/>
  <c r="T36" i="47"/>
  <c r="BK41" i="47"/>
  <c r="BL41" i="47" s="1"/>
  <c r="BM41" i="47" s="1"/>
  <c r="BN41" i="47" s="1"/>
  <c r="BO41" i="47" s="1"/>
  <c r="BA41" i="47"/>
  <c r="AG49" i="47"/>
  <c r="AM49" i="47" s="1"/>
  <c r="AN49" i="47" s="1"/>
  <c r="AO49" i="47" s="1"/>
  <c r="AP49" i="47" s="1"/>
  <c r="AQ49" i="47" s="1"/>
  <c r="AR49" i="47" s="1"/>
  <c r="AS49" i="47" s="1"/>
  <c r="AT49" i="47" s="1"/>
  <c r="AU49" i="47" s="1"/>
  <c r="AV49" i="47" s="1"/>
  <c r="AW49" i="47" s="1"/>
  <c r="AX49" i="47" s="1"/>
  <c r="AY49" i="47" s="1"/>
  <c r="AZ49" i="47" s="1"/>
  <c r="AL49" i="47"/>
  <c r="BA46" i="47"/>
  <c r="BK46" i="47"/>
  <c r="BL46" i="47" s="1"/>
  <c r="BM46" i="47" s="1"/>
  <c r="BN46" i="47" s="1"/>
  <c r="BO46" i="47" s="1"/>
  <c r="CH32" i="47"/>
  <c r="CF32" i="47"/>
  <c r="BB32" i="47"/>
  <c r="CG32" i="47"/>
  <c r="AJ48" i="47"/>
  <c r="AF48" i="47"/>
  <c r="AK48" i="47"/>
  <c r="R30" i="47"/>
  <c r="Z35" i="45"/>
  <c r="N49" i="45"/>
  <c r="T49" i="45" s="1"/>
  <c r="S49" i="45"/>
  <c r="S30" i="45"/>
  <c r="AA29" i="45"/>
  <c r="AF48" i="45"/>
  <c r="AJ48" i="45"/>
  <c r="AK48" i="45"/>
  <c r="CF31" i="45"/>
  <c r="CG31" i="45"/>
  <c r="BB31" i="45"/>
  <c r="CH31" i="45"/>
  <c r="BA46" i="45"/>
  <c r="BK46" i="45"/>
  <c r="BL46" i="45" s="1"/>
  <c r="BM46" i="45" s="1"/>
  <c r="BN46" i="45" s="1"/>
  <c r="BO46" i="45" s="1"/>
  <c r="R48" i="45"/>
  <c r="M48" i="45"/>
  <c r="Q48" i="45"/>
  <c r="T35" i="45"/>
  <c r="BA39" i="45"/>
  <c r="BK39" i="45"/>
  <c r="BL39" i="45" s="1"/>
  <c r="BM39" i="45" s="1"/>
  <c r="BN39" i="45" s="1"/>
  <c r="BO39" i="45" s="1"/>
  <c r="AL49" i="45"/>
  <c r="AG49" i="45"/>
  <c r="AM49" i="45" s="1"/>
  <c r="AN49" i="45" s="1"/>
  <c r="AO49" i="45" s="1"/>
  <c r="AP49" i="45" s="1"/>
  <c r="AQ49" i="45" s="1"/>
  <c r="AR49" i="45" s="1"/>
  <c r="AS49" i="45" s="1"/>
  <c r="AT49" i="45" s="1"/>
  <c r="AU49" i="45" s="1"/>
  <c r="AV49" i="45" s="1"/>
  <c r="AW49" i="45" s="1"/>
  <c r="AX49" i="45" s="1"/>
  <c r="AY49" i="45" s="1"/>
  <c r="AZ49" i="45" s="1"/>
  <c r="CH32" i="45"/>
  <c r="BB32" i="45"/>
  <c r="CG32" i="45"/>
  <c r="CF32" i="45"/>
  <c r="CF41" i="45"/>
  <c r="CH41" i="45"/>
  <c r="CG41" i="45"/>
  <c r="BB41" i="45"/>
  <c r="BK36" i="45"/>
  <c r="BL36" i="45" s="1"/>
  <c r="BM36" i="45" s="1"/>
  <c r="BN36" i="45" s="1"/>
  <c r="BO36" i="45" s="1"/>
  <c r="BA36" i="45"/>
  <c r="CG33" i="45"/>
  <c r="CF33" i="45"/>
  <c r="CH33" i="45"/>
  <c r="BB33" i="45"/>
  <c r="BA33" i="43"/>
  <c r="BK33" i="43"/>
  <c r="BL33" i="43" s="1"/>
  <c r="BM33" i="43" s="1"/>
  <c r="BN33" i="43" s="1"/>
  <c r="BO33" i="43" s="1"/>
  <c r="CH32" i="43"/>
  <c r="CG32" i="43"/>
  <c r="CF32" i="43"/>
  <c r="BB32" i="43"/>
  <c r="CG46" i="43"/>
  <c r="BB46" i="43"/>
  <c r="CH46" i="43"/>
  <c r="CF46" i="43"/>
  <c r="AA35" i="43"/>
  <c r="AL49" i="43"/>
  <c r="AG49" i="43"/>
  <c r="AM49" i="43" s="1"/>
  <c r="AN49" i="43" s="1"/>
  <c r="AO49" i="43" s="1"/>
  <c r="AP49" i="43" s="1"/>
  <c r="AQ49" i="43" s="1"/>
  <c r="AR49" i="43" s="1"/>
  <c r="AS49" i="43" s="1"/>
  <c r="AT49" i="43" s="1"/>
  <c r="AU49" i="43" s="1"/>
  <c r="AV49" i="43" s="1"/>
  <c r="AW49" i="43" s="1"/>
  <c r="AX49" i="43" s="1"/>
  <c r="AY49" i="43" s="1"/>
  <c r="AZ49" i="43" s="1"/>
  <c r="M48" i="43"/>
  <c r="Q48" i="43"/>
  <c r="R48" i="43"/>
  <c r="BK41" i="43"/>
  <c r="BL41" i="43" s="1"/>
  <c r="BM41" i="43" s="1"/>
  <c r="BN41" i="43" s="1"/>
  <c r="BO41" i="43" s="1"/>
  <c r="BA41" i="43"/>
  <c r="S30" i="43"/>
  <c r="S49" i="43"/>
  <c r="N49" i="43"/>
  <c r="T49" i="43" s="1"/>
  <c r="CG31" i="43"/>
  <c r="CH31" i="43"/>
  <c r="CF31" i="43"/>
  <c r="BB31" i="43"/>
  <c r="Z29" i="43"/>
  <c r="BA39" i="43"/>
  <c r="BK39" i="43"/>
  <c r="BL39" i="43" s="1"/>
  <c r="BM39" i="43" s="1"/>
  <c r="BN39" i="43" s="1"/>
  <c r="BO39" i="43" s="1"/>
  <c r="CG46" i="41"/>
  <c r="BB46" i="41"/>
  <c r="CH46" i="41"/>
  <c r="CF46" i="41"/>
  <c r="CH31" i="41"/>
  <c r="BB31" i="41"/>
  <c r="CG31" i="41"/>
  <c r="CF31" i="41"/>
  <c r="CH39" i="41"/>
  <c r="BB39" i="41"/>
  <c r="CF39" i="41"/>
  <c r="CG39" i="41"/>
  <c r="R30" i="41"/>
  <c r="CH41" i="41"/>
  <c r="BB41" i="41"/>
  <c r="CG41" i="41"/>
  <c r="CF41" i="41"/>
  <c r="CF32" i="41"/>
  <c r="CG32" i="41"/>
  <c r="BB32" i="41"/>
  <c r="CH32" i="41"/>
  <c r="AB35" i="41"/>
  <c r="CG32" i="39"/>
  <c r="CH32" i="39"/>
  <c r="CF32" i="39"/>
  <c r="BB32" i="39"/>
  <c r="AJ48" i="39"/>
  <c r="AK48" i="39"/>
  <c r="AF48" i="39"/>
  <c r="AA29" i="39"/>
  <c r="BB41" i="39"/>
  <c r="CH41" i="39"/>
  <c r="CG41" i="39"/>
  <c r="CF41" i="39"/>
  <c r="S30" i="39"/>
  <c r="T29" i="39"/>
  <c r="BK33" i="39"/>
  <c r="BL33" i="39" s="1"/>
  <c r="BM33" i="39" s="1"/>
  <c r="BN33" i="39" s="1"/>
  <c r="BO33" i="39" s="1"/>
  <c r="BA33" i="39"/>
  <c r="CF31" i="39"/>
  <c r="BB31" i="39"/>
  <c r="CH31" i="39"/>
  <c r="CG31" i="39"/>
  <c r="AI52" i="39"/>
  <c r="AE52" i="39"/>
  <c r="BK39" i="39"/>
  <c r="BL39" i="39" s="1"/>
  <c r="BM39" i="39" s="1"/>
  <c r="BN39" i="39" s="1"/>
  <c r="BO39" i="39" s="1"/>
  <c r="BA39" i="39"/>
  <c r="CF46" i="39"/>
  <c r="CG46" i="39"/>
  <c r="BB46" i="39"/>
  <c r="CH46" i="39"/>
  <c r="AB35" i="39"/>
  <c r="AG49" i="39"/>
  <c r="AM49" i="39" s="1"/>
  <c r="AN49" i="39" s="1"/>
  <c r="AO49" i="39" s="1"/>
  <c r="AP49" i="39" s="1"/>
  <c r="AQ49" i="39" s="1"/>
  <c r="AR49" i="39" s="1"/>
  <c r="AS49" i="39" s="1"/>
  <c r="AT49" i="39" s="1"/>
  <c r="AU49" i="39" s="1"/>
  <c r="AV49" i="39" s="1"/>
  <c r="AW49" i="39" s="1"/>
  <c r="AX49" i="39" s="1"/>
  <c r="AY49" i="39" s="1"/>
  <c r="AZ49" i="39" s="1"/>
  <c r="AL49" i="39"/>
  <c r="BA39" i="37"/>
  <c r="BK39" i="37"/>
  <c r="BL39" i="37" s="1"/>
  <c r="BM39" i="37" s="1"/>
  <c r="BN39" i="37" s="1"/>
  <c r="BO39" i="37" s="1"/>
  <c r="AG49" i="37"/>
  <c r="AM49" i="37" s="1"/>
  <c r="AN49" i="37" s="1"/>
  <c r="AO49" i="37" s="1"/>
  <c r="AP49" i="37" s="1"/>
  <c r="AQ49" i="37" s="1"/>
  <c r="AR49" i="37" s="1"/>
  <c r="AS49" i="37" s="1"/>
  <c r="AT49" i="37" s="1"/>
  <c r="AU49" i="37" s="1"/>
  <c r="AV49" i="37" s="1"/>
  <c r="AW49" i="37" s="1"/>
  <c r="AX49" i="37" s="1"/>
  <c r="AY49" i="37" s="1"/>
  <c r="AZ49" i="37" s="1"/>
  <c r="AL49" i="37"/>
  <c r="CH31" i="37"/>
  <c r="BB31" i="37"/>
  <c r="CG31" i="37"/>
  <c r="CF31" i="37"/>
  <c r="CH46" i="37"/>
  <c r="BB46" i="37"/>
  <c r="CG46" i="37"/>
  <c r="CF46" i="37"/>
  <c r="BK41" i="37"/>
  <c r="BL41" i="37" s="1"/>
  <c r="BM41" i="37" s="1"/>
  <c r="BN41" i="37" s="1"/>
  <c r="BO41" i="37" s="1"/>
  <c r="BA41" i="37"/>
  <c r="CG32" i="37"/>
  <c r="CF32" i="37"/>
  <c r="CH32" i="37"/>
  <c r="BB32" i="37"/>
  <c r="S49" i="37"/>
  <c r="N49" i="37"/>
  <c r="T49" i="37" s="1"/>
  <c r="AF48" i="37"/>
  <c r="AK48" i="37"/>
  <c r="AJ48" i="37"/>
  <c r="BC33" i="37"/>
  <c r="CI33" i="37"/>
  <c r="T35" i="37"/>
  <c r="S30" i="37"/>
  <c r="AB35" i="37"/>
  <c r="Z35" i="35"/>
  <c r="R30" i="35"/>
  <c r="CH31" i="35"/>
  <c r="CG31" i="35"/>
  <c r="BB31" i="35"/>
  <c r="CF31" i="35"/>
  <c r="T35" i="35"/>
  <c r="CH33" i="35"/>
  <c r="CG33" i="35"/>
  <c r="BB33" i="35"/>
  <c r="CF33" i="35"/>
  <c r="CH39" i="35"/>
  <c r="BB39" i="35"/>
  <c r="CF39" i="35"/>
  <c r="CG39" i="35"/>
  <c r="AL49" i="35"/>
  <c r="AG49" i="35"/>
  <c r="AM49" i="35" s="1"/>
  <c r="AN49" i="35" s="1"/>
  <c r="AO49" i="35" s="1"/>
  <c r="AP49" i="35" s="1"/>
  <c r="AQ49" i="35" s="1"/>
  <c r="AR49" i="35" s="1"/>
  <c r="AS49" i="35" s="1"/>
  <c r="AT49" i="35" s="1"/>
  <c r="AU49" i="35" s="1"/>
  <c r="AV49" i="35" s="1"/>
  <c r="AW49" i="35" s="1"/>
  <c r="AX49" i="35" s="1"/>
  <c r="AY49" i="35" s="1"/>
  <c r="AZ49" i="35" s="1"/>
  <c r="CH41" i="35"/>
  <c r="BB41" i="35"/>
  <c r="CG41" i="35"/>
  <c r="CF41" i="35"/>
  <c r="N49" i="35"/>
  <c r="T49" i="35" s="1"/>
  <c r="S49" i="35"/>
  <c r="AK48" i="35"/>
  <c r="AJ48" i="35"/>
  <c r="AF48" i="35"/>
  <c r="CH32" i="35"/>
  <c r="CG32" i="35"/>
  <c r="BB32" i="35"/>
  <c r="CF32" i="35"/>
  <c r="CI46" i="35"/>
  <c r="BC46" i="35"/>
  <c r="CH33" i="33"/>
  <c r="CG33" i="33"/>
  <c r="CF33" i="33"/>
  <c r="BB33" i="33"/>
  <c r="CH46" i="33"/>
  <c r="BB46" i="33"/>
  <c r="CG46" i="33"/>
  <c r="CF46" i="33"/>
  <c r="R48" i="33"/>
  <c r="M48" i="33"/>
  <c r="Q48" i="33"/>
  <c r="T35" i="33"/>
  <c r="AG49" i="33"/>
  <c r="AM49" i="33" s="1"/>
  <c r="AN49" i="33" s="1"/>
  <c r="AO49" i="33" s="1"/>
  <c r="AP49" i="33" s="1"/>
  <c r="AQ49" i="33" s="1"/>
  <c r="AR49" i="33" s="1"/>
  <c r="AS49" i="33" s="1"/>
  <c r="AT49" i="33" s="1"/>
  <c r="AU49" i="33" s="1"/>
  <c r="AV49" i="33" s="1"/>
  <c r="AW49" i="33" s="1"/>
  <c r="AX49" i="33" s="1"/>
  <c r="AY49" i="33" s="1"/>
  <c r="AZ49" i="33" s="1"/>
  <c r="AL49" i="33"/>
  <c r="CH32" i="33"/>
  <c r="BB32" i="33"/>
  <c r="CG32" i="33"/>
  <c r="CF32" i="33"/>
  <c r="S49" i="33"/>
  <c r="N49" i="33"/>
  <c r="T49" i="33" s="1"/>
  <c r="Z35" i="33"/>
  <c r="CF31" i="33"/>
  <c r="CH31" i="33"/>
  <c r="CG31" i="33"/>
  <c r="BB31" i="33"/>
  <c r="BK39" i="33"/>
  <c r="BL39" i="33" s="1"/>
  <c r="BM39" i="33" s="1"/>
  <c r="BN39" i="33" s="1"/>
  <c r="BO39" i="33" s="1"/>
  <c r="BA39" i="33"/>
  <c r="R30" i="33"/>
  <c r="CH31" i="31"/>
  <c r="BB31" i="31"/>
  <c r="CG31" i="31"/>
  <c r="CF31" i="31"/>
  <c r="CI41" i="31"/>
  <c r="BC41" i="31"/>
  <c r="R30" i="31"/>
  <c r="AF48" i="31"/>
  <c r="AK48" i="31"/>
  <c r="AJ48" i="31"/>
  <c r="CF33" i="31"/>
  <c r="CG33" i="31"/>
  <c r="BB33" i="31"/>
  <c r="CH33" i="31"/>
  <c r="S49" i="31"/>
  <c r="N49" i="31"/>
  <c r="T49" i="31" s="1"/>
  <c r="CH46" i="31"/>
  <c r="BB46" i="31"/>
  <c r="CG46" i="31"/>
  <c r="CF46" i="31"/>
  <c r="Z35" i="31"/>
  <c r="BA39" i="31"/>
  <c r="BK39" i="31"/>
  <c r="BL39" i="31" s="1"/>
  <c r="BM39" i="31" s="1"/>
  <c r="BN39" i="31" s="1"/>
  <c r="BO39" i="31" s="1"/>
  <c r="CH32" i="31"/>
  <c r="BB32" i="31"/>
  <c r="CG32" i="31"/>
  <c r="CF32" i="31"/>
  <c r="AG49" i="29"/>
  <c r="AM49" i="29" s="1"/>
  <c r="AN49" i="29" s="1"/>
  <c r="AO49" i="29" s="1"/>
  <c r="AP49" i="29" s="1"/>
  <c r="AQ49" i="29" s="1"/>
  <c r="AR49" i="29" s="1"/>
  <c r="AS49" i="29" s="1"/>
  <c r="AT49" i="29" s="1"/>
  <c r="AU49" i="29" s="1"/>
  <c r="AV49" i="29" s="1"/>
  <c r="AW49" i="29" s="1"/>
  <c r="AX49" i="29" s="1"/>
  <c r="AY49" i="29" s="1"/>
  <c r="AZ49" i="29" s="1"/>
  <c r="AL49" i="29"/>
  <c r="CF31" i="29"/>
  <c r="BB31" i="29"/>
  <c r="CH31" i="29"/>
  <c r="CG31" i="29"/>
  <c r="BB41" i="29"/>
  <c r="CH41" i="29"/>
  <c r="CF41" i="29"/>
  <c r="CG41" i="29"/>
  <c r="R30" i="29"/>
  <c r="BA46" i="29"/>
  <c r="BK46" i="29"/>
  <c r="BL46" i="29" s="1"/>
  <c r="BM46" i="29" s="1"/>
  <c r="BN46" i="29" s="1"/>
  <c r="BO46" i="29" s="1"/>
  <c r="BA33" i="29"/>
  <c r="BK33" i="29"/>
  <c r="BL33" i="29" s="1"/>
  <c r="BM33" i="29" s="1"/>
  <c r="BN33" i="29" s="1"/>
  <c r="BO33" i="29" s="1"/>
  <c r="N49" i="29"/>
  <c r="T49" i="29" s="1"/>
  <c r="S49" i="29"/>
  <c r="AF48" i="29"/>
  <c r="AK48" i="29"/>
  <c r="AJ48" i="29"/>
  <c r="AA35" i="29"/>
  <c r="CF32" i="29"/>
  <c r="BB32" i="29"/>
  <c r="CH32" i="29"/>
  <c r="CG32" i="29"/>
  <c r="CG33" i="27"/>
  <c r="CH33" i="27"/>
  <c r="BB33" i="27"/>
  <c r="CF33" i="27"/>
  <c r="CF31" i="27"/>
  <c r="CH31" i="27"/>
  <c r="BB31" i="27"/>
  <c r="CG31" i="27"/>
  <c r="AC35" i="27"/>
  <c r="S49" i="27"/>
  <c r="N49" i="27"/>
  <c r="T49" i="27" s="1"/>
  <c r="BA46" i="27"/>
  <c r="BK46" i="27"/>
  <c r="BL46" i="27" s="1"/>
  <c r="BM46" i="27" s="1"/>
  <c r="BN46" i="27" s="1"/>
  <c r="BO46" i="27" s="1"/>
  <c r="CH32" i="27"/>
  <c r="BB32" i="27"/>
  <c r="CG32" i="27"/>
  <c r="CF32" i="27"/>
  <c r="AL49" i="27"/>
  <c r="AG49" i="27"/>
  <c r="AM49" i="27" s="1"/>
  <c r="AN49" i="27" s="1"/>
  <c r="AO49" i="27" s="1"/>
  <c r="AP49" i="27" s="1"/>
  <c r="AQ49" i="27" s="1"/>
  <c r="AR49" i="27" s="1"/>
  <c r="AS49" i="27" s="1"/>
  <c r="AT49" i="27" s="1"/>
  <c r="AU49" i="27" s="1"/>
  <c r="AV49" i="27" s="1"/>
  <c r="AW49" i="27" s="1"/>
  <c r="AX49" i="27" s="1"/>
  <c r="AY49" i="27" s="1"/>
  <c r="AZ49" i="27" s="1"/>
  <c r="BA39" i="27"/>
  <c r="BK39" i="27"/>
  <c r="BL39" i="27" s="1"/>
  <c r="BM39" i="27" s="1"/>
  <c r="BN39" i="27" s="1"/>
  <c r="BO39" i="27" s="1"/>
  <c r="S30" i="27"/>
  <c r="AG49" i="25"/>
  <c r="AM49" i="25" s="1"/>
  <c r="AN49" i="25" s="1"/>
  <c r="AO49" i="25" s="1"/>
  <c r="AP49" i="25" s="1"/>
  <c r="AQ49" i="25" s="1"/>
  <c r="AR49" i="25" s="1"/>
  <c r="AS49" i="25" s="1"/>
  <c r="AT49" i="25" s="1"/>
  <c r="AU49" i="25" s="1"/>
  <c r="AV49" i="25" s="1"/>
  <c r="AW49" i="25" s="1"/>
  <c r="AX49" i="25" s="1"/>
  <c r="AY49" i="25" s="1"/>
  <c r="AZ49" i="25" s="1"/>
  <c r="AL49" i="25"/>
  <c r="S49" i="25"/>
  <c r="N49" i="25"/>
  <c r="T49" i="25" s="1"/>
  <c r="R48" i="25"/>
  <c r="Q48" i="25"/>
  <c r="M48" i="25"/>
  <c r="BK39" i="25"/>
  <c r="BL39" i="25" s="1"/>
  <c r="BM39" i="25" s="1"/>
  <c r="BN39" i="25" s="1"/>
  <c r="BO39" i="25" s="1"/>
  <c r="BA39" i="25"/>
  <c r="T35" i="25"/>
  <c r="AJ48" i="25"/>
  <c r="AF48" i="25"/>
  <c r="AK48" i="25"/>
  <c r="CH32" i="25"/>
  <c r="BB32" i="25"/>
  <c r="CG32" i="25"/>
  <c r="CF32" i="25"/>
  <c r="CH46" i="25"/>
  <c r="BB46" i="25"/>
  <c r="CG46" i="25"/>
  <c r="CF46" i="25"/>
  <c r="Z35" i="25"/>
  <c r="CH33" i="25"/>
  <c r="BB33" i="25"/>
  <c r="CF33" i="25"/>
  <c r="CG33" i="25"/>
  <c r="CG31" i="25"/>
  <c r="CF31" i="25"/>
  <c r="CH31" i="25"/>
  <c r="BB31" i="25"/>
  <c r="BK41" i="25"/>
  <c r="BL41" i="25" s="1"/>
  <c r="BM41" i="25" s="1"/>
  <c r="BN41" i="25" s="1"/>
  <c r="BO41" i="25" s="1"/>
  <c r="BA41" i="25"/>
  <c r="R30" i="25"/>
  <c r="R48" i="23"/>
  <c r="Q48" i="23"/>
  <c r="M48" i="23"/>
  <c r="AA35" i="23"/>
  <c r="BA33" i="23"/>
  <c r="BK33" i="23"/>
  <c r="BL33" i="23" s="1"/>
  <c r="BM33" i="23" s="1"/>
  <c r="BN33" i="23" s="1"/>
  <c r="BO33" i="23" s="1"/>
  <c r="T30" i="23"/>
  <c r="CF46" i="23"/>
  <c r="CG46" i="23"/>
  <c r="BB46" i="23"/>
  <c r="CH46" i="23"/>
  <c r="BK39" i="23"/>
  <c r="BL39" i="23" s="1"/>
  <c r="BM39" i="23" s="1"/>
  <c r="BN39" i="23" s="1"/>
  <c r="BO39" i="23" s="1"/>
  <c r="BA39" i="23"/>
  <c r="CF32" i="23"/>
  <c r="CH32" i="23"/>
  <c r="BB32" i="23"/>
  <c r="CG32" i="23"/>
  <c r="AK48" i="23"/>
  <c r="AJ48" i="23"/>
  <c r="AF48" i="23"/>
  <c r="S49" i="23"/>
  <c r="N49" i="23"/>
  <c r="T49" i="23" s="1"/>
  <c r="CH31" i="23"/>
  <c r="BB31" i="23"/>
  <c r="CG31" i="23"/>
  <c r="CF31" i="23"/>
  <c r="AA35" i="19"/>
  <c r="R30" i="19"/>
  <c r="CF32" i="19"/>
  <c r="CH32" i="19"/>
  <c r="CG32" i="19"/>
  <c r="BB32" i="19"/>
  <c r="BC46" i="19"/>
  <c r="CI46" i="19"/>
  <c r="BA33" i="19"/>
  <c r="BK33" i="19"/>
  <c r="BL33" i="19" s="1"/>
  <c r="BM33" i="19" s="1"/>
  <c r="BN33" i="19" s="1"/>
  <c r="BO33" i="19" s="1"/>
  <c r="BA49" i="19"/>
  <c r="BK49" i="19"/>
  <c r="BL49" i="19" s="1"/>
  <c r="BM49" i="19" s="1"/>
  <c r="BN49" i="19" s="1"/>
  <c r="BO49" i="19" s="1"/>
  <c r="BK41" i="19"/>
  <c r="BL41" i="19" s="1"/>
  <c r="BM41" i="19" s="1"/>
  <c r="BN41" i="19" s="1"/>
  <c r="BO41" i="19" s="1"/>
  <c r="BA41" i="19"/>
  <c r="CH39" i="19"/>
  <c r="BB39" i="19"/>
  <c r="CG39" i="19"/>
  <c r="CF39" i="19"/>
  <c r="CG31" i="19"/>
  <c r="CF31" i="19"/>
  <c r="CH31" i="19"/>
  <c r="BB31" i="19"/>
  <c r="AG48" i="19"/>
  <c r="AM48" i="19" s="1"/>
  <c r="AN48" i="19" s="1"/>
  <c r="AO48" i="19" s="1"/>
  <c r="AP48" i="19" s="1"/>
  <c r="AQ48" i="19" s="1"/>
  <c r="AR48" i="19" s="1"/>
  <c r="AS48" i="19" s="1"/>
  <c r="AT48" i="19" s="1"/>
  <c r="AU48" i="19" s="1"/>
  <c r="AV48" i="19" s="1"/>
  <c r="AW48" i="19" s="1"/>
  <c r="AX48" i="19" s="1"/>
  <c r="AY48" i="19" s="1"/>
  <c r="AZ48" i="19" s="1"/>
  <c r="AL48" i="19"/>
  <c r="M48" i="17"/>
  <c r="R48" i="17"/>
  <c r="Q48" i="17"/>
  <c r="S30" i="17"/>
  <c r="BB31" i="17"/>
  <c r="CG31" i="17"/>
  <c r="CH31" i="17"/>
  <c r="CF31" i="17"/>
  <c r="AG49" i="17"/>
  <c r="AM49" i="17" s="1"/>
  <c r="AN49" i="17" s="1"/>
  <c r="AO49" i="17" s="1"/>
  <c r="AP49" i="17" s="1"/>
  <c r="AQ49" i="17" s="1"/>
  <c r="AR49" i="17" s="1"/>
  <c r="AS49" i="17" s="1"/>
  <c r="AT49" i="17" s="1"/>
  <c r="AU49" i="17" s="1"/>
  <c r="AV49" i="17" s="1"/>
  <c r="AW49" i="17" s="1"/>
  <c r="AX49" i="17" s="1"/>
  <c r="AY49" i="17" s="1"/>
  <c r="AZ49" i="17" s="1"/>
  <c r="AL49" i="17"/>
  <c r="CH33" i="17"/>
  <c r="BB33" i="17"/>
  <c r="CG33" i="17"/>
  <c r="CF33" i="17"/>
  <c r="CG32" i="17"/>
  <c r="BB32" i="17"/>
  <c r="CF32" i="17"/>
  <c r="CH32" i="17"/>
  <c r="T35" i="17"/>
  <c r="CH46" i="17"/>
  <c r="BB46" i="17"/>
  <c r="CG46" i="17"/>
  <c r="CF46" i="17"/>
  <c r="CH41" i="17"/>
  <c r="CG41" i="17"/>
  <c r="CF41" i="17"/>
  <c r="BB41" i="17"/>
  <c r="AF48" i="17"/>
  <c r="AK48" i="17"/>
  <c r="AJ48" i="17"/>
  <c r="AA35" i="17"/>
  <c r="S49" i="17"/>
  <c r="N49" i="17"/>
  <c r="T49" i="17" s="1"/>
  <c r="CG31" i="15"/>
  <c r="CH31" i="15"/>
  <c r="BB31" i="15"/>
  <c r="CF31" i="15"/>
  <c r="Q48" i="15"/>
  <c r="R48" i="15"/>
  <c r="M48" i="15"/>
  <c r="BK39" i="15"/>
  <c r="BL39" i="15" s="1"/>
  <c r="BM39" i="15" s="1"/>
  <c r="BN39" i="15" s="1"/>
  <c r="BO39" i="15" s="1"/>
  <c r="BA39" i="15"/>
  <c r="T35" i="15"/>
  <c r="AA35" i="15"/>
  <c r="BA33" i="15"/>
  <c r="BK33" i="15"/>
  <c r="BL33" i="15" s="1"/>
  <c r="BM33" i="15" s="1"/>
  <c r="BN33" i="15" s="1"/>
  <c r="BO33" i="15" s="1"/>
  <c r="CF32" i="15"/>
  <c r="CH32" i="15"/>
  <c r="BB32" i="15"/>
  <c r="CG32" i="15"/>
  <c r="N49" i="15"/>
  <c r="T49" i="15" s="1"/>
  <c r="S49" i="15"/>
  <c r="AG49" i="15"/>
  <c r="AM49" i="15" s="1"/>
  <c r="AN49" i="15" s="1"/>
  <c r="AO49" i="15" s="1"/>
  <c r="AP49" i="15" s="1"/>
  <c r="AQ49" i="15" s="1"/>
  <c r="AR49" i="15" s="1"/>
  <c r="AS49" i="15" s="1"/>
  <c r="AT49" i="15" s="1"/>
  <c r="AU49" i="15" s="1"/>
  <c r="AV49" i="15" s="1"/>
  <c r="AW49" i="15" s="1"/>
  <c r="AX49" i="15" s="1"/>
  <c r="AY49" i="15" s="1"/>
  <c r="AZ49" i="15" s="1"/>
  <c r="AL49" i="15"/>
  <c r="BA46" i="15"/>
  <c r="BK46" i="15"/>
  <c r="BL46" i="15" s="1"/>
  <c r="BM46" i="15" s="1"/>
  <c r="BN46" i="15" s="1"/>
  <c r="BO46" i="15" s="1"/>
  <c r="S30" i="15"/>
  <c r="M48" i="13"/>
  <c r="R48" i="13"/>
  <c r="Q48" i="13"/>
  <c r="BA39" i="13"/>
  <c r="BK39" i="13"/>
  <c r="BL39" i="13" s="1"/>
  <c r="BM39" i="13" s="1"/>
  <c r="BN39" i="13" s="1"/>
  <c r="BO39" i="13" s="1"/>
  <c r="CG31" i="13"/>
  <c r="BB31" i="13"/>
  <c r="CF31" i="13"/>
  <c r="CH31" i="13"/>
  <c r="CG32" i="13"/>
  <c r="CH32" i="13"/>
  <c r="BB32" i="13"/>
  <c r="CF32" i="13"/>
  <c r="AL49" i="13"/>
  <c r="AG49" i="13"/>
  <c r="AM49" i="13" s="1"/>
  <c r="AN49" i="13" s="1"/>
  <c r="AO49" i="13" s="1"/>
  <c r="AP49" i="13" s="1"/>
  <c r="AQ49" i="13" s="1"/>
  <c r="AR49" i="13" s="1"/>
  <c r="AS49" i="13" s="1"/>
  <c r="AT49" i="13" s="1"/>
  <c r="AU49" i="13" s="1"/>
  <c r="AV49" i="13" s="1"/>
  <c r="AW49" i="13" s="1"/>
  <c r="AX49" i="13" s="1"/>
  <c r="AY49" i="13" s="1"/>
  <c r="AZ49" i="13" s="1"/>
  <c r="Z35" i="13"/>
  <c r="N49" i="13"/>
  <c r="T49" i="13" s="1"/>
  <c r="S49" i="13"/>
  <c r="R30" i="13"/>
  <c r="CH46" i="13"/>
  <c r="BB46" i="13"/>
  <c r="CG46" i="13"/>
  <c r="CF46" i="13"/>
  <c r="CG33" i="13"/>
  <c r="BB33" i="13"/>
  <c r="CH33" i="13"/>
  <c r="CF33" i="13"/>
  <c r="BA41" i="13"/>
  <c r="BK41" i="13"/>
  <c r="BL41" i="13" s="1"/>
  <c r="BM41" i="13" s="1"/>
  <c r="BN41" i="13" s="1"/>
  <c r="BO41" i="13" s="1"/>
  <c r="BA33" i="11"/>
  <c r="BK33" i="11"/>
  <c r="BL33" i="11" s="1"/>
  <c r="BM33" i="11" s="1"/>
  <c r="BN33" i="11" s="1"/>
  <c r="BO33" i="11" s="1"/>
  <c r="O52" i="11"/>
  <c r="O53" i="11" s="1"/>
  <c r="K52" i="11"/>
  <c r="AK44" i="11"/>
  <c r="AJ44" i="11"/>
  <c r="AF44" i="11"/>
  <c r="T35" i="11"/>
  <c r="AD52" i="11"/>
  <c r="AH52" i="11"/>
  <c r="R30" i="11"/>
  <c r="Q44" i="11"/>
  <c r="M44" i="11"/>
  <c r="R44" i="11"/>
  <c r="M49" i="11"/>
  <c r="Q49" i="11"/>
  <c r="R49" i="11"/>
  <c r="Q47" i="11"/>
  <c r="R47" i="11"/>
  <c r="M47" i="11"/>
  <c r="L48" i="11"/>
  <c r="P48" i="11"/>
  <c r="Q45" i="11"/>
  <c r="M45" i="11"/>
  <c r="R45" i="11"/>
  <c r="BA36" i="11"/>
  <c r="BK36" i="11"/>
  <c r="BL36" i="11" s="1"/>
  <c r="BM36" i="11" s="1"/>
  <c r="BN36" i="11" s="1"/>
  <c r="BO36" i="11" s="1"/>
  <c r="AA35" i="11"/>
  <c r="T36" i="11"/>
  <c r="CF32" i="11"/>
  <c r="CH32" i="11"/>
  <c r="CG32" i="11"/>
  <c r="BB32" i="11"/>
  <c r="AK45" i="11"/>
  <c r="AJ45" i="11"/>
  <c r="AF45" i="11"/>
  <c r="BA46" i="11"/>
  <c r="BK46" i="11"/>
  <c r="BL46" i="11" s="1"/>
  <c r="BM46" i="11" s="1"/>
  <c r="BN46" i="11" s="1"/>
  <c r="BO46" i="11" s="1"/>
  <c r="AF47" i="11"/>
  <c r="AK47" i="11"/>
  <c r="AJ47" i="11"/>
  <c r="AL41" i="11"/>
  <c r="AG41" i="11"/>
  <c r="AM41" i="11" s="1"/>
  <c r="AN41" i="11" s="1"/>
  <c r="AO41" i="11" s="1"/>
  <c r="AP41" i="11" s="1"/>
  <c r="AQ41" i="11" s="1"/>
  <c r="AR41" i="11" s="1"/>
  <c r="AS41" i="11" s="1"/>
  <c r="AT41" i="11" s="1"/>
  <c r="AU41" i="11" s="1"/>
  <c r="AV41" i="11" s="1"/>
  <c r="AW41" i="11" s="1"/>
  <c r="AX41" i="11" s="1"/>
  <c r="AY41" i="11" s="1"/>
  <c r="AZ41" i="11" s="1"/>
  <c r="N41" i="11"/>
  <c r="T41" i="11" s="1"/>
  <c r="S41" i="11"/>
  <c r="AI48" i="11"/>
  <c r="AE48" i="11"/>
  <c r="AK49" i="11"/>
  <c r="AJ49" i="11"/>
  <c r="AF49" i="11"/>
  <c r="AL39" i="11"/>
  <c r="AG39" i="11"/>
  <c r="AM39" i="11" s="1"/>
  <c r="AN39" i="11" s="1"/>
  <c r="AO39" i="11" s="1"/>
  <c r="AP39" i="11" s="1"/>
  <c r="AQ39" i="11" s="1"/>
  <c r="AR39" i="11" s="1"/>
  <c r="AS39" i="11" s="1"/>
  <c r="AT39" i="11" s="1"/>
  <c r="AU39" i="11" s="1"/>
  <c r="AV39" i="11" s="1"/>
  <c r="AW39" i="11" s="1"/>
  <c r="AX39" i="11" s="1"/>
  <c r="AY39" i="11" s="1"/>
  <c r="AZ39" i="11" s="1"/>
  <c r="BB31" i="11"/>
  <c r="CH31" i="11"/>
  <c r="CF31" i="11"/>
  <c r="CG31" i="11"/>
  <c r="N39" i="11"/>
  <c r="T39" i="11" s="1"/>
  <c r="S39" i="11"/>
  <c r="AL42" i="11"/>
  <c r="AG42" i="11"/>
  <c r="AM42" i="11" s="1"/>
  <c r="AN42" i="11" s="1"/>
  <c r="AO42" i="11" s="1"/>
  <c r="AP42" i="11" s="1"/>
  <c r="AQ42" i="11" s="1"/>
  <c r="AR42" i="11" s="1"/>
  <c r="AS42" i="11" s="1"/>
  <c r="AT42" i="11" s="1"/>
  <c r="AU42" i="11" s="1"/>
  <c r="AV42" i="11" s="1"/>
  <c r="AW42" i="11" s="1"/>
  <c r="AX42" i="11" s="1"/>
  <c r="AY42" i="11" s="1"/>
  <c r="AZ42" i="11" s="1"/>
  <c r="M49" i="9"/>
  <c r="R49" i="9"/>
  <c r="Q49" i="9"/>
  <c r="AK49" i="9"/>
  <c r="AJ49" i="9"/>
  <c r="AF49" i="9"/>
  <c r="N39" i="9"/>
  <c r="T39" i="9" s="1"/>
  <c r="S39" i="9"/>
  <c r="AA35" i="9"/>
  <c r="S41" i="9"/>
  <c r="N41" i="9"/>
  <c r="T41" i="9" s="1"/>
  <c r="AJ47" i="9"/>
  <c r="AK47" i="9"/>
  <c r="AF47" i="9"/>
  <c r="S42" i="9"/>
  <c r="N42" i="9"/>
  <c r="T42" i="9" s="1"/>
  <c r="BK33" i="9"/>
  <c r="BL33" i="9" s="1"/>
  <c r="BM33" i="9" s="1"/>
  <c r="BN33" i="9" s="1"/>
  <c r="BO33" i="9" s="1"/>
  <c r="BA33" i="9"/>
  <c r="N34" i="9"/>
  <c r="S34" i="9"/>
  <c r="AG40" i="9"/>
  <c r="AM40" i="9" s="1"/>
  <c r="AN40" i="9" s="1"/>
  <c r="AO40" i="9" s="1"/>
  <c r="AP40" i="9" s="1"/>
  <c r="AQ40" i="9" s="1"/>
  <c r="AR40" i="9" s="1"/>
  <c r="AS40" i="9" s="1"/>
  <c r="AT40" i="9" s="1"/>
  <c r="AU40" i="9" s="1"/>
  <c r="AV40" i="9" s="1"/>
  <c r="AW40" i="9" s="1"/>
  <c r="AX40" i="9" s="1"/>
  <c r="AY40" i="9" s="1"/>
  <c r="AZ40" i="9" s="1"/>
  <c r="AL40" i="9"/>
  <c r="Z34" i="9"/>
  <c r="AL41" i="9"/>
  <c r="AG41" i="9"/>
  <c r="AM41" i="9" s="1"/>
  <c r="AN41" i="9" s="1"/>
  <c r="AO41" i="9" s="1"/>
  <c r="AP41" i="9" s="1"/>
  <c r="AQ41" i="9" s="1"/>
  <c r="AR41" i="9" s="1"/>
  <c r="AS41" i="9" s="1"/>
  <c r="AT41" i="9" s="1"/>
  <c r="AU41" i="9" s="1"/>
  <c r="AV41" i="9" s="1"/>
  <c r="AW41" i="9" s="1"/>
  <c r="AX41" i="9" s="1"/>
  <c r="AY41" i="9" s="1"/>
  <c r="AZ41" i="9" s="1"/>
  <c r="AI48" i="9"/>
  <c r="AE48" i="9"/>
  <c r="AL42" i="9"/>
  <c r="AG42" i="9"/>
  <c r="AM42" i="9" s="1"/>
  <c r="AN42" i="9" s="1"/>
  <c r="AO42" i="9" s="1"/>
  <c r="AP42" i="9" s="1"/>
  <c r="AQ42" i="9" s="1"/>
  <c r="AR42" i="9" s="1"/>
  <c r="AS42" i="9" s="1"/>
  <c r="AT42" i="9" s="1"/>
  <c r="AU42" i="9" s="1"/>
  <c r="AV42" i="9" s="1"/>
  <c r="AW42" i="9" s="1"/>
  <c r="AX42" i="9" s="1"/>
  <c r="AY42" i="9" s="1"/>
  <c r="AZ42" i="9" s="1"/>
  <c r="R47" i="9"/>
  <c r="Q47" i="9"/>
  <c r="M47" i="9"/>
  <c r="S35" i="9"/>
  <c r="N35" i="9"/>
  <c r="BK31" i="9"/>
  <c r="BL31" i="9" s="1"/>
  <c r="BM31" i="9" s="1"/>
  <c r="BN31" i="9" s="1"/>
  <c r="BO31" i="9" s="1"/>
  <c r="BA31" i="9"/>
  <c r="S40" i="9"/>
  <c r="N40" i="9"/>
  <c r="T40" i="9" s="1"/>
  <c r="R30" i="9"/>
  <c r="Y29" i="9"/>
  <c r="S29" i="9"/>
  <c r="N29" i="9"/>
  <c r="BK39" i="9"/>
  <c r="BL39" i="9" s="1"/>
  <c r="BM39" i="9" s="1"/>
  <c r="BN39" i="9" s="1"/>
  <c r="BO39" i="9" s="1"/>
  <c r="BA39" i="9"/>
  <c r="BK46" i="9"/>
  <c r="BL46" i="9" s="1"/>
  <c r="BM46" i="9" s="1"/>
  <c r="BN46" i="9" s="1"/>
  <c r="BO46" i="9" s="1"/>
  <c r="BA46" i="9"/>
  <c r="BK32" i="9"/>
  <c r="BL32" i="9" s="1"/>
  <c r="BM32" i="9" s="1"/>
  <c r="BN32" i="9" s="1"/>
  <c r="BO32" i="9" s="1"/>
  <c r="BA32" i="9"/>
  <c r="J31" i="3"/>
  <c r="K31" i="3" s="1"/>
  <c r="L31" i="3" s="1"/>
  <c r="U31" i="3"/>
  <c r="O31" i="3"/>
  <c r="CI33" i="41" l="1"/>
  <c r="BC33" i="41"/>
  <c r="S29" i="43"/>
  <c r="S42" i="11"/>
  <c r="M48" i="31"/>
  <c r="N48" i="31" s="1"/>
  <c r="Q48" i="31"/>
  <c r="S48" i="19"/>
  <c r="AF48" i="15"/>
  <c r="AG48" i="15" s="1"/>
  <c r="AM48" i="15" s="1"/>
  <c r="AN48" i="15" s="1"/>
  <c r="AO48" i="15" s="1"/>
  <c r="AP48" i="15" s="1"/>
  <c r="AQ48" i="15" s="1"/>
  <c r="AR48" i="15" s="1"/>
  <c r="AS48" i="15" s="1"/>
  <c r="AT48" i="15" s="1"/>
  <c r="AU48" i="15" s="1"/>
  <c r="AV48" i="15" s="1"/>
  <c r="AW48" i="15" s="1"/>
  <c r="AX48" i="15" s="1"/>
  <c r="AY48" i="15" s="1"/>
  <c r="AZ48" i="15" s="1"/>
  <c r="AJ48" i="13"/>
  <c r="P52" i="51"/>
  <c r="P53" i="51" s="1"/>
  <c r="AJ48" i="15"/>
  <c r="S49" i="53"/>
  <c r="K53" i="61"/>
  <c r="R48" i="29"/>
  <c r="P52" i="61"/>
  <c r="P53" i="61" s="1"/>
  <c r="AF48" i="13"/>
  <c r="AL48" i="13" s="1"/>
  <c r="AG35" i="64"/>
  <c r="AL35" i="64"/>
  <c r="CM46" i="64"/>
  <c r="BH46" i="64"/>
  <c r="BP40" i="64"/>
  <c r="BQ40" i="64" s="1"/>
  <c r="BR40" i="64" s="1"/>
  <c r="BS40" i="64" s="1"/>
  <c r="BT40" i="64" s="1"/>
  <c r="CL40" i="64"/>
  <c r="BF40" i="64"/>
  <c r="BG40" i="64"/>
  <c r="CN40" i="64" s="1"/>
  <c r="CM33" i="64"/>
  <c r="BH33" i="64"/>
  <c r="CK41" i="64"/>
  <c r="BE41" i="64"/>
  <c r="BH32" i="64"/>
  <c r="CM32" i="64"/>
  <c r="CL42" i="64"/>
  <c r="BG42" i="64"/>
  <c r="CN42" i="64" s="1"/>
  <c r="BP42" i="64"/>
  <c r="BQ42" i="64" s="1"/>
  <c r="BR42" i="64" s="1"/>
  <c r="BS42" i="64" s="1"/>
  <c r="BT42" i="64" s="1"/>
  <c r="BF42" i="64"/>
  <c r="CM31" i="64"/>
  <c r="BH31" i="64"/>
  <c r="BE44" i="64"/>
  <c r="CK44" i="64"/>
  <c r="CI48" i="64"/>
  <c r="BC48" i="64"/>
  <c r="BE47" i="64"/>
  <c r="CK47" i="64"/>
  <c r="BE45" i="64"/>
  <c r="CK45" i="64"/>
  <c r="BD49" i="64"/>
  <c r="CJ49" i="64"/>
  <c r="CK39" i="64"/>
  <c r="BE39" i="64"/>
  <c r="R48" i="27"/>
  <c r="AF48" i="27"/>
  <c r="AL48" i="27" s="1"/>
  <c r="AJ48" i="27"/>
  <c r="M48" i="37"/>
  <c r="S48" i="37" s="1"/>
  <c r="Q48" i="37"/>
  <c r="Q48" i="27"/>
  <c r="AL49" i="31"/>
  <c r="BK39" i="17"/>
  <c r="BL39" i="17" s="1"/>
  <c r="BM39" i="17" s="1"/>
  <c r="BN39" i="17" s="1"/>
  <c r="BO39" i="17" s="1"/>
  <c r="Q48" i="29"/>
  <c r="AK48" i="33"/>
  <c r="AJ48" i="33"/>
  <c r="AK48" i="43"/>
  <c r="K53" i="51"/>
  <c r="AJ48" i="43"/>
  <c r="R48" i="35"/>
  <c r="M48" i="35"/>
  <c r="S48" i="35" s="1"/>
  <c r="AG49" i="23"/>
  <c r="AM49" i="23" s="1"/>
  <c r="AN49" i="23" s="1"/>
  <c r="AO49" i="23" s="1"/>
  <c r="AP49" i="23" s="1"/>
  <c r="AQ49" i="23" s="1"/>
  <c r="AR49" i="23" s="1"/>
  <c r="AS49" i="23" s="1"/>
  <c r="AT49" i="23" s="1"/>
  <c r="AU49" i="23" s="1"/>
  <c r="AV49" i="23" s="1"/>
  <c r="AW49" i="23" s="1"/>
  <c r="AX49" i="23" s="1"/>
  <c r="AY49" i="23" s="1"/>
  <c r="AZ49" i="23" s="1"/>
  <c r="BK49" i="23" s="1"/>
  <c r="BL49" i="23" s="1"/>
  <c r="BM49" i="23" s="1"/>
  <c r="BN49" i="23" s="1"/>
  <c r="BO49" i="23" s="1"/>
  <c r="AE52" i="53"/>
  <c r="AJ52" i="53" s="1"/>
  <c r="O52" i="9"/>
  <c r="O53" i="9" s="1"/>
  <c r="AD52" i="9"/>
  <c r="AI52" i="9" s="1"/>
  <c r="Q52" i="53"/>
  <c r="Q53" i="53" s="1"/>
  <c r="L53" i="53"/>
  <c r="M52" i="53"/>
  <c r="N52" i="53" s="1"/>
  <c r="M48" i="39"/>
  <c r="N48" i="39" s="1"/>
  <c r="R48" i="39"/>
  <c r="L48" i="9"/>
  <c r="M48" i="9" s="1"/>
  <c r="BA39" i="29"/>
  <c r="CF39" i="29" s="1"/>
  <c r="Q48" i="47"/>
  <c r="S49" i="39"/>
  <c r="R48" i="47"/>
  <c r="AL40" i="27"/>
  <c r="AG40" i="27"/>
  <c r="AM40" i="27" s="1"/>
  <c r="AN40" i="27" s="1"/>
  <c r="AO40" i="27" s="1"/>
  <c r="AP40" i="27" s="1"/>
  <c r="AQ40" i="27" s="1"/>
  <c r="AR40" i="27" s="1"/>
  <c r="AS40" i="27" s="1"/>
  <c r="AT40" i="27" s="1"/>
  <c r="AU40" i="27" s="1"/>
  <c r="AV40" i="27" s="1"/>
  <c r="AW40" i="27" s="1"/>
  <c r="AX40" i="27" s="1"/>
  <c r="AY40" i="27" s="1"/>
  <c r="AZ40" i="27" s="1"/>
  <c r="AL40" i="11"/>
  <c r="AG40" i="11"/>
  <c r="AM40" i="11" s="1"/>
  <c r="AN40" i="11" s="1"/>
  <c r="AO40" i="11" s="1"/>
  <c r="AP40" i="11" s="1"/>
  <c r="AQ40" i="11" s="1"/>
  <c r="AR40" i="11" s="1"/>
  <c r="AS40" i="11" s="1"/>
  <c r="AT40" i="11" s="1"/>
  <c r="AU40" i="11" s="1"/>
  <c r="AV40" i="11" s="1"/>
  <c r="AW40" i="11" s="1"/>
  <c r="AX40" i="11" s="1"/>
  <c r="AY40" i="11" s="1"/>
  <c r="AZ40" i="11" s="1"/>
  <c r="AG40" i="13"/>
  <c r="AM40" i="13" s="1"/>
  <c r="AN40" i="13" s="1"/>
  <c r="AO40" i="13" s="1"/>
  <c r="AP40" i="13" s="1"/>
  <c r="AQ40" i="13" s="1"/>
  <c r="AR40" i="13" s="1"/>
  <c r="AS40" i="13" s="1"/>
  <c r="AT40" i="13" s="1"/>
  <c r="AU40" i="13" s="1"/>
  <c r="AV40" i="13" s="1"/>
  <c r="AW40" i="13" s="1"/>
  <c r="AX40" i="13" s="1"/>
  <c r="AY40" i="13" s="1"/>
  <c r="AZ40" i="13" s="1"/>
  <c r="AL40" i="13"/>
  <c r="AG40" i="49"/>
  <c r="AM40" i="49" s="1"/>
  <c r="AN40" i="49" s="1"/>
  <c r="AO40" i="49" s="1"/>
  <c r="AP40" i="49" s="1"/>
  <c r="AQ40" i="49" s="1"/>
  <c r="AR40" i="49" s="1"/>
  <c r="AS40" i="49" s="1"/>
  <c r="AT40" i="49" s="1"/>
  <c r="AU40" i="49" s="1"/>
  <c r="AV40" i="49" s="1"/>
  <c r="AW40" i="49" s="1"/>
  <c r="AX40" i="49" s="1"/>
  <c r="AY40" i="49" s="1"/>
  <c r="AZ40" i="49" s="1"/>
  <c r="AL40" i="49"/>
  <c r="AG40" i="61"/>
  <c r="AM40" i="61" s="1"/>
  <c r="AN40" i="61" s="1"/>
  <c r="AO40" i="61" s="1"/>
  <c r="AP40" i="61" s="1"/>
  <c r="AQ40" i="61" s="1"/>
  <c r="AR40" i="61" s="1"/>
  <c r="AS40" i="61" s="1"/>
  <c r="AT40" i="61" s="1"/>
  <c r="AU40" i="61" s="1"/>
  <c r="AV40" i="61" s="1"/>
  <c r="AW40" i="61" s="1"/>
  <c r="AX40" i="61" s="1"/>
  <c r="AY40" i="61" s="1"/>
  <c r="AZ40" i="61" s="1"/>
  <c r="AL40" i="61"/>
  <c r="S40" i="15"/>
  <c r="N40" i="15"/>
  <c r="T40" i="15" s="1"/>
  <c r="AG40" i="31"/>
  <c r="AM40" i="31" s="1"/>
  <c r="AN40" i="31" s="1"/>
  <c r="AO40" i="31" s="1"/>
  <c r="AP40" i="31" s="1"/>
  <c r="AQ40" i="31" s="1"/>
  <c r="AR40" i="31" s="1"/>
  <c r="AS40" i="31" s="1"/>
  <c r="AT40" i="31" s="1"/>
  <c r="AU40" i="31" s="1"/>
  <c r="AV40" i="31" s="1"/>
  <c r="AW40" i="31" s="1"/>
  <c r="AX40" i="31" s="1"/>
  <c r="AY40" i="31" s="1"/>
  <c r="AZ40" i="31" s="1"/>
  <c r="AL40" i="31"/>
  <c r="N40" i="61"/>
  <c r="T40" i="61" s="1"/>
  <c r="S40" i="61"/>
  <c r="AL40" i="41"/>
  <c r="AG40" i="41"/>
  <c r="AM40" i="41" s="1"/>
  <c r="AN40" i="41" s="1"/>
  <c r="AO40" i="41" s="1"/>
  <c r="AP40" i="41" s="1"/>
  <c r="AQ40" i="41" s="1"/>
  <c r="AR40" i="41" s="1"/>
  <c r="AS40" i="41" s="1"/>
  <c r="AT40" i="41" s="1"/>
  <c r="AU40" i="41" s="1"/>
  <c r="AV40" i="41" s="1"/>
  <c r="AW40" i="41" s="1"/>
  <c r="AX40" i="41" s="1"/>
  <c r="AY40" i="41" s="1"/>
  <c r="AZ40" i="41" s="1"/>
  <c r="S40" i="13"/>
  <c r="N40" i="13"/>
  <c r="T40" i="13" s="1"/>
  <c r="AL40" i="37"/>
  <c r="AG40" i="37"/>
  <c r="AM40" i="37" s="1"/>
  <c r="AN40" i="37" s="1"/>
  <c r="AO40" i="37" s="1"/>
  <c r="AP40" i="37" s="1"/>
  <c r="AQ40" i="37" s="1"/>
  <c r="AR40" i="37" s="1"/>
  <c r="AS40" i="37" s="1"/>
  <c r="AT40" i="37" s="1"/>
  <c r="AU40" i="37" s="1"/>
  <c r="AV40" i="37" s="1"/>
  <c r="AW40" i="37" s="1"/>
  <c r="AX40" i="37" s="1"/>
  <c r="AY40" i="37" s="1"/>
  <c r="AZ40" i="37" s="1"/>
  <c r="S40" i="53"/>
  <c r="N40" i="53"/>
  <c r="T40" i="53" s="1"/>
  <c r="AG40" i="17"/>
  <c r="AM40" i="17" s="1"/>
  <c r="AN40" i="17" s="1"/>
  <c r="AO40" i="17" s="1"/>
  <c r="AP40" i="17" s="1"/>
  <c r="AQ40" i="17" s="1"/>
  <c r="AR40" i="17" s="1"/>
  <c r="AS40" i="17" s="1"/>
  <c r="AT40" i="17" s="1"/>
  <c r="AU40" i="17" s="1"/>
  <c r="AV40" i="17" s="1"/>
  <c r="AW40" i="17" s="1"/>
  <c r="AX40" i="17" s="1"/>
  <c r="AY40" i="17" s="1"/>
  <c r="AZ40" i="17" s="1"/>
  <c r="AL40" i="17"/>
  <c r="S40" i="59"/>
  <c r="N40" i="59"/>
  <c r="T40" i="59" s="1"/>
  <c r="N40" i="51"/>
  <c r="T40" i="51" s="1"/>
  <c r="S40" i="51"/>
  <c r="N40" i="49"/>
  <c r="T40" i="49" s="1"/>
  <c r="S40" i="49"/>
  <c r="AL40" i="15"/>
  <c r="AG40" i="15"/>
  <c r="AM40" i="15" s="1"/>
  <c r="AN40" i="15" s="1"/>
  <c r="AO40" i="15" s="1"/>
  <c r="AP40" i="15" s="1"/>
  <c r="AQ40" i="15" s="1"/>
  <c r="AR40" i="15" s="1"/>
  <c r="AS40" i="15" s="1"/>
  <c r="AT40" i="15" s="1"/>
  <c r="AU40" i="15" s="1"/>
  <c r="AV40" i="15" s="1"/>
  <c r="AW40" i="15" s="1"/>
  <c r="AX40" i="15" s="1"/>
  <c r="AY40" i="15" s="1"/>
  <c r="AZ40" i="15" s="1"/>
  <c r="N40" i="41"/>
  <c r="T40" i="41" s="1"/>
  <c r="S40" i="41"/>
  <c r="N40" i="47"/>
  <c r="T40" i="47" s="1"/>
  <c r="S40" i="47"/>
  <c r="AG40" i="29"/>
  <c r="AM40" i="29" s="1"/>
  <c r="AN40" i="29" s="1"/>
  <c r="AO40" i="29" s="1"/>
  <c r="AP40" i="29" s="1"/>
  <c r="AQ40" i="29" s="1"/>
  <c r="AR40" i="29" s="1"/>
  <c r="AS40" i="29" s="1"/>
  <c r="AT40" i="29" s="1"/>
  <c r="AU40" i="29" s="1"/>
  <c r="AV40" i="29" s="1"/>
  <c r="AW40" i="29" s="1"/>
  <c r="AX40" i="29" s="1"/>
  <c r="AY40" i="29" s="1"/>
  <c r="AZ40" i="29" s="1"/>
  <c r="AL40" i="29"/>
  <c r="AL40" i="55"/>
  <c r="AG40" i="55"/>
  <c r="AM40" i="55" s="1"/>
  <c r="AN40" i="55" s="1"/>
  <c r="AO40" i="55" s="1"/>
  <c r="AP40" i="55" s="1"/>
  <c r="AQ40" i="55" s="1"/>
  <c r="AR40" i="55" s="1"/>
  <c r="AS40" i="55" s="1"/>
  <c r="AT40" i="55" s="1"/>
  <c r="AU40" i="55" s="1"/>
  <c r="AV40" i="55" s="1"/>
  <c r="AW40" i="55" s="1"/>
  <c r="AX40" i="55" s="1"/>
  <c r="AY40" i="55" s="1"/>
  <c r="AZ40" i="55" s="1"/>
  <c r="AL40" i="45"/>
  <c r="AG40" i="45"/>
  <c r="AM40" i="45" s="1"/>
  <c r="AN40" i="45" s="1"/>
  <c r="AO40" i="45" s="1"/>
  <c r="AP40" i="45" s="1"/>
  <c r="AQ40" i="45" s="1"/>
  <c r="AR40" i="45" s="1"/>
  <c r="AS40" i="45" s="1"/>
  <c r="AT40" i="45" s="1"/>
  <c r="AU40" i="45" s="1"/>
  <c r="AV40" i="45" s="1"/>
  <c r="AW40" i="45" s="1"/>
  <c r="AX40" i="45" s="1"/>
  <c r="AY40" i="45" s="1"/>
  <c r="AZ40" i="45" s="1"/>
  <c r="S40" i="55"/>
  <c r="N40" i="55"/>
  <c r="T40" i="55" s="1"/>
  <c r="AL40" i="39"/>
  <c r="AG40" i="39"/>
  <c r="AM40" i="39" s="1"/>
  <c r="AN40" i="39" s="1"/>
  <c r="AO40" i="39" s="1"/>
  <c r="AP40" i="39" s="1"/>
  <c r="AQ40" i="39" s="1"/>
  <c r="AR40" i="39" s="1"/>
  <c r="AS40" i="39" s="1"/>
  <c r="AT40" i="39" s="1"/>
  <c r="AU40" i="39" s="1"/>
  <c r="AV40" i="39" s="1"/>
  <c r="AW40" i="39" s="1"/>
  <c r="AX40" i="39" s="1"/>
  <c r="AY40" i="39" s="1"/>
  <c r="AZ40" i="39" s="1"/>
  <c r="N40" i="19"/>
  <c r="T40" i="19" s="1"/>
  <c r="S40" i="19"/>
  <c r="N40" i="39"/>
  <c r="T40" i="39" s="1"/>
  <c r="S40" i="39"/>
  <c r="AG40" i="23"/>
  <c r="AM40" i="23" s="1"/>
  <c r="AN40" i="23" s="1"/>
  <c r="AO40" i="23" s="1"/>
  <c r="AP40" i="23" s="1"/>
  <c r="AQ40" i="23" s="1"/>
  <c r="AR40" i="23" s="1"/>
  <c r="AS40" i="23" s="1"/>
  <c r="AT40" i="23" s="1"/>
  <c r="AU40" i="23" s="1"/>
  <c r="AV40" i="23" s="1"/>
  <c r="AW40" i="23" s="1"/>
  <c r="AX40" i="23" s="1"/>
  <c r="AY40" i="23" s="1"/>
  <c r="AZ40" i="23" s="1"/>
  <c r="AL40" i="23"/>
  <c r="AL40" i="47"/>
  <c r="AG40" i="47"/>
  <c r="AM40" i="47" s="1"/>
  <c r="AN40" i="47" s="1"/>
  <c r="AO40" i="47" s="1"/>
  <c r="AP40" i="47" s="1"/>
  <c r="AQ40" i="47" s="1"/>
  <c r="AR40" i="47" s="1"/>
  <c r="AS40" i="47" s="1"/>
  <c r="AT40" i="47" s="1"/>
  <c r="AU40" i="47" s="1"/>
  <c r="AV40" i="47" s="1"/>
  <c r="AW40" i="47" s="1"/>
  <c r="AX40" i="47" s="1"/>
  <c r="AY40" i="47" s="1"/>
  <c r="AZ40" i="47" s="1"/>
  <c r="N40" i="31"/>
  <c r="T40" i="31" s="1"/>
  <c r="S40" i="31"/>
  <c r="N40" i="27"/>
  <c r="T40" i="27" s="1"/>
  <c r="S40" i="27"/>
  <c r="AG40" i="33"/>
  <c r="AM40" i="33" s="1"/>
  <c r="AN40" i="33" s="1"/>
  <c r="AO40" i="33" s="1"/>
  <c r="AP40" i="33" s="1"/>
  <c r="AQ40" i="33" s="1"/>
  <c r="AR40" i="33" s="1"/>
  <c r="AS40" i="33" s="1"/>
  <c r="AT40" i="33" s="1"/>
  <c r="AU40" i="33" s="1"/>
  <c r="AV40" i="33" s="1"/>
  <c r="AW40" i="33" s="1"/>
  <c r="AX40" i="33" s="1"/>
  <c r="AY40" i="33" s="1"/>
  <c r="AZ40" i="33" s="1"/>
  <c r="AL40" i="33"/>
  <c r="AG40" i="43"/>
  <c r="AM40" i="43" s="1"/>
  <c r="AN40" i="43" s="1"/>
  <c r="AO40" i="43" s="1"/>
  <c r="AP40" i="43" s="1"/>
  <c r="AQ40" i="43" s="1"/>
  <c r="AR40" i="43" s="1"/>
  <c r="AS40" i="43" s="1"/>
  <c r="AT40" i="43" s="1"/>
  <c r="AU40" i="43" s="1"/>
  <c r="AV40" i="43" s="1"/>
  <c r="AW40" i="43" s="1"/>
  <c r="AX40" i="43" s="1"/>
  <c r="AY40" i="43" s="1"/>
  <c r="AZ40" i="43" s="1"/>
  <c r="AL40" i="43"/>
  <c r="N40" i="11"/>
  <c r="T40" i="11" s="1"/>
  <c r="S40" i="11"/>
  <c r="AG40" i="57"/>
  <c r="AM40" i="57" s="1"/>
  <c r="AN40" i="57" s="1"/>
  <c r="AO40" i="57" s="1"/>
  <c r="AP40" i="57" s="1"/>
  <c r="AQ40" i="57" s="1"/>
  <c r="AR40" i="57" s="1"/>
  <c r="AS40" i="57" s="1"/>
  <c r="AT40" i="57" s="1"/>
  <c r="AU40" i="57" s="1"/>
  <c r="AV40" i="57" s="1"/>
  <c r="AW40" i="57" s="1"/>
  <c r="AX40" i="57" s="1"/>
  <c r="AY40" i="57" s="1"/>
  <c r="AZ40" i="57" s="1"/>
  <c r="AL40" i="57"/>
  <c r="S40" i="25"/>
  <c r="N40" i="25"/>
  <c r="T40" i="25" s="1"/>
  <c r="N40" i="57"/>
  <c r="T40" i="57" s="1"/>
  <c r="S40" i="57"/>
  <c r="AL40" i="51"/>
  <c r="AG40" i="51"/>
  <c r="AM40" i="51" s="1"/>
  <c r="AN40" i="51" s="1"/>
  <c r="AO40" i="51" s="1"/>
  <c r="AP40" i="51" s="1"/>
  <c r="AQ40" i="51" s="1"/>
  <c r="AR40" i="51" s="1"/>
  <c r="AS40" i="51" s="1"/>
  <c r="AT40" i="51" s="1"/>
  <c r="AU40" i="51" s="1"/>
  <c r="AV40" i="51" s="1"/>
  <c r="AW40" i="51" s="1"/>
  <c r="AX40" i="51" s="1"/>
  <c r="AY40" i="51" s="1"/>
  <c r="AZ40" i="51" s="1"/>
  <c r="S40" i="35"/>
  <c r="N40" i="35"/>
  <c r="T40" i="35" s="1"/>
  <c r="AL40" i="35"/>
  <c r="AG40" i="35"/>
  <c r="AM40" i="35" s="1"/>
  <c r="AN40" i="35" s="1"/>
  <c r="AO40" i="35" s="1"/>
  <c r="AP40" i="35" s="1"/>
  <c r="AQ40" i="35" s="1"/>
  <c r="AR40" i="35" s="1"/>
  <c r="AS40" i="35" s="1"/>
  <c r="AT40" i="35" s="1"/>
  <c r="AU40" i="35" s="1"/>
  <c r="AV40" i="35" s="1"/>
  <c r="AW40" i="35" s="1"/>
  <c r="AX40" i="35" s="1"/>
  <c r="AY40" i="35" s="1"/>
  <c r="AZ40" i="35" s="1"/>
  <c r="S40" i="37"/>
  <c r="N40" i="37"/>
  <c r="T40" i="37" s="1"/>
  <c r="AL40" i="25"/>
  <c r="AG40" i="25"/>
  <c r="AM40" i="25" s="1"/>
  <c r="AN40" i="25" s="1"/>
  <c r="AO40" i="25" s="1"/>
  <c r="AP40" i="25" s="1"/>
  <c r="AQ40" i="25" s="1"/>
  <c r="AR40" i="25" s="1"/>
  <c r="AS40" i="25" s="1"/>
  <c r="AT40" i="25" s="1"/>
  <c r="AU40" i="25" s="1"/>
  <c r="AV40" i="25" s="1"/>
  <c r="AW40" i="25" s="1"/>
  <c r="AX40" i="25" s="1"/>
  <c r="AY40" i="25" s="1"/>
  <c r="AZ40" i="25" s="1"/>
  <c r="S40" i="33"/>
  <c r="N40" i="33"/>
  <c r="T40" i="33" s="1"/>
  <c r="N40" i="45"/>
  <c r="T40" i="45" s="1"/>
  <c r="S40" i="45"/>
  <c r="AG40" i="59"/>
  <c r="AM40" i="59" s="1"/>
  <c r="AN40" i="59" s="1"/>
  <c r="AO40" i="59" s="1"/>
  <c r="AP40" i="59" s="1"/>
  <c r="AQ40" i="59" s="1"/>
  <c r="AR40" i="59" s="1"/>
  <c r="AS40" i="59" s="1"/>
  <c r="AT40" i="59" s="1"/>
  <c r="AU40" i="59" s="1"/>
  <c r="AV40" i="59" s="1"/>
  <c r="AW40" i="59" s="1"/>
  <c r="AX40" i="59" s="1"/>
  <c r="AY40" i="59" s="1"/>
  <c r="AZ40" i="59" s="1"/>
  <c r="AL40" i="59"/>
  <c r="S40" i="23"/>
  <c r="N40" i="23"/>
  <c r="T40" i="23" s="1"/>
  <c r="N40" i="17"/>
  <c r="T40" i="17" s="1"/>
  <c r="S40" i="17"/>
  <c r="AL40" i="19"/>
  <c r="AG40" i="19"/>
  <c r="AM40" i="19" s="1"/>
  <c r="AN40" i="19" s="1"/>
  <c r="AO40" i="19" s="1"/>
  <c r="AP40" i="19" s="1"/>
  <c r="AQ40" i="19" s="1"/>
  <c r="AR40" i="19" s="1"/>
  <c r="AS40" i="19" s="1"/>
  <c r="AT40" i="19" s="1"/>
  <c r="AU40" i="19" s="1"/>
  <c r="AV40" i="19" s="1"/>
  <c r="AW40" i="19" s="1"/>
  <c r="AX40" i="19" s="1"/>
  <c r="AY40" i="19" s="1"/>
  <c r="AZ40" i="19" s="1"/>
  <c r="N40" i="43"/>
  <c r="T40" i="43" s="1"/>
  <c r="S40" i="43"/>
  <c r="S40" i="29"/>
  <c r="N40" i="29"/>
  <c r="T40" i="29" s="1"/>
  <c r="AG40" i="53"/>
  <c r="AM40" i="53" s="1"/>
  <c r="AN40" i="53" s="1"/>
  <c r="AO40" i="53" s="1"/>
  <c r="AP40" i="53" s="1"/>
  <c r="AQ40" i="53" s="1"/>
  <c r="AR40" i="53" s="1"/>
  <c r="AS40" i="53" s="1"/>
  <c r="AT40" i="53" s="1"/>
  <c r="AU40" i="53" s="1"/>
  <c r="AV40" i="53" s="1"/>
  <c r="AW40" i="53" s="1"/>
  <c r="AX40" i="53" s="1"/>
  <c r="AY40" i="53" s="1"/>
  <c r="AZ40" i="53" s="1"/>
  <c r="AL40" i="53"/>
  <c r="BK41" i="27"/>
  <c r="BL41" i="27" s="1"/>
  <c r="BM41" i="27" s="1"/>
  <c r="BN41" i="27" s="1"/>
  <c r="BO41" i="27" s="1"/>
  <c r="BA41" i="27"/>
  <c r="AG49" i="41"/>
  <c r="AM49" i="41" s="1"/>
  <c r="AN49" i="41" s="1"/>
  <c r="AO49" i="41" s="1"/>
  <c r="AP49" i="41" s="1"/>
  <c r="AQ49" i="41" s="1"/>
  <c r="AR49" i="41" s="1"/>
  <c r="AS49" i="41" s="1"/>
  <c r="AT49" i="41" s="1"/>
  <c r="AU49" i="41" s="1"/>
  <c r="AV49" i="41" s="1"/>
  <c r="AW49" i="41" s="1"/>
  <c r="AX49" i="41" s="1"/>
  <c r="AY49" i="41" s="1"/>
  <c r="AZ49" i="41" s="1"/>
  <c r="AL49" i="41"/>
  <c r="AF48" i="41"/>
  <c r="AJ48" i="41"/>
  <c r="AK48" i="41"/>
  <c r="N49" i="41"/>
  <c r="T49" i="41" s="1"/>
  <c r="S49" i="41"/>
  <c r="BK41" i="15"/>
  <c r="BL41" i="15" s="1"/>
  <c r="BM41" i="15" s="1"/>
  <c r="BN41" i="15" s="1"/>
  <c r="BO41" i="15" s="1"/>
  <c r="BA41" i="15"/>
  <c r="Q48" i="41"/>
  <c r="R48" i="41"/>
  <c r="M48" i="41"/>
  <c r="BK41" i="49"/>
  <c r="BL41" i="49" s="1"/>
  <c r="BM41" i="49" s="1"/>
  <c r="BN41" i="49" s="1"/>
  <c r="BO41" i="49" s="1"/>
  <c r="BA41" i="49"/>
  <c r="BK41" i="59"/>
  <c r="BL41" i="59" s="1"/>
  <c r="BM41" i="59" s="1"/>
  <c r="BN41" i="59" s="1"/>
  <c r="BO41" i="59" s="1"/>
  <c r="BA41" i="59"/>
  <c r="BK41" i="23"/>
  <c r="BL41" i="23" s="1"/>
  <c r="BM41" i="23" s="1"/>
  <c r="BN41" i="23" s="1"/>
  <c r="BO41" i="23" s="1"/>
  <c r="BA41" i="23"/>
  <c r="BK41" i="33"/>
  <c r="BL41" i="33" s="1"/>
  <c r="BM41" i="33" s="1"/>
  <c r="BN41" i="33" s="1"/>
  <c r="BO41" i="33" s="1"/>
  <c r="BA41" i="33"/>
  <c r="P52" i="39"/>
  <c r="P53" i="39" s="1"/>
  <c r="N47" i="61"/>
  <c r="T47" i="61" s="1"/>
  <c r="S47" i="61"/>
  <c r="AG44" i="61"/>
  <c r="AM44" i="61" s="1"/>
  <c r="AN44" i="61" s="1"/>
  <c r="AO44" i="61" s="1"/>
  <c r="AP44" i="61" s="1"/>
  <c r="AQ44" i="61" s="1"/>
  <c r="AR44" i="61" s="1"/>
  <c r="AS44" i="61" s="1"/>
  <c r="AT44" i="61" s="1"/>
  <c r="AU44" i="61" s="1"/>
  <c r="AV44" i="61" s="1"/>
  <c r="AW44" i="61" s="1"/>
  <c r="AX44" i="61" s="1"/>
  <c r="AY44" i="61" s="1"/>
  <c r="AZ44" i="61" s="1"/>
  <c r="AL44" i="61"/>
  <c r="S44" i="61"/>
  <c r="N44" i="61"/>
  <c r="T44" i="61" s="1"/>
  <c r="AG47" i="61"/>
  <c r="AM47" i="61" s="1"/>
  <c r="AN47" i="61" s="1"/>
  <c r="AO47" i="61" s="1"/>
  <c r="AP47" i="61" s="1"/>
  <c r="AQ47" i="61" s="1"/>
  <c r="AR47" i="61" s="1"/>
  <c r="AS47" i="61" s="1"/>
  <c r="AT47" i="61" s="1"/>
  <c r="AU47" i="61" s="1"/>
  <c r="AV47" i="61" s="1"/>
  <c r="AW47" i="61" s="1"/>
  <c r="AX47" i="61" s="1"/>
  <c r="AY47" i="61" s="1"/>
  <c r="AZ47" i="61" s="1"/>
  <c r="AL47" i="61"/>
  <c r="BA42" i="61"/>
  <c r="BK42" i="61"/>
  <c r="BL42" i="61" s="1"/>
  <c r="BM42" i="61" s="1"/>
  <c r="BN42" i="61" s="1"/>
  <c r="BO42" i="61" s="1"/>
  <c r="T30" i="61"/>
  <c r="CH33" i="61"/>
  <c r="BB33" i="61"/>
  <c r="CG33" i="61"/>
  <c r="CF33" i="61"/>
  <c r="BC41" i="61"/>
  <c r="CI41" i="61"/>
  <c r="CI46" i="61"/>
  <c r="BC46" i="61"/>
  <c r="AF52" i="61"/>
  <c r="AK52" i="61"/>
  <c r="AJ52" i="61"/>
  <c r="AL48" i="61"/>
  <c r="AG48" i="61"/>
  <c r="AM48" i="61" s="1"/>
  <c r="AN48" i="61" s="1"/>
  <c r="AO48" i="61" s="1"/>
  <c r="AP48" i="61" s="1"/>
  <c r="AQ48" i="61" s="1"/>
  <c r="AR48" i="61" s="1"/>
  <c r="AS48" i="61" s="1"/>
  <c r="AT48" i="61" s="1"/>
  <c r="AU48" i="61" s="1"/>
  <c r="AV48" i="61" s="1"/>
  <c r="AW48" i="61" s="1"/>
  <c r="AX48" i="61" s="1"/>
  <c r="AY48" i="61" s="1"/>
  <c r="AZ48" i="61" s="1"/>
  <c r="AA35" i="61"/>
  <c r="N48" i="61"/>
  <c r="S48" i="61"/>
  <c r="CI31" i="61"/>
  <c r="BC31" i="61"/>
  <c r="CH45" i="61"/>
  <c r="BB45" i="61"/>
  <c r="CF45" i="61"/>
  <c r="CG45" i="61"/>
  <c r="CI32" i="61"/>
  <c r="BC32" i="61"/>
  <c r="R52" i="61"/>
  <c r="Q52" i="61"/>
  <c r="Q53" i="61" s="1"/>
  <c r="M52" i="61"/>
  <c r="L53" i="61"/>
  <c r="CG36" i="61"/>
  <c r="CF36" i="61"/>
  <c r="BB36" i="61"/>
  <c r="CH36" i="61"/>
  <c r="CG39" i="61"/>
  <c r="BB39" i="61"/>
  <c r="CF39" i="61"/>
  <c r="CH39" i="61"/>
  <c r="BK49" i="61"/>
  <c r="BL49" i="61" s="1"/>
  <c r="BM49" i="61" s="1"/>
  <c r="BN49" i="61" s="1"/>
  <c r="BO49" i="61" s="1"/>
  <c r="BA49" i="61"/>
  <c r="S42" i="43"/>
  <c r="N42" i="43"/>
  <c r="T42" i="43" s="1"/>
  <c r="AG42" i="39"/>
  <c r="AM42" i="39" s="1"/>
  <c r="AN42" i="39" s="1"/>
  <c r="AO42" i="39" s="1"/>
  <c r="AP42" i="39" s="1"/>
  <c r="AQ42" i="39" s="1"/>
  <c r="AR42" i="39" s="1"/>
  <c r="AS42" i="39" s="1"/>
  <c r="AT42" i="39" s="1"/>
  <c r="AU42" i="39" s="1"/>
  <c r="AV42" i="39" s="1"/>
  <c r="AW42" i="39" s="1"/>
  <c r="AX42" i="39" s="1"/>
  <c r="AY42" i="39" s="1"/>
  <c r="AZ42" i="39" s="1"/>
  <c r="AL42" i="39"/>
  <c r="AG45" i="13"/>
  <c r="AM45" i="13" s="1"/>
  <c r="AN45" i="13" s="1"/>
  <c r="AO45" i="13" s="1"/>
  <c r="AP45" i="13" s="1"/>
  <c r="AQ45" i="13" s="1"/>
  <c r="AR45" i="13" s="1"/>
  <c r="AS45" i="13" s="1"/>
  <c r="AT45" i="13" s="1"/>
  <c r="AU45" i="13" s="1"/>
  <c r="AV45" i="13" s="1"/>
  <c r="AW45" i="13" s="1"/>
  <c r="AX45" i="13" s="1"/>
  <c r="AY45" i="13" s="1"/>
  <c r="AZ45" i="13" s="1"/>
  <c r="AL45" i="13"/>
  <c r="AK47" i="47"/>
  <c r="AF47" i="47"/>
  <c r="AJ47" i="47"/>
  <c r="M44" i="43"/>
  <c r="Q44" i="43"/>
  <c r="R44" i="43"/>
  <c r="AK47" i="19"/>
  <c r="AF47" i="19"/>
  <c r="AJ47" i="19"/>
  <c r="AK44" i="9"/>
  <c r="AJ44" i="9"/>
  <c r="AF44" i="9"/>
  <c r="S45" i="35"/>
  <c r="N45" i="35"/>
  <c r="T45" i="35" s="1"/>
  <c r="AG45" i="47"/>
  <c r="AM45" i="47" s="1"/>
  <c r="AN45" i="47" s="1"/>
  <c r="AO45" i="47" s="1"/>
  <c r="AP45" i="47" s="1"/>
  <c r="AQ45" i="47" s="1"/>
  <c r="AR45" i="47" s="1"/>
  <c r="AS45" i="47" s="1"/>
  <c r="AT45" i="47" s="1"/>
  <c r="AU45" i="47" s="1"/>
  <c r="AV45" i="47" s="1"/>
  <c r="AW45" i="47" s="1"/>
  <c r="AX45" i="47" s="1"/>
  <c r="AY45" i="47" s="1"/>
  <c r="AZ45" i="47" s="1"/>
  <c r="AL45" i="47"/>
  <c r="S45" i="23"/>
  <c r="N45" i="23"/>
  <c r="T45" i="23" s="1"/>
  <c r="AG45" i="23"/>
  <c r="AM45" i="23" s="1"/>
  <c r="AN45" i="23" s="1"/>
  <c r="AO45" i="23" s="1"/>
  <c r="AP45" i="23" s="1"/>
  <c r="AQ45" i="23" s="1"/>
  <c r="AR45" i="23" s="1"/>
  <c r="AS45" i="23" s="1"/>
  <c r="AT45" i="23" s="1"/>
  <c r="AU45" i="23" s="1"/>
  <c r="AV45" i="23" s="1"/>
  <c r="AW45" i="23" s="1"/>
  <c r="AX45" i="23" s="1"/>
  <c r="AY45" i="23" s="1"/>
  <c r="AZ45" i="23" s="1"/>
  <c r="AL45" i="23"/>
  <c r="S45" i="57"/>
  <c r="N45" i="57"/>
  <c r="T45" i="57" s="1"/>
  <c r="N42" i="53"/>
  <c r="T42" i="53" s="1"/>
  <c r="S42" i="53"/>
  <c r="AF47" i="13"/>
  <c r="AK47" i="13"/>
  <c r="AJ47" i="13"/>
  <c r="N42" i="23"/>
  <c r="T42" i="23" s="1"/>
  <c r="S42" i="23"/>
  <c r="Q47" i="19"/>
  <c r="R47" i="19"/>
  <c r="M47" i="19"/>
  <c r="AJ47" i="45"/>
  <c r="AF47" i="45"/>
  <c r="AK47" i="45"/>
  <c r="AG45" i="49"/>
  <c r="AM45" i="49" s="1"/>
  <c r="AN45" i="49" s="1"/>
  <c r="AO45" i="49" s="1"/>
  <c r="AP45" i="49" s="1"/>
  <c r="AQ45" i="49" s="1"/>
  <c r="AR45" i="49" s="1"/>
  <c r="AS45" i="49" s="1"/>
  <c r="AT45" i="49" s="1"/>
  <c r="AU45" i="49" s="1"/>
  <c r="AV45" i="49" s="1"/>
  <c r="AW45" i="49" s="1"/>
  <c r="AX45" i="49" s="1"/>
  <c r="AY45" i="49" s="1"/>
  <c r="AZ45" i="49" s="1"/>
  <c r="AL45" i="49"/>
  <c r="N45" i="45"/>
  <c r="T45" i="45" s="1"/>
  <c r="S45" i="45"/>
  <c r="S42" i="41"/>
  <c r="N42" i="41"/>
  <c r="T42" i="41" s="1"/>
  <c r="R47" i="37"/>
  <c r="Q47" i="37"/>
  <c r="M47" i="37"/>
  <c r="AJ44" i="49"/>
  <c r="AK44" i="49"/>
  <c r="AF44" i="49"/>
  <c r="AL42" i="23"/>
  <c r="AG42" i="23"/>
  <c r="AM42" i="23" s="1"/>
  <c r="AN42" i="23" s="1"/>
  <c r="AO42" i="23" s="1"/>
  <c r="AP42" i="23" s="1"/>
  <c r="AQ42" i="23" s="1"/>
  <c r="AR42" i="23" s="1"/>
  <c r="AS42" i="23" s="1"/>
  <c r="AT42" i="23" s="1"/>
  <c r="AU42" i="23" s="1"/>
  <c r="AV42" i="23" s="1"/>
  <c r="AW42" i="23" s="1"/>
  <c r="AX42" i="23" s="1"/>
  <c r="AY42" i="23" s="1"/>
  <c r="AZ42" i="23" s="1"/>
  <c r="Q44" i="41"/>
  <c r="M44" i="41"/>
  <c r="R44" i="41"/>
  <c r="AK47" i="43"/>
  <c r="AJ47" i="43"/>
  <c r="AF47" i="43"/>
  <c r="AK44" i="31"/>
  <c r="AJ44" i="31"/>
  <c r="AF44" i="31"/>
  <c r="N42" i="29"/>
  <c r="T42" i="29" s="1"/>
  <c r="S42" i="29"/>
  <c r="N45" i="15"/>
  <c r="T45" i="15" s="1"/>
  <c r="S45" i="15"/>
  <c r="M47" i="13"/>
  <c r="Q47" i="13"/>
  <c r="R47" i="13"/>
  <c r="AJ47" i="35"/>
  <c r="AF47" i="35"/>
  <c r="AK47" i="35"/>
  <c r="AI52" i="49"/>
  <c r="AE52" i="49"/>
  <c r="R45" i="9"/>
  <c r="Q45" i="9"/>
  <c r="M45" i="9"/>
  <c r="AK44" i="29"/>
  <c r="AJ44" i="29"/>
  <c r="AF44" i="29"/>
  <c r="R47" i="35"/>
  <c r="Q47" i="35"/>
  <c r="M47" i="35"/>
  <c r="AG42" i="53"/>
  <c r="AM42" i="53" s="1"/>
  <c r="AN42" i="53" s="1"/>
  <c r="AO42" i="53" s="1"/>
  <c r="AP42" i="53" s="1"/>
  <c r="AQ42" i="53" s="1"/>
  <c r="AR42" i="53" s="1"/>
  <c r="AS42" i="53" s="1"/>
  <c r="AT42" i="53" s="1"/>
  <c r="AU42" i="53" s="1"/>
  <c r="AV42" i="53" s="1"/>
  <c r="AW42" i="53" s="1"/>
  <c r="AX42" i="53" s="1"/>
  <c r="AY42" i="53" s="1"/>
  <c r="AZ42" i="53" s="1"/>
  <c r="AL42" i="53"/>
  <c r="N42" i="27"/>
  <c r="T42" i="27" s="1"/>
  <c r="S42" i="27"/>
  <c r="R47" i="47"/>
  <c r="Q47" i="47"/>
  <c r="M47" i="47"/>
  <c r="N42" i="13"/>
  <c r="T42" i="13" s="1"/>
  <c r="S42" i="13"/>
  <c r="AJ44" i="41"/>
  <c r="AF44" i="41"/>
  <c r="AK44" i="41"/>
  <c r="Q47" i="43"/>
  <c r="R47" i="43"/>
  <c r="M47" i="43"/>
  <c r="S42" i="49"/>
  <c r="N42" i="49"/>
  <c r="T42" i="49" s="1"/>
  <c r="S45" i="53"/>
  <c r="N45" i="53"/>
  <c r="T45" i="53" s="1"/>
  <c r="AG42" i="47"/>
  <c r="AM42" i="47" s="1"/>
  <c r="AN42" i="47" s="1"/>
  <c r="AO42" i="47" s="1"/>
  <c r="AP42" i="47" s="1"/>
  <c r="AQ42" i="47" s="1"/>
  <c r="AR42" i="47" s="1"/>
  <c r="AS42" i="47" s="1"/>
  <c r="AT42" i="47" s="1"/>
  <c r="AU42" i="47" s="1"/>
  <c r="AV42" i="47" s="1"/>
  <c r="AW42" i="47" s="1"/>
  <c r="AX42" i="47" s="1"/>
  <c r="AY42" i="47" s="1"/>
  <c r="AZ42" i="47" s="1"/>
  <c r="AL42" i="47"/>
  <c r="M47" i="15"/>
  <c r="Q47" i="15"/>
  <c r="R47" i="15"/>
  <c r="AF44" i="57"/>
  <c r="AK44" i="57"/>
  <c r="AJ44" i="57"/>
  <c r="AG45" i="57"/>
  <c r="AM45" i="57" s="1"/>
  <c r="AN45" i="57" s="1"/>
  <c r="AO45" i="57" s="1"/>
  <c r="AP45" i="57" s="1"/>
  <c r="AQ45" i="57" s="1"/>
  <c r="AR45" i="57" s="1"/>
  <c r="AS45" i="57" s="1"/>
  <c r="AT45" i="57" s="1"/>
  <c r="AU45" i="57" s="1"/>
  <c r="AV45" i="57" s="1"/>
  <c r="AW45" i="57" s="1"/>
  <c r="AX45" i="57" s="1"/>
  <c r="AY45" i="57" s="1"/>
  <c r="AZ45" i="57" s="1"/>
  <c r="AL45" i="57"/>
  <c r="L52" i="39"/>
  <c r="Q52" i="39" s="1"/>
  <c r="Q53" i="39" s="1"/>
  <c r="AF47" i="29"/>
  <c r="AK47" i="29"/>
  <c r="AJ47" i="29"/>
  <c r="AL42" i="43"/>
  <c r="AG42" i="43"/>
  <c r="AM42" i="43" s="1"/>
  <c r="AN42" i="43" s="1"/>
  <c r="AO42" i="43" s="1"/>
  <c r="AP42" i="43" s="1"/>
  <c r="AQ42" i="43" s="1"/>
  <c r="AR42" i="43" s="1"/>
  <c r="AS42" i="43" s="1"/>
  <c r="AT42" i="43" s="1"/>
  <c r="AU42" i="43" s="1"/>
  <c r="AV42" i="43" s="1"/>
  <c r="AW42" i="43" s="1"/>
  <c r="AX42" i="43" s="1"/>
  <c r="AY42" i="43" s="1"/>
  <c r="AZ42" i="43" s="1"/>
  <c r="AG42" i="51"/>
  <c r="AM42" i="51" s="1"/>
  <c r="AN42" i="51" s="1"/>
  <c r="AO42" i="51" s="1"/>
  <c r="AP42" i="51" s="1"/>
  <c r="AQ42" i="51" s="1"/>
  <c r="AR42" i="51" s="1"/>
  <c r="AS42" i="51" s="1"/>
  <c r="AT42" i="51" s="1"/>
  <c r="AU42" i="51" s="1"/>
  <c r="AV42" i="51" s="1"/>
  <c r="AW42" i="51" s="1"/>
  <c r="AX42" i="51" s="1"/>
  <c r="AY42" i="51" s="1"/>
  <c r="AZ42" i="51" s="1"/>
  <c r="AL42" i="51"/>
  <c r="M44" i="39"/>
  <c r="R44" i="39"/>
  <c r="Q44" i="39"/>
  <c r="AL45" i="31"/>
  <c r="AG45" i="31"/>
  <c r="AM45" i="31" s="1"/>
  <c r="AN45" i="31" s="1"/>
  <c r="AO45" i="31" s="1"/>
  <c r="AP45" i="31" s="1"/>
  <c r="AQ45" i="31" s="1"/>
  <c r="AR45" i="31" s="1"/>
  <c r="AS45" i="31" s="1"/>
  <c r="AT45" i="31" s="1"/>
  <c r="AU45" i="31" s="1"/>
  <c r="AV45" i="31" s="1"/>
  <c r="AW45" i="31" s="1"/>
  <c r="AX45" i="31" s="1"/>
  <c r="AY45" i="31" s="1"/>
  <c r="AZ45" i="31" s="1"/>
  <c r="P52" i="49"/>
  <c r="P53" i="49" s="1"/>
  <c r="L52" i="49"/>
  <c r="K53" i="49"/>
  <c r="M44" i="49"/>
  <c r="R44" i="49"/>
  <c r="Q44" i="49"/>
  <c r="S42" i="55"/>
  <c r="N42" i="55"/>
  <c r="T42" i="55" s="1"/>
  <c r="S45" i="59"/>
  <c r="N45" i="59"/>
  <c r="T45" i="59" s="1"/>
  <c r="N45" i="51"/>
  <c r="T45" i="51" s="1"/>
  <c r="S45" i="51"/>
  <c r="AG45" i="19"/>
  <c r="AM45" i="19" s="1"/>
  <c r="AN45" i="19" s="1"/>
  <c r="AO45" i="19" s="1"/>
  <c r="AP45" i="19" s="1"/>
  <c r="AQ45" i="19" s="1"/>
  <c r="AR45" i="19" s="1"/>
  <c r="AS45" i="19" s="1"/>
  <c r="AT45" i="19" s="1"/>
  <c r="AU45" i="19" s="1"/>
  <c r="AV45" i="19" s="1"/>
  <c r="AW45" i="19" s="1"/>
  <c r="AX45" i="19" s="1"/>
  <c r="AY45" i="19" s="1"/>
  <c r="AZ45" i="19" s="1"/>
  <c r="AL45" i="19"/>
  <c r="AF44" i="13"/>
  <c r="AJ44" i="13"/>
  <c r="AK44" i="13"/>
  <c r="AG45" i="51"/>
  <c r="AM45" i="51" s="1"/>
  <c r="AN45" i="51" s="1"/>
  <c r="AO45" i="51" s="1"/>
  <c r="AP45" i="51" s="1"/>
  <c r="AQ45" i="51" s="1"/>
  <c r="AR45" i="51" s="1"/>
  <c r="AS45" i="51" s="1"/>
  <c r="AT45" i="51" s="1"/>
  <c r="AU45" i="51" s="1"/>
  <c r="AV45" i="51" s="1"/>
  <c r="AW45" i="51" s="1"/>
  <c r="AX45" i="51" s="1"/>
  <c r="AY45" i="51" s="1"/>
  <c r="AZ45" i="51" s="1"/>
  <c r="AL45" i="51"/>
  <c r="M47" i="39"/>
  <c r="Q47" i="39"/>
  <c r="R47" i="39"/>
  <c r="AK47" i="51"/>
  <c r="AJ47" i="51"/>
  <c r="AF47" i="51"/>
  <c r="AJ47" i="57"/>
  <c r="AF47" i="57"/>
  <c r="AK47" i="57"/>
  <c r="N42" i="25"/>
  <c r="T42" i="25" s="1"/>
  <c r="S42" i="25"/>
  <c r="N45" i="47"/>
  <c r="T45" i="47" s="1"/>
  <c r="S45" i="47"/>
  <c r="AJ47" i="59"/>
  <c r="AF47" i="59"/>
  <c r="AK47" i="59"/>
  <c r="AG42" i="15"/>
  <c r="AM42" i="15" s="1"/>
  <c r="AN42" i="15" s="1"/>
  <c r="AO42" i="15" s="1"/>
  <c r="AP42" i="15" s="1"/>
  <c r="AQ42" i="15" s="1"/>
  <c r="AR42" i="15" s="1"/>
  <c r="AS42" i="15" s="1"/>
  <c r="AT42" i="15" s="1"/>
  <c r="AU42" i="15" s="1"/>
  <c r="AV42" i="15" s="1"/>
  <c r="AW42" i="15" s="1"/>
  <c r="AX42" i="15" s="1"/>
  <c r="AY42" i="15" s="1"/>
  <c r="AZ42" i="15" s="1"/>
  <c r="AL42" i="15"/>
  <c r="N36" i="9"/>
  <c r="T36" i="9" s="1"/>
  <c r="S36" i="9"/>
  <c r="AJ44" i="37"/>
  <c r="AK44" i="37"/>
  <c r="AF44" i="37"/>
  <c r="R44" i="53"/>
  <c r="Q44" i="53"/>
  <c r="M44" i="53"/>
  <c r="M44" i="31"/>
  <c r="R44" i="31"/>
  <c r="Q44" i="31"/>
  <c r="N45" i="33"/>
  <c r="T45" i="33" s="1"/>
  <c r="S45" i="33"/>
  <c r="AF47" i="55"/>
  <c r="AJ47" i="55"/>
  <c r="AK47" i="55"/>
  <c r="S45" i="17"/>
  <c r="N45" i="17"/>
  <c r="T45" i="17" s="1"/>
  <c r="R47" i="51"/>
  <c r="Q47" i="51"/>
  <c r="M47" i="51"/>
  <c r="AK47" i="23"/>
  <c r="AJ47" i="23"/>
  <c r="AF47" i="23"/>
  <c r="AF44" i="25"/>
  <c r="AK44" i="25"/>
  <c r="AJ44" i="25"/>
  <c r="R44" i="45"/>
  <c r="Q44" i="45"/>
  <c r="M44" i="45"/>
  <c r="N42" i="45"/>
  <c r="T42" i="45" s="1"/>
  <c r="S42" i="45"/>
  <c r="K53" i="45"/>
  <c r="P52" i="45"/>
  <c r="P53" i="45" s="1"/>
  <c r="L52" i="45"/>
  <c r="AG42" i="19"/>
  <c r="AM42" i="19" s="1"/>
  <c r="AN42" i="19" s="1"/>
  <c r="AO42" i="19" s="1"/>
  <c r="AP42" i="19" s="1"/>
  <c r="AQ42" i="19" s="1"/>
  <c r="AR42" i="19" s="1"/>
  <c r="AS42" i="19" s="1"/>
  <c r="AT42" i="19" s="1"/>
  <c r="AU42" i="19" s="1"/>
  <c r="AV42" i="19" s="1"/>
  <c r="AW42" i="19" s="1"/>
  <c r="AX42" i="19" s="1"/>
  <c r="AY42" i="19" s="1"/>
  <c r="AZ42" i="19" s="1"/>
  <c r="AL42" i="19"/>
  <c r="N45" i="27"/>
  <c r="T45" i="27" s="1"/>
  <c r="S45" i="27"/>
  <c r="Q44" i="37"/>
  <c r="R44" i="37"/>
  <c r="M44" i="37"/>
  <c r="S45" i="43"/>
  <c r="N45" i="43"/>
  <c r="T45" i="43" s="1"/>
  <c r="BK36" i="53"/>
  <c r="BL36" i="53" s="1"/>
  <c r="BM36" i="53" s="1"/>
  <c r="BN36" i="53" s="1"/>
  <c r="BO36" i="53" s="1"/>
  <c r="BA36" i="53"/>
  <c r="AG36" i="9"/>
  <c r="AM36" i="9" s="1"/>
  <c r="AN36" i="9" s="1"/>
  <c r="AO36" i="9" s="1"/>
  <c r="AP36" i="9" s="1"/>
  <c r="AQ36" i="9" s="1"/>
  <c r="AR36" i="9" s="1"/>
  <c r="AS36" i="9" s="1"/>
  <c r="AT36" i="9" s="1"/>
  <c r="AU36" i="9" s="1"/>
  <c r="AV36" i="9" s="1"/>
  <c r="AW36" i="9" s="1"/>
  <c r="AX36" i="9" s="1"/>
  <c r="AY36" i="9" s="1"/>
  <c r="AZ36" i="9" s="1"/>
  <c r="AL36" i="9"/>
  <c r="AL42" i="31"/>
  <c r="AG42" i="31"/>
  <c r="AM42" i="31" s="1"/>
  <c r="AN42" i="31" s="1"/>
  <c r="AO42" i="31" s="1"/>
  <c r="AP42" i="31" s="1"/>
  <c r="AQ42" i="31" s="1"/>
  <c r="AR42" i="31" s="1"/>
  <c r="AS42" i="31" s="1"/>
  <c r="AT42" i="31" s="1"/>
  <c r="AU42" i="31" s="1"/>
  <c r="AV42" i="31" s="1"/>
  <c r="AW42" i="31" s="1"/>
  <c r="AX42" i="31" s="1"/>
  <c r="AY42" i="31" s="1"/>
  <c r="AZ42" i="31" s="1"/>
  <c r="AK47" i="37"/>
  <c r="AF47" i="37"/>
  <c r="AJ47" i="37"/>
  <c r="Q44" i="33"/>
  <c r="M44" i="33"/>
  <c r="R44" i="33"/>
  <c r="AJ47" i="49"/>
  <c r="AF47" i="49"/>
  <c r="AK47" i="49"/>
  <c r="AG42" i="33"/>
  <c r="AM42" i="33" s="1"/>
  <c r="AN42" i="33" s="1"/>
  <c r="AO42" i="33" s="1"/>
  <c r="AP42" i="33" s="1"/>
  <c r="AQ42" i="33" s="1"/>
  <c r="AR42" i="33" s="1"/>
  <c r="AS42" i="33" s="1"/>
  <c r="AT42" i="33" s="1"/>
  <c r="AU42" i="33" s="1"/>
  <c r="AV42" i="33" s="1"/>
  <c r="AW42" i="33" s="1"/>
  <c r="AX42" i="33" s="1"/>
  <c r="AY42" i="33" s="1"/>
  <c r="AZ42" i="33" s="1"/>
  <c r="AL42" i="33"/>
  <c r="AJ44" i="33"/>
  <c r="AF44" i="33"/>
  <c r="AK44" i="33"/>
  <c r="AG45" i="29"/>
  <c r="AM45" i="29" s="1"/>
  <c r="AN45" i="29" s="1"/>
  <c r="AO45" i="29" s="1"/>
  <c r="AP45" i="29" s="1"/>
  <c r="AQ45" i="29" s="1"/>
  <c r="AR45" i="29" s="1"/>
  <c r="AS45" i="29" s="1"/>
  <c r="AT45" i="29" s="1"/>
  <c r="AU45" i="29" s="1"/>
  <c r="AV45" i="29" s="1"/>
  <c r="AW45" i="29" s="1"/>
  <c r="AX45" i="29" s="1"/>
  <c r="AY45" i="29" s="1"/>
  <c r="AZ45" i="29" s="1"/>
  <c r="AL45" i="29"/>
  <c r="N42" i="31"/>
  <c r="T42" i="31" s="1"/>
  <c r="S42" i="31"/>
  <c r="AK44" i="43"/>
  <c r="AJ44" i="43"/>
  <c r="AF44" i="43"/>
  <c r="AL42" i="27"/>
  <c r="AG42" i="27"/>
  <c r="AM42" i="27" s="1"/>
  <c r="AN42" i="27" s="1"/>
  <c r="AO42" i="27" s="1"/>
  <c r="AP42" i="27" s="1"/>
  <c r="AQ42" i="27" s="1"/>
  <c r="AR42" i="27" s="1"/>
  <c r="AS42" i="27" s="1"/>
  <c r="AT42" i="27" s="1"/>
  <c r="AU42" i="27" s="1"/>
  <c r="AV42" i="27" s="1"/>
  <c r="AW42" i="27" s="1"/>
  <c r="AX42" i="27" s="1"/>
  <c r="AY42" i="27" s="1"/>
  <c r="AZ42" i="27" s="1"/>
  <c r="AG42" i="45"/>
  <c r="AM42" i="45" s="1"/>
  <c r="AN42" i="45" s="1"/>
  <c r="AO42" i="45" s="1"/>
  <c r="AP42" i="45" s="1"/>
  <c r="AQ42" i="45" s="1"/>
  <c r="AR42" i="45" s="1"/>
  <c r="AS42" i="45" s="1"/>
  <c r="AT42" i="45" s="1"/>
  <c r="AU42" i="45" s="1"/>
  <c r="AV42" i="45" s="1"/>
  <c r="AW42" i="45" s="1"/>
  <c r="AX42" i="45" s="1"/>
  <c r="AY42" i="45" s="1"/>
  <c r="AZ42" i="45" s="1"/>
  <c r="AL42" i="45"/>
  <c r="AJ47" i="41"/>
  <c r="AF47" i="41"/>
  <c r="AK47" i="41"/>
  <c r="M47" i="41"/>
  <c r="R47" i="41"/>
  <c r="Q47" i="41"/>
  <c r="S42" i="47"/>
  <c r="N42" i="47"/>
  <c r="T42" i="47" s="1"/>
  <c r="Q47" i="55"/>
  <c r="M47" i="55"/>
  <c r="R47" i="55"/>
  <c r="AI52" i="59"/>
  <c r="AE52" i="59"/>
  <c r="AL42" i="37"/>
  <c r="AG42" i="37"/>
  <c r="AM42" i="37" s="1"/>
  <c r="AN42" i="37" s="1"/>
  <c r="AO42" i="37" s="1"/>
  <c r="AP42" i="37" s="1"/>
  <c r="AQ42" i="37" s="1"/>
  <c r="AR42" i="37" s="1"/>
  <c r="AS42" i="37" s="1"/>
  <c r="AT42" i="37" s="1"/>
  <c r="AU42" i="37" s="1"/>
  <c r="AV42" i="37" s="1"/>
  <c r="AW42" i="37" s="1"/>
  <c r="AX42" i="37" s="1"/>
  <c r="AY42" i="37" s="1"/>
  <c r="AZ42" i="37" s="1"/>
  <c r="R44" i="47"/>
  <c r="M44" i="47"/>
  <c r="Q44" i="47"/>
  <c r="AK47" i="15"/>
  <c r="AJ47" i="15"/>
  <c r="AF47" i="15"/>
  <c r="Q47" i="33"/>
  <c r="M47" i="33"/>
  <c r="R47" i="33"/>
  <c r="R47" i="25"/>
  <c r="Q47" i="25"/>
  <c r="M47" i="25"/>
  <c r="N42" i="51"/>
  <c r="T42" i="51" s="1"/>
  <c r="S42" i="51"/>
  <c r="S45" i="37"/>
  <c r="N45" i="37"/>
  <c r="T45" i="37" s="1"/>
  <c r="S42" i="35"/>
  <c r="N42" i="35"/>
  <c r="T42" i="35" s="1"/>
  <c r="AK47" i="39"/>
  <c r="AJ47" i="39"/>
  <c r="AF47" i="39"/>
  <c r="AF44" i="55"/>
  <c r="AJ44" i="55"/>
  <c r="AK44" i="55"/>
  <c r="AI52" i="55"/>
  <c r="AE52" i="55"/>
  <c r="AL42" i="41"/>
  <c r="AG42" i="41"/>
  <c r="AM42" i="41" s="1"/>
  <c r="AN42" i="41" s="1"/>
  <c r="AO42" i="41" s="1"/>
  <c r="AP42" i="41" s="1"/>
  <c r="AQ42" i="41" s="1"/>
  <c r="AR42" i="41" s="1"/>
  <c r="AS42" i="41" s="1"/>
  <c r="AT42" i="41" s="1"/>
  <c r="AU42" i="41" s="1"/>
  <c r="AV42" i="41" s="1"/>
  <c r="AW42" i="41" s="1"/>
  <c r="AX42" i="41" s="1"/>
  <c r="AY42" i="41" s="1"/>
  <c r="AZ42" i="41" s="1"/>
  <c r="R44" i="19"/>
  <c r="Q44" i="19"/>
  <c r="M44" i="19"/>
  <c r="AF47" i="27"/>
  <c r="AK47" i="27"/>
  <c r="AJ47" i="27"/>
  <c r="AG45" i="15"/>
  <c r="AM45" i="15" s="1"/>
  <c r="AN45" i="15" s="1"/>
  <c r="AO45" i="15" s="1"/>
  <c r="AP45" i="15" s="1"/>
  <c r="AQ45" i="15" s="1"/>
  <c r="AR45" i="15" s="1"/>
  <c r="AS45" i="15" s="1"/>
  <c r="AT45" i="15" s="1"/>
  <c r="AU45" i="15" s="1"/>
  <c r="AV45" i="15" s="1"/>
  <c r="AW45" i="15" s="1"/>
  <c r="AX45" i="15" s="1"/>
  <c r="AY45" i="15" s="1"/>
  <c r="AZ45" i="15" s="1"/>
  <c r="AL45" i="15"/>
  <c r="M44" i="9"/>
  <c r="R44" i="9"/>
  <c r="Q44" i="9"/>
  <c r="R47" i="17"/>
  <c r="Q47" i="17"/>
  <c r="M47" i="17"/>
  <c r="M44" i="25"/>
  <c r="R44" i="25"/>
  <c r="Q44" i="25"/>
  <c r="AG45" i="59"/>
  <c r="AM45" i="59" s="1"/>
  <c r="AN45" i="59" s="1"/>
  <c r="AO45" i="59" s="1"/>
  <c r="AP45" i="59" s="1"/>
  <c r="AQ45" i="59" s="1"/>
  <c r="AR45" i="59" s="1"/>
  <c r="AS45" i="59" s="1"/>
  <c r="AT45" i="59" s="1"/>
  <c r="AU45" i="59" s="1"/>
  <c r="AV45" i="59" s="1"/>
  <c r="AW45" i="59" s="1"/>
  <c r="AX45" i="59" s="1"/>
  <c r="AY45" i="59" s="1"/>
  <c r="AZ45" i="59" s="1"/>
  <c r="AL45" i="59"/>
  <c r="AF47" i="25"/>
  <c r="AJ47" i="25"/>
  <c r="AK47" i="25"/>
  <c r="R47" i="57"/>
  <c r="Q47" i="57"/>
  <c r="M47" i="57"/>
  <c r="AK45" i="9"/>
  <c r="AJ45" i="9"/>
  <c r="AF45" i="9"/>
  <c r="AJ44" i="23"/>
  <c r="AK44" i="23"/>
  <c r="AF44" i="23"/>
  <c r="AK44" i="59"/>
  <c r="AJ44" i="59"/>
  <c r="AF44" i="59"/>
  <c r="S42" i="19"/>
  <c r="N42" i="19"/>
  <c r="T42" i="19" s="1"/>
  <c r="Q47" i="49"/>
  <c r="R47" i="49"/>
  <c r="M47" i="49"/>
  <c r="AL42" i="55"/>
  <c r="AG42" i="55"/>
  <c r="AM42" i="55" s="1"/>
  <c r="AN42" i="55" s="1"/>
  <c r="AO42" i="55" s="1"/>
  <c r="AP42" i="55" s="1"/>
  <c r="AQ42" i="55" s="1"/>
  <c r="AR42" i="55" s="1"/>
  <c r="AS42" i="55" s="1"/>
  <c r="AT42" i="55" s="1"/>
  <c r="AU42" i="55" s="1"/>
  <c r="AV42" i="55" s="1"/>
  <c r="AW42" i="55" s="1"/>
  <c r="AX42" i="55" s="1"/>
  <c r="AY42" i="55" s="1"/>
  <c r="AZ42" i="55" s="1"/>
  <c r="AL42" i="35"/>
  <c r="AG42" i="35"/>
  <c r="AM42" i="35" s="1"/>
  <c r="AN42" i="35" s="1"/>
  <c r="AO42" i="35" s="1"/>
  <c r="AP42" i="35" s="1"/>
  <c r="AQ42" i="35" s="1"/>
  <c r="AR42" i="35" s="1"/>
  <c r="AS42" i="35" s="1"/>
  <c r="AT42" i="35" s="1"/>
  <c r="AU42" i="35" s="1"/>
  <c r="AV42" i="35" s="1"/>
  <c r="AW42" i="35" s="1"/>
  <c r="AX42" i="35" s="1"/>
  <c r="AY42" i="35" s="1"/>
  <c r="AZ42" i="35" s="1"/>
  <c r="AJ44" i="19"/>
  <c r="AF44" i="19"/>
  <c r="AK44" i="19"/>
  <c r="M44" i="15"/>
  <c r="R44" i="15"/>
  <c r="Q44" i="15"/>
  <c r="AL42" i="25"/>
  <c r="AG42" i="25"/>
  <c r="AM42" i="25" s="1"/>
  <c r="AN42" i="25" s="1"/>
  <c r="AO42" i="25" s="1"/>
  <c r="AP42" i="25" s="1"/>
  <c r="AQ42" i="25" s="1"/>
  <c r="AR42" i="25" s="1"/>
  <c r="AS42" i="25" s="1"/>
  <c r="AT42" i="25" s="1"/>
  <c r="AU42" i="25" s="1"/>
  <c r="AV42" i="25" s="1"/>
  <c r="AW42" i="25" s="1"/>
  <c r="AX42" i="25" s="1"/>
  <c r="AY42" i="25" s="1"/>
  <c r="AZ42" i="25" s="1"/>
  <c r="AG42" i="29"/>
  <c r="AM42" i="29" s="1"/>
  <c r="AN42" i="29" s="1"/>
  <c r="AO42" i="29" s="1"/>
  <c r="AP42" i="29" s="1"/>
  <c r="AQ42" i="29" s="1"/>
  <c r="AR42" i="29" s="1"/>
  <c r="AS42" i="29" s="1"/>
  <c r="AT42" i="29" s="1"/>
  <c r="AU42" i="29" s="1"/>
  <c r="AV42" i="29" s="1"/>
  <c r="AW42" i="29" s="1"/>
  <c r="AX42" i="29" s="1"/>
  <c r="AY42" i="29" s="1"/>
  <c r="AZ42" i="29" s="1"/>
  <c r="AL42" i="29"/>
  <c r="R44" i="27"/>
  <c r="Q44" i="27"/>
  <c r="M44" i="27"/>
  <c r="AF44" i="17"/>
  <c r="AJ44" i="17"/>
  <c r="AK44" i="17"/>
  <c r="N45" i="49"/>
  <c r="T45" i="49" s="1"/>
  <c r="S45" i="49"/>
  <c r="S45" i="19"/>
  <c r="N45" i="19"/>
  <c r="T45" i="19" s="1"/>
  <c r="AG42" i="57"/>
  <c r="AM42" i="57" s="1"/>
  <c r="AN42" i="57" s="1"/>
  <c r="AO42" i="57" s="1"/>
  <c r="AP42" i="57" s="1"/>
  <c r="AQ42" i="57" s="1"/>
  <c r="AR42" i="57" s="1"/>
  <c r="AS42" i="57" s="1"/>
  <c r="AT42" i="57" s="1"/>
  <c r="AU42" i="57" s="1"/>
  <c r="AV42" i="57" s="1"/>
  <c r="AW42" i="57" s="1"/>
  <c r="AX42" i="57" s="1"/>
  <c r="AY42" i="57" s="1"/>
  <c r="AZ42" i="57" s="1"/>
  <c r="AL42" i="57"/>
  <c r="L52" i="59"/>
  <c r="P52" i="59"/>
  <c r="K53" i="59"/>
  <c r="M44" i="17"/>
  <c r="R44" i="17"/>
  <c r="Q44" i="17"/>
  <c r="AF44" i="45"/>
  <c r="AJ44" i="45"/>
  <c r="AK44" i="45"/>
  <c r="S42" i="15"/>
  <c r="N42" i="15"/>
  <c r="T42" i="15" s="1"/>
  <c r="N45" i="41"/>
  <c r="T45" i="41" s="1"/>
  <c r="S45" i="41"/>
  <c r="AL45" i="35"/>
  <c r="AG45" i="35"/>
  <c r="AM45" i="35" s="1"/>
  <c r="AN45" i="35" s="1"/>
  <c r="AO45" i="35" s="1"/>
  <c r="AP45" i="35" s="1"/>
  <c r="AQ45" i="35" s="1"/>
  <c r="AR45" i="35" s="1"/>
  <c r="AS45" i="35" s="1"/>
  <c r="AT45" i="35" s="1"/>
  <c r="AU45" i="35" s="1"/>
  <c r="AV45" i="35" s="1"/>
  <c r="AW45" i="35" s="1"/>
  <c r="AX45" i="35" s="1"/>
  <c r="AY45" i="35" s="1"/>
  <c r="AZ45" i="35" s="1"/>
  <c r="AG45" i="37"/>
  <c r="AM45" i="37" s="1"/>
  <c r="AN45" i="37" s="1"/>
  <c r="AO45" i="37" s="1"/>
  <c r="AP45" i="37" s="1"/>
  <c r="AQ45" i="37" s="1"/>
  <c r="AR45" i="37" s="1"/>
  <c r="AS45" i="37" s="1"/>
  <c r="AT45" i="37" s="1"/>
  <c r="AU45" i="37" s="1"/>
  <c r="AV45" i="37" s="1"/>
  <c r="AW45" i="37" s="1"/>
  <c r="AX45" i="37" s="1"/>
  <c r="AY45" i="37" s="1"/>
  <c r="AZ45" i="37" s="1"/>
  <c r="AL45" i="37"/>
  <c r="N42" i="57"/>
  <c r="T42" i="57" s="1"/>
  <c r="S42" i="57"/>
  <c r="Q44" i="51"/>
  <c r="M44" i="51"/>
  <c r="R44" i="51"/>
  <c r="AJ44" i="53"/>
  <c r="AF44" i="53"/>
  <c r="AK44" i="53"/>
  <c r="S45" i="55"/>
  <c r="N45" i="55"/>
  <c r="T45" i="55" s="1"/>
  <c r="M44" i="55"/>
  <c r="R44" i="55"/>
  <c r="Q44" i="55"/>
  <c r="R44" i="59"/>
  <c r="Q44" i="59"/>
  <c r="M44" i="59"/>
  <c r="AG42" i="13"/>
  <c r="AM42" i="13" s="1"/>
  <c r="AN42" i="13" s="1"/>
  <c r="AO42" i="13" s="1"/>
  <c r="AP42" i="13" s="1"/>
  <c r="AQ42" i="13" s="1"/>
  <c r="AR42" i="13" s="1"/>
  <c r="AS42" i="13" s="1"/>
  <c r="AT42" i="13" s="1"/>
  <c r="AU42" i="13" s="1"/>
  <c r="AV42" i="13" s="1"/>
  <c r="AW42" i="13" s="1"/>
  <c r="AX42" i="13" s="1"/>
  <c r="AY42" i="13" s="1"/>
  <c r="AZ42" i="13" s="1"/>
  <c r="AL42" i="13"/>
  <c r="AE52" i="45"/>
  <c r="AI52" i="45"/>
  <c r="AL45" i="45"/>
  <c r="AG45" i="45"/>
  <c r="AM45" i="45" s="1"/>
  <c r="AN45" i="45" s="1"/>
  <c r="AO45" i="45" s="1"/>
  <c r="AP45" i="45" s="1"/>
  <c r="AQ45" i="45" s="1"/>
  <c r="AR45" i="45" s="1"/>
  <c r="AS45" i="45" s="1"/>
  <c r="AT45" i="45" s="1"/>
  <c r="AU45" i="45" s="1"/>
  <c r="AV45" i="45" s="1"/>
  <c r="AW45" i="45" s="1"/>
  <c r="AX45" i="45" s="1"/>
  <c r="AY45" i="45" s="1"/>
  <c r="AZ45" i="45" s="1"/>
  <c r="AL42" i="49"/>
  <c r="AG42" i="49"/>
  <c r="AM42" i="49" s="1"/>
  <c r="AN42" i="49" s="1"/>
  <c r="AO42" i="49" s="1"/>
  <c r="AP42" i="49" s="1"/>
  <c r="AQ42" i="49" s="1"/>
  <c r="AR42" i="49" s="1"/>
  <c r="AS42" i="49" s="1"/>
  <c r="AT42" i="49" s="1"/>
  <c r="AU42" i="49" s="1"/>
  <c r="AV42" i="49" s="1"/>
  <c r="AW42" i="49" s="1"/>
  <c r="AX42" i="49" s="1"/>
  <c r="AY42" i="49" s="1"/>
  <c r="AZ42" i="49" s="1"/>
  <c r="N42" i="33"/>
  <c r="T42" i="33" s="1"/>
  <c r="S42" i="33"/>
  <c r="AL45" i="53"/>
  <c r="AG45" i="53"/>
  <c r="AM45" i="53" s="1"/>
  <c r="AN45" i="53" s="1"/>
  <c r="AO45" i="53" s="1"/>
  <c r="AP45" i="53" s="1"/>
  <c r="AQ45" i="53" s="1"/>
  <c r="AR45" i="53" s="1"/>
  <c r="AS45" i="53" s="1"/>
  <c r="AT45" i="53" s="1"/>
  <c r="AU45" i="53" s="1"/>
  <c r="AV45" i="53" s="1"/>
  <c r="AW45" i="53" s="1"/>
  <c r="AX45" i="53" s="1"/>
  <c r="AY45" i="53" s="1"/>
  <c r="AZ45" i="53" s="1"/>
  <c r="R47" i="31"/>
  <c r="Q47" i="31"/>
  <c r="M47" i="31"/>
  <c r="AF44" i="39"/>
  <c r="AK44" i="39"/>
  <c r="AJ44" i="39"/>
  <c r="AG45" i="27"/>
  <c r="AM45" i="27" s="1"/>
  <c r="AN45" i="27" s="1"/>
  <c r="AO45" i="27" s="1"/>
  <c r="AP45" i="27" s="1"/>
  <c r="AQ45" i="27" s="1"/>
  <c r="AR45" i="27" s="1"/>
  <c r="AS45" i="27" s="1"/>
  <c r="AT45" i="27" s="1"/>
  <c r="AU45" i="27" s="1"/>
  <c r="AV45" i="27" s="1"/>
  <c r="AW45" i="27" s="1"/>
  <c r="AX45" i="27" s="1"/>
  <c r="AY45" i="27" s="1"/>
  <c r="AZ45" i="27" s="1"/>
  <c r="AL45" i="27"/>
  <c r="AK44" i="47"/>
  <c r="AJ44" i="47"/>
  <c r="AF44" i="47"/>
  <c r="R44" i="57"/>
  <c r="Q44" i="57"/>
  <c r="M44" i="57"/>
  <c r="BK36" i="55"/>
  <c r="BL36" i="55" s="1"/>
  <c r="BM36" i="55" s="1"/>
  <c r="BN36" i="55" s="1"/>
  <c r="BO36" i="55" s="1"/>
  <c r="BA36" i="55"/>
  <c r="AL45" i="39"/>
  <c r="AG45" i="39"/>
  <c r="AM45" i="39" s="1"/>
  <c r="AN45" i="39" s="1"/>
  <c r="AO45" i="39" s="1"/>
  <c r="AP45" i="39" s="1"/>
  <c r="AQ45" i="39" s="1"/>
  <c r="AR45" i="39" s="1"/>
  <c r="AS45" i="39" s="1"/>
  <c r="AT45" i="39" s="1"/>
  <c r="AU45" i="39" s="1"/>
  <c r="AV45" i="39" s="1"/>
  <c r="AW45" i="39" s="1"/>
  <c r="AX45" i="39" s="1"/>
  <c r="AY45" i="39" s="1"/>
  <c r="AZ45" i="39" s="1"/>
  <c r="O53" i="49"/>
  <c r="Q47" i="23"/>
  <c r="M47" i="23"/>
  <c r="R47" i="23"/>
  <c r="AG45" i="33"/>
  <c r="AM45" i="33" s="1"/>
  <c r="AN45" i="33" s="1"/>
  <c r="AO45" i="33" s="1"/>
  <c r="AP45" i="33" s="1"/>
  <c r="AQ45" i="33" s="1"/>
  <c r="AR45" i="33" s="1"/>
  <c r="AS45" i="33" s="1"/>
  <c r="AT45" i="33" s="1"/>
  <c r="AU45" i="33" s="1"/>
  <c r="AV45" i="33" s="1"/>
  <c r="AW45" i="33" s="1"/>
  <c r="AX45" i="33" s="1"/>
  <c r="AY45" i="33" s="1"/>
  <c r="AZ45" i="33" s="1"/>
  <c r="AL45" i="33"/>
  <c r="AK47" i="31"/>
  <c r="AJ47" i="31"/>
  <c r="AF47" i="31"/>
  <c r="N42" i="17"/>
  <c r="T42" i="17" s="1"/>
  <c r="S42" i="17"/>
  <c r="S45" i="39"/>
  <c r="N45" i="39"/>
  <c r="T45" i="39" s="1"/>
  <c r="Q44" i="13"/>
  <c r="M44" i="13"/>
  <c r="R44" i="13"/>
  <c r="AF47" i="53"/>
  <c r="AK47" i="53"/>
  <c r="AJ47" i="53"/>
  <c r="AK44" i="27"/>
  <c r="AJ44" i="27"/>
  <c r="AF44" i="27"/>
  <c r="AJ44" i="15"/>
  <c r="AF44" i="15"/>
  <c r="AK44" i="15"/>
  <c r="BK36" i="39"/>
  <c r="BL36" i="39" s="1"/>
  <c r="BM36" i="39" s="1"/>
  <c r="BN36" i="39" s="1"/>
  <c r="BO36" i="39" s="1"/>
  <c r="BA36" i="39"/>
  <c r="AG42" i="59"/>
  <c r="AM42" i="59" s="1"/>
  <c r="AN42" i="59" s="1"/>
  <c r="AO42" i="59" s="1"/>
  <c r="AP42" i="59" s="1"/>
  <c r="AQ42" i="59" s="1"/>
  <c r="AR42" i="59" s="1"/>
  <c r="AS42" i="59" s="1"/>
  <c r="AT42" i="59" s="1"/>
  <c r="AU42" i="59" s="1"/>
  <c r="AV42" i="59" s="1"/>
  <c r="AW42" i="59" s="1"/>
  <c r="AX42" i="59" s="1"/>
  <c r="AY42" i="59" s="1"/>
  <c r="AZ42" i="59" s="1"/>
  <c r="AL42" i="59"/>
  <c r="M47" i="53"/>
  <c r="Q47" i="53"/>
  <c r="R47" i="53"/>
  <c r="AL45" i="43"/>
  <c r="AG45" i="43"/>
  <c r="AM45" i="43" s="1"/>
  <c r="AN45" i="43" s="1"/>
  <c r="AO45" i="43" s="1"/>
  <c r="AP45" i="43" s="1"/>
  <c r="AQ45" i="43" s="1"/>
  <c r="AR45" i="43" s="1"/>
  <c r="AS45" i="43" s="1"/>
  <c r="AT45" i="43" s="1"/>
  <c r="AU45" i="43" s="1"/>
  <c r="AV45" i="43" s="1"/>
  <c r="AW45" i="43" s="1"/>
  <c r="AX45" i="43" s="1"/>
  <c r="AY45" i="43" s="1"/>
  <c r="AZ45" i="43" s="1"/>
  <c r="N42" i="39"/>
  <c r="T42" i="39" s="1"/>
  <c r="S42" i="39"/>
  <c r="S42" i="37"/>
  <c r="N42" i="37"/>
  <c r="T42" i="37" s="1"/>
  <c r="R44" i="29"/>
  <c r="Q44" i="29"/>
  <c r="M44" i="29"/>
  <c r="AK47" i="17"/>
  <c r="AF47" i="17"/>
  <c r="AJ47" i="17"/>
  <c r="AG45" i="41"/>
  <c r="AM45" i="41" s="1"/>
  <c r="AN45" i="41" s="1"/>
  <c r="AO45" i="41" s="1"/>
  <c r="AP45" i="41" s="1"/>
  <c r="AQ45" i="41" s="1"/>
  <c r="AR45" i="41" s="1"/>
  <c r="AS45" i="41" s="1"/>
  <c r="AT45" i="41" s="1"/>
  <c r="AU45" i="41" s="1"/>
  <c r="AV45" i="41" s="1"/>
  <c r="AW45" i="41" s="1"/>
  <c r="AX45" i="41" s="1"/>
  <c r="AY45" i="41" s="1"/>
  <c r="AZ45" i="41" s="1"/>
  <c r="AL45" i="41"/>
  <c r="S45" i="25"/>
  <c r="N45" i="25"/>
  <c r="T45" i="25" s="1"/>
  <c r="R47" i="27"/>
  <c r="Q47" i="27"/>
  <c r="M47" i="27"/>
  <c r="AJ47" i="33"/>
  <c r="AK47" i="33"/>
  <c r="AF47" i="33"/>
  <c r="N45" i="31"/>
  <c r="T45" i="31" s="1"/>
  <c r="S45" i="31"/>
  <c r="BK36" i="59"/>
  <c r="BL36" i="59" s="1"/>
  <c r="BM36" i="59" s="1"/>
  <c r="BN36" i="59" s="1"/>
  <c r="BO36" i="59" s="1"/>
  <c r="BA36" i="59"/>
  <c r="AL45" i="25"/>
  <c r="AG45" i="25"/>
  <c r="AM45" i="25" s="1"/>
  <c r="AN45" i="25" s="1"/>
  <c r="AO45" i="25" s="1"/>
  <c r="AP45" i="25" s="1"/>
  <c r="AQ45" i="25" s="1"/>
  <c r="AR45" i="25" s="1"/>
  <c r="AS45" i="25" s="1"/>
  <c r="AT45" i="25" s="1"/>
  <c r="AU45" i="25" s="1"/>
  <c r="AV45" i="25" s="1"/>
  <c r="AW45" i="25" s="1"/>
  <c r="AX45" i="25" s="1"/>
  <c r="AY45" i="25" s="1"/>
  <c r="AZ45" i="25" s="1"/>
  <c r="Q44" i="23"/>
  <c r="M44" i="23"/>
  <c r="R44" i="23"/>
  <c r="R47" i="29"/>
  <c r="Q47" i="29"/>
  <c r="M47" i="29"/>
  <c r="N42" i="59"/>
  <c r="T42" i="59" s="1"/>
  <c r="S42" i="59"/>
  <c r="R47" i="59"/>
  <c r="Q47" i="59"/>
  <c r="M47" i="59"/>
  <c r="L52" i="55"/>
  <c r="K53" i="55"/>
  <c r="P52" i="55"/>
  <c r="P53" i="55" s="1"/>
  <c r="AL45" i="55"/>
  <c r="AG45" i="55"/>
  <c r="AM45" i="55" s="1"/>
  <c r="AN45" i="55" s="1"/>
  <c r="AO45" i="55" s="1"/>
  <c r="AP45" i="55" s="1"/>
  <c r="AQ45" i="55" s="1"/>
  <c r="AR45" i="55" s="1"/>
  <c r="AS45" i="55" s="1"/>
  <c r="AT45" i="55" s="1"/>
  <c r="AU45" i="55" s="1"/>
  <c r="AV45" i="55" s="1"/>
  <c r="AW45" i="55" s="1"/>
  <c r="AX45" i="55" s="1"/>
  <c r="AY45" i="55" s="1"/>
  <c r="AZ45" i="55" s="1"/>
  <c r="AG45" i="17"/>
  <c r="AM45" i="17" s="1"/>
  <c r="AN45" i="17" s="1"/>
  <c r="AO45" i="17" s="1"/>
  <c r="AP45" i="17" s="1"/>
  <c r="AQ45" i="17" s="1"/>
  <c r="AR45" i="17" s="1"/>
  <c r="AS45" i="17" s="1"/>
  <c r="AT45" i="17" s="1"/>
  <c r="AU45" i="17" s="1"/>
  <c r="AV45" i="17" s="1"/>
  <c r="AW45" i="17" s="1"/>
  <c r="AX45" i="17" s="1"/>
  <c r="AY45" i="17" s="1"/>
  <c r="AZ45" i="17" s="1"/>
  <c r="AL45" i="17"/>
  <c r="S45" i="29"/>
  <c r="N45" i="29"/>
  <c r="T45" i="29" s="1"/>
  <c r="R47" i="45"/>
  <c r="M47" i="45"/>
  <c r="Q47" i="45"/>
  <c r="N45" i="13"/>
  <c r="T45" i="13" s="1"/>
  <c r="S45" i="13"/>
  <c r="AL42" i="17"/>
  <c r="AG42" i="17"/>
  <c r="AM42" i="17" s="1"/>
  <c r="AN42" i="17" s="1"/>
  <c r="AO42" i="17" s="1"/>
  <c r="AP42" i="17" s="1"/>
  <c r="AQ42" i="17" s="1"/>
  <c r="AR42" i="17" s="1"/>
  <c r="AS42" i="17" s="1"/>
  <c r="AT42" i="17" s="1"/>
  <c r="AU42" i="17" s="1"/>
  <c r="AV42" i="17" s="1"/>
  <c r="AW42" i="17" s="1"/>
  <c r="AX42" i="17" s="1"/>
  <c r="AY42" i="17" s="1"/>
  <c r="AZ42" i="17" s="1"/>
  <c r="AK44" i="51"/>
  <c r="AJ44" i="51"/>
  <c r="AF44" i="51"/>
  <c r="CH49" i="59"/>
  <c r="CG49" i="59"/>
  <c r="BB49" i="59"/>
  <c r="CF49" i="59"/>
  <c r="BC31" i="59"/>
  <c r="CI31" i="59"/>
  <c r="BK48" i="59"/>
  <c r="BL48" i="59" s="1"/>
  <c r="BM48" i="59" s="1"/>
  <c r="BN48" i="59" s="1"/>
  <c r="BO48" i="59" s="1"/>
  <c r="BA48" i="59"/>
  <c r="AA35" i="59"/>
  <c r="CI33" i="59"/>
  <c r="BC33" i="59"/>
  <c r="S30" i="59"/>
  <c r="BB39" i="59"/>
  <c r="CG39" i="59"/>
  <c r="CH39" i="59"/>
  <c r="CF39" i="59"/>
  <c r="CI32" i="59"/>
  <c r="BC32" i="59"/>
  <c r="BC46" i="59"/>
  <c r="CI46" i="59"/>
  <c r="T48" i="59"/>
  <c r="CI31" i="57"/>
  <c r="BC31" i="57"/>
  <c r="CI46" i="57"/>
  <c r="BC46" i="57"/>
  <c r="S48" i="57"/>
  <c r="N48" i="57"/>
  <c r="CF41" i="57"/>
  <c r="CG41" i="57"/>
  <c r="CH41" i="57"/>
  <c r="BB41" i="57"/>
  <c r="CF39" i="57"/>
  <c r="CG39" i="57"/>
  <c r="BB39" i="57"/>
  <c r="CH39" i="57"/>
  <c r="CI33" i="57"/>
  <c r="BC33" i="57"/>
  <c r="BA49" i="57"/>
  <c r="BK49" i="57"/>
  <c r="BL49" i="57" s="1"/>
  <c r="BM49" i="57" s="1"/>
  <c r="BN49" i="57" s="1"/>
  <c r="BO49" i="57" s="1"/>
  <c r="M52" i="57"/>
  <c r="R52" i="57"/>
  <c r="R53" i="57" s="1"/>
  <c r="Q52" i="57"/>
  <c r="Q53" i="57" s="1"/>
  <c r="L53" i="57"/>
  <c r="AK52" i="57"/>
  <c r="AF52" i="57"/>
  <c r="AJ52" i="57"/>
  <c r="AL48" i="57"/>
  <c r="AG48" i="57"/>
  <c r="AM48" i="57" s="1"/>
  <c r="AN48" i="57" s="1"/>
  <c r="AO48" i="57" s="1"/>
  <c r="AP48" i="57" s="1"/>
  <c r="AQ48" i="57" s="1"/>
  <c r="AR48" i="57" s="1"/>
  <c r="AS48" i="57" s="1"/>
  <c r="AT48" i="57" s="1"/>
  <c r="AU48" i="57" s="1"/>
  <c r="AV48" i="57" s="1"/>
  <c r="AW48" i="57" s="1"/>
  <c r="AX48" i="57" s="1"/>
  <c r="AY48" i="57" s="1"/>
  <c r="AZ48" i="57" s="1"/>
  <c r="T30" i="57"/>
  <c r="CI32" i="57"/>
  <c r="BC32" i="57"/>
  <c r="CI36" i="57"/>
  <c r="BC36" i="57"/>
  <c r="AA35" i="57"/>
  <c r="BK49" i="55"/>
  <c r="BL49" i="55" s="1"/>
  <c r="BM49" i="55" s="1"/>
  <c r="BN49" i="55" s="1"/>
  <c r="BO49" i="55" s="1"/>
  <c r="BA49" i="55"/>
  <c r="AB35" i="55"/>
  <c r="CI31" i="55"/>
  <c r="BC31" i="55"/>
  <c r="AL48" i="55"/>
  <c r="AG48" i="55"/>
  <c r="AM48" i="55" s="1"/>
  <c r="AN48" i="55" s="1"/>
  <c r="AO48" i="55" s="1"/>
  <c r="AP48" i="55" s="1"/>
  <c r="AQ48" i="55" s="1"/>
  <c r="AR48" i="55" s="1"/>
  <c r="AS48" i="55" s="1"/>
  <c r="AT48" i="55" s="1"/>
  <c r="AU48" i="55" s="1"/>
  <c r="AV48" i="55" s="1"/>
  <c r="AW48" i="55" s="1"/>
  <c r="AX48" i="55" s="1"/>
  <c r="AY48" i="55" s="1"/>
  <c r="AZ48" i="55" s="1"/>
  <c r="CI32" i="55"/>
  <c r="BC32" i="55"/>
  <c r="BC33" i="55"/>
  <c r="CI33" i="55"/>
  <c r="S48" i="55"/>
  <c r="N48" i="55"/>
  <c r="S30" i="55"/>
  <c r="CF41" i="55"/>
  <c r="CH41" i="55"/>
  <c r="BB41" i="55"/>
  <c r="CG41" i="55"/>
  <c r="CH39" i="55"/>
  <c r="CG39" i="55"/>
  <c r="BB39" i="55"/>
  <c r="CF39" i="55"/>
  <c r="CI46" i="55"/>
  <c r="BC46" i="55"/>
  <c r="AB35" i="53"/>
  <c r="CI39" i="53"/>
  <c r="BC39" i="53"/>
  <c r="CF41" i="53"/>
  <c r="BB41" i="53"/>
  <c r="CG41" i="53"/>
  <c r="CH41" i="53"/>
  <c r="N48" i="53"/>
  <c r="S48" i="53"/>
  <c r="T30" i="53"/>
  <c r="CI46" i="53"/>
  <c r="BC46" i="53"/>
  <c r="BK49" i="53"/>
  <c r="BL49" i="53" s="1"/>
  <c r="BM49" i="53" s="1"/>
  <c r="BN49" i="53" s="1"/>
  <c r="BO49" i="53" s="1"/>
  <c r="BA49" i="53"/>
  <c r="AL48" i="53"/>
  <c r="AG48" i="53"/>
  <c r="AM48" i="53" s="1"/>
  <c r="AN48" i="53" s="1"/>
  <c r="AO48" i="53" s="1"/>
  <c r="AP48" i="53" s="1"/>
  <c r="AQ48" i="53" s="1"/>
  <c r="AR48" i="53" s="1"/>
  <c r="AS48" i="53" s="1"/>
  <c r="AT48" i="53" s="1"/>
  <c r="AU48" i="53" s="1"/>
  <c r="AV48" i="53" s="1"/>
  <c r="AW48" i="53" s="1"/>
  <c r="AX48" i="53" s="1"/>
  <c r="AY48" i="53" s="1"/>
  <c r="AZ48" i="53" s="1"/>
  <c r="CG33" i="53"/>
  <c r="CF33" i="53"/>
  <c r="BB33" i="53"/>
  <c r="CH33" i="53"/>
  <c r="AC29" i="53"/>
  <c r="CI31" i="53"/>
  <c r="BC31" i="53"/>
  <c r="BC32" i="53"/>
  <c r="CI32" i="53"/>
  <c r="BK49" i="51"/>
  <c r="BL49" i="51" s="1"/>
  <c r="BM49" i="51" s="1"/>
  <c r="BN49" i="51" s="1"/>
  <c r="BO49" i="51" s="1"/>
  <c r="BA49" i="51"/>
  <c r="AB35" i="51"/>
  <c r="CK31" i="51"/>
  <c r="BE31" i="51"/>
  <c r="CF39" i="51"/>
  <c r="CH39" i="51"/>
  <c r="CG39" i="51"/>
  <c r="BB39" i="51"/>
  <c r="AB29" i="51"/>
  <c r="CI33" i="51"/>
  <c r="BC33" i="51"/>
  <c r="AK52" i="51"/>
  <c r="AJ52" i="51"/>
  <c r="AF52" i="51"/>
  <c r="T30" i="51"/>
  <c r="CI32" i="51"/>
  <c r="BC32" i="51"/>
  <c r="CF36" i="51"/>
  <c r="CG36" i="51"/>
  <c r="CH36" i="51"/>
  <c r="BB36" i="51"/>
  <c r="S48" i="51"/>
  <c r="N48" i="51"/>
  <c r="AG48" i="51"/>
  <c r="AM48" i="51" s="1"/>
  <c r="AN48" i="51" s="1"/>
  <c r="AO48" i="51" s="1"/>
  <c r="AP48" i="51" s="1"/>
  <c r="AQ48" i="51" s="1"/>
  <c r="AR48" i="51" s="1"/>
  <c r="AS48" i="51" s="1"/>
  <c r="AT48" i="51" s="1"/>
  <c r="AU48" i="51" s="1"/>
  <c r="AV48" i="51" s="1"/>
  <c r="AW48" i="51" s="1"/>
  <c r="AX48" i="51" s="1"/>
  <c r="AY48" i="51" s="1"/>
  <c r="AZ48" i="51" s="1"/>
  <c r="AL48" i="51"/>
  <c r="CG41" i="51"/>
  <c r="CH41" i="51"/>
  <c r="CF41" i="51"/>
  <c r="BB41" i="51"/>
  <c r="CI46" i="51"/>
  <c r="BC46" i="51"/>
  <c r="M52" i="51"/>
  <c r="R52" i="51"/>
  <c r="R53" i="51" s="1"/>
  <c r="Q52" i="51"/>
  <c r="Q53" i="51" s="1"/>
  <c r="L53" i="51"/>
  <c r="AB35" i="49"/>
  <c r="BC31" i="49"/>
  <c r="CI31" i="49"/>
  <c r="CG36" i="49"/>
  <c r="CH36" i="49"/>
  <c r="BB36" i="49"/>
  <c r="CF36" i="49"/>
  <c r="CI33" i="49"/>
  <c r="BC33" i="49"/>
  <c r="T48" i="49"/>
  <c r="CJ46" i="49"/>
  <c r="BD46" i="49"/>
  <c r="BA48" i="49"/>
  <c r="BK48" i="49"/>
  <c r="BL48" i="49" s="1"/>
  <c r="BM48" i="49" s="1"/>
  <c r="BN48" i="49" s="1"/>
  <c r="BO48" i="49" s="1"/>
  <c r="CH49" i="49"/>
  <c r="CG49" i="49"/>
  <c r="CF49" i="49"/>
  <c r="BB49" i="49"/>
  <c r="S30" i="49"/>
  <c r="CI32" i="49"/>
  <c r="BC32" i="49"/>
  <c r="CF39" i="49"/>
  <c r="CH39" i="49"/>
  <c r="BB39" i="49"/>
  <c r="CG39" i="49"/>
  <c r="CI31" i="47"/>
  <c r="BC31" i="47"/>
  <c r="M52" i="47"/>
  <c r="R52" i="47"/>
  <c r="R53" i="47" s="1"/>
  <c r="Q52" i="47"/>
  <c r="L53" i="47"/>
  <c r="N48" i="47"/>
  <c r="S48" i="47"/>
  <c r="BC39" i="47"/>
  <c r="CI39" i="47"/>
  <c r="AG48" i="47"/>
  <c r="AM48" i="47" s="1"/>
  <c r="AN48" i="47" s="1"/>
  <c r="AO48" i="47" s="1"/>
  <c r="AP48" i="47" s="1"/>
  <c r="AQ48" i="47" s="1"/>
  <c r="AR48" i="47" s="1"/>
  <c r="AS48" i="47" s="1"/>
  <c r="AT48" i="47" s="1"/>
  <c r="AU48" i="47" s="1"/>
  <c r="AV48" i="47" s="1"/>
  <c r="AW48" i="47" s="1"/>
  <c r="AX48" i="47" s="1"/>
  <c r="AY48" i="47" s="1"/>
  <c r="AZ48" i="47" s="1"/>
  <c r="AL48" i="47"/>
  <c r="BB41" i="47"/>
  <c r="CH41" i="47"/>
  <c r="CG41" i="47"/>
  <c r="CF41" i="47"/>
  <c r="CI33" i="47"/>
  <c r="BC33" i="47"/>
  <c r="AA29" i="47"/>
  <c r="CH36" i="47"/>
  <c r="BB36" i="47"/>
  <c r="CG36" i="47"/>
  <c r="CF36" i="47"/>
  <c r="CF46" i="47"/>
  <c r="CH46" i="47"/>
  <c r="BB46" i="47"/>
  <c r="CG46" i="47"/>
  <c r="BA49" i="47"/>
  <c r="BK49" i="47"/>
  <c r="BL49" i="47" s="1"/>
  <c r="BM49" i="47" s="1"/>
  <c r="BN49" i="47" s="1"/>
  <c r="BO49" i="47" s="1"/>
  <c r="CI32" i="47"/>
  <c r="BC32" i="47"/>
  <c r="AB35" i="47"/>
  <c r="S30" i="47"/>
  <c r="P53" i="47"/>
  <c r="AJ52" i="47"/>
  <c r="AK52" i="47"/>
  <c r="AF52" i="47"/>
  <c r="CF46" i="45"/>
  <c r="CG46" i="45"/>
  <c r="CH46" i="45"/>
  <c r="BB46" i="45"/>
  <c r="CF36" i="45"/>
  <c r="CH36" i="45"/>
  <c r="CG36" i="45"/>
  <c r="BB36" i="45"/>
  <c r="AA35" i="45"/>
  <c r="CI33" i="45"/>
  <c r="BC33" i="45"/>
  <c r="BC41" i="45"/>
  <c r="CI41" i="45"/>
  <c r="CI32" i="45"/>
  <c r="BC32" i="45"/>
  <c r="AB29" i="45"/>
  <c r="CF39" i="45"/>
  <c r="BB39" i="45"/>
  <c r="CG39" i="45"/>
  <c r="CH39" i="45"/>
  <c r="CI31" i="45"/>
  <c r="BC31" i="45"/>
  <c r="T30" i="45"/>
  <c r="BK49" i="45"/>
  <c r="BL49" i="45" s="1"/>
  <c r="BM49" i="45" s="1"/>
  <c r="BN49" i="45" s="1"/>
  <c r="BO49" i="45" s="1"/>
  <c r="BA49" i="45"/>
  <c r="N48" i="45"/>
  <c r="S48" i="45"/>
  <c r="AL48" i="45"/>
  <c r="AG48" i="45"/>
  <c r="AM48" i="45" s="1"/>
  <c r="AN48" i="45" s="1"/>
  <c r="AO48" i="45" s="1"/>
  <c r="AP48" i="45" s="1"/>
  <c r="AQ48" i="45" s="1"/>
  <c r="AR48" i="45" s="1"/>
  <c r="AS48" i="45" s="1"/>
  <c r="AT48" i="45" s="1"/>
  <c r="AU48" i="45" s="1"/>
  <c r="AV48" i="45" s="1"/>
  <c r="AW48" i="45" s="1"/>
  <c r="AX48" i="45" s="1"/>
  <c r="AY48" i="45" s="1"/>
  <c r="AZ48" i="45" s="1"/>
  <c r="AA29" i="43"/>
  <c r="CG41" i="43"/>
  <c r="CF41" i="43"/>
  <c r="CH41" i="43"/>
  <c r="BB41" i="43"/>
  <c r="AB35" i="43"/>
  <c r="CI32" i="43"/>
  <c r="BC32" i="43"/>
  <c r="CH33" i="43"/>
  <c r="BB33" i="43"/>
  <c r="CF33" i="43"/>
  <c r="CG33" i="43"/>
  <c r="AG48" i="43"/>
  <c r="AM48" i="43" s="1"/>
  <c r="AN48" i="43" s="1"/>
  <c r="AO48" i="43" s="1"/>
  <c r="AP48" i="43" s="1"/>
  <c r="AQ48" i="43" s="1"/>
  <c r="AR48" i="43" s="1"/>
  <c r="AS48" i="43" s="1"/>
  <c r="AT48" i="43" s="1"/>
  <c r="AU48" i="43" s="1"/>
  <c r="AV48" i="43" s="1"/>
  <c r="AW48" i="43" s="1"/>
  <c r="AX48" i="43" s="1"/>
  <c r="AY48" i="43" s="1"/>
  <c r="AZ48" i="43" s="1"/>
  <c r="AL48" i="43"/>
  <c r="CI31" i="43"/>
  <c r="BC31" i="43"/>
  <c r="T30" i="43"/>
  <c r="CH39" i="43"/>
  <c r="BB39" i="43"/>
  <c r="CG39" i="43"/>
  <c r="CF39" i="43"/>
  <c r="BC46" i="43"/>
  <c r="CI46" i="43"/>
  <c r="BK49" i="43"/>
  <c r="BL49" i="43" s="1"/>
  <c r="BM49" i="43" s="1"/>
  <c r="BN49" i="43" s="1"/>
  <c r="BO49" i="43" s="1"/>
  <c r="BA49" i="43"/>
  <c r="S48" i="43"/>
  <c r="N48" i="43"/>
  <c r="CI32" i="41"/>
  <c r="BC32" i="41"/>
  <c r="S30" i="41"/>
  <c r="AC35" i="41"/>
  <c r="CI41" i="41"/>
  <c r="BC41" i="41"/>
  <c r="BC39" i="41"/>
  <c r="CI39" i="41"/>
  <c r="BC31" i="41"/>
  <c r="CI31" i="41"/>
  <c r="CI46" i="41"/>
  <c r="BC46" i="41"/>
  <c r="BK49" i="39"/>
  <c r="BL49" i="39" s="1"/>
  <c r="BM49" i="39" s="1"/>
  <c r="BN49" i="39" s="1"/>
  <c r="BO49" i="39" s="1"/>
  <c r="BA49" i="39"/>
  <c r="BC31" i="39"/>
  <c r="CI31" i="39"/>
  <c r="AB29" i="39"/>
  <c r="CI32" i="39"/>
  <c r="BC32" i="39"/>
  <c r="T30" i="39"/>
  <c r="BC41" i="39"/>
  <c r="CI41" i="39"/>
  <c r="CI46" i="39"/>
  <c r="BC46" i="39"/>
  <c r="CF39" i="39"/>
  <c r="CG39" i="39"/>
  <c r="BB39" i="39"/>
  <c r="CH39" i="39"/>
  <c r="CH33" i="39"/>
  <c r="BB33" i="39"/>
  <c r="CF33" i="39"/>
  <c r="CG33" i="39"/>
  <c r="AL48" i="39"/>
  <c r="AG48" i="39"/>
  <c r="AM48" i="39" s="1"/>
  <c r="AN48" i="39" s="1"/>
  <c r="AO48" i="39" s="1"/>
  <c r="AP48" i="39" s="1"/>
  <c r="AQ48" i="39" s="1"/>
  <c r="AR48" i="39" s="1"/>
  <c r="AS48" i="39" s="1"/>
  <c r="AT48" i="39" s="1"/>
  <c r="AU48" i="39" s="1"/>
  <c r="AV48" i="39" s="1"/>
  <c r="AW48" i="39" s="1"/>
  <c r="AX48" i="39" s="1"/>
  <c r="AY48" i="39" s="1"/>
  <c r="AZ48" i="39" s="1"/>
  <c r="AC35" i="39"/>
  <c r="AJ52" i="39"/>
  <c r="AK52" i="39"/>
  <c r="AF52" i="39"/>
  <c r="BC32" i="37"/>
  <c r="CI32" i="37"/>
  <c r="CI46" i="37"/>
  <c r="BC46" i="37"/>
  <c r="BD33" i="37"/>
  <c r="CJ33" i="37"/>
  <c r="CH41" i="37"/>
  <c r="CG41" i="37"/>
  <c r="BB41" i="37"/>
  <c r="CF41" i="37"/>
  <c r="BK49" i="37"/>
  <c r="BL49" i="37" s="1"/>
  <c r="BM49" i="37" s="1"/>
  <c r="BN49" i="37" s="1"/>
  <c r="BO49" i="37" s="1"/>
  <c r="BA49" i="37"/>
  <c r="CI31" i="37"/>
  <c r="BC31" i="37"/>
  <c r="CG39" i="37"/>
  <c r="CH39" i="37"/>
  <c r="CF39" i="37"/>
  <c r="BB39" i="37"/>
  <c r="T30" i="37"/>
  <c r="AL48" i="37"/>
  <c r="AG48" i="37"/>
  <c r="AM48" i="37" s="1"/>
  <c r="AN48" i="37" s="1"/>
  <c r="AO48" i="37" s="1"/>
  <c r="AP48" i="37" s="1"/>
  <c r="AQ48" i="37" s="1"/>
  <c r="AR48" i="37" s="1"/>
  <c r="AS48" i="37" s="1"/>
  <c r="AT48" i="37" s="1"/>
  <c r="AU48" i="37" s="1"/>
  <c r="AV48" i="37" s="1"/>
  <c r="AW48" i="37" s="1"/>
  <c r="AX48" i="37" s="1"/>
  <c r="AY48" i="37" s="1"/>
  <c r="AZ48" i="37" s="1"/>
  <c r="AC35" i="37"/>
  <c r="CJ46" i="35"/>
  <c r="BD46" i="35"/>
  <c r="BA49" i="35"/>
  <c r="BK49" i="35"/>
  <c r="BL49" i="35" s="1"/>
  <c r="BM49" i="35" s="1"/>
  <c r="BN49" i="35" s="1"/>
  <c r="BO49" i="35" s="1"/>
  <c r="CI31" i="35"/>
  <c r="BC31" i="35"/>
  <c r="AL48" i="35"/>
  <c r="AG48" i="35"/>
  <c r="AM48" i="35" s="1"/>
  <c r="AN48" i="35" s="1"/>
  <c r="AO48" i="35" s="1"/>
  <c r="AP48" i="35" s="1"/>
  <c r="AQ48" i="35" s="1"/>
  <c r="AR48" i="35" s="1"/>
  <c r="AS48" i="35" s="1"/>
  <c r="AT48" i="35" s="1"/>
  <c r="AU48" i="35" s="1"/>
  <c r="AV48" i="35" s="1"/>
  <c r="AW48" i="35" s="1"/>
  <c r="AX48" i="35" s="1"/>
  <c r="AY48" i="35" s="1"/>
  <c r="AZ48" i="35" s="1"/>
  <c r="BC41" i="35"/>
  <c r="CI41" i="35"/>
  <c r="AA35" i="35"/>
  <c r="CI32" i="35"/>
  <c r="BC32" i="35"/>
  <c r="CI39" i="35"/>
  <c r="BC39" i="35"/>
  <c r="CI33" i="35"/>
  <c r="BC33" i="35"/>
  <c r="S30" i="35"/>
  <c r="AG48" i="33"/>
  <c r="AM48" i="33" s="1"/>
  <c r="AN48" i="33" s="1"/>
  <c r="AO48" i="33" s="1"/>
  <c r="AP48" i="33" s="1"/>
  <c r="AQ48" i="33" s="1"/>
  <c r="AR48" i="33" s="1"/>
  <c r="AS48" i="33" s="1"/>
  <c r="AT48" i="33" s="1"/>
  <c r="AU48" i="33" s="1"/>
  <c r="AV48" i="33" s="1"/>
  <c r="AW48" i="33" s="1"/>
  <c r="AX48" i="33" s="1"/>
  <c r="AY48" i="33" s="1"/>
  <c r="AZ48" i="33" s="1"/>
  <c r="AL48" i="33"/>
  <c r="CH39" i="33"/>
  <c r="BB39" i="33"/>
  <c r="CG39" i="33"/>
  <c r="CF39" i="33"/>
  <c r="BC46" i="33"/>
  <c r="CI46" i="33"/>
  <c r="S48" i="33"/>
  <c r="N48" i="33"/>
  <c r="S30" i="33"/>
  <c r="CI32" i="33"/>
  <c r="BC32" i="33"/>
  <c r="BK49" i="33"/>
  <c r="BL49" i="33" s="1"/>
  <c r="BM49" i="33" s="1"/>
  <c r="BN49" i="33" s="1"/>
  <c r="BO49" i="33" s="1"/>
  <c r="BA49" i="33"/>
  <c r="CI31" i="33"/>
  <c r="BC31" i="33"/>
  <c r="AA35" i="33"/>
  <c r="CI33" i="33"/>
  <c r="BC33" i="33"/>
  <c r="S30" i="31"/>
  <c r="CI32" i="31"/>
  <c r="BC32" i="31"/>
  <c r="CH39" i="31"/>
  <c r="BB39" i="31"/>
  <c r="CG39" i="31"/>
  <c r="CF39" i="31"/>
  <c r="AA35" i="31"/>
  <c r="BC33" i="31"/>
  <c r="CI33" i="31"/>
  <c r="AG48" i="31"/>
  <c r="AM48" i="31" s="1"/>
  <c r="AN48" i="31" s="1"/>
  <c r="AO48" i="31" s="1"/>
  <c r="AP48" i="31" s="1"/>
  <c r="AQ48" i="31" s="1"/>
  <c r="AR48" i="31" s="1"/>
  <c r="AS48" i="31" s="1"/>
  <c r="AT48" i="31" s="1"/>
  <c r="AU48" i="31" s="1"/>
  <c r="AV48" i="31" s="1"/>
  <c r="AW48" i="31" s="1"/>
  <c r="AX48" i="31" s="1"/>
  <c r="AY48" i="31" s="1"/>
  <c r="AZ48" i="31" s="1"/>
  <c r="AL48" i="31"/>
  <c r="CJ41" i="31"/>
  <c r="BD41" i="31"/>
  <c r="CI46" i="31"/>
  <c r="BC46" i="31"/>
  <c r="CI31" i="31"/>
  <c r="BC31" i="31"/>
  <c r="BK49" i="31"/>
  <c r="BL49" i="31" s="1"/>
  <c r="BM49" i="31" s="1"/>
  <c r="BN49" i="31" s="1"/>
  <c r="BO49" i="31" s="1"/>
  <c r="BA49" i="31"/>
  <c r="CG33" i="29"/>
  <c r="CH33" i="29"/>
  <c r="BB33" i="29"/>
  <c r="CF33" i="29"/>
  <c r="BA49" i="29"/>
  <c r="BK49" i="29"/>
  <c r="BL49" i="29" s="1"/>
  <c r="BM49" i="29" s="1"/>
  <c r="BN49" i="29" s="1"/>
  <c r="BO49" i="29" s="1"/>
  <c r="AB35" i="29"/>
  <c r="S30" i="29"/>
  <c r="N48" i="29"/>
  <c r="S48" i="29"/>
  <c r="CG46" i="29"/>
  <c r="BB46" i="29"/>
  <c r="CH46" i="29"/>
  <c r="CF46" i="29"/>
  <c r="BC41" i="29"/>
  <c r="CI41" i="29"/>
  <c r="BC31" i="29"/>
  <c r="CI31" i="29"/>
  <c r="CI32" i="29"/>
  <c r="BC32" i="29"/>
  <c r="AG48" i="29"/>
  <c r="AM48" i="29" s="1"/>
  <c r="AN48" i="29" s="1"/>
  <c r="AO48" i="29" s="1"/>
  <c r="AP48" i="29" s="1"/>
  <c r="AQ48" i="29" s="1"/>
  <c r="AR48" i="29" s="1"/>
  <c r="AS48" i="29" s="1"/>
  <c r="AT48" i="29" s="1"/>
  <c r="AU48" i="29" s="1"/>
  <c r="AV48" i="29" s="1"/>
  <c r="AW48" i="29" s="1"/>
  <c r="AX48" i="29" s="1"/>
  <c r="AY48" i="29" s="1"/>
  <c r="AZ48" i="29" s="1"/>
  <c r="AL48" i="29"/>
  <c r="CH39" i="27"/>
  <c r="BB39" i="27"/>
  <c r="CG39" i="27"/>
  <c r="CF39" i="27"/>
  <c r="CI32" i="27"/>
  <c r="BC32" i="27"/>
  <c r="BK49" i="27"/>
  <c r="BL49" i="27" s="1"/>
  <c r="BM49" i="27" s="1"/>
  <c r="BN49" i="27" s="1"/>
  <c r="BO49" i="27" s="1"/>
  <c r="BA49" i="27"/>
  <c r="BC33" i="27"/>
  <c r="CI33" i="27"/>
  <c r="N48" i="27"/>
  <c r="S48" i="27"/>
  <c r="CF46" i="27"/>
  <c r="BB46" i="27"/>
  <c r="CH46" i="27"/>
  <c r="CG46" i="27"/>
  <c r="T30" i="27"/>
  <c r="AD35" i="27"/>
  <c r="AH35" i="27"/>
  <c r="CI31" i="27"/>
  <c r="BC31" i="27"/>
  <c r="CI32" i="25"/>
  <c r="BC32" i="25"/>
  <c r="S30" i="25"/>
  <c r="CI46" i="25"/>
  <c r="BC46" i="25"/>
  <c r="AG48" i="25"/>
  <c r="AM48" i="25" s="1"/>
  <c r="AN48" i="25" s="1"/>
  <c r="AO48" i="25" s="1"/>
  <c r="AP48" i="25" s="1"/>
  <c r="AQ48" i="25" s="1"/>
  <c r="AR48" i="25" s="1"/>
  <c r="AS48" i="25" s="1"/>
  <c r="AT48" i="25" s="1"/>
  <c r="AU48" i="25" s="1"/>
  <c r="AV48" i="25" s="1"/>
  <c r="AW48" i="25" s="1"/>
  <c r="AX48" i="25" s="1"/>
  <c r="AY48" i="25" s="1"/>
  <c r="AZ48" i="25" s="1"/>
  <c r="AL48" i="25"/>
  <c r="CF41" i="25"/>
  <c r="CH41" i="25"/>
  <c r="BB41" i="25"/>
  <c r="CG41" i="25"/>
  <c r="S48" i="25"/>
  <c r="N48" i="25"/>
  <c r="BA49" i="25"/>
  <c r="BK49" i="25"/>
  <c r="BL49" i="25" s="1"/>
  <c r="BM49" i="25" s="1"/>
  <c r="BN49" i="25" s="1"/>
  <c r="BO49" i="25" s="1"/>
  <c r="CI31" i="25"/>
  <c r="BC31" i="25"/>
  <c r="AA35" i="25"/>
  <c r="CI33" i="25"/>
  <c r="BC33" i="25"/>
  <c r="CF39" i="25"/>
  <c r="CH39" i="25"/>
  <c r="BB39" i="25"/>
  <c r="CG39" i="25"/>
  <c r="CF39" i="23"/>
  <c r="CH39" i="23"/>
  <c r="BB39" i="23"/>
  <c r="CG39" i="23"/>
  <c r="AB35" i="23"/>
  <c r="AL48" i="23"/>
  <c r="AG48" i="23"/>
  <c r="AM48" i="23" s="1"/>
  <c r="AN48" i="23" s="1"/>
  <c r="AO48" i="23" s="1"/>
  <c r="AP48" i="23" s="1"/>
  <c r="AQ48" i="23" s="1"/>
  <c r="AR48" i="23" s="1"/>
  <c r="AS48" i="23" s="1"/>
  <c r="AT48" i="23" s="1"/>
  <c r="AU48" i="23" s="1"/>
  <c r="AV48" i="23" s="1"/>
  <c r="AW48" i="23" s="1"/>
  <c r="AX48" i="23" s="1"/>
  <c r="AY48" i="23" s="1"/>
  <c r="AZ48" i="23" s="1"/>
  <c r="CI32" i="23"/>
  <c r="BC32" i="23"/>
  <c r="CG33" i="23"/>
  <c r="CH33" i="23"/>
  <c r="BB33" i="23"/>
  <c r="CF33" i="23"/>
  <c r="BC46" i="23"/>
  <c r="CI46" i="23"/>
  <c r="CI31" i="23"/>
  <c r="BC31" i="23"/>
  <c r="N48" i="23"/>
  <c r="S48" i="23"/>
  <c r="CI31" i="19"/>
  <c r="BC31" i="19"/>
  <c r="CH41" i="19"/>
  <c r="BB41" i="19"/>
  <c r="CG41" i="19"/>
  <c r="CF41" i="19"/>
  <c r="CG33" i="19"/>
  <c r="CH33" i="19"/>
  <c r="CF33" i="19"/>
  <c r="BB33" i="19"/>
  <c r="S30" i="19"/>
  <c r="BK48" i="19"/>
  <c r="BL48" i="19" s="1"/>
  <c r="BM48" i="19" s="1"/>
  <c r="BN48" i="19" s="1"/>
  <c r="BO48" i="19" s="1"/>
  <c r="BA48" i="19"/>
  <c r="BC39" i="19"/>
  <c r="CI39" i="19"/>
  <c r="CJ46" i="19"/>
  <c r="BD46" i="19"/>
  <c r="AB35" i="19"/>
  <c r="T48" i="19"/>
  <c r="CG49" i="19"/>
  <c r="CF49" i="19"/>
  <c r="CH49" i="19"/>
  <c r="BB49" i="19"/>
  <c r="BC32" i="19"/>
  <c r="CI32" i="19"/>
  <c r="AL48" i="17"/>
  <c r="AG48" i="17"/>
  <c r="AM48" i="17" s="1"/>
  <c r="AN48" i="17" s="1"/>
  <c r="AO48" i="17" s="1"/>
  <c r="AP48" i="17" s="1"/>
  <c r="AQ48" i="17" s="1"/>
  <c r="AR48" i="17" s="1"/>
  <c r="AS48" i="17" s="1"/>
  <c r="AT48" i="17" s="1"/>
  <c r="AU48" i="17" s="1"/>
  <c r="AV48" i="17" s="1"/>
  <c r="AW48" i="17" s="1"/>
  <c r="AX48" i="17" s="1"/>
  <c r="AY48" i="17" s="1"/>
  <c r="AZ48" i="17" s="1"/>
  <c r="CH39" i="17"/>
  <c r="CG39" i="17"/>
  <c r="CF39" i="17"/>
  <c r="BB39" i="17"/>
  <c r="CI41" i="17"/>
  <c r="BC41" i="17"/>
  <c r="CI33" i="17"/>
  <c r="BC33" i="17"/>
  <c r="CI32" i="17"/>
  <c r="BC32" i="17"/>
  <c r="CI31" i="17"/>
  <c r="BC31" i="17"/>
  <c r="BK49" i="17"/>
  <c r="BL49" i="17" s="1"/>
  <c r="BM49" i="17" s="1"/>
  <c r="BN49" i="17" s="1"/>
  <c r="BO49" i="17" s="1"/>
  <c r="BA49" i="17"/>
  <c r="T30" i="17"/>
  <c r="AB35" i="17"/>
  <c r="BC46" i="17"/>
  <c r="CI46" i="17"/>
  <c r="S48" i="17"/>
  <c r="N48" i="17"/>
  <c r="CI32" i="15"/>
  <c r="BC32" i="15"/>
  <c r="BK49" i="15"/>
  <c r="BL49" i="15" s="1"/>
  <c r="BM49" i="15" s="1"/>
  <c r="BN49" i="15" s="1"/>
  <c r="BO49" i="15" s="1"/>
  <c r="BA49" i="15"/>
  <c r="CG33" i="15"/>
  <c r="CF33" i="15"/>
  <c r="BB33" i="15"/>
  <c r="CH33" i="15"/>
  <c r="CG46" i="15"/>
  <c r="CH46" i="15"/>
  <c r="BB46" i="15"/>
  <c r="CF46" i="15"/>
  <c r="CI31" i="15"/>
  <c r="BC31" i="15"/>
  <c r="AB35" i="15"/>
  <c r="T30" i="15"/>
  <c r="S48" i="15"/>
  <c r="N48" i="15"/>
  <c r="AL48" i="15"/>
  <c r="CG39" i="15"/>
  <c r="CF39" i="15"/>
  <c r="BB39" i="15"/>
  <c r="CH39" i="15"/>
  <c r="CI33" i="13"/>
  <c r="BC33" i="13"/>
  <c r="CH39" i="13"/>
  <c r="CG39" i="13"/>
  <c r="CF39" i="13"/>
  <c r="BB39" i="13"/>
  <c r="S48" i="13"/>
  <c r="N48" i="13"/>
  <c r="CG41" i="13"/>
  <c r="CF41" i="13"/>
  <c r="BB41" i="13"/>
  <c r="CH41" i="13"/>
  <c r="BK49" i="13"/>
  <c r="BL49" i="13" s="1"/>
  <c r="BM49" i="13" s="1"/>
  <c r="BN49" i="13" s="1"/>
  <c r="BO49" i="13" s="1"/>
  <c r="BA49" i="13"/>
  <c r="S30" i="13"/>
  <c r="AA35" i="13"/>
  <c r="CI46" i="13"/>
  <c r="BC46" i="13"/>
  <c r="CI31" i="13"/>
  <c r="BC31" i="13"/>
  <c r="CI32" i="13"/>
  <c r="BC32" i="13"/>
  <c r="CI31" i="11"/>
  <c r="BC31" i="11"/>
  <c r="P52" i="11"/>
  <c r="P53" i="11" s="1"/>
  <c r="L52" i="11"/>
  <c r="K53" i="11"/>
  <c r="BA39" i="11"/>
  <c r="BK39" i="11"/>
  <c r="BL39" i="11" s="1"/>
  <c r="BM39" i="11" s="1"/>
  <c r="BN39" i="11" s="1"/>
  <c r="BO39" i="11" s="1"/>
  <c r="AG44" i="11"/>
  <c r="AM44" i="11" s="1"/>
  <c r="AN44" i="11" s="1"/>
  <c r="AO44" i="11" s="1"/>
  <c r="AP44" i="11" s="1"/>
  <c r="AQ44" i="11" s="1"/>
  <c r="AR44" i="11" s="1"/>
  <c r="AS44" i="11" s="1"/>
  <c r="AT44" i="11" s="1"/>
  <c r="AU44" i="11" s="1"/>
  <c r="AV44" i="11" s="1"/>
  <c r="AW44" i="11" s="1"/>
  <c r="AX44" i="11" s="1"/>
  <c r="AY44" i="11" s="1"/>
  <c r="AZ44" i="11" s="1"/>
  <c r="AL44" i="11"/>
  <c r="AB35" i="11"/>
  <c r="S30" i="11"/>
  <c r="BK42" i="11"/>
  <c r="BL42" i="11" s="1"/>
  <c r="BM42" i="11" s="1"/>
  <c r="BN42" i="11" s="1"/>
  <c r="BO42" i="11" s="1"/>
  <c r="BA42" i="11"/>
  <c r="BA41" i="11"/>
  <c r="BK41" i="11"/>
  <c r="BL41" i="11" s="1"/>
  <c r="BM41" i="11" s="1"/>
  <c r="BN41" i="11" s="1"/>
  <c r="BO41" i="11" s="1"/>
  <c r="BB36" i="11"/>
  <c r="CF36" i="11"/>
  <c r="CH36" i="11"/>
  <c r="CG36" i="11"/>
  <c r="BC32" i="11"/>
  <c r="CI32" i="11"/>
  <c r="AL47" i="11"/>
  <c r="AG47" i="11"/>
  <c r="AM47" i="11" s="1"/>
  <c r="AN47" i="11" s="1"/>
  <c r="AO47" i="11" s="1"/>
  <c r="AP47" i="11" s="1"/>
  <c r="AQ47" i="11" s="1"/>
  <c r="AR47" i="11" s="1"/>
  <c r="AS47" i="11" s="1"/>
  <c r="AT47" i="11" s="1"/>
  <c r="AU47" i="11" s="1"/>
  <c r="AV47" i="11" s="1"/>
  <c r="AW47" i="11" s="1"/>
  <c r="AX47" i="11" s="1"/>
  <c r="AY47" i="11" s="1"/>
  <c r="AZ47" i="11" s="1"/>
  <c r="M48" i="11"/>
  <c r="R48" i="11"/>
  <c r="Q48" i="11"/>
  <c r="N49" i="11"/>
  <c r="T49" i="11" s="1"/>
  <c r="S49" i="11"/>
  <c r="AK48" i="11"/>
  <c r="AJ48" i="11"/>
  <c r="AF48" i="11"/>
  <c r="CH46" i="11"/>
  <c r="BB46" i="11"/>
  <c r="CF46" i="11"/>
  <c r="CG46" i="11"/>
  <c r="AG45" i="11"/>
  <c r="AM45" i="11" s="1"/>
  <c r="AN45" i="11" s="1"/>
  <c r="AO45" i="11" s="1"/>
  <c r="AP45" i="11" s="1"/>
  <c r="AQ45" i="11" s="1"/>
  <c r="AR45" i="11" s="1"/>
  <c r="AS45" i="11" s="1"/>
  <c r="AT45" i="11" s="1"/>
  <c r="AU45" i="11" s="1"/>
  <c r="AV45" i="11" s="1"/>
  <c r="AW45" i="11" s="1"/>
  <c r="AX45" i="11" s="1"/>
  <c r="AY45" i="11" s="1"/>
  <c r="AZ45" i="11" s="1"/>
  <c r="AL45" i="11"/>
  <c r="AE52" i="11"/>
  <c r="AI52" i="11"/>
  <c r="CH33" i="11"/>
  <c r="BB33" i="11"/>
  <c r="CG33" i="11"/>
  <c r="CF33" i="11"/>
  <c r="N44" i="11"/>
  <c r="T44" i="11" s="1"/>
  <c r="S44" i="11"/>
  <c r="AL49" i="11"/>
  <c r="AG49" i="11"/>
  <c r="AM49" i="11" s="1"/>
  <c r="AN49" i="11" s="1"/>
  <c r="AO49" i="11" s="1"/>
  <c r="AP49" i="11" s="1"/>
  <c r="AQ49" i="11" s="1"/>
  <c r="AR49" i="11" s="1"/>
  <c r="AS49" i="11" s="1"/>
  <c r="AT49" i="11" s="1"/>
  <c r="AU49" i="11" s="1"/>
  <c r="AV49" i="11" s="1"/>
  <c r="AW49" i="11" s="1"/>
  <c r="AX49" i="11" s="1"/>
  <c r="AY49" i="11" s="1"/>
  <c r="AZ49" i="11" s="1"/>
  <c r="N45" i="11"/>
  <c r="T45" i="11" s="1"/>
  <c r="S45" i="11"/>
  <c r="S47" i="11"/>
  <c r="N47" i="11"/>
  <c r="T47" i="11" s="1"/>
  <c r="Z29" i="9"/>
  <c r="AK48" i="9"/>
  <c r="AJ48" i="9"/>
  <c r="AF48" i="9"/>
  <c r="T34" i="9"/>
  <c r="AL47" i="9"/>
  <c r="AG47" i="9"/>
  <c r="AM47" i="9" s="1"/>
  <c r="AN47" i="9" s="1"/>
  <c r="AO47" i="9" s="1"/>
  <c r="AP47" i="9" s="1"/>
  <c r="AQ47" i="9" s="1"/>
  <c r="AR47" i="9" s="1"/>
  <c r="AS47" i="9" s="1"/>
  <c r="AT47" i="9" s="1"/>
  <c r="AU47" i="9" s="1"/>
  <c r="AV47" i="9" s="1"/>
  <c r="AW47" i="9" s="1"/>
  <c r="AX47" i="9" s="1"/>
  <c r="AY47" i="9" s="1"/>
  <c r="AZ47" i="9" s="1"/>
  <c r="CH39" i="9"/>
  <c r="BB39" i="9"/>
  <c r="CG39" i="9"/>
  <c r="CF39" i="9"/>
  <c r="AG49" i="9"/>
  <c r="AM49" i="9" s="1"/>
  <c r="AN49" i="9" s="1"/>
  <c r="AO49" i="9" s="1"/>
  <c r="AP49" i="9" s="1"/>
  <c r="AQ49" i="9" s="1"/>
  <c r="AR49" i="9" s="1"/>
  <c r="AS49" i="9" s="1"/>
  <c r="AT49" i="9" s="1"/>
  <c r="AU49" i="9" s="1"/>
  <c r="AV49" i="9" s="1"/>
  <c r="AW49" i="9" s="1"/>
  <c r="AX49" i="9" s="1"/>
  <c r="AY49" i="9" s="1"/>
  <c r="AZ49" i="9" s="1"/>
  <c r="AL49" i="9"/>
  <c r="AA34" i="9"/>
  <c r="BA40" i="9"/>
  <c r="BK40" i="9"/>
  <c r="BL40" i="9" s="1"/>
  <c r="BM40" i="9" s="1"/>
  <c r="BN40" i="9" s="1"/>
  <c r="BO40" i="9" s="1"/>
  <c r="BK41" i="9"/>
  <c r="BL41" i="9" s="1"/>
  <c r="BM41" i="9" s="1"/>
  <c r="BN41" i="9" s="1"/>
  <c r="BO41" i="9" s="1"/>
  <c r="BA41" i="9"/>
  <c r="BB46" i="9"/>
  <c r="CH46" i="9"/>
  <c r="CG46" i="9"/>
  <c r="CF46" i="9"/>
  <c r="AB35" i="9"/>
  <c r="CH32" i="9"/>
  <c r="BB32" i="9"/>
  <c r="CF32" i="9"/>
  <c r="CG32" i="9"/>
  <c r="S47" i="9"/>
  <c r="N47" i="9"/>
  <c r="T47" i="9" s="1"/>
  <c r="CH31" i="9"/>
  <c r="BB31" i="9"/>
  <c r="CG31" i="9"/>
  <c r="CF31" i="9"/>
  <c r="CF33" i="9"/>
  <c r="CG33" i="9"/>
  <c r="BB33" i="9"/>
  <c r="CH33" i="9"/>
  <c r="S30" i="9"/>
  <c r="T29" i="9"/>
  <c r="T35" i="9"/>
  <c r="BA42" i="9"/>
  <c r="BK42" i="9"/>
  <c r="BL42" i="9" s="1"/>
  <c r="BM42" i="9" s="1"/>
  <c r="BN42" i="9" s="1"/>
  <c r="BO42" i="9" s="1"/>
  <c r="P52" i="9"/>
  <c r="P53" i="9" s="1"/>
  <c r="L52" i="9"/>
  <c r="K53" i="9"/>
  <c r="N49" i="9"/>
  <c r="T49" i="9" s="1"/>
  <c r="S49" i="9"/>
  <c r="P31" i="3"/>
  <c r="Q31" i="3"/>
  <c r="M31" i="3"/>
  <c r="R31" i="3"/>
  <c r="BD33" i="41" l="1"/>
  <c r="CJ33" i="41"/>
  <c r="S48" i="31"/>
  <c r="AG48" i="13"/>
  <c r="AM48" i="13" s="1"/>
  <c r="AN48" i="13" s="1"/>
  <c r="AO48" i="13" s="1"/>
  <c r="AP48" i="13" s="1"/>
  <c r="AQ48" i="13" s="1"/>
  <c r="AR48" i="13" s="1"/>
  <c r="AS48" i="13" s="1"/>
  <c r="AT48" i="13" s="1"/>
  <c r="AU48" i="13" s="1"/>
  <c r="AV48" i="13" s="1"/>
  <c r="AW48" i="13" s="1"/>
  <c r="AX48" i="13" s="1"/>
  <c r="AY48" i="13" s="1"/>
  <c r="AZ48" i="13" s="1"/>
  <c r="BA48" i="13" s="1"/>
  <c r="AG48" i="27"/>
  <c r="AM48" i="27" s="1"/>
  <c r="AN48" i="27" s="1"/>
  <c r="AO48" i="27" s="1"/>
  <c r="AP48" i="27" s="1"/>
  <c r="AQ48" i="27" s="1"/>
  <c r="AR48" i="27" s="1"/>
  <c r="AS48" i="27" s="1"/>
  <c r="AT48" i="27" s="1"/>
  <c r="AU48" i="27" s="1"/>
  <c r="AV48" i="27" s="1"/>
  <c r="AW48" i="27" s="1"/>
  <c r="AX48" i="27" s="1"/>
  <c r="AY48" i="27" s="1"/>
  <c r="AZ48" i="27" s="1"/>
  <c r="BK48" i="27" s="1"/>
  <c r="BL48" i="27" s="1"/>
  <c r="BM48" i="27" s="1"/>
  <c r="BN48" i="27" s="1"/>
  <c r="BO48" i="27" s="1"/>
  <c r="N48" i="37"/>
  <c r="T48" i="37" s="1"/>
  <c r="S48" i="39"/>
  <c r="R48" i="9"/>
  <c r="AE52" i="9"/>
  <c r="AK52" i="9" s="1"/>
  <c r="CM42" i="64"/>
  <c r="BH42" i="64"/>
  <c r="CK49" i="64"/>
  <c r="BE49" i="64"/>
  <c r="BP47" i="64"/>
  <c r="BQ47" i="64" s="1"/>
  <c r="BR47" i="64" s="1"/>
  <c r="BS47" i="64" s="1"/>
  <c r="BT47" i="64" s="1"/>
  <c r="BG47" i="64"/>
  <c r="CN47" i="64" s="1"/>
  <c r="BF47" i="64"/>
  <c r="CL47" i="64"/>
  <c r="BP44" i="64"/>
  <c r="BQ44" i="64" s="1"/>
  <c r="BR44" i="64" s="1"/>
  <c r="BS44" i="64" s="1"/>
  <c r="BT44" i="64" s="1"/>
  <c r="BG44" i="64"/>
  <c r="CN44" i="64" s="1"/>
  <c r="CL44" i="64"/>
  <c r="BF44" i="64"/>
  <c r="BI46" i="64"/>
  <c r="CO46" i="64"/>
  <c r="CL45" i="64"/>
  <c r="BF45" i="64"/>
  <c r="BG45" i="64"/>
  <c r="CN45" i="64" s="1"/>
  <c r="BP45" i="64"/>
  <c r="BQ45" i="64" s="1"/>
  <c r="BR45" i="64" s="1"/>
  <c r="BS45" i="64" s="1"/>
  <c r="BT45" i="64" s="1"/>
  <c r="CJ48" i="64"/>
  <c r="BD48" i="64"/>
  <c r="BG39" i="64"/>
  <c r="CN39" i="64" s="1"/>
  <c r="BP39" i="64"/>
  <c r="BQ39" i="64" s="1"/>
  <c r="BR39" i="64" s="1"/>
  <c r="BS39" i="64" s="1"/>
  <c r="BT39" i="64" s="1"/>
  <c r="BF39" i="64"/>
  <c r="CL39" i="64"/>
  <c r="CO32" i="64"/>
  <c r="BI32" i="64"/>
  <c r="AM35" i="64"/>
  <c r="CO31" i="64"/>
  <c r="BI31" i="64"/>
  <c r="CL41" i="64"/>
  <c r="BP41" i="64"/>
  <c r="BQ41" i="64" s="1"/>
  <c r="BR41" i="64" s="1"/>
  <c r="BS41" i="64" s="1"/>
  <c r="BT41" i="64" s="1"/>
  <c r="BG41" i="64"/>
  <c r="CN41" i="64" s="1"/>
  <c r="BF41" i="64"/>
  <c r="CO33" i="64"/>
  <c r="BI33" i="64"/>
  <c r="BH40" i="64"/>
  <c r="CM40" i="64"/>
  <c r="N48" i="35"/>
  <c r="T48" i="35" s="1"/>
  <c r="CH39" i="29"/>
  <c r="AF52" i="53"/>
  <c r="AG52" i="53" s="1"/>
  <c r="AM52" i="53" s="1"/>
  <c r="AN52" i="53" s="1"/>
  <c r="AO52" i="53" s="1"/>
  <c r="AP52" i="53" s="1"/>
  <c r="AQ52" i="53" s="1"/>
  <c r="AR52" i="53" s="1"/>
  <c r="AS52" i="53" s="1"/>
  <c r="AT52" i="53" s="1"/>
  <c r="AU52" i="53" s="1"/>
  <c r="AV52" i="53" s="1"/>
  <c r="AW52" i="53" s="1"/>
  <c r="AX52" i="53" s="1"/>
  <c r="AY52" i="53" s="1"/>
  <c r="AZ52" i="53" s="1"/>
  <c r="BA52" i="53" s="1"/>
  <c r="BA49" i="23"/>
  <c r="CF49" i="23" s="1"/>
  <c r="AK52" i="53"/>
  <c r="S52" i="53"/>
  <c r="S53" i="53" s="1"/>
  <c r="M53" i="53"/>
  <c r="Q48" i="9"/>
  <c r="BB39" i="29"/>
  <c r="BC39" i="29" s="1"/>
  <c r="CG39" i="29"/>
  <c r="BK40" i="19"/>
  <c r="BL40" i="19" s="1"/>
  <c r="BM40" i="19" s="1"/>
  <c r="BN40" i="19" s="1"/>
  <c r="BO40" i="19" s="1"/>
  <c r="BA40" i="19"/>
  <c r="BA40" i="31"/>
  <c r="BK40" i="31"/>
  <c r="BL40" i="31" s="1"/>
  <c r="BM40" i="31" s="1"/>
  <c r="BN40" i="31" s="1"/>
  <c r="BO40" i="31" s="1"/>
  <c r="BA40" i="13"/>
  <c r="BK40" i="13"/>
  <c r="BL40" i="13" s="1"/>
  <c r="BM40" i="13" s="1"/>
  <c r="BN40" i="13" s="1"/>
  <c r="BO40" i="13" s="1"/>
  <c r="BK40" i="43"/>
  <c r="BL40" i="43" s="1"/>
  <c r="BM40" i="43" s="1"/>
  <c r="BN40" i="43" s="1"/>
  <c r="BO40" i="43" s="1"/>
  <c r="BA40" i="43"/>
  <c r="BK40" i="45"/>
  <c r="BL40" i="45" s="1"/>
  <c r="BM40" i="45" s="1"/>
  <c r="BN40" i="45" s="1"/>
  <c r="BO40" i="45" s="1"/>
  <c r="BA40" i="45"/>
  <c r="BK40" i="53"/>
  <c r="BL40" i="53" s="1"/>
  <c r="BM40" i="53" s="1"/>
  <c r="BN40" i="53" s="1"/>
  <c r="BO40" i="53" s="1"/>
  <c r="BA40" i="53"/>
  <c r="BK40" i="33"/>
  <c r="BL40" i="33" s="1"/>
  <c r="BM40" i="33" s="1"/>
  <c r="BN40" i="33" s="1"/>
  <c r="BO40" i="33" s="1"/>
  <c r="BA40" i="33"/>
  <c r="BK40" i="47"/>
  <c r="BL40" i="47" s="1"/>
  <c r="BM40" i="47" s="1"/>
  <c r="BN40" i="47" s="1"/>
  <c r="BO40" i="47" s="1"/>
  <c r="BA40" i="47"/>
  <c r="BA40" i="39"/>
  <c r="BK40" i="39"/>
  <c r="BL40" i="39" s="1"/>
  <c r="BM40" i="39" s="1"/>
  <c r="BN40" i="39" s="1"/>
  <c r="BO40" i="39" s="1"/>
  <c r="BK40" i="55"/>
  <c r="BL40" i="55" s="1"/>
  <c r="BM40" i="55" s="1"/>
  <c r="BN40" i="55" s="1"/>
  <c r="BO40" i="55" s="1"/>
  <c r="BA40" i="55"/>
  <c r="BK40" i="15"/>
  <c r="BL40" i="15" s="1"/>
  <c r="BM40" i="15" s="1"/>
  <c r="BN40" i="15" s="1"/>
  <c r="BO40" i="15" s="1"/>
  <c r="BA40" i="15"/>
  <c r="BK40" i="41"/>
  <c r="BL40" i="41" s="1"/>
  <c r="BM40" i="41" s="1"/>
  <c r="BN40" i="41" s="1"/>
  <c r="BO40" i="41" s="1"/>
  <c r="BA40" i="41"/>
  <c r="BA40" i="17"/>
  <c r="BK40" i="17"/>
  <c r="BL40" i="17" s="1"/>
  <c r="BM40" i="17" s="1"/>
  <c r="BN40" i="17" s="1"/>
  <c r="BO40" i="17" s="1"/>
  <c r="BK40" i="61"/>
  <c r="BL40" i="61" s="1"/>
  <c r="BM40" i="61" s="1"/>
  <c r="BN40" i="61" s="1"/>
  <c r="BO40" i="61" s="1"/>
  <c r="BA40" i="61"/>
  <c r="BA40" i="11"/>
  <c r="BK40" i="11"/>
  <c r="BL40" i="11" s="1"/>
  <c r="BM40" i="11" s="1"/>
  <c r="BN40" i="11" s="1"/>
  <c r="BO40" i="11" s="1"/>
  <c r="BA40" i="35"/>
  <c r="BK40" i="35"/>
  <c r="BL40" i="35" s="1"/>
  <c r="BM40" i="35" s="1"/>
  <c r="BN40" i="35" s="1"/>
  <c r="BO40" i="35" s="1"/>
  <c r="BK40" i="57"/>
  <c r="BL40" i="57" s="1"/>
  <c r="BM40" i="57" s="1"/>
  <c r="BN40" i="57" s="1"/>
  <c r="BO40" i="57" s="1"/>
  <c r="BA40" i="57"/>
  <c r="BK40" i="25"/>
  <c r="BL40" i="25" s="1"/>
  <c r="BM40" i="25" s="1"/>
  <c r="BN40" i="25" s="1"/>
  <c r="BO40" i="25" s="1"/>
  <c r="BA40" i="25"/>
  <c r="BA40" i="51"/>
  <c r="BK40" i="51"/>
  <c r="BL40" i="51" s="1"/>
  <c r="BM40" i="51" s="1"/>
  <c r="BN40" i="51" s="1"/>
  <c r="BO40" i="51" s="1"/>
  <c r="BK40" i="23"/>
  <c r="BL40" i="23" s="1"/>
  <c r="BM40" i="23" s="1"/>
  <c r="BN40" i="23" s="1"/>
  <c r="BO40" i="23" s="1"/>
  <c r="BA40" i="23"/>
  <c r="BA40" i="29"/>
  <c r="BK40" i="29"/>
  <c r="BL40" i="29" s="1"/>
  <c r="BM40" i="29" s="1"/>
  <c r="BN40" i="29" s="1"/>
  <c r="BO40" i="29" s="1"/>
  <c r="BK40" i="49"/>
  <c r="BL40" i="49" s="1"/>
  <c r="BM40" i="49" s="1"/>
  <c r="BN40" i="49" s="1"/>
  <c r="BO40" i="49" s="1"/>
  <c r="BA40" i="49"/>
  <c r="BK40" i="27"/>
  <c r="BL40" i="27" s="1"/>
  <c r="BM40" i="27" s="1"/>
  <c r="BN40" i="27" s="1"/>
  <c r="BO40" i="27" s="1"/>
  <c r="BA40" i="27"/>
  <c r="BA40" i="59"/>
  <c r="BK40" i="59"/>
  <c r="BL40" i="59" s="1"/>
  <c r="BM40" i="59" s="1"/>
  <c r="BN40" i="59" s="1"/>
  <c r="BO40" i="59" s="1"/>
  <c r="BA40" i="37"/>
  <c r="BK40" i="37"/>
  <c r="BL40" i="37" s="1"/>
  <c r="BM40" i="37" s="1"/>
  <c r="BN40" i="37" s="1"/>
  <c r="BO40" i="37" s="1"/>
  <c r="CF41" i="33"/>
  <c r="CG41" i="33"/>
  <c r="CH41" i="33"/>
  <c r="BB41" i="33"/>
  <c r="CG41" i="59"/>
  <c r="BB41" i="59"/>
  <c r="CH41" i="59"/>
  <c r="CF41" i="59"/>
  <c r="BB41" i="15"/>
  <c r="CH41" i="15"/>
  <c r="CF41" i="15"/>
  <c r="CG41" i="15"/>
  <c r="AL48" i="41"/>
  <c r="AG48" i="41"/>
  <c r="AM48" i="41" s="1"/>
  <c r="AN48" i="41" s="1"/>
  <c r="AO48" i="41" s="1"/>
  <c r="AP48" i="41" s="1"/>
  <c r="AQ48" i="41" s="1"/>
  <c r="AR48" i="41" s="1"/>
  <c r="AS48" i="41" s="1"/>
  <c r="AT48" i="41" s="1"/>
  <c r="AU48" i="41" s="1"/>
  <c r="AV48" i="41" s="1"/>
  <c r="AW48" i="41" s="1"/>
  <c r="AX48" i="41" s="1"/>
  <c r="AY48" i="41" s="1"/>
  <c r="AZ48" i="41" s="1"/>
  <c r="CH41" i="49"/>
  <c r="CF41" i="49"/>
  <c r="BB41" i="49"/>
  <c r="CG41" i="49"/>
  <c r="CF41" i="23"/>
  <c r="CH41" i="23"/>
  <c r="BB41" i="23"/>
  <c r="CG41" i="23"/>
  <c r="BA49" i="41"/>
  <c r="BK49" i="41"/>
  <c r="BL49" i="41" s="1"/>
  <c r="BM49" i="41" s="1"/>
  <c r="BN49" i="41" s="1"/>
  <c r="BO49" i="41" s="1"/>
  <c r="S48" i="41"/>
  <c r="N48" i="41"/>
  <c r="T48" i="41" s="1"/>
  <c r="CH41" i="27"/>
  <c r="CF41" i="27"/>
  <c r="CG41" i="27"/>
  <c r="BB41" i="27"/>
  <c r="CF42" i="61"/>
  <c r="CH42" i="61"/>
  <c r="CG42" i="61"/>
  <c r="BB42" i="61"/>
  <c r="L53" i="39"/>
  <c r="BK44" i="61"/>
  <c r="BL44" i="61" s="1"/>
  <c r="BM44" i="61" s="1"/>
  <c r="BN44" i="61" s="1"/>
  <c r="BO44" i="61" s="1"/>
  <c r="BA44" i="61"/>
  <c r="BK47" i="61"/>
  <c r="BL47" i="61" s="1"/>
  <c r="BM47" i="61" s="1"/>
  <c r="BN47" i="61" s="1"/>
  <c r="BO47" i="61" s="1"/>
  <c r="BA47" i="61"/>
  <c r="AG52" i="61"/>
  <c r="AM52" i="61" s="1"/>
  <c r="AN52" i="61" s="1"/>
  <c r="AO52" i="61" s="1"/>
  <c r="AP52" i="61" s="1"/>
  <c r="AQ52" i="61" s="1"/>
  <c r="AR52" i="61" s="1"/>
  <c r="AS52" i="61" s="1"/>
  <c r="AT52" i="61" s="1"/>
  <c r="AU52" i="61" s="1"/>
  <c r="AV52" i="61" s="1"/>
  <c r="AW52" i="61" s="1"/>
  <c r="AX52" i="61" s="1"/>
  <c r="AY52" i="61" s="1"/>
  <c r="AZ52" i="61" s="1"/>
  <c r="AL52" i="61"/>
  <c r="CI33" i="61"/>
  <c r="BC33" i="61"/>
  <c r="CH49" i="61"/>
  <c r="BB49" i="61"/>
  <c r="CG49" i="61"/>
  <c r="CF49" i="61"/>
  <c r="S52" i="61"/>
  <c r="N52" i="61"/>
  <c r="M53" i="61"/>
  <c r="AB35" i="61"/>
  <c r="CJ46" i="61"/>
  <c r="BD46" i="61"/>
  <c r="CJ31" i="61"/>
  <c r="BD31" i="61"/>
  <c r="R53" i="61"/>
  <c r="CI45" i="61"/>
  <c r="BC45" i="61"/>
  <c r="BD41" i="61"/>
  <c r="CJ41" i="61"/>
  <c r="BC39" i="61"/>
  <c r="CI39" i="61"/>
  <c r="BA48" i="61"/>
  <c r="BK48" i="61"/>
  <c r="BL48" i="61" s="1"/>
  <c r="BM48" i="61" s="1"/>
  <c r="BN48" i="61" s="1"/>
  <c r="BO48" i="61" s="1"/>
  <c r="BC36" i="61"/>
  <c r="CI36" i="61"/>
  <c r="CJ32" i="61"/>
  <c r="BD32" i="61"/>
  <c r="T48" i="61"/>
  <c r="M52" i="39"/>
  <c r="S52" i="39" s="1"/>
  <c r="S53" i="39" s="1"/>
  <c r="N47" i="29"/>
  <c r="T47" i="29" s="1"/>
  <c r="S47" i="29"/>
  <c r="AG44" i="43"/>
  <c r="AM44" i="43" s="1"/>
  <c r="AN44" i="43" s="1"/>
  <c r="AO44" i="43" s="1"/>
  <c r="AP44" i="43" s="1"/>
  <c r="AQ44" i="43" s="1"/>
  <c r="AR44" i="43" s="1"/>
  <c r="AS44" i="43" s="1"/>
  <c r="AT44" i="43" s="1"/>
  <c r="AU44" i="43" s="1"/>
  <c r="AV44" i="43" s="1"/>
  <c r="AW44" i="43" s="1"/>
  <c r="AX44" i="43" s="1"/>
  <c r="AY44" i="43" s="1"/>
  <c r="AZ44" i="43" s="1"/>
  <c r="AL44" i="43"/>
  <c r="AG44" i="41"/>
  <c r="AM44" i="41" s="1"/>
  <c r="AN44" i="41" s="1"/>
  <c r="AO44" i="41" s="1"/>
  <c r="AP44" i="41" s="1"/>
  <c r="AQ44" i="41" s="1"/>
  <c r="AR44" i="41" s="1"/>
  <c r="AS44" i="41" s="1"/>
  <c r="AT44" i="41" s="1"/>
  <c r="AU44" i="41" s="1"/>
  <c r="AV44" i="41" s="1"/>
  <c r="AW44" i="41" s="1"/>
  <c r="AX44" i="41" s="1"/>
  <c r="AY44" i="41" s="1"/>
  <c r="AZ44" i="41" s="1"/>
  <c r="AL44" i="41"/>
  <c r="AL47" i="13"/>
  <c r="AG47" i="13"/>
  <c r="AM47" i="13" s="1"/>
  <c r="AN47" i="13" s="1"/>
  <c r="AO47" i="13" s="1"/>
  <c r="AP47" i="13" s="1"/>
  <c r="AQ47" i="13" s="1"/>
  <c r="AR47" i="13" s="1"/>
  <c r="AS47" i="13" s="1"/>
  <c r="AT47" i="13" s="1"/>
  <c r="AU47" i="13" s="1"/>
  <c r="AV47" i="13" s="1"/>
  <c r="AW47" i="13" s="1"/>
  <c r="AX47" i="13" s="1"/>
  <c r="AY47" i="13" s="1"/>
  <c r="AZ47" i="13" s="1"/>
  <c r="AG47" i="47"/>
  <c r="AM47" i="47" s="1"/>
  <c r="AN47" i="47" s="1"/>
  <c r="AO47" i="47" s="1"/>
  <c r="AP47" i="47" s="1"/>
  <c r="AQ47" i="47" s="1"/>
  <c r="AR47" i="47" s="1"/>
  <c r="AS47" i="47" s="1"/>
  <c r="AT47" i="47" s="1"/>
  <c r="AU47" i="47" s="1"/>
  <c r="AV47" i="47" s="1"/>
  <c r="AW47" i="47" s="1"/>
  <c r="AX47" i="47" s="1"/>
  <c r="AY47" i="47" s="1"/>
  <c r="AZ47" i="47" s="1"/>
  <c r="AL47" i="47"/>
  <c r="AL44" i="37"/>
  <c r="AG44" i="37"/>
  <c r="AM44" i="37" s="1"/>
  <c r="AN44" i="37" s="1"/>
  <c r="AO44" i="37" s="1"/>
  <c r="AP44" i="37" s="1"/>
  <c r="AQ44" i="37" s="1"/>
  <c r="AR44" i="37" s="1"/>
  <c r="AS44" i="37" s="1"/>
  <c r="AT44" i="37" s="1"/>
  <c r="AU44" i="37" s="1"/>
  <c r="AV44" i="37" s="1"/>
  <c r="AW44" i="37" s="1"/>
  <c r="AX44" i="37" s="1"/>
  <c r="AY44" i="37" s="1"/>
  <c r="AZ44" i="37" s="1"/>
  <c r="BK45" i="43"/>
  <c r="BL45" i="43" s="1"/>
  <c r="BM45" i="43" s="1"/>
  <c r="BN45" i="43" s="1"/>
  <c r="BO45" i="43" s="1"/>
  <c r="BA45" i="43"/>
  <c r="S47" i="55"/>
  <c r="N47" i="55"/>
  <c r="T47" i="55" s="1"/>
  <c r="AL44" i="33"/>
  <c r="AG44" i="33"/>
  <c r="AM44" i="33" s="1"/>
  <c r="AN44" i="33" s="1"/>
  <c r="AO44" i="33" s="1"/>
  <c r="AP44" i="33" s="1"/>
  <c r="AQ44" i="33" s="1"/>
  <c r="AR44" i="33" s="1"/>
  <c r="AS44" i="33" s="1"/>
  <c r="AT44" i="33" s="1"/>
  <c r="AU44" i="33" s="1"/>
  <c r="AV44" i="33" s="1"/>
  <c r="AW44" i="33" s="1"/>
  <c r="AX44" i="33" s="1"/>
  <c r="AY44" i="33" s="1"/>
  <c r="AZ44" i="33" s="1"/>
  <c r="S47" i="43"/>
  <c r="N47" i="43"/>
  <c r="T47" i="43" s="1"/>
  <c r="AF52" i="49"/>
  <c r="AK52" i="49"/>
  <c r="AJ52" i="49"/>
  <c r="AL44" i="19"/>
  <c r="AG44" i="19"/>
  <c r="AM44" i="19" s="1"/>
  <c r="AN44" i="19" s="1"/>
  <c r="AO44" i="19" s="1"/>
  <c r="AP44" i="19" s="1"/>
  <c r="AQ44" i="19" s="1"/>
  <c r="AR44" i="19" s="1"/>
  <c r="AS44" i="19" s="1"/>
  <c r="AT44" i="19" s="1"/>
  <c r="AU44" i="19" s="1"/>
  <c r="AV44" i="19" s="1"/>
  <c r="AW44" i="19" s="1"/>
  <c r="AX44" i="19" s="1"/>
  <c r="AY44" i="19" s="1"/>
  <c r="AZ44" i="19" s="1"/>
  <c r="BK42" i="35"/>
  <c r="BL42" i="35" s="1"/>
  <c r="BM42" i="35" s="1"/>
  <c r="BN42" i="35" s="1"/>
  <c r="BO42" i="35" s="1"/>
  <c r="BA42" i="35"/>
  <c r="N47" i="49"/>
  <c r="T47" i="49" s="1"/>
  <c r="S47" i="49"/>
  <c r="N47" i="17"/>
  <c r="T47" i="17" s="1"/>
  <c r="S47" i="17"/>
  <c r="CH36" i="59"/>
  <c r="CG36" i="59"/>
  <c r="CF36" i="59"/>
  <c r="BB36" i="59"/>
  <c r="BK45" i="39"/>
  <c r="BL45" i="39" s="1"/>
  <c r="BM45" i="39" s="1"/>
  <c r="BN45" i="39" s="1"/>
  <c r="BO45" i="39" s="1"/>
  <c r="BA45" i="39"/>
  <c r="BK42" i="37"/>
  <c r="BL42" i="37" s="1"/>
  <c r="BM42" i="37" s="1"/>
  <c r="BN42" i="37" s="1"/>
  <c r="BO42" i="37" s="1"/>
  <c r="BA42" i="37"/>
  <c r="BK42" i="33"/>
  <c r="BL42" i="33" s="1"/>
  <c r="BM42" i="33" s="1"/>
  <c r="BN42" i="33" s="1"/>
  <c r="BO42" i="33" s="1"/>
  <c r="BA42" i="33"/>
  <c r="S47" i="39"/>
  <c r="N47" i="39"/>
  <c r="T47" i="39" s="1"/>
  <c r="AG44" i="57"/>
  <c r="AM44" i="57" s="1"/>
  <c r="AN44" i="57" s="1"/>
  <c r="AO44" i="57" s="1"/>
  <c r="AP44" i="57" s="1"/>
  <c r="AQ44" i="57" s="1"/>
  <c r="AR44" i="57" s="1"/>
  <c r="AS44" i="57" s="1"/>
  <c r="AT44" i="57" s="1"/>
  <c r="AU44" i="57" s="1"/>
  <c r="AV44" i="57" s="1"/>
  <c r="AW44" i="57" s="1"/>
  <c r="AX44" i="57" s="1"/>
  <c r="AY44" i="57" s="1"/>
  <c r="AZ44" i="57" s="1"/>
  <c r="AL44" i="57"/>
  <c r="N47" i="35"/>
  <c r="T47" i="35" s="1"/>
  <c r="S47" i="35"/>
  <c r="AG47" i="35"/>
  <c r="AM47" i="35" s="1"/>
  <c r="AN47" i="35" s="1"/>
  <c r="AO47" i="35" s="1"/>
  <c r="AP47" i="35" s="1"/>
  <c r="AQ47" i="35" s="1"/>
  <c r="AR47" i="35" s="1"/>
  <c r="AS47" i="35" s="1"/>
  <c r="AT47" i="35" s="1"/>
  <c r="AU47" i="35" s="1"/>
  <c r="AV47" i="35" s="1"/>
  <c r="AW47" i="35" s="1"/>
  <c r="AX47" i="35" s="1"/>
  <c r="AY47" i="35" s="1"/>
  <c r="AZ47" i="35" s="1"/>
  <c r="AL47" i="35"/>
  <c r="S44" i="41"/>
  <c r="N44" i="41"/>
  <c r="T44" i="41" s="1"/>
  <c r="N47" i="19"/>
  <c r="T47" i="19" s="1"/>
  <c r="S47" i="19"/>
  <c r="BA45" i="13"/>
  <c r="BK45" i="13"/>
  <c r="BL45" i="13" s="1"/>
  <c r="BM45" i="13" s="1"/>
  <c r="BN45" i="13" s="1"/>
  <c r="BO45" i="13" s="1"/>
  <c r="BA42" i="17"/>
  <c r="BK42" i="17"/>
  <c r="BL42" i="17" s="1"/>
  <c r="BM42" i="17" s="1"/>
  <c r="BN42" i="17" s="1"/>
  <c r="BO42" i="17" s="1"/>
  <c r="BA45" i="17"/>
  <c r="BK45" i="17"/>
  <c r="BL45" i="17" s="1"/>
  <c r="BM45" i="17" s="1"/>
  <c r="BN45" i="17" s="1"/>
  <c r="BO45" i="17" s="1"/>
  <c r="AL44" i="15"/>
  <c r="AG44" i="15"/>
  <c r="AM44" i="15" s="1"/>
  <c r="AN44" i="15" s="1"/>
  <c r="AO44" i="15" s="1"/>
  <c r="AP44" i="15" s="1"/>
  <c r="AQ44" i="15" s="1"/>
  <c r="AR44" i="15" s="1"/>
  <c r="AS44" i="15" s="1"/>
  <c r="AT44" i="15" s="1"/>
  <c r="AU44" i="15" s="1"/>
  <c r="AV44" i="15" s="1"/>
  <c r="AW44" i="15" s="1"/>
  <c r="AX44" i="15" s="1"/>
  <c r="AY44" i="15" s="1"/>
  <c r="AZ44" i="15" s="1"/>
  <c r="BK45" i="57"/>
  <c r="BL45" i="57" s="1"/>
  <c r="BM45" i="57" s="1"/>
  <c r="BN45" i="57" s="1"/>
  <c r="BO45" i="57" s="1"/>
  <c r="BA45" i="57"/>
  <c r="BA42" i="55"/>
  <c r="BK42" i="55"/>
  <c r="BL42" i="55" s="1"/>
  <c r="BM42" i="55" s="1"/>
  <c r="BN42" i="55" s="1"/>
  <c r="BO42" i="55" s="1"/>
  <c r="BA45" i="15"/>
  <c r="BK45" i="15"/>
  <c r="BL45" i="15" s="1"/>
  <c r="BM45" i="15" s="1"/>
  <c r="BN45" i="15" s="1"/>
  <c r="BO45" i="15" s="1"/>
  <c r="S44" i="49"/>
  <c r="N44" i="49"/>
  <c r="T44" i="49" s="1"/>
  <c r="BA45" i="33"/>
  <c r="BK45" i="33"/>
  <c r="BL45" i="33" s="1"/>
  <c r="BM45" i="33" s="1"/>
  <c r="BN45" i="33" s="1"/>
  <c r="BO45" i="33" s="1"/>
  <c r="BK42" i="49"/>
  <c r="BL42" i="49" s="1"/>
  <c r="BM42" i="49" s="1"/>
  <c r="BN42" i="49" s="1"/>
  <c r="BO42" i="49" s="1"/>
  <c r="BA42" i="49"/>
  <c r="N44" i="17"/>
  <c r="T44" i="17" s="1"/>
  <c r="S44" i="17"/>
  <c r="Q52" i="59"/>
  <c r="Q53" i="59" s="1"/>
  <c r="R52" i="59"/>
  <c r="R53" i="59" s="1"/>
  <c r="M52" i="59"/>
  <c r="L53" i="59"/>
  <c r="AL47" i="37"/>
  <c r="AG47" i="37"/>
  <c r="AM47" i="37" s="1"/>
  <c r="AN47" i="37" s="1"/>
  <c r="AO47" i="37" s="1"/>
  <c r="AP47" i="37" s="1"/>
  <c r="AQ47" i="37" s="1"/>
  <c r="AR47" i="37" s="1"/>
  <c r="AS47" i="37" s="1"/>
  <c r="AT47" i="37" s="1"/>
  <c r="AU47" i="37" s="1"/>
  <c r="AV47" i="37" s="1"/>
  <c r="AW47" i="37" s="1"/>
  <c r="AX47" i="37" s="1"/>
  <c r="AY47" i="37" s="1"/>
  <c r="AZ47" i="37" s="1"/>
  <c r="BK36" i="9"/>
  <c r="BL36" i="9" s="1"/>
  <c r="BM36" i="9" s="1"/>
  <c r="BN36" i="9" s="1"/>
  <c r="BO36" i="9" s="1"/>
  <c r="BA36" i="9"/>
  <c r="BK42" i="19"/>
  <c r="BL42" i="19" s="1"/>
  <c r="BM42" i="19" s="1"/>
  <c r="BN42" i="19" s="1"/>
  <c r="BO42" i="19" s="1"/>
  <c r="BA42" i="19"/>
  <c r="S44" i="53"/>
  <c r="N44" i="53"/>
  <c r="T44" i="53" s="1"/>
  <c r="AG47" i="51"/>
  <c r="AM47" i="51" s="1"/>
  <c r="AN47" i="51" s="1"/>
  <c r="AO47" i="51" s="1"/>
  <c r="AP47" i="51" s="1"/>
  <c r="AQ47" i="51" s="1"/>
  <c r="AR47" i="51" s="1"/>
  <c r="AS47" i="51" s="1"/>
  <c r="AT47" i="51" s="1"/>
  <c r="AU47" i="51" s="1"/>
  <c r="AV47" i="51" s="1"/>
  <c r="AW47" i="51" s="1"/>
  <c r="AX47" i="51" s="1"/>
  <c r="AY47" i="51" s="1"/>
  <c r="AZ47" i="51" s="1"/>
  <c r="AL47" i="51"/>
  <c r="BA45" i="55"/>
  <c r="BK45" i="55"/>
  <c r="BL45" i="55" s="1"/>
  <c r="BM45" i="55" s="1"/>
  <c r="BN45" i="55" s="1"/>
  <c r="BO45" i="55" s="1"/>
  <c r="BK45" i="25"/>
  <c r="BL45" i="25" s="1"/>
  <c r="BM45" i="25" s="1"/>
  <c r="BN45" i="25" s="1"/>
  <c r="BO45" i="25" s="1"/>
  <c r="BA45" i="25"/>
  <c r="BK42" i="59"/>
  <c r="BL42" i="59" s="1"/>
  <c r="BM42" i="59" s="1"/>
  <c r="BN42" i="59" s="1"/>
  <c r="BO42" i="59" s="1"/>
  <c r="BA42" i="59"/>
  <c r="AG44" i="47"/>
  <c r="AM44" i="47" s="1"/>
  <c r="AN44" i="47" s="1"/>
  <c r="AO44" i="47" s="1"/>
  <c r="AP44" i="47" s="1"/>
  <c r="AQ44" i="47" s="1"/>
  <c r="AR44" i="47" s="1"/>
  <c r="AS44" i="47" s="1"/>
  <c r="AT44" i="47" s="1"/>
  <c r="AU44" i="47" s="1"/>
  <c r="AV44" i="47" s="1"/>
  <c r="AW44" i="47" s="1"/>
  <c r="AX44" i="47" s="1"/>
  <c r="AY44" i="47" s="1"/>
  <c r="AZ44" i="47" s="1"/>
  <c r="AL44" i="47"/>
  <c r="BA42" i="29"/>
  <c r="BK42" i="29"/>
  <c r="BL42" i="29" s="1"/>
  <c r="BM42" i="29" s="1"/>
  <c r="BN42" i="29" s="1"/>
  <c r="BO42" i="29" s="1"/>
  <c r="BK45" i="59"/>
  <c r="BL45" i="59" s="1"/>
  <c r="BM45" i="59" s="1"/>
  <c r="BN45" i="59" s="1"/>
  <c r="BO45" i="59" s="1"/>
  <c r="BA45" i="59"/>
  <c r="S44" i="47"/>
  <c r="N44" i="47"/>
  <c r="T44" i="47" s="1"/>
  <c r="BK42" i="45"/>
  <c r="BL42" i="45" s="1"/>
  <c r="BM42" i="45" s="1"/>
  <c r="BN42" i="45" s="1"/>
  <c r="BO42" i="45" s="1"/>
  <c r="BA42" i="45"/>
  <c r="L53" i="45"/>
  <c r="Q52" i="45"/>
  <c r="Q53" i="45" s="1"/>
  <c r="R52" i="45"/>
  <c r="R53" i="45" s="1"/>
  <c r="M52" i="45"/>
  <c r="N44" i="45"/>
  <c r="T44" i="45" s="1"/>
  <c r="S44" i="45"/>
  <c r="AL47" i="57"/>
  <c r="AG47" i="57"/>
  <c r="AM47" i="57" s="1"/>
  <c r="AN47" i="57" s="1"/>
  <c r="AO47" i="57" s="1"/>
  <c r="AP47" i="57" s="1"/>
  <c r="AQ47" i="57" s="1"/>
  <c r="AR47" i="57" s="1"/>
  <c r="AS47" i="57" s="1"/>
  <c r="AT47" i="57" s="1"/>
  <c r="AU47" i="57" s="1"/>
  <c r="AV47" i="57" s="1"/>
  <c r="AW47" i="57" s="1"/>
  <c r="AX47" i="57" s="1"/>
  <c r="AY47" i="57" s="1"/>
  <c r="AZ47" i="57" s="1"/>
  <c r="BA42" i="51"/>
  <c r="BK42" i="51"/>
  <c r="BL42" i="51" s="1"/>
  <c r="BM42" i="51" s="1"/>
  <c r="BN42" i="51" s="1"/>
  <c r="BO42" i="51" s="1"/>
  <c r="AL47" i="45"/>
  <c r="AG47" i="45"/>
  <c r="AM47" i="45" s="1"/>
  <c r="AN47" i="45" s="1"/>
  <c r="AO47" i="45" s="1"/>
  <c r="AP47" i="45" s="1"/>
  <c r="AQ47" i="45" s="1"/>
  <c r="AR47" i="45" s="1"/>
  <c r="AS47" i="45" s="1"/>
  <c r="AT47" i="45" s="1"/>
  <c r="AU47" i="45" s="1"/>
  <c r="AV47" i="45" s="1"/>
  <c r="AW47" i="45" s="1"/>
  <c r="AX47" i="45" s="1"/>
  <c r="AY47" i="45" s="1"/>
  <c r="AZ47" i="45" s="1"/>
  <c r="BA45" i="23"/>
  <c r="BK45" i="23"/>
  <c r="BL45" i="23" s="1"/>
  <c r="BM45" i="23" s="1"/>
  <c r="BN45" i="23" s="1"/>
  <c r="BO45" i="23" s="1"/>
  <c r="BK45" i="47"/>
  <c r="BL45" i="47" s="1"/>
  <c r="BM45" i="47" s="1"/>
  <c r="BN45" i="47" s="1"/>
  <c r="BO45" i="47" s="1"/>
  <c r="BA45" i="47"/>
  <c r="AG47" i="17"/>
  <c r="AM47" i="17" s="1"/>
  <c r="AN47" i="17" s="1"/>
  <c r="AO47" i="17" s="1"/>
  <c r="AP47" i="17" s="1"/>
  <c r="AQ47" i="17" s="1"/>
  <c r="AR47" i="17" s="1"/>
  <c r="AS47" i="17" s="1"/>
  <c r="AT47" i="17" s="1"/>
  <c r="AU47" i="17" s="1"/>
  <c r="AV47" i="17" s="1"/>
  <c r="AW47" i="17" s="1"/>
  <c r="AX47" i="17" s="1"/>
  <c r="AY47" i="17" s="1"/>
  <c r="AZ47" i="17" s="1"/>
  <c r="AL47" i="17"/>
  <c r="N44" i="13"/>
  <c r="T44" i="13" s="1"/>
  <c r="S44" i="13"/>
  <c r="BB36" i="55"/>
  <c r="CF36" i="55"/>
  <c r="CH36" i="55"/>
  <c r="CG36" i="55"/>
  <c r="BA45" i="27"/>
  <c r="BK45" i="27"/>
  <c r="BL45" i="27" s="1"/>
  <c r="BM45" i="27" s="1"/>
  <c r="BN45" i="27" s="1"/>
  <c r="BO45" i="27" s="1"/>
  <c r="N47" i="31"/>
  <c r="T47" i="31" s="1"/>
  <c r="S47" i="31"/>
  <c r="AJ52" i="45"/>
  <c r="AF52" i="45"/>
  <c r="AK52" i="45"/>
  <c r="S44" i="55"/>
  <c r="N44" i="55"/>
  <c r="T44" i="55" s="1"/>
  <c r="BA45" i="37"/>
  <c r="BK45" i="37"/>
  <c r="BL45" i="37" s="1"/>
  <c r="BM45" i="37" s="1"/>
  <c r="BN45" i="37" s="1"/>
  <c r="BO45" i="37" s="1"/>
  <c r="P53" i="59"/>
  <c r="AL44" i="17"/>
  <c r="AG44" i="17"/>
  <c r="AM44" i="17" s="1"/>
  <c r="AN44" i="17" s="1"/>
  <c r="AO44" i="17" s="1"/>
  <c r="AP44" i="17" s="1"/>
  <c r="AQ44" i="17" s="1"/>
  <c r="AR44" i="17" s="1"/>
  <c r="AS44" i="17" s="1"/>
  <c r="AT44" i="17" s="1"/>
  <c r="AU44" i="17" s="1"/>
  <c r="AV44" i="17" s="1"/>
  <c r="AW44" i="17" s="1"/>
  <c r="AX44" i="17" s="1"/>
  <c r="AY44" i="17" s="1"/>
  <c r="AZ44" i="17" s="1"/>
  <c r="BA42" i="25"/>
  <c r="BK42" i="25"/>
  <c r="BL42" i="25" s="1"/>
  <c r="BM42" i="25" s="1"/>
  <c r="BN42" i="25" s="1"/>
  <c r="BO42" i="25" s="1"/>
  <c r="AG44" i="23"/>
  <c r="AM44" i="23" s="1"/>
  <c r="AN44" i="23" s="1"/>
  <c r="AO44" i="23" s="1"/>
  <c r="AP44" i="23" s="1"/>
  <c r="AQ44" i="23" s="1"/>
  <c r="AR44" i="23" s="1"/>
  <c r="AS44" i="23" s="1"/>
  <c r="AT44" i="23" s="1"/>
  <c r="AU44" i="23" s="1"/>
  <c r="AV44" i="23" s="1"/>
  <c r="AW44" i="23" s="1"/>
  <c r="AX44" i="23" s="1"/>
  <c r="AY44" i="23" s="1"/>
  <c r="AZ44" i="23" s="1"/>
  <c r="AL44" i="23"/>
  <c r="N47" i="57"/>
  <c r="T47" i="57" s="1"/>
  <c r="S47" i="57"/>
  <c r="BK42" i="41"/>
  <c r="BL42" i="41" s="1"/>
  <c r="BM42" i="41" s="1"/>
  <c r="BN42" i="41" s="1"/>
  <c r="BO42" i="41" s="1"/>
  <c r="BA42" i="41"/>
  <c r="S47" i="25"/>
  <c r="N47" i="25"/>
  <c r="T47" i="25" s="1"/>
  <c r="S47" i="33"/>
  <c r="N47" i="33"/>
  <c r="T47" i="33" s="1"/>
  <c r="S47" i="41"/>
  <c r="N47" i="41"/>
  <c r="T47" i="41" s="1"/>
  <c r="BK42" i="31"/>
  <c r="BL42" i="31" s="1"/>
  <c r="BM42" i="31" s="1"/>
  <c r="BN42" i="31" s="1"/>
  <c r="BO42" i="31" s="1"/>
  <c r="BA42" i="31"/>
  <c r="S44" i="37"/>
  <c r="N44" i="37"/>
  <c r="T44" i="37" s="1"/>
  <c r="AG47" i="23"/>
  <c r="AM47" i="23" s="1"/>
  <c r="AN47" i="23" s="1"/>
  <c r="AO47" i="23" s="1"/>
  <c r="AP47" i="23" s="1"/>
  <c r="AQ47" i="23" s="1"/>
  <c r="AR47" i="23" s="1"/>
  <c r="AS47" i="23" s="1"/>
  <c r="AT47" i="23" s="1"/>
  <c r="AU47" i="23" s="1"/>
  <c r="AV47" i="23" s="1"/>
  <c r="AW47" i="23" s="1"/>
  <c r="AX47" i="23" s="1"/>
  <c r="AY47" i="23" s="1"/>
  <c r="AZ47" i="23" s="1"/>
  <c r="AL47" i="23"/>
  <c r="AL47" i="59"/>
  <c r="AG47" i="59"/>
  <c r="AM47" i="59" s="1"/>
  <c r="AN47" i="59" s="1"/>
  <c r="AO47" i="59" s="1"/>
  <c r="AP47" i="59" s="1"/>
  <c r="AQ47" i="59" s="1"/>
  <c r="AR47" i="59" s="1"/>
  <c r="AS47" i="59" s="1"/>
  <c r="AT47" i="59" s="1"/>
  <c r="AU47" i="59" s="1"/>
  <c r="AV47" i="59" s="1"/>
  <c r="AW47" i="59" s="1"/>
  <c r="AX47" i="59" s="1"/>
  <c r="AY47" i="59" s="1"/>
  <c r="AZ47" i="59" s="1"/>
  <c r="BK45" i="51"/>
  <c r="BL45" i="51" s="1"/>
  <c r="BM45" i="51" s="1"/>
  <c r="BN45" i="51" s="1"/>
  <c r="BO45" i="51" s="1"/>
  <c r="BA45" i="51"/>
  <c r="BA42" i="53"/>
  <c r="BK42" i="53"/>
  <c r="BL42" i="53" s="1"/>
  <c r="BM42" i="53" s="1"/>
  <c r="BN42" i="53" s="1"/>
  <c r="BO42" i="53" s="1"/>
  <c r="AG44" i="29"/>
  <c r="AM44" i="29" s="1"/>
  <c r="AN44" i="29" s="1"/>
  <c r="AO44" i="29" s="1"/>
  <c r="AP44" i="29" s="1"/>
  <c r="AQ44" i="29" s="1"/>
  <c r="AR44" i="29" s="1"/>
  <c r="AS44" i="29" s="1"/>
  <c r="AT44" i="29" s="1"/>
  <c r="AU44" i="29" s="1"/>
  <c r="AV44" i="29" s="1"/>
  <c r="AW44" i="29" s="1"/>
  <c r="AX44" i="29" s="1"/>
  <c r="AY44" i="29" s="1"/>
  <c r="AZ44" i="29" s="1"/>
  <c r="AL44" i="29"/>
  <c r="BK42" i="23"/>
  <c r="BL42" i="23" s="1"/>
  <c r="BM42" i="23" s="1"/>
  <c r="BN42" i="23" s="1"/>
  <c r="BO42" i="23" s="1"/>
  <c r="BA42" i="23"/>
  <c r="S47" i="27"/>
  <c r="N47" i="27"/>
  <c r="T47" i="27" s="1"/>
  <c r="AG47" i="53"/>
  <c r="AM47" i="53" s="1"/>
  <c r="AN47" i="53" s="1"/>
  <c r="AO47" i="53" s="1"/>
  <c r="AP47" i="53" s="1"/>
  <c r="AQ47" i="53" s="1"/>
  <c r="AR47" i="53" s="1"/>
  <c r="AS47" i="53" s="1"/>
  <c r="AT47" i="53" s="1"/>
  <c r="AU47" i="53" s="1"/>
  <c r="AV47" i="53" s="1"/>
  <c r="AW47" i="53" s="1"/>
  <c r="AX47" i="53" s="1"/>
  <c r="AY47" i="53" s="1"/>
  <c r="AZ47" i="53" s="1"/>
  <c r="AL47" i="53"/>
  <c r="BK42" i="13"/>
  <c r="BL42" i="13" s="1"/>
  <c r="BM42" i="13" s="1"/>
  <c r="BN42" i="13" s="1"/>
  <c r="BO42" i="13" s="1"/>
  <c r="BA42" i="13"/>
  <c r="S44" i="25"/>
  <c r="N44" i="25"/>
  <c r="T44" i="25" s="1"/>
  <c r="AG47" i="41"/>
  <c r="AM47" i="41" s="1"/>
  <c r="AN47" i="41" s="1"/>
  <c r="AO47" i="41" s="1"/>
  <c r="AP47" i="41" s="1"/>
  <c r="AQ47" i="41" s="1"/>
  <c r="AR47" i="41" s="1"/>
  <c r="AS47" i="41" s="1"/>
  <c r="AT47" i="41" s="1"/>
  <c r="AU47" i="41" s="1"/>
  <c r="AV47" i="41" s="1"/>
  <c r="AW47" i="41" s="1"/>
  <c r="AX47" i="41" s="1"/>
  <c r="AY47" i="41" s="1"/>
  <c r="AZ47" i="41" s="1"/>
  <c r="AL47" i="41"/>
  <c r="CH36" i="53"/>
  <c r="BB36" i="53"/>
  <c r="CG36" i="53"/>
  <c r="CF36" i="53"/>
  <c r="L53" i="49"/>
  <c r="R52" i="49"/>
  <c r="R53" i="49" s="1"/>
  <c r="M52" i="49"/>
  <c r="Q52" i="49"/>
  <c r="BK42" i="43"/>
  <c r="BL42" i="43" s="1"/>
  <c r="BM42" i="43" s="1"/>
  <c r="BN42" i="43" s="1"/>
  <c r="BO42" i="43" s="1"/>
  <c r="BA42" i="43"/>
  <c r="S47" i="47"/>
  <c r="N47" i="47"/>
  <c r="T47" i="47" s="1"/>
  <c r="AG44" i="31"/>
  <c r="AM44" i="31" s="1"/>
  <c r="AN44" i="31" s="1"/>
  <c r="AO44" i="31" s="1"/>
  <c r="AP44" i="31" s="1"/>
  <c r="AQ44" i="31" s="1"/>
  <c r="AR44" i="31" s="1"/>
  <c r="AS44" i="31" s="1"/>
  <c r="AT44" i="31" s="1"/>
  <c r="AU44" i="31" s="1"/>
  <c r="AV44" i="31" s="1"/>
  <c r="AW44" i="31" s="1"/>
  <c r="AX44" i="31" s="1"/>
  <c r="AY44" i="31" s="1"/>
  <c r="AZ44" i="31" s="1"/>
  <c r="AL44" i="31"/>
  <c r="AL44" i="49"/>
  <c r="AG44" i="49"/>
  <c r="AM44" i="49" s="1"/>
  <c r="AN44" i="49" s="1"/>
  <c r="AO44" i="49" s="1"/>
  <c r="AP44" i="49" s="1"/>
  <c r="AQ44" i="49" s="1"/>
  <c r="AR44" i="49" s="1"/>
  <c r="AS44" i="49" s="1"/>
  <c r="AT44" i="49" s="1"/>
  <c r="AU44" i="49" s="1"/>
  <c r="AV44" i="49" s="1"/>
  <c r="AW44" i="49" s="1"/>
  <c r="AX44" i="49" s="1"/>
  <c r="AY44" i="49" s="1"/>
  <c r="AZ44" i="49" s="1"/>
  <c r="R52" i="39"/>
  <c r="R53" i="39" s="1"/>
  <c r="AG44" i="51"/>
  <c r="AM44" i="51" s="1"/>
  <c r="AN44" i="51" s="1"/>
  <c r="AO44" i="51" s="1"/>
  <c r="AP44" i="51" s="1"/>
  <c r="AQ44" i="51" s="1"/>
  <c r="AR44" i="51" s="1"/>
  <c r="AS44" i="51" s="1"/>
  <c r="AT44" i="51" s="1"/>
  <c r="AU44" i="51" s="1"/>
  <c r="AV44" i="51" s="1"/>
  <c r="AW44" i="51" s="1"/>
  <c r="AX44" i="51" s="1"/>
  <c r="AY44" i="51" s="1"/>
  <c r="AZ44" i="51" s="1"/>
  <c r="AL44" i="51"/>
  <c r="S47" i="45"/>
  <c r="N47" i="45"/>
  <c r="T47" i="45" s="1"/>
  <c r="M52" i="55"/>
  <c r="L53" i="55"/>
  <c r="Q52" i="55"/>
  <c r="Q53" i="55" s="1"/>
  <c r="R52" i="55"/>
  <c r="R53" i="55" s="1"/>
  <c r="BK45" i="41"/>
  <c r="BL45" i="41" s="1"/>
  <c r="BM45" i="41" s="1"/>
  <c r="BN45" i="41" s="1"/>
  <c r="BO45" i="41" s="1"/>
  <c r="BA45" i="41"/>
  <c r="BB36" i="39"/>
  <c r="CF36" i="39"/>
  <c r="CH36" i="39"/>
  <c r="CG36" i="39"/>
  <c r="AL44" i="27"/>
  <c r="AG44" i="27"/>
  <c r="AM44" i="27" s="1"/>
  <c r="AN44" i="27" s="1"/>
  <c r="AO44" i="27" s="1"/>
  <c r="AP44" i="27" s="1"/>
  <c r="AQ44" i="27" s="1"/>
  <c r="AR44" i="27" s="1"/>
  <c r="AS44" i="27" s="1"/>
  <c r="AT44" i="27" s="1"/>
  <c r="AU44" i="27" s="1"/>
  <c r="AV44" i="27" s="1"/>
  <c r="AW44" i="27" s="1"/>
  <c r="AX44" i="27" s="1"/>
  <c r="AY44" i="27" s="1"/>
  <c r="AZ44" i="27" s="1"/>
  <c r="AL47" i="31"/>
  <c r="AG47" i="31"/>
  <c r="AM47" i="31" s="1"/>
  <c r="AN47" i="31" s="1"/>
  <c r="AO47" i="31" s="1"/>
  <c r="AP47" i="31" s="1"/>
  <c r="AQ47" i="31" s="1"/>
  <c r="AR47" i="31" s="1"/>
  <c r="AS47" i="31" s="1"/>
  <c r="AT47" i="31" s="1"/>
  <c r="AU47" i="31" s="1"/>
  <c r="AV47" i="31" s="1"/>
  <c r="AW47" i="31" s="1"/>
  <c r="AX47" i="31" s="1"/>
  <c r="AY47" i="31" s="1"/>
  <c r="AZ47" i="31" s="1"/>
  <c r="S47" i="23"/>
  <c r="N47" i="23"/>
  <c r="T47" i="23" s="1"/>
  <c r="BA45" i="45"/>
  <c r="BK45" i="45"/>
  <c r="BL45" i="45" s="1"/>
  <c r="BM45" i="45" s="1"/>
  <c r="BN45" i="45" s="1"/>
  <c r="BO45" i="45" s="1"/>
  <c r="N44" i="59"/>
  <c r="T44" i="59" s="1"/>
  <c r="S44" i="59"/>
  <c r="S44" i="51"/>
  <c r="N44" i="51"/>
  <c r="T44" i="51" s="1"/>
  <c r="BK45" i="35"/>
  <c r="BL45" i="35" s="1"/>
  <c r="BM45" i="35" s="1"/>
  <c r="BN45" i="35" s="1"/>
  <c r="BO45" i="35" s="1"/>
  <c r="BA45" i="35"/>
  <c r="N44" i="27"/>
  <c r="T44" i="27" s="1"/>
  <c r="S44" i="27"/>
  <c r="AG45" i="9"/>
  <c r="AM45" i="9" s="1"/>
  <c r="AN45" i="9" s="1"/>
  <c r="AO45" i="9" s="1"/>
  <c r="AP45" i="9" s="1"/>
  <c r="AQ45" i="9" s="1"/>
  <c r="AR45" i="9" s="1"/>
  <c r="AS45" i="9" s="1"/>
  <c r="AT45" i="9" s="1"/>
  <c r="AU45" i="9" s="1"/>
  <c r="AV45" i="9" s="1"/>
  <c r="AW45" i="9" s="1"/>
  <c r="AX45" i="9" s="1"/>
  <c r="AY45" i="9" s="1"/>
  <c r="AZ45" i="9" s="1"/>
  <c r="AL45" i="9"/>
  <c r="S44" i="9"/>
  <c r="N44" i="9"/>
  <c r="T44" i="9" s="1"/>
  <c r="AK52" i="59"/>
  <c r="AJ52" i="59"/>
  <c r="AF52" i="59"/>
  <c r="AL47" i="49"/>
  <c r="AG47" i="49"/>
  <c r="AM47" i="49" s="1"/>
  <c r="AN47" i="49" s="1"/>
  <c r="AO47" i="49" s="1"/>
  <c r="AP47" i="49" s="1"/>
  <c r="AQ47" i="49" s="1"/>
  <c r="AR47" i="49" s="1"/>
  <c r="AS47" i="49" s="1"/>
  <c r="AT47" i="49" s="1"/>
  <c r="AU47" i="49" s="1"/>
  <c r="AV47" i="49" s="1"/>
  <c r="AW47" i="49" s="1"/>
  <c r="AX47" i="49" s="1"/>
  <c r="AY47" i="49" s="1"/>
  <c r="AZ47" i="49" s="1"/>
  <c r="S44" i="33"/>
  <c r="N44" i="33"/>
  <c r="T44" i="33" s="1"/>
  <c r="N47" i="51"/>
  <c r="T47" i="51" s="1"/>
  <c r="S47" i="51"/>
  <c r="AG44" i="13"/>
  <c r="AM44" i="13" s="1"/>
  <c r="AN44" i="13" s="1"/>
  <c r="AO44" i="13" s="1"/>
  <c r="AP44" i="13" s="1"/>
  <c r="AQ44" i="13" s="1"/>
  <c r="AR44" i="13" s="1"/>
  <c r="AS44" i="13" s="1"/>
  <c r="AT44" i="13" s="1"/>
  <c r="AU44" i="13" s="1"/>
  <c r="AV44" i="13" s="1"/>
  <c r="AW44" i="13" s="1"/>
  <c r="AX44" i="13" s="1"/>
  <c r="AY44" i="13" s="1"/>
  <c r="AZ44" i="13" s="1"/>
  <c r="AL44" i="13"/>
  <c r="BA42" i="47"/>
  <c r="BK42" i="47"/>
  <c r="BL42" i="47" s="1"/>
  <c r="BM42" i="47" s="1"/>
  <c r="BN42" i="47" s="1"/>
  <c r="BO42" i="47" s="1"/>
  <c r="S45" i="9"/>
  <c r="N45" i="9"/>
  <c r="T45" i="9" s="1"/>
  <c r="AL47" i="19"/>
  <c r="AG47" i="19"/>
  <c r="AM47" i="19" s="1"/>
  <c r="AN47" i="19" s="1"/>
  <c r="AO47" i="19" s="1"/>
  <c r="AP47" i="19" s="1"/>
  <c r="AQ47" i="19" s="1"/>
  <c r="AR47" i="19" s="1"/>
  <c r="AS47" i="19" s="1"/>
  <c r="AT47" i="19" s="1"/>
  <c r="AU47" i="19" s="1"/>
  <c r="AV47" i="19" s="1"/>
  <c r="AW47" i="19" s="1"/>
  <c r="AX47" i="19" s="1"/>
  <c r="AY47" i="19" s="1"/>
  <c r="AZ47" i="19" s="1"/>
  <c r="N47" i="59"/>
  <c r="T47" i="59" s="1"/>
  <c r="S47" i="59"/>
  <c r="AL44" i="53"/>
  <c r="AG44" i="53"/>
  <c r="AM44" i="53" s="1"/>
  <c r="AN44" i="53" s="1"/>
  <c r="AO44" i="53" s="1"/>
  <c r="AP44" i="53" s="1"/>
  <c r="AQ44" i="53" s="1"/>
  <c r="AR44" i="53" s="1"/>
  <c r="AS44" i="53" s="1"/>
  <c r="AT44" i="53" s="1"/>
  <c r="AU44" i="53" s="1"/>
  <c r="AV44" i="53" s="1"/>
  <c r="AW44" i="53" s="1"/>
  <c r="AX44" i="53" s="1"/>
  <c r="AY44" i="53" s="1"/>
  <c r="AZ44" i="53" s="1"/>
  <c r="AG44" i="45"/>
  <c r="AM44" i="45" s="1"/>
  <c r="AN44" i="45" s="1"/>
  <c r="AO44" i="45" s="1"/>
  <c r="AP44" i="45" s="1"/>
  <c r="AQ44" i="45" s="1"/>
  <c r="AR44" i="45" s="1"/>
  <c r="AS44" i="45" s="1"/>
  <c r="AT44" i="45" s="1"/>
  <c r="AU44" i="45" s="1"/>
  <c r="AV44" i="45" s="1"/>
  <c r="AW44" i="45" s="1"/>
  <c r="AX44" i="45" s="1"/>
  <c r="AY44" i="45" s="1"/>
  <c r="AZ44" i="45" s="1"/>
  <c r="AL44" i="45"/>
  <c r="BK42" i="57"/>
  <c r="BL42" i="57" s="1"/>
  <c r="BM42" i="57" s="1"/>
  <c r="BN42" i="57" s="1"/>
  <c r="BO42" i="57" s="1"/>
  <c r="BA42" i="57"/>
  <c r="S44" i="15"/>
  <c r="N44" i="15"/>
  <c r="T44" i="15" s="1"/>
  <c r="AL47" i="27"/>
  <c r="AG47" i="27"/>
  <c r="AM47" i="27" s="1"/>
  <c r="AN47" i="27" s="1"/>
  <c r="AO47" i="27" s="1"/>
  <c r="AP47" i="27" s="1"/>
  <c r="AQ47" i="27" s="1"/>
  <c r="AR47" i="27" s="1"/>
  <c r="AS47" i="27" s="1"/>
  <c r="AT47" i="27" s="1"/>
  <c r="AU47" i="27" s="1"/>
  <c r="AV47" i="27" s="1"/>
  <c r="AW47" i="27" s="1"/>
  <c r="AX47" i="27" s="1"/>
  <c r="AY47" i="27" s="1"/>
  <c r="AZ47" i="27" s="1"/>
  <c r="AG44" i="55"/>
  <c r="AM44" i="55" s="1"/>
  <c r="AN44" i="55" s="1"/>
  <c r="AO44" i="55" s="1"/>
  <c r="AP44" i="55" s="1"/>
  <c r="AQ44" i="55" s="1"/>
  <c r="AR44" i="55" s="1"/>
  <c r="AS44" i="55" s="1"/>
  <c r="AT44" i="55" s="1"/>
  <c r="AU44" i="55" s="1"/>
  <c r="AV44" i="55" s="1"/>
  <c r="AW44" i="55" s="1"/>
  <c r="AX44" i="55" s="1"/>
  <c r="AY44" i="55" s="1"/>
  <c r="AZ44" i="55" s="1"/>
  <c r="AL44" i="55"/>
  <c r="AL47" i="15"/>
  <c r="AG47" i="15"/>
  <c r="AM47" i="15" s="1"/>
  <c r="AN47" i="15" s="1"/>
  <c r="AO47" i="15" s="1"/>
  <c r="AP47" i="15" s="1"/>
  <c r="AQ47" i="15" s="1"/>
  <c r="AR47" i="15" s="1"/>
  <c r="AS47" i="15" s="1"/>
  <c r="AT47" i="15" s="1"/>
  <c r="AU47" i="15" s="1"/>
  <c r="AV47" i="15" s="1"/>
  <c r="AW47" i="15" s="1"/>
  <c r="AX47" i="15" s="1"/>
  <c r="AY47" i="15" s="1"/>
  <c r="AZ47" i="15" s="1"/>
  <c r="BK42" i="27"/>
  <c r="BL42" i="27" s="1"/>
  <c r="BM42" i="27" s="1"/>
  <c r="BN42" i="27" s="1"/>
  <c r="BO42" i="27" s="1"/>
  <c r="BA42" i="27"/>
  <c r="BA45" i="29"/>
  <c r="BK45" i="29"/>
  <c r="BL45" i="29" s="1"/>
  <c r="BM45" i="29" s="1"/>
  <c r="BN45" i="29" s="1"/>
  <c r="BO45" i="29" s="1"/>
  <c r="AL44" i="25"/>
  <c r="AG44" i="25"/>
  <c r="AM44" i="25" s="1"/>
  <c r="AN44" i="25" s="1"/>
  <c r="AO44" i="25" s="1"/>
  <c r="AP44" i="25" s="1"/>
  <c r="AQ44" i="25" s="1"/>
  <c r="AR44" i="25" s="1"/>
  <c r="AS44" i="25" s="1"/>
  <c r="AT44" i="25" s="1"/>
  <c r="AU44" i="25" s="1"/>
  <c r="AV44" i="25" s="1"/>
  <c r="AW44" i="25" s="1"/>
  <c r="AX44" i="25" s="1"/>
  <c r="AY44" i="25" s="1"/>
  <c r="AZ44" i="25" s="1"/>
  <c r="BK42" i="15"/>
  <c r="BL42" i="15" s="1"/>
  <c r="BM42" i="15" s="1"/>
  <c r="BN42" i="15" s="1"/>
  <c r="BO42" i="15" s="1"/>
  <c r="BA42" i="15"/>
  <c r="BA45" i="31"/>
  <c r="BK45" i="31"/>
  <c r="BL45" i="31" s="1"/>
  <c r="BM45" i="31" s="1"/>
  <c r="BN45" i="31" s="1"/>
  <c r="BO45" i="31" s="1"/>
  <c r="AL47" i="29"/>
  <c r="AG47" i="29"/>
  <c r="AM47" i="29" s="1"/>
  <c r="AN47" i="29" s="1"/>
  <c r="AO47" i="29" s="1"/>
  <c r="AP47" i="29" s="1"/>
  <c r="AQ47" i="29" s="1"/>
  <c r="AR47" i="29" s="1"/>
  <c r="AS47" i="29" s="1"/>
  <c r="AT47" i="29" s="1"/>
  <c r="AU47" i="29" s="1"/>
  <c r="AV47" i="29" s="1"/>
  <c r="AW47" i="29" s="1"/>
  <c r="AX47" i="29" s="1"/>
  <c r="AY47" i="29" s="1"/>
  <c r="AZ47" i="29" s="1"/>
  <c r="N47" i="15"/>
  <c r="T47" i="15" s="1"/>
  <c r="S47" i="15"/>
  <c r="AL44" i="9"/>
  <c r="AG44" i="9"/>
  <c r="AM44" i="9" s="1"/>
  <c r="AN44" i="9" s="1"/>
  <c r="AO44" i="9" s="1"/>
  <c r="AP44" i="9" s="1"/>
  <c r="AQ44" i="9" s="1"/>
  <c r="AR44" i="9" s="1"/>
  <c r="AS44" i="9" s="1"/>
  <c r="AT44" i="9" s="1"/>
  <c r="AU44" i="9" s="1"/>
  <c r="AV44" i="9" s="1"/>
  <c r="AW44" i="9" s="1"/>
  <c r="AX44" i="9" s="1"/>
  <c r="AY44" i="9" s="1"/>
  <c r="AZ44" i="9" s="1"/>
  <c r="N44" i="43"/>
  <c r="T44" i="43" s="1"/>
  <c r="S44" i="43"/>
  <c r="BK42" i="39"/>
  <c r="BL42" i="39" s="1"/>
  <c r="BM42" i="39" s="1"/>
  <c r="BN42" i="39" s="1"/>
  <c r="BO42" i="39" s="1"/>
  <c r="BA42" i="39"/>
  <c r="N44" i="29"/>
  <c r="T44" i="29" s="1"/>
  <c r="S44" i="29"/>
  <c r="N44" i="57"/>
  <c r="T44" i="57" s="1"/>
  <c r="S44" i="57"/>
  <c r="S44" i="23"/>
  <c r="N44" i="23"/>
  <c r="T44" i="23" s="1"/>
  <c r="AL47" i="33"/>
  <c r="AG47" i="33"/>
  <c r="AM47" i="33" s="1"/>
  <c r="AN47" i="33" s="1"/>
  <c r="AO47" i="33" s="1"/>
  <c r="AP47" i="33" s="1"/>
  <c r="AQ47" i="33" s="1"/>
  <c r="AR47" i="33" s="1"/>
  <c r="AS47" i="33" s="1"/>
  <c r="AT47" i="33" s="1"/>
  <c r="AU47" i="33" s="1"/>
  <c r="AV47" i="33" s="1"/>
  <c r="AW47" i="33" s="1"/>
  <c r="AX47" i="33" s="1"/>
  <c r="AY47" i="33" s="1"/>
  <c r="AZ47" i="33" s="1"/>
  <c r="S47" i="53"/>
  <c r="N47" i="53"/>
  <c r="T47" i="53" s="1"/>
  <c r="AL44" i="39"/>
  <c r="AG44" i="39"/>
  <c r="AM44" i="39" s="1"/>
  <c r="AN44" i="39" s="1"/>
  <c r="AO44" i="39" s="1"/>
  <c r="AP44" i="39" s="1"/>
  <c r="AQ44" i="39" s="1"/>
  <c r="AR44" i="39" s="1"/>
  <c r="AS44" i="39" s="1"/>
  <c r="AT44" i="39" s="1"/>
  <c r="AU44" i="39" s="1"/>
  <c r="AV44" i="39" s="1"/>
  <c r="AW44" i="39" s="1"/>
  <c r="AX44" i="39" s="1"/>
  <c r="AY44" i="39" s="1"/>
  <c r="AZ44" i="39" s="1"/>
  <c r="BK45" i="53"/>
  <c r="BL45" i="53" s="1"/>
  <c r="BM45" i="53" s="1"/>
  <c r="BN45" i="53" s="1"/>
  <c r="BO45" i="53" s="1"/>
  <c r="BA45" i="53"/>
  <c r="AG44" i="59"/>
  <c r="AM44" i="59" s="1"/>
  <c r="AN44" i="59" s="1"/>
  <c r="AO44" i="59" s="1"/>
  <c r="AP44" i="59" s="1"/>
  <c r="AQ44" i="59" s="1"/>
  <c r="AR44" i="59" s="1"/>
  <c r="AS44" i="59" s="1"/>
  <c r="AT44" i="59" s="1"/>
  <c r="AU44" i="59" s="1"/>
  <c r="AV44" i="59" s="1"/>
  <c r="AW44" i="59" s="1"/>
  <c r="AX44" i="59" s="1"/>
  <c r="AY44" i="59" s="1"/>
  <c r="AZ44" i="59" s="1"/>
  <c r="AL44" i="59"/>
  <c r="AG47" i="25"/>
  <c r="AM47" i="25" s="1"/>
  <c r="AN47" i="25" s="1"/>
  <c r="AO47" i="25" s="1"/>
  <c r="AP47" i="25" s="1"/>
  <c r="AQ47" i="25" s="1"/>
  <c r="AR47" i="25" s="1"/>
  <c r="AS47" i="25" s="1"/>
  <c r="AT47" i="25" s="1"/>
  <c r="AU47" i="25" s="1"/>
  <c r="AV47" i="25" s="1"/>
  <c r="AW47" i="25" s="1"/>
  <c r="AX47" i="25" s="1"/>
  <c r="AY47" i="25" s="1"/>
  <c r="AZ47" i="25" s="1"/>
  <c r="AL47" i="25"/>
  <c r="S44" i="19"/>
  <c r="N44" i="19"/>
  <c r="T44" i="19" s="1"/>
  <c r="AJ52" i="55"/>
  <c r="AF52" i="55"/>
  <c r="AK52" i="55"/>
  <c r="AL47" i="39"/>
  <c r="AG47" i="39"/>
  <c r="AM47" i="39" s="1"/>
  <c r="AN47" i="39" s="1"/>
  <c r="AO47" i="39" s="1"/>
  <c r="AP47" i="39" s="1"/>
  <c r="AQ47" i="39" s="1"/>
  <c r="AR47" i="39" s="1"/>
  <c r="AS47" i="39" s="1"/>
  <c r="AT47" i="39" s="1"/>
  <c r="AU47" i="39" s="1"/>
  <c r="AV47" i="39" s="1"/>
  <c r="AW47" i="39" s="1"/>
  <c r="AX47" i="39" s="1"/>
  <c r="AY47" i="39" s="1"/>
  <c r="AZ47" i="39" s="1"/>
  <c r="AL47" i="55"/>
  <c r="AG47" i="55"/>
  <c r="AM47" i="55" s="1"/>
  <c r="AN47" i="55" s="1"/>
  <c r="AO47" i="55" s="1"/>
  <c r="AP47" i="55" s="1"/>
  <c r="AQ47" i="55" s="1"/>
  <c r="AR47" i="55" s="1"/>
  <c r="AS47" i="55" s="1"/>
  <c r="AT47" i="55" s="1"/>
  <c r="AU47" i="55" s="1"/>
  <c r="AV47" i="55" s="1"/>
  <c r="AW47" i="55" s="1"/>
  <c r="AX47" i="55" s="1"/>
  <c r="AY47" i="55" s="1"/>
  <c r="AZ47" i="55" s="1"/>
  <c r="N44" i="31"/>
  <c r="T44" i="31" s="1"/>
  <c r="S44" i="31"/>
  <c r="BK45" i="19"/>
  <c r="BL45" i="19" s="1"/>
  <c r="BM45" i="19" s="1"/>
  <c r="BN45" i="19" s="1"/>
  <c r="BO45" i="19" s="1"/>
  <c r="BA45" i="19"/>
  <c r="S44" i="39"/>
  <c r="N44" i="39"/>
  <c r="T44" i="39" s="1"/>
  <c r="S47" i="13"/>
  <c r="N47" i="13"/>
  <c r="T47" i="13" s="1"/>
  <c r="AL47" i="43"/>
  <c r="AG47" i="43"/>
  <c r="AM47" i="43" s="1"/>
  <c r="AN47" i="43" s="1"/>
  <c r="AO47" i="43" s="1"/>
  <c r="AP47" i="43" s="1"/>
  <c r="AQ47" i="43" s="1"/>
  <c r="AR47" i="43" s="1"/>
  <c r="AS47" i="43" s="1"/>
  <c r="AT47" i="43" s="1"/>
  <c r="AU47" i="43" s="1"/>
  <c r="AV47" i="43" s="1"/>
  <c r="AW47" i="43" s="1"/>
  <c r="AX47" i="43" s="1"/>
  <c r="AY47" i="43" s="1"/>
  <c r="AZ47" i="43" s="1"/>
  <c r="S47" i="37"/>
  <c r="N47" i="37"/>
  <c r="T47" i="37" s="1"/>
  <c r="BA45" i="49"/>
  <c r="BK45" i="49"/>
  <c r="BL45" i="49" s="1"/>
  <c r="BM45" i="49" s="1"/>
  <c r="BN45" i="49" s="1"/>
  <c r="BO45" i="49" s="1"/>
  <c r="T30" i="59"/>
  <c r="BD46" i="59"/>
  <c r="CJ46" i="59"/>
  <c r="CJ32" i="59"/>
  <c r="BD32" i="59"/>
  <c r="CI49" i="59"/>
  <c r="BC49" i="59"/>
  <c r="AB35" i="59"/>
  <c r="CH48" i="59"/>
  <c r="CG48" i="59"/>
  <c r="BB48" i="59"/>
  <c r="CF48" i="59"/>
  <c r="BC39" i="59"/>
  <c r="CI39" i="59"/>
  <c r="CJ33" i="59"/>
  <c r="BD33" i="59"/>
  <c r="CJ31" i="59"/>
  <c r="BD31" i="59"/>
  <c r="CJ32" i="57"/>
  <c r="BD32" i="57"/>
  <c r="AL52" i="57"/>
  <c r="AG52" i="57"/>
  <c r="AM52" i="57" s="1"/>
  <c r="AN52" i="57" s="1"/>
  <c r="AO52" i="57" s="1"/>
  <c r="AP52" i="57" s="1"/>
  <c r="AQ52" i="57" s="1"/>
  <c r="AR52" i="57" s="1"/>
  <c r="AS52" i="57" s="1"/>
  <c r="AT52" i="57" s="1"/>
  <c r="AU52" i="57" s="1"/>
  <c r="AV52" i="57" s="1"/>
  <c r="AW52" i="57" s="1"/>
  <c r="AX52" i="57" s="1"/>
  <c r="AY52" i="57" s="1"/>
  <c r="AZ52" i="57" s="1"/>
  <c r="N52" i="57"/>
  <c r="S52" i="57"/>
  <c r="S53" i="57" s="1"/>
  <c r="M53" i="57"/>
  <c r="BD31" i="57"/>
  <c r="CJ31" i="57"/>
  <c r="CJ36" i="57"/>
  <c r="BD36" i="57"/>
  <c r="CG49" i="57"/>
  <c r="CH49" i="57"/>
  <c r="BB49" i="57"/>
  <c r="CF49" i="57"/>
  <c r="AB35" i="57"/>
  <c r="CJ33" i="57"/>
  <c r="BD33" i="57"/>
  <c r="CJ46" i="57"/>
  <c r="BD46" i="57"/>
  <c r="CI39" i="57"/>
  <c r="BC39" i="57"/>
  <c r="T48" i="57"/>
  <c r="BK48" i="57"/>
  <c r="BL48" i="57" s="1"/>
  <c r="BM48" i="57" s="1"/>
  <c r="BN48" i="57" s="1"/>
  <c r="BO48" i="57" s="1"/>
  <c r="BA48" i="57"/>
  <c r="CI41" i="57"/>
  <c r="BC41" i="57"/>
  <c r="BD32" i="55"/>
  <c r="CJ32" i="55"/>
  <c r="CI41" i="55"/>
  <c r="BC41" i="55"/>
  <c r="T48" i="55"/>
  <c r="BD46" i="55"/>
  <c r="CJ46" i="55"/>
  <c r="BD33" i="55"/>
  <c r="CJ33" i="55"/>
  <c r="CI39" i="55"/>
  <c r="BC39" i="55"/>
  <c r="T30" i="55"/>
  <c r="BA48" i="55"/>
  <c r="BK48" i="55"/>
  <c r="BL48" i="55" s="1"/>
  <c r="BM48" i="55" s="1"/>
  <c r="BN48" i="55" s="1"/>
  <c r="BO48" i="55" s="1"/>
  <c r="AC35" i="55"/>
  <c r="CJ31" i="55"/>
  <c r="BD31" i="55"/>
  <c r="CG49" i="55"/>
  <c r="CF49" i="55"/>
  <c r="CH49" i="55"/>
  <c r="BB49" i="55"/>
  <c r="CJ32" i="53"/>
  <c r="BD32" i="53"/>
  <c r="BK48" i="53"/>
  <c r="BL48" i="53" s="1"/>
  <c r="BM48" i="53" s="1"/>
  <c r="BN48" i="53" s="1"/>
  <c r="BO48" i="53" s="1"/>
  <c r="BA48" i="53"/>
  <c r="AC35" i="53"/>
  <c r="CJ31" i="53"/>
  <c r="BD31" i="53"/>
  <c r="CF49" i="53"/>
  <c r="BB49" i="53"/>
  <c r="CH49" i="53"/>
  <c r="CG49" i="53"/>
  <c r="T48" i="53"/>
  <c r="T52" i="53"/>
  <c r="T53" i="53" s="1"/>
  <c r="N53" i="53"/>
  <c r="BC33" i="53"/>
  <c r="CI33" i="53"/>
  <c r="BD46" i="53"/>
  <c r="CJ46" i="53"/>
  <c r="CI41" i="53"/>
  <c r="BC41" i="53"/>
  <c r="CJ39" i="53"/>
  <c r="BD39" i="53"/>
  <c r="AH29" i="53"/>
  <c r="AD29" i="53"/>
  <c r="BK48" i="51"/>
  <c r="BL48" i="51" s="1"/>
  <c r="BM48" i="51" s="1"/>
  <c r="BN48" i="51" s="1"/>
  <c r="BO48" i="51" s="1"/>
  <c r="BA48" i="51"/>
  <c r="CJ46" i="51"/>
  <c r="BD46" i="51"/>
  <c r="CI36" i="51"/>
  <c r="BC36" i="51"/>
  <c r="CL31" i="51"/>
  <c r="BG31" i="51"/>
  <c r="CN31" i="51" s="1"/>
  <c r="BF31" i="51"/>
  <c r="BP31" i="51"/>
  <c r="BQ31" i="51" s="1"/>
  <c r="BR31" i="51" s="1"/>
  <c r="BS31" i="51" s="1"/>
  <c r="BT31" i="51" s="1"/>
  <c r="BC41" i="51"/>
  <c r="CI41" i="51"/>
  <c r="AL52" i="51"/>
  <c r="AG52" i="51"/>
  <c r="AM52" i="51" s="1"/>
  <c r="AN52" i="51" s="1"/>
  <c r="AO52" i="51" s="1"/>
  <c r="AP52" i="51" s="1"/>
  <c r="AQ52" i="51" s="1"/>
  <c r="AR52" i="51" s="1"/>
  <c r="AS52" i="51" s="1"/>
  <c r="AT52" i="51" s="1"/>
  <c r="AU52" i="51" s="1"/>
  <c r="AV52" i="51" s="1"/>
  <c r="AW52" i="51" s="1"/>
  <c r="AX52" i="51" s="1"/>
  <c r="AY52" i="51" s="1"/>
  <c r="AZ52" i="51" s="1"/>
  <c r="BB49" i="51"/>
  <c r="CG49" i="51"/>
  <c r="CH49" i="51"/>
  <c r="CF49" i="51"/>
  <c r="T48" i="51"/>
  <c r="AC29" i="51"/>
  <c r="BC39" i="51"/>
  <c r="CI39" i="51"/>
  <c r="BD32" i="51"/>
  <c r="CJ32" i="51"/>
  <c r="CJ33" i="51"/>
  <c r="BD33" i="51"/>
  <c r="AC35" i="51"/>
  <c r="N52" i="51"/>
  <c r="S52" i="51"/>
  <c r="S53" i="51" s="1"/>
  <c r="M53" i="51"/>
  <c r="CI49" i="49"/>
  <c r="BC49" i="49"/>
  <c r="CH48" i="49"/>
  <c r="CG48" i="49"/>
  <c r="CF48" i="49"/>
  <c r="BB48" i="49"/>
  <c r="T30" i="49"/>
  <c r="CJ33" i="49"/>
  <c r="BD33" i="49"/>
  <c r="BD31" i="49"/>
  <c r="CJ31" i="49"/>
  <c r="BC39" i="49"/>
  <c r="CI39" i="49"/>
  <c r="CJ32" i="49"/>
  <c r="BD32" i="49"/>
  <c r="BE46" i="49"/>
  <c r="CK46" i="49"/>
  <c r="CI36" i="49"/>
  <c r="BC36" i="49"/>
  <c r="AC35" i="49"/>
  <c r="T30" i="47"/>
  <c r="CJ32" i="47"/>
  <c r="BD32" i="47"/>
  <c r="AB29" i="47"/>
  <c r="BC41" i="47"/>
  <c r="CI41" i="47"/>
  <c r="CG49" i="47"/>
  <c r="BB49" i="47"/>
  <c r="CH49" i="47"/>
  <c r="CF49" i="47"/>
  <c r="CI46" i="47"/>
  <c r="BC46" i="47"/>
  <c r="Q53" i="47"/>
  <c r="BK48" i="47"/>
  <c r="BL48" i="47" s="1"/>
  <c r="BM48" i="47" s="1"/>
  <c r="BN48" i="47" s="1"/>
  <c r="BO48" i="47" s="1"/>
  <c r="BA48" i="47"/>
  <c r="CJ33" i="47"/>
  <c r="BD33" i="47"/>
  <c r="AL52" i="47"/>
  <c r="AG52" i="47"/>
  <c r="AM52" i="47" s="1"/>
  <c r="AN52" i="47" s="1"/>
  <c r="AO52" i="47" s="1"/>
  <c r="AP52" i="47" s="1"/>
  <c r="AQ52" i="47" s="1"/>
  <c r="AR52" i="47" s="1"/>
  <c r="AS52" i="47" s="1"/>
  <c r="AT52" i="47" s="1"/>
  <c r="AU52" i="47" s="1"/>
  <c r="AV52" i="47" s="1"/>
  <c r="AW52" i="47" s="1"/>
  <c r="AX52" i="47" s="1"/>
  <c r="AY52" i="47" s="1"/>
  <c r="AZ52" i="47" s="1"/>
  <c r="S52" i="47"/>
  <c r="N52" i="47"/>
  <c r="M53" i="47"/>
  <c r="CJ39" i="47"/>
  <c r="BD39" i="47"/>
  <c r="AC35" i="47"/>
  <c r="CI36" i="47"/>
  <c r="BC36" i="47"/>
  <c r="BD31" i="47"/>
  <c r="CJ31" i="47"/>
  <c r="T48" i="47"/>
  <c r="BD33" i="45"/>
  <c r="CJ33" i="45"/>
  <c r="CJ31" i="45"/>
  <c r="BD31" i="45"/>
  <c r="AC29" i="45"/>
  <c r="BC46" i="45"/>
  <c r="CI46" i="45"/>
  <c r="CJ32" i="45"/>
  <c r="BD32" i="45"/>
  <c r="CI36" i="45"/>
  <c r="BC36" i="45"/>
  <c r="CI39" i="45"/>
  <c r="BC39" i="45"/>
  <c r="BD41" i="45"/>
  <c r="CJ41" i="45"/>
  <c r="AB35" i="45"/>
  <c r="BK48" i="45"/>
  <c r="BL48" i="45" s="1"/>
  <c r="BM48" i="45" s="1"/>
  <c r="BN48" i="45" s="1"/>
  <c r="BO48" i="45" s="1"/>
  <c r="BA48" i="45"/>
  <c r="T48" i="45"/>
  <c r="CG49" i="45"/>
  <c r="CF49" i="45"/>
  <c r="CH49" i="45"/>
  <c r="BB49" i="45"/>
  <c r="BK48" i="43"/>
  <c r="BL48" i="43" s="1"/>
  <c r="BM48" i="43" s="1"/>
  <c r="BN48" i="43" s="1"/>
  <c r="BO48" i="43" s="1"/>
  <c r="BA48" i="43"/>
  <c r="T48" i="43"/>
  <c r="BD46" i="43"/>
  <c r="CJ46" i="43"/>
  <c r="AB29" i="43"/>
  <c r="BB49" i="43"/>
  <c r="CH49" i="43"/>
  <c r="CF49" i="43"/>
  <c r="CG49" i="43"/>
  <c r="AC35" i="43"/>
  <c r="CI33" i="43"/>
  <c r="BC33" i="43"/>
  <c r="CJ31" i="43"/>
  <c r="BD31" i="43"/>
  <c r="BC41" i="43"/>
  <c r="CI41" i="43"/>
  <c r="CI39" i="43"/>
  <c r="BC39" i="43"/>
  <c r="CJ32" i="43"/>
  <c r="BD32" i="43"/>
  <c r="CJ31" i="41"/>
  <c r="BD31" i="41"/>
  <c r="AD35" i="41"/>
  <c r="AH35" i="41"/>
  <c r="T30" i="41"/>
  <c r="CJ32" i="41"/>
  <c r="BD32" i="41"/>
  <c r="CJ39" i="41"/>
  <c r="BD39" i="41"/>
  <c r="BD46" i="41"/>
  <c r="CJ46" i="41"/>
  <c r="CJ41" i="41"/>
  <c r="BD41" i="41"/>
  <c r="BA48" i="39"/>
  <c r="BK48" i="39"/>
  <c r="BL48" i="39" s="1"/>
  <c r="BM48" i="39" s="1"/>
  <c r="BN48" i="39" s="1"/>
  <c r="BO48" i="39" s="1"/>
  <c r="CI33" i="39"/>
  <c r="BC33" i="39"/>
  <c r="CJ46" i="39"/>
  <c r="BD46" i="39"/>
  <c r="CJ31" i="39"/>
  <c r="BD31" i="39"/>
  <c r="AC29" i="39"/>
  <c r="CF49" i="39"/>
  <c r="CG49" i="39"/>
  <c r="CH49" i="39"/>
  <c r="BB49" i="39"/>
  <c r="CJ32" i="39"/>
  <c r="BD32" i="39"/>
  <c r="AD35" i="39"/>
  <c r="AH35" i="39"/>
  <c r="T48" i="39"/>
  <c r="CJ41" i="39"/>
  <c r="BD41" i="39"/>
  <c r="CI39" i="39"/>
  <c r="BC39" i="39"/>
  <c r="AG52" i="39"/>
  <c r="AM52" i="39" s="1"/>
  <c r="AN52" i="39" s="1"/>
  <c r="AO52" i="39" s="1"/>
  <c r="AP52" i="39" s="1"/>
  <c r="AQ52" i="39" s="1"/>
  <c r="AR52" i="39" s="1"/>
  <c r="AS52" i="39" s="1"/>
  <c r="AT52" i="39" s="1"/>
  <c r="AU52" i="39" s="1"/>
  <c r="AV52" i="39" s="1"/>
  <c r="AW52" i="39" s="1"/>
  <c r="AX52" i="39" s="1"/>
  <c r="AY52" i="39" s="1"/>
  <c r="AZ52" i="39" s="1"/>
  <c r="AL52" i="39"/>
  <c r="AH35" i="37"/>
  <c r="AD35" i="37"/>
  <c r="CJ31" i="37"/>
  <c r="BD31" i="37"/>
  <c r="CI41" i="37"/>
  <c r="BC41" i="37"/>
  <c r="BA48" i="37"/>
  <c r="BK48" i="37"/>
  <c r="BL48" i="37" s="1"/>
  <c r="BM48" i="37" s="1"/>
  <c r="BN48" i="37" s="1"/>
  <c r="BO48" i="37" s="1"/>
  <c r="BD32" i="37"/>
  <c r="CJ32" i="37"/>
  <c r="CJ46" i="37"/>
  <c r="BD46" i="37"/>
  <c r="BC39" i="37"/>
  <c r="CI39" i="37"/>
  <c r="BE33" i="37"/>
  <c r="CK33" i="37"/>
  <c r="CG49" i="37"/>
  <c r="CF49" i="37"/>
  <c r="CH49" i="37"/>
  <c r="BB49" i="37"/>
  <c r="T30" i="35"/>
  <c r="BD41" i="35"/>
  <c r="CJ41" i="35"/>
  <c r="BD33" i="35"/>
  <c r="CJ33" i="35"/>
  <c r="CH49" i="35"/>
  <c r="BB49" i="35"/>
  <c r="CF49" i="35"/>
  <c r="CG49" i="35"/>
  <c r="BD39" i="35"/>
  <c r="CJ39" i="35"/>
  <c r="CJ32" i="35"/>
  <c r="BD32" i="35"/>
  <c r="AB35" i="35"/>
  <c r="CJ31" i="35"/>
  <c r="BD31" i="35"/>
  <c r="CK46" i="35"/>
  <c r="BE46" i="35"/>
  <c r="BA48" i="35"/>
  <c r="BK48" i="35"/>
  <c r="BL48" i="35" s="1"/>
  <c r="BM48" i="35" s="1"/>
  <c r="BN48" i="35" s="1"/>
  <c r="BO48" i="35" s="1"/>
  <c r="CJ33" i="33"/>
  <c r="BD33" i="33"/>
  <c r="AB35" i="33"/>
  <c r="BK48" i="33"/>
  <c r="BL48" i="33" s="1"/>
  <c r="BM48" i="33" s="1"/>
  <c r="BN48" i="33" s="1"/>
  <c r="BO48" i="33" s="1"/>
  <c r="BA48" i="33"/>
  <c r="BD32" i="33"/>
  <c r="CJ32" i="33"/>
  <c r="CJ46" i="33"/>
  <c r="BD46" i="33"/>
  <c r="BB49" i="33"/>
  <c r="CH49" i="33"/>
  <c r="CG49" i="33"/>
  <c r="CF49" i="33"/>
  <c r="T48" i="33"/>
  <c r="BD31" i="33"/>
  <c r="CJ31" i="33"/>
  <c r="BC39" i="33"/>
  <c r="CI39" i="33"/>
  <c r="T30" i="33"/>
  <c r="CJ31" i="31"/>
  <c r="BD31" i="31"/>
  <c r="CK41" i="31"/>
  <c r="BE41" i="31"/>
  <c r="T48" i="31"/>
  <c r="CJ32" i="31"/>
  <c r="BD32" i="31"/>
  <c r="CJ46" i="31"/>
  <c r="BD46" i="31"/>
  <c r="BK48" i="31"/>
  <c r="BL48" i="31" s="1"/>
  <c r="BM48" i="31" s="1"/>
  <c r="BN48" i="31" s="1"/>
  <c r="BO48" i="31" s="1"/>
  <c r="BA48" i="31"/>
  <c r="AB35" i="31"/>
  <c r="T30" i="31"/>
  <c r="CI39" i="31"/>
  <c r="BC39" i="31"/>
  <c r="CH49" i="31"/>
  <c r="BB49" i="31"/>
  <c r="CF49" i="31"/>
  <c r="CG49" i="31"/>
  <c r="CJ33" i="31"/>
  <c r="BD33" i="31"/>
  <c r="AC35" i="29"/>
  <c r="BK48" i="29"/>
  <c r="BL48" i="29" s="1"/>
  <c r="BM48" i="29" s="1"/>
  <c r="BN48" i="29" s="1"/>
  <c r="BO48" i="29" s="1"/>
  <c r="BA48" i="29"/>
  <c r="BD31" i="29"/>
  <c r="CJ31" i="29"/>
  <c r="T48" i="29"/>
  <c r="T30" i="29"/>
  <c r="BC33" i="29"/>
  <c r="CI33" i="29"/>
  <c r="BD32" i="29"/>
  <c r="CJ32" i="29"/>
  <c r="CH49" i="29"/>
  <c r="BB49" i="29"/>
  <c r="CG49" i="29"/>
  <c r="CF49" i="29"/>
  <c r="CI46" i="29"/>
  <c r="BC46" i="29"/>
  <c r="BD41" i="29"/>
  <c r="CJ41" i="29"/>
  <c r="CJ32" i="27"/>
  <c r="BD32" i="27"/>
  <c r="CI39" i="27"/>
  <c r="BC39" i="27"/>
  <c r="CJ31" i="27"/>
  <c r="BD31" i="27"/>
  <c r="AE35" i="27"/>
  <c r="AI35" i="27"/>
  <c r="CI46" i="27"/>
  <c r="BC46" i="27"/>
  <c r="T48" i="27"/>
  <c r="BD33" i="27"/>
  <c r="CJ33" i="27"/>
  <c r="CF49" i="27"/>
  <c r="CH49" i="27"/>
  <c r="CG49" i="27"/>
  <c r="BB49" i="27"/>
  <c r="CH49" i="25"/>
  <c r="CG49" i="25"/>
  <c r="CF49" i="25"/>
  <c r="BB49" i="25"/>
  <c r="CJ46" i="25"/>
  <c r="BD46" i="25"/>
  <c r="CI41" i="25"/>
  <c r="BC41" i="25"/>
  <c r="CJ33" i="25"/>
  <c r="BD33" i="25"/>
  <c r="T48" i="25"/>
  <c r="AB35" i="25"/>
  <c r="CJ31" i="25"/>
  <c r="BD31" i="25"/>
  <c r="BK48" i="25"/>
  <c r="BL48" i="25" s="1"/>
  <c r="BM48" i="25" s="1"/>
  <c r="BN48" i="25" s="1"/>
  <c r="BO48" i="25" s="1"/>
  <c r="BA48" i="25"/>
  <c r="CJ32" i="25"/>
  <c r="BD32" i="25"/>
  <c r="CI39" i="25"/>
  <c r="BC39" i="25"/>
  <c r="T30" i="25"/>
  <c r="CI39" i="23"/>
  <c r="BC39" i="23"/>
  <c r="BA48" i="23"/>
  <c r="BK48" i="23"/>
  <c r="BL48" i="23" s="1"/>
  <c r="BM48" i="23" s="1"/>
  <c r="BN48" i="23" s="1"/>
  <c r="BO48" i="23" s="1"/>
  <c r="CJ32" i="23"/>
  <c r="BD32" i="23"/>
  <c r="CI33" i="23"/>
  <c r="BC33" i="23"/>
  <c r="CJ46" i="23"/>
  <c r="BD46" i="23"/>
  <c r="T48" i="23"/>
  <c r="CJ31" i="23"/>
  <c r="BD31" i="23"/>
  <c r="AC35" i="23"/>
  <c r="CI49" i="19"/>
  <c r="BC49" i="19"/>
  <c r="T30" i="19"/>
  <c r="BD32" i="19"/>
  <c r="CJ32" i="19"/>
  <c r="CK46" i="19"/>
  <c r="BE46" i="19"/>
  <c r="BC41" i="19"/>
  <c r="CI41" i="19"/>
  <c r="CJ39" i="19"/>
  <c r="BD39" i="19"/>
  <c r="BB48" i="19"/>
  <c r="CG48" i="19"/>
  <c r="CH48" i="19"/>
  <c r="CF48" i="19"/>
  <c r="BC33" i="19"/>
  <c r="CI33" i="19"/>
  <c r="BD31" i="19"/>
  <c r="CJ31" i="19"/>
  <c r="AC35" i="19"/>
  <c r="BD46" i="17"/>
  <c r="CJ46" i="17"/>
  <c r="T48" i="17"/>
  <c r="CG49" i="17"/>
  <c r="CF49" i="17"/>
  <c r="CH49" i="17"/>
  <c r="BB49" i="17"/>
  <c r="CI39" i="17"/>
  <c r="BC39" i="17"/>
  <c r="CJ31" i="17"/>
  <c r="BD31" i="17"/>
  <c r="CJ33" i="17"/>
  <c r="BD33" i="17"/>
  <c r="CJ41" i="17"/>
  <c r="BD41" i="17"/>
  <c r="AC35" i="17"/>
  <c r="BA48" i="17"/>
  <c r="BK48" i="17"/>
  <c r="BL48" i="17" s="1"/>
  <c r="BM48" i="17" s="1"/>
  <c r="BN48" i="17" s="1"/>
  <c r="BO48" i="17" s="1"/>
  <c r="CJ32" i="17"/>
  <c r="BD32" i="17"/>
  <c r="CI46" i="15"/>
  <c r="BC46" i="15"/>
  <c r="CF49" i="15"/>
  <c r="CH49" i="15"/>
  <c r="BB49" i="15"/>
  <c r="CG49" i="15"/>
  <c r="CJ32" i="15"/>
  <c r="BD32" i="15"/>
  <c r="BK48" i="15"/>
  <c r="BL48" i="15" s="1"/>
  <c r="BM48" i="15" s="1"/>
  <c r="BN48" i="15" s="1"/>
  <c r="BO48" i="15" s="1"/>
  <c r="BA48" i="15"/>
  <c r="T48" i="15"/>
  <c r="CJ31" i="15"/>
  <c r="BD31" i="15"/>
  <c r="CI33" i="15"/>
  <c r="BC33" i="15"/>
  <c r="CI39" i="15"/>
  <c r="BC39" i="15"/>
  <c r="AC35" i="15"/>
  <c r="CJ32" i="13"/>
  <c r="BD32" i="13"/>
  <c r="BB49" i="13"/>
  <c r="CH49" i="13"/>
  <c r="CF49" i="13"/>
  <c r="CG49" i="13"/>
  <c r="T30" i="13"/>
  <c r="T48" i="13"/>
  <c r="CJ46" i="13"/>
  <c r="BD46" i="13"/>
  <c r="AB35" i="13"/>
  <c r="CJ33" i="13"/>
  <c r="BD33" i="13"/>
  <c r="CI39" i="13"/>
  <c r="BC39" i="13"/>
  <c r="CJ31" i="13"/>
  <c r="BD31" i="13"/>
  <c r="BC41" i="13"/>
  <c r="CI41" i="13"/>
  <c r="BD32" i="11"/>
  <c r="CJ32" i="11"/>
  <c r="CH41" i="11"/>
  <c r="BB41" i="11"/>
  <c r="CG41" i="11"/>
  <c r="CF41" i="11"/>
  <c r="CH39" i="11"/>
  <c r="BB39" i="11"/>
  <c r="CG39" i="11"/>
  <c r="CF39" i="11"/>
  <c r="BA49" i="11"/>
  <c r="BK49" i="11"/>
  <c r="BL49" i="11" s="1"/>
  <c r="BM49" i="11" s="1"/>
  <c r="BN49" i="11" s="1"/>
  <c r="BO49" i="11" s="1"/>
  <c r="BC46" i="11"/>
  <c r="CI46" i="11"/>
  <c r="Q52" i="11"/>
  <c r="Q53" i="11" s="1"/>
  <c r="M52" i="11"/>
  <c r="R52" i="11"/>
  <c r="L53" i="11"/>
  <c r="AJ52" i="11"/>
  <c r="AK52" i="11"/>
  <c r="AF52" i="11"/>
  <c r="AG48" i="11"/>
  <c r="AM48" i="11" s="1"/>
  <c r="AN48" i="11" s="1"/>
  <c r="AO48" i="11" s="1"/>
  <c r="AP48" i="11" s="1"/>
  <c r="AQ48" i="11" s="1"/>
  <c r="AR48" i="11" s="1"/>
  <c r="AS48" i="11" s="1"/>
  <c r="AT48" i="11" s="1"/>
  <c r="AU48" i="11" s="1"/>
  <c r="AV48" i="11" s="1"/>
  <c r="AW48" i="11" s="1"/>
  <c r="AX48" i="11" s="1"/>
  <c r="AY48" i="11" s="1"/>
  <c r="AZ48" i="11" s="1"/>
  <c r="AL48" i="11"/>
  <c r="S48" i="11"/>
  <c r="N48" i="11"/>
  <c r="BK47" i="11"/>
  <c r="BL47" i="11" s="1"/>
  <c r="BM47" i="11" s="1"/>
  <c r="BN47" i="11" s="1"/>
  <c r="BO47" i="11" s="1"/>
  <c r="BA47" i="11"/>
  <c r="CH42" i="11"/>
  <c r="BB42" i="11"/>
  <c r="CG42" i="11"/>
  <c r="CF42" i="11"/>
  <c r="BA45" i="11"/>
  <c r="BK45" i="11"/>
  <c r="BL45" i="11" s="1"/>
  <c r="BM45" i="11" s="1"/>
  <c r="BN45" i="11" s="1"/>
  <c r="BO45" i="11" s="1"/>
  <c r="CI36" i="11"/>
  <c r="BC36" i="11"/>
  <c r="T30" i="11"/>
  <c r="BA44" i="11"/>
  <c r="BK44" i="11"/>
  <c r="BL44" i="11" s="1"/>
  <c r="BM44" i="11" s="1"/>
  <c r="BN44" i="11" s="1"/>
  <c r="BO44" i="11" s="1"/>
  <c r="BD31" i="11"/>
  <c r="CJ31" i="11"/>
  <c r="AC35" i="11"/>
  <c r="CI33" i="11"/>
  <c r="BC33" i="11"/>
  <c r="AL48" i="9"/>
  <c r="AG48" i="9"/>
  <c r="AM48" i="9" s="1"/>
  <c r="AN48" i="9" s="1"/>
  <c r="AO48" i="9" s="1"/>
  <c r="AP48" i="9" s="1"/>
  <c r="AQ48" i="9" s="1"/>
  <c r="AR48" i="9" s="1"/>
  <c r="AS48" i="9" s="1"/>
  <c r="AT48" i="9" s="1"/>
  <c r="AU48" i="9" s="1"/>
  <c r="AV48" i="9" s="1"/>
  <c r="AW48" i="9" s="1"/>
  <c r="AX48" i="9" s="1"/>
  <c r="AY48" i="9" s="1"/>
  <c r="AZ48" i="9" s="1"/>
  <c r="CI32" i="9"/>
  <c r="BC32" i="9"/>
  <c r="BA49" i="9"/>
  <c r="BK49" i="9"/>
  <c r="BL49" i="9" s="1"/>
  <c r="BM49" i="9" s="1"/>
  <c r="BN49" i="9" s="1"/>
  <c r="BO49" i="9" s="1"/>
  <c r="BK47" i="9"/>
  <c r="BL47" i="9" s="1"/>
  <c r="BM47" i="9" s="1"/>
  <c r="BN47" i="9" s="1"/>
  <c r="BO47" i="9" s="1"/>
  <c r="BA47" i="9"/>
  <c r="AA29" i="9"/>
  <c r="BC33" i="9"/>
  <c r="CI33" i="9"/>
  <c r="CH40" i="9"/>
  <c r="CG40" i="9"/>
  <c r="BB40" i="9"/>
  <c r="CF40" i="9"/>
  <c r="T30" i="9"/>
  <c r="CI39" i="9"/>
  <c r="BC39" i="9"/>
  <c r="AB34" i="9"/>
  <c r="CI46" i="9"/>
  <c r="BC46" i="9"/>
  <c r="R52" i="9"/>
  <c r="R53" i="9" s="1"/>
  <c r="Q52" i="9"/>
  <c r="Q53" i="9" s="1"/>
  <c r="M52" i="9"/>
  <c r="L53" i="9"/>
  <c r="S48" i="9"/>
  <c r="N48" i="9"/>
  <c r="BB42" i="9"/>
  <c r="CH42" i="9"/>
  <c r="CF42" i="9"/>
  <c r="CG42" i="9"/>
  <c r="CI31" i="9"/>
  <c r="BC31" i="9"/>
  <c r="CH41" i="9"/>
  <c r="CG41" i="9"/>
  <c r="CF41" i="9"/>
  <c r="BB41" i="9"/>
  <c r="AC35" i="9"/>
  <c r="S31" i="3"/>
  <c r="N31" i="3"/>
  <c r="T31" i="3" s="1"/>
  <c r="A40" i="3"/>
  <c r="CK33" i="41" l="1"/>
  <c r="BE33" i="41"/>
  <c r="AF52" i="9"/>
  <c r="AL52" i="9" s="1"/>
  <c r="AJ52" i="9"/>
  <c r="BK48" i="13"/>
  <c r="BL48" i="13" s="1"/>
  <c r="BM48" i="13" s="1"/>
  <c r="BN48" i="13" s="1"/>
  <c r="BO48" i="13" s="1"/>
  <c r="BA48" i="27"/>
  <c r="CH48" i="27" s="1"/>
  <c r="BK52" i="53"/>
  <c r="BL52" i="53" s="1"/>
  <c r="BM52" i="53" s="1"/>
  <c r="BN52" i="53" s="1"/>
  <c r="BO52" i="53" s="1"/>
  <c r="BI40" i="64"/>
  <c r="CO40" i="64"/>
  <c r="BH39" i="64"/>
  <c r="CM39" i="64"/>
  <c r="BH47" i="64"/>
  <c r="CM47" i="64"/>
  <c r="BH41" i="64"/>
  <c r="CM41" i="64"/>
  <c r="CM45" i="64"/>
  <c r="BH45" i="64"/>
  <c r="BI42" i="64"/>
  <c r="CO42" i="64"/>
  <c r="AN35" i="64"/>
  <c r="CM44" i="64"/>
  <c r="BH44" i="64"/>
  <c r="BJ32" i="64"/>
  <c r="CP32" i="64"/>
  <c r="CP46" i="64"/>
  <c r="BJ46" i="64"/>
  <c r="BJ33" i="64"/>
  <c r="CP33" i="64"/>
  <c r="BJ31" i="64"/>
  <c r="CP31" i="64"/>
  <c r="BE48" i="64"/>
  <c r="CK48" i="64"/>
  <c r="BG49" i="64"/>
  <c r="CN49" i="64" s="1"/>
  <c r="CL49" i="64"/>
  <c r="BF49" i="64"/>
  <c r="BP49" i="64"/>
  <c r="BQ49" i="64" s="1"/>
  <c r="BR49" i="64" s="1"/>
  <c r="BS49" i="64" s="1"/>
  <c r="BT49" i="64" s="1"/>
  <c r="AL52" i="53"/>
  <c r="CG49" i="23"/>
  <c r="BB49" i="23"/>
  <c r="BC49" i="23" s="1"/>
  <c r="CH49" i="23"/>
  <c r="CI39" i="29"/>
  <c r="CF40" i="57"/>
  <c r="CH40" i="57"/>
  <c r="BB40" i="57"/>
  <c r="CG40" i="57"/>
  <c r="BB40" i="33"/>
  <c r="CG40" i="33"/>
  <c r="CF40" i="33"/>
  <c r="CH40" i="33"/>
  <c r="CG40" i="37"/>
  <c r="CH40" i="37"/>
  <c r="CF40" i="37"/>
  <c r="BB40" i="37"/>
  <c r="CH40" i="29"/>
  <c r="BB40" i="29"/>
  <c r="CF40" i="29"/>
  <c r="CG40" i="29"/>
  <c r="CH40" i="13"/>
  <c r="CG40" i="13"/>
  <c r="CF40" i="13"/>
  <c r="BB40" i="13"/>
  <c r="CH40" i="59"/>
  <c r="CG40" i="59"/>
  <c r="BB40" i="59"/>
  <c r="CF40" i="59"/>
  <c r="BB40" i="35"/>
  <c r="CH40" i="35"/>
  <c r="CG40" i="35"/>
  <c r="CF40" i="35"/>
  <c r="BB40" i="31"/>
  <c r="CF40" i="31"/>
  <c r="CH40" i="31"/>
  <c r="CG40" i="31"/>
  <c r="CH40" i="27"/>
  <c r="BB40" i="27"/>
  <c r="CG40" i="27"/>
  <c r="CF40" i="27"/>
  <c r="BB40" i="45"/>
  <c r="CG40" i="45"/>
  <c r="CF40" i="45"/>
  <c r="CH40" i="45"/>
  <c r="BB40" i="23"/>
  <c r="CG40" i="23"/>
  <c r="CF40" i="23"/>
  <c r="CH40" i="23"/>
  <c r="CG40" i="53"/>
  <c r="CF40" i="53"/>
  <c r="BB40" i="53"/>
  <c r="CH40" i="53"/>
  <c r="BB40" i="51"/>
  <c r="CH40" i="51"/>
  <c r="CF40" i="51"/>
  <c r="CG40" i="51"/>
  <c r="BB40" i="11"/>
  <c r="CH40" i="11"/>
  <c r="CG40" i="11"/>
  <c r="CF40" i="11"/>
  <c r="CH40" i="39"/>
  <c r="CF40" i="39"/>
  <c r="CG40" i="39"/>
  <c r="BB40" i="39"/>
  <c r="CG40" i="17"/>
  <c r="BB40" i="17"/>
  <c r="CF40" i="17"/>
  <c r="CH40" i="17"/>
  <c r="BB40" i="49"/>
  <c r="CG40" i="49"/>
  <c r="CF40" i="49"/>
  <c r="CH40" i="49"/>
  <c r="BB40" i="25"/>
  <c r="CG40" i="25"/>
  <c r="CF40" i="25"/>
  <c r="CH40" i="25"/>
  <c r="CF40" i="61"/>
  <c r="CH40" i="61"/>
  <c r="CG40" i="61"/>
  <c r="BB40" i="61"/>
  <c r="CH40" i="41"/>
  <c r="CF40" i="41"/>
  <c r="BB40" i="41"/>
  <c r="CG40" i="41"/>
  <c r="BB40" i="47"/>
  <c r="CF40" i="47"/>
  <c r="CH40" i="47"/>
  <c r="CG40" i="47"/>
  <c r="CH40" i="43"/>
  <c r="CG40" i="43"/>
  <c r="CF40" i="43"/>
  <c r="BB40" i="43"/>
  <c r="CH40" i="19"/>
  <c r="BB40" i="19"/>
  <c r="CF40" i="19"/>
  <c r="CG40" i="19"/>
  <c r="BB40" i="15"/>
  <c r="CH40" i="15"/>
  <c r="CF40" i="15"/>
  <c r="CG40" i="15"/>
  <c r="CF40" i="55"/>
  <c r="CG40" i="55"/>
  <c r="CH40" i="55"/>
  <c r="BB40" i="55"/>
  <c r="CI41" i="59"/>
  <c r="BC41" i="59"/>
  <c r="CI41" i="27"/>
  <c r="BC41" i="27"/>
  <c r="BB49" i="41"/>
  <c r="CF49" i="41"/>
  <c r="CG49" i="41"/>
  <c r="CH49" i="41"/>
  <c r="BK48" i="41"/>
  <c r="BL48" i="41" s="1"/>
  <c r="BM48" i="41" s="1"/>
  <c r="BN48" i="41" s="1"/>
  <c r="BO48" i="41" s="1"/>
  <c r="BA48" i="41"/>
  <c r="CI41" i="49"/>
  <c r="BC41" i="49"/>
  <c r="BC41" i="33"/>
  <c r="CI41" i="33"/>
  <c r="CI41" i="23"/>
  <c r="BC41" i="23"/>
  <c r="CI41" i="15"/>
  <c r="BC41" i="15"/>
  <c r="N52" i="39"/>
  <c r="N53" i="39" s="1"/>
  <c r="M53" i="39"/>
  <c r="BB47" i="61"/>
  <c r="CF47" i="61"/>
  <c r="CH47" i="61"/>
  <c r="CG47" i="61"/>
  <c r="CI42" i="61"/>
  <c r="BC42" i="61"/>
  <c r="CH44" i="61"/>
  <c r="BB44" i="61"/>
  <c r="CG44" i="61"/>
  <c r="CF44" i="61"/>
  <c r="CK41" i="61"/>
  <c r="BE41" i="61"/>
  <c r="CH48" i="61"/>
  <c r="BB48" i="61"/>
  <c r="CG48" i="61"/>
  <c r="CF48" i="61"/>
  <c r="CK46" i="61"/>
  <c r="BE46" i="61"/>
  <c r="T52" i="61"/>
  <c r="N53" i="61"/>
  <c r="S53" i="61"/>
  <c r="CJ33" i="61"/>
  <c r="BD33" i="61"/>
  <c r="CK32" i="61"/>
  <c r="BE32" i="61"/>
  <c r="CK31" i="61"/>
  <c r="BE31" i="61"/>
  <c r="CI49" i="61"/>
  <c r="BC49" i="61"/>
  <c r="CJ39" i="61"/>
  <c r="BD39" i="61"/>
  <c r="CJ45" i="61"/>
  <c r="BD45" i="61"/>
  <c r="AC35" i="61"/>
  <c r="BD36" i="61"/>
  <c r="CJ36" i="61"/>
  <c r="BK52" i="61"/>
  <c r="BL52" i="61" s="1"/>
  <c r="BM52" i="61" s="1"/>
  <c r="BN52" i="61" s="1"/>
  <c r="BO52" i="61" s="1"/>
  <c r="BA52" i="61"/>
  <c r="BA44" i="37"/>
  <c r="BK44" i="37"/>
  <c r="BL44" i="37" s="1"/>
  <c r="BM44" i="37" s="1"/>
  <c r="BN44" i="37" s="1"/>
  <c r="BO44" i="37" s="1"/>
  <c r="BK44" i="59"/>
  <c r="BL44" i="59" s="1"/>
  <c r="BM44" i="59" s="1"/>
  <c r="BN44" i="59" s="1"/>
  <c r="BO44" i="59" s="1"/>
  <c r="BA44" i="59"/>
  <c r="BK47" i="43"/>
  <c r="BL47" i="43" s="1"/>
  <c r="BM47" i="43" s="1"/>
  <c r="BN47" i="43" s="1"/>
  <c r="BO47" i="43" s="1"/>
  <c r="BA47" i="43"/>
  <c r="AG52" i="55"/>
  <c r="AM52" i="55" s="1"/>
  <c r="AN52" i="55" s="1"/>
  <c r="AO52" i="55" s="1"/>
  <c r="AP52" i="55" s="1"/>
  <c r="AQ52" i="55" s="1"/>
  <c r="AR52" i="55" s="1"/>
  <c r="AS52" i="55" s="1"/>
  <c r="AT52" i="55" s="1"/>
  <c r="AU52" i="55" s="1"/>
  <c r="AV52" i="55" s="1"/>
  <c r="AW52" i="55" s="1"/>
  <c r="AX52" i="55" s="1"/>
  <c r="AY52" i="55" s="1"/>
  <c r="AZ52" i="55" s="1"/>
  <c r="AL52" i="55"/>
  <c r="CF45" i="53"/>
  <c r="CG45" i="53"/>
  <c r="CH45" i="53"/>
  <c r="BB45" i="53"/>
  <c r="BA47" i="27"/>
  <c r="BK47" i="27"/>
  <c r="BL47" i="27" s="1"/>
  <c r="BM47" i="27" s="1"/>
  <c r="BN47" i="27" s="1"/>
  <c r="BO47" i="27" s="1"/>
  <c r="BB42" i="47"/>
  <c r="CG42" i="47"/>
  <c r="CF42" i="47"/>
  <c r="CH42" i="47"/>
  <c r="BA44" i="13"/>
  <c r="BK44" i="13"/>
  <c r="BL44" i="13" s="1"/>
  <c r="BM44" i="13" s="1"/>
  <c r="BN44" i="13" s="1"/>
  <c r="BO44" i="13" s="1"/>
  <c r="CH45" i="45"/>
  <c r="BB45" i="45"/>
  <c r="CF45" i="45"/>
  <c r="CG45" i="45"/>
  <c r="BA47" i="31"/>
  <c r="BK47" i="31"/>
  <c r="BL47" i="31" s="1"/>
  <c r="BM47" i="31" s="1"/>
  <c r="BN47" i="31" s="1"/>
  <c r="BO47" i="31" s="1"/>
  <c r="Q53" i="49"/>
  <c r="BC36" i="53"/>
  <c r="CI36" i="53"/>
  <c r="BA47" i="23"/>
  <c r="BK47" i="23"/>
  <c r="BL47" i="23" s="1"/>
  <c r="BM47" i="23" s="1"/>
  <c r="BN47" i="23" s="1"/>
  <c r="BO47" i="23" s="1"/>
  <c r="BK44" i="23"/>
  <c r="BL44" i="23" s="1"/>
  <c r="BM44" i="23" s="1"/>
  <c r="BN44" i="23" s="1"/>
  <c r="BO44" i="23" s="1"/>
  <c r="BA44" i="23"/>
  <c r="BB42" i="25"/>
  <c r="CG42" i="25"/>
  <c r="CF42" i="25"/>
  <c r="CH42" i="25"/>
  <c r="CG42" i="51"/>
  <c r="BB42" i="51"/>
  <c r="CF42" i="51"/>
  <c r="CH42" i="51"/>
  <c r="BK47" i="57"/>
  <c r="BL47" i="57" s="1"/>
  <c r="BM47" i="57" s="1"/>
  <c r="BN47" i="57" s="1"/>
  <c r="BO47" i="57" s="1"/>
  <c r="BA47" i="57"/>
  <c r="CF45" i="59"/>
  <c r="CH45" i="59"/>
  <c r="BB45" i="59"/>
  <c r="CG45" i="59"/>
  <c r="CG36" i="9"/>
  <c r="BB36" i="9"/>
  <c r="CH36" i="9"/>
  <c r="CF36" i="9"/>
  <c r="BA44" i="15"/>
  <c r="BK44" i="15"/>
  <c r="BL44" i="15" s="1"/>
  <c r="BM44" i="15" s="1"/>
  <c r="BN44" i="15" s="1"/>
  <c r="BO44" i="15" s="1"/>
  <c r="CF42" i="37"/>
  <c r="CH42" i="37"/>
  <c r="CG42" i="37"/>
  <c r="BB42" i="37"/>
  <c r="BA44" i="43"/>
  <c r="BK44" i="43"/>
  <c r="BL44" i="43" s="1"/>
  <c r="BM44" i="43" s="1"/>
  <c r="BN44" i="43" s="1"/>
  <c r="BO44" i="43" s="1"/>
  <c r="BK47" i="33"/>
  <c r="BL47" i="33" s="1"/>
  <c r="BM47" i="33" s="1"/>
  <c r="BN47" i="33" s="1"/>
  <c r="BO47" i="33" s="1"/>
  <c r="BA47" i="33"/>
  <c r="CG42" i="39"/>
  <c r="CF42" i="39"/>
  <c r="BB42" i="39"/>
  <c r="CH42" i="39"/>
  <c r="BB45" i="29"/>
  <c r="CG45" i="29"/>
  <c r="CH45" i="29"/>
  <c r="CF45" i="29"/>
  <c r="BA47" i="15"/>
  <c r="BK47" i="15"/>
  <c r="BL47" i="15" s="1"/>
  <c r="BM47" i="15" s="1"/>
  <c r="BN47" i="15" s="1"/>
  <c r="BO47" i="15" s="1"/>
  <c r="CG45" i="35"/>
  <c r="BB45" i="35"/>
  <c r="CF45" i="35"/>
  <c r="CH45" i="35"/>
  <c r="S52" i="49"/>
  <c r="S53" i="49" s="1"/>
  <c r="M53" i="49"/>
  <c r="N52" i="49"/>
  <c r="BA47" i="47"/>
  <c r="BK47" i="47"/>
  <c r="BL47" i="47" s="1"/>
  <c r="BM47" i="47" s="1"/>
  <c r="BN47" i="47" s="1"/>
  <c r="BO47" i="47" s="1"/>
  <c r="BK47" i="13"/>
  <c r="BL47" i="13" s="1"/>
  <c r="BM47" i="13" s="1"/>
  <c r="BN47" i="13" s="1"/>
  <c r="BO47" i="13" s="1"/>
  <c r="BA47" i="13"/>
  <c r="BA44" i="31"/>
  <c r="BK44" i="31"/>
  <c r="BL44" i="31" s="1"/>
  <c r="BM44" i="31" s="1"/>
  <c r="BN44" i="31" s="1"/>
  <c r="BO44" i="31" s="1"/>
  <c r="CG45" i="51"/>
  <c r="CF45" i="51"/>
  <c r="CH45" i="51"/>
  <c r="BB45" i="51"/>
  <c r="CF42" i="41"/>
  <c r="CG42" i="41"/>
  <c r="CH42" i="41"/>
  <c r="BB42" i="41"/>
  <c r="CG45" i="37"/>
  <c r="CF45" i="37"/>
  <c r="CH45" i="37"/>
  <c r="BB45" i="37"/>
  <c r="CI36" i="55"/>
  <c r="BC36" i="55"/>
  <c r="CG42" i="59"/>
  <c r="BB42" i="59"/>
  <c r="CF42" i="59"/>
  <c r="CH42" i="59"/>
  <c r="CH45" i="15"/>
  <c r="CG45" i="15"/>
  <c r="CF45" i="15"/>
  <c r="BB45" i="15"/>
  <c r="CH45" i="57"/>
  <c r="BB45" i="57"/>
  <c r="CF45" i="57"/>
  <c r="CG45" i="57"/>
  <c r="CG45" i="17"/>
  <c r="BB45" i="17"/>
  <c r="CH45" i="17"/>
  <c r="CF45" i="17"/>
  <c r="BB42" i="35"/>
  <c r="CG42" i="35"/>
  <c r="CF42" i="35"/>
  <c r="CH42" i="35"/>
  <c r="BA44" i="47"/>
  <c r="BK44" i="47"/>
  <c r="BL44" i="47" s="1"/>
  <c r="BM44" i="47" s="1"/>
  <c r="BN44" i="47" s="1"/>
  <c r="BO44" i="47" s="1"/>
  <c r="BK47" i="51"/>
  <c r="BL47" i="51" s="1"/>
  <c r="BM47" i="51" s="1"/>
  <c r="BN47" i="51" s="1"/>
  <c r="BO47" i="51" s="1"/>
  <c r="BA47" i="51"/>
  <c r="CI36" i="59"/>
  <c r="BC36" i="59"/>
  <c r="BB45" i="19"/>
  <c r="CF45" i="19"/>
  <c r="CH45" i="19"/>
  <c r="CG45" i="19"/>
  <c r="BA44" i="55"/>
  <c r="BK44" i="55"/>
  <c r="BL44" i="55" s="1"/>
  <c r="BM44" i="55" s="1"/>
  <c r="BN44" i="55" s="1"/>
  <c r="BO44" i="55" s="1"/>
  <c r="BA47" i="19"/>
  <c r="BK47" i="19"/>
  <c r="BL47" i="19" s="1"/>
  <c r="BM47" i="19" s="1"/>
  <c r="BN47" i="19" s="1"/>
  <c r="BO47" i="19" s="1"/>
  <c r="BC36" i="39"/>
  <c r="CI36" i="39"/>
  <c r="S52" i="55"/>
  <c r="S53" i="55" s="1"/>
  <c r="M53" i="55"/>
  <c r="N52" i="55"/>
  <c r="CF42" i="13"/>
  <c r="BB42" i="13"/>
  <c r="CH42" i="13"/>
  <c r="CG42" i="13"/>
  <c r="BB42" i="23"/>
  <c r="CG42" i="23"/>
  <c r="CF42" i="23"/>
  <c r="CH42" i="23"/>
  <c r="CF45" i="27"/>
  <c r="CG45" i="27"/>
  <c r="BB45" i="27"/>
  <c r="CH45" i="27"/>
  <c r="CG45" i="47"/>
  <c r="CF45" i="47"/>
  <c r="BB45" i="47"/>
  <c r="CH45" i="47"/>
  <c r="BA47" i="45"/>
  <c r="BK47" i="45"/>
  <c r="BL47" i="45" s="1"/>
  <c r="BM47" i="45" s="1"/>
  <c r="BN47" i="45" s="1"/>
  <c r="BO47" i="45" s="1"/>
  <c r="CF42" i="45"/>
  <c r="CG42" i="45"/>
  <c r="BB42" i="45"/>
  <c r="CH42" i="45"/>
  <c r="CH42" i="29"/>
  <c r="CF42" i="29"/>
  <c r="CG42" i="29"/>
  <c r="BB42" i="29"/>
  <c r="CH42" i="55"/>
  <c r="BB42" i="55"/>
  <c r="CG42" i="55"/>
  <c r="CF42" i="55"/>
  <c r="BB45" i="13"/>
  <c r="CH45" i="13"/>
  <c r="CG45" i="13"/>
  <c r="CF45" i="13"/>
  <c r="BA47" i="35"/>
  <c r="BK47" i="35"/>
  <c r="BL47" i="35" s="1"/>
  <c r="BM47" i="35" s="1"/>
  <c r="BN47" i="35" s="1"/>
  <c r="BO47" i="35" s="1"/>
  <c r="CH42" i="15"/>
  <c r="BB42" i="15"/>
  <c r="CG42" i="15"/>
  <c r="CF42" i="15"/>
  <c r="CG42" i="57"/>
  <c r="CF42" i="57"/>
  <c r="CH42" i="57"/>
  <c r="BB42" i="57"/>
  <c r="BK44" i="53"/>
  <c r="BL44" i="53" s="1"/>
  <c r="BM44" i="53" s="1"/>
  <c r="BN44" i="53" s="1"/>
  <c r="BO44" i="53" s="1"/>
  <c r="BA44" i="53"/>
  <c r="BA44" i="49"/>
  <c r="BK44" i="49"/>
  <c r="BL44" i="49" s="1"/>
  <c r="BM44" i="49" s="1"/>
  <c r="BN44" i="49" s="1"/>
  <c r="BO44" i="49" s="1"/>
  <c r="BA47" i="53"/>
  <c r="BK47" i="53"/>
  <c r="BL47" i="53" s="1"/>
  <c r="BM47" i="53" s="1"/>
  <c r="BN47" i="53" s="1"/>
  <c r="BO47" i="53" s="1"/>
  <c r="BK44" i="39"/>
  <c r="BL44" i="39" s="1"/>
  <c r="BM44" i="39" s="1"/>
  <c r="BN44" i="39" s="1"/>
  <c r="BO44" i="39" s="1"/>
  <c r="BA44" i="39"/>
  <c r="CG42" i="27"/>
  <c r="CF42" i="27"/>
  <c r="CH42" i="27"/>
  <c r="BB42" i="27"/>
  <c r="BK44" i="27"/>
  <c r="BL44" i="27" s="1"/>
  <c r="BM44" i="27" s="1"/>
  <c r="BN44" i="27" s="1"/>
  <c r="BO44" i="27" s="1"/>
  <c r="BA44" i="27"/>
  <c r="BB45" i="41"/>
  <c r="CH45" i="41"/>
  <c r="CF45" i="41"/>
  <c r="CG45" i="41"/>
  <c r="CH42" i="31"/>
  <c r="BB42" i="31"/>
  <c r="CG42" i="31"/>
  <c r="CF42" i="31"/>
  <c r="BK44" i="17"/>
  <c r="BL44" i="17" s="1"/>
  <c r="BM44" i="17" s="1"/>
  <c r="BN44" i="17" s="1"/>
  <c r="BO44" i="17" s="1"/>
  <c r="BA44" i="17"/>
  <c r="M53" i="45"/>
  <c r="S52" i="45"/>
  <c r="S53" i="45" s="1"/>
  <c r="N52" i="45"/>
  <c r="CH45" i="25"/>
  <c r="CG45" i="25"/>
  <c r="CF45" i="25"/>
  <c r="BB45" i="25"/>
  <c r="CF45" i="33"/>
  <c r="BB45" i="33"/>
  <c r="CG45" i="33"/>
  <c r="CH45" i="33"/>
  <c r="BK44" i="57"/>
  <c r="BL44" i="57" s="1"/>
  <c r="BM44" i="57" s="1"/>
  <c r="BN44" i="57" s="1"/>
  <c r="BO44" i="57" s="1"/>
  <c r="BA44" i="57"/>
  <c r="CF45" i="39"/>
  <c r="CG45" i="39"/>
  <c r="BB45" i="39"/>
  <c r="CH45" i="39"/>
  <c r="AL52" i="49"/>
  <c r="AG52" i="49"/>
  <c r="AM52" i="49" s="1"/>
  <c r="AN52" i="49" s="1"/>
  <c r="AO52" i="49" s="1"/>
  <c r="AP52" i="49" s="1"/>
  <c r="AQ52" i="49" s="1"/>
  <c r="AR52" i="49" s="1"/>
  <c r="AS52" i="49" s="1"/>
  <c r="AT52" i="49" s="1"/>
  <c r="AU52" i="49" s="1"/>
  <c r="AV52" i="49" s="1"/>
  <c r="AW52" i="49" s="1"/>
  <c r="AX52" i="49" s="1"/>
  <c r="AY52" i="49" s="1"/>
  <c r="AZ52" i="49" s="1"/>
  <c r="BB45" i="31"/>
  <c r="CG45" i="31"/>
  <c r="CH45" i="31"/>
  <c r="CF45" i="31"/>
  <c r="BA44" i="45"/>
  <c r="BK44" i="45"/>
  <c r="BL44" i="45" s="1"/>
  <c r="BM44" i="45" s="1"/>
  <c r="BN44" i="45" s="1"/>
  <c r="BO44" i="45" s="1"/>
  <c r="BK47" i="49"/>
  <c r="BL47" i="49" s="1"/>
  <c r="BM47" i="49" s="1"/>
  <c r="BN47" i="49" s="1"/>
  <c r="BO47" i="49" s="1"/>
  <c r="BA47" i="49"/>
  <c r="BA45" i="9"/>
  <c r="BK45" i="9"/>
  <c r="BL45" i="9" s="1"/>
  <c r="BM45" i="9" s="1"/>
  <c r="BN45" i="9" s="1"/>
  <c r="BO45" i="9" s="1"/>
  <c r="BK44" i="29"/>
  <c r="BL44" i="29" s="1"/>
  <c r="BM44" i="29" s="1"/>
  <c r="BN44" i="29" s="1"/>
  <c r="BO44" i="29" s="1"/>
  <c r="BA44" i="29"/>
  <c r="AG52" i="45"/>
  <c r="AM52" i="45" s="1"/>
  <c r="AN52" i="45" s="1"/>
  <c r="AO52" i="45" s="1"/>
  <c r="AP52" i="45" s="1"/>
  <c r="AQ52" i="45" s="1"/>
  <c r="AR52" i="45" s="1"/>
  <c r="AS52" i="45" s="1"/>
  <c r="AT52" i="45" s="1"/>
  <c r="AU52" i="45" s="1"/>
  <c r="AV52" i="45" s="1"/>
  <c r="AW52" i="45" s="1"/>
  <c r="AX52" i="45" s="1"/>
  <c r="AY52" i="45" s="1"/>
  <c r="AZ52" i="45" s="1"/>
  <c r="AL52" i="45"/>
  <c r="BB45" i="23"/>
  <c r="CF45" i="23"/>
  <c r="CG45" i="23"/>
  <c r="CH45" i="23"/>
  <c r="BK47" i="37"/>
  <c r="BL47" i="37" s="1"/>
  <c r="BM47" i="37" s="1"/>
  <c r="BN47" i="37" s="1"/>
  <c r="BO47" i="37" s="1"/>
  <c r="BA47" i="37"/>
  <c r="CF42" i="49"/>
  <c r="CG42" i="49"/>
  <c r="BB42" i="49"/>
  <c r="CH42" i="49"/>
  <c r="CG45" i="43"/>
  <c r="CF45" i="43"/>
  <c r="BB45" i="43"/>
  <c r="CH45" i="43"/>
  <c r="BK44" i="41"/>
  <c r="BL44" i="41" s="1"/>
  <c r="BM44" i="41" s="1"/>
  <c r="BN44" i="41" s="1"/>
  <c r="BO44" i="41" s="1"/>
  <c r="BA44" i="41"/>
  <c r="CF45" i="49"/>
  <c r="BB45" i="49"/>
  <c r="CH45" i="49"/>
  <c r="CG45" i="49"/>
  <c r="BA47" i="39"/>
  <c r="BK47" i="39"/>
  <c r="BL47" i="39" s="1"/>
  <c r="BM47" i="39" s="1"/>
  <c r="BN47" i="39" s="1"/>
  <c r="BO47" i="39" s="1"/>
  <c r="BA47" i="25"/>
  <c r="BK47" i="25"/>
  <c r="BL47" i="25" s="1"/>
  <c r="BM47" i="25" s="1"/>
  <c r="BN47" i="25" s="1"/>
  <c r="BO47" i="25" s="1"/>
  <c r="BA44" i="9"/>
  <c r="BK44" i="9"/>
  <c r="BL44" i="9" s="1"/>
  <c r="BM44" i="9" s="1"/>
  <c r="BN44" i="9" s="1"/>
  <c r="BO44" i="9" s="1"/>
  <c r="AL52" i="59"/>
  <c r="AG52" i="59"/>
  <c r="AM52" i="59" s="1"/>
  <c r="AN52" i="59" s="1"/>
  <c r="AO52" i="59" s="1"/>
  <c r="AP52" i="59" s="1"/>
  <c r="AQ52" i="59" s="1"/>
  <c r="AR52" i="59" s="1"/>
  <c r="AS52" i="59" s="1"/>
  <c r="AT52" i="59" s="1"/>
  <c r="AU52" i="59" s="1"/>
  <c r="AV52" i="59" s="1"/>
  <c r="AW52" i="59" s="1"/>
  <c r="AX52" i="59" s="1"/>
  <c r="AY52" i="59" s="1"/>
  <c r="AZ52" i="59" s="1"/>
  <c r="BK44" i="51"/>
  <c r="BL44" i="51" s="1"/>
  <c r="BM44" i="51" s="1"/>
  <c r="BN44" i="51" s="1"/>
  <c r="BO44" i="51" s="1"/>
  <c r="BA44" i="51"/>
  <c r="BK47" i="41"/>
  <c r="BL47" i="41" s="1"/>
  <c r="BM47" i="41" s="1"/>
  <c r="BN47" i="41" s="1"/>
  <c r="BO47" i="41" s="1"/>
  <c r="BA47" i="41"/>
  <c r="CF42" i="53"/>
  <c r="CH42" i="53"/>
  <c r="BB42" i="53"/>
  <c r="CG42" i="53"/>
  <c r="CF45" i="55"/>
  <c r="BB45" i="55"/>
  <c r="CH45" i="55"/>
  <c r="CG45" i="55"/>
  <c r="CH42" i="33"/>
  <c r="BB42" i="33"/>
  <c r="CF42" i="33"/>
  <c r="CG42" i="33"/>
  <c r="BA44" i="33"/>
  <c r="BK44" i="33"/>
  <c r="BL44" i="33" s="1"/>
  <c r="BM44" i="33" s="1"/>
  <c r="BN44" i="33" s="1"/>
  <c r="BO44" i="33" s="1"/>
  <c r="BA47" i="55"/>
  <c r="BK47" i="55"/>
  <c r="BL47" i="55" s="1"/>
  <c r="BM47" i="55" s="1"/>
  <c r="BN47" i="55" s="1"/>
  <c r="BO47" i="55" s="1"/>
  <c r="BA47" i="29"/>
  <c r="BK47" i="29"/>
  <c r="BL47" i="29" s="1"/>
  <c r="BM47" i="29" s="1"/>
  <c r="BN47" i="29" s="1"/>
  <c r="BO47" i="29" s="1"/>
  <c r="BK44" i="25"/>
  <c r="BL44" i="25" s="1"/>
  <c r="BM44" i="25" s="1"/>
  <c r="BN44" i="25" s="1"/>
  <c r="BO44" i="25" s="1"/>
  <c r="BA44" i="25"/>
  <c r="CF42" i="43"/>
  <c r="CG42" i="43"/>
  <c r="BB42" i="43"/>
  <c r="CH42" i="43"/>
  <c r="BK47" i="59"/>
  <c r="BL47" i="59" s="1"/>
  <c r="BM47" i="59" s="1"/>
  <c r="BN47" i="59" s="1"/>
  <c r="BO47" i="59" s="1"/>
  <c r="BA47" i="59"/>
  <c r="BA47" i="17"/>
  <c r="BK47" i="17"/>
  <c r="BL47" i="17" s="1"/>
  <c r="BM47" i="17" s="1"/>
  <c r="BN47" i="17" s="1"/>
  <c r="BO47" i="17" s="1"/>
  <c r="BB42" i="19"/>
  <c r="CF42" i="19"/>
  <c r="CG42" i="19"/>
  <c r="CH42" i="19"/>
  <c r="N52" i="59"/>
  <c r="M53" i="59"/>
  <c r="S52" i="59"/>
  <c r="S53" i="59" s="1"/>
  <c r="BB42" i="17"/>
  <c r="CH42" i="17"/>
  <c r="CG42" i="17"/>
  <c r="CF42" i="17"/>
  <c r="BA44" i="19"/>
  <c r="BK44" i="19"/>
  <c r="BL44" i="19" s="1"/>
  <c r="BM44" i="19" s="1"/>
  <c r="BN44" i="19" s="1"/>
  <c r="BO44" i="19" s="1"/>
  <c r="AC35" i="59"/>
  <c r="CJ39" i="59"/>
  <c r="BD39" i="59"/>
  <c r="CI48" i="59"/>
  <c r="BC48" i="59"/>
  <c r="CJ49" i="59"/>
  <c r="BD49" i="59"/>
  <c r="CK31" i="59"/>
  <c r="BE31" i="59"/>
  <c r="CK32" i="59"/>
  <c r="BE32" i="59"/>
  <c r="CK46" i="59"/>
  <c r="BE46" i="59"/>
  <c r="BE33" i="59"/>
  <c r="CK33" i="59"/>
  <c r="CJ39" i="57"/>
  <c r="BD39" i="57"/>
  <c r="CI49" i="57"/>
  <c r="BC49" i="57"/>
  <c r="AC35" i="57"/>
  <c r="CK36" i="57"/>
  <c r="BE36" i="57"/>
  <c r="CK46" i="57"/>
  <c r="BE46" i="57"/>
  <c r="T52" i="57"/>
  <c r="N53" i="57"/>
  <c r="CH48" i="57"/>
  <c r="BB48" i="57"/>
  <c r="CF48" i="57"/>
  <c r="CG48" i="57"/>
  <c r="BA52" i="57"/>
  <c r="BK52" i="57"/>
  <c r="BL52" i="57" s="1"/>
  <c r="BM52" i="57" s="1"/>
  <c r="BN52" i="57" s="1"/>
  <c r="BO52" i="57" s="1"/>
  <c r="CK33" i="57"/>
  <c r="BE33" i="57"/>
  <c r="CK32" i="57"/>
  <c r="BE32" i="57"/>
  <c r="CJ41" i="57"/>
  <c r="BD41" i="57"/>
  <c r="BE31" i="57"/>
  <c r="CK31" i="57"/>
  <c r="CK46" i="55"/>
  <c r="BE46" i="55"/>
  <c r="CJ41" i="55"/>
  <c r="BD41" i="55"/>
  <c r="AH35" i="55"/>
  <c r="AD35" i="55"/>
  <c r="BC49" i="55"/>
  <c r="CI49" i="55"/>
  <c r="CK31" i="55"/>
  <c r="BE31" i="55"/>
  <c r="CJ39" i="55"/>
  <c r="BD39" i="55"/>
  <c r="BE33" i="55"/>
  <c r="CK33" i="55"/>
  <c r="CG48" i="55"/>
  <c r="CF48" i="55"/>
  <c r="BB48" i="55"/>
  <c r="CH48" i="55"/>
  <c r="BE32" i="55"/>
  <c r="CK32" i="55"/>
  <c r="BD33" i="53"/>
  <c r="CJ33" i="53"/>
  <c r="BD41" i="53"/>
  <c r="CJ41" i="53"/>
  <c r="CI49" i="53"/>
  <c r="BC49" i="53"/>
  <c r="BE31" i="53"/>
  <c r="CK31" i="53"/>
  <c r="CK32" i="53"/>
  <c r="BE32" i="53"/>
  <c r="AD35" i="53"/>
  <c r="AH35" i="53"/>
  <c r="BE46" i="53"/>
  <c r="CK46" i="53"/>
  <c r="CH48" i="53"/>
  <c r="BB48" i="53"/>
  <c r="CF48" i="53"/>
  <c r="CG48" i="53"/>
  <c r="AE29" i="53"/>
  <c r="AI29" i="53"/>
  <c r="CK39" i="53"/>
  <c r="BE39" i="53"/>
  <c r="BB52" i="53"/>
  <c r="CG52" i="53"/>
  <c r="CH52" i="53"/>
  <c r="CF52" i="53"/>
  <c r="T52" i="51"/>
  <c r="T53" i="51" s="1"/>
  <c r="N53" i="51"/>
  <c r="BB48" i="51"/>
  <c r="CG48" i="51"/>
  <c r="CF48" i="51"/>
  <c r="CH48" i="51"/>
  <c r="BE33" i="51"/>
  <c r="CK33" i="51"/>
  <c r="CJ36" i="51"/>
  <c r="BD36" i="51"/>
  <c r="CJ39" i="51"/>
  <c r="BD39" i="51"/>
  <c r="BA52" i="51"/>
  <c r="BK52" i="51"/>
  <c r="BL52" i="51" s="1"/>
  <c r="BM52" i="51" s="1"/>
  <c r="BN52" i="51" s="1"/>
  <c r="BO52" i="51" s="1"/>
  <c r="CK46" i="51"/>
  <c r="BE46" i="51"/>
  <c r="BE32" i="51"/>
  <c r="CK32" i="51"/>
  <c r="AD29" i="51"/>
  <c r="AH29" i="51"/>
  <c r="CJ41" i="51"/>
  <c r="BD41" i="51"/>
  <c r="AH35" i="51"/>
  <c r="AD35" i="51"/>
  <c r="BH31" i="51"/>
  <c r="CM31" i="51"/>
  <c r="CI49" i="51"/>
  <c r="BC49" i="51"/>
  <c r="CJ36" i="49"/>
  <c r="BD36" i="49"/>
  <c r="CK31" i="49"/>
  <c r="BE31" i="49"/>
  <c r="BD49" i="49"/>
  <c r="CJ49" i="49"/>
  <c r="AD35" i="49"/>
  <c r="AH35" i="49"/>
  <c r="BC48" i="49"/>
  <c r="CI48" i="49"/>
  <c r="CK33" i="49"/>
  <c r="BE33" i="49"/>
  <c r="CL46" i="49"/>
  <c r="BP46" i="49"/>
  <c r="BQ46" i="49" s="1"/>
  <c r="BR46" i="49" s="1"/>
  <c r="BS46" i="49" s="1"/>
  <c r="BT46" i="49" s="1"/>
  <c r="BG46" i="49"/>
  <c r="CN46" i="49" s="1"/>
  <c r="BF46" i="49"/>
  <c r="CK32" i="49"/>
  <c r="BE32" i="49"/>
  <c r="CJ39" i="49"/>
  <c r="BD39" i="49"/>
  <c r="CJ36" i="47"/>
  <c r="BD36" i="47"/>
  <c r="CK31" i="47"/>
  <c r="BE31" i="47"/>
  <c r="BC49" i="47"/>
  <c r="CI49" i="47"/>
  <c r="AC29" i="47"/>
  <c r="CK39" i="47"/>
  <c r="BE39" i="47"/>
  <c r="BK52" i="47"/>
  <c r="BL52" i="47" s="1"/>
  <c r="BM52" i="47" s="1"/>
  <c r="BN52" i="47" s="1"/>
  <c r="BO52" i="47" s="1"/>
  <c r="BA52" i="47"/>
  <c r="CF48" i="47"/>
  <c r="CH48" i="47"/>
  <c r="BB48" i="47"/>
  <c r="CG48" i="47"/>
  <c r="T52" i="47"/>
  <c r="N53" i="47"/>
  <c r="CJ46" i="47"/>
  <c r="BD46" i="47"/>
  <c r="S53" i="47"/>
  <c r="CK32" i="47"/>
  <c r="BE32" i="47"/>
  <c r="AD35" i="47"/>
  <c r="AH35" i="47"/>
  <c r="CK33" i="47"/>
  <c r="BE33" i="47"/>
  <c r="BD41" i="47"/>
  <c r="CJ41" i="47"/>
  <c r="CJ36" i="45"/>
  <c r="BD36" i="45"/>
  <c r="CI49" i="45"/>
  <c r="BC49" i="45"/>
  <c r="AC35" i="45"/>
  <c r="CJ39" i="45"/>
  <c r="BD39" i="45"/>
  <c r="CK31" i="45"/>
  <c r="BE31" i="45"/>
  <c r="BD46" i="45"/>
  <c r="CJ46" i="45"/>
  <c r="CH48" i="45"/>
  <c r="BB48" i="45"/>
  <c r="CF48" i="45"/>
  <c r="CG48" i="45"/>
  <c r="CK32" i="45"/>
  <c r="BE32" i="45"/>
  <c r="BE41" i="45"/>
  <c r="CK41" i="45"/>
  <c r="AD29" i="45"/>
  <c r="AH29" i="45"/>
  <c r="CK33" i="45"/>
  <c r="BE33" i="45"/>
  <c r="CJ33" i="43"/>
  <c r="BD33" i="43"/>
  <c r="BE46" i="43"/>
  <c r="CK46" i="43"/>
  <c r="AC29" i="43"/>
  <c r="BC49" i="43"/>
  <c r="CI49" i="43"/>
  <c r="CK32" i="43"/>
  <c r="BE32" i="43"/>
  <c r="BD39" i="43"/>
  <c r="CJ39" i="43"/>
  <c r="BD41" i="43"/>
  <c r="CJ41" i="43"/>
  <c r="CH48" i="43"/>
  <c r="BB48" i="43"/>
  <c r="CG48" i="43"/>
  <c r="CF48" i="43"/>
  <c r="CK31" i="43"/>
  <c r="BE31" i="43"/>
  <c r="AH35" i="43"/>
  <c r="AD35" i="43"/>
  <c r="BE32" i="41"/>
  <c r="CK32" i="41"/>
  <c r="CK41" i="41"/>
  <c r="BE41" i="41"/>
  <c r="AI35" i="41"/>
  <c r="AE35" i="41"/>
  <c r="CK46" i="41"/>
  <c r="BE46" i="41"/>
  <c r="BE39" i="41"/>
  <c r="CK39" i="41"/>
  <c r="CK31" i="41"/>
  <c r="BE31" i="41"/>
  <c r="CK32" i="39"/>
  <c r="BE32" i="39"/>
  <c r="BD33" i="39"/>
  <c r="CJ33" i="39"/>
  <c r="CJ39" i="39"/>
  <c r="BD39" i="39"/>
  <c r="CI49" i="39"/>
  <c r="BC49" i="39"/>
  <c r="CK31" i="39"/>
  <c r="BE31" i="39"/>
  <c r="CH48" i="39"/>
  <c r="BB48" i="39"/>
  <c r="CG48" i="39"/>
  <c r="CF48" i="39"/>
  <c r="CK41" i="39"/>
  <c r="BE41" i="39"/>
  <c r="CK46" i="39"/>
  <c r="BE46" i="39"/>
  <c r="BK52" i="39"/>
  <c r="BL52" i="39" s="1"/>
  <c r="BM52" i="39" s="1"/>
  <c r="BN52" i="39" s="1"/>
  <c r="BO52" i="39" s="1"/>
  <c r="BA52" i="39"/>
  <c r="AI35" i="39"/>
  <c r="AE35" i="39"/>
  <c r="AD29" i="39"/>
  <c r="AH29" i="39"/>
  <c r="BE32" i="37"/>
  <c r="CK32" i="37"/>
  <c r="BC49" i="37"/>
  <c r="CI49" i="37"/>
  <c r="BP33" i="37"/>
  <c r="BQ33" i="37" s="1"/>
  <c r="BR33" i="37" s="1"/>
  <c r="BS33" i="37" s="1"/>
  <c r="BT33" i="37" s="1"/>
  <c r="BF33" i="37"/>
  <c r="CL33" i="37"/>
  <c r="BG33" i="37"/>
  <c r="CN33" i="37" s="1"/>
  <c r="CK46" i="37"/>
  <c r="BE46" i="37"/>
  <c r="CG48" i="37"/>
  <c r="CF48" i="37"/>
  <c r="BB48" i="37"/>
  <c r="CH48" i="37"/>
  <c r="CJ41" i="37"/>
  <c r="BD41" i="37"/>
  <c r="BD39" i="37"/>
  <c r="CJ39" i="37"/>
  <c r="AE35" i="37"/>
  <c r="AI35" i="37"/>
  <c r="CK31" i="37"/>
  <c r="BE31" i="37"/>
  <c r="BE33" i="35"/>
  <c r="CK33" i="35"/>
  <c r="CG48" i="35"/>
  <c r="CF48" i="35"/>
  <c r="CH48" i="35"/>
  <c r="BB48" i="35"/>
  <c r="BE31" i="35"/>
  <c r="CK31" i="35"/>
  <c r="CK41" i="35"/>
  <c r="BE41" i="35"/>
  <c r="BG46" i="35"/>
  <c r="CN46" i="35" s="1"/>
  <c r="CL46" i="35"/>
  <c r="BF46" i="35"/>
  <c r="BP46" i="35"/>
  <c r="BQ46" i="35" s="1"/>
  <c r="BR46" i="35" s="1"/>
  <c r="BS46" i="35" s="1"/>
  <c r="BT46" i="35" s="1"/>
  <c r="BE39" i="35"/>
  <c r="CK39" i="35"/>
  <c r="BE32" i="35"/>
  <c r="CK32" i="35"/>
  <c r="BC49" i="35"/>
  <c r="CI49" i="35"/>
  <c r="AC35" i="35"/>
  <c r="CJ39" i="33"/>
  <c r="BD39" i="33"/>
  <c r="BB48" i="33"/>
  <c r="CH48" i="33"/>
  <c r="CG48" i="33"/>
  <c r="CF48" i="33"/>
  <c r="BC49" i="33"/>
  <c r="CI49" i="33"/>
  <c r="BE31" i="33"/>
  <c r="CK31" i="33"/>
  <c r="CK46" i="33"/>
  <c r="BE46" i="33"/>
  <c r="AC35" i="33"/>
  <c r="BE32" i="33"/>
  <c r="CK32" i="33"/>
  <c r="BE33" i="33"/>
  <c r="CK33" i="33"/>
  <c r="CK33" i="31"/>
  <c r="BE33" i="31"/>
  <c r="AC35" i="31"/>
  <c r="BP41" i="31"/>
  <c r="BQ41" i="31" s="1"/>
  <c r="BR41" i="31" s="1"/>
  <c r="BS41" i="31" s="1"/>
  <c r="BT41" i="31" s="1"/>
  <c r="CL41" i="31"/>
  <c r="BG41" i="31"/>
  <c r="CN41" i="31" s="1"/>
  <c r="BF41" i="31"/>
  <c r="CJ39" i="31"/>
  <c r="BD39" i="31"/>
  <c r="CI49" i="31"/>
  <c r="BC49" i="31"/>
  <c r="CH48" i="31"/>
  <c r="BB48" i="31"/>
  <c r="CG48" i="31"/>
  <c r="CF48" i="31"/>
  <c r="CK46" i="31"/>
  <c r="BE46" i="31"/>
  <c r="CK31" i="31"/>
  <c r="BE31" i="31"/>
  <c r="CK32" i="31"/>
  <c r="BE32" i="31"/>
  <c r="CH48" i="29"/>
  <c r="BB48" i="29"/>
  <c r="CG48" i="29"/>
  <c r="CF48" i="29"/>
  <c r="BD46" i="29"/>
  <c r="CJ46" i="29"/>
  <c r="CK32" i="29"/>
  <c r="BE32" i="29"/>
  <c r="CK31" i="29"/>
  <c r="BE31" i="29"/>
  <c r="AH35" i="29"/>
  <c r="AD35" i="29"/>
  <c r="BD33" i="29"/>
  <c r="CJ33" i="29"/>
  <c r="BD39" i="29"/>
  <c r="CJ39" i="29"/>
  <c r="CK41" i="29"/>
  <c r="BE41" i="29"/>
  <c r="CI49" i="29"/>
  <c r="BC49" i="29"/>
  <c r="AK35" i="27"/>
  <c r="AF35" i="27"/>
  <c r="AJ35" i="27"/>
  <c r="CI49" i="27"/>
  <c r="BC49" i="27"/>
  <c r="CK33" i="27"/>
  <c r="BE33" i="27"/>
  <c r="CK31" i="27"/>
  <c r="BE31" i="27"/>
  <c r="BD46" i="27"/>
  <c r="CJ46" i="27"/>
  <c r="CJ39" i="27"/>
  <c r="BD39" i="27"/>
  <c r="CK32" i="27"/>
  <c r="BE32" i="27"/>
  <c r="CJ39" i="25"/>
  <c r="BD39" i="25"/>
  <c r="CK33" i="25"/>
  <c r="BE33" i="25"/>
  <c r="CK31" i="25"/>
  <c r="BE31" i="25"/>
  <c r="AC35" i="25"/>
  <c r="CJ41" i="25"/>
  <c r="BD41" i="25"/>
  <c r="CK46" i="25"/>
  <c r="BE46" i="25"/>
  <c r="CI49" i="25"/>
  <c r="BC49" i="25"/>
  <c r="CK32" i="25"/>
  <c r="BE32" i="25"/>
  <c r="CF48" i="25"/>
  <c r="CH48" i="25"/>
  <c r="BB48" i="25"/>
  <c r="CG48" i="25"/>
  <c r="CK31" i="23"/>
  <c r="BE31" i="23"/>
  <c r="CH48" i="23"/>
  <c r="BB48" i="23"/>
  <c r="CF48" i="23"/>
  <c r="CG48" i="23"/>
  <c r="AH35" i="23"/>
  <c r="AD35" i="23"/>
  <c r="BE46" i="23"/>
  <c r="CK46" i="23"/>
  <c r="CK32" i="23"/>
  <c r="BE32" i="23"/>
  <c r="CJ39" i="23"/>
  <c r="BD39" i="23"/>
  <c r="CJ33" i="23"/>
  <c r="BD33" i="23"/>
  <c r="BD41" i="19"/>
  <c r="CJ41" i="19"/>
  <c r="BD33" i="19"/>
  <c r="CJ33" i="19"/>
  <c r="CI48" i="19"/>
  <c r="BC48" i="19"/>
  <c r="BE39" i="19"/>
  <c r="CK39" i="19"/>
  <c r="CL46" i="19"/>
  <c r="BF46" i="19"/>
  <c r="BP46" i="19"/>
  <c r="BQ46" i="19" s="1"/>
  <c r="BR46" i="19" s="1"/>
  <c r="BS46" i="19" s="1"/>
  <c r="BT46" i="19" s="1"/>
  <c r="BG46" i="19"/>
  <c r="CN46" i="19" s="1"/>
  <c r="BE31" i="19"/>
  <c r="CK31" i="19"/>
  <c r="BE32" i="19"/>
  <c r="CK32" i="19"/>
  <c r="CJ49" i="19"/>
  <c r="BD49" i="19"/>
  <c r="AH35" i="19"/>
  <c r="AD35" i="19"/>
  <c r="CK32" i="17"/>
  <c r="BE32" i="17"/>
  <c r="BC49" i="17"/>
  <c r="CI49" i="17"/>
  <c r="AH35" i="17"/>
  <c r="AD35" i="17"/>
  <c r="CK41" i="17"/>
  <c r="BE41" i="17"/>
  <c r="CK46" i="17"/>
  <c r="BE46" i="17"/>
  <c r="CK33" i="17"/>
  <c r="BE33" i="17"/>
  <c r="CK31" i="17"/>
  <c r="BE31" i="17"/>
  <c r="CH48" i="17"/>
  <c r="BB48" i="17"/>
  <c r="CG48" i="17"/>
  <c r="CF48" i="17"/>
  <c r="BD39" i="17"/>
  <c r="CJ39" i="17"/>
  <c r="AD35" i="15"/>
  <c r="AH35" i="15"/>
  <c r="CK31" i="15"/>
  <c r="BE31" i="15"/>
  <c r="CK32" i="15"/>
  <c r="BE32" i="15"/>
  <c r="BD39" i="15"/>
  <c r="CJ39" i="15"/>
  <c r="CJ46" i="15"/>
  <c r="BD46" i="15"/>
  <c r="CJ33" i="15"/>
  <c r="BD33" i="15"/>
  <c r="CI49" i="15"/>
  <c r="BC49" i="15"/>
  <c r="CH48" i="15"/>
  <c r="CG48" i="15"/>
  <c r="BB48" i="15"/>
  <c r="CF48" i="15"/>
  <c r="BD39" i="13"/>
  <c r="CJ39" i="13"/>
  <c r="BC49" i="13"/>
  <c r="CI49" i="13"/>
  <c r="AC35" i="13"/>
  <c r="CK31" i="13"/>
  <c r="BE31" i="13"/>
  <c r="CK32" i="13"/>
  <c r="BE32" i="13"/>
  <c r="CK33" i="13"/>
  <c r="BE33" i="13"/>
  <c r="CG48" i="13"/>
  <c r="CF48" i="13"/>
  <c r="CH48" i="13"/>
  <c r="BB48" i="13"/>
  <c r="BE46" i="13"/>
  <c r="CK46" i="13"/>
  <c r="BD41" i="13"/>
  <c r="CJ41" i="13"/>
  <c r="CI42" i="11"/>
  <c r="BC42" i="11"/>
  <c r="CG45" i="11"/>
  <c r="CF45" i="11"/>
  <c r="CH45" i="11"/>
  <c r="BB45" i="11"/>
  <c r="R53" i="11"/>
  <c r="S52" i="11"/>
  <c r="N52" i="11"/>
  <c r="M53" i="11"/>
  <c r="CI41" i="11"/>
  <c r="BC41" i="11"/>
  <c r="AH35" i="11"/>
  <c r="AD35" i="11"/>
  <c r="AG52" i="11"/>
  <c r="AM52" i="11" s="1"/>
  <c r="AN52" i="11" s="1"/>
  <c r="AO52" i="11" s="1"/>
  <c r="AP52" i="11" s="1"/>
  <c r="AQ52" i="11" s="1"/>
  <c r="AR52" i="11" s="1"/>
  <c r="AS52" i="11" s="1"/>
  <c r="AT52" i="11" s="1"/>
  <c r="AU52" i="11" s="1"/>
  <c r="AV52" i="11" s="1"/>
  <c r="AW52" i="11" s="1"/>
  <c r="AX52" i="11" s="1"/>
  <c r="AY52" i="11" s="1"/>
  <c r="AZ52" i="11" s="1"/>
  <c r="AL52" i="11"/>
  <c r="CH49" i="11"/>
  <c r="BB49" i="11"/>
  <c r="CG49" i="11"/>
  <c r="CF49" i="11"/>
  <c r="CI39" i="11"/>
  <c r="BC39" i="11"/>
  <c r="CJ36" i="11"/>
  <c r="BD36" i="11"/>
  <c r="T48" i="11"/>
  <c r="BE31" i="11"/>
  <c r="CK31" i="11"/>
  <c r="CJ33" i="11"/>
  <c r="BD33" i="11"/>
  <c r="BB47" i="11"/>
  <c r="CH47" i="11"/>
  <c r="CG47" i="11"/>
  <c r="CF47" i="11"/>
  <c r="CJ46" i="11"/>
  <c r="BD46" i="11"/>
  <c r="CK32" i="11"/>
  <c r="BE32" i="11"/>
  <c r="CG44" i="11"/>
  <c r="CH44" i="11"/>
  <c r="CF44" i="11"/>
  <c r="BB44" i="11"/>
  <c r="BA48" i="11"/>
  <c r="BK48" i="11"/>
  <c r="BL48" i="11" s="1"/>
  <c r="BM48" i="11" s="1"/>
  <c r="BN48" i="11" s="1"/>
  <c r="BO48" i="11" s="1"/>
  <c r="T48" i="9"/>
  <c r="S52" i="9"/>
  <c r="N52" i="9"/>
  <c r="M53" i="9"/>
  <c r="CJ39" i="9"/>
  <c r="BD39" i="9"/>
  <c r="BD33" i="9"/>
  <c r="CJ33" i="9"/>
  <c r="BD31" i="9"/>
  <c r="CJ31" i="9"/>
  <c r="CG49" i="9"/>
  <c r="CF49" i="9"/>
  <c r="CH49" i="9"/>
  <c r="BB49" i="9"/>
  <c r="BD46" i="9"/>
  <c r="CJ46" i="9"/>
  <c r="AC34" i="9"/>
  <c r="AB29" i="9"/>
  <c r="CJ32" i="9"/>
  <c r="BD32" i="9"/>
  <c r="CI40" i="9"/>
  <c r="BC40" i="9"/>
  <c r="BK48" i="9"/>
  <c r="BL48" i="9" s="1"/>
  <c r="BM48" i="9" s="1"/>
  <c r="BN48" i="9" s="1"/>
  <c r="BO48" i="9" s="1"/>
  <c r="BA48" i="9"/>
  <c r="CI41" i="9"/>
  <c r="BC41" i="9"/>
  <c r="AH35" i="9"/>
  <c r="AD35" i="9"/>
  <c r="CI42" i="9"/>
  <c r="BC42" i="9"/>
  <c r="CF47" i="9"/>
  <c r="BB47" i="9"/>
  <c r="CH47" i="9"/>
  <c r="CG47" i="9"/>
  <c r="AB6" i="5"/>
  <c r="BG33" i="41" l="1"/>
  <c r="CN33" i="41" s="1"/>
  <c r="CL33" i="41"/>
  <c r="BP33" i="41"/>
  <c r="BQ33" i="41" s="1"/>
  <c r="BR33" i="41" s="1"/>
  <c r="BS33" i="41" s="1"/>
  <c r="BT33" i="41" s="1"/>
  <c r="BF33" i="41"/>
  <c r="AG52" i="9"/>
  <c r="AM52" i="9" s="1"/>
  <c r="AN52" i="9" s="1"/>
  <c r="AO52" i="9" s="1"/>
  <c r="AP52" i="9" s="1"/>
  <c r="AQ52" i="9" s="1"/>
  <c r="AR52" i="9" s="1"/>
  <c r="AS52" i="9" s="1"/>
  <c r="AT52" i="9" s="1"/>
  <c r="AU52" i="9" s="1"/>
  <c r="AV52" i="9" s="1"/>
  <c r="AW52" i="9" s="1"/>
  <c r="AX52" i="9" s="1"/>
  <c r="AY52" i="9" s="1"/>
  <c r="AZ52" i="9" s="1"/>
  <c r="BA52" i="9" s="1"/>
  <c r="CF48" i="27"/>
  <c r="CG48" i="27"/>
  <c r="BB48" i="27"/>
  <c r="BC48" i="27" s="1"/>
  <c r="CI49" i="23"/>
  <c r="CQ31" i="64"/>
  <c r="BU31" i="64"/>
  <c r="CO45" i="64"/>
  <c r="BI45" i="64"/>
  <c r="BU32" i="64"/>
  <c r="CQ32" i="64"/>
  <c r="CO39" i="64"/>
  <c r="BI39" i="64"/>
  <c r="CQ33" i="64"/>
  <c r="BU33" i="64"/>
  <c r="CO44" i="64"/>
  <c r="BI44" i="64"/>
  <c r="AO35" i="64"/>
  <c r="BU46" i="64"/>
  <c r="CQ46" i="64"/>
  <c r="CM49" i="64"/>
  <c r="BH49" i="64"/>
  <c r="BI47" i="64"/>
  <c r="CO47" i="64"/>
  <c r="CL48" i="64"/>
  <c r="BP48" i="64"/>
  <c r="BQ48" i="64" s="1"/>
  <c r="BR48" i="64" s="1"/>
  <c r="BS48" i="64" s="1"/>
  <c r="BT48" i="64" s="1"/>
  <c r="BG48" i="64"/>
  <c r="CN48" i="64" s="1"/>
  <c r="BF48" i="64"/>
  <c r="CO41" i="64"/>
  <c r="BI41" i="64"/>
  <c r="BJ42" i="64"/>
  <c r="CP42" i="64"/>
  <c r="CP40" i="64"/>
  <c r="BJ40" i="64"/>
  <c r="CI40" i="19"/>
  <c r="BC40" i="19"/>
  <c r="BC40" i="49"/>
  <c r="CI40" i="49"/>
  <c r="BC40" i="51"/>
  <c r="CI40" i="51"/>
  <c r="CI40" i="23"/>
  <c r="BC40" i="23"/>
  <c r="BC40" i="17"/>
  <c r="CI40" i="17"/>
  <c r="CI40" i="13"/>
  <c r="BC40" i="13"/>
  <c r="CI40" i="37"/>
  <c r="BC40" i="37"/>
  <c r="CI40" i="47"/>
  <c r="BC40" i="47"/>
  <c r="CI40" i="43"/>
  <c r="BC40" i="43"/>
  <c r="BC40" i="27"/>
  <c r="CI40" i="27"/>
  <c r="CI40" i="41"/>
  <c r="BC40" i="41"/>
  <c r="BC40" i="53"/>
  <c r="CI40" i="53"/>
  <c r="CI40" i="33"/>
  <c r="BC40" i="33"/>
  <c r="BC40" i="15"/>
  <c r="CI40" i="15"/>
  <c r="CI40" i="25"/>
  <c r="BC40" i="25"/>
  <c r="CI40" i="11"/>
  <c r="BC40" i="11"/>
  <c r="BC40" i="45"/>
  <c r="CI40" i="45"/>
  <c r="BC40" i="57"/>
  <c r="CI40" i="57"/>
  <c r="CI40" i="55"/>
  <c r="BC40" i="55"/>
  <c r="BC40" i="61"/>
  <c r="CI40" i="61"/>
  <c r="BC40" i="39"/>
  <c r="CI40" i="39"/>
  <c r="BC40" i="59"/>
  <c r="CI40" i="59"/>
  <c r="BC40" i="29"/>
  <c r="CI40" i="29"/>
  <c r="CI40" i="31"/>
  <c r="BC40" i="31"/>
  <c r="CI40" i="35"/>
  <c r="BC40" i="35"/>
  <c r="T52" i="39"/>
  <c r="T53" i="39" s="1"/>
  <c r="CJ41" i="27"/>
  <c r="BD41" i="27"/>
  <c r="CJ41" i="23"/>
  <c r="BD41" i="23"/>
  <c r="CI49" i="41"/>
  <c r="BC49" i="41"/>
  <c r="BD41" i="33"/>
  <c r="CJ41" i="33"/>
  <c r="CJ41" i="59"/>
  <c r="BD41" i="59"/>
  <c r="CJ41" i="49"/>
  <c r="BD41" i="49"/>
  <c r="CJ41" i="15"/>
  <c r="BD41" i="15"/>
  <c r="CG48" i="41"/>
  <c r="CH48" i="41"/>
  <c r="BB48" i="41"/>
  <c r="CF48" i="41"/>
  <c r="BC44" i="61"/>
  <c r="CI44" i="61"/>
  <c r="CI47" i="61"/>
  <c r="BC47" i="61"/>
  <c r="CJ42" i="61"/>
  <c r="BD42" i="61"/>
  <c r="BD49" i="61"/>
  <c r="CJ49" i="61"/>
  <c r="BC48" i="61"/>
  <c r="CI48" i="61"/>
  <c r="T53" i="61"/>
  <c r="CK45" i="61"/>
  <c r="BE45" i="61"/>
  <c r="BP31" i="61"/>
  <c r="BQ31" i="61" s="1"/>
  <c r="BR31" i="61" s="1"/>
  <c r="BS31" i="61" s="1"/>
  <c r="BT31" i="61" s="1"/>
  <c r="BG31" i="61"/>
  <c r="CN31" i="61" s="1"/>
  <c r="CL31" i="61"/>
  <c r="BF31" i="61"/>
  <c r="CL46" i="61"/>
  <c r="BG46" i="61"/>
  <c r="CN46" i="61" s="1"/>
  <c r="BF46" i="61"/>
  <c r="BP46" i="61"/>
  <c r="BQ46" i="61" s="1"/>
  <c r="BR46" i="61" s="1"/>
  <c r="BS46" i="61" s="1"/>
  <c r="BT46" i="61" s="1"/>
  <c r="BE36" i="61"/>
  <c r="CK36" i="61"/>
  <c r="BB52" i="61"/>
  <c r="CH52" i="61"/>
  <c r="CG52" i="61"/>
  <c r="CF52" i="61"/>
  <c r="AD35" i="61"/>
  <c r="AH35" i="61"/>
  <c r="BP32" i="61"/>
  <c r="BQ32" i="61" s="1"/>
  <c r="BR32" i="61" s="1"/>
  <c r="BS32" i="61" s="1"/>
  <c r="BT32" i="61" s="1"/>
  <c r="CL32" i="61"/>
  <c r="BF32" i="61"/>
  <c r="BG32" i="61"/>
  <c r="CN32" i="61" s="1"/>
  <c r="CL41" i="61"/>
  <c r="BF41" i="61"/>
  <c r="BG41" i="61"/>
  <c r="CN41" i="61" s="1"/>
  <c r="BP41" i="61"/>
  <c r="BQ41" i="61" s="1"/>
  <c r="BR41" i="61" s="1"/>
  <c r="BS41" i="61" s="1"/>
  <c r="BT41" i="61" s="1"/>
  <c r="CK39" i="61"/>
  <c r="BE39" i="61"/>
  <c r="CK33" i="61"/>
  <c r="BE33" i="61"/>
  <c r="CF44" i="19"/>
  <c r="CG44" i="19"/>
  <c r="CH44" i="19"/>
  <c r="BB44" i="19"/>
  <c r="BC42" i="19"/>
  <c r="CI42" i="19"/>
  <c r="CG44" i="51"/>
  <c r="CF44" i="51"/>
  <c r="CH44" i="51"/>
  <c r="BB44" i="51"/>
  <c r="BA52" i="45"/>
  <c r="BK52" i="45"/>
  <c r="BL52" i="45" s="1"/>
  <c r="BM52" i="45" s="1"/>
  <c r="BN52" i="45" s="1"/>
  <c r="BO52" i="45" s="1"/>
  <c r="CH47" i="49"/>
  <c r="CG47" i="49"/>
  <c r="CF47" i="49"/>
  <c r="BB47" i="49"/>
  <c r="T52" i="45"/>
  <c r="T53" i="45" s="1"/>
  <c r="N53" i="45"/>
  <c r="CI45" i="41"/>
  <c r="BC45" i="41"/>
  <c r="CI45" i="47"/>
  <c r="BC45" i="47"/>
  <c r="BC45" i="19"/>
  <c r="CI45" i="19"/>
  <c r="CG47" i="51"/>
  <c r="CH47" i="51"/>
  <c r="CF47" i="51"/>
  <c r="BB47" i="51"/>
  <c r="CJ36" i="55"/>
  <c r="BD36" i="55"/>
  <c r="N53" i="49"/>
  <c r="T52" i="49"/>
  <c r="T53" i="49" s="1"/>
  <c r="CG44" i="13"/>
  <c r="CF44" i="13"/>
  <c r="CH44" i="13"/>
  <c r="BB44" i="13"/>
  <c r="CI42" i="53"/>
  <c r="BC42" i="53"/>
  <c r="BC45" i="25"/>
  <c r="CI45" i="25"/>
  <c r="CF44" i="27"/>
  <c r="BB44" i="27"/>
  <c r="CH44" i="27"/>
  <c r="CG44" i="27"/>
  <c r="BD36" i="39"/>
  <c r="CJ36" i="39"/>
  <c r="BC45" i="17"/>
  <c r="CI45" i="17"/>
  <c r="CH47" i="15"/>
  <c r="CG47" i="15"/>
  <c r="CF47" i="15"/>
  <c r="BB47" i="15"/>
  <c r="CI42" i="37"/>
  <c r="BC42" i="37"/>
  <c r="BC42" i="51"/>
  <c r="CI42" i="51"/>
  <c r="BB47" i="43"/>
  <c r="CF47" i="43"/>
  <c r="CG47" i="43"/>
  <c r="CH47" i="43"/>
  <c r="CH47" i="59"/>
  <c r="CG47" i="59"/>
  <c r="CF47" i="59"/>
  <c r="BB47" i="59"/>
  <c r="CH47" i="29"/>
  <c r="BB47" i="29"/>
  <c r="CG47" i="29"/>
  <c r="CF47" i="29"/>
  <c r="CI42" i="45"/>
  <c r="BC42" i="45"/>
  <c r="BC45" i="37"/>
  <c r="CI45" i="37"/>
  <c r="CI42" i="41"/>
  <c r="BC42" i="41"/>
  <c r="CG44" i="15"/>
  <c r="CH44" i="15"/>
  <c r="BB44" i="15"/>
  <c r="CF44" i="15"/>
  <c r="CI36" i="9"/>
  <c r="BC36" i="9"/>
  <c r="BC45" i="59"/>
  <c r="CI45" i="59"/>
  <c r="CG47" i="23"/>
  <c r="CF47" i="23"/>
  <c r="BB47" i="23"/>
  <c r="CH47" i="23"/>
  <c r="BB47" i="31"/>
  <c r="CG47" i="31"/>
  <c r="CF47" i="31"/>
  <c r="CH47" i="31"/>
  <c r="BB47" i="17"/>
  <c r="CH47" i="17"/>
  <c r="CF47" i="17"/>
  <c r="CG47" i="17"/>
  <c r="CF44" i="33"/>
  <c r="CG44" i="33"/>
  <c r="BB44" i="33"/>
  <c r="CH44" i="33"/>
  <c r="CI45" i="49"/>
  <c r="BC45" i="49"/>
  <c r="CG44" i="29"/>
  <c r="CF44" i="29"/>
  <c r="CH44" i="29"/>
  <c r="BB44" i="29"/>
  <c r="CH44" i="45"/>
  <c r="CF44" i="45"/>
  <c r="CG44" i="45"/>
  <c r="BB44" i="45"/>
  <c r="BK52" i="49"/>
  <c r="BL52" i="49" s="1"/>
  <c r="BM52" i="49" s="1"/>
  <c r="BN52" i="49" s="1"/>
  <c r="BO52" i="49" s="1"/>
  <c r="BA52" i="49"/>
  <c r="CH47" i="53"/>
  <c r="BB47" i="53"/>
  <c r="CF47" i="53"/>
  <c r="CG47" i="53"/>
  <c r="BB44" i="53"/>
  <c r="CG44" i="53"/>
  <c r="CH44" i="53"/>
  <c r="CF44" i="53"/>
  <c r="CG44" i="47"/>
  <c r="CH44" i="47"/>
  <c r="BB44" i="47"/>
  <c r="CF44" i="47"/>
  <c r="T52" i="59"/>
  <c r="T53" i="59" s="1"/>
  <c r="N53" i="59"/>
  <c r="CI45" i="55"/>
  <c r="BC45" i="55"/>
  <c r="BK52" i="59"/>
  <c r="BL52" i="59" s="1"/>
  <c r="BM52" i="59" s="1"/>
  <c r="BN52" i="59" s="1"/>
  <c r="BO52" i="59" s="1"/>
  <c r="BA52" i="59"/>
  <c r="BB47" i="25"/>
  <c r="CG47" i="25"/>
  <c r="CF47" i="25"/>
  <c r="CH47" i="25"/>
  <c r="CI42" i="55"/>
  <c r="BC42" i="55"/>
  <c r="BC42" i="13"/>
  <c r="CI42" i="13"/>
  <c r="CI42" i="35"/>
  <c r="BC42" i="35"/>
  <c r="CF44" i="31"/>
  <c r="CH44" i="31"/>
  <c r="CG44" i="31"/>
  <c r="BB44" i="31"/>
  <c r="BC42" i="39"/>
  <c r="CI42" i="39"/>
  <c r="BB44" i="43"/>
  <c r="CG44" i="43"/>
  <c r="CH44" i="43"/>
  <c r="CF44" i="43"/>
  <c r="BC42" i="47"/>
  <c r="CI42" i="47"/>
  <c r="CF47" i="27"/>
  <c r="CG47" i="27"/>
  <c r="CH47" i="27"/>
  <c r="BB47" i="27"/>
  <c r="BA52" i="55"/>
  <c r="BK52" i="55"/>
  <c r="BL52" i="55" s="1"/>
  <c r="BM52" i="55" s="1"/>
  <c r="BN52" i="55" s="1"/>
  <c r="BO52" i="55" s="1"/>
  <c r="BC45" i="43"/>
  <c r="CI45" i="43"/>
  <c r="CG44" i="57"/>
  <c r="BB44" i="57"/>
  <c r="CF44" i="57"/>
  <c r="CH44" i="57"/>
  <c r="CI45" i="33"/>
  <c r="BC45" i="33"/>
  <c r="CI42" i="31"/>
  <c r="BC42" i="31"/>
  <c r="CI42" i="57"/>
  <c r="BC42" i="57"/>
  <c r="CF47" i="35"/>
  <c r="BB47" i="35"/>
  <c r="CH47" i="35"/>
  <c r="CG47" i="35"/>
  <c r="CI42" i="29"/>
  <c r="BC42" i="29"/>
  <c r="N53" i="55"/>
  <c r="T52" i="55"/>
  <c r="T53" i="55" s="1"/>
  <c r="CH47" i="19"/>
  <c r="BB47" i="19"/>
  <c r="CG47" i="19"/>
  <c r="CF47" i="19"/>
  <c r="CI45" i="57"/>
  <c r="BC45" i="57"/>
  <c r="BC42" i="59"/>
  <c r="CI42" i="59"/>
  <c r="CH47" i="13"/>
  <c r="BB47" i="13"/>
  <c r="CF47" i="13"/>
  <c r="CG47" i="13"/>
  <c r="CI45" i="29"/>
  <c r="BC45" i="29"/>
  <c r="CF47" i="57"/>
  <c r="BB47" i="57"/>
  <c r="CH47" i="57"/>
  <c r="CG47" i="57"/>
  <c r="CI45" i="45"/>
  <c r="BC45" i="45"/>
  <c r="CI45" i="31"/>
  <c r="BC45" i="31"/>
  <c r="CI45" i="13"/>
  <c r="BC45" i="13"/>
  <c r="CI42" i="43"/>
  <c r="BC42" i="43"/>
  <c r="CH47" i="55"/>
  <c r="BB47" i="55"/>
  <c r="CF47" i="55"/>
  <c r="CG47" i="55"/>
  <c r="CI45" i="39"/>
  <c r="BC45" i="39"/>
  <c r="CF44" i="39"/>
  <c r="CH44" i="39"/>
  <c r="BB44" i="39"/>
  <c r="CG44" i="39"/>
  <c r="BC42" i="33"/>
  <c r="CI42" i="33"/>
  <c r="CF44" i="59"/>
  <c r="CH44" i="59"/>
  <c r="BB44" i="59"/>
  <c r="CG44" i="59"/>
  <c r="CG47" i="41"/>
  <c r="BB47" i="41"/>
  <c r="CF47" i="41"/>
  <c r="CH47" i="41"/>
  <c r="BB47" i="39"/>
  <c r="CF47" i="39"/>
  <c r="CG47" i="39"/>
  <c r="CH47" i="39"/>
  <c r="CI42" i="49"/>
  <c r="BC42" i="49"/>
  <c r="CI45" i="23"/>
  <c r="BC45" i="23"/>
  <c r="CG44" i="17"/>
  <c r="CF44" i="17"/>
  <c r="CH44" i="17"/>
  <c r="BB44" i="17"/>
  <c r="CI42" i="15"/>
  <c r="BC42" i="15"/>
  <c r="CG47" i="45"/>
  <c r="CH47" i="45"/>
  <c r="CF47" i="45"/>
  <c r="BB47" i="45"/>
  <c r="BD36" i="59"/>
  <c r="CJ36" i="59"/>
  <c r="CI45" i="51"/>
  <c r="BC45" i="51"/>
  <c r="BC45" i="35"/>
  <c r="CI45" i="35"/>
  <c r="CI42" i="25"/>
  <c r="BC42" i="25"/>
  <c r="CJ36" i="53"/>
  <c r="BD36" i="53"/>
  <c r="CH44" i="37"/>
  <c r="BB44" i="37"/>
  <c r="CF44" i="37"/>
  <c r="CG44" i="37"/>
  <c r="CH44" i="55"/>
  <c r="CF44" i="55"/>
  <c r="BB44" i="55"/>
  <c r="CG44" i="55"/>
  <c r="CG47" i="37"/>
  <c r="CF47" i="37"/>
  <c r="CH47" i="37"/>
  <c r="BB47" i="37"/>
  <c r="BC42" i="27"/>
  <c r="CI42" i="27"/>
  <c r="CH44" i="41"/>
  <c r="CF44" i="41"/>
  <c r="BB44" i="41"/>
  <c r="CG44" i="41"/>
  <c r="CI42" i="17"/>
  <c r="BC42" i="17"/>
  <c r="CG44" i="25"/>
  <c r="CF44" i="25"/>
  <c r="BB44" i="25"/>
  <c r="CH44" i="25"/>
  <c r="CH44" i="9"/>
  <c r="CG44" i="9"/>
  <c r="CF44" i="9"/>
  <c r="BB44" i="9"/>
  <c r="CG45" i="9"/>
  <c r="BB45" i="9"/>
  <c r="CH45" i="9"/>
  <c r="CF45" i="9"/>
  <c r="CH44" i="49"/>
  <c r="BB44" i="49"/>
  <c r="CG44" i="49"/>
  <c r="CF44" i="49"/>
  <c r="CI45" i="27"/>
  <c r="BC45" i="27"/>
  <c r="BC42" i="23"/>
  <c r="CI42" i="23"/>
  <c r="BC45" i="15"/>
  <c r="CI45" i="15"/>
  <c r="CF47" i="47"/>
  <c r="BB47" i="47"/>
  <c r="CH47" i="47"/>
  <c r="CG47" i="47"/>
  <c r="BB47" i="33"/>
  <c r="CH47" i="33"/>
  <c r="CG47" i="33"/>
  <c r="CF47" i="33"/>
  <c r="CF44" i="23"/>
  <c r="BB44" i="23"/>
  <c r="CG44" i="23"/>
  <c r="CH44" i="23"/>
  <c r="CI45" i="53"/>
  <c r="BC45" i="53"/>
  <c r="AD35" i="59"/>
  <c r="AH35" i="59"/>
  <c r="BE49" i="59"/>
  <c r="CK49" i="59"/>
  <c r="CL46" i="59"/>
  <c r="BG46" i="59"/>
  <c r="CN46" i="59" s="1"/>
  <c r="BP46" i="59"/>
  <c r="BQ46" i="59" s="1"/>
  <c r="BR46" i="59" s="1"/>
  <c r="BS46" i="59" s="1"/>
  <c r="BT46" i="59" s="1"/>
  <c r="BF46" i="59"/>
  <c r="BG33" i="59"/>
  <c r="CN33" i="59" s="1"/>
  <c r="BF33" i="59"/>
  <c r="BP33" i="59"/>
  <c r="BQ33" i="59" s="1"/>
  <c r="BR33" i="59" s="1"/>
  <c r="BS33" i="59" s="1"/>
  <c r="BT33" i="59" s="1"/>
  <c r="CL33" i="59"/>
  <c r="CJ48" i="59"/>
  <c r="BD48" i="59"/>
  <c r="CL31" i="59"/>
  <c r="BP31" i="59"/>
  <c r="BQ31" i="59" s="1"/>
  <c r="BR31" i="59" s="1"/>
  <c r="BS31" i="59" s="1"/>
  <c r="BT31" i="59" s="1"/>
  <c r="BG31" i="59"/>
  <c r="CN31" i="59" s="1"/>
  <c r="BF31" i="59"/>
  <c r="CL32" i="59"/>
  <c r="BF32" i="59"/>
  <c r="BG32" i="59"/>
  <c r="CN32" i="59" s="1"/>
  <c r="BP32" i="59"/>
  <c r="BQ32" i="59" s="1"/>
  <c r="BR32" i="59" s="1"/>
  <c r="BS32" i="59" s="1"/>
  <c r="BT32" i="59" s="1"/>
  <c r="CK39" i="59"/>
  <c r="BE39" i="59"/>
  <c r="CL32" i="57"/>
  <c r="BP32" i="57"/>
  <c r="BQ32" i="57" s="1"/>
  <c r="BR32" i="57" s="1"/>
  <c r="BS32" i="57" s="1"/>
  <c r="BT32" i="57" s="1"/>
  <c r="BG32" i="57"/>
  <c r="CN32" i="57" s="1"/>
  <c r="BF32" i="57"/>
  <c r="BP33" i="57"/>
  <c r="BQ33" i="57" s="1"/>
  <c r="BR33" i="57" s="1"/>
  <c r="BS33" i="57" s="1"/>
  <c r="BT33" i="57" s="1"/>
  <c r="BG33" i="57"/>
  <c r="CN33" i="57" s="1"/>
  <c r="CL33" i="57"/>
  <c r="BF33" i="57"/>
  <c r="T53" i="57"/>
  <c r="BD49" i="57"/>
  <c r="CJ49" i="57"/>
  <c r="CH52" i="57"/>
  <c r="BB52" i="57"/>
  <c r="CG52" i="57"/>
  <c r="CF52" i="57"/>
  <c r="CI48" i="57"/>
  <c r="BC48" i="57"/>
  <c r="BP36" i="57"/>
  <c r="BQ36" i="57" s="1"/>
  <c r="BR36" i="57" s="1"/>
  <c r="BS36" i="57" s="1"/>
  <c r="BT36" i="57" s="1"/>
  <c r="BG36" i="57"/>
  <c r="CN36" i="57" s="1"/>
  <c r="CL36" i="57"/>
  <c r="BF36" i="57"/>
  <c r="AH35" i="57"/>
  <c r="AD35" i="57"/>
  <c r="CK39" i="57"/>
  <c r="BE39" i="57"/>
  <c r="BG46" i="57"/>
  <c r="CN46" i="57" s="1"/>
  <c r="CL46" i="57"/>
  <c r="BF46" i="57"/>
  <c r="BP46" i="57"/>
  <c r="BQ46" i="57" s="1"/>
  <c r="BR46" i="57" s="1"/>
  <c r="BS46" i="57" s="1"/>
  <c r="BT46" i="57" s="1"/>
  <c r="BP31" i="57"/>
  <c r="BQ31" i="57" s="1"/>
  <c r="BR31" i="57" s="1"/>
  <c r="BS31" i="57" s="1"/>
  <c r="BT31" i="57" s="1"/>
  <c r="BG31" i="57"/>
  <c r="CN31" i="57" s="1"/>
  <c r="BF31" i="57"/>
  <c r="CL31" i="57"/>
  <c r="CK41" i="57"/>
  <c r="BE41" i="57"/>
  <c r="CL32" i="55"/>
  <c r="BF32" i="55"/>
  <c r="BP32" i="55"/>
  <c r="BQ32" i="55" s="1"/>
  <c r="BR32" i="55" s="1"/>
  <c r="BS32" i="55" s="1"/>
  <c r="BT32" i="55" s="1"/>
  <c r="BG32" i="55"/>
  <c r="CN32" i="55" s="1"/>
  <c r="AE35" i="55"/>
  <c r="AI35" i="55"/>
  <c r="BG46" i="55"/>
  <c r="CN46" i="55" s="1"/>
  <c r="CL46" i="55"/>
  <c r="BP46" i="55"/>
  <c r="BQ46" i="55" s="1"/>
  <c r="BR46" i="55" s="1"/>
  <c r="BS46" i="55" s="1"/>
  <c r="BT46" i="55" s="1"/>
  <c r="BF46" i="55"/>
  <c r="BG33" i="55"/>
  <c r="CN33" i="55" s="1"/>
  <c r="CL33" i="55"/>
  <c r="BF33" i="55"/>
  <c r="BP33" i="55"/>
  <c r="BQ33" i="55" s="1"/>
  <c r="BR33" i="55" s="1"/>
  <c r="BS33" i="55" s="1"/>
  <c r="BT33" i="55" s="1"/>
  <c r="BG31" i="55"/>
  <c r="CN31" i="55" s="1"/>
  <c r="CL31" i="55"/>
  <c r="BP31" i="55"/>
  <c r="BQ31" i="55" s="1"/>
  <c r="BR31" i="55" s="1"/>
  <c r="BS31" i="55" s="1"/>
  <c r="BT31" i="55" s="1"/>
  <c r="BF31" i="55"/>
  <c r="BD49" i="55"/>
  <c r="CJ49" i="55"/>
  <c r="BC48" i="55"/>
  <c r="CI48" i="55"/>
  <c r="CK39" i="55"/>
  <c r="BE39" i="55"/>
  <c r="BE41" i="55"/>
  <c r="CK41" i="55"/>
  <c r="CI52" i="53"/>
  <c r="BC52" i="53"/>
  <c r="CL39" i="53"/>
  <c r="BP39" i="53"/>
  <c r="BQ39" i="53" s="1"/>
  <c r="BR39" i="53" s="1"/>
  <c r="BS39" i="53" s="1"/>
  <c r="BT39" i="53" s="1"/>
  <c r="BG39" i="53"/>
  <c r="CN39" i="53" s="1"/>
  <c r="BF39" i="53"/>
  <c r="BC48" i="53"/>
  <c r="CI48" i="53"/>
  <c r="BE33" i="53"/>
  <c r="CK33" i="53"/>
  <c r="BF32" i="53"/>
  <c r="BP32" i="53"/>
  <c r="BQ32" i="53" s="1"/>
  <c r="BR32" i="53" s="1"/>
  <c r="BS32" i="53" s="1"/>
  <c r="BT32" i="53" s="1"/>
  <c r="CL32" i="53"/>
  <c r="BG32" i="53"/>
  <c r="CN32" i="53" s="1"/>
  <c r="BP31" i="53"/>
  <c r="BQ31" i="53" s="1"/>
  <c r="BR31" i="53" s="1"/>
  <c r="BS31" i="53" s="1"/>
  <c r="BT31" i="53" s="1"/>
  <c r="BG31" i="53"/>
  <c r="CN31" i="53" s="1"/>
  <c r="BF31" i="53"/>
  <c r="CL31" i="53"/>
  <c r="CK41" i="53"/>
  <c r="BE41" i="53"/>
  <c r="AK29" i="53"/>
  <c r="AJ29" i="53"/>
  <c r="AF29" i="53"/>
  <c r="BP46" i="53"/>
  <c r="BQ46" i="53" s="1"/>
  <c r="BR46" i="53" s="1"/>
  <c r="BS46" i="53" s="1"/>
  <c r="BT46" i="53" s="1"/>
  <c r="CL46" i="53"/>
  <c r="BG46" i="53"/>
  <c r="CN46" i="53" s="1"/>
  <c r="BF46" i="53"/>
  <c r="AE35" i="53"/>
  <c r="AI35" i="53"/>
  <c r="CJ49" i="53"/>
  <c r="BD49" i="53"/>
  <c r="CK36" i="51"/>
  <c r="BE36" i="51"/>
  <c r="CK41" i="51"/>
  <c r="BE41" i="51"/>
  <c r="BP46" i="51"/>
  <c r="BQ46" i="51" s="1"/>
  <c r="BR46" i="51" s="1"/>
  <c r="BS46" i="51" s="1"/>
  <c r="BT46" i="51" s="1"/>
  <c r="BG46" i="51"/>
  <c r="CN46" i="51" s="1"/>
  <c r="BF46" i="51"/>
  <c r="CL46" i="51"/>
  <c r="CO31" i="51"/>
  <c r="BI31" i="51"/>
  <c r="CI48" i="51"/>
  <c r="BC48" i="51"/>
  <c r="CJ49" i="51"/>
  <c r="BD49" i="51"/>
  <c r="AI35" i="51"/>
  <c r="AE35" i="51"/>
  <c r="AI29" i="51"/>
  <c r="AE29" i="51"/>
  <c r="CH52" i="51"/>
  <c r="BB52" i="51"/>
  <c r="CG52" i="51"/>
  <c r="CF52" i="51"/>
  <c r="BE39" i="51"/>
  <c r="CK39" i="51"/>
  <c r="BG32" i="51"/>
  <c r="CN32" i="51" s="1"/>
  <c r="CL32" i="51"/>
  <c r="BP32" i="51"/>
  <c r="BQ32" i="51" s="1"/>
  <c r="BR32" i="51" s="1"/>
  <c r="BS32" i="51" s="1"/>
  <c r="BT32" i="51" s="1"/>
  <c r="BF32" i="51"/>
  <c r="BP33" i="51"/>
  <c r="BQ33" i="51" s="1"/>
  <c r="BR33" i="51" s="1"/>
  <c r="BS33" i="51" s="1"/>
  <c r="BT33" i="51" s="1"/>
  <c r="CL33" i="51"/>
  <c r="BF33" i="51"/>
  <c r="BG33" i="51"/>
  <c r="CN33" i="51" s="1"/>
  <c r="CL32" i="49"/>
  <c r="BF32" i="49"/>
  <c r="BP32" i="49"/>
  <c r="BQ32" i="49" s="1"/>
  <c r="BR32" i="49" s="1"/>
  <c r="BS32" i="49" s="1"/>
  <c r="BT32" i="49" s="1"/>
  <c r="BG32" i="49"/>
  <c r="CN32" i="49" s="1"/>
  <c r="BE39" i="49"/>
  <c r="CK39" i="49"/>
  <c r="BG33" i="49"/>
  <c r="CN33" i="49" s="1"/>
  <c r="CL33" i="49"/>
  <c r="BP33" i="49"/>
  <c r="BQ33" i="49" s="1"/>
  <c r="BR33" i="49" s="1"/>
  <c r="BS33" i="49" s="1"/>
  <c r="BT33" i="49" s="1"/>
  <c r="BF33" i="49"/>
  <c r="CL31" i="49"/>
  <c r="BP31" i="49"/>
  <c r="BQ31" i="49" s="1"/>
  <c r="BR31" i="49" s="1"/>
  <c r="BS31" i="49" s="1"/>
  <c r="BT31" i="49" s="1"/>
  <c r="BG31" i="49"/>
  <c r="CN31" i="49" s="1"/>
  <c r="BF31" i="49"/>
  <c r="CK36" i="49"/>
  <c r="BE36" i="49"/>
  <c r="CJ48" i="49"/>
  <c r="BD48" i="49"/>
  <c r="AE35" i="49"/>
  <c r="AI35" i="49"/>
  <c r="CK49" i="49"/>
  <c r="BE49" i="49"/>
  <c r="BH46" i="49"/>
  <c r="CM46" i="49"/>
  <c r="CK41" i="47"/>
  <c r="BE41" i="47"/>
  <c r="AE35" i="47"/>
  <c r="AI35" i="47"/>
  <c r="CF52" i="47"/>
  <c r="CH52" i="47"/>
  <c r="CG52" i="47"/>
  <c r="BB52" i="47"/>
  <c r="AD29" i="47"/>
  <c r="AH29" i="47"/>
  <c r="T53" i="47"/>
  <c r="CK46" i="47"/>
  <c r="BE46" i="47"/>
  <c r="CI48" i="47"/>
  <c r="BC48" i="47"/>
  <c r="BP32" i="47"/>
  <c r="BQ32" i="47" s="1"/>
  <c r="BR32" i="47" s="1"/>
  <c r="BS32" i="47" s="1"/>
  <c r="BT32" i="47" s="1"/>
  <c r="BG32" i="47"/>
  <c r="CN32" i="47" s="1"/>
  <c r="CL32" i="47"/>
  <c r="BF32" i="47"/>
  <c r="CL39" i="47"/>
  <c r="BF39" i="47"/>
  <c r="BG39" i="47"/>
  <c r="CN39" i="47" s="1"/>
  <c r="BP39" i="47"/>
  <c r="BQ39" i="47" s="1"/>
  <c r="BR39" i="47" s="1"/>
  <c r="BS39" i="47" s="1"/>
  <c r="BT39" i="47" s="1"/>
  <c r="CJ49" i="47"/>
  <c r="BD49" i="47"/>
  <c r="BE36" i="47"/>
  <c r="CK36" i="47"/>
  <c r="CL33" i="47"/>
  <c r="BF33" i="47"/>
  <c r="BP33" i="47"/>
  <c r="BQ33" i="47" s="1"/>
  <c r="BR33" i="47" s="1"/>
  <c r="BS33" i="47" s="1"/>
  <c r="BT33" i="47" s="1"/>
  <c r="BG33" i="47"/>
  <c r="CN33" i="47" s="1"/>
  <c r="BF31" i="47"/>
  <c r="BP31" i="47"/>
  <c r="BQ31" i="47" s="1"/>
  <c r="BR31" i="47" s="1"/>
  <c r="BS31" i="47" s="1"/>
  <c r="BT31" i="47" s="1"/>
  <c r="CL31" i="47"/>
  <c r="BG31" i="47"/>
  <c r="CN31" i="47" s="1"/>
  <c r="CL33" i="45"/>
  <c r="BF33" i="45"/>
  <c r="BG33" i="45"/>
  <c r="CN33" i="45" s="1"/>
  <c r="BP33" i="45"/>
  <c r="BQ33" i="45" s="1"/>
  <c r="BR33" i="45" s="1"/>
  <c r="BS33" i="45" s="1"/>
  <c r="BT33" i="45" s="1"/>
  <c r="AH35" i="45"/>
  <c r="AD35" i="45"/>
  <c r="BE36" i="45"/>
  <c r="CK36" i="45"/>
  <c r="CL32" i="45"/>
  <c r="BF32" i="45"/>
  <c r="BP32" i="45"/>
  <c r="BQ32" i="45" s="1"/>
  <c r="BR32" i="45" s="1"/>
  <c r="BS32" i="45" s="1"/>
  <c r="BT32" i="45" s="1"/>
  <c r="BG32" i="45"/>
  <c r="CN32" i="45" s="1"/>
  <c r="CJ49" i="45"/>
  <c r="BD49" i="45"/>
  <c r="BE46" i="45"/>
  <c r="CK46" i="45"/>
  <c r="AI29" i="45"/>
  <c r="AE29" i="45"/>
  <c r="BP31" i="45"/>
  <c r="BQ31" i="45" s="1"/>
  <c r="BR31" i="45" s="1"/>
  <c r="BS31" i="45" s="1"/>
  <c r="BT31" i="45" s="1"/>
  <c r="BG31" i="45"/>
  <c r="CN31" i="45" s="1"/>
  <c r="BF31" i="45"/>
  <c r="CL31" i="45"/>
  <c r="CK39" i="45"/>
  <c r="BE39" i="45"/>
  <c r="CI48" i="45"/>
  <c r="BC48" i="45"/>
  <c r="BP41" i="45"/>
  <c r="BQ41" i="45" s="1"/>
  <c r="BR41" i="45" s="1"/>
  <c r="BS41" i="45" s="1"/>
  <c r="BT41" i="45" s="1"/>
  <c r="BF41" i="45"/>
  <c r="CL41" i="45"/>
  <c r="BG41" i="45"/>
  <c r="CN41" i="45" s="1"/>
  <c r="CI48" i="43"/>
  <c r="BC48" i="43"/>
  <c r="BE39" i="43"/>
  <c r="CK39" i="43"/>
  <c r="BP32" i="43"/>
  <c r="BQ32" i="43" s="1"/>
  <c r="BR32" i="43" s="1"/>
  <c r="BS32" i="43" s="1"/>
  <c r="BT32" i="43" s="1"/>
  <c r="BG32" i="43"/>
  <c r="CN32" i="43" s="1"/>
  <c r="BF32" i="43"/>
  <c r="CL32" i="43"/>
  <c r="AE35" i="43"/>
  <c r="AI35" i="43"/>
  <c r="CJ49" i="43"/>
  <c r="BD49" i="43"/>
  <c r="BP31" i="43"/>
  <c r="BQ31" i="43" s="1"/>
  <c r="BR31" i="43" s="1"/>
  <c r="BS31" i="43" s="1"/>
  <c r="BT31" i="43" s="1"/>
  <c r="BG31" i="43"/>
  <c r="CN31" i="43" s="1"/>
  <c r="BF31" i="43"/>
  <c r="CL31" i="43"/>
  <c r="BE41" i="43"/>
  <c r="CK41" i="43"/>
  <c r="CL46" i="43"/>
  <c r="BP46" i="43"/>
  <c r="BQ46" i="43" s="1"/>
  <c r="BR46" i="43" s="1"/>
  <c r="BS46" i="43" s="1"/>
  <c r="BT46" i="43" s="1"/>
  <c r="BG46" i="43"/>
  <c r="CN46" i="43" s="1"/>
  <c r="BF46" i="43"/>
  <c r="AH29" i="43"/>
  <c r="AD29" i="43"/>
  <c r="CK33" i="43"/>
  <c r="BE33" i="43"/>
  <c r="BF46" i="41"/>
  <c r="CL46" i="41"/>
  <c r="BG46" i="41"/>
  <c r="CN46" i="41" s="1"/>
  <c r="BP46" i="41"/>
  <c r="BQ46" i="41" s="1"/>
  <c r="BR46" i="41" s="1"/>
  <c r="BS46" i="41" s="1"/>
  <c r="BT46" i="41" s="1"/>
  <c r="BP39" i="41"/>
  <c r="BQ39" i="41" s="1"/>
  <c r="BR39" i="41" s="1"/>
  <c r="BS39" i="41" s="1"/>
  <c r="BT39" i="41" s="1"/>
  <c r="BG39" i="41"/>
  <c r="CN39" i="41" s="1"/>
  <c r="BF39" i="41"/>
  <c r="CL39" i="41"/>
  <c r="BG41" i="41"/>
  <c r="CN41" i="41" s="1"/>
  <c r="CL41" i="41"/>
  <c r="BP41" i="41"/>
  <c r="BQ41" i="41" s="1"/>
  <c r="BR41" i="41" s="1"/>
  <c r="BS41" i="41" s="1"/>
  <c r="BT41" i="41" s="1"/>
  <c r="BF41" i="41"/>
  <c r="BP32" i="41"/>
  <c r="BQ32" i="41" s="1"/>
  <c r="BR32" i="41" s="1"/>
  <c r="BS32" i="41" s="1"/>
  <c r="BT32" i="41" s="1"/>
  <c r="BF32" i="41"/>
  <c r="BG32" i="41"/>
  <c r="CN32" i="41" s="1"/>
  <c r="CL32" i="41"/>
  <c r="AJ35" i="41"/>
  <c r="AK35" i="41"/>
  <c r="AF35" i="41"/>
  <c r="BG31" i="41"/>
  <c r="CN31" i="41" s="1"/>
  <c r="CL31" i="41"/>
  <c r="BF31" i="41"/>
  <c r="BP31" i="41"/>
  <c r="BQ31" i="41" s="1"/>
  <c r="BR31" i="41" s="1"/>
  <c r="BS31" i="41" s="1"/>
  <c r="BT31" i="41" s="1"/>
  <c r="BG31" i="39"/>
  <c r="CN31" i="39" s="1"/>
  <c r="BP31" i="39"/>
  <c r="BQ31" i="39" s="1"/>
  <c r="BR31" i="39" s="1"/>
  <c r="BS31" i="39" s="1"/>
  <c r="BT31" i="39" s="1"/>
  <c r="BF31" i="39"/>
  <c r="CL31" i="39"/>
  <c r="CI48" i="39"/>
  <c r="BC48" i="39"/>
  <c r="CJ49" i="39"/>
  <c r="BD49" i="39"/>
  <c r="BG32" i="39"/>
  <c r="CN32" i="39" s="1"/>
  <c r="CL32" i="39"/>
  <c r="BF32" i="39"/>
  <c r="BP32" i="39"/>
  <c r="BQ32" i="39" s="1"/>
  <c r="BR32" i="39" s="1"/>
  <c r="BS32" i="39" s="1"/>
  <c r="BT32" i="39" s="1"/>
  <c r="BB52" i="39"/>
  <c r="CG52" i="39"/>
  <c r="CF52" i="39"/>
  <c r="CH52" i="39"/>
  <c r="AI29" i="39"/>
  <c r="AE29" i="39"/>
  <c r="BP46" i="39"/>
  <c r="BQ46" i="39" s="1"/>
  <c r="BR46" i="39" s="1"/>
  <c r="BS46" i="39" s="1"/>
  <c r="BT46" i="39" s="1"/>
  <c r="CL46" i="39"/>
  <c r="BF46" i="39"/>
  <c r="BG46" i="39"/>
  <c r="CN46" i="39" s="1"/>
  <c r="CK33" i="39"/>
  <c r="BE33" i="39"/>
  <c r="AF35" i="39"/>
  <c r="AJ35" i="39"/>
  <c r="AK35" i="39"/>
  <c r="CK39" i="39"/>
  <c r="BE39" i="39"/>
  <c r="BF41" i="39"/>
  <c r="BG41" i="39"/>
  <c r="CN41" i="39" s="1"/>
  <c r="CL41" i="39"/>
  <c r="BP41" i="39"/>
  <c r="BQ41" i="39" s="1"/>
  <c r="BR41" i="39" s="1"/>
  <c r="BS41" i="39" s="1"/>
  <c r="BT41" i="39" s="1"/>
  <c r="BD49" i="37"/>
  <c r="CJ49" i="37"/>
  <c r="AK35" i="37"/>
  <c r="AJ35" i="37"/>
  <c r="AF35" i="37"/>
  <c r="BF46" i="37"/>
  <c r="BP46" i="37"/>
  <c r="BQ46" i="37" s="1"/>
  <c r="BR46" i="37" s="1"/>
  <c r="BS46" i="37" s="1"/>
  <c r="BT46" i="37" s="1"/>
  <c r="CL46" i="37"/>
  <c r="BG46" i="37"/>
  <c r="CN46" i="37" s="1"/>
  <c r="CK41" i="37"/>
  <c r="BE41" i="37"/>
  <c r="BC48" i="37"/>
  <c r="CI48" i="37"/>
  <c r="BF32" i="37"/>
  <c r="BP32" i="37"/>
  <c r="BQ32" i="37" s="1"/>
  <c r="BR32" i="37" s="1"/>
  <c r="BS32" i="37" s="1"/>
  <c r="BT32" i="37" s="1"/>
  <c r="BG32" i="37"/>
  <c r="CN32" i="37" s="1"/>
  <c r="CL32" i="37"/>
  <c r="CM33" i="37"/>
  <c r="BH33" i="37"/>
  <c r="CL31" i="37"/>
  <c r="BF31" i="37"/>
  <c r="BG31" i="37"/>
  <c r="CN31" i="37" s="1"/>
  <c r="BP31" i="37"/>
  <c r="BQ31" i="37" s="1"/>
  <c r="BR31" i="37" s="1"/>
  <c r="BS31" i="37" s="1"/>
  <c r="BT31" i="37" s="1"/>
  <c r="CK39" i="37"/>
  <c r="BE39" i="37"/>
  <c r="BD49" i="35"/>
  <c r="CJ49" i="35"/>
  <c r="BC48" i="35"/>
  <c r="CI48" i="35"/>
  <c r="BP31" i="35"/>
  <c r="BQ31" i="35" s="1"/>
  <c r="BR31" i="35" s="1"/>
  <c r="BS31" i="35" s="1"/>
  <c r="BT31" i="35" s="1"/>
  <c r="BG31" i="35"/>
  <c r="CN31" i="35" s="1"/>
  <c r="BF31" i="35"/>
  <c r="CL31" i="35"/>
  <c r="CL39" i="35"/>
  <c r="BG39" i="35"/>
  <c r="CN39" i="35" s="1"/>
  <c r="BF39" i="35"/>
  <c r="BP39" i="35"/>
  <c r="BQ39" i="35" s="1"/>
  <c r="BR39" i="35" s="1"/>
  <c r="BS39" i="35" s="1"/>
  <c r="BT39" i="35" s="1"/>
  <c r="CL41" i="35"/>
  <c r="BG41" i="35"/>
  <c r="CN41" i="35" s="1"/>
  <c r="BP41" i="35"/>
  <c r="BQ41" i="35" s="1"/>
  <c r="BR41" i="35" s="1"/>
  <c r="BS41" i="35" s="1"/>
  <c r="BT41" i="35" s="1"/>
  <c r="BF41" i="35"/>
  <c r="BG33" i="35"/>
  <c r="CN33" i="35" s="1"/>
  <c r="BP33" i="35"/>
  <c r="BQ33" i="35" s="1"/>
  <c r="BR33" i="35" s="1"/>
  <c r="BS33" i="35" s="1"/>
  <c r="BT33" i="35" s="1"/>
  <c r="BF33" i="35"/>
  <c r="CL33" i="35"/>
  <c r="AH35" i="35"/>
  <c r="AD35" i="35"/>
  <c r="CL32" i="35"/>
  <c r="BF32" i="35"/>
  <c r="BP32" i="35"/>
  <c r="BQ32" i="35" s="1"/>
  <c r="BR32" i="35" s="1"/>
  <c r="BS32" i="35" s="1"/>
  <c r="BT32" i="35" s="1"/>
  <c r="BG32" i="35"/>
  <c r="CN32" i="35" s="1"/>
  <c r="CM46" i="35"/>
  <c r="BH46" i="35"/>
  <c r="BD49" i="33"/>
  <c r="CJ49" i="33"/>
  <c r="BC48" i="33"/>
  <c r="CI48" i="33"/>
  <c r="CL46" i="33"/>
  <c r="BF46" i="33"/>
  <c r="BP46" i="33"/>
  <c r="BQ46" i="33" s="1"/>
  <c r="BR46" i="33" s="1"/>
  <c r="BS46" i="33" s="1"/>
  <c r="BT46" i="33" s="1"/>
  <c r="BG46" i="33"/>
  <c r="CN46" i="33" s="1"/>
  <c r="BP32" i="33"/>
  <c r="BQ32" i="33" s="1"/>
  <c r="BR32" i="33" s="1"/>
  <c r="BS32" i="33" s="1"/>
  <c r="BT32" i="33" s="1"/>
  <c r="BG32" i="33"/>
  <c r="CN32" i="33" s="1"/>
  <c r="BF32" i="33"/>
  <c r="CL32" i="33"/>
  <c r="BP31" i="33"/>
  <c r="BQ31" i="33" s="1"/>
  <c r="BR31" i="33" s="1"/>
  <c r="BS31" i="33" s="1"/>
  <c r="BT31" i="33" s="1"/>
  <c r="BF31" i="33"/>
  <c r="BG31" i="33"/>
  <c r="CN31" i="33" s="1"/>
  <c r="CL31" i="33"/>
  <c r="CK39" i="33"/>
  <c r="BE39" i="33"/>
  <c r="BP33" i="33"/>
  <c r="BQ33" i="33" s="1"/>
  <c r="BR33" i="33" s="1"/>
  <c r="BS33" i="33" s="1"/>
  <c r="BT33" i="33" s="1"/>
  <c r="BG33" i="33"/>
  <c r="CN33" i="33" s="1"/>
  <c r="BF33" i="33"/>
  <c r="CL33" i="33"/>
  <c r="AD35" i="33"/>
  <c r="AH35" i="33"/>
  <c r="BH41" i="31"/>
  <c r="CM41" i="31"/>
  <c r="CK39" i="31"/>
  <c r="BE39" i="31"/>
  <c r="BF31" i="31"/>
  <c r="BG31" i="31"/>
  <c r="CN31" i="31" s="1"/>
  <c r="CL31" i="31"/>
  <c r="BP31" i="31"/>
  <c r="BQ31" i="31" s="1"/>
  <c r="BR31" i="31" s="1"/>
  <c r="BS31" i="31" s="1"/>
  <c r="BT31" i="31" s="1"/>
  <c r="BG46" i="31"/>
  <c r="CN46" i="31" s="1"/>
  <c r="CL46" i="31"/>
  <c r="BF46" i="31"/>
  <c r="BP46" i="31"/>
  <c r="BQ46" i="31" s="1"/>
  <c r="BR46" i="31" s="1"/>
  <c r="BS46" i="31" s="1"/>
  <c r="BT46" i="31" s="1"/>
  <c r="CI48" i="31"/>
  <c r="BC48" i="31"/>
  <c r="AD35" i="31"/>
  <c r="AH35" i="31"/>
  <c r="CJ49" i="31"/>
  <c r="BD49" i="31"/>
  <c r="BG33" i="31"/>
  <c r="CN33" i="31" s="1"/>
  <c r="CL33" i="31"/>
  <c r="BF33" i="31"/>
  <c r="BP33" i="31"/>
  <c r="BQ33" i="31" s="1"/>
  <c r="BR33" i="31" s="1"/>
  <c r="BS33" i="31" s="1"/>
  <c r="BT33" i="31" s="1"/>
  <c r="CL32" i="31"/>
  <c r="BF32" i="31"/>
  <c r="BG32" i="31"/>
  <c r="CN32" i="31" s="1"/>
  <c r="BP32" i="31"/>
  <c r="BQ32" i="31" s="1"/>
  <c r="BR32" i="31" s="1"/>
  <c r="BS32" i="31" s="1"/>
  <c r="BT32" i="31" s="1"/>
  <c r="CK33" i="29"/>
  <c r="BE33" i="29"/>
  <c r="AI35" i="29"/>
  <c r="AE35" i="29"/>
  <c r="CK46" i="29"/>
  <c r="BE46" i="29"/>
  <c r="BP31" i="29"/>
  <c r="BQ31" i="29" s="1"/>
  <c r="BR31" i="29" s="1"/>
  <c r="BS31" i="29" s="1"/>
  <c r="BT31" i="29" s="1"/>
  <c r="CL31" i="29"/>
  <c r="BF31" i="29"/>
  <c r="BG31" i="29"/>
  <c r="CN31" i="29" s="1"/>
  <c r="BP32" i="29"/>
  <c r="BQ32" i="29" s="1"/>
  <c r="BR32" i="29" s="1"/>
  <c r="BS32" i="29" s="1"/>
  <c r="BT32" i="29" s="1"/>
  <c r="BF32" i="29"/>
  <c r="BG32" i="29"/>
  <c r="CN32" i="29" s="1"/>
  <c r="CL32" i="29"/>
  <c r="CK39" i="29"/>
  <c r="BE39" i="29"/>
  <c r="CI48" i="29"/>
  <c r="BC48" i="29"/>
  <c r="CJ49" i="29"/>
  <c r="BD49" i="29"/>
  <c r="CL41" i="29"/>
  <c r="BF41" i="29"/>
  <c r="BG41" i="29"/>
  <c r="CN41" i="29" s="1"/>
  <c r="BP41" i="29"/>
  <c r="BQ41" i="29" s="1"/>
  <c r="BR41" i="29" s="1"/>
  <c r="BS41" i="29" s="1"/>
  <c r="BT41" i="29" s="1"/>
  <c r="CK46" i="27"/>
  <c r="BE46" i="27"/>
  <c r="BP31" i="27"/>
  <c r="BQ31" i="27" s="1"/>
  <c r="BR31" i="27" s="1"/>
  <c r="BS31" i="27" s="1"/>
  <c r="BT31" i="27" s="1"/>
  <c r="BG31" i="27"/>
  <c r="CN31" i="27" s="1"/>
  <c r="CL31" i="27"/>
  <c r="BF31" i="27"/>
  <c r="CJ49" i="27"/>
  <c r="BD49" i="27"/>
  <c r="CK39" i="27"/>
  <c r="BE39" i="27"/>
  <c r="CL33" i="27"/>
  <c r="BP33" i="27"/>
  <c r="BQ33" i="27" s="1"/>
  <c r="BR33" i="27" s="1"/>
  <c r="BS33" i="27" s="1"/>
  <c r="BT33" i="27" s="1"/>
  <c r="BF33" i="27"/>
  <c r="BG33" i="27"/>
  <c r="CN33" i="27" s="1"/>
  <c r="AG35" i="27"/>
  <c r="AL35" i="27"/>
  <c r="BP32" i="27"/>
  <c r="BQ32" i="27" s="1"/>
  <c r="BR32" i="27" s="1"/>
  <c r="BS32" i="27" s="1"/>
  <c r="BT32" i="27" s="1"/>
  <c r="BG32" i="27"/>
  <c r="CN32" i="27" s="1"/>
  <c r="CL32" i="27"/>
  <c r="BF32" i="27"/>
  <c r="CL32" i="25"/>
  <c r="BF32" i="25"/>
  <c r="BG32" i="25"/>
  <c r="CN32" i="25" s="1"/>
  <c r="BP32" i="25"/>
  <c r="BQ32" i="25" s="1"/>
  <c r="BR32" i="25" s="1"/>
  <c r="BS32" i="25" s="1"/>
  <c r="BT32" i="25" s="1"/>
  <c r="BD49" i="25"/>
  <c r="CJ49" i="25"/>
  <c r="CI48" i="25"/>
  <c r="BC48" i="25"/>
  <c r="BP46" i="25"/>
  <c r="BQ46" i="25" s="1"/>
  <c r="BR46" i="25" s="1"/>
  <c r="BS46" i="25" s="1"/>
  <c r="BT46" i="25" s="1"/>
  <c r="BG46" i="25"/>
  <c r="CN46" i="25" s="1"/>
  <c r="BF46" i="25"/>
  <c r="CL46" i="25"/>
  <c r="BG33" i="25"/>
  <c r="CN33" i="25" s="1"/>
  <c r="BP33" i="25"/>
  <c r="BQ33" i="25" s="1"/>
  <c r="BR33" i="25" s="1"/>
  <c r="BS33" i="25" s="1"/>
  <c r="BT33" i="25" s="1"/>
  <c r="CL33" i="25"/>
  <c r="BF33" i="25"/>
  <c r="CK41" i="25"/>
  <c r="BE41" i="25"/>
  <c r="AD35" i="25"/>
  <c r="AH35" i="25"/>
  <c r="CK39" i="25"/>
  <c r="BE39" i="25"/>
  <c r="BP31" i="25"/>
  <c r="BQ31" i="25" s="1"/>
  <c r="BR31" i="25" s="1"/>
  <c r="BS31" i="25" s="1"/>
  <c r="BT31" i="25" s="1"/>
  <c r="BG31" i="25"/>
  <c r="CN31" i="25" s="1"/>
  <c r="CL31" i="25"/>
  <c r="BF31" i="25"/>
  <c r="CK33" i="23"/>
  <c r="BE33" i="23"/>
  <c r="BP32" i="23"/>
  <c r="BQ32" i="23" s="1"/>
  <c r="BR32" i="23" s="1"/>
  <c r="BS32" i="23" s="1"/>
  <c r="BT32" i="23" s="1"/>
  <c r="CL32" i="23"/>
  <c r="BF32" i="23"/>
  <c r="BG32" i="23"/>
  <c r="CN32" i="23" s="1"/>
  <c r="BC48" i="23"/>
  <c r="CI48" i="23"/>
  <c r="BP46" i="23"/>
  <c r="BQ46" i="23" s="1"/>
  <c r="BR46" i="23" s="1"/>
  <c r="BS46" i="23" s="1"/>
  <c r="BT46" i="23" s="1"/>
  <c r="BF46" i="23"/>
  <c r="CL46" i="23"/>
  <c r="BG46" i="23"/>
  <c r="CN46" i="23" s="1"/>
  <c r="CK39" i="23"/>
  <c r="BE39" i="23"/>
  <c r="CJ49" i="23"/>
  <c r="BD49" i="23"/>
  <c r="AE35" i="23"/>
  <c r="AI35" i="23"/>
  <c r="CL31" i="23"/>
  <c r="BF31" i="23"/>
  <c r="BG31" i="23"/>
  <c r="CN31" i="23" s="1"/>
  <c r="BP31" i="23"/>
  <c r="BQ31" i="23" s="1"/>
  <c r="BR31" i="23" s="1"/>
  <c r="BS31" i="23" s="1"/>
  <c r="BT31" i="23" s="1"/>
  <c r="AI35" i="19"/>
  <c r="AE35" i="19"/>
  <c r="CL39" i="19"/>
  <c r="BP39" i="19"/>
  <c r="BQ39" i="19" s="1"/>
  <c r="BR39" i="19" s="1"/>
  <c r="BS39" i="19" s="1"/>
  <c r="BT39" i="19" s="1"/>
  <c r="BG39" i="19"/>
  <c r="CN39" i="19" s="1"/>
  <c r="BF39" i="19"/>
  <c r="BD48" i="19"/>
  <c r="CJ48" i="19"/>
  <c r="BP32" i="19"/>
  <c r="BQ32" i="19" s="1"/>
  <c r="BR32" i="19" s="1"/>
  <c r="BS32" i="19" s="1"/>
  <c r="BT32" i="19" s="1"/>
  <c r="BF32" i="19"/>
  <c r="CL32" i="19"/>
  <c r="BG32" i="19"/>
  <c r="CN32" i="19" s="1"/>
  <c r="CL31" i="19"/>
  <c r="BF31" i="19"/>
  <c r="BG31" i="19"/>
  <c r="CN31" i="19" s="1"/>
  <c r="BP31" i="19"/>
  <c r="BQ31" i="19" s="1"/>
  <c r="BR31" i="19" s="1"/>
  <c r="BS31" i="19" s="1"/>
  <c r="BT31" i="19" s="1"/>
  <c r="CM46" i="19"/>
  <c r="BH46" i="19"/>
  <c r="CK41" i="19"/>
  <c r="BE41" i="19"/>
  <c r="BE33" i="19"/>
  <c r="CK33" i="19"/>
  <c r="CK49" i="19"/>
  <c r="BE49" i="19"/>
  <c r="CL46" i="17"/>
  <c r="BF46" i="17"/>
  <c r="BP46" i="17"/>
  <c r="BQ46" i="17" s="1"/>
  <c r="BR46" i="17" s="1"/>
  <c r="BS46" i="17" s="1"/>
  <c r="BT46" i="17" s="1"/>
  <c r="BG46" i="17"/>
  <c r="CN46" i="17" s="1"/>
  <c r="BG31" i="17"/>
  <c r="CN31" i="17" s="1"/>
  <c r="CL31" i="17"/>
  <c r="BP31" i="17"/>
  <c r="BQ31" i="17" s="1"/>
  <c r="BR31" i="17" s="1"/>
  <c r="BS31" i="17" s="1"/>
  <c r="BT31" i="17" s="1"/>
  <c r="BF31" i="17"/>
  <c r="BP41" i="17"/>
  <c r="BQ41" i="17" s="1"/>
  <c r="BR41" i="17" s="1"/>
  <c r="BS41" i="17" s="1"/>
  <c r="BT41" i="17" s="1"/>
  <c r="BG41" i="17"/>
  <c r="CN41" i="17" s="1"/>
  <c r="CL41" i="17"/>
  <c r="BF41" i="17"/>
  <c r="CL33" i="17"/>
  <c r="BF33" i="17"/>
  <c r="BG33" i="17"/>
  <c r="CN33" i="17" s="1"/>
  <c r="BP33" i="17"/>
  <c r="BQ33" i="17" s="1"/>
  <c r="BR33" i="17" s="1"/>
  <c r="BS33" i="17" s="1"/>
  <c r="BT33" i="17" s="1"/>
  <c r="AI35" i="17"/>
  <c r="AE35" i="17"/>
  <c r="CJ49" i="17"/>
  <c r="BD49" i="17"/>
  <c r="BC48" i="17"/>
  <c r="CI48" i="17"/>
  <c r="BE39" i="17"/>
  <c r="CK39" i="17"/>
  <c r="CL32" i="17"/>
  <c r="BP32" i="17"/>
  <c r="BQ32" i="17" s="1"/>
  <c r="BR32" i="17" s="1"/>
  <c r="BS32" i="17" s="1"/>
  <c r="BT32" i="17" s="1"/>
  <c r="BG32" i="17"/>
  <c r="CN32" i="17" s="1"/>
  <c r="BF32" i="17"/>
  <c r="CL31" i="15"/>
  <c r="BF31" i="15"/>
  <c r="BG31" i="15"/>
  <c r="CN31" i="15" s="1"/>
  <c r="BP31" i="15"/>
  <c r="BQ31" i="15" s="1"/>
  <c r="BR31" i="15" s="1"/>
  <c r="BS31" i="15" s="1"/>
  <c r="BT31" i="15" s="1"/>
  <c r="CK46" i="15"/>
  <c r="BE46" i="15"/>
  <c r="CJ49" i="15"/>
  <c r="BD49" i="15"/>
  <c r="CI48" i="15"/>
  <c r="BC48" i="15"/>
  <c r="AE35" i="15"/>
  <c r="AI35" i="15"/>
  <c r="BP32" i="15"/>
  <c r="BQ32" i="15" s="1"/>
  <c r="BR32" i="15" s="1"/>
  <c r="BS32" i="15" s="1"/>
  <c r="BT32" i="15" s="1"/>
  <c r="BG32" i="15"/>
  <c r="CN32" i="15" s="1"/>
  <c r="CL32" i="15"/>
  <c r="BF32" i="15"/>
  <c r="BE39" i="15"/>
  <c r="CK39" i="15"/>
  <c r="BE33" i="15"/>
  <c r="CK33" i="15"/>
  <c r="BP46" i="13"/>
  <c r="BQ46" i="13" s="1"/>
  <c r="BR46" i="13" s="1"/>
  <c r="BS46" i="13" s="1"/>
  <c r="BT46" i="13" s="1"/>
  <c r="BG46" i="13"/>
  <c r="CN46" i="13" s="1"/>
  <c r="BF46" i="13"/>
  <c r="CL46" i="13"/>
  <c r="BG33" i="13"/>
  <c r="CN33" i="13" s="1"/>
  <c r="BF33" i="13"/>
  <c r="CL33" i="13"/>
  <c r="BP33" i="13"/>
  <c r="BQ33" i="13" s="1"/>
  <c r="BR33" i="13" s="1"/>
  <c r="BS33" i="13" s="1"/>
  <c r="BT33" i="13" s="1"/>
  <c r="AD35" i="13"/>
  <c r="AH35" i="13"/>
  <c r="CL32" i="13"/>
  <c r="BF32" i="13"/>
  <c r="BG32" i="13"/>
  <c r="CN32" i="13" s="1"/>
  <c r="BP32" i="13"/>
  <c r="BQ32" i="13" s="1"/>
  <c r="BR32" i="13" s="1"/>
  <c r="BS32" i="13" s="1"/>
  <c r="BT32" i="13" s="1"/>
  <c r="CJ49" i="13"/>
  <c r="BD49" i="13"/>
  <c r="CK39" i="13"/>
  <c r="BE39" i="13"/>
  <c r="CK41" i="13"/>
  <c r="BE41" i="13"/>
  <c r="CL31" i="13"/>
  <c r="BF31" i="13"/>
  <c r="BG31" i="13"/>
  <c r="CN31" i="13" s="1"/>
  <c r="BP31" i="13"/>
  <c r="BQ31" i="13" s="1"/>
  <c r="BR31" i="13" s="1"/>
  <c r="BS31" i="13" s="1"/>
  <c r="BT31" i="13" s="1"/>
  <c r="CI48" i="13"/>
  <c r="BC48" i="13"/>
  <c r="CK46" i="11"/>
  <c r="BE46" i="11"/>
  <c r="AI35" i="11"/>
  <c r="AE35" i="11"/>
  <c r="CG48" i="11"/>
  <c r="CF48" i="11"/>
  <c r="BB48" i="11"/>
  <c r="CH48" i="11"/>
  <c r="BP31" i="11"/>
  <c r="BQ31" i="11" s="1"/>
  <c r="BR31" i="11" s="1"/>
  <c r="BS31" i="11" s="1"/>
  <c r="BT31" i="11" s="1"/>
  <c r="BG31" i="11"/>
  <c r="CN31" i="11" s="1"/>
  <c r="BF31" i="11"/>
  <c r="CL31" i="11"/>
  <c r="CI49" i="11"/>
  <c r="BC49" i="11"/>
  <c r="CI44" i="11"/>
  <c r="BC44" i="11"/>
  <c r="CJ39" i="11"/>
  <c r="BD39" i="11"/>
  <c r="BD41" i="11"/>
  <c r="CJ41" i="11"/>
  <c r="CI45" i="11"/>
  <c r="BC45" i="11"/>
  <c r="T52" i="11"/>
  <c r="N53" i="11"/>
  <c r="CI47" i="11"/>
  <c r="BC47" i="11"/>
  <c r="BF32" i="11"/>
  <c r="BP32" i="11"/>
  <c r="BQ32" i="11" s="1"/>
  <c r="BR32" i="11" s="1"/>
  <c r="BS32" i="11" s="1"/>
  <c r="BT32" i="11" s="1"/>
  <c r="CL32" i="11"/>
  <c r="BG32" i="11"/>
  <c r="CN32" i="11" s="1"/>
  <c r="BE33" i="11"/>
  <c r="CK33" i="11"/>
  <c r="CK36" i="11"/>
  <c r="BE36" i="11"/>
  <c r="BK52" i="11"/>
  <c r="BL52" i="11" s="1"/>
  <c r="BM52" i="11" s="1"/>
  <c r="BN52" i="11" s="1"/>
  <c r="BO52" i="11" s="1"/>
  <c r="BA52" i="11"/>
  <c r="S53" i="11"/>
  <c r="CJ42" i="11"/>
  <c r="BD42" i="11"/>
  <c r="CF48" i="9"/>
  <c r="BB48" i="9"/>
  <c r="CG48" i="9"/>
  <c r="CH48" i="9"/>
  <c r="BE33" i="9"/>
  <c r="CK33" i="9"/>
  <c r="CJ42" i="9"/>
  <c r="BD42" i="9"/>
  <c r="AC29" i="9"/>
  <c r="S53" i="9"/>
  <c r="AD34" i="9"/>
  <c r="AH34" i="9"/>
  <c r="CJ40" i="9"/>
  <c r="BD40" i="9"/>
  <c r="CI49" i="9"/>
  <c r="BC49" i="9"/>
  <c r="BC47" i="9"/>
  <c r="CI47" i="9"/>
  <c r="AE35" i="9"/>
  <c r="AI35" i="9"/>
  <c r="CK39" i="9"/>
  <c r="BE39" i="9"/>
  <c r="CK46" i="9"/>
  <c r="BE46" i="9"/>
  <c r="CK31" i="9"/>
  <c r="BE31" i="9"/>
  <c r="BD41" i="9"/>
  <c r="CJ41" i="9"/>
  <c r="CK32" i="9"/>
  <c r="BE32" i="9"/>
  <c r="T52" i="9"/>
  <c r="T53" i="9" s="1"/>
  <c r="N53" i="9"/>
  <c r="A45" i="3"/>
  <c r="W8" i="5"/>
  <c r="A39" i="3" s="1"/>
  <c r="W9" i="5"/>
  <c r="A41" i="3" s="1"/>
  <c r="W13" i="5"/>
  <c r="CM33" i="41" l="1"/>
  <c r="BH33" i="41"/>
  <c r="BK52" i="9"/>
  <c r="BL52" i="9" s="1"/>
  <c r="BM52" i="9" s="1"/>
  <c r="BN52" i="9" s="1"/>
  <c r="BO52" i="9" s="1"/>
  <c r="CI48" i="27"/>
  <c r="BV32" i="64"/>
  <c r="CR32" i="64"/>
  <c r="CV32" i="64"/>
  <c r="BW32" i="64"/>
  <c r="DF32" i="64"/>
  <c r="DG32" i="64" s="1"/>
  <c r="DH32" i="64" s="1"/>
  <c r="DI32" i="64" s="1"/>
  <c r="DJ32" i="64" s="1"/>
  <c r="DK32" i="64" s="1"/>
  <c r="DL32" i="64" s="1"/>
  <c r="DM32" i="64" s="1"/>
  <c r="DN32" i="64" s="1"/>
  <c r="BJ41" i="64"/>
  <c r="CP41" i="64"/>
  <c r="CO49" i="64"/>
  <c r="BI49" i="64"/>
  <c r="AP35" i="64"/>
  <c r="CP39" i="64"/>
  <c r="BJ39" i="64"/>
  <c r="CQ42" i="64"/>
  <c r="BU42" i="64"/>
  <c r="BW46" i="64"/>
  <c r="BV46" i="64"/>
  <c r="DF46" i="64"/>
  <c r="DG46" i="64" s="1"/>
  <c r="DH46" i="64" s="1"/>
  <c r="DI46" i="64" s="1"/>
  <c r="DJ46" i="64" s="1"/>
  <c r="DK46" i="64" s="1"/>
  <c r="DL46" i="64" s="1"/>
  <c r="DM46" i="64" s="1"/>
  <c r="DN46" i="64" s="1"/>
  <c r="CV46" i="64"/>
  <c r="CR46" i="64"/>
  <c r="CP44" i="64"/>
  <c r="BJ44" i="64"/>
  <c r="BJ45" i="64"/>
  <c r="CP45" i="64"/>
  <c r="BJ47" i="64"/>
  <c r="CP47" i="64"/>
  <c r="BW33" i="64"/>
  <c r="CV33" i="64"/>
  <c r="BV33" i="64"/>
  <c r="CR33" i="64"/>
  <c r="CR31" i="64"/>
  <c r="BW31" i="64"/>
  <c r="BV31" i="64"/>
  <c r="DF31" i="64"/>
  <c r="DG31" i="64" s="1"/>
  <c r="DH31" i="64" s="1"/>
  <c r="DI31" i="64" s="1"/>
  <c r="DJ31" i="64" s="1"/>
  <c r="DK31" i="64" s="1"/>
  <c r="DL31" i="64" s="1"/>
  <c r="DM31" i="64" s="1"/>
  <c r="DN31" i="64" s="1"/>
  <c r="CV31" i="64"/>
  <c r="CQ40" i="64"/>
  <c r="BU40" i="64"/>
  <c r="BH48" i="64"/>
  <c r="CM48" i="64"/>
  <c r="BD40" i="35"/>
  <c r="CJ40" i="35"/>
  <c r="BD40" i="55"/>
  <c r="CJ40" i="55"/>
  <c r="CJ40" i="23"/>
  <c r="BD40" i="23"/>
  <c r="BD40" i="29"/>
  <c r="CJ40" i="29"/>
  <c r="CJ40" i="31"/>
  <c r="BD40" i="31"/>
  <c r="BD40" i="25"/>
  <c r="CJ40" i="25"/>
  <c r="BD40" i="59"/>
  <c r="CJ40" i="59"/>
  <c r="BD40" i="13"/>
  <c r="CJ40" i="13"/>
  <c r="CJ40" i="47"/>
  <c r="BD40" i="47"/>
  <c r="BD40" i="37"/>
  <c r="CJ40" i="37"/>
  <c r="CJ40" i="51"/>
  <c r="BD40" i="51"/>
  <c r="CJ40" i="39"/>
  <c r="BD40" i="39"/>
  <c r="CJ40" i="57"/>
  <c r="BD40" i="57"/>
  <c r="BD40" i="15"/>
  <c r="CJ40" i="15"/>
  <c r="BD40" i="27"/>
  <c r="CJ40" i="27"/>
  <c r="BD40" i="49"/>
  <c r="CJ40" i="49"/>
  <c r="BD40" i="11"/>
  <c r="CJ40" i="11"/>
  <c r="CJ40" i="33"/>
  <c r="BD40" i="33"/>
  <c r="BD40" i="43"/>
  <c r="CJ40" i="43"/>
  <c r="BD40" i="19"/>
  <c r="CJ40" i="19"/>
  <c r="BD40" i="53"/>
  <c r="CJ40" i="53"/>
  <c r="BD40" i="41"/>
  <c r="CJ40" i="41"/>
  <c r="BD40" i="61"/>
  <c r="CJ40" i="61"/>
  <c r="BD40" i="45"/>
  <c r="CJ40" i="45"/>
  <c r="BD40" i="17"/>
  <c r="CJ40" i="17"/>
  <c r="BD49" i="41"/>
  <c r="CJ49" i="41"/>
  <c r="CK41" i="15"/>
  <c r="BE41" i="15"/>
  <c r="BE41" i="33"/>
  <c r="CK41" i="33"/>
  <c r="CK41" i="49"/>
  <c r="BE41" i="49"/>
  <c r="BE41" i="59"/>
  <c r="CK41" i="59"/>
  <c r="CK41" i="27"/>
  <c r="BE41" i="27"/>
  <c r="CK41" i="23"/>
  <c r="BE41" i="23"/>
  <c r="BC48" i="41"/>
  <c r="CI48" i="41"/>
  <c r="CJ47" i="61"/>
  <c r="BD47" i="61"/>
  <c r="CJ44" i="61"/>
  <c r="BD44" i="61"/>
  <c r="BE42" i="61"/>
  <c r="CK42" i="61"/>
  <c r="AE35" i="61"/>
  <c r="AI35" i="61"/>
  <c r="BG36" i="61"/>
  <c r="CN36" i="61" s="1"/>
  <c r="BF36" i="61"/>
  <c r="BP36" i="61"/>
  <c r="BQ36" i="61" s="1"/>
  <c r="BR36" i="61" s="1"/>
  <c r="BS36" i="61" s="1"/>
  <c r="BT36" i="61" s="1"/>
  <c r="CL36" i="61"/>
  <c r="CJ48" i="61"/>
  <c r="BD48" i="61"/>
  <c r="BH32" i="61"/>
  <c r="CM32" i="61"/>
  <c r="CL45" i="61"/>
  <c r="BP45" i="61"/>
  <c r="BQ45" i="61" s="1"/>
  <c r="BR45" i="61" s="1"/>
  <c r="BS45" i="61" s="1"/>
  <c r="BT45" i="61" s="1"/>
  <c r="BF45" i="61"/>
  <c r="BG45" i="61"/>
  <c r="CN45" i="61" s="1"/>
  <c r="CL33" i="61"/>
  <c r="BF33" i="61"/>
  <c r="BG33" i="61"/>
  <c r="CN33" i="61" s="1"/>
  <c r="BP33" i="61"/>
  <c r="BQ33" i="61" s="1"/>
  <c r="BR33" i="61" s="1"/>
  <c r="BS33" i="61" s="1"/>
  <c r="BT33" i="61" s="1"/>
  <c r="BC52" i="61"/>
  <c r="CI52" i="61"/>
  <c r="BH46" i="61"/>
  <c r="CM46" i="61"/>
  <c r="BH31" i="61"/>
  <c r="CM31" i="61"/>
  <c r="BF39" i="61"/>
  <c r="BG39" i="61"/>
  <c r="CN39" i="61" s="1"/>
  <c r="CL39" i="61"/>
  <c r="BP39" i="61"/>
  <c r="BQ39" i="61" s="1"/>
  <c r="BR39" i="61" s="1"/>
  <c r="BS39" i="61" s="1"/>
  <c r="BT39" i="61" s="1"/>
  <c r="CM41" i="61"/>
  <c r="BH41" i="61"/>
  <c r="CK49" i="61"/>
  <c r="BE49" i="61"/>
  <c r="BC44" i="25"/>
  <c r="CI44" i="25"/>
  <c r="BC47" i="27"/>
  <c r="CI47" i="27"/>
  <c r="CJ42" i="17"/>
  <c r="BD42" i="17"/>
  <c r="BD45" i="51"/>
  <c r="CJ45" i="51"/>
  <c r="CK36" i="59"/>
  <c r="BE36" i="59"/>
  <c r="CI44" i="39"/>
  <c r="BC44" i="39"/>
  <c r="CJ45" i="43"/>
  <c r="BD45" i="43"/>
  <c r="CI47" i="25"/>
  <c r="BC47" i="25"/>
  <c r="CH52" i="49"/>
  <c r="CF52" i="49"/>
  <c r="CG52" i="49"/>
  <c r="BB52" i="49"/>
  <c r="CJ42" i="41"/>
  <c r="BD42" i="41"/>
  <c r="BD42" i="45"/>
  <c r="CJ42" i="45"/>
  <c r="CI47" i="59"/>
  <c r="BC47" i="59"/>
  <c r="CH52" i="45"/>
  <c r="BB52" i="45"/>
  <c r="CG52" i="45"/>
  <c r="CF52" i="45"/>
  <c r="CJ45" i="53"/>
  <c r="BD45" i="53"/>
  <c r="BC44" i="23"/>
  <c r="CI44" i="23"/>
  <c r="CI45" i="9"/>
  <c r="BC45" i="9"/>
  <c r="BD42" i="43"/>
  <c r="CJ42" i="43"/>
  <c r="CJ45" i="29"/>
  <c r="BD45" i="29"/>
  <c r="CJ42" i="57"/>
  <c r="BD42" i="57"/>
  <c r="BB52" i="59"/>
  <c r="CH52" i="59"/>
  <c r="CG52" i="59"/>
  <c r="CF52" i="59"/>
  <c r="BD45" i="59"/>
  <c r="CJ45" i="59"/>
  <c r="BD42" i="51"/>
  <c r="CJ42" i="51"/>
  <c r="CI47" i="51"/>
  <c r="BC47" i="51"/>
  <c r="CJ45" i="47"/>
  <c r="BD45" i="47"/>
  <c r="BC47" i="33"/>
  <c r="CI47" i="33"/>
  <c r="BD42" i="23"/>
  <c r="CJ42" i="23"/>
  <c r="CJ42" i="25"/>
  <c r="BD42" i="25"/>
  <c r="BB52" i="55"/>
  <c r="CF52" i="55"/>
  <c r="CH52" i="55"/>
  <c r="CG52" i="55"/>
  <c r="BC47" i="53"/>
  <c r="CI47" i="53"/>
  <c r="BC44" i="29"/>
  <c r="CI44" i="29"/>
  <c r="BC47" i="29"/>
  <c r="CI47" i="29"/>
  <c r="BC47" i="15"/>
  <c r="CI47" i="15"/>
  <c r="CI44" i="13"/>
  <c r="BC44" i="13"/>
  <c r="CJ45" i="19"/>
  <c r="BD45" i="19"/>
  <c r="CJ45" i="27"/>
  <c r="BD45" i="27"/>
  <c r="CI44" i="41"/>
  <c r="BC44" i="41"/>
  <c r="CI44" i="55"/>
  <c r="BC44" i="55"/>
  <c r="BD45" i="35"/>
  <c r="CJ45" i="35"/>
  <c r="CI47" i="41"/>
  <c r="BC47" i="41"/>
  <c r="CI47" i="55"/>
  <c r="BC47" i="55"/>
  <c r="CJ45" i="45"/>
  <c r="BD45" i="45"/>
  <c r="BC47" i="19"/>
  <c r="CI47" i="19"/>
  <c r="BC47" i="35"/>
  <c r="CI47" i="35"/>
  <c r="BC44" i="57"/>
  <c r="CI44" i="57"/>
  <c r="CI44" i="31"/>
  <c r="BC44" i="31"/>
  <c r="CI44" i="47"/>
  <c r="BC44" i="47"/>
  <c r="CI47" i="43"/>
  <c r="BC47" i="43"/>
  <c r="CK36" i="39"/>
  <c r="BE36" i="39"/>
  <c r="CK36" i="55"/>
  <c r="BE36" i="55"/>
  <c r="CJ45" i="15"/>
  <c r="BD45" i="15"/>
  <c r="CI47" i="37"/>
  <c r="BC47" i="37"/>
  <c r="CI44" i="59"/>
  <c r="BC44" i="59"/>
  <c r="BC44" i="43"/>
  <c r="CI44" i="43"/>
  <c r="BD42" i="13"/>
  <c r="CJ42" i="13"/>
  <c r="CI44" i="45"/>
  <c r="BC44" i="45"/>
  <c r="BD45" i="49"/>
  <c r="CJ45" i="49"/>
  <c r="CJ36" i="9"/>
  <c r="BD36" i="9"/>
  <c r="CJ42" i="37"/>
  <c r="BD42" i="37"/>
  <c r="BC47" i="47"/>
  <c r="CI47" i="47"/>
  <c r="CI47" i="45"/>
  <c r="BC47" i="45"/>
  <c r="BC44" i="17"/>
  <c r="CI44" i="17"/>
  <c r="CJ45" i="23"/>
  <c r="BD45" i="23"/>
  <c r="BD45" i="39"/>
  <c r="CJ45" i="39"/>
  <c r="CJ45" i="13"/>
  <c r="BD45" i="13"/>
  <c r="CI47" i="57"/>
  <c r="BC47" i="57"/>
  <c r="BD42" i="29"/>
  <c r="CJ42" i="29"/>
  <c r="CJ45" i="33"/>
  <c r="BD45" i="33"/>
  <c r="CI44" i="53"/>
  <c r="BC44" i="53"/>
  <c r="CI47" i="31"/>
  <c r="BC47" i="31"/>
  <c r="BD45" i="37"/>
  <c r="CJ45" i="37"/>
  <c r="CJ45" i="25"/>
  <c r="BD45" i="25"/>
  <c r="BC47" i="49"/>
  <c r="CI47" i="49"/>
  <c r="BC44" i="37"/>
  <c r="CI44" i="37"/>
  <c r="CJ42" i="49"/>
  <c r="BD42" i="49"/>
  <c r="BE36" i="53"/>
  <c r="CK36" i="53"/>
  <c r="BC47" i="39"/>
  <c r="CI47" i="39"/>
  <c r="CJ42" i="33"/>
  <c r="BD42" i="33"/>
  <c r="BD42" i="59"/>
  <c r="CJ42" i="59"/>
  <c r="BD42" i="47"/>
  <c r="CJ42" i="47"/>
  <c r="CJ42" i="39"/>
  <c r="BD42" i="39"/>
  <c r="CI44" i="27"/>
  <c r="BC44" i="27"/>
  <c r="CJ42" i="53"/>
  <c r="BD42" i="53"/>
  <c r="CJ42" i="19"/>
  <c r="BD42" i="19"/>
  <c r="CJ42" i="15"/>
  <c r="BD42" i="15"/>
  <c r="CI47" i="13"/>
  <c r="BC47" i="13"/>
  <c r="CI44" i="49"/>
  <c r="BC44" i="49"/>
  <c r="CI44" i="9"/>
  <c r="BC44" i="9"/>
  <c r="CJ42" i="27"/>
  <c r="BD42" i="27"/>
  <c r="CJ45" i="31"/>
  <c r="BD45" i="31"/>
  <c r="BD45" i="57"/>
  <c r="CJ45" i="57"/>
  <c r="BD42" i="31"/>
  <c r="CJ42" i="31"/>
  <c r="BD42" i="35"/>
  <c r="CJ42" i="35"/>
  <c r="BD42" i="55"/>
  <c r="CJ42" i="55"/>
  <c r="BD45" i="55"/>
  <c r="CJ45" i="55"/>
  <c r="CI44" i="33"/>
  <c r="BC44" i="33"/>
  <c r="BC47" i="17"/>
  <c r="CI47" i="17"/>
  <c r="CI47" i="23"/>
  <c r="BC47" i="23"/>
  <c r="BC44" i="15"/>
  <c r="CI44" i="15"/>
  <c r="BD45" i="17"/>
  <c r="CJ45" i="17"/>
  <c r="BD45" i="41"/>
  <c r="CJ45" i="41"/>
  <c r="CI44" i="51"/>
  <c r="BC44" i="51"/>
  <c r="CI44" i="19"/>
  <c r="BC44" i="19"/>
  <c r="CL39" i="59"/>
  <c r="BG39" i="59"/>
  <c r="CN39" i="59" s="1"/>
  <c r="BP39" i="59"/>
  <c r="BQ39" i="59" s="1"/>
  <c r="BR39" i="59" s="1"/>
  <c r="BS39" i="59" s="1"/>
  <c r="BT39" i="59" s="1"/>
  <c r="BF39" i="59"/>
  <c r="BH31" i="59"/>
  <c r="CM31" i="59"/>
  <c r="CM46" i="59"/>
  <c r="BH46" i="59"/>
  <c r="CM33" i="59"/>
  <c r="BH33" i="59"/>
  <c r="CM32" i="59"/>
  <c r="BH32" i="59"/>
  <c r="CK48" i="59"/>
  <c r="BE48" i="59"/>
  <c r="BP49" i="59"/>
  <c r="BQ49" i="59" s="1"/>
  <c r="BR49" i="59" s="1"/>
  <c r="BS49" i="59" s="1"/>
  <c r="BT49" i="59" s="1"/>
  <c r="BG49" i="59"/>
  <c r="CN49" i="59" s="1"/>
  <c r="BF49" i="59"/>
  <c r="CL49" i="59"/>
  <c r="AE35" i="59"/>
  <c r="AI35" i="59"/>
  <c r="AI35" i="57"/>
  <c r="AE35" i="57"/>
  <c r="CM46" i="57"/>
  <c r="BH46" i="57"/>
  <c r="BH36" i="57"/>
  <c r="CM36" i="57"/>
  <c r="CI52" i="57"/>
  <c r="BC52" i="57"/>
  <c r="BH33" i="57"/>
  <c r="CM33" i="57"/>
  <c r="BP41" i="57"/>
  <c r="BQ41" i="57" s="1"/>
  <c r="BR41" i="57" s="1"/>
  <c r="BS41" i="57" s="1"/>
  <c r="BT41" i="57" s="1"/>
  <c r="BG41" i="57"/>
  <c r="CN41" i="57" s="1"/>
  <c r="CL41" i="57"/>
  <c r="BF41" i="57"/>
  <c r="BE49" i="57"/>
  <c r="CK49" i="57"/>
  <c r="BH31" i="57"/>
  <c r="CM31" i="57"/>
  <c r="CJ48" i="57"/>
  <c r="BD48" i="57"/>
  <c r="BP39" i="57"/>
  <c r="BQ39" i="57" s="1"/>
  <c r="BR39" i="57" s="1"/>
  <c r="BS39" i="57" s="1"/>
  <c r="BT39" i="57" s="1"/>
  <c r="BG39" i="57"/>
  <c r="CN39" i="57" s="1"/>
  <c r="BF39" i="57"/>
  <c r="CL39" i="57"/>
  <c r="CM32" i="57"/>
  <c r="BH32" i="57"/>
  <c r="BH31" i="55"/>
  <c r="CM31" i="55"/>
  <c r="CM33" i="55"/>
  <c r="BH33" i="55"/>
  <c r="BG41" i="55"/>
  <c r="CN41" i="55" s="1"/>
  <c r="BF41" i="55"/>
  <c r="BP41" i="55"/>
  <c r="BQ41" i="55" s="1"/>
  <c r="BR41" i="55" s="1"/>
  <c r="BS41" i="55" s="1"/>
  <c r="BT41" i="55" s="1"/>
  <c r="CL41" i="55"/>
  <c r="CK49" i="55"/>
  <c r="BE49" i="55"/>
  <c r="BP39" i="55"/>
  <c r="BQ39" i="55" s="1"/>
  <c r="BR39" i="55" s="1"/>
  <c r="BS39" i="55" s="1"/>
  <c r="BT39" i="55" s="1"/>
  <c r="BG39" i="55"/>
  <c r="CN39" i="55" s="1"/>
  <c r="CL39" i="55"/>
  <c r="BF39" i="55"/>
  <c r="BH46" i="55"/>
  <c r="CM46" i="55"/>
  <c r="CJ48" i="55"/>
  <c r="BD48" i="55"/>
  <c r="AK35" i="55"/>
  <c r="AJ35" i="55"/>
  <c r="AF35" i="55"/>
  <c r="CM32" i="55"/>
  <c r="BH32" i="55"/>
  <c r="BH46" i="53"/>
  <c r="CM46" i="53"/>
  <c r="CL33" i="53"/>
  <c r="BF33" i="53"/>
  <c r="BG33" i="53"/>
  <c r="CN33" i="53" s="1"/>
  <c r="BP33" i="53"/>
  <c r="BQ33" i="53" s="1"/>
  <c r="BR33" i="53" s="1"/>
  <c r="BS33" i="53" s="1"/>
  <c r="BT33" i="53" s="1"/>
  <c r="CJ48" i="53"/>
  <c r="BD48" i="53"/>
  <c r="AK35" i="53"/>
  <c r="AJ35" i="53"/>
  <c r="AF35" i="53"/>
  <c r="BH39" i="53"/>
  <c r="CM39" i="53"/>
  <c r="CK49" i="53"/>
  <c r="BE49" i="53"/>
  <c r="CM32" i="53"/>
  <c r="BH32" i="53"/>
  <c r="CL41" i="53"/>
  <c r="BF41" i="53"/>
  <c r="BG41" i="53"/>
  <c r="CN41" i="53" s="1"/>
  <c r="BP41" i="53"/>
  <c r="BQ41" i="53" s="1"/>
  <c r="BR41" i="53" s="1"/>
  <c r="BS41" i="53" s="1"/>
  <c r="BT41" i="53" s="1"/>
  <c r="AL29" i="53"/>
  <c r="AG29" i="53"/>
  <c r="BH31" i="53"/>
  <c r="CM31" i="53"/>
  <c r="CJ52" i="53"/>
  <c r="BD52" i="53"/>
  <c r="BH32" i="51"/>
  <c r="CM32" i="51"/>
  <c r="CI52" i="51"/>
  <c r="BC52" i="51"/>
  <c r="AJ29" i="51"/>
  <c r="AK29" i="51"/>
  <c r="AF29" i="51"/>
  <c r="BH33" i="51"/>
  <c r="CM33" i="51"/>
  <c r="BP36" i="51"/>
  <c r="BQ36" i="51" s="1"/>
  <c r="BR36" i="51" s="1"/>
  <c r="BS36" i="51" s="1"/>
  <c r="BT36" i="51" s="1"/>
  <c r="BG36" i="51"/>
  <c r="CN36" i="51" s="1"/>
  <c r="BF36" i="51"/>
  <c r="CL36" i="51"/>
  <c r="BE49" i="51"/>
  <c r="CK49" i="51"/>
  <c r="CJ48" i="51"/>
  <c r="BD48" i="51"/>
  <c r="BH46" i="51"/>
  <c r="CM46" i="51"/>
  <c r="BJ31" i="51"/>
  <c r="CP31" i="51"/>
  <c r="AF35" i="51"/>
  <c r="AJ35" i="51"/>
  <c r="AK35" i="51"/>
  <c r="BP39" i="51"/>
  <c r="BQ39" i="51" s="1"/>
  <c r="BR39" i="51" s="1"/>
  <c r="BS39" i="51" s="1"/>
  <c r="BT39" i="51" s="1"/>
  <c r="BF39" i="51"/>
  <c r="CL39" i="51"/>
  <c r="BG39" i="51"/>
  <c r="CN39" i="51" s="1"/>
  <c r="BF41" i="51"/>
  <c r="CL41" i="51"/>
  <c r="BP41" i="51"/>
  <c r="BQ41" i="51" s="1"/>
  <c r="BR41" i="51" s="1"/>
  <c r="BS41" i="51" s="1"/>
  <c r="BT41" i="51" s="1"/>
  <c r="BG41" i="51"/>
  <c r="CN41" i="51" s="1"/>
  <c r="CO46" i="49"/>
  <c r="BI46" i="49"/>
  <c r="CL39" i="49"/>
  <c r="BG39" i="49"/>
  <c r="CN39" i="49" s="1"/>
  <c r="BF39" i="49"/>
  <c r="BP39" i="49"/>
  <c r="BQ39" i="49" s="1"/>
  <c r="BR39" i="49" s="1"/>
  <c r="BS39" i="49" s="1"/>
  <c r="BT39" i="49" s="1"/>
  <c r="BF36" i="49"/>
  <c r="BP36" i="49"/>
  <c r="BQ36" i="49" s="1"/>
  <c r="BR36" i="49" s="1"/>
  <c r="BS36" i="49" s="1"/>
  <c r="BT36" i="49" s="1"/>
  <c r="BG36" i="49"/>
  <c r="CN36" i="49" s="1"/>
  <c r="CL36" i="49"/>
  <c r="AF35" i="49"/>
  <c r="AK35" i="49"/>
  <c r="AJ35" i="49"/>
  <c r="BH32" i="49"/>
  <c r="CM32" i="49"/>
  <c r="BP49" i="49"/>
  <c r="BQ49" i="49" s="1"/>
  <c r="BR49" i="49" s="1"/>
  <c r="BS49" i="49" s="1"/>
  <c r="BT49" i="49" s="1"/>
  <c r="BG49" i="49"/>
  <c r="CN49" i="49" s="1"/>
  <c r="BF49" i="49"/>
  <c r="CL49" i="49"/>
  <c r="CM31" i="49"/>
  <c r="BH31" i="49"/>
  <c r="BE48" i="49"/>
  <c r="CK48" i="49"/>
  <c r="CM33" i="49"/>
  <c r="BH33" i="49"/>
  <c r="BH39" i="47"/>
  <c r="CM39" i="47"/>
  <c r="BP36" i="47"/>
  <c r="BQ36" i="47" s="1"/>
  <c r="BR36" i="47" s="1"/>
  <c r="BS36" i="47" s="1"/>
  <c r="BT36" i="47" s="1"/>
  <c r="BG36" i="47"/>
  <c r="CN36" i="47" s="1"/>
  <c r="BF36" i="47"/>
  <c r="CL36" i="47"/>
  <c r="CL46" i="47"/>
  <c r="BF46" i="47"/>
  <c r="BG46" i="47"/>
  <c r="CN46" i="47" s="1"/>
  <c r="BP46" i="47"/>
  <c r="BQ46" i="47" s="1"/>
  <c r="BR46" i="47" s="1"/>
  <c r="BS46" i="47" s="1"/>
  <c r="BT46" i="47" s="1"/>
  <c r="CL41" i="47"/>
  <c r="BF41" i="47"/>
  <c r="BP41" i="47"/>
  <c r="BQ41" i="47" s="1"/>
  <c r="BR41" i="47" s="1"/>
  <c r="BS41" i="47" s="1"/>
  <c r="BT41" i="47" s="1"/>
  <c r="BG41" i="47"/>
  <c r="CN41" i="47" s="1"/>
  <c r="CM31" i="47"/>
  <c r="BH31" i="47"/>
  <c r="CK49" i="47"/>
  <c r="BE49" i="47"/>
  <c r="BH32" i="47"/>
  <c r="CM32" i="47"/>
  <c r="CI52" i="47"/>
  <c r="BC52" i="47"/>
  <c r="BH33" i="47"/>
  <c r="CM33" i="47"/>
  <c r="CJ48" i="47"/>
  <c r="BD48" i="47"/>
  <c r="AF35" i="47"/>
  <c r="AJ35" i="47"/>
  <c r="AK35" i="47"/>
  <c r="AE29" i="47"/>
  <c r="AI29" i="47"/>
  <c r="BH31" i="45"/>
  <c r="CM31" i="45"/>
  <c r="BP46" i="45"/>
  <c r="BQ46" i="45" s="1"/>
  <c r="BR46" i="45" s="1"/>
  <c r="BS46" i="45" s="1"/>
  <c r="BT46" i="45" s="1"/>
  <c r="BF46" i="45"/>
  <c r="CL46" i="45"/>
  <c r="BG46" i="45"/>
  <c r="CN46" i="45" s="1"/>
  <c r="AK29" i="45"/>
  <c r="AJ29" i="45"/>
  <c r="AF29" i="45"/>
  <c r="AI35" i="45"/>
  <c r="AE35" i="45"/>
  <c r="CJ48" i="45"/>
  <c r="BD48" i="45"/>
  <c r="CK49" i="45"/>
  <c r="BE49" i="45"/>
  <c r="BH41" i="45"/>
  <c r="CM41" i="45"/>
  <c r="BP39" i="45"/>
  <c r="BQ39" i="45" s="1"/>
  <c r="BR39" i="45" s="1"/>
  <c r="BS39" i="45" s="1"/>
  <c r="BT39" i="45" s="1"/>
  <c r="BG39" i="45"/>
  <c r="CN39" i="45" s="1"/>
  <c r="CL39" i="45"/>
  <c r="BF39" i="45"/>
  <c r="BH33" i="45"/>
  <c r="CM33" i="45"/>
  <c r="BH32" i="45"/>
  <c r="CM32" i="45"/>
  <c r="BG36" i="45"/>
  <c r="CN36" i="45" s="1"/>
  <c r="BP36" i="45"/>
  <c r="BQ36" i="45" s="1"/>
  <c r="BR36" i="45" s="1"/>
  <c r="BS36" i="45" s="1"/>
  <c r="BT36" i="45" s="1"/>
  <c r="BF36" i="45"/>
  <c r="CL36" i="45"/>
  <c r="BP39" i="43"/>
  <c r="BQ39" i="43" s="1"/>
  <c r="BR39" i="43" s="1"/>
  <c r="BS39" i="43" s="1"/>
  <c r="BT39" i="43" s="1"/>
  <c r="BF39" i="43"/>
  <c r="BG39" i="43"/>
  <c r="CN39" i="43" s="1"/>
  <c r="CL39" i="43"/>
  <c r="BD48" i="43"/>
  <c r="CJ48" i="43"/>
  <c r="BP33" i="43"/>
  <c r="BQ33" i="43" s="1"/>
  <c r="BR33" i="43" s="1"/>
  <c r="BS33" i="43" s="1"/>
  <c r="BT33" i="43" s="1"/>
  <c r="BG33" i="43"/>
  <c r="CN33" i="43" s="1"/>
  <c r="CL33" i="43"/>
  <c r="BF33" i="43"/>
  <c r="CM46" i="43"/>
  <c r="BH46" i="43"/>
  <c r="CK49" i="43"/>
  <c r="BE49" i="43"/>
  <c r="AE29" i="43"/>
  <c r="AI29" i="43"/>
  <c r="CL41" i="43"/>
  <c r="BF41" i="43"/>
  <c r="BP41" i="43"/>
  <c r="BQ41" i="43" s="1"/>
  <c r="BR41" i="43" s="1"/>
  <c r="BS41" i="43" s="1"/>
  <c r="BT41" i="43" s="1"/>
  <c r="BG41" i="43"/>
  <c r="CN41" i="43" s="1"/>
  <c r="BH31" i="43"/>
  <c r="CM31" i="43"/>
  <c r="BH32" i="43"/>
  <c r="CM32" i="43"/>
  <c r="AJ35" i="43"/>
  <c r="AF35" i="43"/>
  <c r="AK35" i="43"/>
  <c r="AG35" i="41"/>
  <c r="AL35" i="41"/>
  <c r="BH32" i="41"/>
  <c r="CM32" i="41"/>
  <c r="BH41" i="41"/>
  <c r="CM41" i="41"/>
  <c r="CM31" i="41"/>
  <c r="BH31" i="41"/>
  <c r="CM39" i="41"/>
  <c r="BH39" i="41"/>
  <c r="CM46" i="41"/>
  <c r="BH46" i="41"/>
  <c r="BP33" i="39"/>
  <c r="BQ33" i="39" s="1"/>
  <c r="BR33" i="39" s="1"/>
  <c r="BS33" i="39" s="1"/>
  <c r="BT33" i="39" s="1"/>
  <c r="CL33" i="39"/>
  <c r="BG33" i="39"/>
  <c r="CN33" i="39" s="1"/>
  <c r="BF33" i="39"/>
  <c r="CM32" i="39"/>
  <c r="BH32" i="39"/>
  <c r="CM31" i="39"/>
  <c r="BH31" i="39"/>
  <c r="BH46" i="39"/>
  <c r="CM46" i="39"/>
  <c r="CM41" i="39"/>
  <c r="BH41" i="39"/>
  <c r="CJ48" i="39"/>
  <c r="BD48" i="39"/>
  <c r="CK49" i="39"/>
  <c r="BE49" i="39"/>
  <c r="BP39" i="39"/>
  <c r="BQ39" i="39" s="1"/>
  <c r="BR39" i="39" s="1"/>
  <c r="BS39" i="39" s="1"/>
  <c r="BT39" i="39" s="1"/>
  <c r="BG39" i="39"/>
  <c r="CN39" i="39" s="1"/>
  <c r="BF39" i="39"/>
  <c r="CL39" i="39"/>
  <c r="AG35" i="39"/>
  <c r="AL35" i="39"/>
  <c r="AF29" i="39"/>
  <c r="AK29" i="39"/>
  <c r="AJ29" i="39"/>
  <c r="BC52" i="39"/>
  <c r="CI52" i="39"/>
  <c r="CM31" i="37"/>
  <c r="BH31" i="37"/>
  <c r="CM32" i="37"/>
  <c r="BH32" i="37"/>
  <c r="BH46" i="37"/>
  <c r="CM46" i="37"/>
  <c r="CO33" i="37"/>
  <c r="BI33" i="37"/>
  <c r="CJ48" i="37"/>
  <c r="BD48" i="37"/>
  <c r="BG41" i="37"/>
  <c r="CN41" i="37" s="1"/>
  <c r="BP41" i="37"/>
  <c r="BQ41" i="37" s="1"/>
  <c r="BR41" i="37" s="1"/>
  <c r="BS41" i="37" s="1"/>
  <c r="BT41" i="37" s="1"/>
  <c r="BF41" i="37"/>
  <c r="CL41" i="37"/>
  <c r="CL39" i="37"/>
  <c r="BG39" i="37"/>
  <c r="CN39" i="37" s="1"/>
  <c r="BP39" i="37"/>
  <c r="BQ39" i="37" s="1"/>
  <c r="BR39" i="37" s="1"/>
  <c r="BS39" i="37" s="1"/>
  <c r="BT39" i="37" s="1"/>
  <c r="BF39" i="37"/>
  <c r="AL35" i="37"/>
  <c r="AG35" i="37"/>
  <c r="CK49" i="37"/>
  <c r="BE49" i="37"/>
  <c r="BH31" i="35"/>
  <c r="CM31" i="35"/>
  <c r="BI46" i="35"/>
  <c r="CO46" i="35"/>
  <c r="BD48" i="35"/>
  <c r="CJ48" i="35"/>
  <c r="CM33" i="35"/>
  <c r="BH33" i="35"/>
  <c r="BH39" i="35"/>
  <c r="CM39" i="35"/>
  <c r="AI35" i="35"/>
  <c r="AE35" i="35"/>
  <c r="BH32" i="35"/>
  <c r="CM32" i="35"/>
  <c r="BE49" i="35"/>
  <c r="CK49" i="35"/>
  <c r="CM41" i="35"/>
  <c r="BH41" i="35"/>
  <c r="CM32" i="33"/>
  <c r="BH32" i="33"/>
  <c r="CK49" i="33"/>
  <c r="BE49" i="33"/>
  <c r="CJ48" i="33"/>
  <c r="BD48" i="33"/>
  <c r="CL39" i="33"/>
  <c r="BP39" i="33"/>
  <c r="BQ39" i="33" s="1"/>
  <c r="BR39" i="33" s="1"/>
  <c r="BS39" i="33" s="1"/>
  <c r="BT39" i="33" s="1"/>
  <c r="BF39" i="33"/>
  <c r="BG39" i="33"/>
  <c r="CN39" i="33" s="1"/>
  <c r="CM46" i="33"/>
  <c r="BH46" i="33"/>
  <c r="AI35" i="33"/>
  <c r="AE35" i="33"/>
  <c r="BH31" i="33"/>
  <c r="CM31" i="33"/>
  <c r="CM33" i="33"/>
  <c r="BH33" i="33"/>
  <c r="CJ48" i="31"/>
  <c r="BD48" i="31"/>
  <c r="CM33" i="31"/>
  <c r="BH33" i="31"/>
  <c r="CM46" i="31"/>
  <c r="BH46" i="31"/>
  <c r="AE35" i="31"/>
  <c r="AI35" i="31"/>
  <c r="CK49" i="31"/>
  <c r="BE49" i="31"/>
  <c r="BH31" i="31"/>
  <c r="CM31" i="31"/>
  <c r="CM32" i="31"/>
  <c r="BH32" i="31"/>
  <c r="BP39" i="31"/>
  <c r="BQ39" i="31" s="1"/>
  <c r="BR39" i="31" s="1"/>
  <c r="BS39" i="31" s="1"/>
  <c r="BT39" i="31" s="1"/>
  <c r="BG39" i="31"/>
  <c r="CN39" i="31" s="1"/>
  <c r="CL39" i="31"/>
  <c r="BF39" i="31"/>
  <c r="CO41" i="31"/>
  <c r="BI41" i="31"/>
  <c r="CM41" i="29"/>
  <c r="BH41" i="29"/>
  <c r="CK49" i="29"/>
  <c r="BE49" i="29"/>
  <c r="AK35" i="29"/>
  <c r="AF35" i="29"/>
  <c r="AJ35" i="29"/>
  <c r="CJ48" i="29"/>
  <c r="BD48" i="29"/>
  <c r="BP46" i="29"/>
  <c r="BQ46" i="29" s="1"/>
  <c r="BR46" i="29" s="1"/>
  <c r="BS46" i="29" s="1"/>
  <c r="BT46" i="29" s="1"/>
  <c r="BF46" i="29"/>
  <c r="BG46" i="29"/>
  <c r="CN46" i="29" s="1"/>
  <c r="CL46" i="29"/>
  <c r="BH31" i="29"/>
  <c r="CM31" i="29"/>
  <c r="CL39" i="29"/>
  <c r="BF39" i="29"/>
  <c r="BG39" i="29"/>
  <c r="CN39" i="29" s="1"/>
  <c r="BP39" i="29"/>
  <c r="BQ39" i="29" s="1"/>
  <c r="BR39" i="29" s="1"/>
  <c r="BS39" i="29" s="1"/>
  <c r="BT39" i="29" s="1"/>
  <c r="BP33" i="29"/>
  <c r="BQ33" i="29" s="1"/>
  <c r="BR33" i="29" s="1"/>
  <c r="BS33" i="29" s="1"/>
  <c r="BT33" i="29" s="1"/>
  <c r="BF33" i="29"/>
  <c r="BG33" i="29"/>
  <c r="CN33" i="29" s="1"/>
  <c r="CL33" i="29"/>
  <c r="BH32" i="29"/>
  <c r="CM32" i="29"/>
  <c r="BH32" i="27"/>
  <c r="CM32" i="27"/>
  <c r="BP39" i="27"/>
  <c r="BQ39" i="27" s="1"/>
  <c r="BR39" i="27" s="1"/>
  <c r="BS39" i="27" s="1"/>
  <c r="BT39" i="27" s="1"/>
  <c r="CL39" i="27"/>
  <c r="BF39" i="27"/>
  <c r="BG39" i="27"/>
  <c r="CN39" i="27" s="1"/>
  <c r="CL46" i="27"/>
  <c r="BG46" i="27"/>
  <c r="CN46" i="27" s="1"/>
  <c r="BP46" i="27"/>
  <c r="BQ46" i="27" s="1"/>
  <c r="BR46" i="27" s="1"/>
  <c r="BS46" i="27" s="1"/>
  <c r="BT46" i="27" s="1"/>
  <c r="BF46" i="27"/>
  <c r="AM35" i="27"/>
  <c r="CK49" i="27"/>
  <c r="BE49" i="27"/>
  <c r="BH31" i="27"/>
  <c r="CM31" i="27"/>
  <c r="CJ48" i="27"/>
  <c r="BD48" i="27"/>
  <c r="CM33" i="27"/>
  <c r="BH33" i="27"/>
  <c r="BP41" i="25"/>
  <c r="BQ41" i="25" s="1"/>
  <c r="BR41" i="25" s="1"/>
  <c r="BS41" i="25" s="1"/>
  <c r="BT41" i="25" s="1"/>
  <c r="BG41" i="25"/>
  <c r="CN41" i="25" s="1"/>
  <c r="CL41" i="25"/>
  <c r="BF41" i="25"/>
  <c r="AE35" i="25"/>
  <c r="AI35" i="25"/>
  <c r="CM32" i="25"/>
  <c r="BH32" i="25"/>
  <c r="CM33" i="25"/>
  <c r="BH33" i="25"/>
  <c r="BH46" i="25"/>
  <c r="CM46" i="25"/>
  <c r="BE49" i="25"/>
  <c r="CK49" i="25"/>
  <c r="BH31" i="25"/>
  <c r="CM31" i="25"/>
  <c r="CJ48" i="25"/>
  <c r="BD48" i="25"/>
  <c r="BP39" i="25"/>
  <c r="BQ39" i="25" s="1"/>
  <c r="BR39" i="25" s="1"/>
  <c r="BS39" i="25" s="1"/>
  <c r="BT39" i="25" s="1"/>
  <c r="BG39" i="25"/>
  <c r="CN39" i="25" s="1"/>
  <c r="CL39" i="25"/>
  <c r="BF39" i="25"/>
  <c r="CL33" i="23"/>
  <c r="BF33" i="23"/>
  <c r="BG33" i="23"/>
  <c r="CN33" i="23" s="1"/>
  <c r="BP33" i="23"/>
  <c r="BQ33" i="23" s="1"/>
  <c r="BR33" i="23" s="1"/>
  <c r="BS33" i="23" s="1"/>
  <c r="BT33" i="23" s="1"/>
  <c r="AJ35" i="23"/>
  <c r="AK35" i="23"/>
  <c r="AF35" i="23"/>
  <c r="BD48" i="23"/>
  <c r="CJ48" i="23"/>
  <c r="CK49" i="23"/>
  <c r="BE49" i="23"/>
  <c r="BH46" i="23"/>
  <c r="CM46" i="23"/>
  <c r="BH32" i="23"/>
  <c r="CM32" i="23"/>
  <c r="BH31" i="23"/>
  <c r="CM31" i="23"/>
  <c r="BP39" i="23"/>
  <c r="BQ39" i="23" s="1"/>
  <c r="BR39" i="23" s="1"/>
  <c r="BS39" i="23" s="1"/>
  <c r="BT39" i="23" s="1"/>
  <c r="BG39" i="23"/>
  <c r="CN39" i="23" s="1"/>
  <c r="CL39" i="23"/>
  <c r="BF39" i="23"/>
  <c r="BF41" i="19"/>
  <c r="BG41" i="19"/>
  <c r="CN41" i="19" s="1"/>
  <c r="CL41" i="19"/>
  <c r="BP41" i="19"/>
  <c r="BQ41" i="19" s="1"/>
  <c r="BR41" i="19" s="1"/>
  <c r="BS41" i="19" s="1"/>
  <c r="BT41" i="19" s="1"/>
  <c r="CO46" i="19"/>
  <c r="BI46" i="19"/>
  <c r="BF33" i="19"/>
  <c r="BP33" i="19"/>
  <c r="BQ33" i="19" s="1"/>
  <c r="BR33" i="19" s="1"/>
  <c r="BS33" i="19" s="1"/>
  <c r="BT33" i="19" s="1"/>
  <c r="CL33" i="19"/>
  <c r="BG33" i="19"/>
  <c r="CN33" i="19" s="1"/>
  <c r="BH32" i="19"/>
  <c r="CM32" i="19"/>
  <c r="CM39" i="19"/>
  <c r="BH39" i="19"/>
  <c r="CK48" i="19"/>
  <c r="BE48" i="19"/>
  <c r="CM31" i="19"/>
  <c r="BH31" i="19"/>
  <c r="AK35" i="19"/>
  <c r="AJ35" i="19"/>
  <c r="AF35" i="19"/>
  <c r="BG49" i="19"/>
  <c r="CN49" i="19" s="1"/>
  <c r="CL49" i="19"/>
  <c r="BP49" i="19"/>
  <c r="BQ49" i="19" s="1"/>
  <c r="BR49" i="19" s="1"/>
  <c r="BS49" i="19" s="1"/>
  <c r="BT49" i="19" s="1"/>
  <c r="BF49" i="19"/>
  <c r="BH33" i="17"/>
  <c r="CM33" i="17"/>
  <c r="AJ35" i="17"/>
  <c r="AK35" i="17"/>
  <c r="AF35" i="17"/>
  <c r="BH41" i="17"/>
  <c r="CM41" i="17"/>
  <c r="CK49" i="17"/>
  <c r="BE49" i="17"/>
  <c r="BG39" i="17"/>
  <c r="CN39" i="17" s="1"/>
  <c r="BP39" i="17"/>
  <c r="BQ39" i="17" s="1"/>
  <c r="BR39" i="17" s="1"/>
  <c r="BS39" i="17" s="1"/>
  <c r="BT39" i="17" s="1"/>
  <c r="BF39" i="17"/>
  <c r="CL39" i="17"/>
  <c r="CJ48" i="17"/>
  <c r="BD48" i="17"/>
  <c r="CM31" i="17"/>
  <c r="BH31" i="17"/>
  <c r="CM46" i="17"/>
  <c r="BH46" i="17"/>
  <c r="BH32" i="17"/>
  <c r="CM32" i="17"/>
  <c r="BP46" i="15"/>
  <c r="BQ46" i="15" s="1"/>
  <c r="BR46" i="15" s="1"/>
  <c r="BS46" i="15" s="1"/>
  <c r="BT46" i="15" s="1"/>
  <c r="BG46" i="15"/>
  <c r="CN46" i="15" s="1"/>
  <c r="BF46" i="15"/>
  <c r="CL46" i="15"/>
  <c r="AK35" i="15"/>
  <c r="AJ35" i="15"/>
  <c r="AF35" i="15"/>
  <c r="BG39" i="15"/>
  <c r="CN39" i="15" s="1"/>
  <c r="CL39" i="15"/>
  <c r="BF39" i="15"/>
  <c r="BP39" i="15"/>
  <c r="BQ39" i="15" s="1"/>
  <c r="BR39" i="15" s="1"/>
  <c r="BS39" i="15" s="1"/>
  <c r="BT39" i="15" s="1"/>
  <c r="CJ48" i="15"/>
  <c r="BD48" i="15"/>
  <c r="BH31" i="15"/>
  <c r="CM31" i="15"/>
  <c r="BP33" i="15"/>
  <c r="BQ33" i="15" s="1"/>
  <c r="BR33" i="15" s="1"/>
  <c r="BS33" i="15" s="1"/>
  <c r="BT33" i="15" s="1"/>
  <c r="BG33" i="15"/>
  <c r="CN33" i="15" s="1"/>
  <c r="CL33" i="15"/>
  <c r="BF33" i="15"/>
  <c r="BH32" i="15"/>
  <c r="CM32" i="15"/>
  <c r="BE49" i="15"/>
  <c r="CK49" i="15"/>
  <c r="BH31" i="13"/>
  <c r="CM31" i="13"/>
  <c r="BP39" i="13"/>
  <c r="BQ39" i="13" s="1"/>
  <c r="BR39" i="13" s="1"/>
  <c r="BS39" i="13" s="1"/>
  <c r="BT39" i="13" s="1"/>
  <c r="BG39" i="13"/>
  <c r="CN39" i="13" s="1"/>
  <c r="CL39" i="13"/>
  <c r="BF39" i="13"/>
  <c r="CM33" i="13"/>
  <c r="BH33" i="13"/>
  <c r="BF41" i="13"/>
  <c r="BG41" i="13"/>
  <c r="CN41" i="13" s="1"/>
  <c r="CL41" i="13"/>
  <c r="BP41" i="13"/>
  <c r="BQ41" i="13" s="1"/>
  <c r="BR41" i="13" s="1"/>
  <c r="BS41" i="13" s="1"/>
  <c r="BT41" i="13" s="1"/>
  <c r="CK49" i="13"/>
  <c r="BE49" i="13"/>
  <c r="BH32" i="13"/>
  <c r="CM32" i="13"/>
  <c r="AI35" i="13"/>
  <c r="AE35" i="13"/>
  <c r="CJ48" i="13"/>
  <c r="BD48" i="13"/>
  <c r="BH46" i="13"/>
  <c r="CM46" i="13"/>
  <c r="CF52" i="11"/>
  <c r="BB52" i="11"/>
  <c r="CH52" i="11"/>
  <c r="CG52" i="11"/>
  <c r="BD44" i="11"/>
  <c r="CJ44" i="11"/>
  <c r="CM31" i="11"/>
  <c r="BH31" i="11"/>
  <c r="BH32" i="11"/>
  <c r="CM32" i="11"/>
  <c r="CK42" i="11"/>
  <c r="BE42" i="11"/>
  <c r="CL36" i="11"/>
  <c r="BF36" i="11"/>
  <c r="BG36" i="11"/>
  <c r="CN36" i="11" s="1"/>
  <c r="BP36" i="11"/>
  <c r="BQ36" i="11" s="1"/>
  <c r="BR36" i="11" s="1"/>
  <c r="BS36" i="11" s="1"/>
  <c r="BT36" i="11" s="1"/>
  <c r="BD47" i="11"/>
  <c r="CJ47" i="11"/>
  <c r="CJ45" i="11"/>
  <c r="BD45" i="11"/>
  <c r="CL46" i="11"/>
  <c r="BF46" i="11"/>
  <c r="BG46" i="11"/>
  <c r="CN46" i="11" s="1"/>
  <c r="BP46" i="11"/>
  <c r="BQ46" i="11" s="1"/>
  <c r="BR46" i="11" s="1"/>
  <c r="BS46" i="11" s="1"/>
  <c r="BT46" i="11" s="1"/>
  <c r="BE41" i="11"/>
  <c r="CK41" i="11"/>
  <c r="CJ49" i="11"/>
  <c r="BD49" i="11"/>
  <c r="AK35" i="11"/>
  <c r="AJ35" i="11"/>
  <c r="AF35" i="11"/>
  <c r="CI48" i="11"/>
  <c r="BC48" i="11"/>
  <c r="CL33" i="11"/>
  <c r="BF33" i="11"/>
  <c r="BG33" i="11"/>
  <c r="CN33" i="11" s="1"/>
  <c r="BP33" i="11"/>
  <c r="BQ33" i="11" s="1"/>
  <c r="BR33" i="11" s="1"/>
  <c r="BS33" i="11" s="1"/>
  <c r="BT33" i="11" s="1"/>
  <c r="CK39" i="11"/>
  <c r="BE39" i="11"/>
  <c r="T53" i="11"/>
  <c r="CH52" i="9"/>
  <c r="BB52" i="9"/>
  <c r="CG52" i="9"/>
  <c r="CF52" i="9"/>
  <c r="BG32" i="9"/>
  <c r="CN32" i="9" s="1"/>
  <c r="CL32" i="9"/>
  <c r="BF32" i="9"/>
  <c r="BP32" i="9"/>
  <c r="BQ32" i="9" s="1"/>
  <c r="BR32" i="9" s="1"/>
  <c r="BS32" i="9" s="1"/>
  <c r="BT32" i="9" s="1"/>
  <c r="CL39" i="9"/>
  <c r="BF39" i="9"/>
  <c r="BG39" i="9"/>
  <c r="CN39" i="9" s="1"/>
  <c r="BP39" i="9"/>
  <c r="BQ39" i="9" s="1"/>
  <c r="BR39" i="9" s="1"/>
  <c r="BS39" i="9" s="1"/>
  <c r="BT39" i="9" s="1"/>
  <c r="BD47" i="9"/>
  <c r="CJ47" i="9"/>
  <c r="AD29" i="9"/>
  <c r="AH29" i="9"/>
  <c r="BF33" i="9"/>
  <c r="CL33" i="9"/>
  <c r="BG33" i="9"/>
  <c r="CN33" i="9" s="1"/>
  <c r="BP33" i="9"/>
  <c r="BQ33" i="9" s="1"/>
  <c r="BR33" i="9" s="1"/>
  <c r="BS33" i="9" s="1"/>
  <c r="BT33" i="9" s="1"/>
  <c r="CJ49" i="9"/>
  <c r="BD49" i="9"/>
  <c r="AI34" i="9"/>
  <c r="AE34" i="9"/>
  <c r="CL46" i="9"/>
  <c r="BG46" i="9"/>
  <c r="CN46" i="9" s="1"/>
  <c r="BF46" i="9"/>
  <c r="BP46" i="9"/>
  <c r="BQ46" i="9" s="1"/>
  <c r="BR46" i="9" s="1"/>
  <c r="BS46" i="9" s="1"/>
  <c r="BT46" i="9" s="1"/>
  <c r="BE40" i="9"/>
  <c r="CK40" i="9"/>
  <c r="BC48" i="9"/>
  <c r="CI48" i="9"/>
  <c r="BP31" i="9"/>
  <c r="BQ31" i="9" s="1"/>
  <c r="BR31" i="9" s="1"/>
  <c r="BS31" i="9" s="1"/>
  <c r="BT31" i="9" s="1"/>
  <c r="CL31" i="9"/>
  <c r="BF31" i="9"/>
  <c r="BG31" i="9"/>
  <c r="CN31" i="9" s="1"/>
  <c r="BE41" i="9"/>
  <c r="CK41" i="9"/>
  <c r="CK42" i="9"/>
  <c r="BE42" i="9"/>
  <c r="AK35" i="9"/>
  <c r="AJ35" i="9"/>
  <c r="AF35" i="9"/>
  <c r="C23" i="3"/>
  <c r="A44" i="3"/>
  <c r="BI33" i="41" l="1"/>
  <c r="CO33" i="41"/>
  <c r="CS46" i="64"/>
  <c r="CW46" i="64"/>
  <c r="BX46" i="64"/>
  <c r="AQ35" i="64"/>
  <c r="CS31" i="64"/>
  <c r="BX31" i="64"/>
  <c r="CW31" i="64"/>
  <c r="CQ45" i="64"/>
  <c r="BU45" i="64"/>
  <c r="DF42" i="64"/>
  <c r="DG42" i="64" s="1"/>
  <c r="DH42" i="64" s="1"/>
  <c r="DI42" i="64" s="1"/>
  <c r="DJ42" i="64" s="1"/>
  <c r="DK42" i="64" s="1"/>
  <c r="DL42" i="64" s="1"/>
  <c r="DM42" i="64" s="1"/>
  <c r="DN42" i="64" s="1"/>
  <c r="CV42" i="64"/>
  <c r="CR42" i="64"/>
  <c r="BW42" i="64"/>
  <c r="BV42" i="64"/>
  <c r="CP49" i="64"/>
  <c r="BJ49" i="64"/>
  <c r="BU44" i="64"/>
  <c r="CQ44" i="64"/>
  <c r="CW32" i="64"/>
  <c r="BX32" i="64"/>
  <c r="CS32" i="64"/>
  <c r="CQ47" i="64"/>
  <c r="BU47" i="64"/>
  <c r="CQ41" i="64"/>
  <c r="BU41" i="64"/>
  <c r="CO48" i="64"/>
  <c r="BI48" i="64"/>
  <c r="DF40" i="64"/>
  <c r="DG40" i="64" s="1"/>
  <c r="DH40" i="64" s="1"/>
  <c r="DI40" i="64" s="1"/>
  <c r="DJ40" i="64" s="1"/>
  <c r="DK40" i="64" s="1"/>
  <c r="DL40" i="64" s="1"/>
  <c r="DM40" i="64" s="1"/>
  <c r="DN40" i="64" s="1"/>
  <c r="CV40" i="64"/>
  <c r="BW40" i="64"/>
  <c r="BV40" i="64"/>
  <c r="CR40" i="64"/>
  <c r="CW33" i="64"/>
  <c r="BX33" i="64"/>
  <c r="CS33" i="64"/>
  <c r="CQ39" i="64"/>
  <c r="BU39" i="64"/>
  <c r="BE40" i="51"/>
  <c r="CK40" i="51"/>
  <c r="CK40" i="41"/>
  <c r="BE40" i="41"/>
  <c r="BE40" i="27"/>
  <c r="CK40" i="27"/>
  <c r="BE40" i="29"/>
  <c r="CK40" i="29"/>
  <c r="CK40" i="53"/>
  <c r="BE40" i="53"/>
  <c r="BE40" i="25"/>
  <c r="CK40" i="25"/>
  <c r="CK40" i="57"/>
  <c r="BE40" i="57"/>
  <c r="BE40" i="47"/>
  <c r="CK40" i="47"/>
  <c r="BE40" i="33"/>
  <c r="CK40" i="33"/>
  <c r="CK40" i="23"/>
  <c r="BE40" i="23"/>
  <c r="CK40" i="17"/>
  <c r="BE40" i="17"/>
  <c r="CK40" i="45"/>
  <c r="BE40" i="45"/>
  <c r="BE40" i="19"/>
  <c r="CK40" i="19"/>
  <c r="BE40" i="11"/>
  <c r="CK40" i="11"/>
  <c r="BE40" i="55"/>
  <c r="CK40" i="55"/>
  <c r="CK40" i="15"/>
  <c r="BE40" i="15"/>
  <c r="CK40" i="39"/>
  <c r="BE40" i="39"/>
  <c r="CK40" i="31"/>
  <c r="BE40" i="31"/>
  <c r="BE40" i="59"/>
  <c r="CK40" i="59"/>
  <c r="BE40" i="37"/>
  <c r="CK40" i="37"/>
  <c r="BE40" i="61"/>
  <c r="CK40" i="61"/>
  <c r="BE40" i="43"/>
  <c r="CK40" i="43"/>
  <c r="CK40" i="49"/>
  <c r="BE40" i="49"/>
  <c r="CK40" i="13"/>
  <c r="BE40" i="13"/>
  <c r="BE40" i="35"/>
  <c r="CK40" i="35"/>
  <c r="CL41" i="23"/>
  <c r="BF41" i="23"/>
  <c r="BP41" i="23"/>
  <c r="BQ41" i="23" s="1"/>
  <c r="BR41" i="23" s="1"/>
  <c r="BS41" i="23" s="1"/>
  <c r="BT41" i="23" s="1"/>
  <c r="BG41" i="23"/>
  <c r="CN41" i="23" s="1"/>
  <c r="BG41" i="27"/>
  <c r="CN41" i="27" s="1"/>
  <c r="BP41" i="27"/>
  <c r="BQ41" i="27" s="1"/>
  <c r="BR41" i="27" s="1"/>
  <c r="BS41" i="27" s="1"/>
  <c r="BT41" i="27" s="1"/>
  <c r="CL41" i="27"/>
  <c r="BF41" i="27"/>
  <c r="BG41" i="15"/>
  <c r="CN41" i="15" s="1"/>
  <c r="BP41" i="15"/>
  <c r="BQ41" i="15" s="1"/>
  <c r="BR41" i="15" s="1"/>
  <c r="BS41" i="15" s="1"/>
  <c r="BT41" i="15" s="1"/>
  <c r="BF41" i="15"/>
  <c r="CL41" i="15"/>
  <c r="CL41" i="59"/>
  <c r="BP41" i="59"/>
  <c r="BQ41" i="59" s="1"/>
  <c r="BR41" i="59" s="1"/>
  <c r="BS41" i="59" s="1"/>
  <c r="BT41" i="59" s="1"/>
  <c r="BG41" i="59"/>
  <c r="CN41" i="59" s="1"/>
  <c r="BF41" i="59"/>
  <c r="BP41" i="49"/>
  <c r="BQ41" i="49" s="1"/>
  <c r="BR41" i="49" s="1"/>
  <c r="BS41" i="49" s="1"/>
  <c r="BT41" i="49" s="1"/>
  <c r="BF41" i="49"/>
  <c r="CL41" i="49"/>
  <c r="BG41" i="49"/>
  <c r="CN41" i="49" s="1"/>
  <c r="BD48" i="41"/>
  <c r="CJ48" i="41"/>
  <c r="BG41" i="33"/>
  <c r="CN41" i="33" s="1"/>
  <c r="BP41" i="33"/>
  <c r="BQ41" i="33" s="1"/>
  <c r="BR41" i="33" s="1"/>
  <c r="BS41" i="33" s="1"/>
  <c r="BT41" i="33" s="1"/>
  <c r="BF41" i="33"/>
  <c r="CL41" i="33"/>
  <c r="BE49" i="41"/>
  <c r="CK49" i="41"/>
  <c r="CL42" i="61"/>
  <c r="BG42" i="61"/>
  <c r="CN42" i="61" s="1"/>
  <c r="BF42" i="61"/>
  <c r="BP42" i="61"/>
  <c r="BQ42" i="61" s="1"/>
  <c r="BR42" i="61" s="1"/>
  <c r="BS42" i="61" s="1"/>
  <c r="BT42" i="61" s="1"/>
  <c r="CK44" i="61"/>
  <c r="BE44" i="61"/>
  <c r="CK47" i="61"/>
  <c r="BE47" i="61"/>
  <c r="CJ52" i="61"/>
  <c r="BD52" i="61"/>
  <c r="CK48" i="61"/>
  <c r="BE48" i="61"/>
  <c r="BI46" i="61"/>
  <c r="CO46" i="61"/>
  <c r="CM39" i="61"/>
  <c r="BH39" i="61"/>
  <c r="BH33" i="61"/>
  <c r="CM33" i="61"/>
  <c r="CO32" i="61"/>
  <c r="BI32" i="61"/>
  <c r="CM36" i="61"/>
  <c r="BH36" i="61"/>
  <c r="CO31" i="61"/>
  <c r="BI31" i="61"/>
  <c r="AK35" i="61"/>
  <c r="AF35" i="61"/>
  <c r="AJ35" i="61"/>
  <c r="CL49" i="61"/>
  <c r="BF49" i="61"/>
  <c r="BG49" i="61"/>
  <c r="CN49" i="61" s="1"/>
  <c r="BP49" i="61"/>
  <c r="BQ49" i="61" s="1"/>
  <c r="BR49" i="61" s="1"/>
  <c r="BS49" i="61" s="1"/>
  <c r="BT49" i="61" s="1"/>
  <c r="CO41" i="61"/>
  <c r="BI41" i="61"/>
  <c r="BH45" i="61"/>
  <c r="CM45" i="61"/>
  <c r="BE45" i="31"/>
  <c r="CK45" i="31"/>
  <c r="BE45" i="33"/>
  <c r="CK45" i="33"/>
  <c r="CJ44" i="15"/>
  <c r="BD44" i="15"/>
  <c r="CJ47" i="13"/>
  <c r="BD47" i="13"/>
  <c r="BE45" i="37"/>
  <c r="CK45" i="37"/>
  <c r="BD47" i="41"/>
  <c r="CJ47" i="41"/>
  <c r="BD47" i="15"/>
  <c r="CJ47" i="15"/>
  <c r="CK45" i="47"/>
  <c r="BE45" i="47"/>
  <c r="BD47" i="23"/>
  <c r="CJ47" i="23"/>
  <c r="CJ44" i="49"/>
  <c r="BD44" i="49"/>
  <c r="BE42" i="49"/>
  <c r="CK42" i="49"/>
  <c r="CJ47" i="31"/>
  <c r="BD47" i="31"/>
  <c r="CK45" i="13"/>
  <c r="BE45" i="13"/>
  <c r="BD47" i="45"/>
  <c r="CJ47" i="45"/>
  <c r="CJ44" i="59"/>
  <c r="BD44" i="59"/>
  <c r="CJ44" i="23"/>
  <c r="BD44" i="23"/>
  <c r="CJ47" i="59"/>
  <c r="BD47" i="59"/>
  <c r="CL36" i="59"/>
  <c r="BF36" i="59"/>
  <c r="BG36" i="59"/>
  <c r="CN36" i="59" s="1"/>
  <c r="BP36" i="59"/>
  <c r="BQ36" i="59" s="1"/>
  <c r="BR36" i="59" s="1"/>
  <c r="BS36" i="59" s="1"/>
  <c r="BT36" i="59" s="1"/>
  <c r="CK42" i="17"/>
  <c r="BE42" i="17"/>
  <c r="CJ44" i="9"/>
  <c r="BD44" i="9"/>
  <c r="BE42" i="47"/>
  <c r="CK42" i="47"/>
  <c r="CJ47" i="19"/>
  <c r="BD47" i="19"/>
  <c r="BC52" i="59"/>
  <c r="CI52" i="59"/>
  <c r="CI52" i="45"/>
  <c r="BC52" i="45"/>
  <c r="CK45" i="55"/>
  <c r="BE45" i="55"/>
  <c r="CK42" i="53"/>
  <c r="BE42" i="53"/>
  <c r="CK42" i="33"/>
  <c r="BE42" i="33"/>
  <c r="CJ44" i="17"/>
  <c r="BD44" i="17"/>
  <c r="CK45" i="45"/>
  <c r="BE45" i="45"/>
  <c r="CK45" i="27"/>
  <c r="BE45" i="27"/>
  <c r="CJ47" i="53"/>
  <c r="BD47" i="53"/>
  <c r="CK42" i="23"/>
  <c r="BE42" i="23"/>
  <c r="CK42" i="57"/>
  <c r="BE42" i="57"/>
  <c r="CK45" i="29"/>
  <c r="BE45" i="29"/>
  <c r="BD44" i="25"/>
  <c r="CJ44" i="25"/>
  <c r="CK45" i="41"/>
  <c r="BE45" i="41"/>
  <c r="BE42" i="55"/>
  <c r="CK42" i="55"/>
  <c r="BE42" i="15"/>
  <c r="CK42" i="15"/>
  <c r="CJ44" i="27"/>
  <c r="BD44" i="27"/>
  <c r="CK42" i="29"/>
  <c r="BE42" i="29"/>
  <c r="BE45" i="49"/>
  <c r="CK45" i="49"/>
  <c r="CK45" i="15"/>
  <c r="BE45" i="15"/>
  <c r="CJ47" i="29"/>
  <c r="BD47" i="29"/>
  <c r="CJ47" i="33"/>
  <c r="BD47" i="33"/>
  <c r="CJ47" i="51"/>
  <c r="BD47" i="51"/>
  <c r="BE45" i="53"/>
  <c r="CK45" i="53"/>
  <c r="CJ44" i="51"/>
  <c r="BD44" i="51"/>
  <c r="CK36" i="9"/>
  <c r="BE36" i="9"/>
  <c r="BD44" i="57"/>
  <c r="CJ44" i="57"/>
  <c r="CK45" i="59"/>
  <c r="BE45" i="59"/>
  <c r="BC52" i="49"/>
  <c r="CI52" i="49"/>
  <c r="BE42" i="59"/>
  <c r="CK42" i="59"/>
  <c r="BG36" i="53"/>
  <c r="CN36" i="53" s="1"/>
  <c r="BF36" i="53"/>
  <c r="CL36" i="53"/>
  <c r="BP36" i="53"/>
  <c r="BQ36" i="53" s="1"/>
  <c r="BR36" i="53" s="1"/>
  <c r="BS36" i="53" s="1"/>
  <c r="BT36" i="53" s="1"/>
  <c r="BE45" i="25"/>
  <c r="CK45" i="25"/>
  <c r="CJ44" i="53"/>
  <c r="BD44" i="53"/>
  <c r="CJ44" i="45"/>
  <c r="BD44" i="45"/>
  <c r="CK45" i="35"/>
  <c r="BE45" i="35"/>
  <c r="CK45" i="19"/>
  <c r="BE45" i="19"/>
  <c r="BE42" i="43"/>
  <c r="CK42" i="43"/>
  <c r="CJ47" i="25"/>
  <c r="BD47" i="25"/>
  <c r="BD47" i="17"/>
  <c r="CJ47" i="17"/>
  <c r="CK42" i="35"/>
  <c r="BE42" i="35"/>
  <c r="BE42" i="31"/>
  <c r="CK42" i="31"/>
  <c r="BE42" i="19"/>
  <c r="CK42" i="19"/>
  <c r="CK42" i="39"/>
  <c r="BE42" i="39"/>
  <c r="BD44" i="37"/>
  <c r="CJ44" i="37"/>
  <c r="CK45" i="39"/>
  <c r="BE45" i="39"/>
  <c r="CK42" i="13"/>
  <c r="BE42" i="13"/>
  <c r="BP36" i="39"/>
  <c r="BQ36" i="39" s="1"/>
  <c r="BR36" i="39" s="1"/>
  <c r="BS36" i="39" s="1"/>
  <c r="BT36" i="39" s="1"/>
  <c r="BG36" i="39"/>
  <c r="CN36" i="39" s="1"/>
  <c r="BF36" i="39"/>
  <c r="CL36" i="39"/>
  <c r="CJ44" i="31"/>
  <c r="BD44" i="31"/>
  <c r="CJ47" i="55"/>
  <c r="BD47" i="55"/>
  <c r="CJ44" i="55"/>
  <c r="BD44" i="55"/>
  <c r="BC52" i="55"/>
  <c r="CI52" i="55"/>
  <c r="CJ45" i="9"/>
  <c r="BD45" i="9"/>
  <c r="BE42" i="45"/>
  <c r="CK42" i="45"/>
  <c r="CK45" i="51"/>
  <c r="BE45" i="51"/>
  <c r="BD44" i="19"/>
  <c r="CJ44" i="19"/>
  <c r="CJ44" i="33"/>
  <c r="BD44" i="33"/>
  <c r="CK42" i="27"/>
  <c r="BE42" i="27"/>
  <c r="CJ47" i="39"/>
  <c r="BD47" i="39"/>
  <c r="BD47" i="57"/>
  <c r="CJ47" i="57"/>
  <c r="BE45" i="23"/>
  <c r="CK45" i="23"/>
  <c r="CJ47" i="47"/>
  <c r="BD47" i="47"/>
  <c r="CK42" i="37"/>
  <c r="BE42" i="37"/>
  <c r="BD47" i="35"/>
  <c r="CJ47" i="35"/>
  <c r="CJ44" i="13"/>
  <c r="BD44" i="13"/>
  <c r="CK42" i="25"/>
  <c r="BE42" i="25"/>
  <c r="CK42" i="51"/>
  <c r="BE42" i="51"/>
  <c r="CK42" i="41"/>
  <c r="BE42" i="41"/>
  <c r="BE45" i="43"/>
  <c r="CK45" i="43"/>
  <c r="BD44" i="39"/>
  <c r="CJ44" i="39"/>
  <c r="CK45" i="17"/>
  <c r="BE45" i="17"/>
  <c r="BE45" i="57"/>
  <c r="CK45" i="57"/>
  <c r="BD47" i="49"/>
  <c r="CJ47" i="49"/>
  <c r="BD44" i="43"/>
  <c r="CJ44" i="43"/>
  <c r="BD47" i="37"/>
  <c r="CJ47" i="37"/>
  <c r="CL36" i="55"/>
  <c r="BG36" i="55"/>
  <c r="CN36" i="55" s="1"/>
  <c r="BP36" i="55"/>
  <c r="BQ36" i="55" s="1"/>
  <c r="BR36" i="55" s="1"/>
  <c r="BS36" i="55" s="1"/>
  <c r="BT36" i="55" s="1"/>
  <c r="BF36" i="55"/>
  <c r="BD47" i="43"/>
  <c r="CJ47" i="43"/>
  <c r="BD44" i="47"/>
  <c r="CJ44" i="47"/>
  <c r="BD44" i="41"/>
  <c r="CJ44" i="41"/>
  <c r="BD44" i="29"/>
  <c r="CJ44" i="29"/>
  <c r="CJ47" i="27"/>
  <c r="BD47" i="27"/>
  <c r="CO46" i="59"/>
  <c r="BI46" i="59"/>
  <c r="BH49" i="59"/>
  <c r="CM49" i="59"/>
  <c r="BP48" i="59"/>
  <c r="BQ48" i="59" s="1"/>
  <c r="BR48" i="59" s="1"/>
  <c r="BS48" i="59" s="1"/>
  <c r="BT48" i="59" s="1"/>
  <c r="BG48" i="59"/>
  <c r="CN48" i="59" s="1"/>
  <c r="BF48" i="59"/>
  <c r="CL48" i="59"/>
  <c r="AJ35" i="59"/>
  <c r="AK35" i="59"/>
  <c r="AF35" i="59"/>
  <c r="BI32" i="59"/>
  <c r="CO32" i="59"/>
  <c r="CM39" i="59"/>
  <c r="BH39" i="59"/>
  <c r="CO33" i="59"/>
  <c r="BI33" i="59"/>
  <c r="BI31" i="59"/>
  <c r="CO31" i="59"/>
  <c r="BH41" i="57"/>
  <c r="CM41" i="57"/>
  <c r="CO32" i="57"/>
  <c r="BI32" i="57"/>
  <c r="BH39" i="57"/>
  <c r="CM39" i="57"/>
  <c r="CO31" i="57"/>
  <c r="BI31" i="57"/>
  <c r="CK48" i="57"/>
  <c r="BE48" i="57"/>
  <c r="BD52" i="57"/>
  <c r="CJ52" i="57"/>
  <c r="AJ35" i="57"/>
  <c r="AF35" i="57"/>
  <c r="AK35" i="57"/>
  <c r="CO33" i="57"/>
  <c r="BI33" i="57"/>
  <c r="CO36" i="57"/>
  <c r="BI36" i="57"/>
  <c r="BP49" i="57"/>
  <c r="BQ49" i="57" s="1"/>
  <c r="BR49" i="57" s="1"/>
  <c r="BS49" i="57" s="1"/>
  <c r="BT49" i="57" s="1"/>
  <c r="BG49" i="57"/>
  <c r="CN49" i="57" s="1"/>
  <c r="BF49" i="57"/>
  <c r="CL49" i="57"/>
  <c r="CO46" i="57"/>
  <c r="BI46" i="57"/>
  <c r="CM39" i="55"/>
  <c r="BH39" i="55"/>
  <c r="AG35" i="55"/>
  <c r="AL35" i="55"/>
  <c r="BF49" i="55"/>
  <c r="BP49" i="55"/>
  <c r="BQ49" i="55" s="1"/>
  <c r="BR49" i="55" s="1"/>
  <c r="BS49" i="55" s="1"/>
  <c r="BT49" i="55" s="1"/>
  <c r="BG49" i="55"/>
  <c r="CN49" i="55" s="1"/>
  <c r="CL49" i="55"/>
  <c r="CO33" i="55"/>
  <c r="BI33" i="55"/>
  <c r="BI46" i="55"/>
  <c r="CO46" i="55"/>
  <c r="CO31" i="55"/>
  <c r="BI31" i="55"/>
  <c r="CO32" i="55"/>
  <c r="BI32" i="55"/>
  <c r="BE48" i="55"/>
  <c r="CK48" i="55"/>
  <c r="CM41" i="55"/>
  <c r="BH41" i="55"/>
  <c r="BI39" i="53"/>
  <c r="CO39" i="53"/>
  <c r="AM29" i="53"/>
  <c r="CK48" i="53"/>
  <c r="BE48" i="53"/>
  <c r="CK52" i="53"/>
  <c r="BE52" i="53"/>
  <c r="BI32" i="53"/>
  <c r="CO32" i="53"/>
  <c r="BH41" i="53"/>
  <c r="CM41" i="53"/>
  <c r="CL49" i="53"/>
  <c r="BP49" i="53"/>
  <c r="BQ49" i="53" s="1"/>
  <c r="BR49" i="53" s="1"/>
  <c r="BS49" i="53" s="1"/>
  <c r="BT49" i="53" s="1"/>
  <c r="BG49" i="53"/>
  <c r="CN49" i="53" s="1"/>
  <c r="BF49" i="53"/>
  <c r="AL35" i="53"/>
  <c r="AG35" i="53"/>
  <c r="CM33" i="53"/>
  <c r="BH33" i="53"/>
  <c r="BI31" i="53"/>
  <c r="CO31" i="53"/>
  <c r="CO46" i="53"/>
  <c r="BI46" i="53"/>
  <c r="AG29" i="51"/>
  <c r="AL29" i="51"/>
  <c r="CO46" i="51"/>
  <c r="BI46" i="51"/>
  <c r="CO32" i="51"/>
  <c r="BI32" i="51"/>
  <c r="AG35" i="51"/>
  <c r="AL35" i="51"/>
  <c r="BE48" i="51"/>
  <c r="CK48" i="51"/>
  <c r="BH36" i="51"/>
  <c r="CM36" i="51"/>
  <c r="CO33" i="51"/>
  <c r="BI33" i="51"/>
  <c r="BU31" i="51"/>
  <c r="CQ31" i="51"/>
  <c r="BH41" i="51"/>
  <c r="CM41" i="51"/>
  <c r="CL49" i="51"/>
  <c r="BF49" i="51"/>
  <c r="BP49" i="51"/>
  <c r="BQ49" i="51" s="1"/>
  <c r="BR49" i="51" s="1"/>
  <c r="BS49" i="51" s="1"/>
  <c r="BT49" i="51" s="1"/>
  <c r="BG49" i="51"/>
  <c r="CN49" i="51" s="1"/>
  <c r="BH39" i="51"/>
  <c r="CM39" i="51"/>
  <c r="CJ52" i="51"/>
  <c r="BD52" i="51"/>
  <c r="AL35" i="49"/>
  <c r="AG35" i="49"/>
  <c r="CM49" i="49"/>
  <c r="BH49" i="49"/>
  <c r="BI32" i="49"/>
  <c r="CO32" i="49"/>
  <c r="BH36" i="49"/>
  <c r="CM36" i="49"/>
  <c r="CO33" i="49"/>
  <c r="BI33" i="49"/>
  <c r="BP48" i="49"/>
  <c r="BQ48" i="49" s="1"/>
  <c r="BR48" i="49" s="1"/>
  <c r="BS48" i="49" s="1"/>
  <c r="BT48" i="49" s="1"/>
  <c r="BG48" i="49"/>
  <c r="CN48" i="49" s="1"/>
  <c r="BF48" i="49"/>
  <c r="CL48" i="49"/>
  <c r="CP46" i="49"/>
  <c r="BJ46" i="49"/>
  <c r="CM39" i="49"/>
  <c r="BH39" i="49"/>
  <c r="CO31" i="49"/>
  <c r="BI31" i="49"/>
  <c r="CJ52" i="47"/>
  <c r="BD52" i="47"/>
  <c r="AL35" i="47"/>
  <c r="AG35" i="47"/>
  <c r="CM41" i="47"/>
  <c r="BH41" i="47"/>
  <c r="BH46" i="47"/>
  <c r="CM46" i="47"/>
  <c r="AK29" i="47"/>
  <c r="AF29" i="47"/>
  <c r="AJ29" i="47"/>
  <c r="BI32" i="47"/>
  <c r="CO32" i="47"/>
  <c r="BP49" i="47"/>
  <c r="BQ49" i="47" s="1"/>
  <c r="BR49" i="47" s="1"/>
  <c r="BS49" i="47" s="1"/>
  <c r="BT49" i="47" s="1"/>
  <c r="CL49" i="47"/>
  <c r="BF49" i="47"/>
  <c r="BG49" i="47"/>
  <c r="CN49" i="47" s="1"/>
  <c r="BI31" i="47"/>
  <c r="CO31" i="47"/>
  <c r="BE48" i="47"/>
  <c r="CK48" i="47"/>
  <c r="BI33" i="47"/>
  <c r="CO33" i="47"/>
  <c r="BH36" i="47"/>
  <c r="CM36" i="47"/>
  <c r="BI39" i="47"/>
  <c r="CO39" i="47"/>
  <c r="BH46" i="45"/>
  <c r="CM46" i="45"/>
  <c r="AG29" i="45"/>
  <c r="AL29" i="45"/>
  <c r="AK35" i="45"/>
  <c r="AJ35" i="45"/>
  <c r="AF35" i="45"/>
  <c r="CM36" i="45"/>
  <c r="BH36" i="45"/>
  <c r="BE48" i="45"/>
  <c r="CK48" i="45"/>
  <c r="CO41" i="45"/>
  <c r="BI41" i="45"/>
  <c r="BI32" i="45"/>
  <c r="CO32" i="45"/>
  <c r="BH39" i="45"/>
  <c r="CM39" i="45"/>
  <c r="BP49" i="45"/>
  <c r="BQ49" i="45" s="1"/>
  <c r="BR49" i="45" s="1"/>
  <c r="BS49" i="45" s="1"/>
  <c r="BT49" i="45" s="1"/>
  <c r="BG49" i="45"/>
  <c r="CN49" i="45" s="1"/>
  <c r="CL49" i="45"/>
  <c r="BF49" i="45"/>
  <c r="BI33" i="45"/>
  <c r="CO33" i="45"/>
  <c r="BI31" i="45"/>
  <c r="CO31" i="45"/>
  <c r="BH33" i="43"/>
  <c r="CM33" i="43"/>
  <c r="BH39" i="43"/>
  <c r="CM39" i="43"/>
  <c r="AG35" i="43"/>
  <c r="AL35" i="43"/>
  <c r="BI32" i="43"/>
  <c r="CO32" i="43"/>
  <c r="AF29" i="43"/>
  <c r="AJ29" i="43"/>
  <c r="AK29" i="43"/>
  <c r="BE48" i="43"/>
  <c r="CK48" i="43"/>
  <c r="CO31" i="43"/>
  <c r="BI31" i="43"/>
  <c r="BF49" i="43"/>
  <c r="BP49" i="43"/>
  <c r="BQ49" i="43" s="1"/>
  <c r="BR49" i="43" s="1"/>
  <c r="BS49" i="43" s="1"/>
  <c r="BT49" i="43" s="1"/>
  <c r="BG49" i="43"/>
  <c r="CN49" i="43" s="1"/>
  <c r="CL49" i="43"/>
  <c r="CO46" i="43"/>
  <c r="BI46" i="43"/>
  <c r="CM41" i="43"/>
  <c r="BH41" i="43"/>
  <c r="CO31" i="41"/>
  <c r="BI31" i="41"/>
  <c r="BI32" i="41"/>
  <c r="CO32" i="41"/>
  <c r="CO46" i="41"/>
  <c r="BI46" i="41"/>
  <c r="BI39" i="41"/>
  <c r="CO39" i="41"/>
  <c r="BI41" i="41"/>
  <c r="CO41" i="41"/>
  <c r="AM35" i="41"/>
  <c r="CK48" i="39"/>
  <c r="BE48" i="39"/>
  <c r="CO32" i="39"/>
  <c r="BI32" i="39"/>
  <c r="CJ52" i="39"/>
  <c r="BD52" i="39"/>
  <c r="AL29" i="39"/>
  <c r="AG29" i="39"/>
  <c r="BP49" i="39"/>
  <c r="BQ49" i="39" s="1"/>
  <c r="BR49" i="39" s="1"/>
  <c r="BS49" i="39" s="1"/>
  <c r="BT49" i="39" s="1"/>
  <c r="BF49" i="39"/>
  <c r="BG49" i="39"/>
  <c r="CN49" i="39" s="1"/>
  <c r="CL49" i="39"/>
  <c r="BI41" i="39"/>
  <c r="CO41" i="39"/>
  <c r="BI46" i="39"/>
  <c r="CO46" i="39"/>
  <c r="AM35" i="39"/>
  <c r="BH33" i="39"/>
  <c r="CM33" i="39"/>
  <c r="CO31" i="39"/>
  <c r="BI31" i="39"/>
  <c r="BH39" i="39"/>
  <c r="CM39" i="39"/>
  <c r="BI46" i="37"/>
  <c r="CO46" i="37"/>
  <c r="CM39" i="37"/>
  <c r="BH39" i="37"/>
  <c r="CP33" i="37"/>
  <c r="BJ33" i="37"/>
  <c r="BH41" i="37"/>
  <c r="CM41" i="37"/>
  <c r="BF49" i="37"/>
  <c r="BP49" i="37"/>
  <c r="BQ49" i="37" s="1"/>
  <c r="BR49" i="37" s="1"/>
  <c r="BS49" i="37" s="1"/>
  <c r="BT49" i="37" s="1"/>
  <c r="CL49" i="37"/>
  <c r="BG49" i="37"/>
  <c r="CN49" i="37" s="1"/>
  <c r="CO32" i="37"/>
  <c r="BI32" i="37"/>
  <c r="BE48" i="37"/>
  <c r="CK48" i="37"/>
  <c r="AM35" i="37"/>
  <c r="CO31" i="37"/>
  <c r="BI31" i="37"/>
  <c r="BF49" i="35"/>
  <c r="CL49" i="35"/>
  <c r="BP49" i="35"/>
  <c r="BQ49" i="35" s="1"/>
  <c r="BR49" i="35" s="1"/>
  <c r="BS49" i="35" s="1"/>
  <c r="BT49" i="35" s="1"/>
  <c r="BG49" i="35"/>
  <c r="CN49" i="35" s="1"/>
  <c r="BJ46" i="35"/>
  <c r="CP46" i="35"/>
  <c r="CO41" i="35"/>
  <c r="BI41" i="35"/>
  <c r="AJ35" i="35"/>
  <c r="AK35" i="35"/>
  <c r="AF35" i="35"/>
  <c r="BE48" i="35"/>
  <c r="CK48" i="35"/>
  <c r="BI31" i="35"/>
  <c r="CO31" i="35"/>
  <c r="CO39" i="35"/>
  <c r="BI39" i="35"/>
  <c r="CO32" i="35"/>
  <c r="BI32" i="35"/>
  <c r="BI33" i="35"/>
  <c r="CO33" i="35"/>
  <c r="AJ35" i="33"/>
  <c r="AK35" i="33"/>
  <c r="AF35" i="33"/>
  <c r="BI46" i="33"/>
  <c r="CO46" i="33"/>
  <c r="CO31" i="33"/>
  <c r="BI31" i="33"/>
  <c r="CO33" i="33"/>
  <c r="BI33" i="33"/>
  <c r="CL49" i="33"/>
  <c r="BG49" i="33"/>
  <c r="CN49" i="33" s="1"/>
  <c r="BF49" i="33"/>
  <c r="BP49" i="33"/>
  <c r="BQ49" i="33" s="1"/>
  <c r="BR49" i="33" s="1"/>
  <c r="BS49" i="33" s="1"/>
  <c r="BT49" i="33" s="1"/>
  <c r="CM39" i="33"/>
  <c r="BH39" i="33"/>
  <c r="CK48" i="33"/>
  <c r="BE48" i="33"/>
  <c r="CO32" i="33"/>
  <c r="BI32" i="33"/>
  <c r="BH39" i="31"/>
  <c r="CM39" i="31"/>
  <c r="BI32" i="31"/>
  <c r="CO32" i="31"/>
  <c r="BG49" i="31"/>
  <c r="CN49" i="31" s="1"/>
  <c r="CL49" i="31"/>
  <c r="BF49" i="31"/>
  <c r="BP49" i="31"/>
  <c r="BQ49" i="31" s="1"/>
  <c r="BR49" i="31" s="1"/>
  <c r="BS49" i="31" s="1"/>
  <c r="BT49" i="31" s="1"/>
  <c r="CO46" i="31"/>
  <c r="BI46" i="31"/>
  <c r="CP41" i="31"/>
  <c r="BJ41" i="31"/>
  <c r="AK35" i="31"/>
  <c r="AJ35" i="31"/>
  <c r="AF35" i="31"/>
  <c r="CO31" i="31"/>
  <c r="BI31" i="31"/>
  <c r="CO33" i="31"/>
  <c r="BI33" i="31"/>
  <c r="CK48" i="31"/>
  <c r="BE48" i="31"/>
  <c r="BH33" i="29"/>
  <c r="CM33" i="29"/>
  <c r="CK48" i="29"/>
  <c r="BE48" i="29"/>
  <c r="BP49" i="29"/>
  <c r="BQ49" i="29" s="1"/>
  <c r="BR49" i="29" s="1"/>
  <c r="BS49" i="29" s="1"/>
  <c r="BT49" i="29" s="1"/>
  <c r="BG49" i="29"/>
  <c r="CN49" i="29" s="1"/>
  <c r="CL49" i="29"/>
  <c r="BF49" i="29"/>
  <c r="CO32" i="29"/>
  <c r="BI32" i="29"/>
  <c r="BH46" i="29"/>
  <c r="CM46" i="29"/>
  <c r="AG35" i="29"/>
  <c r="AL35" i="29"/>
  <c r="CO41" i="29"/>
  <c r="BI41" i="29"/>
  <c r="CM39" i="29"/>
  <c r="BH39" i="29"/>
  <c r="BI31" i="29"/>
  <c r="CO31" i="29"/>
  <c r="AN35" i="27"/>
  <c r="CO33" i="27"/>
  <c r="BI33" i="27"/>
  <c r="CK48" i="27"/>
  <c r="BE48" i="27"/>
  <c r="BI31" i="27"/>
  <c r="CO31" i="27"/>
  <c r="BP49" i="27"/>
  <c r="BQ49" i="27" s="1"/>
  <c r="BR49" i="27" s="1"/>
  <c r="BS49" i="27" s="1"/>
  <c r="BT49" i="27" s="1"/>
  <c r="CL49" i="27"/>
  <c r="BF49" i="27"/>
  <c r="BG49" i="27"/>
  <c r="CN49" i="27" s="1"/>
  <c r="BH39" i="27"/>
  <c r="CM39" i="27"/>
  <c r="BH46" i="27"/>
  <c r="CM46" i="27"/>
  <c r="CO32" i="27"/>
  <c r="BI32" i="27"/>
  <c r="BP49" i="25"/>
  <c r="BQ49" i="25" s="1"/>
  <c r="BR49" i="25" s="1"/>
  <c r="BS49" i="25" s="1"/>
  <c r="BT49" i="25" s="1"/>
  <c r="BG49" i="25"/>
  <c r="CN49" i="25" s="1"/>
  <c r="CL49" i="25"/>
  <c r="BF49" i="25"/>
  <c r="AK35" i="25"/>
  <c r="AJ35" i="25"/>
  <c r="AF35" i="25"/>
  <c r="CO31" i="25"/>
  <c r="BI31" i="25"/>
  <c r="BE48" i="25"/>
  <c r="CK48" i="25"/>
  <c r="CO46" i="25"/>
  <c r="BI46" i="25"/>
  <c r="CO33" i="25"/>
  <c r="BI33" i="25"/>
  <c r="CO32" i="25"/>
  <c r="BI32" i="25"/>
  <c r="BH39" i="25"/>
  <c r="CM39" i="25"/>
  <c r="BH41" i="25"/>
  <c r="CM41" i="25"/>
  <c r="BE48" i="23"/>
  <c r="CK48" i="23"/>
  <c r="CM33" i="23"/>
  <c r="BH33" i="23"/>
  <c r="CO31" i="23"/>
  <c r="BI31" i="23"/>
  <c r="AL35" i="23"/>
  <c r="AG35" i="23"/>
  <c r="CO46" i="23"/>
  <c r="BI46" i="23"/>
  <c r="CO32" i="23"/>
  <c r="BI32" i="23"/>
  <c r="BP49" i="23"/>
  <c r="BQ49" i="23" s="1"/>
  <c r="BR49" i="23" s="1"/>
  <c r="BS49" i="23" s="1"/>
  <c r="BT49" i="23" s="1"/>
  <c r="CL49" i="23"/>
  <c r="BF49" i="23"/>
  <c r="BG49" i="23"/>
  <c r="CN49" i="23" s="1"/>
  <c r="BH39" i="23"/>
  <c r="CM39" i="23"/>
  <c r="AG35" i="19"/>
  <c r="AL35" i="19"/>
  <c r="CL48" i="19"/>
  <c r="BF48" i="19"/>
  <c r="BP48" i="19"/>
  <c r="BQ48" i="19" s="1"/>
  <c r="BR48" i="19" s="1"/>
  <c r="BS48" i="19" s="1"/>
  <c r="BT48" i="19" s="1"/>
  <c r="BG48" i="19"/>
  <c r="CN48" i="19" s="1"/>
  <c r="BH33" i="19"/>
  <c r="CM33" i="19"/>
  <c r="CO39" i="19"/>
  <c r="BI39" i="19"/>
  <c r="CP46" i="19"/>
  <c r="BJ46" i="19"/>
  <c r="CO32" i="19"/>
  <c r="BI32" i="19"/>
  <c r="CO31" i="19"/>
  <c r="BI31" i="19"/>
  <c r="CM49" i="19"/>
  <c r="BH49" i="19"/>
  <c r="BH41" i="19"/>
  <c r="CM41" i="19"/>
  <c r="CO33" i="17"/>
  <c r="BI33" i="17"/>
  <c r="CK48" i="17"/>
  <c r="BE48" i="17"/>
  <c r="BI41" i="17"/>
  <c r="CO41" i="17"/>
  <c r="CO32" i="17"/>
  <c r="BI32" i="17"/>
  <c r="CM39" i="17"/>
  <c r="BH39" i="17"/>
  <c r="AG35" i="17"/>
  <c r="AL35" i="17"/>
  <c r="BI31" i="17"/>
  <c r="CO31" i="17"/>
  <c r="BP49" i="17"/>
  <c r="BQ49" i="17" s="1"/>
  <c r="BR49" i="17" s="1"/>
  <c r="BS49" i="17" s="1"/>
  <c r="BT49" i="17" s="1"/>
  <c r="BF49" i="17"/>
  <c r="CL49" i="17"/>
  <c r="BG49" i="17"/>
  <c r="CN49" i="17" s="1"/>
  <c r="BI46" i="17"/>
  <c r="CO46" i="17"/>
  <c r="CO32" i="15"/>
  <c r="BI32" i="15"/>
  <c r="BH33" i="15"/>
  <c r="CM33" i="15"/>
  <c r="CM39" i="15"/>
  <c r="BH39" i="15"/>
  <c r="BH46" i="15"/>
  <c r="CM46" i="15"/>
  <c r="AL35" i="15"/>
  <c r="AG35" i="15"/>
  <c r="CK48" i="15"/>
  <c r="BE48" i="15"/>
  <c r="CL49" i="15"/>
  <c r="BP49" i="15"/>
  <c r="BQ49" i="15" s="1"/>
  <c r="BR49" i="15" s="1"/>
  <c r="BS49" i="15" s="1"/>
  <c r="BT49" i="15" s="1"/>
  <c r="BG49" i="15"/>
  <c r="CN49" i="15" s="1"/>
  <c r="BF49" i="15"/>
  <c r="CO31" i="15"/>
  <c r="BI31" i="15"/>
  <c r="BE48" i="13"/>
  <c r="CK48" i="13"/>
  <c r="CL49" i="13"/>
  <c r="BF49" i="13"/>
  <c r="BP49" i="13"/>
  <c r="BQ49" i="13" s="1"/>
  <c r="BR49" i="13" s="1"/>
  <c r="BS49" i="13" s="1"/>
  <c r="BT49" i="13" s="1"/>
  <c r="BG49" i="13"/>
  <c r="CN49" i="13" s="1"/>
  <c r="BI33" i="13"/>
  <c r="CO33" i="13"/>
  <c r="BI31" i="13"/>
  <c r="CO31" i="13"/>
  <c r="AF35" i="13"/>
  <c r="AJ35" i="13"/>
  <c r="AK35" i="13"/>
  <c r="BH39" i="13"/>
  <c r="CM39" i="13"/>
  <c r="BI46" i="13"/>
  <c r="CO46" i="13"/>
  <c r="CM41" i="13"/>
  <c r="BH41" i="13"/>
  <c r="BI32" i="13"/>
  <c r="CO32" i="13"/>
  <c r="CJ48" i="11"/>
  <c r="BD48" i="11"/>
  <c r="CK49" i="11"/>
  <c r="BE49" i="11"/>
  <c r="BE47" i="11"/>
  <c r="CK47" i="11"/>
  <c r="CO32" i="11"/>
  <c r="BI32" i="11"/>
  <c r="CK44" i="11"/>
  <c r="BE44" i="11"/>
  <c r="CL39" i="11"/>
  <c r="BF39" i="11"/>
  <c r="BG39" i="11"/>
  <c r="CN39" i="11" s="1"/>
  <c r="BP39" i="11"/>
  <c r="BQ39" i="11" s="1"/>
  <c r="BR39" i="11" s="1"/>
  <c r="BS39" i="11" s="1"/>
  <c r="BT39" i="11" s="1"/>
  <c r="CM33" i="11"/>
  <c r="BH33" i="11"/>
  <c r="CL41" i="11"/>
  <c r="BF41" i="11"/>
  <c r="BG41" i="11"/>
  <c r="CN41" i="11" s="1"/>
  <c r="BP41" i="11"/>
  <c r="BQ41" i="11" s="1"/>
  <c r="BR41" i="11" s="1"/>
  <c r="BS41" i="11" s="1"/>
  <c r="BT41" i="11" s="1"/>
  <c r="BH36" i="11"/>
  <c r="CM36" i="11"/>
  <c r="CK45" i="11"/>
  <c r="BE45" i="11"/>
  <c r="CL42" i="11"/>
  <c r="BF42" i="11"/>
  <c r="BG42" i="11"/>
  <c r="CN42" i="11" s="1"/>
  <c r="BP42" i="11"/>
  <c r="BQ42" i="11" s="1"/>
  <c r="BR42" i="11" s="1"/>
  <c r="BS42" i="11" s="1"/>
  <c r="BT42" i="11" s="1"/>
  <c r="CO31" i="11"/>
  <c r="BI31" i="11"/>
  <c r="BC52" i="11"/>
  <c r="CI52" i="11"/>
  <c r="AL35" i="11"/>
  <c r="AG35" i="11"/>
  <c r="CM46" i="11"/>
  <c r="BH46" i="11"/>
  <c r="AL35" i="9"/>
  <c r="AG35" i="9"/>
  <c r="AK34" i="9"/>
  <c r="AJ34" i="9"/>
  <c r="AF34" i="9"/>
  <c r="CM32" i="9"/>
  <c r="BH32" i="9"/>
  <c r="BG42" i="9"/>
  <c r="CN42" i="9" s="1"/>
  <c r="BF42" i="9"/>
  <c r="BP42" i="9"/>
  <c r="BQ42" i="9" s="1"/>
  <c r="BR42" i="9" s="1"/>
  <c r="BS42" i="9" s="1"/>
  <c r="BT42" i="9" s="1"/>
  <c r="CL42" i="9"/>
  <c r="BG40" i="9"/>
  <c r="CN40" i="9" s="1"/>
  <c r="BP40" i="9"/>
  <c r="BQ40" i="9" s="1"/>
  <c r="BR40" i="9" s="1"/>
  <c r="BS40" i="9" s="1"/>
  <c r="BT40" i="9" s="1"/>
  <c r="BF40" i="9"/>
  <c r="CL40" i="9"/>
  <c r="CM33" i="9"/>
  <c r="BH33" i="9"/>
  <c r="BH39" i="9"/>
  <c r="CM39" i="9"/>
  <c r="BG41" i="9"/>
  <c r="CN41" i="9" s="1"/>
  <c r="BP41" i="9"/>
  <c r="BQ41" i="9" s="1"/>
  <c r="BR41" i="9" s="1"/>
  <c r="BS41" i="9" s="1"/>
  <c r="BT41" i="9" s="1"/>
  <c r="BF41" i="9"/>
  <c r="CL41" i="9"/>
  <c r="CK49" i="9"/>
  <c r="BE49" i="9"/>
  <c r="AE29" i="9"/>
  <c r="AI29" i="9"/>
  <c r="CI52" i="9"/>
  <c r="BC52" i="9"/>
  <c r="BH31" i="9"/>
  <c r="CM31" i="9"/>
  <c r="BD48" i="9"/>
  <c r="CJ48" i="9"/>
  <c r="CM46" i="9"/>
  <c r="BH46" i="9"/>
  <c r="CK47" i="9"/>
  <c r="BE47" i="9"/>
  <c r="J32" i="3"/>
  <c r="BJ33" i="41" l="1"/>
  <c r="CP33" i="41"/>
  <c r="DF39" i="64"/>
  <c r="DG39" i="64" s="1"/>
  <c r="DH39" i="64" s="1"/>
  <c r="DI39" i="64" s="1"/>
  <c r="DJ39" i="64" s="1"/>
  <c r="DK39" i="64" s="1"/>
  <c r="DL39" i="64" s="1"/>
  <c r="DM39" i="64" s="1"/>
  <c r="DN39" i="64" s="1"/>
  <c r="CV39" i="64"/>
  <c r="CR39" i="64"/>
  <c r="BW39" i="64"/>
  <c r="BV39" i="64"/>
  <c r="CV47" i="64"/>
  <c r="CR47" i="64"/>
  <c r="DF47" i="64"/>
  <c r="DG47" i="64" s="1"/>
  <c r="DH47" i="64" s="1"/>
  <c r="DI47" i="64" s="1"/>
  <c r="DJ47" i="64" s="1"/>
  <c r="DK47" i="64" s="1"/>
  <c r="DL47" i="64" s="1"/>
  <c r="DM47" i="64" s="1"/>
  <c r="DN47" i="64" s="1"/>
  <c r="BW47" i="64"/>
  <c r="BV47" i="64"/>
  <c r="BV45" i="64"/>
  <c r="CV45" i="64"/>
  <c r="DF45" i="64"/>
  <c r="DG45" i="64" s="1"/>
  <c r="DH45" i="64" s="1"/>
  <c r="DI45" i="64" s="1"/>
  <c r="DJ45" i="64" s="1"/>
  <c r="DK45" i="64" s="1"/>
  <c r="DL45" i="64" s="1"/>
  <c r="DM45" i="64" s="1"/>
  <c r="DN45" i="64" s="1"/>
  <c r="CR45" i="64"/>
  <c r="BW45" i="64"/>
  <c r="BU49" i="64"/>
  <c r="CQ49" i="64"/>
  <c r="AR35" i="64"/>
  <c r="BY33" i="64"/>
  <c r="CT33" i="64"/>
  <c r="CX33" i="64"/>
  <c r="CT32" i="64"/>
  <c r="CX32" i="64"/>
  <c r="BY32" i="64"/>
  <c r="CW42" i="64"/>
  <c r="CS42" i="64"/>
  <c r="BX42" i="64"/>
  <c r="CT46" i="64"/>
  <c r="CX46" i="64"/>
  <c r="BY46" i="64"/>
  <c r="BJ48" i="64"/>
  <c r="CP48" i="64"/>
  <c r="CT31" i="64"/>
  <c r="BY31" i="64"/>
  <c r="CX31" i="64"/>
  <c r="BX40" i="64"/>
  <c r="CW40" i="64"/>
  <c r="CS40" i="64"/>
  <c r="CR41" i="64"/>
  <c r="BV41" i="64"/>
  <c r="CV41" i="64"/>
  <c r="BW41" i="64"/>
  <c r="DF41" i="64"/>
  <c r="DG41" i="64" s="1"/>
  <c r="DH41" i="64" s="1"/>
  <c r="DI41" i="64" s="1"/>
  <c r="DJ41" i="64" s="1"/>
  <c r="DK41" i="64" s="1"/>
  <c r="DL41" i="64" s="1"/>
  <c r="DM41" i="64" s="1"/>
  <c r="DN41" i="64" s="1"/>
  <c r="CR44" i="64"/>
  <c r="CV44" i="64"/>
  <c r="BW44" i="64"/>
  <c r="BV44" i="64"/>
  <c r="DF44" i="64"/>
  <c r="DG44" i="64" s="1"/>
  <c r="DH44" i="64" s="1"/>
  <c r="DI44" i="64" s="1"/>
  <c r="DJ44" i="64" s="1"/>
  <c r="DK44" i="64" s="1"/>
  <c r="DL44" i="64" s="1"/>
  <c r="DM44" i="64" s="1"/>
  <c r="DN44" i="64" s="1"/>
  <c r="BP40" i="13"/>
  <c r="BQ40" i="13" s="1"/>
  <c r="BR40" i="13" s="1"/>
  <c r="BS40" i="13" s="1"/>
  <c r="BT40" i="13" s="1"/>
  <c r="BG40" i="13"/>
  <c r="CN40" i="13" s="1"/>
  <c r="BF40" i="13"/>
  <c r="CL40" i="13"/>
  <c r="BF40" i="17"/>
  <c r="CL40" i="17"/>
  <c r="BG40" i="17"/>
  <c r="CN40" i="17" s="1"/>
  <c r="BP40" i="17"/>
  <c r="BQ40" i="17" s="1"/>
  <c r="BR40" i="17" s="1"/>
  <c r="BS40" i="17" s="1"/>
  <c r="BT40" i="17" s="1"/>
  <c r="CL40" i="47"/>
  <c r="BF40" i="47"/>
  <c r="BP40" i="47"/>
  <c r="BQ40" i="47" s="1"/>
  <c r="BR40" i="47" s="1"/>
  <c r="BS40" i="47" s="1"/>
  <c r="BT40" i="47" s="1"/>
  <c r="BG40" i="47"/>
  <c r="CN40" i="47" s="1"/>
  <c r="BF40" i="11"/>
  <c r="BP40" i="11"/>
  <c r="BQ40" i="11" s="1"/>
  <c r="BR40" i="11" s="1"/>
  <c r="BS40" i="11" s="1"/>
  <c r="BT40" i="11" s="1"/>
  <c r="BG40" i="11"/>
  <c r="CN40" i="11" s="1"/>
  <c r="CL40" i="11"/>
  <c r="BG40" i="57"/>
  <c r="CN40" i="57" s="1"/>
  <c r="CL40" i="57"/>
  <c r="BF40" i="57"/>
  <c r="BP40" i="57"/>
  <c r="BQ40" i="57" s="1"/>
  <c r="BR40" i="57" s="1"/>
  <c r="BS40" i="57" s="1"/>
  <c r="BT40" i="57" s="1"/>
  <c r="BP40" i="29"/>
  <c r="BQ40" i="29" s="1"/>
  <c r="BR40" i="29" s="1"/>
  <c r="BS40" i="29" s="1"/>
  <c r="BT40" i="29" s="1"/>
  <c r="BG40" i="29"/>
  <c r="CN40" i="29" s="1"/>
  <c r="BF40" i="29"/>
  <c r="CL40" i="29"/>
  <c r="BP40" i="49"/>
  <c r="BQ40" i="49" s="1"/>
  <c r="BR40" i="49" s="1"/>
  <c r="BS40" i="49" s="1"/>
  <c r="BT40" i="49" s="1"/>
  <c r="BF40" i="49"/>
  <c r="BG40" i="49"/>
  <c r="CN40" i="49" s="1"/>
  <c r="CL40" i="49"/>
  <c r="BG40" i="15"/>
  <c r="CN40" i="15" s="1"/>
  <c r="CL40" i="15"/>
  <c r="BF40" i="15"/>
  <c r="BP40" i="15"/>
  <c r="BQ40" i="15" s="1"/>
  <c r="BR40" i="15" s="1"/>
  <c r="BS40" i="15" s="1"/>
  <c r="BT40" i="15" s="1"/>
  <c r="BG40" i="23"/>
  <c r="CN40" i="23" s="1"/>
  <c r="CL40" i="23"/>
  <c r="BF40" i="23"/>
  <c r="BP40" i="23"/>
  <c r="BQ40" i="23" s="1"/>
  <c r="BR40" i="23" s="1"/>
  <c r="BS40" i="23" s="1"/>
  <c r="BT40" i="23" s="1"/>
  <c r="BP40" i="19"/>
  <c r="BQ40" i="19" s="1"/>
  <c r="BR40" i="19" s="1"/>
  <c r="BS40" i="19" s="1"/>
  <c r="BT40" i="19" s="1"/>
  <c r="BG40" i="19"/>
  <c r="CN40" i="19" s="1"/>
  <c r="CL40" i="19"/>
  <c r="BF40" i="19"/>
  <c r="BF40" i="27"/>
  <c r="BG40" i="27"/>
  <c r="CN40" i="27" s="1"/>
  <c r="CL40" i="27"/>
  <c r="BP40" i="27"/>
  <c r="BQ40" i="27" s="1"/>
  <c r="BR40" i="27" s="1"/>
  <c r="BS40" i="27" s="1"/>
  <c r="BT40" i="27" s="1"/>
  <c r="CL40" i="59"/>
  <c r="BG40" i="59"/>
  <c r="CN40" i="59" s="1"/>
  <c r="BF40" i="59"/>
  <c r="BP40" i="59"/>
  <c r="BQ40" i="59" s="1"/>
  <c r="BR40" i="59" s="1"/>
  <c r="BS40" i="59" s="1"/>
  <c r="BT40" i="59" s="1"/>
  <c r="CL40" i="45"/>
  <c r="BP40" i="45"/>
  <c r="BQ40" i="45" s="1"/>
  <c r="BR40" i="45" s="1"/>
  <c r="BS40" i="45" s="1"/>
  <c r="BT40" i="45" s="1"/>
  <c r="BG40" i="45"/>
  <c r="CN40" i="45" s="1"/>
  <c r="BF40" i="45"/>
  <c r="CL40" i="25"/>
  <c r="BF40" i="25"/>
  <c r="BP40" i="25"/>
  <c r="BQ40" i="25" s="1"/>
  <c r="BR40" i="25" s="1"/>
  <c r="BS40" i="25" s="1"/>
  <c r="BT40" i="25" s="1"/>
  <c r="BG40" i="25"/>
  <c r="CN40" i="25" s="1"/>
  <c r="BG40" i="41"/>
  <c r="CN40" i="41" s="1"/>
  <c r="BF40" i="41"/>
  <c r="CL40" i="41"/>
  <c r="BP40" i="41"/>
  <c r="BQ40" i="41" s="1"/>
  <c r="BR40" i="41" s="1"/>
  <c r="BS40" i="41" s="1"/>
  <c r="BT40" i="41" s="1"/>
  <c r="BG40" i="37"/>
  <c r="CN40" i="37" s="1"/>
  <c r="CL40" i="37"/>
  <c r="BF40" i="37"/>
  <c r="BP40" i="37"/>
  <c r="BQ40" i="37" s="1"/>
  <c r="BR40" i="37" s="1"/>
  <c r="BS40" i="37" s="1"/>
  <c r="BT40" i="37" s="1"/>
  <c r="BF40" i="43"/>
  <c r="CL40" i="43"/>
  <c r="BP40" i="43"/>
  <c r="BQ40" i="43" s="1"/>
  <c r="BR40" i="43" s="1"/>
  <c r="BS40" i="43" s="1"/>
  <c r="BT40" i="43" s="1"/>
  <c r="BG40" i="43"/>
  <c r="CN40" i="43" s="1"/>
  <c r="BP40" i="31"/>
  <c r="BQ40" i="31" s="1"/>
  <c r="BR40" i="31" s="1"/>
  <c r="BS40" i="31" s="1"/>
  <c r="BT40" i="31" s="1"/>
  <c r="BG40" i="31"/>
  <c r="CN40" i="31" s="1"/>
  <c r="CL40" i="31"/>
  <c r="BF40" i="31"/>
  <c r="BF40" i="55"/>
  <c r="CL40" i="55"/>
  <c r="BG40" i="55"/>
  <c r="CN40" i="55" s="1"/>
  <c r="BP40" i="55"/>
  <c r="BQ40" i="55" s="1"/>
  <c r="BR40" i="55" s="1"/>
  <c r="BS40" i="55" s="1"/>
  <c r="BT40" i="55" s="1"/>
  <c r="BG40" i="33"/>
  <c r="CN40" i="33" s="1"/>
  <c r="CL40" i="33"/>
  <c r="BF40" i="33"/>
  <c r="BP40" i="33"/>
  <c r="BQ40" i="33" s="1"/>
  <c r="BR40" i="33" s="1"/>
  <c r="BS40" i="33" s="1"/>
  <c r="BT40" i="33" s="1"/>
  <c r="CL40" i="53"/>
  <c r="BG40" i="53"/>
  <c r="CN40" i="53" s="1"/>
  <c r="BF40" i="53"/>
  <c r="BP40" i="53"/>
  <c r="BQ40" i="53" s="1"/>
  <c r="BR40" i="53" s="1"/>
  <c r="BS40" i="53" s="1"/>
  <c r="BT40" i="53" s="1"/>
  <c r="BP40" i="35"/>
  <c r="BQ40" i="35" s="1"/>
  <c r="BR40" i="35" s="1"/>
  <c r="BS40" i="35" s="1"/>
  <c r="BT40" i="35" s="1"/>
  <c r="BG40" i="35"/>
  <c r="CN40" i="35" s="1"/>
  <c r="CL40" i="35"/>
  <c r="BF40" i="35"/>
  <c r="BF40" i="61"/>
  <c r="CL40" i="61"/>
  <c r="BP40" i="61"/>
  <c r="BQ40" i="61" s="1"/>
  <c r="BR40" i="61" s="1"/>
  <c r="BS40" i="61" s="1"/>
  <c r="BT40" i="61" s="1"/>
  <c r="BG40" i="61"/>
  <c r="CN40" i="61" s="1"/>
  <c r="CL40" i="39"/>
  <c r="BP40" i="39"/>
  <c r="BQ40" i="39" s="1"/>
  <c r="BR40" i="39" s="1"/>
  <c r="BS40" i="39" s="1"/>
  <c r="BT40" i="39" s="1"/>
  <c r="BG40" i="39"/>
  <c r="CN40" i="39" s="1"/>
  <c r="BF40" i="39"/>
  <c r="BP40" i="51"/>
  <c r="BQ40" i="51" s="1"/>
  <c r="BR40" i="51" s="1"/>
  <c r="BS40" i="51" s="1"/>
  <c r="BT40" i="51" s="1"/>
  <c r="CL40" i="51"/>
  <c r="BF40" i="51"/>
  <c r="BG40" i="51"/>
  <c r="CN40" i="51" s="1"/>
  <c r="BH41" i="59"/>
  <c r="CM41" i="59"/>
  <c r="BH41" i="27"/>
  <c r="CM41" i="27"/>
  <c r="BE48" i="41"/>
  <c r="CK48" i="41"/>
  <c r="BH41" i="33"/>
  <c r="CM41" i="33"/>
  <c r="CM41" i="15"/>
  <c r="BH41" i="15"/>
  <c r="CM41" i="23"/>
  <c r="BH41" i="23"/>
  <c r="CL49" i="41"/>
  <c r="BF49" i="41"/>
  <c r="BP49" i="41"/>
  <c r="BQ49" i="41" s="1"/>
  <c r="BR49" i="41" s="1"/>
  <c r="BS49" i="41" s="1"/>
  <c r="BT49" i="41" s="1"/>
  <c r="BG49" i="41"/>
  <c r="CN49" i="41" s="1"/>
  <c r="CM41" i="49"/>
  <c r="BH41" i="49"/>
  <c r="BF47" i="61"/>
  <c r="BG47" i="61"/>
  <c r="CN47" i="61" s="1"/>
  <c r="CL47" i="61"/>
  <c r="BP47" i="61"/>
  <c r="BQ47" i="61" s="1"/>
  <c r="BR47" i="61" s="1"/>
  <c r="BS47" i="61" s="1"/>
  <c r="BT47" i="61" s="1"/>
  <c r="CL44" i="61"/>
  <c r="BG44" i="61"/>
  <c r="CN44" i="61" s="1"/>
  <c r="BF44" i="61"/>
  <c r="BP44" i="61"/>
  <c r="BQ44" i="61" s="1"/>
  <c r="BR44" i="61" s="1"/>
  <c r="BS44" i="61" s="1"/>
  <c r="BT44" i="61" s="1"/>
  <c r="BH42" i="61"/>
  <c r="CM42" i="61"/>
  <c r="CK52" i="61"/>
  <c r="BE52" i="61"/>
  <c r="CP32" i="61"/>
  <c r="BJ32" i="61"/>
  <c r="CO36" i="61"/>
  <c r="BI36" i="61"/>
  <c r="BJ46" i="61"/>
  <c r="CP46" i="61"/>
  <c r="BJ41" i="61"/>
  <c r="CP41" i="61"/>
  <c r="CO33" i="61"/>
  <c r="BI33" i="61"/>
  <c r="CP31" i="61"/>
  <c r="BJ31" i="61"/>
  <c r="CO39" i="61"/>
  <c r="BI39" i="61"/>
  <c r="BI45" i="61"/>
  <c r="CO45" i="61"/>
  <c r="BP48" i="61"/>
  <c r="BQ48" i="61" s="1"/>
  <c r="BR48" i="61" s="1"/>
  <c r="BS48" i="61" s="1"/>
  <c r="BT48" i="61" s="1"/>
  <c r="CL48" i="61"/>
  <c r="BF48" i="61"/>
  <c r="BG48" i="61"/>
  <c r="CN48" i="61" s="1"/>
  <c r="BH49" i="61"/>
  <c r="CM49" i="61"/>
  <c r="AL35" i="61"/>
  <c r="AG35" i="61"/>
  <c r="CK44" i="15"/>
  <c r="BE44" i="15"/>
  <c r="CK44" i="47"/>
  <c r="BE44" i="47"/>
  <c r="CK47" i="37"/>
  <c r="BE47" i="37"/>
  <c r="CK47" i="49"/>
  <c r="BE47" i="49"/>
  <c r="CL45" i="57"/>
  <c r="BF45" i="57"/>
  <c r="BG45" i="57"/>
  <c r="CN45" i="57" s="1"/>
  <c r="BP45" i="57"/>
  <c r="BQ45" i="57" s="1"/>
  <c r="BR45" i="57" s="1"/>
  <c r="BS45" i="57" s="1"/>
  <c r="BT45" i="57" s="1"/>
  <c r="BE44" i="39"/>
  <c r="CK44" i="39"/>
  <c r="BE44" i="55"/>
  <c r="CK44" i="55"/>
  <c r="CK47" i="33"/>
  <c r="BE47" i="33"/>
  <c r="CK44" i="27"/>
  <c r="BE44" i="27"/>
  <c r="BP45" i="41"/>
  <c r="BQ45" i="41" s="1"/>
  <c r="BR45" i="41" s="1"/>
  <c r="BS45" i="41" s="1"/>
  <c r="BT45" i="41" s="1"/>
  <c r="CL45" i="41"/>
  <c r="BF45" i="41"/>
  <c r="BG45" i="41"/>
  <c r="CN45" i="41" s="1"/>
  <c r="BP45" i="29"/>
  <c r="BQ45" i="29" s="1"/>
  <c r="BR45" i="29" s="1"/>
  <c r="BS45" i="29" s="1"/>
  <c r="BT45" i="29" s="1"/>
  <c r="CL45" i="29"/>
  <c r="BG45" i="29"/>
  <c r="CN45" i="29" s="1"/>
  <c r="BF45" i="29"/>
  <c r="CK47" i="53"/>
  <c r="BE47" i="53"/>
  <c r="CL42" i="33"/>
  <c r="BP42" i="33"/>
  <c r="BQ42" i="33" s="1"/>
  <c r="BR42" i="33" s="1"/>
  <c r="BS42" i="33" s="1"/>
  <c r="BT42" i="33" s="1"/>
  <c r="BF42" i="33"/>
  <c r="BG42" i="33"/>
  <c r="CN42" i="33" s="1"/>
  <c r="CK47" i="45"/>
  <c r="BE47" i="45"/>
  <c r="CL45" i="17"/>
  <c r="BF45" i="17"/>
  <c r="BP45" i="17"/>
  <c r="BQ45" i="17" s="1"/>
  <c r="BR45" i="17" s="1"/>
  <c r="BS45" i="17" s="1"/>
  <c r="BT45" i="17" s="1"/>
  <c r="BG45" i="17"/>
  <c r="CN45" i="17" s="1"/>
  <c r="CK44" i="13"/>
  <c r="BE44" i="13"/>
  <c r="CK47" i="47"/>
  <c r="BE47" i="47"/>
  <c r="BP45" i="23"/>
  <c r="BQ45" i="23" s="1"/>
  <c r="BR45" i="23" s="1"/>
  <c r="BS45" i="23" s="1"/>
  <c r="BT45" i="23" s="1"/>
  <c r="CL45" i="23"/>
  <c r="BF45" i="23"/>
  <c r="BG45" i="23"/>
  <c r="CN45" i="23" s="1"/>
  <c r="CK44" i="33"/>
  <c r="BE44" i="33"/>
  <c r="CK44" i="37"/>
  <c r="BE44" i="37"/>
  <c r="BF42" i="19"/>
  <c r="CL42" i="19"/>
  <c r="BG42" i="19"/>
  <c r="CN42" i="19" s="1"/>
  <c r="BP42" i="19"/>
  <c r="BQ42" i="19" s="1"/>
  <c r="BR42" i="19" s="1"/>
  <c r="BS42" i="19" s="1"/>
  <c r="BT42" i="19" s="1"/>
  <c r="BP42" i="17"/>
  <c r="BQ42" i="17" s="1"/>
  <c r="BR42" i="17" s="1"/>
  <c r="BS42" i="17" s="1"/>
  <c r="BT42" i="17" s="1"/>
  <c r="BG42" i="17"/>
  <c r="CN42" i="17" s="1"/>
  <c r="BF42" i="17"/>
  <c r="CL42" i="17"/>
  <c r="BE47" i="59"/>
  <c r="CK47" i="59"/>
  <c r="BG45" i="13"/>
  <c r="CN45" i="13" s="1"/>
  <c r="BF45" i="13"/>
  <c r="CL45" i="13"/>
  <c r="BP45" i="13"/>
  <c r="BQ45" i="13" s="1"/>
  <c r="BR45" i="13" s="1"/>
  <c r="BS45" i="13" s="1"/>
  <c r="BT45" i="13" s="1"/>
  <c r="BP45" i="47"/>
  <c r="BQ45" i="47" s="1"/>
  <c r="BR45" i="47" s="1"/>
  <c r="BS45" i="47" s="1"/>
  <c r="BT45" i="47" s="1"/>
  <c r="BG45" i="47"/>
  <c r="CN45" i="47" s="1"/>
  <c r="BF45" i="47"/>
  <c r="CL45" i="47"/>
  <c r="CK44" i="29"/>
  <c r="BE44" i="29"/>
  <c r="BP45" i="43"/>
  <c r="BQ45" i="43" s="1"/>
  <c r="BR45" i="43" s="1"/>
  <c r="BS45" i="43" s="1"/>
  <c r="BT45" i="43" s="1"/>
  <c r="BF45" i="43"/>
  <c r="CL45" i="43"/>
  <c r="BG45" i="43"/>
  <c r="CN45" i="43" s="1"/>
  <c r="BG45" i="51"/>
  <c r="CN45" i="51" s="1"/>
  <c r="BF45" i="51"/>
  <c r="BP45" i="51"/>
  <c r="BQ45" i="51" s="1"/>
  <c r="BR45" i="51" s="1"/>
  <c r="BS45" i="51" s="1"/>
  <c r="BT45" i="51" s="1"/>
  <c r="CL45" i="51"/>
  <c r="BE45" i="9"/>
  <c r="CK45" i="9"/>
  <c r="CK47" i="55"/>
  <c r="BE47" i="55"/>
  <c r="CK47" i="25"/>
  <c r="BE47" i="25"/>
  <c r="BG45" i="25"/>
  <c r="CN45" i="25" s="1"/>
  <c r="CL45" i="25"/>
  <c r="BF45" i="25"/>
  <c r="BP45" i="25"/>
  <c r="BQ45" i="25" s="1"/>
  <c r="BR45" i="25" s="1"/>
  <c r="BS45" i="25" s="1"/>
  <c r="BT45" i="25" s="1"/>
  <c r="BF42" i="59"/>
  <c r="BG42" i="59"/>
  <c r="CN42" i="59" s="1"/>
  <c r="BP42" i="59"/>
  <c r="BQ42" i="59" s="1"/>
  <c r="BR42" i="59" s="1"/>
  <c r="BS42" i="59" s="1"/>
  <c r="BT42" i="59" s="1"/>
  <c r="CL42" i="59"/>
  <c r="BE44" i="51"/>
  <c r="CK44" i="51"/>
  <c r="BE47" i="29"/>
  <c r="CK47" i="29"/>
  <c r="BP42" i="57"/>
  <c r="BQ42" i="57" s="1"/>
  <c r="BR42" i="57" s="1"/>
  <c r="BS42" i="57" s="1"/>
  <c r="BT42" i="57" s="1"/>
  <c r="CL42" i="57"/>
  <c r="BF42" i="57"/>
  <c r="BG42" i="57"/>
  <c r="CN42" i="57" s="1"/>
  <c r="CL45" i="27"/>
  <c r="BF45" i="27"/>
  <c r="BG45" i="27"/>
  <c r="CN45" i="27" s="1"/>
  <c r="BP45" i="27"/>
  <c r="BQ45" i="27" s="1"/>
  <c r="BR45" i="27" s="1"/>
  <c r="BS45" i="27" s="1"/>
  <c r="BT45" i="27" s="1"/>
  <c r="BP42" i="53"/>
  <c r="BQ42" i="53" s="1"/>
  <c r="BR42" i="53" s="1"/>
  <c r="BS42" i="53" s="1"/>
  <c r="BT42" i="53" s="1"/>
  <c r="BG42" i="53"/>
  <c r="CN42" i="53" s="1"/>
  <c r="CL42" i="53"/>
  <c r="BF42" i="53"/>
  <c r="CJ52" i="59"/>
  <c r="BD52" i="59"/>
  <c r="CL45" i="31"/>
  <c r="BF45" i="31"/>
  <c r="BP45" i="31"/>
  <c r="BQ45" i="31" s="1"/>
  <c r="BR45" i="31" s="1"/>
  <c r="BS45" i="31" s="1"/>
  <c r="BT45" i="31" s="1"/>
  <c r="BG45" i="31"/>
  <c r="CN45" i="31" s="1"/>
  <c r="BE47" i="27"/>
  <c r="CK47" i="27"/>
  <c r="BH36" i="55"/>
  <c r="CM36" i="55"/>
  <c r="BF42" i="41"/>
  <c r="CL42" i="41"/>
  <c r="BG42" i="41"/>
  <c r="CN42" i="41" s="1"/>
  <c r="BP42" i="41"/>
  <c r="BQ42" i="41" s="1"/>
  <c r="BR42" i="41" s="1"/>
  <c r="BS42" i="41" s="1"/>
  <c r="BT42" i="41" s="1"/>
  <c r="BE47" i="57"/>
  <c r="CK47" i="57"/>
  <c r="CJ52" i="55"/>
  <c r="BD52" i="55"/>
  <c r="BP42" i="31"/>
  <c r="BQ42" i="31" s="1"/>
  <c r="BR42" i="31" s="1"/>
  <c r="BS42" i="31" s="1"/>
  <c r="BT42" i="31" s="1"/>
  <c r="BG42" i="31"/>
  <c r="CN42" i="31" s="1"/>
  <c r="CL42" i="31"/>
  <c r="BF42" i="31"/>
  <c r="BP45" i="59"/>
  <c r="BQ45" i="59" s="1"/>
  <c r="BR45" i="59" s="1"/>
  <c r="BS45" i="59" s="1"/>
  <c r="BT45" i="59" s="1"/>
  <c r="BF45" i="59"/>
  <c r="CL45" i="59"/>
  <c r="BG45" i="59"/>
  <c r="CN45" i="59" s="1"/>
  <c r="CL45" i="49"/>
  <c r="BF45" i="49"/>
  <c r="BG45" i="49"/>
  <c r="CN45" i="49" s="1"/>
  <c r="BP45" i="49"/>
  <c r="BQ45" i="49" s="1"/>
  <c r="BR45" i="49" s="1"/>
  <c r="BS45" i="49" s="1"/>
  <c r="BT45" i="49" s="1"/>
  <c r="BF42" i="15"/>
  <c r="BP42" i="15"/>
  <c r="BQ42" i="15" s="1"/>
  <c r="BR42" i="15" s="1"/>
  <c r="BS42" i="15" s="1"/>
  <c r="BT42" i="15" s="1"/>
  <c r="CL42" i="15"/>
  <c r="BG42" i="15"/>
  <c r="CN42" i="15" s="1"/>
  <c r="CK44" i="23"/>
  <c r="BE44" i="23"/>
  <c r="CK44" i="59"/>
  <c r="BE44" i="59"/>
  <c r="BE47" i="31"/>
  <c r="CK47" i="31"/>
  <c r="CL42" i="45"/>
  <c r="BG42" i="45"/>
  <c r="CN42" i="45" s="1"/>
  <c r="BF42" i="45"/>
  <c r="BP42" i="45"/>
  <c r="BQ42" i="45" s="1"/>
  <c r="BR42" i="45" s="1"/>
  <c r="BS42" i="45" s="1"/>
  <c r="BT42" i="45" s="1"/>
  <c r="BG42" i="51"/>
  <c r="CN42" i="51" s="1"/>
  <c r="BP42" i="51"/>
  <c r="BQ42" i="51" s="1"/>
  <c r="BR42" i="51" s="1"/>
  <c r="BS42" i="51" s="1"/>
  <c r="BT42" i="51" s="1"/>
  <c r="BF42" i="51"/>
  <c r="CL42" i="51"/>
  <c r="BE47" i="39"/>
  <c r="CK47" i="39"/>
  <c r="BP42" i="43"/>
  <c r="BQ42" i="43" s="1"/>
  <c r="BR42" i="43" s="1"/>
  <c r="BS42" i="43" s="1"/>
  <c r="BT42" i="43" s="1"/>
  <c r="CL42" i="43"/>
  <c r="BG42" i="43"/>
  <c r="CN42" i="43" s="1"/>
  <c r="BF42" i="43"/>
  <c r="BP45" i="53"/>
  <c r="BQ45" i="53" s="1"/>
  <c r="BR45" i="53" s="1"/>
  <c r="BS45" i="53" s="1"/>
  <c r="BT45" i="53" s="1"/>
  <c r="BF45" i="53"/>
  <c r="CL45" i="53"/>
  <c r="BG45" i="53"/>
  <c r="CN45" i="53" s="1"/>
  <c r="BG42" i="55"/>
  <c r="CN42" i="55" s="1"/>
  <c r="BF42" i="55"/>
  <c r="BP42" i="55"/>
  <c r="BQ42" i="55" s="1"/>
  <c r="BR42" i="55" s="1"/>
  <c r="BS42" i="55" s="1"/>
  <c r="BT42" i="55" s="1"/>
  <c r="CL42" i="55"/>
  <c r="BE44" i="25"/>
  <c r="CK44" i="25"/>
  <c r="CK47" i="19"/>
  <c r="BE47" i="19"/>
  <c r="CK44" i="9"/>
  <c r="BE44" i="9"/>
  <c r="BH36" i="59"/>
  <c r="CM36" i="59"/>
  <c r="CK44" i="49"/>
  <c r="BE44" i="49"/>
  <c r="CK47" i="13"/>
  <c r="BE47" i="13"/>
  <c r="CL42" i="25"/>
  <c r="BF42" i="25"/>
  <c r="BG42" i="25"/>
  <c r="CN42" i="25" s="1"/>
  <c r="BP42" i="25"/>
  <c r="BQ42" i="25" s="1"/>
  <c r="BR42" i="25" s="1"/>
  <c r="BS42" i="25" s="1"/>
  <c r="BT42" i="25" s="1"/>
  <c r="BP42" i="37"/>
  <c r="BQ42" i="37" s="1"/>
  <c r="BR42" i="37" s="1"/>
  <c r="BS42" i="37" s="1"/>
  <c r="BT42" i="37" s="1"/>
  <c r="BG42" i="37"/>
  <c r="CN42" i="37" s="1"/>
  <c r="BF42" i="37"/>
  <c r="CL42" i="37"/>
  <c r="BP42" i="27"/>
  <c r="BQ42" i="27" s="1"/>
  <c r="BR42" i="27" s="1"/>
  <c r="BS42" i="27" s="1"/>
  <c r="BT42" i="27" s="1"/>
  <c r="BG42" i="27"/>
  <c r="CN42" i="27" s="1"/>
  <c r="CL42" i="27"/>
  <c r="BF42" i="27"/>
  <c r="BH36" i="39"/>
  <c r="CM36" i="39"/>
  <c r="BE47" i="17"/>
  <c r="CK47" i="17"/>
  <c r="BE44" i="53"/>
  <c r="CK44" i="53"/>
  <c r="BH36" i="53"/>
  <c r="CM36" i="53"/>
  <c r="BP36" i="9"/>
  <c r="BQ36" i="9" s="1"/>
  <c r="BR36" i="9" s="1"/>
  <c r="BS36" i="9" s="1"/>
  <c r="BT36" i="9" s="1"/>
  <c r="BF36" i="9"/>
  <c r="BG36" i="9"/>
  <c r="CN36" i="9" s="1"/>
  <c r="CL36" i="9"/>
  <c r="CJ52" i="45"/>
  <c r="BD52" i="45"/>
  <c r="CK47" i="43"/>
  <c r="BE47" i="43"/>
  <c r="CK44" i="41"/>
  <c r="BE44" i="41"/>
  <c r="CK44" i="43"/>
  <c r="BE44" i="43"/>
  <c r="BE47" i="35"/>
  <c r="CK47" i="35"/>
  <c r="BE44" i="31"/>
  <c r="CK44" i="31"/>
  <c r="BG42" i="13"/>
  <c r="CN42" i="13" s="1"/>
  <c r="CL42" i="13"/>
  <c r="BF42" i="13"/>
  <c r="BP42" i="13"/>
  <c r="BQ42" i="13" s="1"/>
  <c r="BR42" i="13" s="1"/>
  <c r="BS42" i="13" s="1"/>
  <c r="BT42" i="13" s="1"/>
  <c r="CL42" i="39"/>
  <c r="BP42" i="39"/>
  <c r="BQ42" i="39" s="1"/>
  <c r="BR42" i="39" s="1"/>
  <c r="BS42" i="39" s="1"/>
  <c r="BT42" i="39" s="1"/>
  <c r="BG42" i="39"/>
  <c r="CN42" i="39" s="1"/>
  <c r="BF42" i="39"/>
  <c r="CL42" i="35"/>
  <c r="BG42" i="35"/>
  <c r="CN42" i="35" s="1"/>
  <c r="BP42" i="35"/>
  <c r="BQ42" i="35" s="1"/>
  <c r="BR42" i="35" s="1"/>
  <c r="BS42" i="35" s="1"/>
  <c r="BT42" i="35" s="1"/>
  <c r="BF42" i="35"/>
  <c r="CL45" i="19"/>
  <c r="BP45" i="19"/>
  <c r="BQ45" i="19" s="1"/>
  <c r="BR45" i="19" s="1"/>
  <c r="BS45" i="19" s="1"/>
  <c r="BT45" i="19" s="1"/>
  <c r="BG45" i="19"/>
  <c r="CN45" i="19" s="1"/>
  <c r="BF45" i="19"/>
  <c r="BP45" i="45"/>
  <c r="BQ45" i="45" s="1"/>
  <c r="BR45" i="45" s="1"/>
  <c r="BS45" i="45" s="1"/>
  <c r="BT45" i="45" s="1"/>
  <c r="CL45" i="45"/>
  <c r="BF45" i="45"/>
  <c r="BG45" i="45"/>
  <c r="CN45" i="45" s="1"/>
  <c r="CK44" i="17"/>
  <c r="BE44" i="17"/>
  <c r="BG45" i="55"/>
  <c r="CN45" i="55" s="1"/>
  <c r="CL45" i="55"/>
  <c r="BP45" i="55"/>
  <c r="BQ45" i="55" s="1"/>
  <c r="BR45" i="55" s="1"/>
  <c r="BS45" i="55" s="1"/>
  <c r="BT45" i="55" s="1"/>
  <c r="BF45" i="55"/>
  <c r="CL42" i="47"/>
  <c r="BF42" i="47"/>
  <c r="BG42" i="47"/>
  <c r="CN42" i="47" s="1"/>
  <c r="BP42" i="47"/>
  <c r="BQ42" i="47" s="1"/>
  <c r="BR42" i="47" s="1"/>
  <c r="BS42" i="47" s="1"/>
  <c r="BT42" i="47" s="1"/>
  <c r="CK47" i="23"/>
  <c r="BE47" i="23"/>
  <c r="CK47" i="15"/>
  <c r="BE47" i="15"/>
  <c r="CL45" i="37"/>
  <c r="BP45" i="37"/>
  <c r="BQ45" i="37" s="1"/>
  <c r="BR45" i="37" s="1"/>
  <c r="BS45" i="37" s="1"/>
  <c r="BT45" i="37" s="1"/>
  <c r="BF45" i="37"/>
  <c r="BG45" i="37"/>
  <c r="CN45" i="37" s="1"/>
  <c r="BE44" i="19"/>
  <c r="CK44" i="19"/>
  <c r="BP45" i="39"/>
  <c r="BQ45" i="39" s="1"/>
  <c r="BR45" i="39" s="1"/>
  <c r="BS45" i="39" s="1"/>
  <c r="BT45" i="39" s="1"/>
  <c r="CL45" i="39"/>
  <c r="BF45" i="39"/>
  <c r="BG45" i="39"/>
  <c r="CN45" i="39" s="1"/>
  <c r="BF45" i="35"/>
  <c r="CL45" i="35"/>
  <c r="BP45" i="35"/>
  <c r="BQ45" i="35" s="1"/>
  <c r="BR45" i="35" s="1"/>
  <c r="BS45" i="35" s="1"/>
  <c r="BT45" i="35" s="1"/>
  <c r="BG45" i="35"/>
  <c r="CN45" i="35" s="1"/>
  <c r="BE44" i="45"/>
  <c r="CK44" i="45"/>
  <c r="BD52" i="49"/>
  <c r="CJ52" i="49"/>
  <c r="BE44" i="57"/>
  <c r="CK44" i="57"/>
  <c r="CK47" i="51"/>
  <c r="BE47" i="51"/>
  <c r="BP45" i="15"/>
  <c r="BQ45" i="15" s="1"/>
  <c r="BR45" i="15" s="1"/>
  <c r="BS45" i="15" s="1"/>
  <c r="BT45" i="15" s="1"/>
  <c r="BG45" i="15"/>
  <c r="CN45" i="15" s="1"/>
  <c r="BF45" i="15"/>
  <c r="CL45" i="15"/>
  <c r="CL42" i="29"/>
  <c r="BF42" i="29"/>
  <c r="BG42" i="29"/>
  <c r="CN42" i="29" s="1"/>
  <c r="BP42" i="29"/>
  <c r="BQ42" i="29" s="1"/>
  <c r="BR42" i="29" s="1"/>
  <c r="BS42" i="29" s="1"/>
  <c r="BT42" i="29" s="1"/>
  <c r="BP42" i="23"/>
  <c r="BQ42" i="23" s="1"/>
  <c r="BR42" i="23" s="1"/>
  <c r="BS42" i="23" s="1"/>
  <c r="BT42" i="23" s="1"/>
  <c r="BF42" i="23"/>
  <c r="CL42" i="23"/>
  <c r="BG42" i="23"/>
  <c r="CN42" i="23" s="1"/>
  <c r="BP42" i="49"/>
  <c r="BQ42" i="49" s="1"/>
  <c r="BR42" i="49" s="1"/>
  <c r="BS42" i="49" s="1"/>
  <c r="BT42" i="49" s="1"/>
  <c r="BG42" i="49"/>
  <c r="CN42" i="49" s="1"/>
  <c r="BF42" i="49"/>
  <c r="CL42" i="49"/>
  <c r="BE47" i="41"/>
  <c r="CK47" i="41"/>
  <c r="BF45" i="33"/>
  <c r="CL45" i="33"/>
  <c r="BP45" i="33"/>
  <c r="BQ45" i="33" s="1"/>
  <c r="BR45" i="33" s="1"/>
  <c r="BS45" i="33" s="1"/>
  <c r="BT45" i="33" s="1"/>
  <c r="BG45" i="33"/>
  <c r="CN45" i="33" s="1"/>
  <c r="BJ32" i="59"/>
  <c r="CP32" i="59"/>
  <c r="AL35" i="59"/>
  <c r="AG35" i="59"/>
  <c r="CP33" i="59"/>
  <c r="BJ33" i="59"/>
  <c r="CP31" i="59"/>
  <c r="BJ31" i="59"/>
  <c r="CO49" i="59"/>
  <c r="BI49" i="59"/>
  <c r="BJ46" i="59"/>
  <c r="CP46" i="59"/>
  <c r="CO39" i="59"/>
  <c r="BI39" i="59"/>
  <c r="BH48" i="59"/>
  <c r="CM48" i="59"/>
  <c r="CP36" i="57"/>
  <c r="BJ36" i="57"/>
  <c r="BE52" i="57"/>
  <c r="CK52" i="57"/>
  <c r="CO39" i="57"/>
  <c r="BI39" i="57"/>
  <c r="BH49" i="57"/>
  <c r="CM49" i="57"/>
  <c r="AG35" i="57"/>
  <c r="AL35" i="57"/>
  <c r="CP33" i="57"/>
  <c r="BJ33" i="57"/>
  <c r="CP32" i="57"/>
  <c r="BJ32" i="57"/>
  <c r="BG48" i="57"/>
  <c r="CN48" i="57" s="1"/>
  <c r="CL48" i="57"/>
  <c r="BF48" i="57"/>
  <c r="BP48" i="57"/>
  <c r="BQ48" i="57" s="1"/>
  <c r="BR48" i="57" s="1"/>
  <c r="BS48" i="57" s="1"/>
  <c r="BT48" i="57" s="1"/>
  <c r="CP31" i="57"/>
  <c r="BJ31" i="57"/>
  <c r="CP46" i="57"/>
  <c r="BJ46" i="57"/>
  <c r="CO41" i="57"/>
  <c r="BI41" i="57"/>
  <c r="CP32" i="55"/>
  <c r="BJ32" i="55"/>
  <c r="CP46" i="55"/>
  <c r="BJ46" i="55"/>
  <c r="AM35" i="55"/>
  <c r="BF48" i="55"/>
  <c r="BG48" i="55"/>
  <c r="CN48" i="55" s="1"/>
  <c r="CL48" i="55"/>
  <c r="BP48" i="55"/>
  <c r="BQ48" i="55" s="1"/>
  <c r="BR48" i="55" s="1"/>
  <c r="BS48" i="55" s="1"/>
  <c r="BT48" i="55" s="1"/>
  <c r="CP33" i="55"/>
  <c r="BJ33" i="55"/>
  <c r="CP31" i="55"/>
  <c r="BJ31" i="55"/>
  <c r="CO39" i="55"/>
  <c r="BI39" i="55"/>
  <c r="CO41" i="55"/>
  <c r="BI41" i="55"/>
  <c r="CM49" i="55"/>
  <c r="BH49" i="55"/>
  <c r="AM35" i="53"/>
  <c r="CO41" i="53"/>
  <c r="BI41" i="53"/>
  <c r="CP46" i="53"/>
  <c r="BJ46" i="53"/>
  <c r="CP31" i="53"/>
  <c r="BJ31" i="53"/>
  <c r="CL52" i="53"/>
  <c r="BF52" i="53"/>
  <c r="BP52" i="53"/>
  <c r="BQ52" i="53" s="1"/>
  <c r="BR52" i="53" s="1"/>
  <c r="BS52" i="53" s="1"/>
  <c r="BT52" i="53" s="1"/>
  <c r="BG52" i="53"/>
  <c r="CN52" i="53" s="1"/>
  <c r="CO33" i="53"/>
  <c r="BI33" i="53"/>
  <c r="AN29" i="53"/>
  <c r="BH49" i="53"/>
  <c r="CM49" i="53"/>
  <c r="CL48" i="53"/>
  <c r="BG48" i="53"/>
  <c r="CN48" i="53" s="1"/>
  <c r="BF48" i="53"/>
  <c r="BP48" i="53"/>
  <c r="BQ48" i="53" s="1"/>
  <c r="BR48" i="53" s="1"/>
  <c r="BS48" i="53" s="1"/>
  <c r="BT48" i="53" s="1"/>
  <c r="BJ39" i="53"/>
  <c r="CP39" i="53"/>
  <c r="CP32" i="53"/>
  <c r="BJ32" i="53"/>
  <c r="CO39" i="51"/>
  <c r="BI39" i="51"/>
  <c r="BW31" i="51"/>
  <c r="DF31" i="51"/>
  <c r="DG31" i="51" s="1"/>
  <c r="DH31" i="51" s="1"/>
  <c r="DI31" i="51" s="1"/>
  <c r="DJ31" i="51" s="1"/>
  <c r="DK31" i="51" s="1"/>
  <c r="DL31" i="51" s="1"/>
  <c r="DM31" i="51" s="1"/>
  <c r="DN31" i="51" s="1"/>
  <c r="BV31" i="51"/>
  <c r="CR31" i="51"/>
  <c r="CV31" i="51"/>
  <c r="CL48" i="51"/>
  <c r="BF48" i="51"/>
  <c r="BG48" i="51"/>
  <c r="CN48" i="51" s="1"/>
  <c r="BP48" i="51"/>
  <c r="BQ48" i="51" s="1"/>
  <c r="BR48" i="51" s="1"/>
  <c r="BS48" i="51" s="1"/>
  <c r="BT48" i="51" s="1"/>
  <c r="BJ46" i="51"/>
  <c r="CP46" i="51"/>
  <c r="CP32" i="51"/>
  <c r="BJ32" i="51"/>
  <c r="AM29" i="51"/>
  <c r="BI36" i="51"/>
  <c r="CO36" i="51"/>
  <c r="CM49" i="51"/>
  <c r="BH49" i="51"/>
  <c r="BE52" i="51"/>
  <c r="CK52" i="51"/>
  <c r="CO41" i="51"/>
  <c r="BI41" i="51"/>
  <c r="AM35" i="51"/>
  <c r="CP33" i="51"/>
  <c r="BJ33" i="51"/>
  <c r="CO39" i="49"/>
  <c r="BI39" i="49"/>
  <c r="BJ32" i="49"/>
  <c r="CP32" i="49"/>
  <c r="CQ46" i="49"/>
  <c r="BU46" i="49"/>
  <c r="CP33" i="49"/>
  <c r="BJ33" i="49"/>
  <c r="CO49" i="49"/>
  <c r="BI49" i="49"/>
  <c r="CM48" i="49"/>
  <c r="BH48" i="49"/>
  <c r="BJ31" i="49"/>
  <c r="CP31" i="49"/>
  <c r="AM35" i="49"/>
  <c r="BI36" i="49"/>
  <c r="CO36" i="49"/>
  <c r="CO36" i="47"/>
  <c r="BI36" i="47"/>
  <c r="CM49" i="47"/>
  <c r="BH49" i="47"/>
  <c r="BJ32" i="47"/>
  <c r="CP32" i="47"/>
  <c r="BI46" i="47"/>
  <c r="CO46" i="47"/>
  <c r="CO41" i="47"/>
  <c r="BI41" i="47"/>
  <c r="BP48" i="47"/>
  <c r="BQ48" i="47" s="1"/>
  <c r="BR48" i="47" s="1"/>
  <c r="BS48" i="47" s="1"/>
  <c r="BT48" i="47" s="1"/>
  <c r="CL48" i="47"/>
  <c r="BF48" i="47"/>
  <c r="BG48" i="47"/>
  <c r="CN48" i="47" s="1"/>
  <c r="BJ31" i="47"/>
  <c r="CP31" i="47"/>
  <c r="CP33" i="47"/>
  <c r="BJ33" i="47"/>
  <c r="AM35" i="47"/>
  <c r="CK52" i="47"/>
  <c r="BE52" i="47"/>
  <c r="BJ39" i="47"/>
  <c r="CP39" i="47"/>
  <c r="AL29" i="47"/>
  <c r="AG29" i="47"/>
  <c r="CP41" i="45"/>
  <c r="BJ41" i="45"/>
  <c r="BJ31" i="45"/>
  <c r="CP31" i="45"/>
  <c r="BH49" i="45"/>
  <c r="CM49" i="45"/>
  <c r="BP48" i="45"/>
  <c r="BQ48" i="45" s="1"/>
  <c r="BR48" i="45" s="1"/>
  <c r="BS48" i="45" s="1"/>
  <c r="BT48" i="45" s="1"/>
  <c r="BF48" i="45"/>
  <c r="CL48" i="45"/>
  <c r="BG48" i="45"/>
  <c r="CN48" i="45" s="1"/>
  <c r="AG35" i="45"/>
  <c r="AL35" i="45"/>
  <c r="BJ33" i="45"/>
  <c r="CP33" i="45"/>
  <c r="AM29" i="45"/>
  <c r="CO46" i="45"/>
  <c r="BI46" i="45"/>
  <c r="BI36" i="45"/>
  <c r="CO36" i="45"/>
  <c r="CP32" i="45"/>
  <c r="BJ32" i="45"/>
  <c r="BI39" i="45"/>
  <c r="CO39" i="45"/>
  <c r="BJ32" i="43"/>
  <c r="CP32" i="43"/>
  <c r="CO41" i="43"/>
  <c r="BI41" i="43"/>
  <c r="AM35" i="43"/>
  <c r="CO39" i="43"/>
  <c r="BI39" i="43"/>
  <c r="CM49" i="43"/>
  <c r="BH49" i="43"/>
  <c r="CL48" i="43"/>
  <c r="BG48" i="43"/>
  <c r="CN48" i="43" s="1"/>
  <c r="BF48" i="43"/>
  <c r="BP48" i="43"/>
  <c r="BQ48" i="43" s="1"/>
  <c r="BR48" i="43" s="1"/>
  <c r="BS48" i="43" s="1"/>
  <c r="BT48" i="43" s="1"/>
  <c r="AG29" i="43"/>
  <c r="AL29" i="43"/>
  <c r="CP46" i="43"/>
  <c r="BJ46" i="43"/>
  <c r="BJ31" i="43"/>
  <c r="CP31" i="43"/>
  <c r="BI33" i="43"/>
  <c r="CO33" i="43"/>
  <c r="CP31" i="41"/>
  <c r="BJ31" i="41"/>
  <c r="AN35" i="41"/>
  <c r="CP41" i="41"/>
  <c r="BJ41" i="41"/>
  <c r="CP39" i="41"/>
  <c r="BJ39" i="41"/>
  <c r="CP32" i="41"/>
  <c r="BJ32" i="41"/>
  <c r="CP46" i="41"/>
  <c r="BJ46" i="41"/>
  <c r="AM29" i="39"/>
  <c r="CP31" i="39"/>
  <c r="BJ31" i="39"/>
  <c r="CO39" i="39"/>
  <c r="BI39" i="39"/>
  <c r="CO33" i="39"/>
  <c r="BI33" i="39"/>
  <c r="BP48" i="39"/>
  <c r="BQ48" i="39" s="1"/>
  <c r="BR48" i="39" s="1"/>
  <c r="BS48" i="39" s="1"/>
  <c r="BT48" i="39" s="1"/>
  <c r="CL48" i="39"/>
  <c r="BG48" i="39"/>
  <c r="CN48" i="39" s="1"/>
  <c r="BF48" i="39"/>
  <c r="BJ41" i="39"/>
  <c r="CP41" i="39"/>
  <c r="AN35" i="39"/>
  <c r="BJ46" i="39"/>
  <c r="CP46" i="39"/>
  <c r="CK52" i="39"/>
  <c r="BE52" i="39"/>
  <c r="BH49" i="39"/>
  <c r="CM49" i="39"/>
  <c r="CP32" i="39"/>
  <c r="BJ32" i="39"/>
  <c r="CP31" i="37"/>
  <c r="BJ31" i="37"/>
  <c r="BU33" i="37"/>
  <c r="CQ33" i="37"/>
  <c r="CP32" i="37"/>
  <c r="BJ32" i="37"/>
  <c r="CP46" i="37"/>
  <c r="BJ46" i="37"/>
  <c r="CM49" i="37"/>
  <c r="BH49" i="37"/>
  <c r="AN35" i="37"/>
  <c r="BI41" i="37"/>
  <c r="CO41" i="37"/>
  <c r="CO39" i="37"/>
  <c r="BI39" i="37"/>
  <c r="BF48" i="37"/>
  <c r="BG48" i="37"/>
  <c r="CN48" i="37" s="1"/>
  <c r="CL48" i="37"/>
  <c r="BP48" i="37"/>
  <c r="BQ48" i="37" s="1"/>
  <c r="BR48" i="37" s="1"/>
  <c r="BS48" i="37" s="1"/>
  <c r="BT48" i="37" s="1"/>
  <c r="CP39" i="35"/>
  <c r="BJ39" i="35"/>
  <c r="CP41" i="35"/>
  <c r="BJ41" i="35"/>
  <c r="CP32" i="35"/>
  <c r="BJ32" i="35"/>
  <c r="CL48" i="35"/>
  <c r="BG48" i="35"/>
  <c r="CN48" i="35" s="1"/>
  <c r="BF48" i="35"/>
  <c r="BP48" i="35"/>
  <c r="BQ48" i="35" s="1"/>
  <c r="BR48" i="35" s="1"/>
  <c r="BS48" i="35" s="1"/>
  <c r="BT48" i="35" s="1"/>
  <c r="CP33" i="35"/>
  <c r="BJ33" i="35"/>
  <c r="AL35" i="35"/>
  <c r="AG35" i="35"/>
  <c r="CM49" i="35"/>
  <c r="BH49" i="35"/>
  <c r="CQ46" i="35"/>
  <c r="BU46" i="35"/>
  <c r="CP31" i="35"/>
  <c r="BJ31" i="35"/>
  <c r="CP31" i="33"/>
  <c r="BJ31" i="33"/>
  <c r="CO39" i="33"/>
  <c r="BI39" i="33"/>
  <c r="CP46" i="33"/>
  <c r="BJ46" i="33"/>
  <c r="AL35" i="33"/>
  <c r="AG35" i="33"/>
  <c r="CP32" i="33"/>
  <c r="BJ32" i="33"/>
  <c r="CM49" i="33"/>
  <c r="BH49" i="33"/>
  <c r="CL48" i="33"/>
  <c r="BG48" i="33"/>
  <c r="CN48" i="33" s="1"/>
  <c r="BP48" i="33"/>
  <c r="BQ48" i="33" s="1"/>
  <c r="BR48" i="33" s="1"/>
  <c r="BS48" i="33" s="1"/>
  <c r="BT48" i="33" s="1"/>
  <c r="BF48" i="33"/>
  <c r="CP33" i="33"/>
  <c r="BJ33" i="33"/>
  <c r="BJ32" i="31"/>
  <c r="CP32" i="31"/>
  <c r="CP33" i="31"/>
  <c r="BJ33" i="31"/>
  <c r="AL35" i="31"/>
  <c r="AG35" i="31"/>
  <c r="CL48" i="31"/>
  <c r="BF48" i="31"/>
  <c r="BG48" i="31"/>
  <c r="CN48" i="31" s="1"/>
  <c r="BP48" i="31"/>
  <c r="BQ48" i="31" s="1"/>
  <c r="BR48" i="31" s="1"/>
  <c r="BS48" i="31" s="1"/>
  <c r="BT48" i="31" s="1"/>
  <c r="CO39" i="31"/>
  <c r="BI39" i="31"/>
  <c r="CM49" i="31"/>
  <c r="BH49" i="31"/>
  <c r="CP31" i="31"/>
  <c r="BJ31" i="31"/>
  <c r="CQ41" i="31"/>
  <c r="BU41" i="31"/>
  <c r="CP46" i="31"/>
  <c r="BJ46" i="31"/>
  <c r="BJ41" i="29"/>
  <c r="CP41" i="29"/>
  <c r="CO46" i="29"/>
  <c r="BI46" i="29"/>
  <c r="AM35" i="29"/>
  <c r="CP32" i="29"/>
  <c r="BJ32" i="29"/>
  <c r="BJ31" i="29"/>
  <c r="CP31" i="29"/>
  <c r="BP48" i="29"/>
  <c r="BQ48" i="29" s="1"/>
  <c r="BR48" i="29" s="1"/>
  <c r="BS48" i="29" s="1"/>
  <c r="BT48" i="29" s="1"/>
  <c r="BG48" i="29"/>
  <c r="CN48" i="29" s="1"/>
  <c r="BF48" i="29"/>
  <c r="CL48" i="29"/>
  <c r="BH49" i="29"/>
  <c r="CM49" i="29"/>
  <c r="CO39" i="29"/>
  <c r="BI39" i="29"/>
  <c r="CO33" i="29"/>
  <c r="BI33" i="29"/>
  <c r="BG48" i="27"/>
  <c r="CN48" i="27" s="1"/>
  <c r="CL48" i="27"/>
  <c r="BP48" i="27"/>
  <c r="BQ48" i="27" s="1"/>
  <c r="BR48" i="27" s="1"/>
  <c r="BS48" i="27" s="1"/>
  <c r="BT48" i="27" s="1"/>
  <c r="BF48" i="27"/>
  <c r="CP32" i="27"/>
  <c r="BJ32" i="27"/>
  <c r="CO39" i="27"/>
  <c r="BI39" i="27"/>
  <c r="CP33" i="27"/>
  <c r="BJ33" i="27"/>
  <c r="CO46" i="27"/>
  <c r="BI46" i="27"/>
  <c r="BH49" i="27"/>
  <c r="CM49" i="27"/>
  <c r="AO35" i="27"/>
  <c r="CP31" i="27"/>
  <c r="BJ31" i="27"/>
  <c r="CP33" i="25"/>
  <c r="BJ33" i="25"/>
  <c r="AL35" i="25"/>
  <c r="AG35" i="25"/>
  <c r="CO39" i="25"/>
  <c r="BI39" i="25"/>
  <c r="CO41" i="25"/>
  <c r="BI41" i="25"/>
  <c r="CP32" i="25"/>
  <c r="BJ32" i="25"/>
  <c r="CP46" i="25"/>
  <c r="BJ46" i="25"/>
  <c r="BJ31" i="25"/>
  <c r="CP31" i="25"/>
  <c r="BH49" i="25"/>
  <c r="CM49" i="25"/>
  <c r="BP48" i="25"/>
  <c r="BQ48" i="25" s="1"/>
  <c r="BR48" i="25" s="1"/>
  <c r="BS48" i="25" s="1"/>
  <c r="BT48" i="25" s="1"/>
  <c r="BG48" i="25"/>
  <c r="CN48" i="25" s="1"/>
  <c r="CL48" i="25"/>
  <c r="BF48" i="25"/>
  <c r="AM35" i="23"/>
  <c r="CO33" i="23"/>
  <c r="BI33" i="23"/>
  <c r="CP32" i="23"/>
  <c r="BJ32" i="23"/>
  <c r="BH49" i="23"/>
  <c r="CM49" i="23"/>
  <c r="BG48" i="23"/>
  <c r="CN48" i="23" s="1"/>
  <c r="BF48" i="23"/>
  <c r="CL48" i="23"/>
  <c r="BP48" i="23"/>
  <c r="BQ48" i="23" s="1"/>
  <c r="BR48" i="23" s="1"/>
  <c r="BS48" i="23" s="1"/>
  <c r="BT48" i="23" s="1"/>
  <c r="CO39" i="23"/>
  <c r="BI39" i="23"/>
  <c r="CP46" i="23"/>
  <c r="BJ46" i="23"/>
  <c r="CP31" i="23"/>
  <c r="BJ31" i="23"/>
  <c r="CP31" i="19"/>
  <c r="BJ31" i="19"/>
  <c r="CO41" i="19"/>
  <c r="BI41" i="19"/>
  <c r="CP32" i="19"/>
  <c r="BJ32" i="19"/>
  <c r="CM48" i="19"/>
  <c r="BH48" i="19"/>
  <c r="CP39" i="19"/>
  <c r="BJ39" i="19"/>
  <c r="CO49" i="19"/>
  <c r="BI49" i="19"/>
  <c r="BU46" i="19"/>
  <c r="CQ46" i="19"/>
  <c r="AM35" i="19"/>
  <c r="CO33" i="19"/>
  <c r="BI33" i="19"/>
  <c r="CP46" i="17"/>
  <c r="BJ46" i="17"/>
  <c r="BJ32" i="17"/>
  <c r="CP32" i="17"/>
  <c r="BJ31" i="17"/>
  <c r="CP31" i="17"/>
  <c r="BP48" i="17"/>
  <c r="BQ48" i="17" s="1"/>
  <c r="BR48" i="17" s="1"/>
  <c r="BS48" i="17" s="1"/>
  <c r="BT48" i="17" s="1"/>
  <c r="BF48" i="17"/>
  <c r="BG48" i="17"/>
  <c r="CN48" i="17" s="1"/>
  <c r="CL48" i="17"/>
  <c r="AM35" i="17"/>
  <c r="CP33" i="17"/>
  <c r="BJ33" i="17"/>
  <c r="BH49" i="17"/>
  <c r="CM49" i="17"/>
  <c r="CO39" i="17"/>
  <c r="BI39" i="17"/>
  <c r="BJ41" i="17"/>
  <c r="CP41" i="17"/>
  <c r="BG48" i="15"/>
  <c r="CN48" i="15" s="1"/>
  <c r="BP48" i="15"/>
  <c r="BQ48" i="15" s="1"/>
  <c r="BR48" i="15" s="1"/>
  <c r="BS48" i="15" s="1"/>
  <c r="BT48" i="15" s="1"/>
  <c r="BF48" i="15"/>
  <c r="CL48" i="15"/>
  <c r="CP32" i="15"/>
  <c r="BJ32" i="15"/>
  <c r="CP31" i="15"/>
  <c r="BJ31" i="15"/>
  <c r="AM35" i="15"/>
  <c r="CO46" i="15"/>
  <c r="BI46" i="15"/>
  <c r="CO33" i="15"/>
  <c r="BI33" i="15"/>
  <c r="BH49" i="15"/>
  <c r="CM49" i="15"/>
  <c r="CO39" i="15"/>
  <c r="BI39" i="15"/>
  <c r="CM49" i="13"/>
  <c r="BH49" i="13"/>
  <c r="CP46" i="13"/>
  <c r="BJ46" i="13"/>
  <c r="AG35" i="13"/>
  <c r="AL35" i="13"/>
  <c r="BI39" i="13"/>
  <c r="CO39" i="13"/>
  <c r="BJ33" i="13"/>
  <c r="CP33" i="13"/>
  <c r="BJ32" i="13"/>
  <c r="CP32" i="13"/>
  <c r="CO41" i="13"/>
  <c r="BI41" i="13"/>
  <c r="BJ31" i="13"/>
  <c r="CP31" i="13"/>
  <c r="BP48" i="13"/>
  <c r="BQ48" i="13" s="1"/>
  <c r="BR48" i="13" s="1"/>
  <c r="BS48" i="13" s="1"/>
  <c r="BT48" i="13" s="1"/>
  <c r="BG48" i="13"/>
  <c r="CN48" i="13" s="1"/>
  <c r="CL48" i="13"/>
  <c r="BF48" i="13"/>
  <c r="AM35" i="11"/>
  <c r="CP31" i="11"/>
  <c r="BJ31" i="11"/>
  <c r="BI33" i="11"/>
  <c r="CO33" i="11"/>
  <c r="BG44" i="11"/>
  <c r="CN44" i="11" s="1"/>
  <c r="BP44" i="11"/>
  <c r="BQ44" i="11" s="1"/>
  <c r="BR44" i="11" s="1"/>
  <c r="BS44" i="11" s="1"/>
  <c r="BT44" i="11" s="1"/>
  <c r="CL44" i="11"/>
  <c r="BF44" i="11"/>
  <c r="BP49" i="11"/>
  <c r="BQ49" i="11" s="1"/>
  <c r="BR49" i="11" s="1"/>
  <c r="BS49" i="11" s="1"/>
  <c r="BT49" i="11" s="1"/>
  <c r="BG49" i="11"/>
  <c r="CN49" i="11" s="1"/>
  <c r="CL49" i="11"/>
  <c r="BF49" i="11"/>
  <c r="BH42" i="11"/>
  <c r="CM42" i="11"/>
  <c r="BE48" i="11"/>
  <c r="CK48" i="11"/>
  <c r="CO46" i="11"/>
  <c r="BI46" i="11"/>
  <c r="BP45" i="11"/>
  <c r="BQ45" i="11" s="1"/>
  <c r="BR45" i="11" s="1"/>
  <c r="BS45" i="11" s="1"/>
  <c r="BT45" i="11" s="1"/>
  <c r="BF45" i="11"/>
  <c r="CL45" i="11"/>
  <c r="BG45" i="11"/>
  <c r="CN45" i="11" s="1"/>
  <c r="CM41" i="11"/>
  <c r="BH41" i="11"/>
  <c r="BH39" i="11"/>
  <c r="CM39" i="11"/>
  <c r="BJ32" i="11"/>
  <c r="CP32" i="11"/>
  <c r="CJ52" i="11"/>
  <c r="BD52" i="11"/>
  <c r="CO36" i="11"/>
  <c r="BI36" i="11"/>
  <c r="BG47" i="11"/>
  <c r="CN47" i="11" s="1"/>
  <c r="BP47" i="11"/>
  <c r="BQ47" i="11" s="1"/>
  <c r="BR47" i="11" s="1"/>
  <c r="BS47" i="11" s="1"/>
  <c r="BT47" i="11" s="1"/>
  <c r="CL47" i="11"/>
  <c r="BF47" i="11"/>
  <c r="CL47" i="9"/>
  <c r="BF47" i="9"/>
  <c r="BP47" i="9"/>
  <c r="BQ47" i="9" s="1"/>
  <c r="BR47" i="9" s="1"/>
  <c r="BS47" i="9" s="1"/>
  <c r="BT47" i="9" s="1"/>
  <c r="BG47" i="9"/>
  <c r="CN47" i="9" s="1"/>
  <c r="CM40" i="9"/>
  <c r="BH40" i="9"/>
  <c r="BI46" i="9"/>
  <c r="CO46" i="9"/>
  <c r="BI32" i="9"/>
  <c r="CO32" i="9"/>
  <c r="CO39" i="9"/>
  <c r="BI39" i="9"/>
  <c r="BP49" i="9"/>
  <c r="BQ49" i="9" s="1"/>
  <c r="BR49" i="9" s="1"/>
  <c r="BS49" i="9" s="1"/>
  <c r="BT49" i="9" s="1"/>
  <c r="BG49" i="9"/>
  <c r="CN49" i="9" s="1"/>
  <c r="BF49" i="9"/>
  <c r="CL49" i="9"/>
  <c r="CJ52" i="9"/>
  <c r="BD52" i="9"/>
  <c r="AL34" i="9"/>
  <c r="AG34" i="9"/>
  <c r="CK48" i="9"/>
  <c r="BE48" i="9"/>
  <c r="AF29" i="9"/>
  <c r="AK29" i="9"/>
  <c r="AJ29" i="9"/>
  <c r="AM35" i="9"/>
  <c r="CM41" i="9"/>
  <c r="BH41" i="9"/>
  <c r="CO33" i="9"/>
  <c r="BI33" i="9"/>
  <c r="BH42" i="9"/>
  <c r="CM42" i="9"/>
  <c r="CO31" i="9"/>
  <c r="BI31" i="9"/>
  <c r="O32" i="3"/>
  <c r="K32" i="3"/>
  <c r="J37" i="2"/>
  <c r="Q15" i="36" s="1"/>
  <c r="C23" i="37" s="1"/>
  <c r="H23" i="37" l="1"/>
  <c r="I23" i="37"/>
  <c r="BU33" i="41"/>
  <c r="CQ33" i="41"/>
  <c r="AS35" i="64"/>
  <c r="BW49" i="64"/>
  <c r="BV49" i="64"/>
  <c r="CR49" i="64"/>
  <c r="DF49" i="64"/>
  <c r="DG49" i="64" s="1"/>
  <c r="DH49" i="64" s="1"/>
  <c r="DI49" i="64" s="1"/>
  <c r="DJ49" i="64" s="1"/>
  <c r="DK49" i="64" s="1"/>
  <c r="DL49" i="64" s="1"/>
  <c r="DM49" i="64" s="1"/>
  <c r="DN49" i="64" s="1"/>
  <c r="CV49" i="64"/>
  <c r="BY42" i="64"/>
  <c r="CX42" i="64"/>
  <c r="CT42" i="64"/>
  <c r="CU33" i="64"/>
  <c r="BZ33" i="64"/>
  <c r="CY33" i="64"/>
  <c r="CW41" i="64"/>
  <c r="CS41" i="64"/>
  <c r="BX41" i="64"/>
  <c r="CU31" i="64"/>
  <c r="CY31" i="64"/>
  <c r="BZ31" i="64"/>
  <c r="BU48" i="64"/>
  <c r="CQ48" i="64"/>
  <c r="BX39" i="64"/>
  <c r="CW39" i="64"/>
  <c r="CS39" i="64"/>
  <c r="CW44" i="64"/>
  <c r="CS44" i="64"/>
  <c r="BX44" i="64"/>
  <c r="CU46" i="64"/>
  <c r="BZ46" i="64"/>
  <c r="CY46" i="64"/>
  <c r="CU32" i="64"/>
  <c r="CY32" i="64"/>
  <c r="BZ32" i="64"/>
  <c r="CS45" i="64"/>
  <c r="CW45" i="64"/>
  <c r="BX45" i="64"/>
  <c r="BX47" i="64"/>
  <c r="CS47" i="64"/>
  <c r="CW47" i="64"/>
  <c r="CX40" i="64"/>
  <c r="BY40" i="64"/>
  <c r="CT40" i="64"/>
  <c r="CM40" i="37"/>
  <c r="BH40" i="37"/>
  <c r="CM40" i="59"/>
  <c r="BH40" i="59"/>
  <c r="CM40" i="15"/>
  <c r="BH40" i="15"/>
  <c r="BH40" i="29"/>
  <c r="CM40" i="29"/>
  <c r="BH40" i="25"/>
  <c r="CM40" i="25"/>
  <c r="CM40" i="53"/>
  <c r="BH40" i="53"/>
  <c r="BH40" i="45"/>
  <c r="CM40" i="45"/>
  <c r="CM40" i="17"/>
  <c r="BH40" i="17"/>
  <c r="CM40" i="61"/>
  <c r="BH40" i="61"/>
  <c r="CM40" i="23"/>
  <c r="BH40" i="23"/>
  <c r="CM40" i="57"/>
  <c r="BH40" i="57"/>
  <c r="BH40" i="11"/>
  <c r="CM40" i="11"/>
  <c r="CM40" i="39"/>
  <c r="BH40" i="39"/>
  <c r="CM40" i="35"/>
  <c r="BH40" i="35"/>
  <c r="CM40" i="41"/>
  <c r="BH40" i="41"/>
  <c r="CM40" i="49"/>
  <c r="BH40" i="49"/>
  <c r="BH40" i="13"/>
  <c r="CM40" i="13"/>
  <c r="BH40" i="51"/>
  <c r="CM40" i="51"/>
  <c r="BH40" i="33"/>
  <c r="CM40" i="33"/>
  <c r="BH40" i="55"/>
  <c r="CM40" i="55"/>
  <c r="BH40" i="43"/>
  <c r="CM40" i="43"/>
  <c r="CM40" i="27"/>
  <c r="BH40" i="27"/>
  <c r="BH40" i="47"/>
  <c r="CM40" i="47"/>
  <c r="CM40" i="31"/>
  <c r="BH40" i="31"/>
  <c r="CM40" i="19"/>
  <c r="BH40" i="19"/>
  <c r="CO41" i="23"/>
  <c r="BI41" i="23"/>
  <c r="BI41" i="49"/>
  <c r="CO41" i="49"/>
  <c r="BF48" i="41"/>
  <c r="CL48" i="41"/>
  <c r="BG48" i="41"/>
  <c r="CN48" i="41" s="1"/>
  <c r="BP48" i="41"/>
  <c r="BQ48" i="41" s="1"/>
  <c r="BR48" i="41" s="1"/>
  <c r="BS48" i="41" s="1"/>
  <c r="BT48" i="41" s="1"/>
  <c r="CO41" i="27"/>
  <c r="BI41" i="27"/>
  <c r="BH49" i="41"/>
  <c r="CM49" i="41"/>
  <c r="CO41" i="33"/>
  <c r="BI41" i="33"/>
  <c r="BI41" i="59"/>
  <c r="CO41" i="59"/>
  <c r="CO41" i="15"/>
  <c r="BI41" i="15"/>
  <c r="CO42" i="61"/>
  <c r="BI42" i="61"/>
  <c r="CM44" i="61"/>
  <c r="BH44" i="61"/>
  <c r="CM47" i="61"/>
  <c r="BH47" i="61"/>
  <c r="BU41" i="61"/>
  <c r="CQ41" i="61"/>
  <c r="CQ46" i="61"/>
  <c r="BU46" i="61"/>
  <c r="AM35" i="61"/>
  <c r="CP36" i="61"/>
  <c r="BJ36" i="61"/>
  <c r="CP33" i="61"/>
  <c r="BJ33" i="61"/>
  <c r="BU32" i="61"/>
  <c r="CQ32" i="61"/>
  <c r="CL52" i="61"/>
  <c r="BP52" i="61"/>
  <c r="BQ52" i="61" s="1"/>
  <c r="BR52" i="61" s="1"/>
  <c r="BS52" i="61" s="1"/>
  <c r="BT52" i="61" s="1"/>
  <c r="BG52" i="61"/>
  <c r="CN52" i="61" s="1"/>
  <c r="BF52" i="61"/>
  <c r="CO49" i="61"/>
  <c r="BI49" i="61"/>
  <c r="BH48" i="61"/>
  <c r="CM48" i="61"/>
  <c r="CP45" i="61"/>
  <c r="BJ45" i="61"/>
  <c r="CP39" i="61"/>
  <c r="BJ39" i="61"/>
  <c r="CQ31" i="61"/>
  <c r="BU31" i="61"/>
  <c r="BH45" i="35"/>
  <c r="CM45" i="35"/>
  <c r="BG44" i="19"/>
  <c r="CN44" i="19" s="1"/>
  <c r="CL44" i="19"/>
  <c r="BF44" i="19"/>
  <c r="BP44" i="19"/>
  <c r="BQ44" i="19" s="1"/>
  <c r="BR44" i="19" s="1"/>
  <c r="BS44" i="19" s="1"/>
  <c r="BT44" i="19" s="1"/>
  <c r="CM45" i="45"/>
  <c r="BH45" i="45"/>
  <c r="BI36" i="39"/>
  <c r="CO36" i="39"/>
  <c r="CK52" i="59"/>
  <c r="BE52" i="59"/>
  <c r="BH45" i="13"/>
  <c r="CM45" i="13"/>
  <c r="BH45" i="17"/>
  <c r="CM45" i="17"/>
  <c r="BG47" i="37"/>
  <c r="CN47" i="37" s="1"/>
  <c r="CL47" i="37"/>
  <c r="BP47" i="37"/>
  <c r="BQ47" i="37" s="1"/>
  <c r="BR47" i="37" s="1"/>
  <c r="BS47" i="37" s="1"/>
  <c r="BT47" i="37" s="1"/>
  <c r="BF47" i="37"/>
  <c r="BH42" i="29"/>
  <c r="CM42" i="29"/>
  <c r="BP47" i="23"/>
  <c r="BQ47" i="23" s="1"/>
  <c r="BR47" i="23" s="1"/>
  <c r="BS47" i="23" s="1"/>
  <c r="BT47" i="23" s="1"/>
  <c r="BF47" i="23"/>
  <c r="BG47" i="23"/>
  <c r="CN47" i="23" s="1"/>
  <c r="CL47" i="23"/>
  <c r="CM45" i="55"/>
  <c r="BH45" i="55"/>
  <c r="CM42" i="35"/>
  <c r="BH42" i="35"/>
  <c r="BH36" i="9"/>
  <c r="CM36" i="9"/>
  <c r="BH42" i="27"/>
  <c r="CM42" i="27"/>
  <c r="BP47" i="13"/>
  <c r="BQ47" i="13" s="1"/>
  <c r="BR47" i="13" s="1"/>
  <c r="BS47" i="13" s="1"/>
  <c r="BT47" i="13" s="1"/>
  <c r="BG47" i="13"/>
  <c r="CN47" i="13" s="1"/>
  <c r="CL47" i="13"/>
  <c r="BF47" i="13"/>
  <c r="CM42" i="55"/>
  <c r="BH42" i="55"/>
  <c r="CL44" i="59"/>
  <c r="BP44" i="59"/>
  <c r="BQ44" i="59" s="1"/>
  <c r="BR44" i="59" s="1"/>
  <c r="BS44" i="59" s="1"/>
  <c r="BT44" i="59" s="1"/>
  <c r="BG44" i="59"/>
  <c r="CN44" i="59" s="1"/>
  <c r="BF44" i="59"/>
  <c r="BF44" i="51"/>
  <c r="BG44" i="51"/>
  <c r="CN44" i="51" s="1"/>
  <c r="CL44" i="51"/>
  <c r="BP44" i="51"/>
  <c r="BQ44" i="51" s="1"/>
  <c r="BR44" i="51" s="1"/>
  <c r="BS44" i="51" s="1"/>
  <c r="BT44" i="51" s="1"/>
  <c r="BH45" i="47"/>
  <c r="CM45" i="47"/>
  <c r="BH42" i="17"/>
  <c r="CM42" i="17"/>
  <c r="BH42" i="19"/>
  <c r="CM42" i="19"/>
  <c r="BG44" i="39"/>
  <c r="CN44" i="39" s="1"/>
  <c r="CL44" i="39"/>
  <c r="BF44" i="39"/>
  <c r="BP44" i="39"/>
  <c r="BQ44" i="39" s="1"/>
  <c r="BR44" i="39" s="1"/>
  <c r="BS44" i="39" s="1"/>
  <c r="BT44" i="39" s="1"/>
  <c r="CO36" i="53"/>
  <c r="BI36" i="53"/>
  <c r="BH42" i="37"/>
  <c r="CM42" i="37"/>
  <c r="CL47" i="31"/>
  <c r="BF47" i="31"/>
  <c r="BG47" i="31"/>
  <c r="CN47" i="31" s="1"/>
  <c r="BP47" i="31"/>
  <c r="BQ47" i="31" s="1"/>
  <c r="BR47" i="31" s="1"/>
  <c r="BS47" i="31" s="1"/>
  <c r="BT47" i="31" s="1"/>
  <c r="CM42" i="15"/>
  <c r="BH42" i="15"/>
  <c r="BH45" i="27"/>
  <c r="CM45" i="27"/>
  <c r="CL47" i="55"/>
  <c r="BF47" i="55"/>
  <c r="BP47" i="55"/>
  <c r="BQ47" i="55" s="1"/>
  <c r="BR47" i="55" s="1"/>
  <c r="BS47" i="55" s="1"/>
  <c r="BT47" i="55" s="1"/>
  <c r="BG47" i="55"/>
  <c r="CN47" i="55" s="1"/>
  <c r="CM45" i="33"/>
  <c r="BH45" i="33"/>
  <c r="BH42" i="13"/>
  <c r="CM42" i="13"/>
  <c r="BG47" i="43"/>
  <c r="CN47" i="43" s="1"/>
  <c r="BF47" i="43"/>
  <c r="BP47" i="43"/>
  <c r="BQ47" i="43" s="1"/>
  <c r="BR47" i="43" s="1"/>
  <c r="BS47" i="43" s="1"/>
  <c r="BT47" i="43" s="1"/>
  <c r="CL47" i="43"/>
  <c r="BG44" i="53"/>
  <c r="CN44" i="53" s="1"/>
  <c r="BF44" i="53"/>
  <c r="CL44" i="53"/>
  <c r="BP44" i="53"/>
  <c r="BQ44" i="53" s="1"/>
  <c r="BR44" i="53" s="1"/>
  <c r="BS44" i="53" s="1"/>
  <c r="BT44" i="53" s="1"/>
  <c r="BE52" i="55"/>
  <c r="CK52" i="55"/>
  <c r="BH42" i="53"/>
  <c r="CM42" i="53"/>
  <c r="BP47" i="25"/>
  <c r="BQ47" i="25" s="1"/>
  <c r="BR47" i="25" s="1"/>
  <c r="BS47" i="25" s="1"/>
  <c r="BT47" i="25" s="1"/>
  <c r="CL47" i="25"/>
  <c r="BF47" i="25"/>
  <c r="BG47" i="25"/>
  <c r="CN47" i="25" s="1"/>
  <c r="BH45" i="43"/>
  <c r="CM45" i="43"/>
  <c r="BF44" i="37"/>
  <c r="BP44" i="37"/>
  <c r="BQ44" i="37" s="1"/>
  <c r="BR44" i="37" s="1"/>
  <c r="BS44" i="37" s="1"/>
  <c r="BT44" i="37" s="1"/>
  <c r="CL44" i="37"/>
  <c r="BG44" i="37"/>
  <c r="CN44" i="37" s="1"/>
  <c r="BF47" i="47"/>
  <c r="BP47" i="47"/>
  <c r="BQ47" i="47" s="1"/>
  <c r="BR47" i="47" s="1"/>
  <c r="BS47" i="47" s="1"/>
  <c r="BT47" i="47" s="1"/>
  <c r="CL47" i="47"/>
  <c r="BG47" i="47"/>
  <c r="CN47" i="47" s="1"/>
  <c r="CL47" i="45"/>
  <c r="BP47" i="45"/>
  <c r="BQ47" i="45" s="1"/>
  <c r="BR47" i="45" s="1"/>
  <c r="BS47" i="45" s="1"/>
  <c r="BT47" i="45" s="1"/>
  <c r="BG47" i="45"/>
  <c r="CN47" i="45" s="1"/>
  <c r="BF47" i="45"/>
  <c r="BF47" i="33"/>
  <c r="BP47" i="33"/>
  <c r="BQ47" i="33" s="1"/>
  <c r="BR47" i="33" s="1"/>
  <c r="BS47" i="33" s="1"/>
  <c r="BT47" i="33" s="1"/>
  <c r="CL47" i="33"/>
  <c r="BG47" i="33"/>
  <c r="CN47" i="33" s="1"/>
  <c r="BF44" i="47"/>
  <c r="CL44" i="47"/>
  <c r="BG44" i="47"/>
  <c r="CN44" i="47" s="1"/>
  <c r="BP44" i="47"/>
  <c r="BQ44" i="47" s="1"/>
  <c r="BR44" i="47" s="1"/>
  <c r="BS44" i="47" s="1"/>
  <c r="BT44" i="47" s="1"/>
  <c r="BP47" i="51"/>
  <c r="BQ47" i="51" s="1"/>
  <c r="BR47" i="51" s="1"/>
  <c r="BS47" i="51" s="1"/>
  <c r="BT47" i="51" s="1"/>
  <c r="BF47" i="51"/>
  <c r="BG47" i="51"/>
  <c r="CN47" i="51" s="1"/>
  <c r="CL47" i="51"/>
  <c r="CL47" i="15"/>
  <c r="BP47" i="15"/>
  <c r="BQ47" i="15" s="1"/>
  <c r="BR47" i="15" s="1"/>
  <c r="BS47" i="15" s="1"/>
  <c r="BT47" i="15" s="1"/>
  <c r="BG47" i="15"/>
  <c r="CN47" i="15" s="1"/>
  <c r="BF47" i="15"/>
  <c r="CL47" i="39"/>
  <c r="BG47" i="39"/>
  <c r="CN47" i="39" s="1"/>
  <c r="BP47" i="39"/>
  <c r="BQ47" i="39" s="1"/>
  <c r="BR47" i="39" s="1"/>
  <c r="BS47" i="39" s="1"/>
  <c r="BT47" i="39" s="1"/>
  <c r="BF47" i="39"/>
  <c r="BF47" i="57"/>
  <c r="BG47" i="57"/>
  <c r="CN47" i="57" s="1"/>
  <c r="BP47" i="57"/>
  <c r="BQ47" i="57" s="1"/>
  <c r="BR47" i="57" s="1"/>
  <c r="BS47" i="57" s="1"/>
  <c r="BT47" i="57" s="1"/>
  <c r="CL47" i="57"/>
  <c r="BP47" i="27"/>
  <c r="BQ47" i="27" s="1"/>
  <c r="BR47" i="27" s="1"/>
  <c r="BS47" i="27" s="1"/>
  <c r="BT47" i="27" s="1"/>
  <c r="BG47" i="27"/>
  <c r="CN47" i="27" s="1"/>
  <c r="CL47" i="27"/>
  <c r="BF47" i="27"/>
  <c r="CL47" i="29"/>
  <c r="BF47" i="29"/>
  <c r="BG47" i="29"/>
  <c r="CN47" i="29" s="1"/>
  <c r="BP47" i="29"/>
  <c r="BQ47" i="29" s="1"/>
  <c r="BR47" i="29" s="1"/>
  <c r="BS47" i="29" s="1"/>
  <c r="BT47" i="29" s="1"/>
  <c r="CM45" i="25"/>
  <c r="BH45" i="25"/>
  <c r="BF47" i="59"/>
  <c r="BP47" i="59"/>
  <c r="BQ47" i="59" s="1"/>
  <c r="BR47" i="59" s="1"/>
  <c r="BS47" i="59" s="1"/>
  <c r="BT47" i="59" s="1"/>
  <c r="CL47" i="59"/>
  <c r="BG47" i="59"/>
  <c r="CN47" i="59" s="1"/>
  <c r="BH45" i="23"/>
  <c r="CM45" i="23"/>
  <c r="CM42" i="33"/>
  <c r="BH42" i="33"/>
  <c r="BP44" i="49"/>
  <c r="BQ44" i="49" s="1"/>
  <c r="BR44" i="49" s="1"/>
  <c r="BS44" i="49" s="1"/>
  <c r="BT44" i="49" s="1"/>
  <c r="BG44" i="49"/>
  <c r="CN44" i="49" s="1"/>
  <c r="BF44" i="49"/>
  <c r="CL44" i="49"/>
  <c r="BF44" i="23"/>
  <c r="CL44" i="23"/>
  <c r="BP44" i="23"/>
  <c r="BQ44" i="23" s="1"/>
  <c r="BR44" i="23" s="1"/>
  <c r="BS44" i="23" s="1"/>
  <c r="BT44" i="23" s="1"/>
  <c r="BG44" i="23"/>
  <c r="CN44" i="23" s="1"/>
  <c r="BH45" i="49"/>
  <c r="CM45" i="49"/>
  <c r="CM42" i="41"/>
  <c r="BH42" i="41"/>
  <c r="BH42" i="57"/>
  <c r="CM42" i="57"/>
  <c r="CL45" i="9"/>
  <c r="BF45" i="9"/>
  <c r="BG45" i="9"/>
  <c r="CN45" i="9" s="1"/>
  <c r="BP45" i="9"/>
  <c r="BQ45" i="9" s="1"/>
  <c r="BR45" i="9" s="1"/>
  <c r="BS45" i="9" s="1"/>
  <c r="BT45" i="9" s="1"/>
  <c r="BH45" i="41"/>
  <c r="CM45" i="41"/>
  <c r="BF44" i="55"/>
  <c r="CL44" i="55"/>
  <c r="BG44" i="55"/>
  <c r="CN44" i="55" s="1"/>
  <c r="BP44" i="55"/>
  <c r="BQ44" i="55" s="1"/>
  <c r="BR44" i="55" s="1"/>
  <c r="BS44" i="55" s="1"/>
  <c r="BT44" i="55" s="1"/>
  <c r="BF47" i="41"/>
  <c r="CL47" i="41"/>
  <c r="BP47" i="41"/>
  <c r="BQ47" i="41" s="1"/>
  <c r="BR47" i="41" s="1"/>
  <c r="BS47" i="41" s="1"/>
  <c r="BT47" i="41" s="1"/>
  <c r="BG47" i="41"/>
  <c r="CN47" i="41" s="1"/>
  <c r="BH45" i="15"/>
  <c r="CM45" i="15"/>
  <c r="CL44" i="57"/>
  <c r="BF44" i="57"/>
  <c r="BG44" i="57"/>
  <c r="CN44" i="57" s="1"/>
  <c r="BP44" i="57"/>
  <c r="BQ44" i="57" s="1"/>
  <c r="BR44" i="57" s="1"/>
  <c r="BS44" i="57" s="1"/>
  <c r="BT44" i="57" s="1"/>
  <c r="CL44" i="45"/>
  <c r="BF44" i="45"/>
  <c r="BG44" i="45"/>
  <c r="CN44" i="45" s="1"/>
  <c r="BP44" i="45"/>
  <c r="BQ44" i="45" s="1"/>
  <c r="BR44" i="45" s="1"/>
  <c r="BS44" i="45" s="1"/>
  <c r="BT44" i="45" s="1"/>
  <c r="BH45" i="39"/>
  <c r="CM45" i="39"/>
  <c r="BH45" i="37"/>
  <c r="CM45" i="37"/>
  <c r="CL44" i="43"/>
  <c r="BP44" i="43"/>
  <c r="BQ44" i="43" s="1"/>
  <c r="BR44" i="43" s="1"/>
  <c r="BS44" i="43" s="1"/>
  <c r="BT44" i="43" s="1"/>
  <c r="BF44" i="43"/>
  <c r="BG44" i="43"/>
  <c r="CN44" i="43" s="1"/>
  <c r="BI36" i="59"/>
  <c r="CO36" i="59"/>
  <c r="CM42" i="43"/>
  <c r="BH42" i="43"/>
  <c r="CM42" i="45"/>
  <c r="BH42" i="45"/>
  <c r="CM45" i="59"/>
  <c r="BH45" i="59"/>
  <c r="BP44" i="29"/>
  <c r="BQ44" i="29" s="1"/>
  <c r="BR44" i="29" s="1"/>
  <c r="BS44" i="29" s="1"/>
  <c r="BT44" i="29" s="1"/>
  <c r="CL44" i="29"/>
  <c r="BG44" i="29"/>
  <c r="CN44" i="29" s="1"/>
  <c r="BF44" i="29"/>
  <c r="CL44" i="33"/>
  <c r="BF44" i="33"/>
  <c r="BG44" i="33"/>
  <c r="CN44" i="33" s="1"/>
  <c r="BP44" i="33"/>
  <c r="BQ44" i="33" s="1"/>
  <c r="BR44" i="33" s="1"/>
  <c r="BS44" i="33" s="1"/>
  <c r="BT44" i="33" s="1"/>
  <c r="BP44" i="13"/>
  <c r="BQ44" i="13" s="1"/>
  <c r="BR44" i="13" s="1"/>
  <c r="BS44" i="13" s="1"/>
  <c r="BT44" i="13" s="1"/>
  <c r="BG44" i="13"/>
  <c r="CN44" i="13" s="1"/>
  <c r="CL44" i="13"/>
  <c r="BF44" i="13"/>
  <c r="CL47" i="53"/>
  <c r="BF47" i="53"/>
  <c r="BP47" i="53"/>
  <c r="BQ47" i="53" s="1"/>
  <c r="BR47" i="53" s="1"/>
  <c r="BS47" i="53" s="1"/>
  <c r="BT47" i="53" s="1"/>
  <c r="BG47" i="53"/>
  <c r="CN47" i="53" s="1"/>
  <c r="BH45" i="57"/>
  <c r="CM45" i="57"/>
  <c r="CM42" i="23"/>
  <c r="BH42" i="23"/>
  <c r="BH42" i="47"/>
  <c r="CM42" i="47"/>
  <c r="BF44" i="17"/>
  <c r="BP44" i="17"/>
  <c r="BQ44" i="17" s="1"/>
  <c r="BR44" i="17" s="1"/>
  <c r="BS44" i="17" s="1"/>
  <c r="BT44" i="17" s="1"/>
  <c r="BG44" i="17"/>
  <c r="CN44" i="17" s="1"/>
  <c r="CL44" i="17"/>
  <c r="BH45" i="19"/>
  <c r="CM45" i="19"/>
  <c r="BH42" i="39"/>
  <c r="CM42" i="39"/>
  <c r="BE52" i="45"/>
  <c r="CK52" i="45"/>
  <c r="BH42" i="25"/>
  <c r="CM42" i="25"/>
  <c r="CL44" i="9"/>
  <c r="BG44" i="9"/>
  <c r="CN44" i="9" s="1"/>
  <c r="BF44" i="9"/>
  <c r="BP44" i="9"/>
  <c r="BQ44" i="9" s="1"/>
  <c r="BR44" i="9" s="1"/>
  <c r="BS44" i="9" s="1"/>
  <c r="BT44" i="9" s="1"/>
  <c r="BH45" i="53"/>
  <c r="CM45" i="53"/>
  <c r="BH42" i="51"/>
  <c r="CM42" i="51"/>
  <c r="BI36" i="55"/>
  <c r="CO36" i="55"/>
  <c r="BH42" i="59"/>
  <c r="CM42" i="59"/>
  <c r="BF44" i="15"/>
  <c r="CL44" i="15"/>
  <c r="BG44" i="15"/>
  <c r="CN44" i="15" s="1"/>
  <c r="BP44" i="15"/>
  <c r="BQ44" i="15" s="1"/>
  <c r="BR44" i="15" s="1"/>
  <c r="BS44" i="15" s="1"/>
  <c r="BT44" i="15" s="1"/>
  <c r="BP47" i="35"/>
  <c r="BQ47" i="35" s="1"/>
  <c r="BR47" i="35" s="1"/>
  <c r="BS47" i="35" s="1"/>
  <c r="BT47" i="35" s="1"/>
  <c r="BG47" i="35"/>
  <c r="CN47" i="35" s="1"/>
  <c r="CL47" i="35"/>
  <c r="BF47" i="35"/>
  <c r="BF47" i="19"/>
  <c r="BP47" i="19"/>
  <c r="BQ47" i="19" s="1"/>
  <c r="BR47" i="19" s="1"/>
  <c r="BS47" i="19" s="1"/>
  <c r="BT47" i="19" s="1"/>
  <c r="CL47" i="19"/>
  <c r="BG47" i="19"/>
  <c r="CN47" i="19" s="1"/>
  <c r="CM42" i="49"/>
  <c r="BH42" i="49"/>
  <c r="BE52" i="49"/>
  <c r="CK52" i="49"/>
  <c r="BF44" i="31"/>
  <c r="CL44" i="31"/>
  <c r="BG44" i="31"/>
  <c r="CN44" i="31" s="1"/>
  <c r="BP44" i="31"/>
  <c r="BQ44" i="31" s="1"/>
  <c r="BR44" i="31" s="1"/>
  <c r="BS44" i="31" s="1"/>
  <c r="BT44" i="31" s="1"/>
  <c r="BF44" i="41"/>
  <c r="BP44" i="41"/>
  <c r="BQ44" i="41" s="1"/>
  <c r="BR44" i="41" s="1"/>
  <c r="BS44" i="41" s="1"/>
  <c r="BT44" i="41" s="1"/>
  <c r="BG44" i="41"/>
  <c r="CN44" i="41" s="1"/>
  <c r="CL44" i="41"/>
  <c r="BP47" i="17"/>
  <c r="BQ47" i="17" s="1"/>
  <c r="BR47" i="17" s="1"/>
  <c r="BS47" i="17" s="1"/>
  <c r="BT47" i="17" s="1"/>
  <c r="BF47" i="17"/>
  <c r="BG47" i="17"/>
  <c r="CN47" i="17" s="1"/>
  <c r="CL47" i="17"/>
  <c r="BF44" i="25"/>
  <c r="CL44" i="25"/>
  <c r="BP44" i="25"/>
  <c r="BQ44" i="25" s="1"/>
  <c r="BR44" i="25" s="1"/>
  <c r="BS44" i="25" s="1"/>
  <c r="BT44" i="25" s="1"/>
  <c r="BG44" i="25"/>
  <c r="CN44" i="25" s="1"/>
  <c r="BH42" i="31"/>
  <c r="CM42" i="31"/>
  <c r="CM45" i="31"/>
  <c r="BH45" i="31"/>
  <c r="BH45" i="51"/>
  <c r="CM45" i="51"/>
  <c r="CM45" i="29"/>
  <c r="BH45" i="29"/>
  <c r="BP44" i="27"/>
  <c r="BQ44" i="27" s="1"/>
  <c r="BR44" i="27" s="1"/>
  <c r="BS44" i="27" s="1"/>
  <c r="BT44" i="27" s="1"/>
  <c r="BG44" i="27"/>
  <c r="CN44" i="27" s="1"/>
  <c r="CL44" i="27"/>
  <c r="BF44" i="27"/>
  <c r="BG47" i="49"/>
  <c r="CN47" i="49" s="1"/>
  <c r="BP47" i="49"/>
  <c r="BQ47" i="49" s="1"/>
  <c r="BR47" i="49" s="1"/>
  <c r="BS47" i="49" s="1"/>
  <c r="BT47" i="49" s="1"/>
  <c r="BF47" i="49"/>
  <c r="CL47" i="49"/>
  <c r="BI48" i="59"/>
  <c r="CO48" i="59"/>
  <c r="BU31" i="59"/>
  <c r="CQ31" i="59"/>
  <c r="BU46" i="59"/>
  <c r="CQ46" i="59"/>
  <c r="CP49" i="59"/>
  <c r="BJ49" i="59"/>
  <c r="BU33" i="59"/>
  <c r="CQ33" i="59"/>
  <c r="CP39" i="59"/>
  <c r="BJ39" i="59"/>
  <c r="BU32" i="59"/>
  <c r="CQ32" i="59"/>
  <c r="AM35" i="59"/>
  <c r="AM35" i="57"/>
  <c r="CP41" i="57"/>
  <c r="BJ41" i="57"/>
  <c r="CM48" i="57"/>
  <c r="BH48" i="57"/>
  <c r="CO49" i="57"/>
  <c r="BI49" i="57"/>
  <c r="CL52" i="57"/>
  <c r="BF52" i="57"/>
  <c r="BP52" i="57"/>
  <c r="BQ52" i="57" s="1"/>
  <c r="BR52" i="57" s="1"/>
  <c r="BS52" i="57" s="1"/>
  <c r="BT52" i="57" s="1"/>
  <c r="BG52" i="57"/>
  <c r="CN52" i="57" s="1"/>
  <c r="CQ46" i="57"/>
  <c r="BU46" i="57"/>
  <c r="CQ31" i="57"/>
  <c r="BU31" i="57"/>
  <c r="CQ33" i="57"/>
  <c r="BU33" i="57"/>
  <c r="BJ39" i="57"/>
  <c r="CP39" i="57"/>
  <c r="CQ36" i="57"/>
  <c r="BU36" i="57"/>
  <c r="CQ32" i="57"/>
  <c r="BU32" i="57"/>
  <c r="CO49" i="55"/>
  <c r="BI49" i="55"/>
  <c r="CM48" i="55"/>
  <c r="BH48" i="55"/>
  <c r="CP39" i="55"/>
  <c r="BJ39" i="55"/>
  <c r="BU31" i="55"/>
  <c r="CQ31" i="55"/>
  <c r="BU46" i="55"/>
  <c r="CQ46" i="55"/>
  <c r="AN35" i="55"/>
  <c r="BU32" i="55"/>
  <c r="CQ32" i="55"/>
  <c r="CP41" i="55"/>
  <c r="BJ41" i="55"/>
  <c r="BU33" i="55"/>
  <c r="CQ33" i="55"/>
  <c r="CM52" i="53"/>
  <c r="BH52" i="53"/>
  <c r="CP41" i="53"/>
  <c r="BJ41" i="53"/>
  <c r="BH48" i="53"/>
  <c r="CM48" i="53"/>
  <c r="BI49" i="53"/>
  <c r="CO49" i="53"/>
  <c r="CP33" i="53"/>
  <c r="BJ33" i="53"/>
  <c r="CQ39" i="53"/>
  <c r="BU39" i="53"/>
  <c r="AO29" i="53"/>
  <c r="BU32" i="53"/>
  <c r="CQ32" i="53"/>
  <c r="CQ31" i="53"/>
  <c r="BU31" i="53"/>
  <c r="AN35" i="53"/>
  <c r="BU46" i="53"/>
  <c r="CQ46" i="53"/>
  <c r="CL52" i="51"/>
  <c r="BP52" i="51"/>
  <c r="BQ52" i="51" s="1"/>
  <c r="BR52" i="51" s="1"/>
  <c r="BS52" i="51" s="1"/>
  <c r="BT52" i="51" s="1"/>
  <c r="BG52" i="51"/>
  <c r="CN52" i="51" s="1"/>
  <c r="BF52" i="51"/>
  <c r="CM48" i="51"/>
  <c r="BH48" i="51"/>
  <c r="BJ41" i="51"/>
  <c r="CP41" i="51"/>
  <c r="BI49" i="51"/>
  <c r="CO49" i="51"/>
  <c r="AN29" i="51"/>
  <c r="CS31" i="51"/>
  <c r="CW31" i="51"/>
  <c r="BX31" i="51"/>
  <c r="BJ36" i="51"/>
  <c r="CP36" i="51"/>
  <c r="BU46" i="51"/>
  <c r="CQ46" i="51"/>
  <c r="BU32" i="51"/>
  <c r="CQ32" i="51"/>
  <c r="BU33" i="51"/>
  <c r="CQ33" i="51"/>
  <c r="AN35" i="51"/>
  <c r="CP39" i="51"/>
  <c r="BJ39" i="51"/>
  <c r="CO48" i="49"/>
  <c r="BI48" i="49"/>
  <c r="DF46" i="49"/>
  <c r="DG46" i="49" s="1"/>
  <c r="DH46" i="49" s="1"/>
  <c r="DI46" i="49" s="1"/>
  <c r="DJ46" i="49" s="1"/>
  <c r="DK46" i="49" s="1"/>
  <c r="DL46" i="49" s="1"/>
  <c r="DM46" i="49" s="1"/>
  <c r="DN46" i="49" s="1"/>
  <c r="BV46" i="49"/>
  <c r="CR46" i="49"/>
  <c r="BW46" i="49"/>
  <c r="CV46" i="49"/>
  <c r="CP49" i="49"/>
  <c r="BJ49" i="49"/>
  <c r="AN35" i="49"/>
  <c r="BU31" i="49"/>
  <c r="CQ31" i="49"/>
  <c r="BU33" i="49"/>
  <c r="CQ33" i="49"/>
  <c r="CQ32" i="49"/>
  <c r="BU32" i="49"/>
  <c r="CP36" i="49"/>
  <c r="BJ36" i="49"/>
  <c r="BJ39" i="49"/>
  <c r="CP39" i="49"/>
  <c r="BP52" i="47"/>
  <c r="BQ52" i="47" s="1"/>
  <c r="BR52" i="47" s="1"/>
  <c r="BS52" i="47" s="1"/>
  <c r="BT52" i="47" s="1"/>
  <c r="CL52" i="47"/>
  <c r="BF52" i="47"/>
  <c r="BG52" i="47"/>
  <c r="CN52" i="47" s="1"/>
  <c r="CQ33" i="47"/>
  <c r="BU33" i="47"/>
  <c r="CQ31" i="47"/>
  <c r="BU31" i="47"/>
  <c r="BU39" i="47"/>
  <c r="CQ39" i="47"/>
  <c r="AN35" i="47"/>
  <c r="BH48" i="47"/>
  <c r="CM48" i="47"/>
  <c r="AM29" i="47"/>
  <c r="BJ41" i="47"/>
  <c r="CP41" i="47"/>
  <c r="BU32" i="47"/>
  <c r="CQ32" i="47"/>
  <c r="CP36" i="47"/>
  <c r="BJ36" i="47"/>
  <c r="BJ46" i="47"/>
  <c r="CP46" i="47"/>
  <c r="CO49" i="47"/>
  <c r="BI49" i="47"/>
  <c r="CQ32" i="45"/>
  <c r="BU32" i="45"/>
  <c r="BJ39" i="45"/>
  <c r="CP39" i="45"/>
  <c r="AN29" i="45"/>
  <c r="CQ33" i="45"/>
  <c r="BU33" i="45"/>
  <c r="CP36" i="45"/>
  <c r="BJ36" i="45"/>
  <c r="AM35" i="45"/>
  <c r="CM48" i="45"/>
  <c r="BH48" i="45"/>
  <c r="CO49" i="45"/>
  <c r="BI49" i="45"/>
  <c r="CQ41" i="45"/>
  <c r="BU41" i="45"/>
  <c r="CP46" i="45"/>
  <c r="BJ46" i="45"/>
  <c r="CQ31" i="45"/>
  <c r="BU31" i="45"/>
  <c r="CQ31" i="43"/>
  <c r="BU31" i="43"/>
  <c r="AM29" i="43"/>
  <c r="BJ33" i="43"/>
  <c r="CP33" i="43"/>
  <c r="BI49" i="43"/>
  <c r="CO49" i="43"/>
  <c r="BU46" i="43"/>
  <c r="CQ46" i="43"/>
  <c r="AN35" i="43"/>
  <c r="CM48" i="43"/>
  <c r="BH48" i="43"/>
  <c r="CP41" i="43"/>
  <c r="BJ41" i="43"/>
  <c r="CP39" i="43"/>
  <c r="BJ39" i="43"/>
  <c r="CQ32" i="43"/>
  <c r="BU32" i="43"/>
  <c r="BU46" i="41"/>
  <c r="CQ46" i="41"/>
  <c r="BU39" i="41"/>
  <c r="CQ39" i="41"/>
  <c r="BU32" i="41"/>
  <c r="CQ32" i="41"/>
  <c r="CQ31" i="41"/>
  <c r="BU31" i="41"/>
  <c r="CQ41" i="41"/>
  <c r="BU41" i="41"/>
  <c r="AO35" i="41"/>
  <c r="BU32" i="39"/>
  <c r="CQ32" i="39"/>
  <c r="CQ46" i="39"/>
  <c r="BU46" i="39"/>
  <c r="AO35" i="39"/>
  <c r="BJ39" i="39"/>
  <c r="CP39" i="39"/>
  <c r="AN29" i="39"/>
  <c r="BH48" i="39"/>
  <c r="CM48" i="39"/>
  <c r="BF52" i="39"/>
  <c r="BP52" i="39"/>
  <c r="BQ52" i="39" s="1"/>
  <c r="BR52" i="39" s="1"/>
  <c r="BS52" i="39" s="1"/>
  <c r="BT52" i="39" s="1"/>
  <c r="CL52" i="39"/>
  <c r="BG52" i="39"/>
  <c r="CN52" i="39" s="1"/>
  <c r="BU41" i="39"/>
  <c r="CQ41" i="39"/>
  <c r="BU31" i="39"/>
  <c r="CQ31" i="39"/>
  <c r="BI49" i="39"/>
  <c r="CO49" i="39"/>
  <c r="CP33" i="39"/>
  <c r="BJ33" i="39"/>
  <c r="AO35" i="37"/>
  <c r="CP39" i="37"/>
  <c r="BJ39" i="37"/>
  <c r="CO49" i="37"/>
  <c r="BI49" i="37"/>
  <c r="BW33" i="37"/>
  <c r="BV33" i="37"/>
  <c r="CV33" i="37"/>
  <c r="CR33" i="37"/>
  <c r="CM48" i="37"/>
  <c r="BH48" i="37"/>
  <c r="CQ31" i="37"/>
  <c r="BU31" i="37"/>
  <c r="CP41" i="37"/>
  <c r="BJ41" i="37"/>
  <c r="CQ46" i="37"/>
  <c r="BU46" i="37"/>
  <c r="BU32" i="37"/>
  <c r="CQ32" i="37"/>
  <c r="AM35" i="35"/>
  <c r="BW46" i="35"/>
  <c r="DF46" i="35"/>
  <c r="DG46" i="35" s="1"/>
  <c r="DH46" i="35" s="1"/>
  <c r="DI46" i="35" s="1"/>
  <c r="DJ46" i="35" s="1"/>
  <c r="DK46" i="35" s="1"/>
  <c r="DL46" i="35" s="1"/>
  <c r="DM46" i="35" s="1"/>
  <c r="DN46" i="35" s="1"/>
  <c r="CV46" i="35"/>
  <c r="BV46" i="35"/>
  <c r="CR46" i="35"/>
  <c r="CQ33" i="35"/>
  <c r="BU33" i="35"/>
  <c r="CQ39" i="35"/>
  <c r="BU39" i="35"/>
  <c r="CQ31" i="35"/>
  <c r="BU31" i="35"/>
  <c r="CO49" i="35"/>
  <c r="BI49" i="35"/>
  <c r="BU41" i="35"/>
  <c r="CQ41" i="35"/>
  <c r="CQ32" i="35"/>
  <c r="BU32" i="35"/>
  <c r="CM48" i="35"/>
  <c r="BH48" i="35"/>
  <c r="CP39" i="33"/>
  <c r="BJ39" i="33"/>
  <c r="AM35" i="33"/>
  <c r="CM48" i="33"/>
  <c r="BH48" i="33"/>
  <c r="CO49" i="33"/>
  <c r="BI49" i="33"/>
  <c r="CQ31" i="33"/>
  <c r="BU31" i="33"/>
  <c r="CQ33" i="33"/>
  <c r="BU33" i="33"/>
  <c r="BU46" i="33"/>
  <c r="CQ46" i="33"/>
  <c r="CQ32" i="33"/>
  <c r="BU32" i="33"/>
  <c r="CM48" i="31"/>
  <c r="BH48" i="31"/>
  <c r="CQ31" i="31"/>
  <c r="BU31" i="31"/>
  <c r="BU33" i="31"/>
  <c r="CQ33" i="31"/>
  <c r="CP39" i="31"/>
  <c r="BJ39" i="31"/>
  <c r="BU32" i="31"/>
  <c r="CQ32" i="31"/>
  <c r="BU46" i="31"/>
  <c r="CQ46" i="31"/>
  <c r="CO49" i="31"/>
  <c r="BI49" i="31"/>
  <c r="DF41" i="31"/>
  <c r="DG41" i="31" s="1"/>
  <c r="DH41" i="31" s="1"/>
  <c r="DI41" i="31" s="1"/>
  <c r="DJ41" i="31" s="1"/>
  <c r="DK41" i="31" s="1"/>
  <c r="DL41" i="31" s="1"/>
  <c r="DM41" i="31" s="1"/>
  <c r="DN41" i="31" s="1"/>
  <c r="CV41" i="31"/>
  <c r="BV41" i="31"/>
  <c r="BW41" i="31"/>
  <c r="CR41" i="31"/>
  <c r="AM35" i="31"/>
  <c r="CP46" i="29"/>
  <c r="BJ46" i="29"/>
  <c r="CP33" i="29"/>
  <c r="BJ33" i="29"/>
  <c r="BU31" i="29"/>
  <c r="CQ31" i="29"/>
  <c r="AN35" i="29"/>
  <c r="CP39" i="29"/>
  <c r="BJ39" i="29"/>
  <c r="CQ32" i="29"/>
  <c r="BU32" i="29"/>
  <c r="BI49" i="29"/>
  <c r="CO49" i="29"/>
  <c r="BH48" i="29"/>
  <c r="CM48" i="29"/>
  <c r="BU41" i="29"/>
  <c r="CQ41" i="29"/>
  <c r="CM48" i="27"/>
  <c r="BH48" i="27"/>
  <c r="BU33" i="27"/>
  <c r="CQ33" i="27"/>
  <c r="BU32" i="27"/>
  <c r="CQ32" i="27"/>
  <c r="CQ31" i="27"/>
  <c r="BU31" i="27"/>
  <c r="BI49" i="27"/>
  <c r="CO49" i="27"/>
  <c r="AP35" i="27"/>
  <c r="CP46" i="27"/>
  <c r="BJ46" i="27"/>
  <c r="CP39" i="27"/>
  <c r="BJ39" i="27"/>
  <c r="BH48" i="25"/>
  <c r="CM48" i="25"/>
  <c r="CP41" i="25"/>
  <c r="BJ41" i="25"/>
  <c r="BU31" i="25"/>
  <c r="CQ31" i="25"/>
  <c r="BU46" i="25"/>
  <c r="CQ46" i="25"/>
  <c r="AM35" i="25"/>
  <c r="CQ33" i="25"/>
  <c r="BU33" i="25"/>
  <c r="BI49" i="25"/>
  <c r="CO49" i="25"/>
  <c r="CQ32" i="25"/>
  <c r="BU32" i="25"/>
  <c r="CP39" i="25"/>
  <c r="BJ39" i="25"/>
  <c r="CQ46" i="23"/>
  <c r="BU46" i="23"/>
  <c r="AN35" i="23"/>
  <c r="CM48" i="23"/>
  <c r="BH48" i="23"/>
  <c r="CQ31" i="23"/>
  <c r="BU31" i="23"/>
  <c r="CP33" i="23"/>
  <c r="BJ33" i="23"/>
  <c r="CP39" i="23"/>
  <c r="BJ39" i="23"/>
  <c r="BU32" i="23"/>
  <c r="CQ32" i="23"/>
  <c r="CO49" i="23"/>
  <c r="BI49" i="23"/>
  <c r="CQ31" i="19"/>
  <c r="BU31" i="19"/>
  <c r="DF46" i="19"/>
  <c r="DG46" i="19" s="1"/>
  <c r="DH46" i="19" s="1"/>
  <c r="DI46" i="19" s="1"/>
  <c r="DJ46" i="19" s="1"/>
  <c r="DK46" i="19" s="1"/>
  <c r="DL46" i="19" s="1"/>
  <c r="DM46" i="19" s="1"/>
  <c r="DN46" i="19" s="1"/>
  <c r="CV46" i="19"/>
  <c r="BW46" i="19"/>
  <c r="CR46" i="19"/>
  <c r="BV46" i="19"/>
  <c r="CP49" i="19"/>
  <c r="BJ49" i="19"/>
  <c r="CP33" i="19"/>
  <c r="BJ33" i="19"/>
  <c r="BI48" i="19"/>
  <c r="CO48" i="19"/>
  <c r="CP41" i="19"/>
  <c r="BJ41" i="19"/>
  <c r="BU39" i="19"/>
  <c r="CQ39" i="19"/>
  <c r="AN35" i="19"/>
  <c r="CQ32" i="19"/>
  <c r="BU32" i="19"/>
  <c r="CO49" i="17"/>
  <c r="BI49" i="17"/>
  <c r="CQ31" i="17"/>
  <c r="BU31" i="17"/>
  <c r="CQ32" i="17"/>
  <c r="BU32" i="17"/>
  <c r="BU46" i="17"/>
  <c r="CQ46" i="17"/>
  <c r="BH48" i="17"/>
  <c r="CM48" i="17"/>
  <c r="CQ41" i="17"/>
  <c r="BU41" i="17"/>
  <c r="CQ33" i="17"/>
  <c r="BU33" i="17"/>
  <c r="AN35" i="17"/>
  <c r="CP39" i="17"/>
  <c r="BJ39" i="17"/>
  <c r="BJ46" i="15"/>
  <c r="CP46" i="15"/>
  <c r="CO49" i="15"/>
  <c r="BI49" i="15"/>
  <c r="CQ32" i="15"/>
  <c r="BU32" i="15"/>
  <c r="CP39" i="15"/>
  <c r="BJ39" i="15"/>
  <c r="AN35" i="15"/>
  <c r="CP33" i="15"/>
  <c r="BJ33" i="15"/>
  <c r="BU31" i="15"/>
  <c r="CQ31" i="15"/>
  <c r="CM48" i="15"/>
  <c r="BH48" i="15"/>
  <c r="CQ31" i="13"/>
  <c r="BU31" i="13"/>
  <c r="CQ32" i="13"/>
  <c r="BU32" i="13"/>
  <c r="BI49" i="13"/>
  <c r="CO49" i="13"/>
  <c r="AM35" i="13"/>
  <c r="CP39" i="13"/>
  <c r="BJ39" i="13"/>
  <c r="BH48" i="13"/>
  <c r="CM48" i="13"/>
  <c r="CP41" i="13"/>
  <c r="BJ41" i="13"/>
  <c r="BU33" i="13"/>
  <c r="CQ33" i="13"/>
  <c r="CQ46" i="13"/>
  <c r="BU46" i="13"/>
  <c r="BH45" i="11"/>
  <c r="CM45" i="11"/>
  <c r="CM47" i="11"/>
  <c r="BH47" i="11"/>
  <c r="CK52" i="11"/>
  <c r="BE52" i="11"/>
  <c r="CO42" i="11"/>
  <c r="BI42" i="11"/>
  <c r="BH44" i="11"/>
  <c r="CM44" i="11"/>
  <c r="CP46" i="11"/>
  <c r="BJ46" i="11"/>
  <c r="BU32" i="11"/>
  <c r="CQ32" i="11"/>
  <c r="BI41" i="11"/>
  <c r="CO41" i="11"/>
  <c r="BJ36" i="11"/>
  <c r="CP36" i="11"/>
  <c r="CO39" i="11"/>
  <c r="BI39" i="11"/>
  <c r="CQ31" i="11"/>
  <c r="BU31" i="11"/>
  <c r="BP48" i="11"/>
  <c r="BQ48" i="11" s="1"/>
  <c r="BR48" i="11" s="1"/>
  <c r="BS48" i="11" s="1"/>
  <c r="BT48" i="11" s="1"/>
  <c r="BG48" i="11"/>
  <c r="CN48" i="11" s="1"/>
  <c r="CL48" i="11"/>
  <c r="BF48" i="11"/>
  <c r="BH49" i="11"/>
  <c r="CM49" i="11"/>
  <c r="AN35" i="11"/>
  <c r="CP33" i="11"/>
  <c r="BJ33" i="11"/>
  <c r="BJ33" i="9"/>
  <c r="CP33" i="9"/>
  <c r="AG29" i="9"/>
  <c r="AL29" i="9"/>
  <c r="BE52" i="9"/>
  <c r="CK52" i="9"/>
  <c r="CP39" i="9"/>
  <c r="BJ39" i="9"/>
  <c r="CP31" i="9"/>
  <c r="BJ31" i="9"/>
  <c r="BG48" i="9"/>
  <c r="CN48" i="9" s="1"/>
  <c r="CL48" i="9"/>
  <c r="BF48" i="9"/>
  <c r="BP48" i="9"/>
  <c r="BQ48" i="9" s="1"/>
  <c r="BR48" i="9" s="1"/>
  <c r="BS48" i="9" s="1"/>
  <c r="BT48" i="9" s="1"/>
  <c r="BI42" i="9"/>
  <c r="CO42" i="9"/>
  <c r="CP32" i="9"/>
  <c r="BJ32" i="9"/>
  <c r="BH49" i="9"/>
  <c r="CM49" i="9"/>
  <c r="CO41" i="9"/>
  <c r="BI41" i="9"/>
  <c r="AN35" i="9"/>
  <c r="BJ46" i="9"/>
  <c r="CP46" i="9"/>
  <c r="CM47" i="9"/>
  <c r="BH47" i="9"/>
  <c r="AM34" i="9"/>
  <c r="BI40" i="9"/>
  <c r="CO40" i="9"/>
  <c r="L32" i="3"/>
  <c r="P32" i="3"/>
  <c r="E36" i="2"/>
  <c r="Q10" i="34" s="1"/>
  <c r="A44" i="35" s="1"/>
  <c r="G44" i="35" s="1"/>
  <c r="Q40" i="2"/>
  <c r="Q39" i="2"/>
  <c r="Q38" i="2"/>
  <c r="Q37" i="2"/>
  <c r="Q36" i="2"/>
  <c r="J44" i="35" l="1"/>
  <c r="U44" i="35"/>
  <c r="V44" i="35" s="1"/>
  <c r="W44" i="35" s="1"/>
  <c r="X44" i="35" s="1"/>
  <c r="Y44" i="35" s="1"/>
  <c r="Z44" i="35" s="1"/>
  <c r="AA44" i="35" s="1"/>
  <c r="AB44" i="35" s="1"/>
  <c r="AC44" i="35" s="1"/>
  <c r="CR33" i="41"/>
  <c r="CV33" i="41"/>
  <c r="BW33" i="41"/>
  <c r="BV33" i="41"/>
  <c r="BY47" i="64"/>
  <c r="CT47" i="64"/>
  <c r="CX47" i="64"/>
  <c r="CX39" i="64"/>
  <c r="CT39" i="64"/>
  <c r="BY39" i="64"/>
  <c r="CT41" i="64"/>
  <c r="BY41" i="64"/>
  <c r="CX41" i="64"/>
  <c r="CZ46" i="64"/>
  <c r="CA46" i="64"/>
  <c r="AT35" i="64"/>
  <c r="CT45" i="64"/>
  <c r="BY45" i="64"/>
  <c r="CX45" i="64"/>
  <c r="BY44" i="64"/>
  <c r="CX44" i="64"/>
  <c r="CT44" i="64"/>
  <c r="CY42" i="64"/>
  <c r="CU42" i="64"/>
  <c r="BZ42" i="64"/>
  <c r="CY40" i="64"/>
  <c r="BZ40" i="64"/>
  <c r="CU40" i="64"/>
  <c r="DF48" i="64"/>
  <c r="DG48" i="64" s="1"/>
  <c r="DH48" i="64" s="1"/>
  <c r="DI48" i="64" s="1"/>
  <c r="DJ48" i="64" s="1"/>
  <c r="DK48" i="64" s="1"/>
  <c r="DL48" i="64" s="1"/>
  <c r="DM48" i="64" s="1"/>
  <c r="DN48" i="64" s="1"/>
  <c r="CR48" i="64"/>
  <c r="BW48" i="64"/>
  <c r="BV48" i="64"/>
  <c r="CV48" i="64"/>
  <c r="CA32" i="64"/>
  <c r="CZ32" i="64"/>
  <c r="CZ31" i="64"/>
  <c r="CA31" i="64"/>
  <c r="CZ33" i="64"/>
  <c r="CA33" i="64"/>
  <c r="CS49" i="64"/>
  <c r="BX49" i="64"/>
  <c r="CW49" i="64"/>
  <c r="BI40" i="55"/>
  <c r="CO40" i="55"/>
  <c r="CO40" i="11"/>
  <c r="BI40" i="11"/>
  <c r="BI40" i="47"/>
  <c r="CO40" i="47"/>
  <c r="BI40" i="45"/>
  <c r="CO40" i="45"/>
  <c r="CO40" i="53"/>
  <c r="BI40" i="53"/>
  <c r="CO40" i="19"/>
  <c r="BI40" i="19"/>
  <c r="CO40" i="51"/>
  <c r="BI40" i="51"/>
  <c r="CO40" i="35"/>
  <c r="BI40" i="35"/>
  <c r="BI40" i="59"/>
  <c r="CO40" i="59"/>
  <c r="CO40" i="49"/>
  <c r="BI40" i="49"/>
  <c r="CO40" i="29"/>
  <c r="BI40" i="29"/>
  <c r="CO40" i="33"/>
  <c r="BI40" i="33"/>
  <c r="BI40" i="41"/>
  <c r="CO40" i="41"/>
  <c r="CO40" i="61"/>
  <c r="BI40" i="61"/>
  <c r="CO40" i="15"/>
  <c r="BI40" i="15"/>
  <c r="CO40" i="31"/>
  <c r="BI40" i="31"/>
  <c r="BI40" i="43"/>
  <c r="CO40" i="43"/>
  <c r="CO40" i="39"/>
  <c r="BI40" i="39"/>
  <c r="BI40" i="57"/>
  <c r="CO40" i="57"/>
  <c r="BI40" i="25"/>
  <c r="CO40" i="25"/>
  <c r="CO40" i="37"/>
  <c r="BI40" i="37"/>
  <c r="CO40" i="23"/>
  <c r="BI40" i="23"/>
  <c r="BI40" i="27"/>
  <c r="CO40" i="27"/>
  <c r="CO40" i="13"/>
  <c r="BI40" i="13"/>
  <c r="BI40" i="17"/>
  <c r="CO40" i="17"/>
  <c r="BJ41" i="15"/>
  <c r="CP41" i="15"/>
  <c r="CP41" i="59"/>
  <c r="BJ41" i="59"/>
  <c r="BJ41" i="49"/>
  <c r="CP41" i="49"/>
  <c r="BI49" i="41"/>
  <c r="CO49" i="41"/>
  <c r="BJ41" i="27"/>
  <c r="CP41" i="27"/>
  <c r="BJ41" i="33"/>
  <c r="CP41" i="33"/>
  <c r="CP41" i="23"/>
  <c r="BJ41" i="23"/>
  <c r="BH48" i="41"/>
  <c r="CM48" i="41"/>
  <c r="BI44" i="61"/>
  <c r="CO44" i="61"/>
  <c r="CP42" i="61"/>
  <c r="BJ42" i="61"/>
  <c r="BI47" i="61"/>
  <c r="CO47" i="61"/>
  <c r="BU39" i="61"/>
  <c r="CQ39" i="61"/>
  <c r="DF32" i="61"/>
  <c r="DG32" i="61" s="1"/>
  <c r="DH32" i="61" s="1"/>
  <c r="DI32" i="61" s="1"/>
  <c r="DJ32" i="61" s="1"/>
  <c r="DK32" i="61" s="1"/>
  <c r="DL32" i="61" s="1"/>
  <c r="DM32" i="61" s="1"/>
  <c r="DN32" i="61" s="1"/>
  <c r="CV32" i="61"/>
  <c r="BV32" i="61"/>
  <c r="CR32" i="61"/>
  <c r="BW32" i="61"/>
  <c r="AN35" i="61"/>
  <c r="CQ45" i="61"/>
  <c r="BU45" i="61"/>
  <c r="CP49" i="61"/>
  <c r="BJ49" i="61"/>
  <c r="CQ33" i="61"/>
  <c r="BU33" i="61"/>
  <c r="CV31" i="61"/>
  <c r="BW31" i="61"/>
  <c r="BV31" i="61"/>
  <c r="CR31" i="61"/>
  <c r="DF31" i="61"/>
  <c r="DG31" i="61" s="1"/>
  <c r="DH31" i="61" s="1"/>
  <c r="DI31" i="61" s="1"/>
  <c r="DJ31" i="61" s="1"/>
  <c r="DK31" i="61" s="1"/>
  <c r="DL31" i="61" s="1"/>
  <c r="DM31" i="61" s="1"/>
  <c r="DN31" i="61" s="1"/>
  <c r="BW46" i="61"/>
  <c r="CR46" i="61"/>
  <c r="DF46" i="61"/>
  <c r="DG46" i="61" s="1"/>
  <c r="DH46" i="61" s="1"/>
  <c r="DI46" i="61" s="1"/>
  <c r="DJ46" i="61" s="1"/>
  <c r="DK46" i="61" s="1"/>
  <c r="DL46" i="61" s="1"/>
  <c r="DM46" i="61" s="1"/>
  <c r="DN46" i="61" s="1"/>
  <c r="BV46" i="61"/>
  <c r="CV46" i="61"/>
  <c r="CO48" i="61"/>
  <c r="BI48" i="61"/>
  <c r="BU36" i="61"/>
  <c r="CQ36" i="61"/>
  <c r="CM52" i="61"/>
  <c r="BH52" i="61"/>
  <c r="DF41" i="61"/>
  <c r="DG41" i="61" s="1"/>
  <c r="DH41" i="61" s="1"/>
  <c r="DI41" i="61" s="1"/>
  <c r="DJ41" i="61" s="1"/>
  <c r="DK41" i="61" s="1"/>
  <c r="DL41" i="61" s="1"/>
  <c r="DM41" i="61" s="1"/>
  <c r="DN41" i="61" s="1"/>
  <c r="CV41" i="61"/>
  <c r="CR41" i="61"/>
  <c r="BW41" i="61"/>
  <c r="BV41" i="61"/>
  <c r="CO42" i="59"/>
  <c r="BI42" i="59"/>
  <c r="BH44" i="9"/>
  <c r="CM44" i="9"/>
  <c r="BH44" i="43"/>
  <c r="CM44" i="43"/>
  <c r="CO45" i="37"/>
  <c r="BI45" i="37"/>
  <c r="BH44" i="47"/>
  <c r="CM44" i="47"/>
  <c r="BH47" i="31"/>
  <c r="CM47" i="31"/>
  <c r="BH44" i="15"/>
  <c r="CM44" i="15"/>
  <c r="BJ36" i="55"/>
  <c r="CP36" i="55"/>
  <c r="BI45" i="59"/>
  <c r="CO45" i="59"/>
  <c r="BI42" i="43"/>
  <c r="CO42" i="43"/>
  <c r="BI45" i="15"/>
  <c r="CO45" i="15"/>
  <c r="BH44" i="55"/>
  <c r="CM44" i="55"/>
  <c r="CO45" i="55"/>
  <c r="BI45" i="55"/>
  <c r="CM44" i="31"/>
  <c r="BH44" i="31"/>
  <c r="BH47" i="35"/>
  <c r="CM47" i="35"/>
  <c r="BH45" i="9"/>
  <c r="CM45" i="9"/>
  <c r="BH47" i="55"/>
  <c r="CM47" i="55"/>
  <c r="CO42" i="29"/>
  <c r="BI42" i="29"/>
  <c r="BI45" i="17"/>
  <c r="CO45" i="17"/>
  <c r="BH47" i="49"/>
  <c r="CM47" i="49"/>
  <c r="CO45" i="51"/>
  <c r="BI45" i="51"/>
  <c r="CO42" i="31"/>
  <c r="BI42" i="31"/>
  <c r="BF52" i="49"/>
  <c r="BG52" i="49"/>
  <c r="CN52" i="49" s="1"/>
  <c r="CL52" i="49"/>
  <c r="BP52" i="49"/>
  <c r="BQ52" i="49" s="1"/>
  <c r="BR52" i="49" s="1"/>
  <c r="BS52" i="49" s="1"/>
  <c r="BT52" i="49" s="1"/>
  <c r="CO42" i="39"/>
  <c r="BI42" i="39"/>
  <c r="BH44" i="17"/>
  <c r="CM44" i="17"/>
  <c r="CM44" i="45"/>
  <c r="BH44" i="45"/>
  <c r="CO45" i="23"/>
  <c r="BI45" i="23"/>
  <c r="CM44" i="37"/>
  <c r="BH44" i="37"/>
  <c r="BI42" i="53"/>
  <c r="CO42" i="53"/>
  <c r="BH44" i="19"/>
  <c r="CM44" i="19"/>
  <c r="BH44" i="27"/>
  <c r="CM44" i="27"/>
  <c r="BI42" i="23"/>
  <c r="CO42" i="23"/>
  <c r="BH44" i="13"/>
  <c r="CM44" i="13"/>
  <c r="BI45" i="39"/>
  <c r="CO45" i="39"/>
  <c r="CO45" i="49"/>
  <c r="BI45" i="49"/>
  <c r="CO42" i="33"/>
  <c r="BI42" i="33"/>
  <c r="BI45" i="25"/>
  <c r="CO45" i="25"/>
  <c r="CO45" i="47"/>
  <c r="BI45" i="47"/>
  <c r="BH47" i="13"/>
  <c r="CM47" i="13"/>
  <c r="BI45" i="29"/>
  <c r="CO45" i="29"/>
  <c r="BH47" i="17"/>
  <c r="CM47" i="17"/>
  <c r="BI42" i="49"/>
  <c r="CO42" i="49"/>
  <c r="CM47" i="19"/>
  <c r="BH47" i="19"/>
  <c r="BH47" i="53"/>
  <c r="CM47" i="53"/>
  <c r="BH44" i="29"/>
  <c r="CM44" i="29"/>
  <c r="BI42" i="45"/>
  <c r="CO42" i="45"/>
  <c r="BI45" i="41"/>
  <c r="CO45" i="41"/>
  <c r="BI42" i="57"/>
  <c r="CO42" i="57"/>
  <c r="BH44" i="23"/>
  <c r="CM44" i="23"/>
  <c r="CM47" i="29"/>
  <c r="BH47" i="29"/>
  <c r="CM47" i="15"/>
  <c r="BH47" i="15"/>
  <c r="CM47" i="51"/>
  <c r="BH47" i="51"/>
  <c r="CM44" i="53"/>
  <c r="BH44" i="53"/>
  <c r="CM47" i="43"/>
  <c r="BH47" i="43"/>
  <c r="BI45" i="27"/>
  <c r="CO45" i="27"/>
  <c r="BI42" i="19"/>
  <c r="CO42" i="19"/>
  <c r="CM44" i="51"/>
  <c r="BH44" i="51"/>
  <c r="BH47" i="37"/>
  <c r="CM47" i="37"/>
  <c r="BH44" i="41"/>
  <c r="CM44" i="41"/>
  <c r="CO42" i="51"/>
  <c r="BI42" i="51"/>
  <c r="BI42" i="25"/>
  <c r="CO42" i="25"/>
  <c r="CO45" i="19"/>
  <c r="BI45" i="19"/>
  <c r="BI42" i="47"/>
  <c r="CO42" i="47"/>
  <c r="CO45" i="57"/>
  <c r="BI45" i="57"/>
  <c r="CO42" i="41"/>
  <c r="BI42" i="41"/>
  <c r="CM47" i="57"/>
  <c r="BH47" i="57"/>
  <c r="BH47" i="33"/>
  <c r="CM47" i="33"/>
  <c r="CO45" i="43"/>
  <c r="BI45" i="43"/>
  <c r="BP52" i="55"/>
  <c r="BQ52" i="55" s="1"/>
  <c r="BR52" i="55" s="1"/>
  <c r="BS52" i="55" s="1"/>
  <c r="BT52" i="55" s="1"/>
  <c r="CL52" i="55"/>
  <c r="BG52" i="55"/>
  <c r="CN52" i="55" s="1"/>
  <c r="BF52" i="55"/>
  <c r="CO45" i="33"/>
  <c r="BI45" i="33"/>
  <c r="BI42" i="15"/>
  <c r="CO42" i="15"/>
  <c r="CO42" i="27"/>
  <c r="BI42" i="27"/>
  <c r="CO45" i="13"/>
  <c r="BI45" i="13"/>
  <c r="BJ36" i="39"/>
  <c r="CP36" i="39"/>
  <c r="CM44" i="33"/>
  <c r="BH44" i="33"/>
  <c r="CM47" i="41"/>
  <c r="BH47" i="41"/>
  <c r="CM47" i="27"/>
  <c r="BH47" i="27"/>
  <c r="BH47" i="45"/>
  <c r="CM47" i="45"/>
  <c r="CO42" i="37"/>
  <c r="BI42" i="37"/>
  <c r="CM44" i="39"/>
  <c r="BH44" i="39"/>
  <c r="CO42" i="17"/>
  <c r="BI42" i="17"/>
  <c r="CO42" i="55"/>
  <c r="BI42" i="55"/>
  <c r="CO42" i="35"/>
  <c r="BI42" i="35"/>
  <c r="BH47" i="23"/>
  <c r="CM47" i="23"/>
  <c r="BG52" i="59"/>
  <c r="CN52" i="59" s="1"/>
  <c r="CL52" i="59"/>
  <c r="BP52" i="59"/>
  <c r="BQ52" i="59" s="1"/>
  <c r="BR52" i="59" s="1"/>
  <c r="BS52" i="59" s="1"/>
  <c r="BT52" i="59" s="1"/>
  <c r="BF52" i="59"/>
  <c r="CO45" i="45"/>
  <c r="BI45" i="45"/>
  <c r="CO45" i="31"/>
  <c r="BI45" i="31"/>
  <c r="CM44" i="49"/>
  <c r="BH44" i="49"/>
  <c r="CM44" i="25"/>
  <c r="BH44" i="25"/>
  <c r="CO45" i="53"/>
  <c r="BI45" i="53"/>
  <c r="BG52" i="45"/>
  <c r="CN52" i="45" s="1"/>
  <c r="CL52" i="45"/>
  <c r="BP52" i="45"/>
  <c r="BQ52" i="45" s="1"/>
  <c r="BR52" i="45" s="1"/>
  <c r="BS52" i="45" s="1"/>
  <c r="BT52" i="45" s="1"/>
  <c r="BF52" i="45"/>
  <c r="BJ36" i="59"/>
  <c r="CP36" i="59"/>
  <c r="CM44" i="57"/>
  <c r="BH44" i="57"/>
  <c r="BH47" i="59"/>
  <c r="CM47" i="59"/>
  <c r="BH47" i="39"/>
  <c r="CM47" i="39"/>
  <c r="BH47" i="47"/>
  <c r="CM47" i="47"/>
  <c r="CM47" i="25"/>
  <c r="BH47" i="25"/>
  <c r="CO42" i="13"/>
  <c r="BI42" i="13"/>
  <c r="CP36" i="53"/>
  <c r="BJ36" i="53"/>
  <c r="BH44" i="59"/>
  <c r="CM44" i="59"/>
  <c r="BI36" i="9"/>
  <c r="CO36" i="9"/>
  <c r="BI45" i="35"/>
  <c r="CO45" i="35"/>
  <c r="DF46" i="59"/>
  <c r="DG46" i="59" s="1"/>
  <c r="DH46" i="59" s="1"/>
  <c r="DI46" i="59" s="1"/>
  <c r="DJ46" i="59" s="1"/>
  <c r="DK46" i="59" s="1"/>
  <c r="DL46" i="59" s="1"/>
  <c r="DM46" i="59" s="1"/>
  <c r="DN46" i="59" s="1"/>
  <c r="CV46" i="59"/>
  <c r="CR46" i="59"/>
  <c r="BW46" i="59"/>
  <c r="BV46" i="59"/>
  <c r="DF31" i="59"/>
  <c r="DG31" i="59" s="1"/>
  <c r="DH31" i="59" s="1"/>
  <c r="DI31" i="59" s="1"/>
  <c r="DJ31" i="59" s="1"/>
  <c r="DK31" i="59" s="1"/>
  <c r="DL31" i="59" s="1"/>
  <c r="DM31" i="59" s="1"/>
  <c r="DN31" i="59" s="1"/>
  <c r="BW31" i="59"/>
  <c r="BV31" i="59"/>
  <c r="CV31" i="59"/>
  <c r="CR31" i="59"/>
  <c r="AN35" i="59"/>
  <c r="CR33" i="59"/>
  <c r="BW33" i="59"/>
  <c r="CV33" i="59"/>
  <c r="BV33" i="59"/>
  <c r="BU39" i="59"/>
  <c r="CQ39" i="59"/>
  <c r="CQ49" i="59"/>
  <c r="BU49" i="59"/>
  <c r="CP48" i="59"/>
  <c r="BJ48" i="59"/>
  <c r="CR32" i="59"/>
  <c r="CV32" i="59"/>
  <c r="BW32" i="59"/>
  <c r="DF32" i="59"/>
  <c r="DG32" i="59" s="1"/>
  <c r="DH32" i="59" s="1"/>
  <c r="DI32" i="59" s="1"/>
  <c r="DJ32" i="59" s="1"/>
  <c r="DK32" i="59" s="1"/>
  <c r="DL32" i="59" s="1"/>
  <c r="DM32" i="59" s="1"/>
  <c r="DN32" i="59" s="1"/>
  <c r="BV32" i="59"/>
  <c r="BW46" i="57"/>
  <c r="BV46" i="57"/>
  <c r="CR46" i="57"/>
  <c r="DF46" i="57"/>
  <c r="DG46" i="57" s="1"/>
  <c r="DH46" i="57" s="1"/>
  <c r="DI46" i="57" s="1"/>
  <c r="DJ46" i="57" s="1"/>
  <c r="DK46" i="57" s="1"/>
  <c r="DL46" i="57" s="1"/>
  <c r="DM46" i="57" s="1"/>
  <c r="DN46" i="57" s="1"/>
  <c r="CV46" i="57"/>
  <c r="CO48" i="57"/>
  <c r="BI48" i="57"/>
  <c r="BU39" i="57"/>
  <c r="CQ39" i="57"/>
  <c r="CR33" i="57"/>
  <c r="CV33" i="57"/>
  <c r="BW33" i="57"/>
  <c r="BV33" i="57"/>
  <c r="DF32" i="57"/>
  <c r="DG32" i="57" s="1"/>
  <c r="DH32" i="57" s="1"/>
  <c r="DI32" i="57" s="1"/>
  <c r="DJ32" i="57" s="1"/>
  <c r="DK32" i="57" s="1"/>
  <c r="DL32" i="57" s="1"/>
  <c r="DM32" i="57" s="1"/>
  <c r="DN32" i="57" s="1"/>
  <c r="CR32" i="57"/>
  <c r="BV32" i="57"/>
  <c r="BW32" i="57"/>
  <c r="CV32" i="57"/>
  <c r="BU41" i="57"/>
  <c r="CQ41" i="57"/>
  <c r="CM52" i="57"/>
  <c r="BH52" i="57"/>
  <c r="AN35" i="57"/>
  <c r="CV36" i="57"/>
  <c r="BW36" i="57"/>
  <c r="CR36" i="57"/>
  <c r="DF36" i="57"/>
  <c r="BV36" i="57"/>
  <c r="CV31" i="57"/>
  <c r="CR31" i="57"/>
  <c r="DF31" i="57"/>
  <c r="DG31" i="57" s="1"/>
  <c r="DH31" i="57" s="1"/>
  <c r="DI31" i="57" s="1"/>
  <c r="DJ31" i="57" s="1"/>
  <c r="DK31" i="57" s="1"/>
  <c r="DL31" i="57" s="1"/>
  <c r="DM31" i="57" s="1"/>
  <c r="DN31" i="57" s="1"/>
  <c r="BW31" i="57"/>
  <c r="BV31" i="57"/>
  <c r="BJ49" i="57"/>
  <c r="CP49" i="57"/>
  <c r="BV32" i="55"/>
  <c r="BW32" i="55"/>
  <c r="DF32" i="55"/>
  <c r="DG32" i="55" s="1"/>
  <c r="DH32" i="55" s="1"/>
  <c r="DI32" i="55" s="1"/>
  <c r="DJ32" i="55" s="1"/>
  <c r="DK32" i="55" s="1"/>
  <c r="DL32" i="55" s="1"/>
  <c r="DM32" i="55" s="1"/>
  <c r="DN32" i="55" s="1"/>
  <c r="CV32" i="55"/>
  <c r="CR32" i="55"/>
  <c r="AO35" i="55"/>
  <c r="CO48" i="55"/>
  <c r="BI48" i="55"/>
  <c r="CQ41" i="55"/>
  <c r="BU41" i="55"/>
  <c r="DF46" i="55"/>
  <c r="DG46" i="55" s="1"/>
  <c r="DH46" i="55" s="1"/>
  <c r="DI46" i="55" s="1"/>
  <c r="DJ46" i="55" s="1"/>
  <c r="DK46" i="55" s="1"/>
  <c r="DL46" i="55" s="1"/>
  <c r="DM46" i="55" s="1"/>
  <c r="DN46" i="55" s="1"/>
  <c r="BV46" i="55"/>
  <c r="CV46" i="55"/>
  <c r="CR46" i="55"/>
  <c r="BW46" i="55"/>
  <c r="CR31" i="55"/>
  <c r="DF31" i="55"/>
  <c r="DG31" i="55" s="1"/>
  <c r="DH31" i="55" s="1"/>
  <c r="DI31" i="55" s="1"/>
  <c r="DJ31" i="55" s="1"/>
  <c r="DK31" i="55" s="1"/>
  <c r="DL31" i="55" s="1"/>
  <c r="DM31" i="55" s="1"/>
  <c r="DN31" i="55" s="1"/>
  <c r="CV31" i="55"/>
  <c r="BV31" i="55"/>
  <c r="BW31" i="55"/>
  <c r="BW33" i="55"/>
  <c r="BV33" i="55"/>
  <c r="CV33" i="55"/>
  <c r="CR33" i="55"/>
  <c r="CP49" i="55"/>
  <c r="BJ49" i="55"/>
  <c r="CQ39" i="55"/>
  <c r="BU39" i="55"/>
  <c r="AP29" i="53"/>
  <c r="BI52" i="53"/>
  <c r="CO52" i="53"/>
  <c r="AO35" i="53"/>
  <c r="DF39" i="53"/>
  <c r="DG39" i="53" s="1"/>
  <c r="DH39" i="53" s="1"/>
  <c r="DI39" i="53" s="1"/>
  <c r="DJ39" i="53" s="1"/>
  <c r="DK39" i="53" s="1"/>
  <c r="DL39" i="53" s="1"/>
  <c r="DM39" i="53" s="1"/>
  <c r="DN39" i="53" s="1"/>
  <c r="CV39" i="53"/>
  <c r="BV39" i="53"/>
  <c r="BW39" i="53"/>
  <c r="CR39" i="53"/>
  <c r="BJ49" i="53"/>
  <c r="CP49" i="53"/>
  <c r="CV46" i="53"/>
  <c r="BW46" i="53"/>
  <c r="DF46" i="53"/>
  <c r="DG46" i="53" s="1"/>
  <c r="DH46" i="53" s="1"/>
  <c r="DI46" i="53" s="1"/>
  <c r="DJ46" i="53" s="1"/>
  <c r="DK46" i="53" s="1"/>
  <c r="DL46" i="53" s="1"/>
  <c r="DM46" i="53" s="1"/>
  <c r="DN46" i="53" s="1"/>
  <c r="BV46" i="53"/>
  <c r="CR46" i="53"/>
  <c r="DF32" i="53"/>
  <c r="DG32" i="53" s="1"/>
  <c r="DH32" i="53" s="1"/>
  <c r="DI32" i="53" s="1"/>
  <c r="DJ32" i="53" s="1"/>
  <c r="DK32" i="53" s="1"/>
  <c r="DL32" i="53" s="1"/>
  <c r="DM32" i="53" s="1"/>
  <c r="DN32" i="53" s="1"/>
  <c r="CV32" i="53"/>
  <c r="BV32" i="53"/>
  <c r="CR32" i="53"/>
  <c r="BW32" i="53"/>
  <c r="CV31" i="53"/>
  <c r="CR31" i="53"/>
  <c r="BW31" i="53"/>
  <c r="BV31" i="53"/>
  <c r="DF31" i="53"/>
  <c r="DG31" i="53" s="1"/>
  <c r="DH31" i="53" s="1"/>
  <c r="DI31" i="53" s="1"/>
  <c r="DJ31" i="53" s="1"/>
  <c r="DK31" i="53" s="1"/>
  <c r="DL31" i="53" s="1"/>
  <c r="DM31" i="53" s="1"/>
  <c r="DN31" i="53" s="1"/>
  <c r="BI48" i="53"/>
  <c r="CO48" i="53"/>
  <c r="BU33" i="53"/>
  <c r="CQ33" i="53"/>
  <c r="CQ41" i="53"/>
  <c r="BU41" i="53"/>
  <c r="CR46" i="51"/>
  <c r="CV46" i="51"/>
  <c r="BW46" i="51"/>
  <c r="DF46" i="51"/>
  <c r="DG46" i="51" s="1"/>
  <c r="DH46" i="51" s="1"/>
  <c r="DI46" i="51" s="1"/>
  <c r="DJ46" i="51" s="1"/>
  <c r="DK46" i="51" s="1"/>
  <c r="DL46" i="51" s="1"/>
  <c r="DM46" i="51" s="1"/>
  <c r="DN46" i="51" s="1"/>
  <c r="BV46" i="51"/>
  <c r="CX31" i="51"/>
  <c r="CT31" i="51"/>
  <c r="BY31" i="51"/>
  <c r="AO29" i="51"/>
  <c r="CV33" i="51"/>
  <c r="BW33" i="51"/>
  <c r="BV33" i="51"/>
  <c r="CR33" i="51"/>
  <c r="BH52" i="51"/>
  <c r="CM52" i="51"/>
  <c r="BU41" i="51"/>
  <c r="CQ41" i="51"/>
  <c r="BJ49" i="51"/>
  <c r="CP49" i="51"/>
  <c r="CO48" i="51"/>
  <c r="BI48" i="51"/>
  <c r="CQ39" i="51"/>
  <c r="BU39" i="51"/>
  <c r="AO35" i="51"/>
  <c r="BU36" i="51"/>
  <c r="CQ36" i="51"/>
  <c r="CV32" i="51"/>
  <c r="BW32" i="51"/>
  <c r="CR32" i="51"/>
  <c r="BV32" i="51"/>
  <c r="DF32" i="51"/>
  <c r="DG32" i="51" s="1"/>
  <c r="DH32" i="51" s="1"/>
  <c r="DI32" i="51" s="1"/>
  <c r="DJ32" i="51" s="1"/>
  <c r="DK32" i="51" s="1"/>
  <c r="DL32" i="51" s="1"/>
  <c r="DM32" i="51" s="1"/>
  <c r="DN32" i="51" s="1"/>
  <c r="BU49" i="49"/>
  <c r="CQ49" i="49"/>
  <c r="CQ36" i="49"/>
  <c r="BU36" i="49"/>
  <c r="BU39" i="49"/>
  <c r="CQ39" i="49"/>
  <c r="CW46" i="49"/>
  <c r="BX46" i="49"/>
  <c r="CS46" i="49"/>
  <c r="BV32" i="49"/>
  <c r="CR32" i="49"/>
  <c r="BW32" i="49"/>
  <c r="DF32" i="49"/>
  <c r="DG32" i="49" s="1"/>
  <c r="DH32" i="49" s="1"/>
  <c r="DI32" i="49" s="1"/>
  <c r="DJ32" i="49" s="1"/>
  <c r="DK32" i="49" s="1"/>
  <c r="DL32" i="49" s="1"/>
  <c r="DM32" i="49" s="1"/>
  <c r="DN32" i="49" s="1"/>
  <c r="CV32" i="49"/>
  <c r="DF31" i="49"/>
  <c r="DG31" i="49" s="1"/>
  <c r="DH31" i="49" s="1"/>
  <c r="DI31" i="49" s="1"/>
  <c r="DJ31" i="49" s="1"/>
  <c r="DK31" i="49" s="1"/>
  <c r="DL31" i="49" s="1"/>
  <c r="DM31" i="49" s="1"/>
  <c r="DN31" i="49" s="1"/>
  <c r="BV31" i="49"/>
  <c r="CV31" i="49"/>
  <c r="BW31" i="49"/>
  <c r="CR31" i="49"/>
  <c r="CP48" i="49"/>
  <c r="BJ48" i="49"/>
  <c r="AO35" i="49"/>
  <c r="BW33" i="49"/>
  <c r="CR33" i="49"/>
  <c r="CV33" i="49"/>
  <c r="BV33" i="49"/>
  <c r="BI48" i="47"/>
  <c r="CO48" i="47"/>
  <c r="BH52" i="47"/>
  <c r="CM52" i="47"/>
  <c r="CP49" i="47"/>
  <c r="BJ49" i="47"/>
  <c r="CR32" i="47"/>
  <c r="DF32" i="47"/>
  <c r="DG32" i="47" s="1"/>
  <c r="DH32" i="47" s="1"/>
  <c r="DI32" i="47" s="1"/>
  <c r="DJ32" i="47" s="1"/>
  <c r="DK32" i="47" s="1"/>
  <c r="DL32" i="47" s="1"/>
  <c r="DM32" i="47" s="1"/>
  <c r="DN32" i="47" s="1"/>
  <c r="BV32" i="47"/>
  <c r="CV32" i="47"/>
  <c r="BW32" i="47"/>
  <c r="CR31" i="47"/>
  <c r="CV31" i="47"/>
  <c r="BV31" i="47"/>
  <c r="DF31" i="47"/>
  <c r="DG31" i="47" s="1"/>
  <c r="DH31" i="47" s="1"/>
  <c r="DI31" i="47" s="1"/>
  <c r="DJ31" i="47" s="1"/>
  <c r="DK31" i="47" s="1"/>
  <c r="DL31" i="47" s="1"/>
  <c r="DM31" i="47" s="1"/>
  <c r="DN31" i="47" s="1"/>
  <c r="BW31" i="47"/>
  <c r="AN29" i="47"/>
  <c r="BU41" i="47"/>
  <c r="CQ41" i="47"/>
  <c r="BV33" i="47"/>
  <c r="CR33" i="47"/>
  <c r="BW33" i="47"/>
  <c r="CV33" i="47"/>
  <c r="CQ36" i="47"/>
  <c r="BU36" i="47"/>
  <c r="CQ46" i="47"/>
  <c r="BU46" i="47"/>
  <c r="AO35" i="47"/>
  <c r="BV39" i="47"/>
  <c r="CR39" i="47"/>
  <c r="DF39" i="47"/>
  <c r="DG39" i="47" s="1"/>
  <c r="DH39" i="47" s="1"/>
  <c r="DI39" i="47" s="1"/>
  <c r="DJ39" i="47" s="1"/>
  <c r="DK39" i="47" s="1"/>
  <c r="DL39" i="47" s="1"/>
  <c r="DM39" i="47" s="1"/>
  <c r="DN39" i="47" s="1"/>
  <c r="CV39" i="47"/>
  <c r="BW39" i="47"/>
  <c r="CQ46" i="45"/>
  <c r="BU46" i="45"/>
  <c r="AO29" i="45"/>
  <c r="CV41" i="45"/>
  <c r="BW41" i="45"/>
  <c r="DF41" i="45"/>
  <c r="DG41" i="45" s="1"/>
  <c r="DH41" i="45" s="1"/>
  <c r="DI41" i="45" s="1"/>
  <c r="DJ41" i="45" s="1"/>
  <c r="DK41" i="45" s="1"/>
  <c r="DL41" i="45" s="1"/>
  <c r="DM41" i="45" s="1"/>
  <c r="DN41" i="45" s="1"/>
  <c r="BV41" i="45"/>
  <c r="CR41" i="45"/>
  <c r="AN35" i="45"/>
  <c r="CV31" i="45"/>
  <c r="BW31" i="45"/>
  <c r="BV31" i="45"/>
  <c r="CR31" i="45"/>
  <c r="DF31" i="45"/>
  <c r="DG31" i="45" s="1"/>
  <c r="DH31" i="45" s="1"/>
  <c r="DI31" i="45" s="1"/>
  <c r="DJ31" i="45" s="1"/>
  <c r="DK31" i="45" s="1"/>
  <c r="DL31" i="45" s="1"/>
  <c r="DM31" i="45" s="1"/>
  <c r="DN31" i="45" s="1"/>
  <c r="BU39" i="45"/>
  <c r="CQ39" i="45"/>
  <c r="CP49" i="45"/>
  <c r="BJ49" i="45"/>
  <c r="DF32" i="45"/>
  <c r="DG32" i="45" s="1"/>
  <c r="DH32" i="45" s="1"/>
  <c r="DI32" i="45" s="1"/>
  <c r="DJ32" i="45" s="1"/>
  <c r="DK32" i="45" s="1"/>
  <c r="DL32" i="45" s="1"/>
  <c r="DM32" i="45" s="1"/>
  <c r="DN32" i="45" s="1"/>
  <c r="BW32" i="45"/>
  <c r="CR32" i="45"/>
  <c r="BV32" i="45"/>
  <c r="CV32" i="45"/>
  <c r="BW33" i="45"/>
  <c r="CR33" i="45"/>
  <c r="BV33" i="45"/>
  <c r="CV33" i="45"/>
  <c r="BU36" i="45"/>
  <c r="CQ36" i="45"/>
  <c r="CO48" i="45"/>
  <c r="BI48" i="45"/>
  <c r="BJ49" i="43"/>
  <c r="CP49" i="43"/>
  <c r="BU41" i="43"/>
  <c r="CQ41" i="43"/>
  <c r="AN29" i="43"/>
  <c r="CR32" i="43"/>
  <c r="DF32" i="43"/>
  <c r="DG32" i="43" s="1"/>
  <c r="DH32" i="43" s="1"/>
  <c r="DI32" i="43" s="1"/>
  <c r="DJ32" i="43" s="1"/>
  <c r="DK32" i="43" s="1"/>
  <c r="DL32" i="43" s="1"/>
  <c r="DM32" i="43" s="1"/>
  <c r="DN32" i="43" s="1"/>
  <c r="BV32" i="43"/>
  <c r="CV32" i="43"/>
  <c r="BW32" i="43"/>
  <c r="AO35" i="43"/>
  <c r="CQ33" i="43"/>
  <c r="BU33" i="43"/>
  <c r="CQ39" i="43"/>
  <c r="BU39" i="43"/>
  <c r="CO48" i="43"/>
  <c r="BI48" i="43"/>
  <c r="CR31" i="43"/>
  <c r="DF31" i="43"/>
  <c r="DG31" i="43" s="1"/>
  <c r="DH31" i="43" s="1"/>
  <c r="DI31" i="43" s="1"/>
  <c r="DJ31" i="43" s="1"/>
  <c r="DK31" i="43" s="1"/>
  <c r="DL31" i="43" s="1"/>
  <c r="DM31" i="43" s="1"/>
  <c r="DN31" i="43" s="1"/>
  <c r="CV31" i="43"/>
  <c r="BV31" i="43"/>
  <c r="BW31" i="43"/>
  <c r="BV46" i="43"/>
  <c r="DF46" i="43"/>
  <c r="DG46" i="43" s="1"/>
  <c r="DH46" i="43" s="1"/>
  <c r="DI46" i="43" s="1"/>
  <c r="DJ46" i="43" s="1"/>
  <c r="DK46" i="43" s="1"/>
  <c r="DL46" i="43" s="1"/>
  <c r="DM46" i="43" s="1"/>
  <c r="DN46" i="43" s="1"/>
  <c r="CV46" i="43"/>
  <c r="CR46" i="43"/>
  <c r="BW46" i="43"/>
  <c r="BW31" i="41"/>
  <c r="BV31" i="41"/>
  <c r="CR31" i="41"/>
  <c r="DF31" i="41"/>
  <c r="DG31" i="41" s="1"/>
  <c r="DH31" i="41" s="1"/>
  <c r="DI31" i="41" s="1"/>
  <c r="DJ31" i="41" s="1"/>
  <c r="DK31" i="41" s="1"/>
  <c r="DL31" i="41" s="1"/>
  <c r="DM31" i="41" s="1"/>
  <c r="DN31" i="41" s="1"/>
  <c r="CV31" i="41"/>
  <c r="DF41" i="41"/>
  <c r="DG41" i="41" s="1"/>
  <c r="DH41" i="41" s="1"/>
  <c r="DI41" i="41" s="1"/>
  <c r="DJ41" i="41" s="1"/>
  <c r="DK41" i="41" s="1"/>
  <c r="DL41" i="41" s="1"/>
  <c r="DM41" i="41" s="1"/>
  <c r="DN41" i="41" s="1"/>
  <c r="BW41" i="41"/>
  <c r="BV41" i="41"/>
  <c r="CV41" i="41"/>
  <c r="CR41" i="41"/>
  <c r="CV46" i="41"/>
  <c r="BV46" i="41"/>
  <c r="DF46" i="41"/>
  <c r="DG46" i="41" s="1"/>
  <c r="DH46" i="41" s="1"/>
  <c r="DI46" i="41" s="1"/>
  <c r="DJ46" i="41" s="1"/>
  <c r="DK46" i="41" s="1"/>
  <c r="DL46" i="41" s="1"/>
  <c r="DM46" i="41" s="1"/>
  <c r="DN46" i="41" s="1"/>
  <c r="BW46" i="41"/>
  <c r="CR46" i="41"/>
  <c r="CV32" i="41"/>
  <c r="CR32" i="41"/>
  <c r="BW32" i="41"/>
  <c r="DF32" i="41"/>
  <c r="DG32" i="41" s="1"/>
  <c r="DH32" i="41" s="1"/>
  <c r="DI32" i="41" s="1"/>
  <c r="DJ32" i="41" s="1"/>
  <c r="DK32" i="41" s="1"/>
  <c r="DL32" i="41" s="1"/>
  <c r="DM32" i="41" s="1"/>
  <c r="DN32" i="41" s="1"/>
  <c r="BV32" i="41"/>
  <c r="AP35" i="41"/>
  <c r="DF39" i="41"/>
  <c r="DG39" i="41" s="1"/>
  <c r="DH39" i="41" s="1"/>
  <c r="DI39" i="41" s="1"/>
  <c r="DJ39" i="41" s="1"/>
  <c r="DK39" i="41" s="1"/>
  <c r="DL39" i="41" s="1"/>
  <c r="DM39" i="41" s="1"/>
  <c r="DN39" i="41" s="1"/>
  <c r="CR39" i="41"/>
  <c r="CV39" i="41"/>
  <c r="BV39" i="41"/>
  <c r="BW39" i="41"/>
  <c r="BW31" i="39"/>
  <c r="DF31" i="39"/>
  <c r="DG31" i="39" s="1"/>
  <c r="DH31" i="39" s="1"/>
  <c r="DI31" i="39" s="1"/>
  <c r="DJ31" i="39" s="1"/>
  <c r="DK31" i="39" s="1"/>
  <c r="DL31" i="39" s="1"/>
  <c r="DM31" i="39" s="1"/>
  <c r="DN31" i="39" s="1"/>
  <c r="CV31" i="39"/>
  <c r="BV31" i="39"/>
  <c r="CR31" i="39"/>
  <c r="CM52" i="39"/>
  <c r="BH52" i="39"/>
  <c r="BI48" i="39"/>
  <c r="CO48" i="39"/>
  <c r="CV46" i="39"/>
  <c r="BV46" i="39"/>
  <c r="CR46" i="39"/>
  <c r="DF46" i="39"/>
  <c r="DG46" i="39" s="1"/>
  <c r="DH46" i="39" s="1"/>
  <c r="DI46" i="39" s="1"/>
  <c r="DJ46" i="39" s="1"/>
  <c r="DK46" i="39" s="1"/>
  <c r="DL46" i="39" s="1"/>
  <c r="DM46" i="39" s="1"/>
  <c r="DN46" i="39" s="1"/>
  <c r="BW46" i="39"/>
  <c r="CP49" i="39"/>
  <c r="BJ49" i="39"/>
  <c r="BU39" i="39"/>
  <c r="CQ39" i="39"/>
  <c r="AP35" i="39"/>
  <c r="AO29" i="39"/>
  <c r="CQ33" i="39"/>
  <c r="BU33" i="39"/>
  <c r="DF41" i="39"/>
  <c r="DG41" i="39" s="1"/>
  <c r="DH41" i="39" s="1"/>
  <c r="DI41" i="39" s="1"/>
  <c r="DJ41" i="39" s="1"/>
  <c r="DK41" i="39" s="1"/>
  <c r="DL41" i="39" s="1"/>
  <c r="DM41" i="39" s="1"/>
  <c r="DN41" i="39" s="1"/>
  <c r="BV41" i="39"/>
  <c r="CV41" i="39"/>
  <c r="CR41" i="39"/>
  <c r="BW41" i="39"/>
  <c r="BW32" i="39"/>
  <c r="BV32" i="39"/>
  <c r="DF32" i="39"/>
  <c r="DG32" i="39" s="1"/>
  <c r="DH32" i="39" s="1"/>
  <c r="DI32" i="39" s="1"/>
  <c r="DJ32" i="39" s="1"/>
  <c r="DK32" i="39" s="1"/>
  <c r="DL32" i="39" s="1"/>
  <c r="DM32" i="39" s="1"/>
  <c r="DN32" i="39" s="1"/>
  <c r="CV32" i="39"/>
  <c r="CR32" i="39"/>
  <c r="CQ41" i="37"/>
  <c r="BU41" i="37"/>
  <c r="CO48" i="37"/>
  <c r="BI48" i="37"/>
  <c r="BW32" i="37"/>
  <c r="BV32" i="37"/>
  <c r="DF32" i="37"/>
  <c r="DG32" i="37" s="1"/>
  <c r="DH32" i="37" s="1"/>
  <c r="DI32" i="37" s="1"/>
  <c r="DJ32" i="37" s="1"/>
  <c r="DK32" i="37" s="1"/>
  <c r="DL32" i="37" s="1"/>
  <c r="DM32" i="37" s="1"/>
  <c r="DN32" i="37" s="1"/>
  <c r="CV32" i="37"/>
  <c r="CR32" i="37"/>
  <c r="CW33" i="37"/>
  <c r="CS33" i="37"/>
  <c r="BX33" i="37"/>
  <c r="DF46" i="37"/>
  <c r="DG46" i="37" s="1"/>
  <c r="DH46" i="37" s="1"/>
  <c r="DI46" i="37" s="1"/>
  <c r="DJ46" i="37" s="1"/>
  <c r="DK46" i="37" s="1"/>
  <c r="DL46" i="37" s="1"/>
  <c r="DM46" i="37" s="1"/>
  <c r="DN46" i="37" s="1"/>
  <c r="CR46" i="37"/>
  <c r="BW46" i="37"/>
  <c r="CV46" i="37"/>
  <c r="BV46" i="37"/>
  <c r="DF31" i="37"/>
  <c r="DG31" i="37" s="1"/>
  <c r="DH31" i="37" s="1"/>
  <c r="DI31" i="37" s="1"/>
  <c r="DJ31" i="37" s="1"/>
  <c r="DK31" i="37" s="1"/>
  <c r="DL31" i="37" s="1"/>
  <c r="DM31" i="37" s="1"/>
  <c r="DN31" i="37" s="1"/>
  <c r="BV31" i="37"/>
  <c r="CR31" i="37"/>
  <c r="CV31" i="37"/>
  <c r="BW31" i="37"/>
  <c r="CP49" i="37"/>
  <c r="BJ49" i="37"/>
  <c r="BU39" i="37"/>
  <c r="CQ39" i="37"/>
  <c r="AP35" i="37"/>
  <c r="CP49" i="35"/>
  <c r="BJ49" i="35"/>
  <c r="DF39" i="35"/>
  <c r="DG39" i="35" s="1"/>
  <c r="DH39" i="35" s="1"/>
  <c r="DI39" i="35" s="1"/>
  <c r="DJ39" i="35" s="1"/>
  <c r="DK39" i="35" s="1"/>
  <c r="DL39" i="35" s="1"/>
  <c r="DM39" i="35" s="1"/>
  <c r="DN39" i="35" s="1"/>
  <c r="BW39" i="35"/>
  <c r="CV39" i="35"/>
  <c r="BV39" i="35"/>
  <c r="CR39" i="35"/>
  <c r="AN35" i="35"/>
  <c r="BV32" i="35"/>
  <c r="CR32" i="35"/>
  <c r="CV32" i="35"/>
  <c r="BW32" i="35"/>
  <c r="DF32" i="35"/>
  <c r="DG32" i="35" s="1"/>
  <c r="DH32" i="35" s="1"/>
  <c r="DI32" i="35" s="1"/>
  <c r="DJ32" i="35" s="1"/>
  <c r="DK32" i="35" s="1"/>
  <c r="DL32" i="35" s="1"/>
  <c r="DM32" i="35" s="1"/>
  <c r="DN32" i="35" s="1"/>
  <c r="BW33" i="35"/>
  <c r="CR33" i="35"/>
  <c r="CV33" i="35"/>
  <c r="BV33" i="35"/>
  <c r="CS46" i="35"/>
  <c r="CW46" i="35"/>
  <c r="BX46" i="35"/>
  <c r="CO48" i="35"/>
  <c r="BI48" i="35"/>
  <c r="CR31" i="35"/>
  <c r="CV31" i="35"/>
  <c r="BV31" i="35"/>
  <c r="BW31" i="35"/>
  <c r="DF31" i="35"/>
  <c r="DG31" i="35" s="1"/>
  <c r="DH31" i="35" s="1"/>
  <c r="DI31" i="35" s="1"/>
  <c r="DJ31" i="35" s="1"/>
  <c r="DK31" i="35" s="1"/>
  <c r="DL31" i="35" s="1"/>
  <c r="DM31" i="35" s="1"/>
  <c r="DN31" i="35" s="1"/>
  <c r="DF41" i="35"/>
  <c r="DG41" i="35" s="1"/>
  <c r="DH41" i="35" s="1"/>
  <c r="DI41" i="35" s="1"/>
  <c r="DJ41" i="35" s="1"/>
  <c r="DK41" i="35" s="1"/>
  <c r="DL41" i="35" s="1"/>
  <c r="DM41" i="35" s="1"/>
  <c r="DN41" i="35" s="1"/>
  <c r="CV41" i="35"/>
  <c r="CR41" i="35"/>
  <c r="BW41" i="35"/>
  <c r="BV41" i="35"/>
  <c r="CP49" i="33"/>
  <c r="BJ49" i="33"/>
  <c r="DF46" i="33"/>
  <c r="DG46" i="33" s="1"/>
  <c r="DH46" i="33" s="1"/>
  <c r="DI46" i="33" s="1"/>
  <c r="DJ46" i="33" s="1"/>
  <c r="DK46" i="33" s="1"/>
  <c r="DL46" i="33" s="1"/>
  <c r="DM46" i="33" s="1"/>
  <c r="DN46" i="33" s="1"/>
  <c r="CV46" i="33"/>
  <c r="CR46" i="33"/>
  <c r="BW46" i="33"/>
  <c r="BV46" i="33"/>
  <c r="AN35" i="33"/>
  <c r="DF32" i="33"/>
  <c r="DG32" i="33" s="1"/>
  <c r="DH32" i="33" s="1"/>
  <c r="DI32" i="33" s="1"/>
  <c r="DJ32" i="33" s="1"/>
  <c r="DK32" i="33" s="1"/>
  <c r="DL32" i="33" s="1"/>
  <c r="DM32" i="33" s="1"/>
  <c r="DN32" i="33" s="1"/>
  <c r="CR32" i="33"/>
  <c r="BW32" i="33"/>
  <c r="BV32" i="33"/>
  <c r="CV32" i="33"/>
  <c r="CV31" i="33"/>
  <c r="BW31" i="33"/>
  <c r="BV31" i="33"/>
  <c r="CR31" i="33"/>
  <c r="DF31" i="33"/>
  <c r="DG31" i="33" s="1"/>
  <c r="DH31" i="33" s="1"/>
  <c r="DI31" i="33" s="1"/>
  <c r="DJ31" i="33" s="1"/>
  <c r="DK31" i="33" s="1"/>
  <c r="DL31" i="33" s="1"/>
  <c r="DM31" i="33" s="1"/>
  <c r="DN31" i="33" s="1"/>
  <c r="CO48" i="33"/>
  <c r="BI48" i="33"/>
  <c r="CR33" i="33"/>
  <c r="BW33" i="33"/>
  <c r="CV33" i="33"/>
  <c r="BV33" i="33"/>
  <c r="CQ39" i="33"/>
  <c r="BU39" i="33"/>
  <c r="BV32" i="31"/>
  <c r="CR32" i="31"/>
  <c r="BW32" i="31"/>
  <c r="CV32" i="31"/>
  <c r="DF32" i="31"/>
  <c r="DG32" i="31" s="1"/>
  <c r="DH32" i="31" s="1"/>
  <c r="DI32" i="31" s="1"/>
  <c r="DJ32" i="31" s="1"/>
  <c r="DK32" i="31" s="1"/>
  <c r="DL32" i="31" s="1"/>
  <c r="DM32" i="31" s="1"/>
  <c r="DN32" i="31" s="1"/>
  <c r="CP49" i="31"/>
  <c r="BJ49" i="31"/>
  <c r="CO48" i="31"/>
  <c r="BI48" i="31"/>
  <c r="CQ39" i="31"/>
  <c r="BU39" i="31"/>
  <c r="CR31" i="31"/>
  <c r="DF31" i="31"/>
  <c r="DG31" i="31" s="1"/>
  <c r="DH31" i="31" s="1"/>
  <c r="DI31" i="31" s="1"/>
  <c r="DJ31" i="31" s="1"/>
  <c r="DK31" i="31" s="1"/>
  <c r="DL31" i="31" s="1"/>
  <c r="DM31" i="31" s="1"/>
  <c r="DN31" i="31" s="1"/>
  <c r="BV31" i="31"/>
  <c r="BW31" i="31"/>
  <c r="CV31" i="31"/>
  <c r="AN35" i="31"/>
  <c r="BW46" i="31"/>
  <c r="BV46" i="31"/>
  <c r="DF46" i="31"/>
  <c r="DG46" i="31" s="1"/>
  <c r="DH46" i="31" s="1"/>
  <c r="DI46" i="31" s="1"/>
  <c r="DJ46" i="31" s="1"/>
  <c r="DK46" i="31" s="1"/>
  <c r="DL46" i="31" s="1"/>
  <c r="DM46" i="31" s="1"/>
  <c r="DN46" i="31" s="1"/>
  <c r="CV46" i="31"/>
  <c r="CR46" i="31"/>
  <c r="CW41" i="31"/>
  <c r="BX41" i="31"/>
  <c r="CS41" i="31"/>
  <c r="BW33" i="31"/>
  <c r="BV33" i="31"/>
  <c r="CR33" i="31"/>
  <c r="CV33" i="31"/>
  <c r="BI48" i="29"/>
  <c r="CO48" i="29"/>
  <c r="CV31" i="29"/>
  <c r="DF31" i="29"/>
  <c r="DG31" i="29" s="1"/>
  <c r="DH31" i="29" s="1"/>
  <c r="DI31" i="29" s="1"/>
  <c r="DJ31" i="29" s="1"/>
  <c r="DK31" i="29" s="1"/>
  <c r="DL31" i="29" s="1"/>
  <c r="DM31" i="29" s="1"/>
  <c r="DN31" i="29" s="1"/>
  <c r="CR31" i="29"/>
  <c r="BV31" i="29"/>
  <c r="BW31" i="29"/>
  <c r="BU39" i="29"/>
  <c r="CQ39" i="29"/>
  <c r="CQ46" i="29"/>
  <c r="BU46" i="29"/>
  <c r="AO35" i="29"/>
  <c r="BJ49" i="29"/>
  <c r="CP49" i="29"/>
  <c r="CQ33" i="29"/>
  <c r="BU33" i="29"/>
  <c r="CV32" i="29"/>
  <c r="BV32" i="29"/>
  <c r="DF32" i="29"/>
  <c r="DG32" i="29" s="1"/>
  <c r="DH32" i="29" s="1"/>
  <c r="DI32" i="29" s="1"/>
  <c r="DJ32" i="29" s="1"/>
  <c r="DK32" i="29" s="1"/>
  <c r="DL32" i="29" s="1"/>
  <c r="DM32" i="29" s="1"/>
  <c r="DN32" i="29" s="1"/>
  <c r="CR32" i="29"/>
  <c r="BW32" i="29"/>
  <c r="BV41" i="29"/>
  <c r="CV41" i="29"/>
  <c r="CR41" i="29"/>
  <c r="DF41" i="29"/>
  <c r="DG41" i="29" s="1"/>
  <c r="DH41" i="29" s="1"/>
  <c r="DI41" i="29" s="1"/>
  <c r="DJ41" i="29" s="1"/>
  <c r="DK41" i="29" s="1"/>
  <c r="DL41" i="29" s="1"/>
  <c r="DM41" i="29" s="1"/>
  <c r="DN41" i="29" s="1"/>
  <c r="BW41" i="29"/>
  <c r="BU46" i="27"/>
  <c r="CQ46" i="27"/>
  <c r="AQ35" i="27"/>
  <c r="BI48" i="27"/>
  <c r="CO48" i="27"/>
  <c r="CV32" i="27"/>
  <c r="DF32" i="27"/>
  <c r="DG32" i="27" s="1"/>
  <c r="DH32" i="27" s="1"/>
  <c r="DI32" i="27" s="1"/>
  <c r="DJ32" i="27" s="1"/>
  <c r="DK32" i="27" s="1"/>
  <c r="DL32" i="27" s="1"/>
  <c r="DM32" i="27" s="1"/>
  <c r="DN32" i="27" s="1"/>
  <c r="CR32" i="27"/>
  <c r="BW32" i="27"/>
  <c r="BV32" i="27"/>
  <c r="BJ49" i="27"/>
  <c r="CP49" i="27"/>
  <c r="CR33" i="27"/>
  <c r="BW33" i="27"/>
  <c r="BV33" i="27"/>
  <c r="CV33" i="27"/>
  <c r="BU39" i="27"/>
  <c r="CQ39" i="27"/>
  <c r="CV31" i="27"/>
  <c r="BW31" i="27"/>
  <c r="BV31" i="27"/>
  <c r="CR31" i="27"/>
  <c r="DF31" i="27"/>
  <c r="DG31" i="27" s="1"/>
  <c r="DH31" i="27" s="1"/>
  <c r="DI31" i="27" s="1"/>
  <c r="DJ31" i="27" s="1"/>
  <c r="DK31" i="27" s="1"/>
  <c r="DL31" i="27" s="1"/>
  <c r="DM31" i="27" s="1"/>
  <c r="DN31" i="27" s="1"/>
  <c r="DF32" i="25"/>
  <c r="DG32" i="25" s="1"/>
  <c r="DH32" i="25" s="1"/>
  <c r="DI32" i="25" s="1"/>
  <c r="DJ32" i="25" s="1"/>
  <c r="DK32" i="25" s="1"/>
  <c r="DL32" i="25" s="1"/>
  <c r="DM32" i="25" s="1"/>
  <c r="DN32" i="25" s="1"/>
  <c r="BV32" i="25"/>
  <c r="BW32" i="25"/>
  <c r="CV32" i="25"/>
  <c r="CR32" i="25"/>
  <c r="CQ39" i="25"/>
  <c r="BU39" i="25"/>
  <c r="DF46" i="25"/>
  <c r="DG46" i="25" s="1"/>
  <c r="DH46" i="25" s="1"/>
  <c r="DI46" i="25" s="1"/>
  <c r="DJ46" i="25" s="1"/>
  <c r="DK46" i="25" s="1"/>
  <c r="DL46" i="25" s="1"/>
  <c r="DM46" i="25" s="1"/>
  <c r="DN46" i="25" s="1"/>
  <c r="CV46" i="25"/>
  <c r="CR46" i="25"/>
  <c r="BW46" i="25"/>
  <c r="BV46" i="25"/>
  <c r="CO48" i="25"/>
  <c r="BI48" i="25"/>
  <c r="CP49" i="25"/>
  <c r="BJ49" i="25"/>
  <c r="AN35" i="25"/>
  <c r="CR33" i="25"/>
  <c r="BW33" i="25"/>
  <c r="CV33" i="25"/>
  <c r="BV33" i="25"/>
  <c r="CV31" i="25"/>
  <c r="BW31" i="25"/>
  <c r="CR31" i="25"/>
  <c r="BV31" i="25"/>
  <c r="DF31" i="25"/>
  <c r="DG31" i="25" s="1"/>
  <c r="DH31" i="25" s="1"/>
  <c r="DI31" i="25" s="1"/>
  <c r="DJ31" i="25" s="1"/>
  <c r="DK31" i="25" s="1"/>
  <c r="DL31" i="25" s="1"/>
  <c r="DM31" i="25" s="1"/>
  <c r="DN31" i="25" s="1"/>
  <c r="CQ41" i="25"/>
  <c r="BU41" i="25"/>
  <c r="CO48" i="23"/>
  <c r="BI48" i="23"/>
  <c r="CV46" i="23"/>
  <c r="BW46" i="23"/>
  <c r="DF46" i="23"/>
  <c r="DG46" i="23" s="1"/>
  <c r="DH46" i="23" s="1"/>
  <c r="DI46" i="23" s="1"/>
  <c r="DJ46" i="23" s="1"/>
  <c r="DK46" i="23" s="1"/>
  <c r="DL46" i="23" s="1"/>
  <c r="DM46" i="23" s="1"/>
  <c r="DN46" i="23" s="1"/>
  <c r="CR46" i="23"/>
  <c r="BV46" i="23"/>
  <c r="BJ49" i="23"/>
  <c r="CP49" i="23"/>
  <c r="CQ39" i="23"/>
  <c r="BU39" i="23"/>
  <c r="DF31" i="23"/>
  <c r="DG31" i="23" s="1"/>
  <c r="DH31" i="23" s="1"/>
  <c r="DI31" i="23" s="1"/>
  <c r="DJ31" i="23" s="1"/>
  <c r="DK31" i="23" s="1"/>
  <c r="DL31" i="23" s="1"/>
  <c r="DM31" i="23" s="1"/>
  <c r="DN31" i="23" s="1"/>
  <c r="BV31" i="23"/>
  <c r="CR31" i="23"/>
  <c r="BW31" i="23"/>
  <c r="CV31" i="23"/>
  <c r="AO35" i="23"/>
  <c r="CR32" i="23"/>
  <c r="CV32" i="23"/>
  <c r="BV32" i="23"/>
  <c r="DF32" i="23"/>
  <c r="DG32" i="23" s="1"/>
  <c r="DH32" i="23" s="1"/>
  <c r="DI32" i="23" s="1"/>
  <c r="DJ32" i="23" s="1"/>
  <c r="DK32" i="23" s="1"/>
  <c r="DL32" i="23" s="1"/>
  <c r="DM32" i="23" s="1"/>
  <c r="DN32" i="23" s="1"/>
  <c r="BW32" i="23"/>
  <c r="BU33" i="23"/>
  <c r="CQ33" i="23"/>
  <c r="CQ41" i="19"/>
  <c r="BU41" i="19"/>
  <c r="CQ33" i="19"/>
  <c r="BU33" i="19"/>
  <c r="BV31" i="19"/>
  <c r="BW31" i="19"/>
  <c r="CR31" i="19"/>
  <c r="CV31" i="19"/>
  <c r="DF31" i="19"/>
  <c r="DG31" i="19" s="1"/>
  <c r="DH31" i="19" s="1"/>
  <c r="DI31" i="19" s="1"/>
  <c r="DJ31" i="19" s="1"/>
  <c r="DK31" i="19" s="1"/>
  <c r="DL31" i="19" s="1"/>
  <c r="DM31" i="19" s="1"/>
  <c r="DN31" i="19" s="1"/>
  <c r="BU49" i="19"/>
  <c r="CQ49" i="19"/>
  <c r="AO35" i="19"/>
  <c r="CW46" i="19"/>
  <c r="BX46" i="19"/>
  <c r="CS46" i="19"/>
  <c r="CV32" i="19"/>
  <c r="BW32" i="19"/>
  <c r="BV32" i="19"/>
  <c r="DF32" i="19"/>
  <c r="DG32" i="19" s="1"/>
  <c r="DH32" i="19" s="1"/>
  <c r="DI32" i="19" s="1"/>
  <c r="DJ32" i="19" s="1"/>
  <c r="DK32" i="19" s="1"/>
  <c r="DL32" i="19" s="1"/>
  <c r="DM32" i="19" s="1"/>
  <c r="DN32" i="19" s="1"/>
  <c r="CR32" i="19"/>
  <c r="DF39" i="19"/>
  <c r="DG39" i="19" s="1"/>
  <c r="DH39" i="19" s="1"/>
  <c r="DI39" i="19" s="1"/>
  <c r="DJ39" i="19" s="1"/>
  <c r="DK39" i="19" s="1"/>
  <c r="DL39" i="19" s="1"/>
  <c r="DM39" i="19" s="1"/>
  <c r="DN39" i="19" s="1"/>
  <c r="CV39" i="19"/>
  <c r="CR39" i="19"/>
  <c r="BW39" i="19"/>
  <c r="BV39" i="19"/>
  <c r="BJ48" i="19"/>
  <c r="CP48" i="19"/>
  <c r="CR41" i="17"/>
  <c r="DF41" i="17"/>
  <c r="DG41" i="17" s="1"/>
  <c r="DH41" i="17" s="1"/>
  <c r="DI41" i="17" s="1"/>
  <c r="DJ41" i="17" s="1"/>
  <c r="DK41" i="17" s="1"/>
  <c r="DL41" i="17" s="1"/>
  <c r="DM41" i="17" s="1"/>
  <c r="DN41" i="17" s="1"/>
  <c r="BV41" i="17"/>
  <c r="CV41" i="17"/>
  <c r="BW41" i="17"/>
  <c r="BW31" i="17"/>
  <c r="CV31" i="17"/>
  <c r="CR31" i="17"/>
  <c r="DF31" i="17"/>
  <c r="DG31" i="17" s="1"/>
  <c r="DH31" i="17" s="1"/>
  <c r="DI31" i="17" s="1"/>
  <c r="DJ31" i="17" s="1"/>
  <c r="DK31" i="17" s="1"/>
  <c r="DL31" i="17" s="1"/>
  <c r="DM31" i="17" s="1"/>
  <c r="DN31" i="17" s="1"/>
  <c r="BV31" i="17"/>
  <c r="DF32" i="17"/>
  <c r="DG32" i="17" s="1"/>
  <c r="DH32" i="17" s="1"/>
  <c r="DI32" i="17" s="1"/>
  <c r="DJ32" i="17" s="1"/>
  <c r="DK32" i="17" s="1"/>
  <c r="DL32" i="17" s="1"/>
  <c r="DM32" i="17" s="1"/>
  <c r="DN32" i="17" s="1"/>
  <c r="CR32" i="17"/>
  <c r="BW32" i="17"/>
  <c r="CV32" i="17"/>
  <c r="BV32" i="17"/>
  <c r="DF46" i="17"/>
  <c r="DG46" i="17" s="1"/>
  <c r="DH46" i="17" s="1"/>
  <c r="DI46" i="17" s="1"/>
  <c r="DJ46" i="17" s="1"/>
  <c r="DK46" i="17" s="1"/>
  <c r="DL46" i="17" s="1"/>
  <c r="DM46" i="17" s="1"/>
  <c r="DN46" i="17" s="1"/>
  <c r="CV46" i="17"/>
  <c r="BV46" i="17"/>
  <c r="BW46" i="17"/>
  <c r="CR46" i="17"/>
  <c r="CQ39" i="17"/>
  <c r="BU39" i="17"/>
  <c r="CO48" i="17"/>
  <c r="BI48" i="17"/>
  <c r="AO35" i="17"/>
  <c r="BV33" i="17"/>
  <c r="BW33" i="17"/>
  <c r="CV33" i="17"/>
  <c r="CR33" i="17"/>
  <c r="CP49" i="17"/>
  <c r="BJ49" i="17"/>
  <c r="BU39" i="15"/>
  <c r="CQ39" i="15"/>
  <c r="CQ46" i="15"/>
  <c r="BU46" i="15"/>
  <c r="BI48" i="15"/>
  <c r="CO48" i="15"/>
  <c r="AO35" i="15"/>
  <c r="CV32" i="15"/>
  <c r="BW32" i="15"/>
  <c r="BV32" i="15"/>
  <c r="DF32" i="15"/>
  <c r="DG32" i="15" s="1"/>
  <c r="DH32" i="15" s="1"/>
  <c r="DI32" i="15" s="1"/>
  <c r="DJ32" i="15" s="1"/>
  <c r="DK32" i="15" s="1"/>
  <c r="DL32" i="15" s="1"/>
  <c r="DM32" i="15" s="1"/>
  <c r="DN32" i="15" s="1"/>
  <c r="CR32" i="15"/>
  <c r="BV31" i="15"/>
  <c r="CR31" i="15"/>
  <c r="DF31" i="15"/>
  <c r="DG31" i="15" s="1"/>
  <c r="DH31" i="15" s="1"/>
  <c r="DI31" i="15" s="1"/>
  <c r="DJ31" i="15" s="1"/>
  <c r="DK31" i="15" s="1"/>
  <c r="DL31" i="15" s="1"/>
  <c r="DM31" i="15" s="1"/>
  <c r="DN31" i="15" s="1"/>
  <c r="BW31" i="15"/>
  <c r="CV31" i="15"/>
  <c r="CQ33" i="15"/>
  <c r="BU33" i="15"/>
  <c r="BJ49" i="15"/>
  <c r="CP49" i="15"/>
  <c r="AN35" i="13"/>
  <c r="DF46" i="13"/>
  <c r="DG46" i="13" s="1"/>
  <c r="DH46" i="13" s="1"/>
  <c r="DI46" i="13" s="1"/>
  <c r="DJ46" i="13" s="1"/>
  <c r="DK46" i="13" s="1"/>
  <c r="DL46" i="13" s="1"/>
  <c r="DM46" i="13" s="1"/>
  <c r="DN46" i="13" s="1"/>
  <c r="CR46" i="13"/>
  <c r="CV46" i="13"/>
  <c r="BW46" i="13"/>
  <c r="BV46" i="13"/>
  <c r="BU39" i="13"/>
  <c r="CQ39" i="13"/>
  <c r="CV33" i="13"/>
  <c r="BW33" i="13"/>
  <c r="CR33" i="13"/>
  <c r="BV33" i="13"/>
  <c r="BU41" i="13"/>
  <c r="CQ41" i="13"/>
  <c r="BJ49" i="13"/>
  <c r="CP49" i="13"/>
  <c r="CR31" i="13"/>
  <c r="BW31" i="13"/>
  <c r="DF31" i="13"/>
  <c r="DG31" i="13" s="1"/>
  <c r="DH31" i="13" s="1"/>
  <c r="DI31" i="13" s="1"/>
  <c r="DJ31" i="13" s="1"/>
  <c r="DK31" i="13" s="1"/>
  <c r="DL31" i="13" s="1"/>
  <c r="DM31" i="13" s="1"/>
  <c r="DN31" i="13" s="1"/>
  <c r="BV31" i="13"/>
  <c r="CV31" i="13"/>
  <c r="CO48" i="13"/>
  <c r="BI48" i="13"/>
  <c r="BV32" i="13"/>
  <c r="CR32" i="13"/>
  <c r="CV32" i="13"/>
  <c r="BW32" i="13"/>
  <c r="DF32" i="13"/>
  <c r="DG32" i="13" s="1"/>
  <c r="DH32" i="13" s="1"/>
  <c r="DI32" i="13" s="1"/>
  <c r="DJ32" i="13" s="1"/>
  <c r="DK32" i="13" s="1"/>
  <c r="DL32" i="13" s="1"/>
  <c r="DM32" i="13" s="1"/>
  <c r="DN32" i="13" s="1"/>
  <c r="BU36" i="11"/>
  <c r="CQ36" i="11"/>
  <c r="CO47" i="11"/>
  <c r="BI47" i="11"/>
  <c r="CQ33" i="11"/>
  <c r="BU33" i="11"/>
  <c r="CV31" i="11"/>
  <c r="CR31" i="11"/>
  <c r="BW31" i="11"/>
  <c r="DF31" i="11"/>
  <c r="DG31" i="11" s="1"/>
  <c r="DH31" i="11" s="1"/>
  <c r="DI31" i="11" s="1"/>
  <c r="DJ31" i="11" s="1"/>
  <c r="DK31" i="11" s="1"/>
  <c r="DL31" i="11" s="1"/>
  <c r="DM31" i="11" s="1"/>
  <c r="DN31" i="11" s="1"/>
  <c r="BV31" i="11"/>
  <c r="CO44" i="11"/>
  <c r="BI44" i="11"/>
  <c r="CP42" i="11"/>
  <c r="BJ42" i="11"/>
  <c r="CO45" i="11"/>
  <c r="BI45" i="11"/>
  <c r="CO49" i="11"/>
  <c r="BI49" i="11"/>
  <c r="AO35" i="11"/>
  <c r="BH48" i="11"/>
  <c r="CM48" i="11"/>
  <c r="CP39" i="11"/>
  <c r="BJ39" i="11"/>
  <c r="CP41" i="11"/>
  <c r="BJ41" i="11"/>
  <c r="BW32" i="11"/>
  <c r="DF32" i="11"/>
  <c r="DG32" i="11" s="1"/>
  <c r="DH32" i="11" s="1"/>
  <c r="DI32" i="11" s="1"/>
  <c r="DJ32" i="11" s="1"/>
  <c r="DK32" i="11" s="1"/>
  <c r="DL32" i="11" s="1"/>
  <c r="DM32" i="11" s="1"/>
  <c r="DN32" i="11" s="1"/>
  <c r="BV32" i="11"/>
  <c r="CR32" i="11"/>
  <c r="CV32" i="11"/>
  <c r="BU46" i="11"/>
  <c r="CQ46" i="11"/>
  <c r="CL52" i="11"/>
  <c r="BP52" i="11"/>
  <c r="BQ52" i="11" s="1"/>
  <c r="BR52" i="11" s="1"/>
  <c r="BS52" i="11" s="1"/>
  <c r="BT52" i="11" s="1"/>
  <c r="BG52" i="11"/>
  <c r="CN52" i="11" s="1"/>
  <c r="BF52" i="11"/>
  <c r="CP41" i="9"/>
  <c r="BJ41" i="9"/>
  <c r="BU46" i="9"/>
  <c r="CQ46" i="9"/>
  <c r="BP52" i="9"/>
  <c r="BQ52" i="9" s="1"/>
  <c r="BR52" i="9" s="1"/>
  <c r="BS52" i="9" s="1"/>
  <c r="BT52" i="9" s="1"/>
  <c r="BG52" i="9"/>
  <c r="CN52" i="9" s="1"/>
  <c r="CL52" i="9"/>
  <c r="BF52" i="9"/>
  <c r="BU33" i="9"/>
  <c r="CQ33" i="9"/>
  <c r="CP40" i="9"/>
  <c r="BJ40" i="9"/>
  <c r="AN34" i="9"/>
  <c r="CO49" i="9"/>
  <c r="BI49" i="9"/>
  <c r="CQ31" i="9"/>
  <c r="BU31" i="9"/>
  <c r="BU32" i="9"/>
  <c r="CQ32" i="9"/>
  <c r="AM29" i="9"/>
  <c r="CO47" i="9"/>
  <c r="BI47" i="9"/>
  <c r="CM48" i="9"/>
  <c r="BH48" i="9"/>
  <c r="BU39" i="9"/>
  <c r="CQ39" i="9"/>
  <c r="AO35" i="9"/>
  <c r="BJ42" i="9"/>
  <c r="CP42" i="9"/>
  <c r="R32" i="3"/>
  <c r="M32" i="3"/>
  <c r="Q32" i="3"/>
  <c r="G7" i="2"/>
  <c r="AD44" i="35" l="1"/>
  <c r="AH44" i="35"/>
  <c r="CW33" i="41"/>
  <c r="BX33" i="41"/>
  <c r="CS33" i="41"/>
  <c r="K44" i="35"/>
  <c r="O44" i="35"/>
  <c r="DA46" i="64"/>
  <c r="CC46" i="64"/>
  <c r="CB46" i="64"/>
  <c r="CY41" i="64"/>
  <c r="CU41" i="64"/>
  <c r="BZ41" i="64"/>
  <c r="CT49" i="64"/>
  <c r="CX49" i="64"/>
  <c r="BY49" i="64"/>
  <c r="CB31" i="64"/>
  <c r="CC31" i="64"/>
  <c r="DA31" i="64"/>
  <c r="CY45" i="64"/>
  <c r="BZ45" i="64"/>
  <c r="CU45" i="64"/>
  <c r="CY39" i="64"/>
  <c r="BZ39" i="64"/>
  <c r="CU39" i="64"/>
  <c r="CB33" i="64"/>
  <c r="DA33" i="64"/>
  <c r="CC33" i="64"/>
  <c r="AU35" i="64"/>
  <c r="CA40" i="64"/>
  <c r="CZ40" i="64"/>
  <c r="CB32" i="64"/>
  <c r="CC32" i="64"/>
  <c r="DA32" i="64"/>
  <c r="CA42" i="64"/>
  <c r="CZ42" i="64"/>
  <c r="BZ44" i="64"/>
  <c r="CY44" i="64"/>
  <c r="CU44" i="64"/>
  <c r="CW48" i="64"/>
  <c r="CS48" i="64"/>
  <c r="BX48" i="64"/>
  <c r="BZ47" i="64"/>
  <c r="CY47" i="64"/>
  <c r="CU47" i="64"/>
  <c r="BJ40" i="37"/>
  <c r="CP40" i="37"/>
  <c r="CP40" i="61"/>
  <c r="BJ40" i="61"/>
  <c r="CP40" i="51"/>
  <c r="BJ40" i="51"/>
  <c r="BJ40" i="45"/>
  <c r="CP40" i="45"/>
  <c r="BJ40" i="13"/>
  <c r="CP40" i="13"/>
  <c r="CP40" i="25"/>
  <c r="BJ40" i="25"/>
  <c r="CP40" i="41"/>
  <c r="BJ40" i="41"/>
  <c r="BJ40" i="33"/>
  <c r="CP40" i="33"/>
  <c r="BJ40" i="53"/>
  <c r="CP40" i="53"/>
  <c r="CP40" i="11"/>
  <c r="BJ40" i="11"/>
  <c r="BJ40" i="17"/>
  <c r="CP40" i="17"/>
  <c r="CP40" i="43"/>
  <c r="BJ40" i="43"/>
  <c r="BJ40" i="31"/>
  <c r="CP40" i="31"/>
  <c r="CP40" i="19"/>
  <c r="BJ40" i="19"/>
  <c r="BJ40" i="47"/>
  <c r="CP40" i="47"/>
  <c r="CP40" i="27"/>
  <c r="BJ40" i="27"/>
  <c r="CP40" i="57"/>
  <c r="BJ40" i="57"/>
  <c r="CP40" i="23"/>
  <c r="BJ40" i="23"/>
  <c r="CP40" i="39"/>
  <c r="BJ40" i="39"/>
  <c r="CP40" i="15"/>
  <c r="BJ40" i="15"/>
  <c r="CP40" i="29"/>
  <c r="BJ40" i="29"/>
  <c r="CP40" i="35"/>
  <c r="BJ40" i="35"/>
  <c r="BJ40" i="49"/>
  <c r="CP40" i="49"/>
  <c r="BJ40" i="59"/>
  <c r="CP40" i="59"/>
  <c r="CP40" i="55"/>
  <c r="BJ40" i="55"/>
  <c r="BU41" i="59"/>
  <c r="CQ41" i="59"/>
  <c r="BI48" i="41"/>
  <c r="CO48" i="41"/>
  <c r="CQ41" i="23"/>
  <c r="BU41" i="23"/>
  <c r="CQ41" i="33"/>
  <c r="BU41" i="33"/>
  <c r="CQ41" i="49"/>
  <c r="BU41" i="49"/>
  <c r="BU41" i="27"/>
  <c r="CQ41" i="27"/>
  <c r="CP49" i="41"/>
  <c r="BJ49" i="41"/>
  <c r="BU41" i="15"/>
  <c r="CQ41" i="15"/>
  <c r="CQ42" i="61"/>
  <c r="BU42" i="61"/>
  <c r="CP44" i="61"/>
  <c r="BJ44" i="61"/>
  <c r="BJ47" i="61"/>
  <c r="CP47" i="61"/>
  <c r="BW36" i="61"/>
  <c r="BV36" i="61"/>
  <c r="DF36" i="61"/>
  <c r="CV36" i="61"/>
  <c r="CR36" i="61"/>
  <c r="CW32" i="61"/>
  <c r="BX32" i="61"/>
  <c r="CS32" i="61"/>
  <c r="BI52" i="61"/>
  <c r="CO52" i="61"/>
  <c r="CP48" i="61"/>
  <c r="BJ48" i="61"/>
  <c r="BV33" i="61"/>
  <c r="BW33" i="61"/>
  <c r="CR33" i="61"/>
  <c r="CV33" i="61"/>
  <c r="BX31" i="61"/>
  <c r="CS31" i="61"/>
  <c r="CW31" i="61"/>
  <c r="AO35" i="61"/>
  <c r="CQ49" i="61"/>
  <c r="BU49" i="61"/>
  <c r="DF39" i="61"/>
  <c r="DG39" i="61" s="1"/>
  <c r="DH39" i="61" s="1"/>
  <c r="DI39" i="61" s="1"/>
  <c r="DJ39" i="61" s="1"/>
  <c r="DK39" i="61" s="1"/>
  <c r="DL39" i="61" s="1"/>
  <c r="DM39" i="61" s="1"/>
  <c r="DN39" i="61" s="1"/>
  <c r="CV39" i="61"/>
  <c r="BW39" i="61"/>
  <c r="BV39" i="61"/>
  <c r="CR39" i="61"/>
  <c r="CW41" i="61"/>
  <c r="BX41" i="61"/>
  <c r="CS41" i="61"/>
  <c r="DF45" i="61"/>
  <c r="DG45" i="61" s="1"/>
  <c r="DH45" i="61" s="1"/>
  <c r="DI45" i="61" s="1"/>
  <c r="DJ45" i="61" s="1"/>
  <c r="DK45" i="61" s="1"/>
  <c r="DL45" i="61" s="1"/>
  <c r="DM45" i="61" s="1"/>
  <c r="DN45" i="61" s="1"/>
  <c r="BW45" i="61"/>
  <c r="CV45" i="61"/>
  <c r="CR45" i="61"/>
  <c r="BV45" i="61"/>
  <c r="CS46" i="61"/>
  <c r="BX46" i="61"/>
  <c r="CW46" i="61"/>
  <c r="CP42" i="35"/>
  <c r="BJ42" i="35"/>
  <c r="CO44" i="39"/>
  <c r="BI44" i="39"/>
  <c r="BJ42" i="27"/>
  <c r="CP42" i="27"/>
  <c r="BI47" i="57"/>
  <c r="CO47" i="57"/>
  <c r="BJ42" i="19"/>
  <c r="CP42" i="19"/>
  <c r="CO44" i="23"/>
  <c r="BI44" i="23"/>
  <c r="CP42" i="45"/>
  <c r="BJ42" i="45"/>
  <c r="CP42" i="49"/>
  <c r="BJ42" i="49"/>
  <c r="BI44" i="37"/>
  <c r="CO44" i="37"/>
  <c r="BJ45" i="23"/>
  <c r="CP45" i="23"/>
  <c r="CM52" i="49"/>
  <c r="BH52" i="49"/>
  <c r="BJ45" i="17"/>
  <c r="CP45" i="17"/>
  <c r="CP45" i="15"/>
  <c r="BJ45" i="15"/>
  <c r="BI44" i="59"/>
  <c r="CO44" i="59"/>
  <c r="BI47" i="47"/>
  <c r="CO47" i="47"/>
  <c r="BJ42" i="25"/>
  <c r="CP42" i="25"/>
  <c r="CO47" i="51"/>
  <c r="BI47" i="51"/>
  <c r="BJ45" i="39"/>
  <c r="CP45" i="39"/>
  <c r="CP42" i="31"/>
  <c r="BJ42" i="31"/>
  <c r="BJ42" i="29"/>
  <c r="CP42" i="29"/>
  <c r="CO47" i="23"/>
  <c r="BI47" i="23"/>
  <c r="CP45" i="37"/>
  <c r="BJ45" i="37"/>
  <c r="CM52" i="45"/>
  <c r="BH52" i="45"/>
  <c r="CQ36" i="53"/>
  <c r="BU36" i="53"/>
  <c r="CO44" i="25"/>
  <c r="BI44" i="25"/>
  <c r="BJ45" i="31"/>
  <c r="CP45" i="31"/>
  <c r="BJ42" i="55"/>
  <c r="CP42" i="55"/>
  <c r="BJ42" i="37"/>
  <c r="CP42" i="37"/>
  <c r="CP45" i="43"/>
  <c r="BJ45" i="43"/>
  <c r="BJ42" i="41"/>
  <c r="CP42" i="41"/>
  <c r="CP45" i="57"/>
  <c r="BJ45" i="57"/>
  <c r="CP42" i="51"/>
  <c r="BJ42" i="51"/>
  <c r="BJ45" i="27"/>
  <c r="CP45" i="27"/>
  <c r="CP42" i="57"/>
  <c r="BJ42" i="57"/>
  <c r="BI44" i="29"/>
  <c r="CO44" i="29"/>
  <c r="BI47" i="17"/>
  <c r="CO47" i="17"/>
  <c r="CO44" i="17"/>
  <c r="BI44" i="17"/>
  <c r="CP42" i="43"/>
  <c r="BJ42" i="43"/>
  <c r="CQ36" i="55"/>
  <c r="BU36" i="55"/>
  <c r="CO47" i="31"/>
  <c r="BI47" i="31"/>
  <c r="BI44" i="43"/>
  <c r="CO44" i="43"/>
  <c r="CO44" i="9"/>
  <c r="BI44" i="9"/>
  <c r="CO47" i="37"/>
  <c r="BI47" i="37"/>
  <c r="BI44" i="53"/>
  <c r="CO44" i="53"/>
  <c r="CP45" i="47"/>
  <c r="BJ45" i="47"/>
  <c r="BJ42" i="53"/>
  <c r="CP42" i="53"/>
  <c r="CP45" i="35"/>
  <c r="BJ45" i="35"/>
  <c r="CO47" i="39"/>
  <c r="BI47" i="39"/>
  <c r="BU36" i="59"/>
  <c r="CQ36" i="59"/>
  <c r="CO47" i="45"/>
  <c r="BI47" i="45"/>
  <c r="BI47" i="27"/>
  <c r="CO47" i="27"/>
  <c r="BU36" i="39"/>
  <c r="CQ36" i="39"/>
  <c r="CP42" i="15"/>
  <c r="BJ42" i="15"/>
  <c r="BI47" i="15"/>
  <c r="CO47" i="15"/>
  <c r="CP45" i="25"/>
  <c r="BJ45" i="25"/>
  <c r="CO44" i="13"/>
  <c r="BI44" i="13"/>
  <c r="CO44" i="27"/>
  <c r="BI44" i="27"/>
  <c r="BJ42" i="39"/>
  <c r="CP42" i="39"/>
  <c r="CP45" i="51"/>
  <c r="BJ45" i="51"/>
  <c r="BJ42" i="13"/>
  <c r="CP42" i="13"/>
  <c r="CP45" i="53"/>
  <c r="BJ45" i="53"/>
  <c r="BI44" i="49"/>
  <c r="CO44" i="49"/>
  <c r="CP45" i="45"/>
  <c r="BJ45" i="45"/>
  <c r="BI47" i="41"/>
  <c r="CO47" i="41"/>
  <c r="BI44" i="33"/>
  <c r="CO44" i="33"/>
  <c r="BJ45" i="13"/>
  <c r="CP45" i="13"/>
  <c r="BJ45" i="33"/>
  <c r="CP45" i="33"/>
  <c r="BJ45" i="41"/>
  <c r="CP45" i="41"/>
  <c r="CO47" i="53"/>
  <c r="BI47" i="53"/>
  <c r="BJ45" i="29"/>
  <c r="CP45" i="29"/>
  <c r="BJ42" i="33"/>
  <c r="CP42" i="33"/>
  <c r="BI47" i="55"/>
  <c r="CO47" i="55"/>
  <c r="CP45" i="59"/>
  <c r="BJ45" i="59"/>
  <c r="CO44" i="15"/>
  <c r="BI44" i="15"/>
  <c r="BI44" i="47"/>
  <c r="CO44" i="47"/>
  <c r="CP36" i="9"/>
  <c r="BJ36" i="9"/>
  <c r="CO47" i="59"/>
  <c r="BI47" i="59"/>
  <c r="CO47" i="33"/>
  <c r="BI47" i="33"/>
  <c r="BJ42" i="47"/>
  <c r="CP42" i="47"/>
  <c r="BI44" i="41"/>
  <c r="CO44" i="41"/>
  <c r="CO44" i="51"/>
  <c r="BI44" i="51"/>
  <c r="CO47" i="43"/>
  <c r="BI47" i="43"/>
  <c r="BI47" i="29"/>
  <c r="CO47" i="29"/>
  <c r="CO47" i="19"/>
  <c r="BI47" i="19"/>
  <c r="BJ42" i="23"/>
  <c r="CP42" i="23"/>
  <c r="CO44" i="19"/>
  <c r="BI44" i="19"/>
  <c r="CO47" i="35"/>
  <c r="BI47" i="35"/>
  <c r="BJ42" i="59"/>
  <c r="CP42" i="59"/>
  <c r="CO47" i="25"/>
  <c r="BI47" i="25"/>
  <c r="CO44" i="57"/>
  <c r="BI44" i="57"/>
  <c r="CM52" i="59"/>
  <c r="BH52" i="59"/>
  <c r="CP42" i="17"/>
  <c r="BJ42" i="17"/>
  <c r="BH52" i="55"/>
  <c r="CM52" i="55"/>
  <c r="CP45" i="19"/>
  <c r="BJ45" i="19"/>
  <c r="BI47" i="13"/>
  <c r="CO47" i="13"/>
  <c r="BJ45" i="49"/>
  <c r="CP45" i="49"/>
  <c r="CO44" i="45"/>
  <c r="BI44" i="45"/>
  <c r="CO47" i="49"/>
  <c r="BI47" i="49"/>
  <c r="BI45" i="9"/>
  <c r="CO45" i="9"/>
  <c r="BI44" i="31"/>
  <c r="CO44" i="31"/>
  <c r="BJ45" i="55"/>
  <c r="CP45" i="55"/>
  <c r="CO44" i="55"/>
  <c r="BI44" i="55"/>
  <c r="AO35" i="59"/>
  <c r="BX32" i="59"/>
  <c r="CW32" i="59"/>
  <c r="CS32" i="59"/>
  <c r="CV39" i="59"/>
  <c r="DF39" i="59"/>
  <c r="DG39" i="59" s="1"/>
  <c r="DH39" i="59" s="1"/>
  <c r="DI39" i="59" s="1"/>
  <c r="DJ39" i="59" s="1"/>
  <c r="DK39" i="59" s="1"/>
  <c r="DL39" i="59" s="1"/>
  <c r="DM39" i="59" s="1"/>
  <c r="DN39" i="59" s="1"/>
  <c r="BW39" i="59"/>
  <c r="CR39" i="59"/>
  <c r="BV39" i="59"/>
  <c r="CW33" i="59"/>
  <c r="CS33" i="59"/>
  <c r="BX33" i="59"/>
  <c r="CQ48" i="59"/>
  <c r="BU48" i="59"/>
  <c r="CW46" i="59"/>
  <c r="CS46" i="59"/>
  <c r="BX46" i="59"/>
  <c r="CR49" i="59"/>
  <c r="CV49" i="59"/>
  <c r="BW49" i="59"/>
  <c r="DF49" i="59"/>
  <c r="DG49" i="59" s="1"/>
  <c r="DH49" i="59" s="1"/>
  <c r="DI49" i="59" s="1"/>
  <c r="DJ49" i="59" s="1"/>
  <c r="DK49" i="59" s="1"/>
  <c r="DL49" i="59" s="1"/>
  <c r="DM49" i="59" s="1"/>
  <c r="DN49" i="59" s="1"/>
  <c r="BV49" i="59"/>
  <c r="CS31" i="59"/>
  <c r="BX31" i="59"/>
  <c r="CW31" i="59"/>
  <c r="BX31" i="57"/>
  <c r="CW31" i="57"/>
  <c r="CS31" i="57"/>
  <c r="AO35" i="57"/>
  <c r="BX33" i="57"/>
  <c r="CS33" i="57"/>
  <c r="CW33" i="57"/>
  <c r="CV41" i="57"/>
  <c r="BW41" i="57"/>
  <c r="CR41" i="57"/>
  <c r="BV41" i="57"/>
  <c r="DF41" i="57"/>
  <c r="DG41" i="57" s="1"/>
  <c r="DH41" i="57" s="1"/>
  <c r="DI41" i="57" s="1"/>
  <c r="DJ41" i="57" s="1"/>
  <c r="DK41" i="57" s="1"/>
  <c r="DL41" i="57" s="1"/>
  <c r="DM41" i="57" s="1"/>
  <c r="DN41" i="57" s="1"/>
  <c r="CV39" i="57"/>
  <c r="BW39" i="57"/>
  <c r="BV39" i="57"/>
  <c r="DF39" i="57"/>
  <c r="DG39" i="57" s="1"/>
  <c r="DH39" i="57" s="1"/>
  <c r="DI39" i="57" s="1"/>
  <c r="DJ39" i="57" s="1"/>
  <c r="DK39" i="57" s="1"/>
  <c r="DL39" i="57" s="1"/>
  <c r="DM39" i="57" s="1"/>
  <c r="DN39" i="57" s="1"/>
  <c r="CR39" i="57"/>
  <c r="BX36" i="57"/>
  <c r="CS36" i="57"/>
  <c r="CW36" i="57"/>
  <c r="CO52" i="57"/>
  <c r="BI52" i="57"/>
  <c r="CQ49" i="57"/>
  <c r="BU49" i="57"/>
  <c r="CP48" i="57"/>
  <c r="BJ48" i="57"/>
  <c r="CW32" i="57"/>
  <c r="BX32" i="57"/>
  <c r="CS32" i="57"/>
  <c r="CS46" i="57"/>
  <c r="BX46" i="57"/>
  <c r="CW46" i="57"/>
  <c r="DG36" i="57"/>
  <c r="CS31" i="55"/>
  <c r="CW31" i="55"/>
  <c r="BX31" i="55"/>
  <c r="CP48" i="55"/>
  <c r="BJ48" i="55"/>
  <c r="CR39" i="55"/>
  <c r="BW39" i="55"/>
  <c r="BV39" i="55"/>
  <c r="DF39" i="55"/>
  <c r="DG39" i="55" s="1"/>
  <c r="DH39" i="55" s="1"/>
  <c r="DI39" i="55" s="1"/>
  <c r="DJ39" i="55" s="1"/>
  <c r="DK39" i="55" s="1"/>
  <c r="DL39" i="55" s="1"/>
  <c r="DM39" i="55" s="1"/>
  <c r="DN39" i="55" s="1"/>
  <c r="CV39" i="55"/>
  <c r="CW32" i="55"/>
  <c r="BX32" i="55"/>
  <c r="CS32" i="55"/>
  <c r="BU49" i="55"/>
  <c r="CQ49" i="55"/>
  <c r="AP35" i="55"/>
  <c r="CW33" i="55"/>
  <c r="BX33" i="55"/>
  <c r="CS33" i="55"/>
  <c r="CW46" i="55"/>
  <c r="CS46" i="55"/>
  <c r="BX46" i="55"/>
  <c r="BW41" i="55"/>
  <c r="CR41" i="55"/>
  <c r="BV41" i="55"/>
  <c r="CV41" i="55"/>
  <c r="DF41" i="55"/>
  <c r="DG41" i="55" s="1"/>
  <c r="DH41" i="55" s="1"/>
  <c r="DI41" i="55" s="1"/>
  <c r="DJ41" i="55" s="1"/>
  <c r="DK41" i="55" s="1"/>
  <c r="DL41" i="55" s="1"/>
  <c r="DM41" i="55" s="1"/>
  <c r="DN41" i="55" s="1"/>
  <c r="CS32" i="53"/>
  <c r="BX32" i="53"/>
  <c r="CW32" i="53"/>
  <c r="CP48" i="53"/>
  <c r="BJ48" i="53"/>
  <c r="BJ52" i="53"/>
  <c r="CP52" i="53"/>
  <c r="CS39" i="53"/>
  <c r="CW39" i="53"/>
  <c r="BX39" i="53"/>
  <c r="BV41" i="53"/>
  <c r="BW41" i="53"/>
  <c r="DF41" i="53"/>
  <c r="DG41" i="53" s="1"/>
  <c r="DH41" i="53" s="1"/>
  <c r="DI41" i="53" s="1"/>
  <c r="DJ41" i="53" s="1"/>
  <c r="DK41" i="53" s="1"/>
  <c r="DL41" i="53" s="1"/>
  <c r="DM41" i="53" s="1"/>
  <c r="DN41" i="53" s="1"/>
  <c r="CV41" i="53"/>
  <c r="CR41" i="53"/>
  <c r="BV33" i="53"/>
  <c r="BW33" i="53"/>
  <c r="CV33" i="53"/>
  <c r="CR33" i="53"/>
  <c r="BX31" i="53"/>
  <c r="CW31" i="53"/>
  <c r="CS31" i="53"/>
  <c r="CQ49" i="53"/>
  <c r="BU49" i="53"/>
  <c r="BX46" i="53"/>
  <c r="CW46" i="53"/>
  <c r="CS46" i="53"/>
  <c r="AP35" i="53"/>
  <c r="AQ29" i="53"/>
  <c r="CW33" i="51"/>
  <c r="BX33" i="51"/>
  <c r="CS33" i="51"/>
  <c r="CS46" i="51"/>
  <c r="BX46" i="51"/>
  <c r="CW46" i="51"/>
  <c r="BX32" i="51"/>
  <c r="CS32" i="51"/>
  <c r="CW32" i="51"/>
  <c r="DF41" i="51"/>
  <c r="DG41" i="51" s="1"/>
  <c r="DH41" i="51" s="1"/>
  <c r="DI41" i="51" s="1"/>
  <c r="DJ41" i="51" s="1"/>
  <c r="DK41" i="51" s="1"/>
  <c r="DL41" i="51" s="1"/>
  <c r="DM41" i="51" s="1"/>
  <c r="DN41" i="51" s="1"/>
  <c r="BV41" i="51"/>
  <c r="CR41" i="51"/>
  <c r="CV41" i="51"/>
  <c r="BW41" i="51"/>
  <c r="CV36" i="51"/>
  <c r="DF36" i="51"/>
  <c r="CR36" i="51"/>
  <c r="BW36" i="51"/>
  <c r="BV36" i="51"/>
  <c r="BU49" i="51"/>
  <c r="CQ49" i="51"/>
  <c r="CO52" i="51"/>
  <c r="BI52" i="51"/>
  <c r="AP29" i="51"/>
  <c r="AP35" i="51"/>
  <c r="CU31" i="51"/>
  <c r="BZ31" i="51"/>
  <c r="CY31" i="51"/>
  <c r="BJ48" i="51"/>
  <c r="CP48" i="51"/>
  <c r="CV39" i="51"/>
  <c r="BW39" i="51"/>
  <c r="DF39" i="51"/>
  <c r="DG39" i="51" s="1"/>
  <c r="DH39" i="51" s="1"/>
  <c r="DI39" i="51" s="1"/>
  <c r="DJ39" i="51" s="1"/>
  <c r="DK39" i="51" s="1"/>
  <c r="DL39" i="51" s="1"/>
  <c r="DM39" i="51" s="1"/>
  <c r="DN39" i="51" s="1"/>
  <c r="CR39" i="51"/>
  <c r="BV39" i="51"/>
  <c r="CS33" i="49"/>
  <c r="BX33" i="49"/>
  <c r="CW33" i="49"/>
  <c r="CQ48" i="49"/>
  <c r="BU48" i="49"/>
  <c r="CS32" i="49"/>
  <c r="BX32" i="49"/>
  <c r="CW32" i="49"/>
  <c r="BW36" i="49"/>
  <c r="CV36" i="49"/>
  <c r="CR36" i="49"/>
  <c r="BV36" i="49"/>
  <c r="DF36" i="49"/>
  <c r="CR39" i="49"/>
  <c r="BW39" i="49"/>
  <c r="DF39" i="49"/>
  <c r="DG39" i="49" s="1"/>
  <c r="DH39" i="49" s="1"/>
  <c r="DI39" i="49" s="1"/>
  <c r="DJ39" i="49" s="1"/>
  <c r="DK39" i="49" s="1"/>
  <c r="DL39" i="49" s="1"/>
  <c r="DM39" i="49" s="1"/>
  <c r="DN39" i="49" s="1"/>
  <c r="CV39" i="49"/>
  <c r="BV39" i="49"/>
  <c r="BW49" i="49"/>
  <c r="CV49" i="49"/>
  <c r="DF49" i="49"/>
  <c r="DG49" i="49" s="1"/>
  <c r="DH49" i="49" s="1"/>
  <c r="DI49" i="49" s="1"/>
  <c r="DJ49" i="49" s="1"/>
  <c r="DK49" i="49" s="1"/>
  <c r="DL49" i="49" s="1"/>
  <c r="DM49" i="49" s="1"/>
  <c r="DN49" i="49" s="1"/>
  <c r="BV49" i="49"/>
  <c r="CR49" i="49"/>
  <c r="CX46" i="49"/>
  <c r="CT46" i="49"/>
  <c r="BY46" i="49"/>
  <c r="AP35" i="49"/>
  <c r="CS31" i="49"/>
  <c r="CW31" i="49"/>
  <c r="BX31" i="49"/>
  <c r="CS39" i="47"/>
  <c r="CW39" i="47"/>
  <c r="BX39" i="47"/>
  <c r="BV46" i="47"/>
  <c r="CR46" i="47"/>
  <c r="BW46" i="47"/>
  <c r="CV46" i="47"/>
  <c r="DF46" i="47"/>
  <c r="DG46" i="47" s="1"/>
  <c r="DH46" i="47" s="1"/>
  <c r="DI46" i="47" s="1"/>
  <c r="DJ46" i="47" s="1"/>
  <c r="DK46" i="47" s="1"/>
  <c r="DL46" i="47" s="1"/>
  <c r="DM46" i="47" s="1"/>
  <c r="DN46" i="47" s="1"/>
  <c r="BU49" i="47"/>
  <c r="CQ49" i="47"/>
  <c r="BV41" i="47"/>
  <c r="DF41" i="47"/>
  <c r="DG41" i="47" s="1"/>
  <c r="DH41" i="47" s="1"/>
  <c r="DI41" i="47" s="1"/>
  <c r="DJ41" i="47" s="1"/>
  <c r="DK41" i="47" s="1"/>
  <c r="DL41" i="47" s="1"/>
  <c r="DM41" i="47" s="1"/>
  <c r="DN41" i="47" s="1"/>
  <c r="CV41" i="47"/>
  <c r="CR41" i="47"/>
  <c r="BW41" i="47"/>
  <c r="CS31" i="47"/>
  <c r="CW31" i="47"/>
  <c r="BX31" i="47"/>
  <c r="CO52" i="47"/>
  <c r="BI52" i="47"/>
  <c r="AP35" i="47"/>
  <c r="AO29" i="47"/>
  <c r="CS33" i="47"/>
  <c r="CW33" i="47"/>
  <c r="BX33" i="47"/>
  <c r="CS32" i="47"/>
  <c r="CW32" i="47"/>
  <c r="BX32" i="47"/>
  <c r="CP48" i="47"/>
  <c r="BJ48" i="47"/>
  <c r="DF36" i="47"/>
  <c r="CR36" i="47"/>
  <c r="BW36" i="47"/>
  <c r="BV36" i="47"/>
  <c r="CV36" i="47"/>
  <c r="AP29" i="45"/>
  <c r="BX32" i="45"/>
  <c r="CW32" i="45"/>
  <c r="CS32" i="45"/>
  <c r="AO35" i="45"/>
  <c r="CP48" i="45"/>
  <c r="BJ48" i="45"/>
  <c r="BX33" i="45"/>
  <c r="CS33" i="45"/>
  <c r="CW33" i="45"/>
  <c r="CQ49" i="45"/>
  <c r="BU49" i="45"/>
  <c r="BW36" i="45"/>
  <c r="CR36" i="45"/>
  <c r="BV36" i="45"/>
  <c r="CV36" i="45"/>
  <c r="DF36" i="45"/>
  <c r="CV39" i="45"/>
  <c r="CR39" i="45"/>
  <c r="BW39" i="45"/>
  <c r="DF39" i="45"/>
  <c r="DG39" i="45" s="1"/>
  <c r="DH39" i="45" s="1"/>
  <c r="DI39" i="45" s="1"/>
  <c r="DJ39" i="45" s="1"/>
  <c r="DK39" i="45" s="1"/>
  <c r="DL39" i="45" s="1"/>
  <c r="DM39" i="45" s="1"/>
  <c r="DN39" i="45" s="1"/>
  <c r="BV39" i="45"/>
  <c r="CV46" i="45"/>
  <c r="BW46" i="45"/>
  <c r="BV46" i="45"/>
  <c r="DF46" i="45"/>
  <c r="DG46" i="45" s="1"/>
  <c r="DH46" i="45" s="1"/>
  <c r="DI46" i="45" s="1"/>
  <c r="DJ46" i="45" s="1"/>
  <c r="DK46" i="45" s="1"/>
  <c r="DL46" i="45" s="1"/>
  <c r="DM46" i="45" s="1"/>
  <c r="DN46" i="45" s="1"/>
  <c r="CR46" i="45"/>
  <c r="BX31" i="45"/>
  <c r="CS31" i="45"/>
  <c r="CW31" i="45"/>
  <c r="BX41" i="45"/>
  <c r="CW41" i="45"/>
  <c r="CS41" i="45"/>
  <c r="BU49" i="43"/>
  <c r="CQ49" i="43"/>
  <c r="CW46" i="43"/>
  <c r="BX46" i="43"/>
  <c r="CS46" i="43"/>
  <c r="CR33" i="43"/>
  <c r="BV33" i="43"/>
  <c r="BW33" i="43"/>
  <c r="CV33" i="43"/>
  <c r="AP35" i="43"/>
  <c r="BJ48" i="43"/>
  <c r="CP48" i="43"/>
  <c r="AO29" i="43"/>
  <c r="CS32" i="43"/>
  <c r="CW32" i="43"/>
  <c r="BX32" i="43"/>
  <c r="BV41" i="43"/>
  <c r="BW41" i="43"/>
  <c r="DF41" i="43"/>
  <c r="DG41" i="43" s="1"/>
  <c r="DH41" i="43" s="1"/>
  <c r="DI41" i="43" s="1"/>
  <c r="DJ41" i="43" s="1"/>
  <c r="DK41" i="43" s="1"/>
  <c r="DL41" i="43" s="1"/>
  <c r="DM41" i="43" s="1"/>
  <c r="DN41" i="43" s="1"/>
  <c r="CV41" i="43"/>
  <c r="CR41" i="43"/>
  <c r="CW31" i="43"/>
  <c r="CS31" i="43"/>
  <c r="BX31" i="43"/>
  <c r="DF39" i="43"/>
  <c r="DG39" i="43" s="1"/>
  <c r="DH39" i="43" s="1"/>
  <c r="DI39" i="43" s="1"/>
  <c r="DJ39" i="43" s="1"/>
  <c r="DK39" i="43" s="1"/>
  <c r="DL39" i="43" s="1"/>
  <c r="DM39" i="43" s="1"/>
  <c r="DN39" i="43" s="1"/>
  <c r="CV39" i="43"/>
  <c r="CR39" i="43"/>
  <c r="BW39" i="43"/>
  <c r="BV39" i="43"/>
  <c r="CS39" i="41"/>
  <c r="CW39" i="41"/>
  <c r="BX39" i="41"/>
  <c r="BX41" i="41"/>
  <c r="CS41" i="41"/>
  <c r="CW41" i="41"/>
  <c r="AQ35" i="41"/>
  <c r="CS46" i="41"/>
  <c r="BX46" i="41"/>
  <c r="CW46" i="41"/>
  <c r="CW31" i="41"/>
  <c r="CS31" i="41"/>
  <c r="BX31" i="41"/>
  <c r="BX32" i="41"/>
  <c r="CS32" i="41"/>
  <c r="CW32" i="41"/>
  <c r="CS41" i="39"/>
  <c r="CW41" i="39"/>
  <c r="BX41" i="39"/>
  <c r="CW32" i="39"/>
  <c r="CS32" i="39"/>
  <c r="BX32" i="39"/>
  <c r="BX46" i="39"/>
  <c r="CS46" i="39"/>
  <c r="CW46" i="39"/>
  <c r="CP48" i="39"/>
  <c r="BJ48" i="39"/>
  <c r="BI52" i="39"/>
  <c r="CO52" i="39"/>
  <c r="CV33" i="39"/>
  <c r="BW33" i="39"/>
  <c r="CR33" i="39"/>
  <c r="BV33" i="39"/>
  <c r="CQ49" i="39"/>
  <c r="BU49" i="39"/>
  <c r="CS31" i="39"/>
  <c r="BX31" i="39"/>
  <c r="CW31" i="39"/>
  <c r="AP29" i="39"/>
  <c r="AQ35" i="39"/>
  <c r="CV39" i="39"/>
  <c r="BW39" i="39"/>
  <c r="BV39" i="39"/>
  <c r="DF39" i="39"/>
  <c r="DG39" i="39" s="1"/>
  <c r="DH39" i="39" s="1"/>
  <c r="DI39" i="39" s="1"/>
  <c r="DJ39" i="39" s="1"/>
  <c r="DK39" i="39" s="1"/>
  <c r="DL39" i="39" s="1"/>
  <c r="DM39" i="39" s="1"/>
  <c r="DN39" i="39" s="1"/>
  <c r="CR39" i="39"/>
  <c r="CX33" i="37"/>
  <c r="BY33" i="37"/>
  <c r="CT33" i="37"/>
  <c r="CW32" i="37"/>
  <c r="CS32" i="37"/>
  <c r="BX32" i="37"/>
  <c r="CW31" i="37"/>
  <c r="CS31" i="37"/>
  <c r="BX31" i="37"/>
  <c r="CS46" i="37"/>
  <c r="BX46" i="37"/>
  <c r="CW46" i="37"/>
  <c r="CP48" i="37"/>
  <c r="BJ48" i="37"/>
  <c r="AQ35" i="37"/>
  <c r="CR41" i="37"/>
  <c r="BW41" i="37"/>
  <c r="BV41" i="37"/>
  <c r="DF41" i="37"/>
  <c r="DG41" i="37" s="1"/>
  <c r="DH41" i="37" s="1"/>
  <c r="DI41" i="37" s="1"/>
  <c r="DJ41" i="37" s="1"/>
  <c r="DK41" i="37" s="1"/>
  <c r="DL41" i="37" s="1"/>
  <c r="DM41" i="37" s="1"/>
  <c r="DN41" i="37" s="1"/>
  <c r="CV41" i="37"/>
  <c r="DF39" i="37"/>
  <c r="DG39" i="37" s="1"/>
  <c r="DH39" i="37" s="1"/>
  <c r="DI39" i="37" s="1"/>
  <c r="DJ39" i="37" s="1"/>
  <c r="DK39" i="37" s="1"/>
  <c r="DL39" i="37" s="1"/>
  <c r="DM39" i="37" s="1"/>
  <c r="DN39" i="37" s="1"/>
  <c r="CV39" i="37"/>
  <c r="CR39" i="37"/>
  <c r="BW39" i="37"/>
  <c r="BV39" i="37"/>
  <c r="BU49" i="37"/>
  <c r="CQ49" i="37"/>
  <c r="CS31" i="35"/>
  <c r="BX31" i="35"/>
  <c r="CW31" i="35"/>
  <c r="CX46" i="35"/>
  <c r="BY46" i="35"/>
  <c r="CT46" i="35"/>
  <c r="CS39" i="35"/>
  <c r="BX39" i="35"/>
  <c r="CW39" i="35"/>
  <c r="BU49" i="35"/>
  <c r="CQ49" i="35"/>
  <c r="BX33" i="35"/>
  <c r="CS33" i="35"/>
  <c r="CW33" i="35"/>
  <c r="CP48" i="35"/>
  <c r="BJ48" i="35"/>
  <c r="CW41" i="35"/>
  <c r="CS41" i="35"/>
  <c r="BX41" i="35"/>
  <c r="BX32" i="35"/>
  <c r="CW32" i="35"/>
  <c r="CS32" i="35"/>
  <c r="AO35" i="35"/>
  <c r="BX31" i="33"/>
  <c r="CW31" i="33"/>
  <c r="CS31" i="33"/>
  <c r="CP48" i="33"/>
  <c r="BJ48" i="33"/>
  <c r="AO35" i="33"/>
  <c r="BU49" i="33"/>
  <c r="CQ49" i="33"/>
  <c r="DF39" i="33"/>
  <c r="DG39" i="33" s="1"/>
  <c r="DH39" i="33" s="1"/>
  <c r="DI39" i="33" s="1"/>
  <c r="DJ39" i="33" s="1"/>
  <c r="DK39" i="33" s="1"/>
  <c r="DL39" i="33" s="1"/>
  <c r="DM39" i="33" s="1"/>
  <c r="DN39" i="33" s="1"/>
  <c r="CR39" i="33"/>
  <c r="BW39" i="33"/>
  <c r="BV39" i="33"/>
  <c r="CV39" i="33"/>
  <c r="BX33" i="33"/>
  <c r="CW33" i="33"/>
  <c r="CS33" i="33"/>
  <c r="BX32" i="33"/>
  <c r="CW32" i="33"/>
  <c r="CS32" i="33"/>
  <c r="BX46" i="33"/>
  <c r="CS46" i="33"/>
  <c r="CW46" i="33"/>
  <c r="CS46" i="31"/>
  <c r="BX46" i="31"/>
  <c r="CW46" i="31"/>
  <c r="CP48" i="31"/>
  <c r="BJ48" i="31"/>
  <c r="DF39" i="31"/>
  <c r="DG39" i="31" s="1"/>
  <c r="DH39" i="31" s="1"/>
  <c r="DI39" i="31" s="1"/>
  <c r="DJ39" i="31" s="1"/>
  <c r="DK39" i="31" s="1"/>
  <c r="DL39" i="31" s="1"/>
  <c r="DM39" i="31" s="1"/>
  <c r="DN39" i="31" s="1"/>
  <c r="CV39" i="31"/>
  <c r="BW39" i="31"/>
  <c r="BV39" i="31"/>
  <c r="CR39" i="31"/>
  <c r="AO35" i="31"/>
  <c r="CW31" i="31"/>
  <c r="CS31" i="31"/>
  <c r="BX31" i="31"/>
  <c r="BU49" i="31"/>
  <c r="CQ49" i="31"/>
  <c r="CX41" i="31"/>
  <c r="BY41" i="31"/>
  <c r="CT41" i="31"/>
  <c r="CS33" i="31"/>
  <c r="BX33" i="31"/>
  <c r="CW33" i="31"/>
  <c r="CS32" i="31"/>
  <c r="CW32" i="31"/>
  <c r="BX32" i="31"/>
  <c r="BX31" i="29"/>
  <c r="CW31" i="29"/>
  <c r="CS31" i="29"/>
  <c r="BV33" i="29"/>
  <c r="CR33" i="29"/>
  <c r="BW33" i="29"/>
  <c r="CV33" i="29"/>
  <c r="BX32" i="29"/>
  <c r="CS32" i="29"/>
  <c r="CW32" i="29"/>
  <c r="AP35" i="29"/>
  <c r="BJ48" i="29"/>
  <c r="CP48" i="29"/>
  <c r="CQ49" i="29"/>
  <c r="BU49" i="29"/>
  <c r="BV46" i="29"/>
  <c r="DF46" i="29"/>
  <c r="DG46" i="29" s="1"/>
  <c r="DH46" i="29" s="1"/>
  <c r="DI46" i="29" s="1"/>
  <c r="DJ46" i="29" s="1"/>
  <c r="DK46" i="29" s="1"/>
  <c r="DL46" i="29" s="1"/>
  <c r="DM46" i="29" s="1"/>
  <c r="DN46" i="29" s="1"/>
  <c r="CV46" i="29"/>
  <c r="CR46" i="29"/>
  <c r="BW46" i="29"/>
  <c r="BV39" i="29"/>
  <c r="BW39" i="29"/>
  <c r="CV39" i="29"/>
  <c r="DF39" i="29"/>
  <c r="DG39" i="29" s="1"/>
  <c r="DH39" i="29" s="1"/>
  <c r="DI39" i="29" s="1"/>
  <c r="DJ39" i="29" s="1"/>
  <c r="DK39" i="29" s="1"/>
  <c r="DL39" i="29" s="1"/>
  <c r="DM39" i="29" s="1"/>
  <c r="DN39" i="29" s="1"/>
  <c r="CR39" i="29"/>
  <c r="CW41" i="29"/>
  <c r="BX41" i="29"/>
  <c r="CS41" i="29"/>
  <c r="CS33" i="27"/>
  <c r="CW33" i="27"/>
  <c r="BX33" i="27"/>
  <c r="CP48" i="27"/>
  <c r="BJ48" i="27"/>
  <c r="DF39" i="27"/>
  <c r="DG39" i="27" s="1"/>
  <c r="DH39" i="27" s="1"/>
  <c r="DI39" i="27" s="1"/>
  <c r="DJ39" i="27" s="1"/>
  <c r="DK39" i="27" s="1"/>
  <c r="DL39" i="27" s="1"/>
  <c r="DM39" i="27" s="1"/>
  <c r="DN39" i="27" s="1"/>
  <c r="CV39" i="27"/>
  <c r="CR39" i="27"/>
  <c r="BV39" i="27"/>
  <c r="BW39" i="27"/>
  <c r="AR35" i="27"/>
  <c r="CQ49" i="27"/>
  <c r="BU49" i="27"/>
  <c r="BW46" i="27"/>
  <c r="DF46" i="27"/>
  <c r="DG46" i="27" s="1"/>
  <c r="DH46" i="27" s="1"/>
  <c r="DI46" i="27" s="1"/>
  <c r="DJ46" i="27" s="1"/>
  <c r="DK46" i="27" s="1"/>
  <c r="DL46" i="27" s="1"/>
  <c r="DM46" i="27" s="1"/>
  <c r="DN46" i="27" s="1"/>
  <c r="CV46" i="27"/>
  <c r="CR46" i="27"/>
  <c r="BV46" i="27"/>
  <c r="BX31" i="27"/>
  <c r="CS31" i="27"/>
  <c r="CW31" i="27"/>
  <c r="CW32" i="27"/>
  <c r="BX32" i="27"/>
  <c r="CS32" i="27"/>
  <c r="CW32" i="25"/>
  <c r="CS32" i="25"/>
  <c r="BX32" i="25"/>
  <c r="CW31" i="25"/>
  <c r="BX31" i="25"/>
  <c r="CS31" i="25"/>
  <c r="CP48" i="25"/>
  <c r="BJ48" i="25"/>
  <c r="AO35" i="25"/>
  <c r="CW46" i="25"/>
  <c r="BX46" i="25"/>
  <c r="CS46" i="25"/>
  <c r="CV41" i="25"/>
  <c r="BW41" i="25"/>
  <c r="BV41" i="25"/>
  <c r="CR41" i="25"/>
  <c r="DF41" i="25"/>
  <c r="DG41" i="25" s="1"/>
  <c r="DH41" i="25" s="1"/>
  <c r="DI41" i="25" s="1"/>
  <c r="DJ41" i="25" s="1"/>
  <c r="DK41" i="25" s="1"/>
  <c r="DL41" i="25" s="1"/>
  <c r="DM41" i="25" s="1"/>
  <c r="DN41" i="25" s="1"/>
  <c r="CS33" i="25"/>
  <c r="BX33" i="25"/>
  <c r="CW33" i="25"/>
  <c r="CQ49" i="25"/>
  <c r="BU49" i="25"/>
  <c r="CV39" i="25"/>
  <c r="BW39" i="25"/>
  <c r="BV39" i="25"/>
  <c r="CR39" i="25"/>
  <c r="DF39" i="25"/>
  <c r="DG39" i="25" s="1"/>
  <c r="DH39" i="25" s="1"/>
  <c r="DI39" i="25" s="1"/>
  <c r="DJ39" i="25" s="1"/>
  <c r="DK39" i="25" s="1"/>
  <c r="DL39" i="25" s="1"/>
  <c r="DM39" i="25" s="1"/>
  <c r="DN39" i="25" s="1"/>
  <c r="BV33" i="23"/>
  <c r="CR33" i="23"/>
  <c r="BW33" i="23"/>
  <c r="CV33" i="23"/>
  <c r="CP48" i="23"/>
  <c r="BJ48" i="23"/>
  <c r="CV39" i="23"/>
  <c r="BW39" i="23"/>
  <c r="BV39" i="23"/>
  <c r="CR39" i="23"/>
  <c r="DF39" i="23"/>
  <c r="DG39" i="23" s="1"/>
  <c r="DH39" i="23" s="1"/>
  <c r="DI39" i="23" s="1"/>
  <c r="DJ39" i="23" s="1"/>
  <c r="DK39" i="23" s="1"/>
  <c r="DL39" i="23" s="1"/>
  <c r="DM39" i="23" s="1"/>
  <c r="DN39" i="23" s="1"/>
  <c r="CQ49" i="23"/>
  <c r="BU49" i="23"/>
  <c r="BX46" i="23"/>
  <c r="CS46" i="23"/>
  <c r="CW46" i="23"/>
  <c r="CS32" i="23"/>
  <c r="BX32" i="23"/>
  <c r="CW32" i="23"/>
  <c r="AP35" i="23"/>
  <c r="CW31" i="23"/>
  <c r="BX31" i="23"/>
  <c r="CS31" i="23"/>
  <c r="CV49" i="19"/>
  <c r="CR49" i="19"/>
  <c r="BV49" i="19"/>
  <c r="BW49" i="19"/>
  <c r="DF49" i="19"/>
  <c r="DG49" i="19" s="1"/>
  <c r="DH49" i="19" s="1"/>
  <c r="DI49" i="19" s="1"/>
  <c r="DJ49" i="19" s="1"/>
  <c r="DK49" i="19" s="1"/>
  <c r="DL49" i="19" s="1"/>
  <c r="DM49" i="19" s="1"/>
  <c r="DN49" i="19" s="1"/>
  <c r="BX31" i="19"/>
  <c r="CS31" i="19"/>
  <c r="CW31" i="19"/>
  <c r="BY46" i="19"/>
  <c r="CT46" i="19"/>
  <c r="CX46" i="19"/>
  <c r="BW33" i="19"/>
  <c r="BV33" i="19"/>
  <c r="CV33" i="19"/>
  <c r="CR33" i="19"/>
  <c r="DF41" i="19"/>
  <c r="DG41" i="19" s="1"/>
  <c r="DH41" i="19" s="1"/>
  <c r="DI41" i="19" s="1"/>
  <c r="DJ41" i="19" s="1"/>
  <c r="DK41" i="19" s="1"/>
  <c r="DL41" i="19" s="1"/>
  <c r="DM41" i="19" s="1"/>
  <c r="DN41" i="19" s="1"/>
  <c r="BW41" i="19"/>
  <c r="BV41" i="19"/>
  <c r="CR41" i="19"/>
  <c r="CV41" i="19"/>
  <c r="BX32" i="19"/>
  <c r="CW32" i="19"/>
  <c r="CS32" i="19"/>
  <c r="CS39" i="19"/>
  <c r="BX39" i="19"/>
  <c r="CW39" i="19"/>
  <c r="AP35" i="19"/>
  <c r="CQ48" i="19"/>
  <c r="BU48" i="19"/>
  <c r="AP35" i="17"/>
  <c r="BW39" i="17"/>
  <c r="BV39" i="17"/>
  <c r="CR39" i="17"/>
  <c r="CV39" i="17"/>
  <c r="DF39" i="17"/>
  <c r="DG39" i="17" s="1"/>
  <c r="DH39" i="17" s="1"/>
  <c r="DI39" i="17" s="1"/>
  <c r="DJ39" i="17" s="1"/>
  <c r="DK39" i="17" s="1"/>
  <c r="DL39" i="17" s="1"/>
  <c r="DM39" i="17" s="1"/>
  <c r="DN39" i="17" s="1"/>
  <c r="CW32" i="17"/>
  <c r="CS32" i="17"/>
  <c r="BX32" i="17"/>
  <c r="CW33" i="17"/>
  <c r="BX33" i="17"/>
  <c r="CS33" i="17"/>
  <c r="BX46" i="17"/>
  <c r="CW46" i="17"/>
  <c r="CS46" i="17"/>
  <c r="CS41" i="17"/>
  <c r="CW41" i="17"/>
  <c r="BX41" i="17"/>
  <c r="BJ48" i="17"/>
  <c r="CP48" i="17"/>
  <c r="BU49" i="17"/>
  <c r="CQ49" i="17"/>
  <c r="CS31" i="17"/>
  <c r="BX31" i="17"/>
  <c r="CW31" i="17"/>
  <c r="BX32" i="15"/>
  <c r="CW32" i="15"/>
  <c r="CS32" i="15"/>
  <c r="BW39" i="15"/>
  <c r="BV39" i="15"/>
  <c r="DF39" i="15"/>
  <c r="DG39" i="15" s="1"/>
  <c r="DH39" i="15" s="1"/>
  <c r="DI39" i="15" s="1"/>
  <c r="DJ39" i="15" s="1"/>
  <c r="DK39" i="15" s="1"/>
  <c r="DL39" i="15" s="1"/>
  <c r="DM39" i="15" s="1"/>
  <c r="DN39" i="15" s="1"/>
  <c r="CV39" i="15"/>
  <c r="CR39" i="15"/>
  <c r="AP35" i="15"/>
  <c r="BU49" i="15"/>
  <c r="CQ49" i="15"/>
  <c r="CS31" i="15"/>
  <c r="CW31" i="15"/>
  <c r="BX31" i="15"/>
  <c r="CP48" i="15"/>
  <c r="BJ48" i="15"/>
  <c r="CV33" i="15"/>
  <c r="BW33" i="15"/>
  <c r="CR33" i="15"/>
  <c r="BV33" i="15"/>
  <c r="CR46" i="15"/>
  <c r="BV46" i="15"/>
  <c r="BW46" i="15"/>
  <c r="CV46" i="15"/>
  <c r="DF46" i="15"/>
  <c r="DG46" i="15" s="1"/>
  <c r="DH46" i="15" s="1"/>
  <c r="DI46" i="15" s="1"/>
  <c r="DJ46" i="15" s="1"/>
  <c r="DK46" i="15" s="1"/>
  <c r="DL46" i="15" s="1"/>
  <c r="DM46" i="15" s="1"/>
  <c r="DN46" i="15" s="1"/>
  <c r="CP48" i="13"/>
  <c r="BJ48" i="13"/>
  <c r="BW41" i="13"/>
  <c r="DF41" i="13"/>
  <c r="DG41" i="13" s="1"/>
  <c r="DH41" i="13" s="1"/>
  <c r="DI41" i="13" s="1"/>
  <c r="DJ41" i="13" s="1"/>
  <c r="DK41" i="13" s="1"/>
  <c r="DL41" i="13" s="1"/>
  <c r="DM41" i="13" s="1"/>
  <c r="DN41" i="13" s="1"/>
  <c r="BV41" i="13"/>
  <c r="CV41" i="13"/>
  <c r="CR41" i="13"/>
  <c r="CR39" i="13"/>
  <c r="CV39" i="13"/>
  <c r="BW39" i="13"/>
  <c r="DF39" i="13"/>
  <c r="DG39" i="13" s="1"/>
  <c r="DH39" i="13" s="1"/>
  <c r="DI39" i="13" s="1"/>
  <c r="DJ39" i="13" s="1"/>
  <c r="DK39" i="13" s="1"/>
  <c r="DL39" i="13" s="1"/>
  <c r="DM39" i="13" s="1"/>
  <c r="DN39" i="13" s="1"/>
  <c r="BV39" i="13"/>
  <c r="BU49" i="13"/>
  <c r="CQ49" i="13"/>
  <c r="CS32" i="13"/>
  <c r="BX32" i="13"/>
  <c r="CW32" i="13"/>
  <c r="CS33" i="13"/>
  <c r="BX33" i="13"/>
  <c r="CW33" i="13"/>
  <c r="AO35" i="13"/>
  <c r="CS31" i="13"/>
  <c r="BX31" i="13"/>
  <c r="CW31" i="13"/>
  <c r="CS46" i="13"/>
  <c r="BX46" i="13"/>
  <c r="CW46" i="13"/>
  <c r="BV46" i="11"/>
  <c r="DF46" i="11"/>
  <c r="DG46" i="11" s="1"/>
  <c r="DH46" i="11" s="1"/>
  <c r="DI46" i="11" s="1"/>
  <c r="DJ46" i="11" s="1"/>
  <c r="DK46" i="11" s="1"/>
  <c r="DL46" i="11" s="1"/>
  <c r="DM46" i="11" s="1"/>
  <c r="DN46" i="11" s="1"/>
  <c r="CV46" i="11"/>
  <c r="CR46" i="11"/>
  <c r="BW46" i="11"/>
  <c r="AP35" i="11"/>
  <c r="BH52" i="11"/>
  <c r="CM52" i="11"/>
  <c r="CP49" i="11"/>
  <c r="BJ49" i="11"/>
  <c r="CP47" i="11"/>
  <c r="BJ47" i="11"/>
  <c r="CS32" i="11"/>
  <c r="CW32" i="11"/>
  <c r="BX32" i="11"/>
  <c r="CO48" i="11"/>
  <c r="BI48" i="11"/>
  <c r="CQ42" i="11"/>
  <c r="BU42" i="11"/>
  <c r="BJ44" i="11"/>
  <c r="CP44" i="11"/>
  <c r="CQ41" i="11"/>
  <c r="BU41" i="11"/>
  <c r="BJ45" i="11"/>
  <c r="CP45" i="11"/>
  <c r="BV33" i="11"/>
  <c r="CR33" i="11"/>
  <c r="BW33" i="11"/>
  <c r="CV33" i="11"/>
  <c r="BU39" i="11"/>
  <c r="CQ39" i="11"/>
  <c r="CS31" i="11"/>
  <c r="CW31" i="11"/>
  <c r="BX31" i="11"/>
  <c r="BV36" i="11"/>
  <c r="CR36" i="11"/>
  <c r="DF36" i="11"/>
  <c r="DG36" i="11" s="1"/>
  <c r="DH36" i="11" s="1"/>
  <c r="DI36" i="11" s="1"/>
  <c r="DJ36" i="11" s="1"/>
  <c r="DK36" i="11" s="1"/>
  <c r="DL36" i="11" s="1"/>
  <c r="DM36" i="11" s="1"/>
  <c r="DN36" i="11" s="1"/>
  <c r="CV36" i="11"/>
  <c r="BW36" i="11"/>
  <c r="AO34" i="9"/>
  <c r="CQ40" i="9"/>
  <c r="BU40" i="9"/>
  <c r="AN29" i="9"/>
  <c r="BW33" i="9"/>
  <c r="BV33" i="9"/>
  <c r="CV33" i="9"/>
  <c r="CR33" i="9"/>
  <c r="CQ41" i="9"/>
  <c r="BU41" i="9"/>
  <c r="BV39" i="9"/>
  <c r="CR39" i="9"/>
  <c r="DF39" i="9"/>
  <c r="DG39" i="9" s="1"/>
  <c r="DH39" i="9" s="1"/>
  <c r="DI39" i="9" s="1"/>
  <c r="DJ39" i="9" s="1"/>
  <c r="DK39" i="9" s="1"/>
  <c r="DL39" i="9" s="1"/>
  <c r="DM39" i="9" s="1"/>
  <c r="DN39" i="9" s="1"/>
  <c r="BW39" i="9"/>
  <c r="CV39" i="9"/>
  <c r="BJ49" i="9"/>
  <c r="CP49" i="9"/>
  <c r="CO48" i="9"/>
  <c r="BI48" i="9"/>
  <c r="BH52" i="9"/>
  <c r="CM52" i="9"/>
  <c r="AP35" i="9"/>
  <c r="BJ47" i="9"/>
  <c r="CP47" i="9"/>
  <c r="CR32" i="9"/>
  <c r="DF32" i="9"/>
  <c r="DG32" i="9" s="1"/>
  <c r="DH32" i="9" s="1"/>
  <c r="DI32" i="9" s="1"/>
  <c r="DJ32" i="9" s="1"/>
  <c r="DK32" i="9" s="1"/>
  <c r="DL32" i="9" s="1"/>
  <c r="DM32" i="9" s="1"/>
  <c r="DN32" i="9" s="1"/>
  <c r="BW32" i="9"/>
  <c r="BV32" i="9"/>
  <c r="CV32" i="9"/>
  <c r="CV46" i="9"/>
  <c r="BW46" i="9"/>
  <c r="CR46" i="9"/>
  <c r="BV46" i="9"/>
  <c r="DF46" i="9"/>
  <c r="DG46" i="9" s="1"/>
  <c r="DH46" i="9" s="1"/>
  <c r="DI46" i="9" s="1"/>
  <c r="DJ46" i="9" s="1"/>
  <c r="DK46" i="9" s="1"/>
  <c r="DL46" i="9" s="1"/>
  <c r="DM46" i="9" s="1"/>
  <c r="DN46" i="9" s="1"/>
  <c r="DF31" i="9"/>
  <c r="DG31" i="9" s="1"/>
  <c r="DH31" i="9" s="1"/>
  <c r="DI31" i="9" s="1"/>
  <c r="DJ31" i="9" s="1"/>
  <c r="DK31" i="9" s="1"/>
  <c r="DL31" i="9" s="1"/>
  <c r="DM31" i="9" s="1"/>
  <c r="DN31" i="9" s="1"/>
  <c r="CV31" i="9"/>
  <c r="CR31" i="9"/>
  <c r="BV31" i="9"/>
  <c r="BW31" i="9"/>
  <c r="CQ42" i="9"/>
  <c r="BU42" i="9"/>
  <c r="S32" i="3"/>
  <c r="N32" i="3"/>
  <c r="T32" i="3" s="1"/>
  <c r="H40" i="2"/>
  <c r="Q13" i="42" s="1"/>
  <c r="A36" i="43" s="1"/>
  <c r="G36" i="43" s="1"/>
  <c r="H39" i="2"/>
  <c r="Q13" i="40" s="1"/>
  <c r="A36" i="41" s="1"/>
  <c r="G36" i="41" s="1"/>
  <c r="H37" i="2"/>
  <c r="Q13" i="36" s="1"/>
  <c r="A36" i="37" s="1"/>
  <c r="G36" i="37" s="1"/>
  <c r="H36" i="2"/>
  <c r="Q13" i="34" s="1"/>
  <c r="A36" i="35" s="1"/>
  <c r="G36" i="35" s="1"/>
  <c r="L24" i="2"/>
  <c r="L25" i="2"/>
  <c r="L26" i="2"/>
  <c r="L27" i="2"/>
  <c r="L28" i="2"/>
  <c r="L29" i="2"/>
  <c r="L30" i="2"/>
  <c r="L31" i="2"/>
  <c r="L32" i="2"/>
  <c r="L33" i="2"/>
  <c r="L34" i="2"/>
  <c r="L35" i="2"/>
  <c r="L36" i="2"/>
  <c r="L37" i="2"/>
  <c r="L38" i="2"/>
  <c r="L39" i="2"/>
  <c r="L40" i="2"/>
  <c r="L41" i="2"/>
  <c r="L42" i="2"/>
  <c r="L43" i="2"/>
  <c r="L44" i="2"/>
  <c r="L45" i="2"/>
  <c r="L46" i="2"/>
  <c r="L47" i="2"/>
  <c r="L48" i="2"/>
  <c r="L49" i="2"/>
  <c r="L23" i="2"/>
  <c r="U36" i="35" l="1"/>
  <c r="V36" i="35" s="1"/>
  <c r="W36" i="35" s="1"/>
  <c r="X36" i="35" s="1"/>
  <c r="Y36" i="35" s="1"/>
  <c r="Z36" i="35" s="1"/>
  <c r="AA36" i="35" s="1"/>
  <c r="AB36" i="35" s="1"/>
  <c r="AC36" i="35" s="1"/>
  <c r="J36" i="35"/>
  <c r="G52" i="35"/>
  <c r="G53" i="35" s="1"/>
  <c r="P44" i="35"/>
  <c r="L44" i="35"/>
  <c r="BY33" i="41"/>
  <c r="CT33" i="41"/>
  <c r="CX33" i="41"/>
  <c r="J36" i="41"/>
  <c r="U36" i="41"/>
  <c r="V36" i="41" s="1"/>
  <c r="W36" i="41" s="1"/>
  <c r="X36" i="41" s="1"/>
  <c r="Y36" i="41" s="1"/>
  <c r="Z36" i="41" s="1"/>
  <c r="AA36" i="41" s="1"/>
  <c r="AB36" i="41" s="1"/>
  <c r="AC36" i="41" s="1"/>
  <c r="G52" i="41"/>
  <c r="G53" i="41"/>
  <c r="U36" i="37"/>
  <c r="V36" i="37" s="1"/>
  <c r="W36" i="37" s="1"/>
  <c r="X36" i="37" s="1"/>
  <c r="Y36" i="37" s="1"/>
  <c r="Z36" i="37" s="1"/>
  <c r="AA36" i="37" s="1"/>
  <c r="AB36" i="37" s="1"/>
  <c r="AC36" i="37" s="1"/>
  <c r="J36" i="37"/>
  <c r="G52" i="37"/>
  <c r="G53" i="37"/>
  <c r="U36" i="43"/>
  <c r="V36" i="43" s="1"/>
  <c r="W36" i="43" s="1"/>
  <c r="X36" i="43" s="1"/>
  <c r="Y36" i="43" s="1"/>
  <c r="Z36" i="43" s="1"/>
  <c r="AA36" i="43" s="1"/>
  <c r="AB36" i="43" s="1"/>
  <c r="AC36" i="43" s="1"/>
  <c r="J36" i="43"/>
  <c r="G52" i="43"/>
  <c r="G53" i="43"/>
  <c r="AE44" i="35"/>
  <c r="AI44" i="35"/>
  <c r="CU49" i="64"/>
  <c r="BZ49" i="64"/>
  <c r="CY49" i="64"/>
  <c r="CA39" i="64"/>
  <c r="CZ39" i="64"/>
  <c r="CC40" i="64"/>
  <c r="CB40" i="64"/>
  <c r="DA40" i="64"/>
  <c r="CZ44" i="64"/>
  <c r="CA44" i="64"/>
  <c r="AV35" i="64"/>
  <c r="CA47" i="64"/>
  <c r="CZ47" i="64"/>
  <c r="CC42" i="64"/>
  <c r="CB42" i="64"/>
  <c r="DA42" i="64"/>
  <c r="DB32" i="64"/>
  <c r="CD32" i="64"/>
  <c r="DB31" i="64"/>
  <c r="CD31" i="64"/>
  <c r="CT48" i="64"/>
  <c r="BY48" i="64"/>
  <c r="CX48" i="64"/>
  <c r="CZ45" i="64"/>
  <c r="CA45" i="64"/>
  <c r="DB46" i="64"/>
  <c r="CD46" i="64"/>
  <c r="CA41" i="64"/>
  <c r="CZ41" i="64"/>
  <c r="DB33" i="64"/>
  <c r="CD33" i="64"/>
  <c r="CQ40" i="35"/>
  <c r="BU40" i="35"/>
  <c r="CQ40" i="45"/>
  <c r="BU40" i="45"/>
  <c r="BU40" i="29"/>
  <c r="CQ40" i="29"/>
  <c r="BU40" i="57"/>
  <c r="CQ40" i="57"/>
  <c r="CQ40" i="41"/>
  <c r="BU40" i="41"/>
  <c r="BU40" i="15"/>
  <c r="CQ40" i="15"/>
  <c r="BU40" i="27"/>
  <c r="CQ40" i="27"/>
  <c r="CQ40" i="43"/>
  <c r="BU40" i="43"/>
  <c r="BU40" i="25"/>
  <c r="CQ40" i="25"/>
  <c r="BU40" i="61"/>
  <c r="CQ40" i="61"/>
  <c r="CQ40" i="23"/>
  <c r="BU40" i="23"/>
  <c r="CQ40" i="55"/>
  <c r="BU40" i="55"/>
  <c r="CQ40" i="51"/>
  <c r="BU40" i="51"/>
  <c r="BU40" i="59"/>
  <c r="CQ40" i="59"/>
  <c r="CQ40" i="19"/>
  <c r="BU40" i="19"/>
  <c r="BU40" i="31"/>
  <c r="CQ40" i="31"/>
  <c r="BU40" i="39"/>
  <c r="CQ40" i="39"/>
  <c r="CQ40" i="11"/>
  <c r="BU40" i="11"/>
  <c r="CQ40" i="53"/>
  <c r="BU40" i="53"/>
  <c r="CQ40" i="49"/>
  <c r="BU40" i="49"/>
  <c r="CQ40" i="47"/>
  <c r="BU40" i="47"/>
  <c r="BU40" i="17"/>
  <c r="CQ40" i="17"/>
  <c r="CQ40" i="33"/>
  <c r="BU40" i="33"/>
  <c r="BU40" i="13"/>
  <c r="CQ40" i="13"/>
  <c r="BU40" i="37"/>
  <c r="CQ40" i="37"/>
  <c r="CP48" i="41"/>
  <c r="BJ48" i="41"/>
  <c r="CR41" i="49"/>
  <c r="BW41" i="49"/>
  <c r="BV41" i="49"/>
  <c r="DF41" i="49"/>
  <c r="DG41" i="49" s="1"/>
  <c r="DH41" i="49" s="1"/>
  <c r="DI41" i="49" s="1"/>
  <c r="DJ41" i="49" s="1"/>
  <c r="DK41" i="49" s="1"/>
  <c r="DL41" i="49" s="1"/>
  <c r="DM41" i="49" s="1"/>
  <c r="DN41" i="49" s="1"/>
  <c r="CV41" i="49"/>
  <c r="DF41" i="15"/>
  <c r="DG41" i="15" s="1"/>
  <c r="DH41" i="15" s="1"/>
  <c r="DI41" i="15" s="1"/>
  <c r="DJ41" i="15" s="1"/>
  <c r="DK41" i="15" s="1"/>
  <c r="DL41" i="15" s="1"/>
  <c r="DM41" i="15" s="1"/>
  <c r="DN41" i="15" s="1"/>
  <c r="BW41" i="15"/>
  <c r="CR41" i="15"/>
  <c r="BV41" i="15"/>
  <c r="CV41" i="15"/>
  <c r="BV41" i="23"/>
  <c r="CR41" i="23"/>
  <c r="DF41" i="23"/>
  <c r="DG41" i="23" s="1"/>
  <c r="DH41" i="23" s="1"/>
  <c r="DI41" i="23" s="1"/>
  <c r="DJ41" i="23" s="1"/>
  <c r="DK41" i="23" s="1"/>
  <c r="DL41" i="23" s="1"/>
  <c r="DM41" i="23" s="1"/>
  <c r="DN41" i="23" s="1"/>
  <c r="CV41" i="23"/>
  <c r="BW41" i="23"/>
  <c r="CV41" i="33"/>
  <c r="CR41" i="33"/>
  <c r="BW41" i="33"/>
  <c r="BV41" i="33"/>
  <c r="DF41" i="33"/>
  <c r="DG41" i="33" s="1"/>
  <c r="DH41" i="33" s="1"/>
  <c r="DI41" i="33" s="1"/>
  <c r="DJ41" i="33" s="1"/>
  <c r="DK41" i="33" s="1"/>
  <c r="DL41" i="33" s="1"/>
  <c r="DM41" i="33" s="1"/>
  <c r="DN41" i="33" s="1"/>
  <c r="BU49" i="41"/>
  <c r="CQ49" i="41"/>
  <c r="BV41" i="27"/>
  <c r="BW41" i="27"/>
  <c r="DF41" i="27"/>
  <c r="DG41" i="27" s="1"/>
  <c r="DH41" i="27" s="1"/>
  <c r="DI41" i="27" s="1"/>
  <c r="DJ41" i="27" s="1"/>
  <c r="DK41" i="27" s="1"/>
  <c r="DL41" i="27" s="1"/>
  <c r="DM41" i="27" s="1"/>
  <c r="DN41" i="27" s="1"/>
  <c r="CR41" i="27"/>
  <c r="CV41" i="27"/>
  <c r="CV41" i="59"/>
  <c r="BW41" i="59"/>
  <c r="BV41" i="59"/>
  <c r="DF41" i="59"/>
  <c r="DG41" i="59" s="1"/>
  <c r="DH41" i="59" s="1"/>
  <c r="DI41" i="59" s="1"/>
  <c r="DJ41" i="59" s="1"/>
  <c r="DK41" i="59" s="1"/>
  <c r="DL41" i="59" s="1"/>
  <c r="DM41" i="59" s="1"/>
  <c r="DN41" i="59" s="1"/>
  <c r="CR41" i="59"/>
  <c r="BU47" i="61"/>
  <c r="CQ47" i="61"/>
  <c r="CQ44" i="61"/>
  <c r="BU44" i="61"/>
  <c r="BW42" i="61"/>
  <c r="CV42" i="61"/>
  <c r="CR42" i="61"/>
  <c r="BV42" i="61"/>
  <c r="DF42" i="61"/>
  <c r="DG42" i="61" s="1"/>
  <c r="DH42" i="61" s="1"/>
  <c r="DI42" i="61" s="1"/>
  <c r="DJ42" i="61" s="1"/>
  <c r="DK42" i="61" s="1"/>
  <c r="DL42" i="61" s="1"/>
  <c r="DM42" i="61" s="1"/>
  <c r="DN42" i="61" s="1"/>
  <c r="AP35" i="61"/>
  <c r="CW33" i="61"/>
  <c r="CS33" i="61"/>
  <c r="BX33" i="61"/>
  <c r="BU48" i="61"/>
  <c r="CQ48" i="61"/>
  <c r="CW39" i="61"/>
  <c r="CS39" i="61"/>
  <c r="BX39" i="61"/>
  <c r="DG36" i="61"/>
  <c r="CW36" i="61"/>
  <c r="CS36" i="61"/>
  <c r="BX36" i="61"/>
  <c r="CT46" i="61"/>
  <c r="CX46" i="61"/>
  <c r="BY46" i="61"/>
  <c r="CS45" i="61"/>
  <c r="CW45" i="61"/>
  <c r="BX45" i="61"/>
  <c r="CR49" i="61"/>
  <c r="BV49" i="61"/>
  <c r="DF49" i="61"/>
  <c r="DG49" i="61" s="1"/>
  <c r="DH49" i="61" s="1"/>
  <c r="DI49" i="61" s="1"/>
  <c r="DJ49" i="61" s="1"/>
  <c r="DK49" i="61" s="1"/>
  <c r="DL49" i="61" s="1"/>
  <c r="DM49" i="61" s="1"/>
  <c r="DN49" i="61" s="1"/>
  <c r="BW49" i="61"/>
  <c r="CV49" i="61"/>
  <c r="CX32" i="61"/>
  <c r="BY32" i="61"/>
  <c r="CT32" i="61"/>
  <c r="CT31" i="61"/>
  <c r="BY31" i="61"/>
  <c r="CX31" i="61"/>
  <c r="BJ52" i="61"/>
  <c r="CP52" i="61"/>
  <c r="BY41" i="61"/>
  <c r="CT41" i="61"/>
  <c r="CX41" i="61"/>
  <c r="CP44" i="39"/>
  <c r="BJ44" i="39"/>
  <c r="CP44" i="55"/>
  <c r="BJ44" i="55"/>
  <c r="BJ47" i="49"/>
  <c r="CP47" i="49"/>
  <c r="CP47" i="35"/>
  <c r="BJ47" i="35"/>
  <c r="CP47" i="19"/>
  <c r="BJ47" i="19"/>
  <c r="CP44" i="51"/>
  <c r="BJ44" i="51"/>
  <c r="CQ45" i="33"/>
  <c r="BU45" i="33"/>
  <c r="CQ42" i="13"/>
  <c r="BU42" i="13"/>
  <c r="DF36" i="55"/>
  <c r="DG36" i="55" s="1"/>
  <c r="DH36" i="55" s="1"/>
  <c r="DI36" i="55" s="1"/>
  <c r="BV36" i="55"/>
  <c r="CV36" i="55"/>
  <c r="BW36" i="55"/>
  <c r="CR36" i="55"/>
  <c r="CP44" i="17"/>
  <c r="BJ44" i="17"/>
  <c r="BJ47" i="17"/>
  <c r="CP47" i="17"/>
  <c r="BU45" i="39"/>
  <c r="CQ45" i="39"/>
  <c r="CP47" i="47"/>
  <c r="BJ47" i="47"/>
  <c r="CO52" i="55"/>
  <c r="BI52" i="55"/>
  <c r="CP44" i="47"/>
  <c r="BJ44" i="47"/>
  <c r="BJ44" i="13"/>
  <c r="CP44" i="13"/>
  <c r="CQ42" i="15"/>
  <c r="BU42" i="15"/>
  <c r="BJ44" i="53"/>
  <c r="CP44" i="53"/>
  <c r="CQ45" i="57"/>
  <c r="BU45" i="57"/>
  <c r="CP44" i="25"/>
  <c r="BJ44" i="25"/>
  <c r="CP47" i="51"/>
  <c r="BJ47" i="51"/>
  <c r="CQ45" i="17"/>
  <c r="BU45" i="17"/>
  <c r="CP44" i="37"/>
  <c r="BJ44" i="37"/>
  <c r="CQ42" i="19"/>
  <c r="BU42" i="19"/>
  <c r="BU42" i="35"/>
  <c r="CQ42" i="35"/>
  <c r="CQ42" i="59"/>
  <c r="BU42" i="59"/>
  <c r="CQ45" i="41"/>
  <c r="BU45" i="41"/>
  <c r="CP47" i="45"/>
  <c r="BJ47" i="45"/>
  <c r="BU42" i="51"/>
  <c r="CQ42" i="51"/>
  <c r="BU42" i="27"/>
  <c r="CQ42" i="27"/>
  <c r="CP44" i="57"/>
  <c r="BJ44" i="57"/>
  <c r="BU45" i="13"/>
  <c r="CQ45" i="13"/>
  <c r="BU42" i="39"/>
  <c r="CQ42" i="39"/>
  <c r="CV36" i="59"/>
  <c r="DF36" i="59"/>
  <c r="DG36" i="59" s="1"/>
  <c r="DH36" i="59" s="1"/>
  <c r="CR36" i="59"/>
  <c r="BW36" i="59"/>
  <c r="BV36" i="59"/>
  <c r="BU42" i="43"/>
  <c r="CQ42" i="43"/>
  <c r="BJ47" i="55"/>
  <c r="CP47" i="55"/>
  <c r="CQ45" i="53"/>
  <c r="BU45" i="53"/>
  <c r="BW36" i="53"/>
  <c r="CR36" i="53"/>
  <c r="DF36" i="53"/>
  <c r="DG36" i="53" s="1"/>
  <c r="DH36" i="53" s="1"/>
  <c r="BV36" i="53"/>
  <c r="CV36" i="53"/>
  <c r="CQ45" i="19"/>
  <c r="BU45" i="19"/>
  <c r="BI52" i="59"/>
  <c r="CO52" i="59"/>
  <c r="CP47" i="25"/>
  <c r="BJ47" i="25"/>
  <c r="CP44" i="19"/>
  <c r="BJ44" i="19"/>
  <c r="CQ36" i="9"/>
  <c r="BU36" i="9"/>
  <c r="BU45" i="59"/>
  <c r="CQ45" i="59"/>
  <c r="CP47" i="53"/>
  <c r="BJ47" i="53"/>
  <c r="BJ44" i="33"/>
  <c r="CP44" i="33"/>
  <c r="BW36" i="39"/>
  <c r="DF36" i="39"/>
  <c r="DG36" i="39" s="1"/>
  <c r="DH36" i="39" s="1"/>
  <c r="BV36" i="39"/>
  <c r="CR36" i="39"/>
  <c r="CV36" i="39"/>
  <c r="BJ47" i="37"/>
  <c r="CP47" i="37"/>
  <c r="BU42" i="41"/>
  <c r="CQ42" i="41"/>
  <c r="CQ42" i="55"/>
  <c r="BU42" i="55"/>
  <c r="CP47" i="23"/>
  <c r="BJ47" i="23"/>
  <c r="CQ42" i="45"/>
  <c r="BU42" i="45"/>
  <c r="BU45" i="49"/>
  <c r="CQ45" i="49"/>
  <c r="BU42" i="23"/>
  <c r="CQ42" i="23"/>
  <c r="BU42" i="33"/>
  <c r="CQ42" i="33"/>
  <c r="BU45" i="45"/>
  <c r="CQ45" i="45"/>
  <c r="CQ45" i="51"/>
  <c r="BU45" i="51"/>
  <c r="CQ45" i="23"/>
  <c r="BU45" i="23"/>
  <c r="CP44" i="45"/>
  <c r="BJ44" i="45"/>
  <c r="CQ42" i="17"/>
  <c r="BU42" i="17"/>
  <c r="CP44" i="15"/>
  <c r="BJ44" i="15"/>
  <c r="CP44" i="49"/>
  <c r="BJ44" i="49"/>
  <c r="CP44" i="9"/>
  <c r="BJ44" i="9"/>
  <c r="BI52" i="49"/>
  <c r="CO52" i="49"/>
  <c r="BU42" i="49"/>
  <c r="CQ42" i="49"/>
  <c r="BU45" i="55"/>
  <c r="CQ45" i="55"/>
  <c r="BU42" i="57"/>
  <c r="CQ42" i="57"/>
  <c r="CO52" i="45"/>
  <c r="BI52" i="45"/>
  <c r="BJ44" i="31"/>
  <c r="CP44" i="31"/>
  <c r="BJ47" i="29"/>
  <c r="CP47" i="29"/>
  <c r="CQ42" i="47"/>
  <c r="BU42" i="47"/>
  <c r="CQ45" i="35"/>
  <c r="BU45" i="35"/>
  <c r="CP44" i="43"/>
  <c r="BJ44" i="43"/>
  <c r="CQ45" i="43"/>
  <c r="BU45" i="43"/>
  <c r="CQ45" i="37"/>
  <c r="BU45" i="37"/>
  <c r="BU45" i="15"/>
  <c r="CQ45" i="15"/>
  <c r="CP47" i="57"/>
  <c r="BJ47" i="57"/>
  <c r="CP45" i="9"/>
  <c r="BJ45" i="9"/>
  <c r="BJ44" i="27"/>
  <c r="CP44" i="27"/>
  <c r="BJ47" i="59"/>
  <c r="CP47" i="59"/>
  <c r="CP44" i="29"/>
  <c r="BJ44" i="29"/>
  <c r="BU42" i="37"/>
  <c r="CQ42" i="37"/>
  <c r="BU42" i="29"/>
  <c r="CQ42" i="29"/>
  <c r="BJ44" i="59"/>
  <c r="CP44" i="59"/>
  <c r="CP47" i="13"/>
  <c r="BJ47" i="13"/>
  <c r="BJ44" i="41"/>
  <c r="CP44" i="41"/>
  <c r="CQ45" i="29"/>
  <c r="BU45" i="29"/>
  <c r="BU45" i="25"/>
  <c r="CQ45" i="25"/>
  <c r="CP47" i="39"/>
  <c r="BJ47" i="39"/>
  <c r="BU42" i="31"/>
  <c r="CQ42" i="31"/>
  <c r="CP47" i="43"/>
  <c r="BJ47" i="43"/>
  <c r="CP47" i="33"/>
  <c r="BJ47" i="33"/>
  <c r="CP47" i="41"/>
  <c r="BJ47" i="41"/>
  <c r="BJ47" i="15"/>
  <c r="CP47" i="15"/>
  <c r="CP47" i="27"/>
  <c r="BJ47" i="27"/>
  <c r="BU42" i="53"/>
  <c r="CQ42" i="53"/>
  <c r="BU45" i="47"/>
  <c r="CQ45" i="47"/>
  <c r="CP47" i="31"/>
  <c r="BJ47" i="31"/>
  <c r="CQ45" i="27"/>
  <c r="BU45" i="27"/>
  <c r="CQ45" i="31"/>
  <c r="BU45" i="31"/>
  <c r="CQ42" i="25"/>
  <c r="BU42" i="25"/>
  <c r="CP44" i="23"/>
  <c r="BJ44" i="23"/>
  <c r="BY46" i="59"/>
  <c r="CX46" i="59"/>
  <c r="CT46" i="59"/>
  <c r="AP35" i="59"/>
  <c r="CX31" i="59"/>
  <c r="CT31" i="59"/>
  <c r="BY31" i="59"/>
  <c r="CR48" i="59"/>
  <c r="CV48" i="59"/>
  <c r="DF48" i="59"/>
  <c r="BV48" i="59"/>
  <c r="BW48" i="59"/>
  <c r="CT32" i="59"/>
  <c r="BY32" i="59"/>
  <c r="CX32" i="59"/>
  <c r="CS49" i="59"/>
  <c r="BX49" i="59"/>
  <c r="CW49" i="59"/>
  <c r="CX33" i="59"/>
  <c r="CT33" i="59"/>
  <c r="BY33" i="59"/>
  <c r="CS39" i="59"/>
  <c r="CW39" i="59"/>
  <c r="BX39" i="59"/>
  <c r="BX39" i="57"/>
  <c r="CS39" i="57"/>
  <c r="CW39" i="57"/>
  <c r="CT46" i="57"/>
  <c r="CX46" i="57"/>
  <c r="BY46" i="57"/>
  <c r="CP52" i="57"/>
  <c r="BJ52" i="57"/>
  <c r="AP35" i="57"/>
  <c r="BX41" i="57"/>
  <c r="CS41" i="57"/>
  <c r="CW41" i="57"/>
  <c r="CR49" i="57"/>
  <c r="BV49" i="57"/>
  <c r="CV49" i="57"/>
  <c r="DF49" i="57"/>
  <c r="DG49" i="57" s="1"/>
  <c r="DH49" i="57" s="1"/>
  <c r="DI49" i="57" s="1"/>
  <c r="DJ49" i="57" s="1"/>
  <c r="DK49" i="57" s="1"/>
  <c r="DL49" i="57" s="1"/>
  <c r="DM49" i="57" s="1"/>
  <c r="DN49" i="57" s="1"/>
  <c r="BW49" i="57"/>
  <c r="CX33" i="57"/>
  <c r="BY33" i="57"/>
  <c r="CT33" i="57"/>
  <c r="CT36" i="57"/>
  <c r="CX36" i="57"/>
  <c r="BY36" i="57"/>
  <c r="BY31" i="57"/>
  <c r="CX31" i="57"/>
  <c r="CT31" i="57"/>
  <c r="DH36" i="57"/>
  <c r="CX32" i="57"/>
  <c r="CT32" i="57"/>
  <c r="BY32" i="57"/>
  <c r="CQ48" i="57"/>
  <c r="BU48" i="57"/>
  <c r="CX46" i="55"/>
  <c r="CT46" i="55"/>
  <c r="BY46" i="55"/>
  <c r="CQ48" i="55"/>
  <c r="BU48" i="55"/>
  <c r="AQ35" i="55"/>
  <c r="CT32" i="55"/>
  <c r="CX32" i="55"/>
  <c r="BY32" i="55"/>
  <c r="CS41" i="55"/>
  <c r="BX41" i="55"/>
  <c r="CW41" i="55"/>
  <c r="BW49" i="55"/>
  <c r="DF49" i="55"/>
  <c r="DG49" i="55" s="1"/>
  <c r="DH49" i="55" s="1"/>
  <c r="DI49" i="55" s="1"/>
  <c r="DJ49" i="55" s="1"/>
  <c r="DK49" i="55" s="1"/>
  <c r="DL49" i="55" s="1"/>
  <c r="DM49" i="55" s="1"/>
  <c r="DN49" i="55" s="1"/>
  <c r="BV49" i="55"/>
  <c r="CV49" i="55"/>
  <c r="CR49" i="55"/>
  <c r="CX33" i="55"/>
  <c r="BY33" i="55"/>
  <c r="CT33" i="55"/>
  <c r="BX39" i="55"/>
  <c r="CS39" i="55"/>
  <c r="CW39" i="55"/>
  <c r="BY31" i="55"/>
  <c r="CX31" i="55"/>
  <c r="CT31" i="55"/>
  <c r="BX33" i="53"/>
  <c r="CW33" i="53"/>
  <c r="CS33" i="53"/>
  <c r="AR29" i="53"/>
  <c r="CS41" i="53"/>
  <c r="CW41" i="53"/>
  <c r="BX41" i="53"/>
  <c r="CT39" i="53"/>
  <c r="BY39" i="53"/>
  <c r="CX39" i="53"/>
  <c r="AQ35" i="53"/>
  <c r="BU48" i="53"/>
  <c r="CQ48" i="53"/>
  <c r="CT32" i="53"/>
  <c r="BY32" i="53"/>
  <c r="CX32" i="53"/>
  <c r="BU52" i="53"/>
  <c r="CQ52" i="53"/>
  <c r="CX46" i="53"/>
  <c r="BY46" i="53"/>
  <c r="CT46" i="53"/>
  <c r="BW49" i="53"/>
  <c r="DF49" i="53"/>
  <c r="DG49" i="53" s="1"/>
  <c r="DH49" i="53" s="1"/>
  <c r="DI49" i="53" s="1"/>
  <c r="DJ49" i="53" s="1"/>
  <c r="DK49" i="53" s="1"/>
  <c r="DL49" i="53" s="1"/>
  <c r="DM49" i="53" s="1"/>
  <c r="DN49" i="53" s="1"/>
  <c r="BV49" i="53"/>
  <c r="CV49" i="53"/>
  <c r="CR49" i="53"/>
  <c r="BY31" i="53"/>
  <c r="CX31" i="53"/>
  <c r="CT31" i="53"/>
  <c r="BX39" i="51"/>
  <c r="CW39" i="51"/>
  <c r="CS39" i="51"/>
  <c r="BY32" i="51"/>
  <c r="CT32" i="51"/>
  <c r="CX32" i="51"/>
  <c r="CA31" i="51"/>
  <c r="CZ31" i="51"/>
  <c r="DG36" i="51"/>
  <c r="CT46" i="51"/>
  <c r="CX46" i="51"/>
  <c r="BY46" i="51"/>
  <c r="AQ35" i="51"/>
  <c r="CQ48" i="51"/>
  <c r="BU48" i="51"/>
  <c r="CP52" i="51"/>
  <c r="BJ52" i="51"/>
  <c r="CR49" i="51"/>
  <c r="CV49" i="51"/>
  <c r="BW49" i="51"/>
  <c r="DF49" i="51"/>
  <c r="DG49" i="51" s="1"/>
  <c r="DH49" i="51" s="1"/>
  <c r="DI49" i="51" s="1"/>
  <c r="DJ49" i="51" s="1"/>
  <c r="DK49" i="51" s="1"/>
  <c r="DL49" i="51" s="1"/>
  <c r="DM49" i="51" s="1"/>
  <c r="DN49" i="51" s="1"/>
  <c r="BV49" i="51"/>
  <c r="AQ29" i="51"/>
  <c r="CS41" i="51"/>
  <c r="CW41" i="51"/>
  <c r="BX41" i="51"/>
  <c r="BX36" i="51"/>
  <c r="CS36" i="51"/>
  <c r="CW36" i="51"/>
  <c r="BY33" i="51"/>
  <c r="CX33" i="51"/>
  <c r="CT33" i="51"/>
  <c r="CW39" i="49"/>
  <c r="CS39" i="49"/>
  <c r="BX39" i="49"/>
  <c r="CS49" i="49"/>
  <c r="BX49" i="49"/>
  <c r="CW49" i="49"/>
  <c r="BY31" i="49"/>
  <c r="CX31" i="49"/>
  <c r="CT31" i="49"/>
  <c r="AQ35" i="49"/>
  <c r="DG36" i="49"/>
  <c r="CR48" i="49"/>
  <c r="BW48" i="49"/>
  <c r="DF48" i="49"/>
  <c r="BV48" i="49"/>
  <c r="CV48" i="49"/>
  <c r="BX36" i="49"/>
  <c r="CS36" i="49"/>
  <c r="CW36" i="49"/>
  <c r="CT32" i="49"/>
  <c r="BY32" i="49"/>
  <c r="CX32" i="49"/>
  <c r="CX33" i="49"/>
  <c r="CT33" i="49"/>
  <c r="BY33" i="49"/>
  <c r="BZ46" i="49"/>
  <c r="CU46" i="49"/>
  <c r="CY46" i="49"/>
  <c r="CT32" i="47"/>
  <c r="BY32" i="47"/>
  <c r="CX32" i="47"/>
  <c r="CT39" i="47"/>
  <c r="CX39" i="47"/>
  <c r="BY39" i="47"/>
  <c r="CQ48" i="47"/>
  <c r="BU48" i="47"/>
  <c r="AP29" i="47"/>
  <c r="BX36" i="47"/>
  <c r="CW36" i="47"/>
  <c r="CS36" i="47"/>
  <c r="AQ35" i="47"/>
  <c r="DG36" i="47"/>
  <c r="CT33" i="47"/>
  <c r="BY33" i="47"/>
  <c r="CX33" i="47"/>
  <c r="CW41" i="47"/>
  <c r="BX41" i="47"/>
  <c r="CS41" i="47"/>
  <c r="CR49" i="47"/>
  <c r="BV49" i="47"/>
  <c r="BW49" i="47"/>
  <c r="DF49" i="47"/>
  <c r="DG49" i="47" s="1"/>
  <c r="DH49" i="47" s="1"/>
  <c r="DI49" i="47" s="1"/>
  <c r="DJ49" i="47" s="1"/>
  <c r="DK49" i="47" s="1"/>
  <c r="DL49" i="47" s="1"/>
  <c r="DM49" i="47" s="1"/>
  <c r="DN49" i="47" s="1"/>
  <c r="CV49" i="47"/>
  <c r="BY31" i="47"/>
  <c r="CX31" i="47"/>
  <c r="CT31" i="47"/>
  <c r="CP52" i="47"/>
  <c r="BJ52" i="47"/>
  <c r="CS46" i="47"/>
  <c r="BX46" i="47"/>
  <c r="CW46" i="47"/>
  <c r="AP35" i="45"/>
  <c r="AQ29" i="45"/>
  <c r="CS36" i="45"/>
  <c r="CW36" i="45"/>
  <c r="BX36" i="45"/>
  <c r="CR49" i="45"/>
  <c r="CV49" i="45"/>
  <c r="DF49" i="45"/>
  <c r="DG49" i="45" s="1"/>
  <c r="DH49" i="45" s="1"/>
  <c r="DI49" i="45" s="1"/>
  <c r="DJ49" i="45" s="1"/>
  <c r="DK49" i="45" s="1"/>
  <c r="DL49" i="45" s="1"/>
  <c r="DM49" i="45" s="1"/>
  <c r="DN49" i="45" s="1"/>
  <c r="BV49" i="45"/>
  <c r="BW49" i="45"/>
  <c r="CT31" i="45"/>
  <c r="CX31" i="45"/>
  <c r="BY31" i="45"/>
  <c r="BX39" i="45"/>
  <c r="CS39" i="45"/>
  <c r="CW39" i="45"/>
  <c r="BX46" i="45"/>
  <c r="CS46" i="45"/>
  <c r="CW46" i="45"/>
  <c r="CT33" i="45"/>
  <c r="CX33" i="45"/>
  <c r="BY33" i="45"/>
  <c r="CQ48" i="45"/>
  <c r="BU48" i="45"/>
  <c r="CX32" i="45"/>
  <c r="CT32" i="45"/>
  <c r="BY32" i="45"/>
  <c r="BY41" i="45"/>
  <c r="CT41" i="45"/>
  <c r="CX41" i="45"/>
  <c r="DG36" i="45"/>
  <c r="CQ48" i="43"/>
  <c r="BU48" i="43"/>
  <c r="CR49" i="43"/>
  <c r="DF49" i="43"/>
  <c r="DG49" i="43" s="1"/>
  <c r="DH49" i="43" s="1"/>
  <c r="DI49" i="43" s="1"/>
  <c r="DJ49" i="43" s="1"/>
  <c r="DK49" i="43" s="1"/>
  <c r="DL49" i="43" s="1"/>
  <c r="DM49" i="43" s="1"/>
  <c r="DN49" i="43" s="1"/>
  <c r="BV49" i="43"/>
  <c r="CV49" i="43"/>
  <c r="BW49" i="43"/>
  <c r="CS33" i="43"/>
  <c r="CW33" i="43"/>
  <c r="BX33" i="43"/>
  <c r="BX41" i="43"/>
  <c r="CW41" i="43"/>
  <c r="CS41" i="43"/>
  <c r="AP29" i="43"/>
  <c r="BY46" i="43"/>
  <c r="CX46" i="43"/>
  <c r="CT46" i="43"/>
  <c r="BY31" i="43"/>
  <c r="CT31" i="43"/>
  <c r="CX31" i="43"/>
  <c r="AQ35" i="43"/>
  <c r="CW39" i="43"/>
  <c r="BX39" i="43"/>
  <c r="CS39" i="43"/>
  <c r="CT32" i="43"/>
  <c r="BY32" i="43"/>
  <c r="CX32" i="43"/>
  <c r="CX41" i="41"/>
  <c r="CT41" i="41"/>
  <c r="BY41" i="41"/>
  <c r="BY46" i="41"/>
  <c r="CX46" i="41"/>
  <c r="CT46" i="41"/>
  <c r="BY32" i="41"/>
  <c r="CT32" i="41"/>
  <c r="CX32" i="41"/>
  <c r="AR35" i="41"/>
  <c r="CT31" i="41"/>
  <c r="CX31" i="41"/>
  <c r="BY31" i="41"/>
  <c r="CX39" i="41"/>
  <c r="BY39" i="41"/>
  <c r="CT39" i="41"/>
  <c r="BV49" i="39"/>
  <c r="CV49" i="39"/>
  <c r="CR49" i="39"/>
  <c r="DF49" i="39"/>
  <c r="DG49" i="39" s="1"/>
  <c r="DH49" i="39" s="1"/>
  <c r="DI49" i="39" s="1"/>
  <c r="DJ49" i="39" s="1"/>
  <c r="DK49" i="39" s="1"/>
  <c r="DL49" i="39" s="1"/>
  <c r="DM49" i="39" s="1"/>
  <c r="DN49" i="39" s="1"/>
  <c r="BW49" i="39"/>
  <c r="CQ48" i="39"/>
  <c r="BU48" i="39"/>
  <c r="BX39" i="39"/>
  <c r="CS39" i="39"/>
  <c r="CW39" i="39"/>
  <c r="AR35" i="39"/>
  <c r="BX33" i="39"/>
  <c r="CW33" i="39"/>
  <c r="CS33" i="39"/>
  <c r="BY32" i="39"/>
  <c r="CX32" i="39"/>
  <c r="CT32" i="39"/>
  <c r="CT41" i="39"/>
  <c r="CX41" i="39"/>
  <c r="BY41" i="39"/>
  <c r="CX31" i="39"/>
  <c r="BY31" i="39"/>
  <c r="CT31" i="39"/>
  <c r="CT46" i="39"/>
  <c r="CX46" i="39"/>
  <c r="BY46" i="39"/>
  <c r="AQ29" i="39"/>
  <c r="CP52" i="39"/>
  <c r="BJ52" i="39"/>
  <c r="AR35" i="37"/>
  <c r="BY32" i="37"/>
  <c r="CX32" i="37"/>
  <c r="CT32" i="37"/>
  <c r="CQ48" i="37"/>
  <c r="BU48" i="37"/>
  <c r="BW49" i="37"/>
  <c r="DF49" i="37"/>
  <c r="DG49" i="37" s="1"/>
  <c r="DH49" i="37" s="1"/>
  <c r="DI49" i="37" s="1"/>
  <c r="DJ49" i="37" s="1"/>
  <c r="DK49" i="37" s="1"/>
  <c r="DL49" i="37" s="1"/>
  <c r="DM49" i="37" s="1"/>
  <c r="DN49" i="37" s="1"/>
  <c r="BV49" i="37"/>
  <c r="CV49" i="37"/>
  <c r="CR49" i="37"/>
  <c r="CS41" i="37"/>
  <c r="BX41" i="37"/>
  <c r="CW41" i="37"/>
  <c r="BZ33" i="37"/>
  <c r="CY33" i="37"/>
  <c r="CU33" i="37"/>
  <c r="CW39" i="37"/>
  <c r="CS39" i="37"/>
  <c r="BX39" i="37"/>
  <c r="CX46" i="37"/>
  <c r="CT46" i="37"/>
  <c r="BY46" i="37"/>
  <c r="CX31" i="37"/>
  <c r="BY31" i="37"/>
  <c r="CT31" i="37"/>
  <c r="DF49" i="35"/>
  <c r="DG49" i="35" s="1"/>
  <c r="DH49" i="35" s="1"/>
  <c r="DI49" i="35" s="1"/>
  <c r="DJ49" i="35" s="1"/>
  <c r="DK49" i="35" s="1"/>
  <c r="DL49" i="35" s="1"/>
  <c r="DM49" i="35" s="1"/>
  <c r="DN49" i="35" s="1"/>
  <c r="BW49" i="35"/>
  <c r="BV49" i="35"/>
  <c r="CV49" i="35"/>
  <c r="CR49" i="35"/>
  <c r="CU46" i="35"/>
  <c r="BZ46" i="35"/>
  <c r="CY46" i="35"/>
  <c r="AP35" i="35"/>
  <c r="BY33" i="35"/>
  <c r="CX33" i="35"/>
  <c r="CT33" i="35"/>
  <c r="CT32" i="35"/>
  <c r="BY32" i="35"/>
  <c r="CX32" i="35"/>
  <c r="BU48" i="35"/>
  <c r="CQ48" i="35"/>
  <c r="CX39" i="35"/>
  <c r="BY39" i="35"/>
  <c r="CT39" i="35"/>
  <c r="CX41" i="35"/>
  <c r="CT41" i="35"/>
  <c r="BY41" i="35"/>
  <c r="BY31" i="35"/>
  <c r="CT31" i="35"/>
  <c r="CX31" i="35"/>
  <c r="BY33" i="33"/>
  <c r="CX33" i="33"/>
  <c r="CT33" i="33"/>
  <c r="CX46" i="33"/>
  <c r="CT46" i="33"/>
  <c r="BY46" i="33"/>
  <c r="CV49" i="33"/>
  <c r="CR49" i="33"/>
  <c r="BW49" i="33"/>
  <c r="DF49" i="33"/>
  <c r="DG49" i="33" s="1"/>
  <c r="DH49" i="33" s="1"/>
  <c r="DI49" i="33" s="1"/>
  <c r="DJ49" i="33" s="1"/>
  <c r="DK49" i="33" s="1"/>
  <c r="DL49" i="33" s="1"/>
  <c r="DM49" i="33" s="1"/>
  <c r="DN49" i="33" s="1"/>
  <c r="BV49" i="33"/>
  <c r="CX32" i="33"/>
  <c r="BY32" i="33"/>
  <c r="CT32" i="33"/>
  <c r="AP35" i="33"/>
  <c r="BY31" i="33"/>
  <c r="CX31" i="33"/>
  <c r="CT31" i="33"/>
  <c r="CS39" i="33"/>
  <c r="BX39" i="33"/>
  <c r="CW39" i="33"/>
  <c r="BU48" i="33"/>
  <c r="CQ48" i="33"/>
  <c r="CY41" i="31"/>
  <c r="BZ41" i="31"/>
  <c r="CU41" i="31"/>
  <c r="BW49" i="31"/>
  <c r="BV49" i="31"/>
  <c r="CV49" i="31"/>
  <c r="CR49" i="31"/>
  <c r="DF49" i="31"/>
  <c r="DG49" i="31" s="1"/>
  <c r="DH49" i="31" s="1"/>
  <c r="DI49" i="31" s="1"/>
  <c r="DJ49" i="31" s="1"/>
  <c r="DK49" i="31" s="1"/>
  <c r="DL49" i="31" s="1"/>
  <c r="DM49" i="31" s="1"/>
  <c r="DN49" i="31" s="1"/>
  <c r="CT32" i="31"/>
  <c r="CX32" i="31"/>
  <c r="BY32" i="31"/>
  <c r="AP35" i="31"/>
  <c r="CT33" i="31"/>
  <c r="BY33" i="31"/>
  <c r="CX33" i="31"/>
  <c r="CT46" i="31"/>
  <c r="BY46" i="31"/>
  <c r="CX46" i="31"/>
  <c r="CX31" i="31"/>
  <c r="BY31" i="31"/>
  <c r="CT31" i="31"/>
  <c r="CW39" i="31"/>
  <c r="BX39" i="31"/>
  <c r="CS39" i="31"/>
  <c r="BU48" i="31"/>
  <c r="CQ48" i="31"/>
  <c r="CR49" i="29"/>
  <c r="DF49" i="29"/>
  <c r="DG49" i="29" s="1"/>
  <c r="DH49" i="29" s="1"/>
  <c r="DI49" i="29" s="1"/>
  <c r="DJ49" i="29" s="1"/>
  <c r="DK49" i="29" s="1"/>
  <c r="DL49" i="29" s="1"/>
  <c r="DM49" i="29" s="1"/>
  <c r="DN49" i="29" s="1"/>
  <c r="BV49" i="29"/>
  <c r="BW49" i="29"/>
  <c r="CV49" i="29"/>
  <c r="CT31" i="29"/>
  <c r="BY31" i="29"/>
  <c r="CX31" i="29"/>
  <c r="CT41" i="29"/>
  <c r="CX41" i="29"/>
  <c r="BY41" i="29"/>
  <c r="CW39" i="29"/>
  <c r="CS39" i="29"/>
  <c r="BX39" i="29"/>
  <c r="CQ48" i="29"/>
  <c r="BU48" i="29"/>
  <c r="CX32" i="29"/>
  <c r="CT32" i="29"/>
  <c r="BY32" i="29"/>
  <c r="AQ35" i="29"/>
  <c r="CW33" i="29"/>
  <c r="CS33" i="29"/>
  <c r="BX33" i="29"/>
  <c r="CW46" i="29"/>
  <c r="CS46" i="29"/>
  <c r="BX46" i="29"/>
  <c r="CQ48" i="27"/>
  <c r="BU48" i="27"/>
  <c r="CX32" i="27"/>
  <c r="BY32" i="27"/>
  <c r="CT32" i="27"/>
  <c r="CS46" i="27"/>
  <c r="CW46" i="27"/>
  <c r="BX46" i="27"/>
  <c r="BY33" i="27"/>
  <c r="CX33" i="27"/>
  <c r="CT33" i="27"/>
  <c r="CW39" i="27"/>
  <c r="BX39" i="27"/>
  <c r="CS39" i="27"/>
  <c r="AS35" i="27"/>
  <c r="CT31" i="27"/>
  <c r="BY31" i="27"/>
  <c r="CX31" i="27"/>
  <c r="CR49" i="27"/>
  <c r="CV49" i="27"/>
  <c r="BW49" i="27"/>
  <c r="BV49" i="27"/>
  <c r="DF49" i="27"/>
  <c r="DG49" i="27" s="1"/>
  <c r="DH49" i="27" s="1"/>
  <c r="DI49" i="27" s="1"/>
  <c r="DJ49" i="27" s="1"/>
  <c r="DK49" i="27" s="1"/>
  <c r="DL49" i="27" s="1"/>
  <c r="DM49" i="27" s="1"/>
  <c r="DN49" i="27" s="1"/>
  <c r="DF49" i="25"/>
  <c r="DG49" i="25" s="1"/>
  <c r="DH49" i="25" s="1"/>
  <c r="DI49" i="25" s="1"/>
  <c r="DJ49" i="25" s="1"/>
  <c r="DK49" i="25" s="1"/>
  <c r="DL49" i="25" s="1"/>
  <c r="DM49" i="25" s="1"/>
  <c r="DN49" i="25" s="1"/>
  <c r="CR49" i="25"/>
  <c r="BW49" i="25"/>
  <c r="BV49" i="25"/>
  <c r="CV49" i="25"/>
  <c r="CX33" i="25"/>
  <c r="CT33" i="25"/>
  <c r="BY33" i="25"/>
  <c r="AP35" i="25"/>
  <c r="BY31" i="25"/>
  <c r="CX31" i="25"/>
  <c r="CT31" i="25"/>
  <c r="BX39" i="25"/>
  <c r="CW39" i="25"/>
  <c r="CS39" i="25"/>
  <c r="CX32" i="25"/>
  <c r="BY32" i="25"/>
  <c r="CT32" i="25"/>
  <c r="BX41" i="25"/>
  <c r="CW41" i="25"/>
  <c r="CS41" i="25"/>
  <c r="CX46" i="25"/>
  <c r="BY46" i="25"/>
  <c r="CT46" i="25"/>
  <c r="CQ48" i="25"/>
  <c r="BU48" i="25"/>
  <c r="CV49" i="23"/>
  <c r="DF49" i="23"/>
  <c r="DG49" i="23" s="1"/>
  <c r="DH49" i="23" s="1"/>
  <c r="DI49" i="23" s="1"/>
  <c r="DJ49" i="23" s="1"/>
  <c r="DK49" i="23" s="1"/>
  <c r="DL49" i="23" s="1"/>
  <c r="DM49" i="23" s="1"/>
  <c r="DN49" i="23" s="1"/>
  <c r="BW49" i="23"/>
  <c r="BV49" i="23"/>
  <c r="CR49" i="23"/>
  <c r="BU48" i="23"/>
  <c r="CQ48" i="23"/>
  <c r="CX46" i="23"/>
  <c r="CT46" i="23"/>
  <c r="BY46" i="23"/>
  <c r="CX31" i="23"/>
  <c r="BY31" i="23"/>
  <c r="CT31" i="23"/>
  <c r="AQ35" i="23"/>
  <c r="CT32" i="23"/>
  <c r="CX32" i="23"/>
  <c r="BY32" i="23"/>
  <c r="BX39" i="23"/>
  <c r="CS39" i="23"/>
  <c r="CW39" i="23"/>
  <c r="CS33" i="23"/>
  <c r="CW33" i="23"/>
  <c r="BX33" i="23"/>
  <c r="AQ35" i="19"/>
  <c r="CT31" i="19"/>
  <c r="CX31" i="19"/>
  <c r="BY31" i="19"/>
  <c r="CV48" i="19"/>
  <c r="DF48" i="19"/>
  <c r="BV48" i="19"/>
  <c r="BW48" i="19"/>
  <c r="CR48" i="19"/>
  <c r="CX39" i="19"/>
  <c r="CT39" i="19"/>
  <c r="BY39" i="19"/>
  <c r="CW33" i="19"/>
  <c r="BX33" i="19"/>
  <c r="CS33" i="19"/>
  <c r="CU46" i="19"/>
  <c r="BZ46" i="19"/>
  <c r="CY46" i="19"/>
  <c r="BY32" i="19"/>
  <c r="CX32" i="19"/>
  <c r="CT32" i="19"/>
  <c r="BX41" i="19"/>
  <c r="CW41" i="19"/>
  <c r="CS41" i="19"/>
  <c r="CW49" i="19"/>
  <c r="CS49" i="19"/>
  <c r="BX49" i="19"/>
  <c r="BX39" i="17"/>
  <c r="CW39" i="17"/>
  <c r="CS39" i="17"/>
  <c r="CX46" i="17"/>
  <c r="CT46" i="17"/>
  <c r="BY46" i="17"/>
  <c r="CX32" i="17"/>
  <c r="BY32" i="17"/>
  <c r="CT32" i="17"/>
  <c r="AQ35" i="17"/>
  <c r="CX33" i="17"/>
  <c r="BY33" i="17"/>
  <c r="CT33" i="17"/>
  <c r="DF49" i="17"/>
  <c r="DG49" i="17" s="1"/>
  <c r="DH49" i="17" s="1"/>
  <c r="DI49" i="17" s="1"/>
  <c r="DJ49" i="17" s="1"/>
  <c r="DK49" i="17" s="1"/>
  <c r="DL49" i="17" s="1"/>
  <c r="DM49" i="17" s="1"/>
  <c r="DN49" i="17" s="1"/>
  <c r="BV49" i="17"/>
  <c r="BW49" i="17"/>
  <c r="CR49" i="17"/>
  <c r="CV49" i="17"/>
  <c r="CT31" i="17"/>
  <c r="CX31" i="17"/>
  <c r="BY31" i="17"/>
  <c r="CQ48" i="17"/>
  <c r="BU48" i="17"/>
  <c r="CT41" i="17"/>
  <c r="BY41" i="17"/>
  <c r="CX41" i="17"/>
  <c r="CT31" i="15"/>
  <c r="BY31" i="15"/>
  <c r="CX31" i="15"/>
  <c r="CW33" i="15"/>
  <c r="BX33" i="15"/>
  <c r="CS33" i="15"/>
  <c r="CT32" i="15"/>
  <c r="CX32" i="15"/>
  <c r="BY32" i="15"/>
  <c r="AQ35" i="15"/>
  <c r="CW46" i="15"/>
  <c r="CS46" i="15"/>
  <c r="BX46" i="15"/>
  <c r="CQ48" i="15"/>
  <c r="BU48" i="15"/>
  <c r="CR49" i="15"/>
  <c r="CV49" i="15"/>
  <c r="DF49" i="15"/>
  <c r="DG49" i="15" s="1"/>
  <c r="DH49" i="15" s="1"/>
  <c r="DI49" i="15" s="1"/>
  <c r="DJ49" i="15" s="1"/>
  <c r="DK49" i="15" s="1"/>
  <c r="DL49" i="15" s="1"/>
  <c r="DM49" i="15" s="1"/>
  <c r="DN49" i="15" s="1"/>
  <c r="BW49" i="15"/>
  <c r="BV49" i="15"/>
  <c r="BX39" i="15"/>
  <c r="CW39" i="15"/>
  <c r="CS39" i="15"/>
  <c r="CT31" i="13"/>
  <c r="BY31" i="13"/>
  <c r="CX31" i="13"/>
  <c r="CX46" i="13"/>
  <c r="BY46" i="13"/>
  <c r="CT46" i="13"/>
  <c r="AP35" i="13"/>
  <c r="CS41" i="13"/>
  <c r="BX41" i="13"/>
  <c r="CW41" i="13"/>
  <c r="CT33" i="13"/>
  <c r="BY33" i="13"/>
  <c r="CX33" i="13"/>
  <c r="BV49" i="13"/>
  <c r="DF49" i="13"/>
  <c r="DG49" i="13" s="1"/>
  <c r="DH49" i="13" s="1"/>
  <c r="DI49" i="13" s="1"/>
  <c r="DJ49" i="13" s="1"/>
  <c r="DK49" i="13" s="1"/>
  <c r="DL49" i="13" s="1"/>
  <c r="DM49" i="13" s="1"/>
  <c r="DN49" i="13" s="1"/>
  <c r="CV49" i="13"/>
  <c r="CR49" i="13"/>
  <c r="BW49" i="13"/>
  <c r="CS39" i="13"/>
  <c r="BX39" i="13"/>
  <c r="CW39" i="13"/>
  <c r="CT32" i="13"/>
  <c r="BY32" i="13"/>
  <c r="CX32" i="13"/>
  <c r="CQ48" i="13"/>
  <c r="BU48" i="13"/>
  <c r="BY31" i="11"/>
  <c r="CT31" i="11"/>
  <c r="CX31" i="11"/>
  <c r="AQ35" i="11"/>
  <c r="CP48" i="11"/>
  <c r="BJ48" i="11"/>
  <c r="CS33" i="11"/>
  <c r="BX33" i="11"/>
  <c r="CW33" i="11"/>
  <c r="BU44" i="11"/>
  <c r="CQ44" i="11"/>
  <c r="BU49" i="11"/>
  <c r="CQ49" i="11"/>
  <c r="DF41" i="11"/>
  <c r="DG41" i="11" s="1"/>
  <c r="DH41" i="11" s="1"/>
  <c r="DI41" i="11" s="1"/>
  <c r="DJ41" i="11" s="1"/>
  <c r="DK41" i="11" s="1"/>
  <c r="DL41" i="11" s="1"/>
  <c r="DM41" i="11" s="1"/>
  <c r="DN41" i="11" s="1"/>
  <c r="BV41" i="11"/>
  <c r="CR41" i="11"/>
  <c r="BW41" i="11"/>
  <c r="CV41" i="11"/>
  <c r="CO52" i="11"/>
  <c r="BI52" i="11"/>
  <c r="CX32" i="11"/>
  <c r="CT32" i="11"/>
  <c r="BY32" i="11"/>
  <c r="BU45" i="11"/>
  <c r="CQ45" i="11"/>
  <c r="DF39" i="11"/>
  <c r="DG39" i="11" s="1"/>
  <c r="DH39" i="11" s="1"/>
  <c r="DI39" i="11" s="1"/>
  <c r="DJ39" i="11" s="1"/>
  <c r="DK39" i="11" s="1"/>
  <c r="DL39" i="11" s="1"/>
  <c r="DM39" i="11" s="1"/>
  <c r="DN39" i="11" s="1"/>
  <c r="BV39" i="11"/>
  <c r="CV39" i="11"/>
  <c r="CR39" i="11"/>
  <c r="BW39" i="11"/>
  <c r="CQ47" i="11"/>
  <c r="BU47" i="11"/>
  <c r="CW46" i="11"/>
  <c r="BX46" i="11"/>
  <c r="CS46" i="11"/>
  <c r="CW36" i="11"/>
  <c r="BX36" i="11"/>
  <c r="CS36" i="11"/>
  <c r="DF42" i="11"/>
  <c r="DG42" i="11" s="1"/>
  <c r="DH42" i="11" s="1"/>
  <c r="DI42" i="11" s="1"/>
  <c r="DJ42" i="11" s="1"/>
  <c r="DK42" i="11" s="1"/>
  <c r="DL42" i="11" s="1"/>
  <c r="DM42" i="11" s="1"/>
  <c r="DN42" i="11" s="1"/>
  <c r="BV42" i="11"/>
  <c r="BW42" i="11"/>
  <c r="CV42" i="11"/>
  <c r="CR42" i="11"/>
  <c r="CS39" i="9"/>
  <c r="BX39" i="9"/>
  <c r="CW39" i="9"/>
  <c r="BW41" i="9"/>
  <c r="CR41" i="9"/>
  <c r="BV41" i="9"/>
  <c r="CV41" i="9"/>
  <c r="DF41" i="9"/>
  <c r="DG41" i="9" s="1"/>
  <c r="DH41" i="9" s="1"/>
  <c r="DI41" i="9" s="1"/>
  <c r="DJ41" i="9" s="1"/>
  <c r="DK41" i="9" s="1"/>
  <c r="DL41" i="9" s="1"/>
  <c r="DM41" i="9" s="1"/>
  <c r="DN41" i="9" s="1"/>
  <c r="AO29" i="9"/>
  <c r="CS46" i="9"/>
  <c r="CW46" i="9"/>
  <c r="BX46" i="9"/>
  <c r="BU47" i="9"/>
  <c r="CQ47" i="9"/>
  <c r="BW40" i="9"/>
  <c r="CR40" i="9"/>
  <c r="DF40" i="9"/>
  <c r="DG40" i="9" s="1"/>
  <c r="DH40" i="9" s="1"/>
  <c r="DI40" i="9" s="1"/>
  <c r="DJ40" i="9" s="1"/>
  <c r="DK40" i="9" s="1"/>
  <c r="DL40" i="9" s="1"/>
  <c r="DM40" i="9" s="1"/>
  <c r="DN40" i="9" s="1"/>
  <c r="BV40" i="9"/>
  <c r="CV40" i="9"/>
  <c r="CW31" i="9"/>
  <c r="BX31" i="9"/>
  <c r="CS31" i="9"/>
  <c r="AQ35" i="9"/>
  <c r="CO52" i="9"/>
  <c r="BI52" i="9"/>
  <c r="CQ49" i="9"/>
  <c r="BU49" i="9"/>
  <c r="CS32" i="9"/>
  <c r="BX32" i="9"/>
  <c r="CW32" i="9"/>
  <c r="CR42" i="9"/>
  <c r="BW42" i="9"/>
  <c r="CV42" i="9"/>
  <c r="DF42" i="9"/>
  <c r="DG42" i="9" s="1"/>
  <c r="DH42" i="9" s="1"/>
  <c r="DI42" i="9" s="1"/>
  <c r="DJ42" i="9" s="1"/>
  <c r="DK42" i="9" s="1"/>
  <c r="DL42" i="9" s="1"/>
  <c r="DM42" i="9" s="1"/>
  <c r="DN42" i="9" s="1"/>
  <c r="BV42" i="9"/>
  <c r="BJ48" i="9"/>
  <c r="CP48" i="9"/>
  <c r="AP34" i="9"/>
  <c r="CW33" i="9"/>
  <c r="CS33" i="9"/>
  <c r="BX33" i="9"/>
  <c r="J22" i="2"/>
  <c r="H22" i="2"/>
  <c r="AJ44" i="35" l="1"/>
  <c r="AF44" i="35"/>
  <c r="AK44" i="35"/>
  <c r="U52" i="43"/>
  <c r="V52" i="43" s="1"/>
  <c r="W52" i="43" s="1"/>
  <c r="X52" i="43" s="1"/>
  <c r="Y52" i="43" s="1"/>
  <c r="Z52" i="43" s="1"/>
  <c r="AA52" i="43" s="1"/>
  <c r="AB52" i="43" s="1"/>
  <c r="AC52" i="43" s="1"/>
  <c r="J52" i="43"/>
  <c r="AD36" i="43"/>
  <c r="AH36" i="43"/>
  <c r="J52" i="37"/>
  <c r="U52" i="37"/>
  <c r="V52" i="37" s="1"/>
  <c r="W52" i="37" s="1"/>
  <c r="X52" i="37" s="1"/>
  <c r="Y52" i="37" s="1"/>
  <c r="Z52" i="37" s="1"/>
  <c r="AA52" i="37" s="1"/>
  <c r="AB52" i="37" s="1"/>
  <c r="AC52" i="37" s="1"/>
  <c r="AH36" i="37"/>
  <c r="AD36" i="37"/>
  <c r="J52" i="41"/>
  <c r="U52" i="41"/>
  <c r="V52" i="41" s="1"/>
  <c r="W52" i="41" s="1"/>
  <c r="X52" i="41" s="1"/>
  <c r="Y52" i="41" s="1"/>
  <c r="Z52" i="41" s="1"/>
  <c r="AA52" i="41" s="1"/>
  <c r="AB52" i="41" s="1"/>
  <c r="AC52" i="41" s="1"/>
  <c r="K36" i="41"/>
  <c r="O36" i="41"/>
  <c r="M44" i="35"/>
  <c r="Q44" i="35"/>
  <c r="R44" i="35"/>
  <c r="K36" i="35"/>
  <c r="O36" i="35"/>
  <c r="O36" i="43"/>
  <c r="K36" i="43"/>
  <c r="O36" i="37"/>
  <c r="K36" i="37"/>
  <c r="AH36" i="41"/>
  <c r="AD36" i="41"/>
  <c r="BZ33" i="41"/>
  <c r="CU33" i="41"/>
  <c r="CY33" i="41"/>
  <c r="J52" i="35"/>
  <c r="U52" i="35"/>
  <c r="V52" i="35" s="1"/>
  <c r="W52" i="35" s="1"/>
  <c r="X52" i="35" s="1"/>
  <c r="Y52" i="35" s="1"/>
  <c r="Z52" i="35" s="1"/>
  <c r="AA52" i="35" s="1"/>
  <c r="AB52" i="35" s="1"/>
  <c r="AC52" i="35" s="1"/>
  <c r="AD36" i="35"/>
  <c r="AH36" i="35"/>
  <c r="CC41" i="64"/>
  <c r="CB41" i="64"/>
  <c r="DA41" i="64"/>
  <c r="CD42" i="64"/>
  <c r="DB42" i="64"/>
  <c r="DC46" i="64"/>
  <c r="CE46" i="64"/>
  <c r="CU48" i="64"/>
  <c r="BZ48" i="64"/>
  <c r="CY48" i="64"/>
  <c r="CA49" i="64"/>
  <c r="CZ49" i="64"/>
  <c r="AW35" i="64"/>
  <c r="DA45" i="64"/>
  <c r="CB45" i="64"/>
  <c r="CC45" i="64"/>
  <c r="DC31" i="64"/>
  <c r="CE31" i="64"/>
  <c r="DA47" i="64"/>
  <c r="CC47" i="64"/>
  <c r="CB47" i="64"/>
  <c r="DC33" i="64"/>
  <c r="CE33" i="64"/>
  <c r="DD33" i="64" s="1"/>
  <c r="CE32" i="64"/>
  <c r="DC32" i="64"/>
  <c r="DA44" i="64"/>
  <c r="CB44" i="64"/>
  <c r="CC44" i="64"/>
  <c r="CD40" i="64"/>
  <c r="DB40" i="64"/>
  <c r="CC39" i="64"/>
  <c r="DA39" i="64"/>
  <c r="CB39" i="64"/>
  <c r="CV40" i="39"/>
  <c r="CR40" i="39"/>
  <c r="BW40" i="39"/>
  <c r="DF40" i="39"/>
  <c r="DG40" i="39" s="1"/>
  <c r="DH40" i="39" s="1"/>
  <c r="DI40" i="39" s="1"/>
  <c r="DJ40" i="39" s="1"/>
  <c r="DK40" i="39" s="1"/>
  <c r="DL40" i="39" s="1"/>
  <c r="DM40" i="39" s="1"/>
  <c r="DN40" i="39" s="1"/>
  <c r="BV40" i="39"/>
  <c r="CR40" i="13"/>
  <c r="BW40" i="13"/>
  <c r="CV40" i="13"/>
  <c r="DF40" i="13"/>
  <c r="DG40" i="13" s="1"/>
  <c r="DH40" i="13" s="1"/>
  <c r="DI40" i="13" s="1"/>
  <c r="DJ40" i="13" s="1"/>
  <c r="DK40" i="13" s="1"/>
  <c r="DL40" i="13" s="1"/>
  <c r="DM40" i="13" s="1"/>
  <c r="DN40" i="13" s="1"/>
  <c r="BV40" i="13"/>
  <c r="BV40" i="29"/>
  <c r="DF40" i="29"/>
  <c r="DG40" i="29" s="1"/>
  <c r="DH40" i="29" s="1"/>
  <c r="DI40" i="29" s="1"/>
  <c r="DJ40" i="29" s="1"/>
  <c r="DK40" i="29" s="1"/>
  <c r="DL40" i="29" s="1"/>
  <c r="DM40" i="29" s="1"/>
  <c r="DN40" i="29" s="1"/>
  <c r="CV40" i="29"/>
  <c r="BW40" i="29"/>
  <c r="CR40" i="29"/>
  <c r="BW40" i="31"/>
  <c r="CR40" i="31"/>
  <c r="BV40" i="31"/>
  <c r="DF40" i="31"/>
  <c r="DG40" i="31" s="1"/>
  <c r="DH40" i="31" s="1"/>
  <c r="DI40" i="31" s="1"/>
  <c r="DJ40" i="31" s="1"/>
  <c r="DK40" i="31" s="1"/>
  <c r="DL40" i="31" s="1"/>
  <c r="DM40" i="31" s="1"/>
  <c r="DN40" i="31" s="1"/>
  <c r="CV40" i="31"/>
  <c r="CR40" i="53"/>
  <c r="BW40" i="53"/>
  <c r="CV40" i="53"/>
  <c r="BV40" i="53"/>
  <c r="DF40" i="53"/>
  <c r="DG40" i="53" s="1"/>
  <c r="DH40" i="53" s="1"/>
  <c r="DI40" i="53" s="1"/>
  <c r="DJ40" i="53" s="1"/>
  <c r="DK40" i="53" s="1"/>
  <c r="DL40" i="53" s="1"/>
  <c r="DM40" i="53" s="1"/>
  <c r="DN40" i="53" s="1"/>
  <c r="BW40" i="15"/>
  <c r="BV40" i="15"/>
  <c r="DF40" i="15"/>
  <c r="DG40" i="15" s="1"/>
  <c r="DH40" i="15" s="1"/>
  <c r="DI40" i="15" s="1"/>
  <c r="DJ40" i="15" s="1"/>
  <c r="DK40" i="15" s="1"/>
  <c r="DL40" i="15" s="1"/>
  <c r="DM40" i="15" s="1"/>
  <c r="DN40" i="15" s="1"/>
  <c r="CR40" i="15"/>
  <c r="CV40" i="15"/>
  <c r="BW40" i="19"/>
  <c r="DF40" i="19"/>
  <c r="DG40" i="19" s="1"/>
  <c r="DH40" i="19" s="1"/>
  <c r="DI40" i="19" s="1"/>
  <c r="DJ40" i="19" s="1"/>
  <c r="DK40" i="19" s="1"/>
  <c r="DL40" i="19" s="1"/>
  <c r="DM40" i="19" s="1"/>
  <c r="DN40" i="19" s="1"/>
  <c r="BV40" i="19"/>
  <c r="CV40" i="19"/>
  <c r="CR40" i="19"/>
  <c r="CV40" i="51"/>
  <c r="BW40" i="51"/>
  <c r="BV40" i="51"/>
  <c r="DF40" i="51"/>
  <c r="DG40" i="51" s="1"/>
  <c r="DH40" i="51" s="1"/>
  <c r="DI40" i="51" s="1"/>
  <c r="DJ40" i="51" s="1"/>
  <c r="DK40" i="51" s="1"/>
  <c r="DL40" i="51" s="1"/>
  <c r="DM40" i="51" s="1"/>
  <c r="DN40" i="51" s="1"/>
  <c r="CR40" i="51"/>
  <c r="DF40" i="41"/>
  <c r="DG40" i="41" s="1"/>
  <c r="DH40" i="41" s="1"/>
  <c r="DI40" i="41" s="1"/>
  <c r="DJ40" i="41" s="1"/>
  <c r="DK40" i="41" s="1"/>
  <c r="DL40" i="41" s="1"/>
  <c r="DM40" i="41" s="1"/>
  <c r="DN40" i="41" s="1"/>
  <c r="CR40" i="41"/>
  <c r="BV40" i="41"/>
  <c r="BW40" i="41"/>
  <c r="CV40" i="41"/>
  <c r="BV40" i="49"/>
  <c r="DF40" i="49"/>
  <c r="DG40" i="49" s="1"/>
  <c r="DH40" i="49" s="1"/>
  <c r="DI40" i="49" s="1"/>
  <c r="DJ40" i="49" s="1"/>
  <c r="DK40" i="49" s="1"/>
  <c r="DL40" i="49" s="1"/>
  <c r="DM40" i="49" s="1"/>
  <c r="DN40" i="49" s="1"/>
  <c r="CR40" i="49"/>
  <c r="CV40" i="49"/>
  <c r="BW40" i="49"/>
  <c r="DF40" i="27"/>
  <c r="DG40" i="27" s="1"/>
  <c r="DH40" i="27" s="1"/>
  <c r="DI40" i="27" s="1"/>
  <c r="DJ40" i="27" s="1"/>
  <c r="DK40" i="27" s="1"/>
  <c r="DL40" i="27" s="1"/>
  <c r="DM40" i="27" s="1"/>
  <c r="DN40" i="27" s="1"/>
  <c r="CR40" i="27"/>
  <c r="CV40" i="27"/>
  <c r="BV40" i="27"/>
  <c r="BW40" i="27"/>
  <c r="BW40" i="33"/>
  <c r="CV40" i="33"/>
  <c r="CR40" i="33"/>
  <c r="DF40" i="33"/>
  <c r="DG40" i="33" s="1"/>
  <c r="DH40" i="33" s="1"/>
  <c r="DI40" i="33" s="1"/>
  <c r="DJ40" i="33" s="1"/>
  <c r="DK40" i="33" s="1"/>
  <c r="DL40" i="33" s="1"/>
  <c r="DM40" i="33" s="1"/>
  <c r="DN40" i="33" s="1"/>
  <c r="BV40" i="33"/>
  <c r="BW40" i="45"/>
  <c r="CV40" i="45"/>
  <c r="CR40" i="45"/>
  <c r="BV40" i="45"/>
  <c r="DF40" i="45"/>
  <c r="DG40" i="45" s="1"/>
  <c r="DH40" i="45" s="1"/>
  <c r="DI40" i="45" s="1"/>
  <c r="DJ40" i="45" s="1"/>
  <c r="DK40" i="45" s="1"/>
  <c r="DL40" i="45" s="1"/>
  <c r="DM40" i="45" s="1"/>
  <c r="DN40" i="45" s="1"/>
  <c r="BW40" i="17"/>
  <c r="BV40" i="17"/>
  <c r="CR40" i="17"/>
  <c r="DF40" i="17"/>
  <c r="DG40" i="17" s="1"/>
  <c r="DH40" i="17" s="1"/>
  <c r="DI40" i="17" s="1"/>
  <c r="DJ40" i="17" s="1"/>
  <c r="DK40" i="17" s="1"/>
  <c r="DL40" i="17" s="1"/>
  <c r="DM40" i="17" s="1"/>
  <c r="DN40" i="17" s="1"/>
  <c r="CV40" i="17"/>
  <c r="CR40" i="11"/>
  <c r="DF40" i="11"/>
  <c r="DG40" i="11" s="1"/>
  <c r="DH40" i="11" s="1"/>
  <c r="DI40" i="11" s="1"/>
  <c r="DJ40" i="11" s="1"/>
  <c r="DK40" i="11" s="1"/>
  <c r="DL40" i="11" s="1"/>
  <c r="DM40" i="11" s="1"/>
  <c r="DN40" i="11" s="1"/>
  <c r="BV40" i="11"/>
  <c r="CV40" i="11"/>
  <c r="BW40" i="11"/>
  <c r="CV40" i="25"/>
  <c r="BW40" i="25"/>
  <c r="BV40" i="25"/>
  <c r="DF40" i="25"/>
  <c r="DG40" i="25" s="1"/>
  <c r="DH40" i="25" s="1"/>
  <c r="DI40" i="25" s="1"/>
  <c r="DJ40" i="25" s="1"/>
  <c r="DK40" i="25" s="1"/>
  <c r="DL40" i="25" s="1"/>
  <c r="DM40" i="25" s="1"/>
  <c r="DN40" i="25" s="1"/>
  <c r="CR40" i="25"/>
  <c r="CR40" i="59"/>
  <c r="BW40" i="59"/>
  <c r="BV40" i="59"/>
  <c r="DF40" i="59"/>
  <c r="DG40" i="59" s="1"/>
  <c r="DH40" i="59" s="1"/>
  <c r="DI40" i="59" s="1"/>
  <c r="DJ40" i="59" s="1"/>
  <c r="DK40" i="59" s="1"/>
  <c r="DL40" i="59" s="1"/>
  <c r="DM40" i="59" s="1"/>
  <c r="DN40" i="59" s="1"/>
  <c r="CV40" i="59"/>
  <c r="BV40" i="47"/>
  <c r="DF40" i="47"/>
  <c r="DG40" i="47" s="1"/>
  <c r="DH40" i="47" s="1"/>
  <c r="DI40" i="47" s="1"/>
  <c r="DJ40" i="47" s="1"/>
  <c r="DK40" i="47" s="1"/>
  <c r="DL40" i="47" s="1"/>
  <c r="DM40" i="47" s="1"/>
  <c r="DN40" i="47" s="1"/>
  <c r="CV40" i="47"/>
  <c r="BW40" i="47"/>
  <c r="CR40" i="47"/>
  <c r="DF40" i="55"/>
  <c r="DG40" i="55" s="1"/>
  <c r="DH40" i="55" s="1"/>
  <c r="DI40" i="55" s="1"/>
  <c r="DJ40" i="55" s="1"/>
  <c r="DK40" i="55" s="1"/>
  <c r="DL40" i="55" s="1"/>
  <c r="DM40" i="55" s="1"/>
  <c r="DN40" i="55" s="1"/>
  <c r="CV40" i="55"/>
  <c r="CR40" i="55"/>
  <c r="BW40" i="55"/>
  <c r="BV40" i="55"/>
  <c r="DF40" i="43"/>
  <c r="DG40" i="43" s="1"/>
  <c r="DH40" i="43" s="1"/>
  <c r="DI40" i="43" s="1"/>
  <c r="DJ40" i="43" s="1"/>
  <c r="DK40" i="43" s="1"/>
  <c r="DL40" i="43" s="1"/>
  <c r="DM40" i="43" s="1"/>
  <c r="DN40" i="43" s="1"/>
  <c r="CV40" i="43"/>
  <c r="BW40" i="43"/>
  <c r="CR40" i="43"/>
  <c r="BV40" i="43"/>
  <c r="DF40" i="35"/>
  <c r="DG40" i="35" s="1"/>
  <c r="DH40" i="35" s="1"/>
  <c r="DI40" i="35" s="1"/>
  <c r="DJ40" i="35" s="1"/>
  <c r="DK40" i="35" s="1"/>
  <c r="DL40" i="35" s="1"/>
  <c r="DM40" i="35" s="1"/>
  <c r="DN40" i="35" s="1"/>
  <c r="BW40" i="35"/>
  <c r="CV40" i="35"/>
  <c r="BV40" i="35"/>
  <c r="CR40" i="35"/>
  <c r="CV40" i="23"/>
  <c r="BW40" i="23"/>
  <c r="BV40" i="23"/>
  <c r="CR40" i="23"/>
  <c r="DF40" i="23"/>
  <c r="DG40" i="23" s="1"/>
  <c r="DH40" i="23" s="1"/>
  <c r="DI40" i="23" s="1"/>
  <c r="DJ40" i="23" s="1"/>
  <c r="DK40" i="23" s="1"/>
  <c r="DL40" i="23" s="1"/>
  <c r="DM40" i="23" s="1"/>
  <c r="DN40" i="23" s="1"/>
  <c r="DF40" i="61"/>
  <c r="DG40" i="61" s="1"/>
  <c r="DH40" i="61" s="1"/>
  <c r="DI40" i="61" s="1"/>
  <c r="DJ40" i="61" s="1"/>
  <c r="DK40" i="61" s="1"/>
  <c r="DL40" i="61" s="1"/>
  <c r="DM40" i="61" s="1"/>
  <c r="DN40" i="61" s="1"/>
  <c r="CV40" i="61"/>
  <c r="CR40" i="61"/>
  <c r="BV40" i="61"/>
  <c r="BW40" i="61"/>
  <c r="BW40" i="37"/>
  <c r="BV40" i="37"/>
  <c r="DF40" i="37"/>
  <c r="DG40" i="37" s="1"/>
  <c r="DH40" i="37" s="1"/>
  <c r="DI40" i="37" s="1"/>
  <c r="DJ40" i="37" s="1"/>
  <c r="DK40" i="37" s="1"/>
  <c r="DL40" i="37" s="1"/>
  <c r="DM40" i="37" s="1"/>
  <c r="DN40" i="37" s="1"/>
  <c r="CV40" i="37"/>
  <c r="CR40" i="37"/>
  <c r="DF40" i="57"/>
  <c r="DG40" i="57" s="1"/>
  <c r="DH40" i="57" s="1"/>
  <c r="DI40" i="57" s="1"/>
  <c r="DJ40" i="57" s="1"/>
  <c r="DK40" i="57" s="1"/>
  <c r="DL40" i="57" s="1"/>
  <c r="DM40" i="57" s="1"/>
  <c r="DN40" i="57" s="1"/>
  <c r="BV40" i="57"/>
  <c r="CR40" i="57"/>
  <c r="CV40" i="57"/>
  <c r="BW40" i="57"/>
  <c r="BX41" i="49"/>
  <c r="CW41" i="49"/>
  <c r="CS41" i="49"/>
  <c r="CW41" i="59"/>
  <c r="BX41" i="59"/>
  <c r="CS41" i="59"/>
  <c r="CS41" i="33"/>
  <c r="BX41" i="33"/>
  <c r="CW41" i="33"/>
  <c r="BX41" i="23"/>
  <c r="CS41" i="23"/>
  <c r="CW41" i="23"/>
  <c r="BU48" i="41"/>
  <c r="CQ48" i="41"/>
  <c r="BV49" i="41"/>
  <c r="CR49" i="41"/>
  <c r="CV49" i="41"/>
  <c r="DF49" i="41"/>
  <c r="DG49" i="41" s="1"/>
  <c r="DH49" i="41" s="1"/>
  <c r="DI49" i="41" s="1"/>
  <c r="DJ49" i="41" s="1"/>
  <c r="DK49" i="41" s="1"/>
  <c r="DL49" i="41" s="1"/>
  <c r="DM49" i="41" s="1"/>
  <c r="DN49" i="41" s="1"/>
  <c r="BW49" i="41"/>
  <c r="CW41" i="27"/>
  <c r="BX41" i="27"/>
  <c r="CS41" i="27"/>
  <c r="CS41" i="15"/>
  <c r="BX41" i="15"/>
  <c r="CW41" i="15"/>
  <c r="DF44" i="61"/>
  <c r="DG44" i="61" s="1"/>
  <c r="DH44" i="61" s="1"/>
  <c r="DI44" i="61" s="1"/>
  <c r="DJ44" i="61" s="1"/>
  <c r="DK44" i="61" s="1"/>
  <c r="DL44" i="61" s="1"/>
  <c r="DM44" i="61" s="1"/>
  <c r="DN44" i="61" s="1"/>
  <c r="BW44" i="61"/>
  <c r="BV44" i="61"/>
  <c r="CR44" i="61"/>
  <c r="CV44" i="61"/>
  <c r="CV47" i="61"/>
  <c r="CR47" i="61"/>
  <c r="BW47" i="61"/>
  <c r="DF47" i="61"/>
  <c r="DG47" i="61" s="1"/>
  <c r="DH47" i="61" s="1"/>
  <c r="DI47" i="61" s="1"/>
  <c r="DJ47" i="61" s="1"/>
  <c r="DK47" i="61" s="1"/>
  <c r="DL47" i="61" s="1"/>
  <c r="DM47" i="61" s="1"/>
  <c r="DN47" i="61" s="1"/>
  <c r="BV47" i="61"/>
  <c r="CW42" i="61"/>
  <c r="CS42" i="61"/>
  <c r="BX42" i="61"/>
  <c r="CX45" i="61"/>
  <c r="CT45" i="61"/>
  <c r="BY45" i="61"/>
  <c r="DH36" i="61"/>
  <c r="BZ32" i="61"/>
  <c r="CU32" i="61"/>
  <c r="CY32" i="61"/>
  <c r="CX33" i="61"/>
  <c r="BY33" i="61"/>
  <c r="CT33" i="61"/>
  <c r="BU52" i="61"/>
  <c r="CQ52" i="61"/>
  <c r="AQ35" i="61"/>
  <c r="DF48" i="61"/>
  <c r="CV48" i="61"/>
  <c r="CR48" i="61"/>
  <c r="BV48" i="61"/>
  <c r="BW48" i="61"/>
  <c r="CY46" i="61"/>
  <c r="CU46" i="61"/>
  <c r="BZ46" i="61"/>
  <c r="CU31" i="61"/>
  <c r="CY31" i="61"/>
  <c r="BZ31" i="61"/>
  <c r="BX49" i="61"/>
  <c r="CW49" i="61"/>
  <c r="CS49" i="61"/>
  <c r="BY36" i="61"/>
  <c r="CX36" i="61"/>
  <c r="CT36" i="61"/>
  <c r="BY39" i="61"/>
  <c r="CX39" i="61"/>
  <c r="CT39" i="61"/>
  <c r="CU41" i="61"/>
  <c r="BZ41" i="61"/>
  <c r="CY41" i="61"/>
  <c r="CV45" i="27"/>
  <c r="BV45" i="27"/>
  <c r="BW45" i="27"/>
  <c r="CR45" i="27"/>
  <c r="DF45" i="27"/>
  <c r="DG45" i="27" s="1"/>
  <c r="DH45" i="27" s="1"/>
  <c r="DI45" i="27" s="1"/>
  <c r="DJ45" i="27" s="1"/>
  <c r="DK45" i="27" s="1"/>
  <c r="DL45" i="27" s="1"/>
  <c r="DM45" i="27" s="1"/>
  <c r="DN45" i="27" s="1"/>
  <c r="DF45" i="43"/>
  <c r="DG45" i="43" s="1"/>
  <c r="DH45" i="43" s="1"/>
  <c r="DI45" i="43" s="1"/>
  <c r="DJ45" i="43" s="1"/>
  <c r="DK45" i="43" s="1"/>
  <c r="DL45" i="43" s="1"/>
  <c r="DM45" i="43" s="1"/>
  <c r="DN45" i="43" s="1"/>
  <c r="CR45" i="43"/>
  <c r="BV45" i="43"/>
  <c r="BW45" i="43"/>
  <c r="CV45" i="43"/>
  <c r="BV42" i="53"/>
  <c r="BW42" i="53"/>
  <c r="CR42" i="53"/>
  <c r="DF42" i="53"/>
  <c r="DG42" i="53" s="1"/>
  <c r="DH42" i="53" s="1"/>
  <c r="DI42" i="53" s="1"/>
  <c r="DJ42" i="53" s="1"/>
  <c r="DK42" i="53" s="1"/>
  <c r="DL42" i="53" s="1"/>
  <c r="DM42" i="53" s="1"/>
  <c r="DN42" i="53" s="1"/>
  <c r="CV42" i="53"/>
  <c r="BU47" i="43"/>
  <c r="CQ47" i="43"/>
  <c r="CQ44" i="59"/>
  <c r="BU44" i="59"/>
  <c r="BU45" i="9"/>
  <c r="CQ45" i="9"/>
  <c r="CV45" i="55"/>
  <c r="CR45" i="55"/>
  <c r="BW45" i="55"/>
  <c r="BV45" i="55"/>
  <c r="DF45" i="55"/>
  <c r="DG45" i="55" s="1"/>
  <c r="DH45" i="55" s="1"/>
  <c r="DI45" i="55" s="1"/>
  <c r="DJ45" i="55" s="1"/>
  <c r="DK45" i="55" s="1"/>
  <c r="DL45" i="55" s="1"/>
  <c r="DM45" i="55" s="1"/>
  <c r="DN45" i="55" s="1"/>
  <c r="CQ44" i="45"/>
  <c r="BU44" i="45"/>
  <c r="BU47" i="53"/>
  <c r="CQ47" i="53"/>
  <c r="BU44" i="19"/>
  <c r="CQ44" i="19"/>
  <c r="BX36" i="53"/>
  <c r="CW36" i="53"/>
  <c r="CS36" i="53"/>
  <c r="BU47" i="51"/>
  <c r="CQ47" i="51"/>
  <c r="CQ47" i="31"/>
  <c r="BU47" i="31"/>
  <c r="CQ47" i="27"/>
  <c r="BU47" i="27"/>
  <c r="CV45" i="25"/>
  <c r="BW45" i="25"/>
  <c r="CR45" i="25"/>
  <c r="BV45" i="25"/>
  <c r="DF45" i="25"/>
  <c r="DG45" i="25" s="1"/>
  <c r="DH45" i="25" s="1"/>
  <c r="DI45" i="25" s="1"/>
  <c r="DJ45" i="25" s="1"/>
  <c r="DK45" i="25" s="1"/>
  <c r="DL45" i="25" s="1"/>
  <c r="DM45" i="25" s="1"/>
  <c r="DN45" i="25" s="1"/>
  <c r="BU44" i="9"/>
  <c r="CQ44" i="9"/>
  <c r="BV45" i="45"/>
  <c r="CR45" i="45"/>
  <c r="BW45" i="45"/>
  <c r="CV45" i="45"/>
  <c r="DF45" i="45"/>
  <c r="DG45" i="45" s="1"/>
  <c r="DH45" i="45" s="1"/>
  <c r="DI45" i="45" s="1"/>
  <c r="DJ45" i="45" s="1"/>
  <c r="DK45" i="45" s="1"/>
  <c r="DL45" i="45" s="1"/>
  <c r="DM45" i="45" s="1"/>
  <c r="DN45" i="45" s="1"/>
  <c r="BW45" i="49"/>
  <c r="CV45" i="49"/>
  <c r="BV45" i="49"/>
  <c r="DF45" i="49"/>
  <c r="DG45" i="49" s="1"/>
  <c r="DH45" i="49" s="1"/>
  <c r="DI45" i="49" s="1"/>
  <c r="DJ45" i="49" s="1"/>
  <c r="DK45" i="49" s="1"/>
  <c r="DL45" i="49" s="1"/>
  <c r="DM45" i="49" s="1"/>
  <c r="DN45" i="49" s="1"/>
  <c r="CR45" i="49"/>
  <c r="CQ47" i="37"/>
  <c r="BU47" i="37"/>
  <c r="CS36" i="39"/>
  <c r="CW36" i="39"/>
  <c r="BX36" i="39"/>
  <c r="DF45" i="53"/>
  <c r="DG45" i="53" s="1"/>
  <c r="DH45" i="53" s="1"/>
  <c r="DI45" i="53" s="1"/>
  <c r="DJ45" i="53" s="1"/>
  <c r="DK45" i="53" s="1"/>
  <c r="DL45" i="53" s="1"/>
  <c r="DM45" i="53" s="1"/>
  <c r="DN45" i="53" s="1"/>
  <c r="BW45" i="53"/>
  <c r="CR45" i="53"/>
  <c r="BV45" i="53"/>
  <c r="CV45" i="53"/>
  <c r="DF45" i="17"/>
  <c r="DG45" i="17" s="1"/>
  <c r="DH45" i="17" s="1"/>
  <c r="DI45" i="17" s="1"/>
  <c r="DJ45" i="17" s="1"/>
  <c r="DK45" i="17" s="1"/>
  <c r="DL45" i="17" s="1"/>
  <c r="DM45" i="17" s="1"/>
  <c r="DN45" i="17" s="1"/>
  <c r="BV45" i="17"/>
  <c r="CV45" i="17"/>
  <c r="BW45" i="17"/>
  <c r="CR45" i="17"/>
  <c r="BV45" i="57"/>
  <c r="BW45" i="57"/>
  <c r="CR45" i="57"/>
  <c r="DF45" i="57"/>
  <c r="DG45" i="57" s="1"/>
  <c r="DH45" i="57" s="1"/>
  <c r="DI45" i="57" s="1"/>
  <c r="DJ45" i="57" s="1"/>
  <c r="DK45" i="57" s="1"/>
  <c r="DL45" i="57" s="1"/>
  <c r="DM45" i="57" s="1"/>
  <c r="DN45" i="57" s="1"/>
  <c r="CV45" i="57"/>
  <c r="CW36" i="55"/>
  <c r="CS36" i="55"/>
  <c r="BX36" i="55"/>
  <c r="CQ47" i="19"/>
  <c r="BU47" i="19"/>
  <c r="CQ44" i="23"/>
  <c r="BU44" i="23"/>
  <c r="DF45" i="35"/>
  <c r="DG45" i="35" s="1"/>
  <c r="DH45" i="35" s="1"/>
  <c r="DI45" i="35" s="1"/>
  <c r="DJ45" i="35" s="1"/>
  <c r="DK45" i="35" s="1"/>
  <c r="DL45" i="35" s="1"/>
  <c r="DM45" i="35" s="1"/>
  <c r="DN45" i="35" s="1"/>
  <c r="CV45" i="35"/>
  <c r="CR45" i="35"/>
  <c r="BW45" i="35"/>
  <c r="BV45" i="35"/>
  <c r="CQ47" i="47"/>
  <c r="BU47" i="47"/>
  <c r="CQ44" i="51"/>
  <c r="BU44" i="51"/>
  <c r="BU44" i="41"/>
  <c r="CQ44" i="41"/>
  <c r="BW42" i="29"/>
  <c r="CV42" i="29"/>
  <c r="DF42" i="29"/>
  <c r="DG42" i="29" s="1"/>
  <c r="DH42" i="29" s="1"/>
  <c r="DI42" i="29" s="1"/>
  <c r="DJ42" i="29" s="1"/>
  <c r="DK42" i="29" s="1"/>
  <c r="DL42" i="29" s="1"/>
  <c r="DM42" i="29" s="1"/>
  <c r="DN42" i="29" s="1"/>
  <c r="CR42" i="29"/>
  <c r="BV42" i="29"/>
  <c r="CQ47" i="59"/>
  <c r="BU47" i="59"/>
  <c r="CQ44" i="15"/>
  <c r="BU44" i="15"/>
  <c r="DF45" i="23"/>
  <c r="DG45" i="23" s="1"/>
  <c r="DH45" i="23" s="1"/>
  <c r="DI45" i="23" s="1"/>
  <c r="DJ45" i="23" s="1"/>
  <c r="DK45" i="23" s="1"/>
  <c r="DL45" i="23" s="1"/>
  <c r="DM45" i="23" s="1"/>
  <c r="DN45" i="23" s="1"/>
  <c r="BV45" i="23"/>
  <c r="CR45" i="23"/>
  <c r="CV45" i="23"/>
  <c r="BW45" i="23"/>
  <c r="CQ47" i="23"/>
  <c r="BU47" i="23"/>
  <c r="BU47" i="25"/>
  <c r="CQ47" i="25"/>
  <c r="BV42" i="51"/>
  <c r="DF42" i="51"/>
  <c r="DG42" i="51" s="1"/>
  <c r="DH42" i="51" s="1"/>
  <c r="DI42" i="51" s="1"/>
  <c r="DJ42" i="51" s="1"/>
  <c r="DK42" i="51" s="1"/>
  <c r="DL42" i="51" s="1"/>
  <c r="DM42" i="51" s="1"/>
  <c r="DN42" i="51" s="1"/>
  <c r="CV42" i="51"/>
  <c r="CR42" i="51"/>
  <c r="BW42" i="51"/>
  <c r="CR45" i="39"/>
  <c r="BW45" i="39"/>
  <c r="BV45" i="39"/>
  <c r="DF45" i="39"/>
  <c r="DG45" i="39" s="1"/>
  <c r="DH45" i="39" s="1"/>
  <c r="DI45" i="39" s="1"/>
  <c r="DJ45" i="39" s="1"/>
  <c r="DK45" i="39" s="1"/>
  <c r="DL45" i="39" s="1"/>
  <c r="DM45" i="39" s="1"/>
  <c r="DN45" i="39" s="1"/>
  <c r="CV45" i="39"/>
  <c r="CQ47" i="49"/>
  <c r="BU47" i="49"/>
  <c r="BV42" i="25"/>
  <c r="BW42" i="25"/>
  <c r="DF42" i="25"/>
  <c r="DG42" i="25" s="1"/>
  <c r="DH42" i="25" s="1"/>
  <c r="DI42" i="25" s="1"/>
  <c r="DJ42" i="25" s="1"/>
  <c r="DK42" i="25" s="1"/>
  <c r="DL42" i="25" s="1"/>
  <c r="DM42" i="25" s="1"/>
  <c r="DN42" i="25" s="1"/>
  <c r="CR42" i="25"/>
  <c r="CV42" i="25"/>
  <c r="CQ47" i="41"/>
  <c r="BU47" i="41"/>
  <c r="CV42" i="31"/>
  <c r="CR42" i="31"/>
  <c r="BW42" i="31"/>
  <c r="BV42" i="31"/>
  <c r="DF42" i="31"/>
  <c r="DG42" i="31" s="1"/>
  <c r="DH42" i="31" s="1"/>
  <c r="DI42" i="31" s="1"/>
  <c r="DJ42" i="31" s="1"/>
  <c r="DK42" i="31" s="1"/>
  <c r="DL42" i="31" s="1"/>
  <c r="DM42" i="31" s="1"/>
  <c r="DN42" i="31" s="1"/>
  <c r="CV45" i="37"/>
  <c r="DF45" i="37"/>
  <c r="DG45" i="37" s="1"/>
  <c r="DH45" i="37" s="1"/>
  <c r="DI45" i="37" s="1"/>
  <c r="DJ45" i="37" s="1"/>
  <c r="DK45" i="37" s="1"/>
  <c r="DL45" i="37" s="1"/>
  <c r="DM45" i="37" s="1"/>
  <c r="DN45" i="37" s="1"/>
  <c r="CR45" i="37"/>
  <c r="BW45" i="37"/>
  <c r="BV45" i="37"/>
  <c r="DF42" i="47"/>
  <c r="DG42" i="47" s="1"/>
  <c r="DH42" i="47" s="1"/>
  <c r="DI42" i="47" s="1"/>
  <c r="DJ42" i="47" s="1"/>
  <c r="DK42" i="47" s="1"/>
  <c r="DL42" i="47" s="1"/>
  <c r="DM42" i="47" s="1"/>
  <c r="DN42" i="47" s="1"/>
  <c r="CV42" i="47"/>
  <c r="CR42" i="47"/>
  <c r="BW42" i="47"/>
  <c r="BV42" i="47"/>
  <c r="CP52" i="45"/>
  <c r="BJ52" i="45"/>
  <c r="BU44" i="49"/>
  <c r="CQ44" i="49"/>
  <c r="DF42" i="33"/>
  <c r="DG42" i="33" s="1"/>
  <c r="DH42" i="33" s="1"/>
  <c r="DI42" i="33" s="1"/>
  <c r="DJ42" i="33" s="1"/>
  <c r="DK42" i="33" s="1"/>
  <c r="DL42" i="33" s="1"/>
  <c r="DM42" i="33" s="1"/>
  <c r="DN42" i="33" s="1"/>
  <c r="BV42" i="33"/>
  <c r="CV42" i="33"/>
  <c r="BW42" i="33"/>
  <c r="CR42" i="33"/>
  <c r="BV45" i="59"/>
  <c r="BW45" i="59"/>
  <c r="CV45" i="59"/>
  <c r="CR45" i="59"/>
  <c r="DF45" i="59"/>
  <c r="DG45" i="59" s="1"/>
  <c r="DH45" i="59" s="1"/>
  <c r="DI45" i="59" s="1"/>
  <c r="DJ45" i="59" s="1"/>
  <c r="DK45" i="59" s="1"/>
  <c r="DL45" i="59" s="1"/>
  <c r="DM45" i="59" s="1"/>
  <c r="DN45" i="59" s="1"/>
  <c r="CQ44" i="57"/>
  <c r="BU44" i="57"/>
  <c r="CQ47" i="45"/>
  <c r="BU47" i="45"/>
  <c r="DF42" i="15"/>
  <c r="DG42" i="15" s="1"/>
  <c r="DH42" i="15" s="1"/>
  <c r="DI42" i="15" s="1"/>
  <c r="DJ42" i="15" s="1"/>
  <c r="DK42" i="15" s="1"/>
  <c r="DL42" i="15" s="1"/>
  <c r="DM42" i="15" s="1"/>
  <c r="DN42" i="15" s="1"/>
  <c r="BW42" i="15"/>
  <c r="BV42" i="15"/>
  <c r="CV42" i="15"/>
  <c r="CR42" i="15"/>
  <c r="BJ52" i="55"/>
  <c r="CP52" i="55"/>
  <c r="BU47" i="17"/>
  <c r="CQ47" i="17"/>
  <c r="CQ44" i="55"/>
  <c r="BU44" i="55"/>
  <c r="BV42" i="59"/>
  <c r="CR42" i="59"/>
  <c r="DF42" i="59"/>
  <c r="DG42" i="59" s="1"/>
  <c r="DH42" i="59" s="1"/>
  <c r="DI42" i="59" s="1"/>
  <c r="DJ42" i="59" s="1"/>
  <c r="DK42" i="59" s="1"/>
  <c r="DL42" i="59" s="1"/>
  <c r="DM42" i="59" s="1"/>
  <c r="DN42" i="59" s="1"/>
  <c r="BW42" i="59"/>
  <c r="CV42" i="59"/>
  <c r="CQ44" i="37"/>
  <c r="BU44" i="37"/>
  <c r="BU44" i="25"/>
  <c r="CQ44" i="25"/>
  <c r="CQ44" i="47"/>
  <c r="BU44" i="47"/>
  <c r="CQ47" i="15"/>
  <c r="BU47" i="15"/>
  <c r="DF42" i="49"/>
  <c r="DG42" i="49" s="1"/>
  <c r="DH42" i="49" s="1"/>
  <c r="DI42" i="49" s="1"/>
  <c r="DJ42" i="49" s="1"/>
  <c r="DK42" i="49" s="1"/>
  <c r="DL42" i="49" s="1"/>
  <c r="DM42" i="49" s="1"/>
  <c r="DN42" i="49" s="1"/>
  <c r="BV42" i="49"/>
  <c r="BW42" i="49"/>
  <c r="CV42" i="49"/>
  <c r="CR42" i="49"/>
  <c r="CR42" i="45"/>
  <c r="DF42" i="45"/>
  <c r="DG42" i="45" s="1"/>
  <c r="DH42" i="45" s="1"/>
  <c r="DI42" i="45" s="1"/>
  <c r="DJ42" i="45" s="1"/>
  <c r="DK42" i="45" s="1"/>
  <c r="DL42" i="45" s="1"/>
  <c r="DM42" i="45" s="1"/>
  <c r="DN42" i="45" s="1"/>
  <c r="BV42" i="45"/>
  <c r="CV42" i="45"/>
  <c r="BW42" i="45"/>
  <c r="BV42" i="55"/>
  <c r="CV42" i="55"/>
  <c r="CR42" i="55"/>
  <c r="BW42" i="55"/>
  <c r="DF42" i="55"/>
  <c r="DG42" i="55" s="1"/>
  <c r="DH42" i="55" s="1"/>
  <c r="DI42" i="55" s="1"/>
  <c r="DJ42" i="55" s="1"/>
  <c r="DK42" i="55" s="1"/>
  <c r="DL42" i="55" s="1"/>
  <c r="DM42" i="55" s="1"/>
  <c r="DN42" i="55" s="1"/>
  <c r="CQ47" i="55"/>
  <c r="BU47" i="55"/>
  <c r="BW42" i="35"/>
  <c r="CR42" i="35"/>
  <c r="BV42" i="35"/>
  <c r="CV42" i="35"/>
  <c r="DF42" i="35"/>
  <c r="DG42" i="35" s="1"/>
  <c r="DH42" i="35" s="1"/>
  <c r="DI42" i="35" s="1"/>
  <c r="DJ42" i="35" s="1"/>
  <c r="DK42" i="35" s="1"/>
  <c r="DL42" i="35" s="1"/>
  <c r="DM42" i="35" s="1"/>
  <c r="DN42" i="35" s="1"/>
  <c r="BU44" i="17"/>
  <c r="CQ44" i="17"/>
  <c r="CR45" i="31"/>
  <c r="BW45" i="31"/>
  <c r="BV45" i="31"/>
  <c r="DF45" i="31"/>
  <c r="DG45" i="31" s="1"/>
  <c r="DH45" i="31" s="1"/>
  <c r="DI45" i="31" s="1"/>
  <c r="DJ45" i="31" s="1"/>
  <c r="DK45" i="31" s="1"/>
  <c r="DL45" i="31" s="1"/>
  <c r="DM45" i="31" s="1"/>
  <c r="DN45" i="31" s="1"/>
  <c r="CV45" i="31"/>
  <c r="BU47" i="13"/>
  <c r="CQ47" i="13"/>
  <c r="BU44" i="29"/>
  <c r="CQ44" i="29"/>
  <c r="CQ44" i="43"/>
  <c r="BU44" i="43"/>
  <c r="CV42" i="23"/>
  <c r="BW42" i="23"/>
  <c r="CR42" i="23"/>
  <c r="BV42" i="23"/>
  <c r="DF42" i="23"/>
  <c r="DG42" i="23" s="1"/>
  <c r="DH42" i="23" s="1"/>
  <c r="DI42" i="23" s="1"/>
  <c r="DJ42" i="23" s="1"/>
  <c r="DK42" i="23" s="1"/>
  <c r="DL42" i="23" s="1"/>
  <c r="DM42" i="23" s="1"/>
  <c r="DN42" i="23" s="1"/>
  <c r="BU44" i="33"/>
  <c r="CQ44" i="33"/>
  <c r="BJ52" i="59"/>
  <c r="CP52" i="59"/>
  <c r="CV42" i="43"/>
  <c r="CR42" i="43"/>
  <c r="DF42" i="43"/>
  <c r="DG42" i="43" s="1"/>
  <c r="DH42" i="43" s="1"/>
  <c r="DI42" i="43" s="1"/>
  <c r="DJ42" i="43" s="1"/>
  <c r="DK42" i="43" s="1"/>
  <c r="DL42" i="43" s="1"/>
  <c r="DM42" i="43" s="1"/>
  <c r="DN42" i="43" s="1"/>
  <c r="BV42" i="43"/>
  <c r="BW42" i="43"/>
  <c r="BW45" i="41"/>
  <c r="DF45" i="41"/>
  <c r="DG45" i="41" s="1"/>
  <c r="DH45" i="41" s="1"/>
  <c r="DI45" i="41" s="1"/>
  <c r="DJ45" i="41" s="1"/>
  <c r="DK45" i="41" s="1"/>
  <c r="DL45" i="41" s="1"/>
  <c r="DM45" i="41" s="1"/>
  <c r="DN45" i="41" s="1"/>
  <c r="BV45" i="41"/>
  <c r="CV45" i="41"/>
  <c r="CR45" i="41"/>
  <c r="BW42" i="19"/>
  <c r="BV42" i="19"/>
  <c r="CV42" i="19"/>
  <c r="CR42" i="19"/>
  <c r="DF42" i="19"/>
  <c r="DG42" i="19" s="1"/>
  <c r="DH42" i="19" s="1"/>
  <c r="DI42" i="19" s="1"/>
  <c r="DJ42" i="19" s="1"/>
  <c r="DK42" i="19" s="1"/>
  <c r="DL42" i="19" s="1"/>
  <c r="DM42" i="19" s="1"/>
  <c r="DN42" i="19" s="1"/>
  <c r="DF42" i="13"/>
  <c r="DG42" i="13" s="1"/>
  <c r="DH42" i="13" s="1"/>
  <c r="DI42" i="13" s="1"/>
  <c r="DJ42" i="13" s="1"/>
  <c r="DK42" i="13" s="1"/>
  <c r="DL42" i="13" s="1"/>
  <c r="DM42" i="13" s="1"/>
  <c r="DN42" i="13" s="1"/>
  <c r="BW42" i="13"/>
  <c r="BV42" i="13"/>
  <c r="CR42" i="13"/>
  <c r="CV42" i="13"/>
  <c r="CQ47" i="35"/>
  <c r="BU47" i="35"/>
  <c r="CQ44" i="39"/>
  <c r="BU44" i="39"/>
  <c r="BV45" i="29"/>
  <c r="CR45" i="29"/>
  <c r="CV45" i="29"/>
  <c r="BW45" i="29"/>
  <c r="DF45" i="29"/>
  <c r="DG45" i="29" s="1"/>
  <c r="DH45" i="29" s="1"/>
  <c r="DI45" i="29" s="1"/>
  <c r="DJ45" i="29" s="1"/>
  <c r="DK45" i="29" s="1"/>
  <c r="DL45" i="29" s="1"/>
  <c r="DM45" i="29" s="1"/>
  <c r="DN45" i="29" s="1"/>
  <c r="BU47" i="57"/>
  <c r="CQ47" i="57"/>
  <c r="BV42" i="41"/>
  <c r="CR42" i="41"/>
  <c r="CV42" i="41"/>
  <c r="DF42" i="41"/>
  <c r="DG42" i="41" s="1"/>
  <c r="DH42" i="41" s="1"/>
  <c r="DI42" i="41" s="1"/>
  <c r="DJ42" i="41" s="1"/>
  <c r="DK42" i="41" s="1"/>
  <c r="DL42" i="41" s="1"/>
  <c r="DM42" i="41" s="1"/>
  <c r="DN42" i="41" s="1"/>
  <c r="BW42" i="41"/>
  <c r="BW45" i="33"/>
  <c r="DF45" i="33"/>
  <c r="DG45" i="33" s="1"/>
  <c r="DH45" i="33" s="1"/>
  <c r="DI45" i="33" s="1"/>
  <c r="DJ45" i="33" s="1"/>
  <c r="DK45" i="33" s="1"/>
  <c r="DL45" i="33" s="1"/>
  <c r="DM45" i="33" s="1"/>
  <c r="DN45" i="33" s="1"/>
  <c r="BV45" i="33"/>
  <c r="CV45" i="33"/>
  <c r="CR45" i="33"/>
  <c r="BW42" i="37"/>
  <c r="BV42" i="37"/>
  <c r="CV42" i="37"/>
  <c r="DF42" i="37"/>
  <c r="DG42" i="37" s="1"/>
  <c r="DH42" i="37" s="1"/>
  <c r="DI42" i="37" s="1"/>
  <c r="DJ42" i="37" s="1"/>
  <c r="DK42" i="37" s="1"/>
  <c r="DL42" i="37" s="1"/>
  <c r="DM42" i="37" s="1"/>
  <c r="DN42" i="37" s="1"/>
  <c r="CR42" i="37"/>
  <c r="CR36" i="9"/>
  <c r="CV36" i="9"/>
  <c r="BV36" i="9"/>
  <c r="BW36" i="9"/>
  <c r="DF36" i="9"/>
  <c r="DG36" i="9" s="1"/>
  <c r="DH36" i="9" s="1"/>
  <c r="CR42" i="39"/>
  <c r="DF42" i="39"/>
  <c r="DG42" i="39" s="1"/>
  <c r="DH42" i="39" s="1"/>
  <c r="DI42" i="39" s="1"/>
  <c r="DJ42" i="39" s="1"/>
  <c r="DK42" i="39" s="1"/>
  <c r="DL42" i="39" s="1"/>
  <c r="DM42" i="39" s="1"/>
  <c r="DN42" i="39" s="1"/>
  <c r="BW42" i="39"/>
  <c r="BV42" i="39"/>
  <c r="CV42" i="39"/>
  <c r="BW45" i="47"/>
  <c r="CR45" i="47"/>
  <c r="BV45" i="47"/>
  <c r="DF45" i="47"/>
  <c r="DG45" i="47" s="1"/>
  <c r="DH45" i="47" s="1"/>
  <c r="DI45" i="47" s="1"/>
  <c r="DJ45" i="47" s="1"/>
  <c r="DK45" i="47" s="1"/>
  <c r="DL45" i="47" s="1"/>
  <c r="DM45" i="47" s="1"/>
  <c r="DN45" i="47" s="1"/>
  <c r="CV45" i="47"/>
  <c r="CQ47" i="33"/>
  <c r="BU47" i="33"/>
  <c r="CQ47" i="39"/>
  <c r="BU47" i="39"/>
  <c r="CQ44" i="27"/>
  <c r="BU44" i="27"/>
  <c r="CV45" i="15"/>
  <c r="DF45" i="15"/>
  <c r="DG45" i="15" s="1"/>
  <c r="DH45" i="15" s="1"/>
  <c r="DI45" i="15" s="1"/>
  <c r="DJ45" i="15" s="1"/>
  <c r="DK45" i="15" s="1"/>
  <c r="DL45" i="15" s="1"/>
  <c r="DM45" i="15" s="1"/>
  <c r="DN45" i="15" s="1"/>
  <c r="CR45" i="15"/>
  <c r="BV45" i="15"/>
  <c r="BW45" i="15"/>
  <c r="CQ47" i="29"/>
  <c r="BU47" i="29"/>
  <c r="BU44" i="31"/>
  <c r="CQ44" i="31"/>
  <c r="CV42" i="57"/>
  <c r="DF42" i="57"/>
  <c r="DG42" i="57" s="1"/>
  <c r="DH42" i="57" s="1"/>
  <c r="DI42" i="57" s="1"/>
  <c r="DJ42" i="57" s="1"/>
  <c r="DK42" i="57" s="1"/>
  <c r="DL42" i="57" s="1"/>
  <c r="DM42" i="57" s="1"/>
  <c r="DN42" i="57" s="1"/>
  <c r="BW42" i="57"/>
  <c r="CR42" i="57"/>
  <c r="BV42" i="57"/>
  <c r="BJ52" i="49"/>
  <c r="CP52" i="49"/>
  <c r="CR42" i="17"/>
  <c r="BW42" i="17"/>
  <c r="BV42" i="17"/>
  <c r="CV42" i="17"/>
  <c r="DF42" i="17"/>
  <c r="DG42" i="17" s="1"/>
  <c r="DH42" i="17" s="1"/>
  <c r="DI42" i="17" s="1"/>
  <c r="DJ42" i="17" s="1"/>
  <c r="DK42" i="17" s="1"/>
  <c r="DL42" i="17" s="1"/>
  <c r="DM42" i="17" s="1"/>
  <c r="DN42" i="17" s="1"/>
  <c r="CV45" i="51"/>
  <c r="BV45" i="51"/>
  <c r="DF45" i="51"/>
  <c r="DG45" i="51" s="1"/>
  <c r="DH45" i="51" s="1"/>
  <c r="DI45" i="51" s="1"/>
  <c r="DJ45" i="51" s="1"/>
  <c r="DK45" i="51" s="1"/>
  <c r="DL45" i="51" s="1"/>
  <c r="DM45" i="51" s="1"/>
  <c r="DN45" i="51" s="1"/>
  <c r="BW45" i="51"/>
  <c r="CR45" i="51"/>
  <c r="CV45" i="19"/>
  <c r="DF45" i="19"/>
  <c r="DG45" i="19" s="1"/>
  <c r="DH45" i="19" s="1"/>
  <c r="DI45" i="19" s="1"/>
  <c r="DJ45" i="19" s="1"/>
  <c r="DK45" i="19" s="1"/>
  <c r="DL45" i="19" s="1"/>
  <c r="DM45" i="19" s="1"/>
  <c r="DN45" i="19" s="1"/>
  <c r="BW45" i="19"/>
  <c r="CR45" i="19"/>
  <c r="BV45" i="19"/>
  <c r="CS36" i="59"/>
  <c r="CW36" i="59"/>
  <c r="BX36" i="59"/>
  <c r="BV45" i="13"/>
  <c r="BW45" i="13"/>
  <c r="CV45" i="13"/>
  <c r="DF45" i="13"/>
  <c r="DG45" i="13" s="1"/>
  <c r="DH45" i="13" s="1"/>
  <c r="DI45" i="13" s="1"/>
  <c r="DJ45" i="13" s="1"/>
  <c r="DK45" i="13" s="1"/>
  <c r="DL45" i="13" s="1"/>
  <c r="DM45" i="13" s="1"/>
  <c r="DN45" i="13" s="1"/>
  <c r="CR45" i="13"/>
  <c r="CV42" i="27"/>
  <c r="DF42" i="27"/>
  <c r="DG42" i="27" s="1"/>
  <c r="DH42" i="27" s="1"/>
  <c r="DI42" i="27" s="1"/>
  <c r="DJ42" i="27" s="1"/>
  <c r="DK42" i="27" s="1"/>
  <c r="DL42" i="27" s="1"/>
  <c r="DM42" i="27" s="1"/>
  <c r="DN42" i="27" s="1"/>
  <c r="BV42" i="27"/>
  <c r="CR42" i="27"/>
  <c r="BW42" i="27"/>
  <c r="CQ44" i="53"/>
  <c r="BU44" i="53"/>
  <c r="BU44" i="13"/>
  <c r="CQ44" i="13"/>
  <c r="CY33" i="59"/>
  <c r="CU33" i="59"/>
  <c r="BZ33" i="59"/>
  <c r="BY49" i="59"/>
  <c r="CX49" i="59"/>
  <c r="CT49" i="59"/>
  <c r="DG48" i="59"/>
  <c r="DI36" i="59"/>
  <c r="BZ31" i="59"/>
  <c r="CU31" i="59"/>
  <c r="CY31" i="59"/>
  <c r="CS48" i="59"/>
  <c r="BX48" i="59"/>
  <c r="CW48" i="59"/>
  <c r="CY46" i="59"/>
  <c r="CU46" i="59"/>
  <c r="BZ46" i="59"/>
  <c r="AQ35" i="59"/>
  <c r="CU32" i="59"/>
  <c r="CY32" i="59"/>
  <c r="BZ32" i="59"/>
  <c r="CX39" i="59"/>
  <c r="CT39" i="59"/>
  <c r="BY39" i="59"/>
  <c r="BZ31" i="57"/>
  <c r="CU31" i="57"/>
  <c r="CY31" i="57"/>
  <c r="CY33" i="57"/>
  <c r="CU33" i="57"/>
  <c r="BZ33" i="57"/>
  <c r="CY32" i="57"/>
  <c r="BZ32" i="57"/>
  <c r="CU32" i="57"/>
  <c r="CX39" i="57"/>
  <c r="BY39" i="57"/>
  <c r="CT39" i="57"/>
  <c r="DI36" i="57"/>
  <c r="CW49" i="57"/>
  <c r="BX49" i="57"/>
  <c r="CS49" i="57"/>
  <c r="AQ35" i="57"/>
  <c r="BW48" i="57"/>
  <c r="BV48" i="57"/>
  <c r="CR48" i="57"/>
  <c r="DF48" i="57"/>
  <c r="CV48" i="57"/>
  <c r="CU36" i="57"/>
  <c r="CY36" i="57"/>
  <c r="BZ36" i="57"/>
  <c r="BY41" i="57"/>
  <c r="CT41" i="57"/>
  <c r="CX41" i="57"/>
  <c r="BU52" i="57"/>
  <c r="CQ52" i="57"/>
  <c r="CU46" i="57"/>
  <c r="BZ46" i="57"/>
  <c r="CY46" i="57"/>
  <c r="BY39" i="55"/>
  <c r="CT39" i="55"/>
  <c r="CX39" i="55"/>
  <c r="BZ32" i="55"/>
  <c r="CY32" i="55"/>
  <c r="CU32" i="55"/>
  <c r="CS49" i="55"/>
  <c r="BX49" i="55"/>
  <c r="CW49" i="55"/>
  <c r="CX41" i="55"/>
  <c r="CT41" i="55"/>
  <c r="BY41" i="55"/>
  <c r="BZ46" i="55"/>
  <c r="CY46" i="55"/>
  <c r="CU46" i="55"/>
  <c r="BZ31" i="55"/>
  <c r="CU31" i="55"/>
  <c r="CY31" i="55"/>
  <c r="CU33" i="55"/>
  <c r="BZ33" i="55"/>
  <c r="CY33" i="55"/>
  <c r="DJ36" i="55"/>
  <c r="AR35" i="55"/>
  <c r="CR48" i="55"/>
  <c r="BW48" i="55"/>
  <c r="DF48" i="55"/>
  <c r="BV48" i="55"/>
  <c r="CV48" i="55"/>
  <c r="CY32" i="53"/>
  <c r="BZ32" i="53"/>
  <c r="CU32" i="53"/>
  <c r="BZ31" i="53"/>
  <c r="CY31" i="53"/>
  <c r="CU31" i="53"/>
  <c r="BZ39" i="53"/>
  <c r="CU39" i="53"/>
  <c r="CY39" i="53"/>
  <c r="CT41" i="53"/>
  <c r="CX41" i="53"/>
  <c r="BY41" i="53"/>
  <c r="CT33" i="53"/>
  <c r="CX33" i="53"/>
  <c r="BY33" i="53"/>
  <c r="CV52" i="53"/>
  <c r="BW52" i="53"/>
  <c r="CR52" i="53"/>
  <c r="BV52" i="53"/>
  <c r="DF52" i="53"/>
  <c r="DF48" i="53"/>
  <c r="BW48" i="53"/>
  <c r="CV48" i="53"/>
  <c r="CR48" i="53"/>
  <c r="BV48" i="53"/>
  <c r="AR35" i="53"/>
  <c r="AS29" i="53"/>
  <c r="CY46" i="53"/>
  <c r="CU46" i="53"/>
  <c r="BZ46" i="53"/>
  <c r="CS49" i="53"/>
  <c r="BX49" i="53"/>
  <c r="CW49" i="53"/>
  <c r="DI36" i="53"/>
  <c r="CU33" i="51"/>
  <c r="CY33" i="51"/>
  <c r="BZ33" i="51"/>
  <c r="AR29" i="51"/>
  <c r="BU52" i="51"/>
  <c r="CQ52" i="51"/>
  <c r="CV48" i="51"/>
  <c r="CR48" i="51"/>
  <c r="BW48" i="51"/>
  <c r="BV48" i="51"/>
  <c r="DF48" i="51"/>
  <c r="DH36" i="51"/>
  <c r="BY41" i="51"/>
  <c r="CT41" i="51"/>
  <c r="CX41" i="51"/>
  <c r="CS49" i="51"/>
  <c r="BX49" i="51"/>
  <c r="CW49" i="51"/>
  <c r="DA31" i="51"/>
  <c r="CC31" i="51"/>
  <c r="CB31" i="51"/>
  <c r="CY32" i="51"/>
  <c r="BZ32" i="51"/>
  <c r="CU32" i="51"/>
  <c r="CY46" i="51"/>
  <c r="BZ46" i="51"/>
  <c r="CU46" i="51"/>
  <c r="CT36" i="51"/>
  <c r="CX36" i="51"/>
  <c r="BY36" i="51"/>
  <c r="AR35" i="51"/>
  <c r="BY39" i="51"/>
  <c r="CX39" i="51"/>
  <c r="CT39" i="51"/>
  <c r="DG48" i="49"/>
  <c r="BY49" i="49"/>
  <c r="CX49" i="49"/>
  <c r="CT49" i="49"/>
  <c r="CU33" i="49"/>
  <c r="BZ33" i="49"/>
  <c r="CY33" i="49"/>
  <c r="CT36" i="49"/>
  <c r="BY36" i="49"/>
  <c r="CX36" i="49"/>
  <c r="AR35" i="49"/>
  <c r="CU31" i="49"/>
  <c r="BZ31" i="49"/>
  <c r="CY31" i="49"/>
  <c r="BX48" i="49"/>
  <c r="CS48" i="49"/>
  <c r="CW48" i="49"/>
  <c r="BZ32" i="49"/>
  <c r="CU32" i="49"/>
  <c r="CY32" i="49"/>
  <c r="CZ46" i="49"/>
  <c r="CA46" i="49"/>
  <c r="DH36" i="49"/>
  <c r="CX39" i="49"/>
  <c r="CT39" i="49"/>
  <c r="BY39" i="49"/>
  <c r="CY39" i="47"/>
  <c r="BZ39" i="47"/>
  <c r="CU39" i="47"/>
  <c r="CY31" i="47"/>
  <c r="BZ31" i="47"/>
  <c r="CU31" i="47"/>
  <c r="DH36" i="47"/>
  <c r="CR48" i="47"/>
  <c r="CV48" i="47"/>
  <c r="DF48" i="47"/>
  <c r="BW48" i="47"/>
  <c r="BV48" i="47"/>
  <c r="CT41" i="47"/>
  <c r="BY41" i="47"/>
  <c r="CX41" i="47"/>
  <c r="CX36" i="47"/>
  <c r="BY36" i="47"/>
  <c r="CT36" i="47"/>
  <c r="CT46" i="47"/>
  <c r="CX46" i="47"/>
  <c r="BY46" i="47"/>
  <c r="BZ33" i="47"/>
  <c r="CY33" i="47"/>
  <c r="CU33" i="47"/>
  <c r="CS49" i="47"/>
  <c r="CW49" i="47"/>
  <c r="BX49" i="47"/>
  <c r="CQ52" i="47"/>
  <c r="BU52" i="47"/>
  <c r="AQ29" i="47"/>
  <c r="BZ32" i="47"/>
  <c r="CU32" i="47"/>
  <c r="CY32" i="47"/>
  <c r="AR35" i="47"/>
  <c r="CY33" i="45"/>
  <c r="CU33" i="45"/>
  <c r="BZ33" i="45"/>
  <c r="CX46" i="45"/>
  <c r="CT46" i="45"/>
  <c r="BY46" i="45"/>
  <c r="DH36" i="45"/>
  <c r="AR29" i="45"/>
  <c r="BZ32" i="45"/>
  <c r="CU32" i="45"/>
  <c r="CY32" i="45"/>
  <c r="CW49" i="45"/>
  <c r="BX49" i="45"/>
  <c r="CS49" i="45"/>
  <c r="AQ35" i="45"/>
  <c r="CX39" i="45"/>
  <c r="BY39" i="45"/>
  <c r="CT39" i="45"/>
  <c r="DF48" i="45"/>
  <c r="CV48" i="45"/>
  <c r="BW48" i="45"/>
  <c r="CR48" i="45"/>
  <c r="BV48" i="45"/>
  <c r="CY31" i="45"/>
  <c r="CU31" i="45"/>
  <c r="BZ31" i="45"/>
  <c r="CY41" i="45"/>
  <c r="CU41" i="45"/>
  <c r="BZ41" i="45"/>
  <c r="CX36" i="45"/>
  <c r="BY36" i="45"/>
  <c r="CT36" i="45"/>
  <c r="CT33" i="43"/>
  <c r="BY33" i="43"/>
  <c r="CX33" i="43"/>
  <c r="CT41" i="43"/>
  <c r="CX41" i="43"/>
  <c r="BY41" i="43"/>
  <c r="DF48" i="43"/>
  <c r="BV48" i="43"/>
  <c r="CV48" i="43"/>
  <c r="BW48" i="43"/>
  <c r="CR48" i="43"/>
  <c r="CX39" i="43"/>
  <c r="BY39" i="43"/>
  <c r="CT39" i="43"/>
  <c r="CU46" i="43"/>
  <c r="BZ46" i="43"/>
  <c r="CY46" i="43"/>
  <c r="CW49" i="43"/>
  <c r="BX49" i="43"/>
  <c r="CS49" i="43"/>
  <c r="CY32" i="43"/>
  <c r="BZ32" i="43"/>
  <c r="CU32" i="43"/>
  <c r="AR35" i="43"/>
  <c r="BZ31" i="43"/>
  <c r="CY31" i="43"/>
  <c r="CU31" i="43"/>
  <c r="AQ29" i="43"/>
  <c r="BZ39" i="41"/>
  <c r="CU39" i="41"/>
  <c r="CY39" i="41"/>
  <c r="CY46" i="41"/>
  <c r="CU46" i="41"/>
  <c r="BZ46" i="41"/>
  <c r="CY41" i="41"/>
  <c r="BZ41" i="41"/>
  <c r="CU41" i="41"/>
  <c r="AS35" i="41"/>
  <c r="CU31" i="41"/>
  <c r="BZ31" i="41"/>
  <c r="CY31" i="41"/>
  <c r="BZ32" i="41"/>
  <c r="CY32" i="41"/>
  <c r="CU32" i="41"/>
  <c r="AR29" i="39"/>
  <c r="CX39" i="39"/>
  <c r="BY39" i="39"/>
  <c r="CT39" i="39"/>
  <c r="CU41" i="39"/>
  <c r="BZ41" i="39"/>
  <c r="CY41" i="39"/>
  <c r="CX33" i="39"/>
  <c r="BY33" i="39"/>
  <c r="CT33" i="39"/>
  <c r="CW49" i="39"/>
  <c r="CS49" i="39"/>
  <c r="BX49" i="39"/>
  <c r="CY46" i="39"/>
  <c r="CU46" i="39"/>
  <c r="BZ46" i="39"/>
  <c r="DF48" i="39"/>
  <c r="CR48" i="39"/>
  <c r="BV48" i="39"/>
  <c r="CV48" i="39"/>
  <c r="BW48" i="39"/>
  <c r="CU31" i="39"/>
  <c r="BZ31" i="39"/>
  <c r="CY31" i="39"/>
  <c r="AS35" i="39"/>
  <c r="BU52" i="39"/>
  <c r="CQ52" i="39"/>
  <c r="CU32" i="39"/>
  <c r="CY32" i="39"/>
  <c r="BZ32" i="39"/>
  <c r="DI36" i="39"/>
  <c r="BZ46" i="37"/>
  <c r="CU46" i="37"/>
  <c r="CY46" i="37"/>
  <c r="CR48" i="37"/>
  <c r="BW48" i="37"/>
  <c r="DF48" i="37"/>
  <c r="BV48" i="37"/>
  <c r="CV48" i="37"/>
  <c r="CY31" i="37"/>
  <c r="BZ31" i="37"/>
  <c r="CU31" i="37"/>
  <c r="CT41" i="37"/>
  <c r="CX41" i="37"/>
  <c r="BY41" i="37"/>
  <c r="CS49" i="37"/>
  <c r="BX49" i="37"/>
  <c r="CW49" i="37"/>
  <c r="BY39" i="37"/>
  <c r="CT39" i="37"/>
  <c r="CX39" i="37"/>
  <c r="CA33" i="37"/>
  <c r="CZ33" i="37"/>
  <c r="AS35" i="37"/>
  <c r="CY32" i="37"/>
  <c r="CU32" i="37"/>
  <c r="BZ32" i="37"/>
  <c r="BZ31" i="35"/>
  <c r="CY31" i="35"/>
  <c r="CU31" i="35"/>
  <c r="CU33" i="35"/>
  <c r="BZ33" i="35"/>
  <c r="CY33" i="35"/>
  <c r="BZ39" i="35"/>
  <c r="CY39" i="35"/>
  <c r="CU39" i="35"/>
  <c r="BZ32" i="35"/>
  <c r="CY32" i="35"/>
  <c r="CU32" i="35"/>
  <c r="CW49" i="35"/>
  <c r="CS49" i="35"/>
  <c r="BX49" i="35"/>
  <c r="BZ41" i="35"/>
  <c r="CY41" i="35"/>
  <c r="CU41" i="35"/>
  <c r="CA46" i="35"/>
  <c r="CZ46" i="35"/>
  <c r="BW48" i="35"/>
  <c r="BV48" i="35"/>
  <c r="DF48" i="35"/>
  <c r="CV48" i="35"/>
  <c r="CR48" i="35"/>
  <c r="AQ35" i="35"/>
  <c r="CY31" i="33"/>
  <c r="BZ31" i="33"/>
  <c r="CU31" i="33"/>
  <c r="BZ32" i="33"/>
  <c r="CY32" i="33"/>
  <c r="CU32" i="33"/>
  <c r="CR48" i="33"/>
  <c r="CV48" i="33"/>
  <c r="BW48" i="33"/>
  <c r="BV48" i="33"/>
  <c r="DF48" i="33"/>
  <c r="CS49" i="33"/>
  <c r="CW49" i="33"/>
  <c r="BX49" i="33"/>
  <c r="AQ35" i="33"/>
  <c r="CX39" i="33"/>
  <c r="CT39" i="33"/>
  <c r="BY39" i="33"/>
  <c r="BZ46" i="33"/>
  <c r="CU46" i="33"/>
  <c r="CY46" i="33"/>
  <c r="CY33" i="33"/>
  <c r="CU33" i="33"/>
  <c r="BZ33" i="33"/>
  <c r="CU46" i="31"/>
  <c r="CY46" i="31"/>
  <c r="BZ46" i="31"/>
  <c r="AQ35" i="31"/>
  <c r="BV48" i="31"/>
  <c r="CR48" i="31"/>
  <c r="DF48" i="31"/>
  <c r="BW48" i="31"/>
  <c r="CV48" i="31"/>
  <c r="CY31" i="31"/>
  <c r="BZ31" i="31"/>
  <c r="CU31" i="31"/>
  <c r="CY32" i="31"/>
  <c r="CU32" i="31"/>
  <c r="BZ32" i="31"/>
  <c r="CS49" i="31"/>
  <c r="BX49" i="31"/>
  <c r="CW49" i="31"/>
  <c r="CU33" i="31"/>
  <c r="CY33" i="31"/>
  <c r="BZ33" i="31"/>
  <c r="CA41" i="31"/>
  <c r="CZ41" i="31"/>
  <c r="CX39" i="31"/>
  <c r="BY39" i="31"/>
  <c r="CT39" i="31"/>
  <c r="BY46" i="29"/>
  <c r="CX46" i="29"/>
  <c r="CT46" i="29"/>
  <c r="AR35" i="29"/>
  <c r="CY41" i="29"/>
  <c r="CU41" i="29"/>
  <c r="BZ41" i="29"/>
  <c r="CS49" i="29"/>
  <c r="CW49" i="29"/>
  <c r="BX49" i="29"/>
  <c r="BY33" i="29"/>
  <c r="CX33" i="29"/>
  <c r="CT33" i="29"/>
  <c r="CR48" i="29"/>
  <c r="DF48" i="29"/>
  <c r="BV48" i="29"/>
  <c r="CV48" i="29"/>
  <c r="BW48" i="29"/>
  <c r="CU31" i="29"/>
  <c r="CY31" i="29"/>
  <c r="BZ31" i="29"/>
  <c r="CU32" i="29"/>
  <c r="BZ32" i="29"/>
  <c r="CY32" i="29"/>
  <c r="CT39" i="29"/>
  <c r="CX39" i="29"/>
  <c r="BY39" i="29"/>
  <c r="CU33" i="27"/>
  <c r="BZ33" i="27"/>
  <c r="CY33" i="27"/>
  <c r="CX39" i="27"/>
  <c r="BY39" i="27"/>
  <c r="CT39" i="27"/>
  <c r="CX46" i="27"/>
  <c r="CT46" i="27"/>
  <c r="BY46" i="27"/>
  <c r="DF48" i="27"/>
  <c r="BW48" i="27"/>
  <c r="CV48" i="27"/>
  <c r="BV48" i="27"/>
  <c r="CR48" i="27"/>
  <c r="BX49" i="27"/>
  <c r="CW49" i="27"/>
  <c r="CS49" i="27"/>
  <c r="AT35" i="27"/>
  <c r="CU31" i="27"/>
  <c r="CY31" i="27"/>
  <c r="BZ31" i="27"/>
  <c r="CY32" i="27"/>
  <c r="BZ32" i="27"/>
  <c r="CU32" i="27"/>
  <c r="BZ46" i="25"/>
  <c r="CY46" i="25"/>
  <c r="CU46" i="25"/>
  <c r="CV48" i="25"/>
  <c r="BW48" i="25"/>
  <c r="BV48" i="25"/>
  <c r="CR48" i="25"/>
  <c r="DF48" i="25"/>
  <c r="CY32" i="25"/>
  <c r="BZ32" i="25"/>
  <c r="CU32" i="25"/>
  <c r="BX49" i="25"/>
  <c r="CS49" i="25"/>
  <c r="CW49" i="25"/>
  <c r="CU31" i="25"/>
  <c r="CY31" i="25"/>
  <c r="BZ31" i="25"/>
  <c r="CY33" i="25"/>
  <c r="BZ33" i="25"/>
  <c r="CU33" i="25"/>
  <c r="CT41" i="25"/>
  <c r="BY41" i="25"/>
  <c r="CX41" i="25"/>
  <c r="CT39" i="25"/>
  <c r="BY39" i="25"/>
  <c r="CX39" i="25"/>
  <c r="AQ35" i="25"/>
  <c r="CY46" i="23"/>
  <c r="CU46" i="23"/>
  <c r="BZ46" i="23"/>
  <c r="CT33" i="23"/>
  <c r="BY33" i="23"/>
  <c r="CX33" i="23"/>
  <c r="AR35" i="23"/>
  <c r="CY31" i="23"/>
  <c r="BZ31" i="23"/>
  <c r="CU31" i="23"/>
  <c r="BX49" i="23"/>
  <c r="CS49" i="23"/>
  <c r="CW49" i="23"/>
  <c r="CY32" i="23"/>
  <c r="CU32" i="23"/>
  <c r="BZ32" i="23"/>
  <c r="DF48" i="23"/>
  <c r="BW48" i="23"/>
  <c r="BV48" i="23"/>
  <c r="CV48" i="23"/>
  <c r="CR48" i="23"/>
  <c r="CT39" i="23"/>
  <c r="CX39" i="23"/>
  <c r="BY39" i="23"/>
  <c r="BY33" i="19"/>
  <c r="CX33" i="19"/>
  <c r="CT33" i="19"/>
  <c r="AR35" i="19"/>
  <c r="BX48" i="19"/>
  <c r="CS48" i="19"/>
  <c r="CW48" i="19"/>
  <c r="DG48" i="19"/>
  <c r="BY49" i="19"/>
  <c r="CX49" i="19"/>
  <c r="CT49" i="19"/>
  <c r="CX41" i="19"/>
  <c r="CT41" i="19"/>
  <c r="BY41" i="19"/>
  <c r="CY32" i="19"/>
  <c r="CU32" i="19"/>
  <c r="BZ32" i="19"/>
  <c r="CZ46" i="19"/>
  <c r="CA46" i="19"/>
  <c r="BZ39" i="19"/>
  <c r="CY39" i="19"/>
  <c r="CU39" i="19"/>
  <c r="CY31" i="19"/>
  <c r="BZ31" i="19"/>
  <c r="CU31" i="19"/>
  <c r="BZ46" i="17"/>
  <c r="CU46" i="17"/>
  <c r="CY46" i="17"/>
  <c r="AR35" i="17"/>
  <c r="CU32" i="17"/>
  <c r="BZ32" i="17"/>
  <c r="CY32" i="17"/>
  <c r="CU31" i="17"/>
  <c r="BZ31" i="17"/>
  <c r="CY31" i="17"/>
  <c r="CR48" i="17"/>
  <c r="DF48" i="17"/>
  <c r="BV48" i="17"/>
  <c r="CV48" i="17"/>
  <c r="BW48" i="17"/>
  <c r="CS49" i="17"/>
  <c r="CW49" i="17"/>
  <c r="BX49" i="17"/>
  <c r="BZ41" i="17"/>
  <c r="CY41" i="17"/>
  <c r="CU41" i="17"/>
  <c r="CY33" i="17"/>
  <c r="BZ33" i="17"/>
  <c r="CU33" i="17"/>
  <c r="BY39" i="17"/>
  <c r="CX39" i="17"/>
  <c r="CT39" i="17"/>
  <c r="CR48" i="15"/>
  <c r="DF48" i="15"/>
  <c r="BW48" i="15"/>
  <c r="BV48" i="15"/>
  <c r="CV48" i="15"/>
  <c r="CS49" i="15"/>
  <c r="BX49" i="15"/>
  <c r="CW49" i="15"/>
  <c r="CU32" i="15"/>
  <c r="CY32" i="15"/>
  <c r="BZ32" i="15"/>
  <c r="BZ31" i="15"/>
  <c r="CU31" i="15"/>
  <c r="CY31" i="15"/>
  <c r="BY33" i="15"/>
  <c r="CX33" i="15"/>
  <c r="CT33" i="15"/>
  <c r="CX39" i="15"/>
  <c r="BY39" i="15"/>
  <c r="CT39" i="15"/>
  <c r="AR35" i="15"/>
  <c r="BY46" i="15"/>
  <c r="CT46" i="15"/>
  <c r="CX46" i="15"/>
  <c r="CV48" i="13"/>
  <c r="BW48" i="13"/>
  <c r="CR48" i="13"/>
  <c r="BV48" i="13"/>
  <c r="DF48" i="13"/>
  <c r="CX41" i="13"/>
  <c r="CT41" i="13"/>
  <c r="BY41" i="13"/>
  <c r="AQ35" i="13"/>
  <c r="CU33" i="13"/>
  <c r="BZ33" i="13"/>
  <c r="CY33" i="13"/>
  <c r="BZ46" i="13"/>
  <c r="CY46" i="13"/>
  <c r="CU46" i="13"/>
  <c r="BY39" i="13"/>
  <c r="CT39" i="13"/>
  <c r="CX39" i="13"/>
  <c r="CU32" i="13"/>
  <c r="BZ32" i="13"/>
  <c r="CY32" i="13"/>
  <c r="CW49" i="13"/>
  <c r="CS49" i="13"/>
  <c r="BX49" i="13"/>
  <c r="CU31" i="13"/>
  <c r="BZ31" i="13"/>
  <c r="CY31" i="13"/>
  <c r="CP52" i="11"/>
  <c r="BJ52" i="11"/>
  <c r="CT36" i="11"/>
  <c r="CX36" i="11"/>
  <c r="BY36" i="11"/>
  <c r="BW47" i="11"/>
  <c r="DF47" i="11"/>
  <c r="DG47" i="11" s="1"/>
  <c r="DH47" i="11" s="1"/>
  <c r="DI47" i="11" s="1"/>
  <c r="DJ47" i="11" s="1"/>
  <c r="DK47" i="11" s="1"/>
  <c r="DL47" i="11" s="1"/>
  <c r="DM47" i="11" s="1"/>
  <c r="DN47" i="11" s="1"/>
  <c r="BV47" i="11"/>
  <c r="CV47" i="11"/>
  <c r="CR47" i="11"/>
  <c r="AR35" i="11"/>
  <c r="DF49" i="11"/>
  <c r="DG49" i="11" s="1"/>
  <c r="DH49" i="11" s="1"/>
  <c r="DI49" i="11" s="1"/>
  <c r="DJ49" i="11" s="1"/>
  <c r="DK49" i="11" s="1"/>
  <c r="DL49" i="11" s="1"/>
  <c r="DM49" i="11" s="1"/>
  <c r="DN49" i="11" s="1"/>
  <c r="CV49" i="11"/>
  <c r="CR49" i="11"/>
  <c r="BW49" i="11"/>
  <c r="BV49" i="11"/>
  <c r="CW39" i="11"/>
  <c r="CS39" i="11"/>
  <c r="BX39" i="11"/>
  <c r="CX33" i="11"/>
  <c r="CT33" i="11"/>
  <c r="BY33" i="11"/>
  <c r="CW42" i="11"/>
  <c r="BX42" i="11"/>
  <c r="CS42" i="11"/>
  <c r="CT46" i="11"/>
  <c r="CX46" i="11"/>
  <c r="BY46" i="11"/>
  <c r="BV45" i="11"/>
  <c r="CV45" i="11"/>
  <c r="BW45" i="11"/>
  <c r="DF45" i="11"/>
  <c r="DG45" i="11" s="1"/>
  <c r="DH45" i="11" s="1"/>
  <c r="DI45" i="11" s="1"/>
  <c r="DJ45" i="11" s="1"/>
  <c r="DK45" i="11" s="1"/>
  <c r="DL45" i="11" s="1"/>
  <c r="DM45" i="11" s="1"/>
  <c r="DN45" i="11" s="1"/>
  <c r="CR45" i="11"/>
  <c r="BV44" i="11"/>
  <c r="DF44" i="11"/>
  <c r="DG44" i="11" s="1"/>
  <c r="DH44" i="11" s="1"/>
  <c r="DI44" i="11" s="1"/>
  <c r="DJ44" i="11" s="1"/>
  <c r="DK44" i="11" s="1"/>
  <c r="DL44" i="11" s="1"/>
  <c r="DM44" i="11" s="1"/>
  <c r="DN44" i="11" s="1"/>
  <c r="CR44" i="11"/>
  <c r="BW44" i="11"/>
  <c r="CV44" i="11"/>
  <c r="BZ32" i="11"/>
  <c r="CU32" i="11"/>
  <c r="CY32" i="11"/>
  <c r="CQ48" i="11"/>
  <c r="BU48" i="11"/>
  <c r="CS41" i="11"/>
  <c r="BX41" i="11"/>
  <c r="CW41" i="11"/>
  <c r="CY31" i="11"/>
  <c r="CU31" i="11"/>
  <c r="BZ31" i="11"/>
  <c r="CP52" i="9"/>
  <c r="BJ52" i="9"/>
  <c r="CV49" i="9"/>
  <c r="DF49" i="9"/>
  <c r="DG49" i="9" s="1"/>
  <c r="DH49" i="9" s="1"/>
  <c r="DI49" i="9" s="1"/>
  <c r="DJ49" i="9" s="1"/>
  <c r="DK49" i="9" s="1"/>
  <c r="DL49" i="9" s="1"/>
  <c r="DM49" i="9" s="1"/>
  <c r="DN49" i="9" s="1"/>
  <c r="BW49" i="9"/>
  <c r="CR49" i="9"/>
  <c r="BV49" i="9"/>
  <c r="CX46" i="9"/>
  <c r="CT46" i="9"/>
  <c r="BY46" i="9"/>
  <c r="BX41" i="9"/>
  <c r="CS41" i="9"/>
  <c r="CW41" i="9"/>
  <c r="CS42" i="9"/>
  <c r="CW42" i="9"/>
  <c r="BX42" i="9"/>
  <c r="AP29" i="9"/>
  <c r="AR35" i="9"/>
  <c r="BU48" i="9"/>
  <c r="CQ48" i="9"/>
  <c r="AQ34" i="9"/>
  <c r="CS40" i="9"/>
  <c r="BX40" i="9"/>
  <c r="CW40" i="9"/>
  <c r="CX32" i="9"/>
  <c r="BY32" i="9"/>
  <c r="CT32" i="9"/>
  <c r="BV47" i="9"/>
  <c r="BW47" i="9"/>
  <c r="DF47" i="9"/>
  <c r="DG47" i="9" s="1"/>
  <c r="DH47" i="9" s="1"/>
  <c r="DI47" i="9" s="1"/>
  <c r="DJ47" i="9" s="1"/>
  <c r="DK47" i="9" s="1"/>
  <c r="DL47" i="9" s="1"/>
  <c r="DM47" i="9" s="1"/>
  <c r="DN47" i="9" s="1"/>
  <c r="CV47" i="9"/>
  <c r="CR47" i="9"/>
  <c r="CX33" i="9"/>
  <c r="CT33" i="9"/>
  <c r="BY33" i="9"/>
  <c r="CX31" i="9"/>
  <c r="BY31" i="9"/>
  <c r="CT31" i="9"/>
  <c r="CT39" i="9"/>
  <c r="BY39" i="9"/>
  <c r="CX39" i="9"/>
  <c r="E9" i="2"/>
  <c r="G20" i="2"/>
  <c r="J20" i="2"/>
  <c r="W10" i="5" l="1"/>
  <c r="A43" i="3" s="1"/>
  <c r="Q21" i="63"/>
  <c r="A43" i="64" s="1"/>
  <c r="G43" i="64" s="1"/>
  <c r="Q21" i="26"/>
  <c r="A43" i="27" s="1"/>
  <c r="G43" i="27" s="1"/>
  <c r="Q21" i="22"/>
  <c r="A43" i="23" s="1"/>
  <c r="G43" i="23" s="1"/>
  <c r="Q21" i="36"/>
  <c r="A43" i="37" s="1"/>
  <c r="G43" i="37" s="1"/>
  <c r="Q21" i="60"/>
  <c r="A43" i="61" s="1"/>
  <c r="G43" i="61" s="1"/>
  <c r="Q21" i="42"/>
  <c r="A43" i="43" s="1"/>
  <c r="G43" i="43" s="1"/>
  <c r="Q21" i="54"/>
  <c r="A43" i="55" s="1"/>
  <c r="G43" i="55" s="1"/>
  <c r="Q21" i="34"/>
  <c r="A43" i="35" s="1"/>
  <c r="G43" i="35" s="1"/>
  <c r="Q21" i="58"/>
  <c r="A43" i="59" s="1"/>
  <c r="G43" i="59" s="1"/>
  <c r="Q21" i="56"/>
  <c r="A43" i="57" s="1"/>
  <c r="G43" i="57" s="1"/>
  <c r="Q21" i="52"/>
  <c r="A43" i="53" s="1"/>
  <c r="G43" i="53" s="1"/>
  <c r="Q21" i="50"/>
  <c r="A43" i="51" s="1"/>
  <c r="G43" i="51" s="1"/>
  <c r="Q21" i="48"/>
  <c r="A43" i="49" s="1"/>
  <c r="G43" i="49" s="1"/>
  <c r="Q21" i="46"/>
  <c r="A43" i="47" s="1"/>
  <c r="G43" i="47" s="1"/>
  <c r="Q21" i="44"/>
  <c r="A43" i="45" s="1"/>
  <c r="G43" i="45" s="1"/>
  <c r="Q21" i="40"/>
  <c r="A43" i="41" s="1"/>
  <c r="G43" i="41" s="1"/>
  <c r="Q21" i="38"/>
  <c r="A43" i="39" s="1"/>
  <c r="G43" i="39" s="1"/>
  <c r="Q21" i="32"/>
  <c r="A43" i="33" s="1"/>
  <c r="G43" i="33" s="1"/>
  <c r="Q21" i="30"/>
  <c r="A43" i="31" s="1"/>
  <c r="G43" i="31" s="1"/>
  <c r="Q21" i="18"/>
  <c r="A43" i="19" s="1"/>
  <c r="G43" i="19" s="1"/>
  <c r="Q21" i="12"/>
  <c r="A43" i="13" s="1"/>
  <c r="G43" i="13" s="1"/>
  <c r="Q21" i="14"/>
  <c r="A43" i="15" s="1"/>
  <c r="G43" i="15" s="1"/>
  <c r="Q21" i="28"/>
  <c r="A43" i="29" s="1"/>
  <c r="G43" i="29" s="1"/>
  <c r="Q21" i="24"/>
  <c r="A43" i="25" s="1"/>
  <c r="G43" i="25" s="1"/>
  <c r="Q21" i="16"/>
  <c r="A43" i="17" s="1"/>
  <c r="G43" i="17" s="1"/>
  <c r="Q21" i="10"/>
  <c r="A43" i="11" s="1"/>
  <c r="G43" i="11" s="1"/>
  <c r="Q21" i="8"/>
  <c r="A43" i="9" s="1"/>
  <c r="G43" i="9" s="1"/>
  <c r="AH52" i="35"/>
  <c r="AD52" i="35"/>
  <c r="CZ33" i="41"/>
  <c r="CA33" i="41"/>
  <c r="P36" i="43"/>
  <c r="L36" i="43"/>
  <c r="S44" i="35"/>
  <c r="N44" i="35"/>
  <c r="T44" i="35" s="1"/>
  <c r="L36" i="41"/>
  <c r="P36" i="41"/>
  <c r="K52" i="41"/>
  <c r="K53" i="41" s="1"/>
  <c r="O52" i="41"/>
  <c r="O53" i="41" s="1"/>
  <c r="O52" i="37"/>
  <c r="O53" i="37" s="1"/>
  <c r="K52" i="37"/>
  <c r="AI36" i="43"/>
  <c r="AE36" i="43"/>
  <c r="AH52" i="43"/>
  <c r="AD52" i="43"/>
  <c r="AG44" i="35"/>
  <c r="AM44" i="35" s="1"/>
  <c r="AN44" i="35" s="1"/>
  <c r="AO44" i="35" s="1"/>
  <c r="AP44" i="35" s="1"/>
  <c r="AQ44" i="35" s="1"/>
  <c r="AR44" i="35" s="1"/>
  <c r="AS44" i="35" s="1"/>
  <c r="AT44" i="35" s="1"/>
  <c r="AU44" i="35" s="1"/>
  <c r="AV44" i="35" s="1"/>
  <c r="AW44" i="35" s="1"/>
  <c r="AX44" i="35" s="1"/>
  <c r="AY44" i="35" s="1"/>
  <c r="AZ44" i="35" s="1"/>
  <c r="AL44" i="35"/>
  <c r="AE36" i="35"/>
  <c r="AI36" i="35"/>
  <c r="K52" i="35"/>
  <c r="K53" i="35" s="1"/>
  <c r="O52" i="35"/>
  <c r="O53" i="35" s="1"/>
  <c r="AE36" i="41"/>
  <c r="AI36" i="41"/>
  <c r="P36" i="37"/>
  <c r="L36" i="37"/>
  <c r="K53" i="37"/>
  <c r="L36" i="35"/>
  <c r="P36" i="35"/>
  <c r="AH52" i="41"/>
  <c r="AD52" i="41"/>
  <c r="AE36" i="37"/>
  <c r="AI36" i="37"/>
  <c r="AD52" i="37"/>
  <c r="AH52" i="37"/>
  <c r="K52" i="43"/>
  <c r="O52" i="43"/>
  <c r="O53" i="43" s="1"/>
  <c r="DC40" i="64"/>
  <c r="CE40" i="64"/>
  <c r="AX35" i="64"/>
  <c r="DB45" i="64"/>
  <c r="CD45" i="64"/>
  <c r="DD32" i="64"/>
  <c r="DE32" i="64"/>
  <c r="DO32" i="64" s="1"/>
  <c r="DP32" i="64" s="1"/>
  <c r="DQ32" i="64" s="1"/>
  <c r="DR32" i="64" s="1"/>
  <c r="DS32" i="64" s="1"/>
  <c r="DT32" i="64" s="1"/>
  <c r="DU32" i="64" s="1"/>
  <c r="DV32" i="64" s="1"/>
  <c r="DW32" i="64" s="1"/>
  <c r="DB47" i="64"/>
  <c r="CD47" i="64"/>
  <c r="CD39" i="64"/>
  <c r="DB39" i="64"/>
  <c r="DC42" i="64"/>
  <c r="CE42" i="64"/>
  <c r="CA48" i="64"/>
  <c r="CZ48" i="64"/>
  <c r="DD31" i="64"/>
  <c r="DE31" i="64"/>
  <c r="DO31" i="64" s="1"/>
  <c r="DP31" i="64" s="1"/>
  <c r="DQ31" i="64" s="1"/>
  <c r="DR31" i="64" s="1"/>
  <c r="DS31" i="64" s="1"/>
  <c r="DT31" i="64" s="1"/>
  <c r="DU31" i="64" s="1"/>
  <c r="DV31" i="64" s="1"/>
  <c r="DW31" i="64" s="1"/>
  <c r="CD41" i="64"/>
  <c r="DB41" i="64"/>
  <c r="DA49" i="64"/>
  <c r="CC49" i="64"/>
  <c r="CB49" i="64"/>
  <c r="CD44" i="64"/>
  <c r="DB44" i="64"/>
  <c r="DE46" i="64"/>
  <c r="DO46" i="64" s="1"/>
  <c r="DP46" i="64" s="1"/>
  <c r="DQ46" i="64" s="1"/>
  <c r="DR46" i="64" s="1"/>
  <c r="DS46" i="64" s="1"/>
  <c r="DT46" i="64" s="1"/>
  <c r="DU46" i="64" s="1"/>
  <c r="DV46" i="64" s="1"/>
  <c r="DW46" i="64" s="1"/>
  <c r="DD46" i="64"/>
  <c r="BX40" i="45"/>
  <c r="CS40" i="45"/>
  <c r="CW40" i="45"/>
  <c r="BX40" i="55"/>
  <c r="CS40" i="55"/>
  <c r="CW40" i="55"/>
  <c r="CW40" i="49"/>
  <c r="CS40" i="49"/>
  <c r="BX40" i="49"/>
  <c r="BX40" i="57"/>
  <c r="CS40" i="57"/>
  <c r="CW40" i="57"/>
  <c r="CS40" i="17"/>
  <c r="BX40" i="17"/>
  <c r="CW40" i="17"/>
  <c r="CS40" i="33"/>
  <c r="BX40" i="33"/>
  <c r="CW40" i="33"/>
  <c r="CW40" i="35"/>
  <c r="CS40" i="35"/>
  <c r="BX40" i="35"/>
  <c r="BX40" i="25"/>
  <c r="CW40" i="25"/>
  <c r="CS40" i="25"/>
  <c r="CS40" i="27"/>
  <c r="BX40" i="27"/>
  <c r="CW40" i="27"/>
  <c r="BX40" i="51"/>
  <c r="CS40" i="51"/>
  <c r="CW40" i="51"/>
  <c r="CW40" i="37"/>
  <c r="BX40" i="37"/>
  <c r="CS40" i="37"/>
  <c r="CW40" i="47"/>
  <c r="CS40" i="47"/>
  <c r="BX40" i="47"/>
  <c r="CW40" i="39"/>
  <c r="BX40" i="39"/>
  <c r="CS40" i="39"/>
  <c r="CS40" i="23"/>
  <c r="BX40" i="23"/>
  <c r="CW40" i="23"/>
  <c r="BX40" i="43"/>
  <c r="CS40" i="43"/>
  <c r="CW40" i="43"/>
  <c r="BX40" i="41"/>
  <c r="CS40" i="41"/>
  <c r="CW40" i="41"/>
  <c r="BX40" i="15"/>
  <c r="CW40" i="15"/>
  <c r="CS40" i="15"/>
  <c r="CW40" i="29"/>
  <c r="CS40" i="29"/>
  <c r="BX40" i="29"/>
  <c r="CS40" i="11"/>
  <c r="BX40" i="11"/>
  <c r="CW40" i="11"/>
  <c r="CW40" i="31"/>
  <c r="BX40" i="31"/>
  <c r="CS40" i="31"/>
  <c r="CW40" i="13"/>
  <c r="BX40" i="13"/>
  <c r="CS40" i="13"/>
  <c r="CS40" i="53"/>
  <c r="BX40" i="53"/>
  <c r="CW40" i="53"/>
  <c r="CW40" i="61"/>
  <c r="BX40" i="61"/>
  <c r="CS40" i="61"/>
  <c r="CS40" i="59"/>
  <c r="BX40" i="59"/>
  <c r="CW40" i="59"/>
  <c r="BX40" i="19"/>
  <c r="CW40" i="19"/>
  <c r="CS40" i="19"/>
  <c r="DF48" i="41"/>
  <c r="DG48" i="41" s="1"/>
  <c r="DH48" i="41" s="1"/>
  <c r="DI48" i="41" s="1"/>
  <c r="CR48" i="41"/>
  <c r="BV48" i="41"/>
  <c r="BW48" i="41"/>
  <c r="CV48" i="41"/>
  <c r="BY41" i="27"/>
  <c r="CX41" i="27"/>
  <c r="CT41" i="27"/>
  <c r="CT41" i="33"/>
  <c r="CX41" i="33"/>
  <c r="BY41" i="33"/>
  <c r="BY41" i="59"/>
  <c r="CT41" i="59"/>
  <c r="CX41" i="59"/>
  <c r="CT41" i="15"/>
  <c r="BY41" i="15"/>
  <c r="CX41" i="15"/>
  <c r="CS49" i="41"/>
  <c r="BX49" i="41"/>
  <c r="CW49" i="41"/>
  <c r="CT41" i="23"/>
  <c r="CX41" i="23"/>
  <c r="BY41" i="23"/>
  <c r="CT41" i="49"/>
  <c r="CX41" i="49"/>
  <c r="BY41" i="49"/>
  <c r="BY42" i="61"/>
  <c r="CT42" i="61"/>
  <c r="CX42" i="61"/>
  <c r="CW44" i="61"/>
  <c r="BX44" i="61"/>
  <c r="CS44" i="61"/>
  <c r="CS47" i="61"/>
  <c r="BX47" i="61"/>
  <c r="CW47" i="61"/>
  <c r="CZ41" i="61"/>
  <c r="CA41" i="61"/>
  <c r="CY36" i="61"/>
  <c r="BZ36" i="61"/>
  <c r="CU36" i="61"/>
  <c r="CY33" i="61"/>
  <c r="BZ33" i="61"/>
  <c r="CU33" i="61"/>
  <c r="CX49" i="61"/>
  <c r="BY49" i="61"/>
  <c r="CT49" i="61"/>
  <c r="CR52" i="61"/>
  <c r="DF52" i="61"/>
  <c r="BV52" i="61"/>
  <c r="CV52" i="61"/>
  <c r="BW52" i="61"/>
  <c r="DI36" i="61"/>
  <c r="CY39" i="61"/>
  <c r="CU39" i="61"/>
  <c r="BZ39" i="61"/>
  <c r="BZ45" i="61"/>
  <c r="CU45" i="61"/>
  <c r="CY45" i="61"/>
  <c r="CW48" i="61"/>
  <c r="BX48" i="61"/>
  <c r="CS48" i="61"/>
  <c r="CA31" i="61"/>
  <c r="CZ31" i="61"/>
  <c r="DG48" i="61"/>
  <c r="CA46" i="61"/>
  <c r="CZ46" i="61"/>
  <c r="AR35" i="61"/>
  <c r="CZ32" i="61"/>
  <c r="CA32" i="61"/>
  <c r="CR44" i="13"/>
  <c r="BW44" i="13"/>
  <c r="BV44" i="13"/>
  <c r="DF44" i="13"/>
  <c r="DG44" i="13" s="1"/>
  <c r="DH44" i="13" s="1"/>
  <c r="DI44" i="13" s="1"/>
  <c r="DJ44" i="13" s="1"/>
  <c r="DK44" i="13" s="1"/>
  <c r="DL44" i="13" s="1"/>
  <c r="DM44" i="13" s="1"/>
  <c r="DN44" i="13" s="1"/>
  <c r="CV44" i="13"/>
  <c r="CS45" i="15"/>
  <c r="BX45" i="15"/>
  <c r="CW45" i="15"/>
  <c r="CW36" i="9"/>
  <c r="CS36" i="9"/>
  <c r="BX36" i="9"/>
  <c r="CR47" i="57"/>
  <c r="BV47" i="57"/>
  <c r="DF47" i="57"/>
  <c r="DG47" i="57" s="1"/>
  <c r="DH47" i="57" s="1"/>
  <c r="DI47" i="57" s="1"/>
  <c r="DJ47" i="57" s="1"/>
  <c r="DK47" i="57" s="1"/>
  <c r="DL47" i="57" s="1"/>
  <c r="DM47" i="57" s="1"/>
  <c r="DN47" i="57" s="1"/>
  <c r="CV47" i="57"/>
  <c r="BW47" i="57"/>
  <c r="CV44" i="39"/>
  <c r="DF44" i="39"/>
  <c r="DG44" i="39" s="1"/>
  <c r="DH44" i="39" s="1"/>
  <c r="DI44" i="39" s="1"/>
  <c r="DJ44" i="39" s="1"/>
  <c r="DK44" i="39" s="1"/>
  <c r="DL44" i="39" s="1"/>
  <c r="DM44" i="39" s="1"/>
  <c r="DN44" i="39" s="1"/>
  <c r="BW44" i="39"/>
  <c r="CR44" i="39"/>
  <c r="BV44" i="39"/>
  <c r="BX42" i="13"/>
  <c r="CS42" i="13"/>
  <c r="CW42" i="13"/>
  <c r="BX42" i="19"/>
  <c r="CS42" i="19"/>
  <c r="CW42" i="19"/>
  <c r="CW42" i="43"/>
  <c r="BX42" i="43"/>
  <c r="CS42" i="43"/>
  <c r="CR44" i="43"/>
  <c r="CV44" i="43"/>
  <c r="BW44" i="43"/>
  <c r="DF44" i="43"/>
  <c r="DG44" i="43" s="1"/>
  <c r="DH44" i="43" s="1"/>
  <c r="DI44" i="43" s="1"/>
  <c r="DJ44" i="43" s="1"/>
  <c r="DK44" i="43" s="1"/>
  <c r="DL44" i="43" s="1"/>
  <c r="DM44" i="43" s="1"/>
  <c r="DN44" i="43" s="1"/>
  <c r="BV44" i="43"/>
  <c r="CS45" i="31"/>
  <c r="CW45" i="31"/>
  <c r="BX45" i="31"/>
  <c r="CS42" i="45"/>
  <c r="CW42" i="45"/>
  <c r="BX42" i="45"/>
  <c r="CR44" i="55"/>
  <c r="BV44" i="55"/>
  <c r="DF44" i="55"/>
  <c r="DG44" i="55" s="1"/>
  <c r="DH44" i="55" s="1"/>
  <c r="DI44" i="55" s="1"/>
  <c r="DJ44" i="55" s="1"/>
  <c r="DK44" i="55" s="1"/>
  <c r="DL44" i="55" s="1"/>
  <c r="DM44" i="55" s="1"/>
  <c r="DN44" i="55" s="1"/>
  <c r="CV44" i="55"/>
  <c r="BW44" i="55"/>
  <c r="CV44" i="57"/>
  <c r="BV44" i="57"/>
  <c r="BW44" i="57"/>
  <c r="CR44" i="57"/>
  <c r="DF44" i="57"/>
  <c r="DG44" i="57" s="1"/>
  <c r="DH44" i="57" s="1"/>
  <c r="DI44" i="57" s="1"/>
  <c r="DJ44" i="57" s="1"/>
  <c r="DK44" i="57" s="1"/>
  <c r="DL44" i="57" s="1"/>
  <c r="DM44" i="57" s="1"/>
  <c r="DN44" i="57" s="1"/>
  <c r="BW44" i="41"/>
  <c r="DF44" i="41"/>
  <c r="DG44" i="41" s="1"/>
  <c r="DH44" i="41" s="1"/>
  <c r="DI44" i="41" s="1"/>
  <c r="DJ44" i="41" s="1"/>
  <c r="DK44" i="41" s="1"/>
  <c r="DL44" i="41" s="1"/>
  <c r="DM44" i="41" s="1"/>
  <c r="DN44" i="41" s="1"/>
  <c r="BV44" i="41"/>
  <c r="CR44" i="41"/>
  <c r="CV44" i="41"/>
  <c r="BY36" i="55"/>
  <c r="CT36" i="55"/>
  <c r="CX36" i="55"/>
  <c r="BW47" i="37"/>
  <c r="DF47" i="37"/>
  <c r="DG47" i="37" s="1"/>
  <c r="DH47" i="37" s="1"/>
  <c r="DI47" i="37" s="1"/>
  <c r="DJ47" i="37" s="1"/>
  <c r="DK47" i="37" s="1"/>
  <c r="DL47" i="37" s="1"/>
  <c r="DM47" i="37" s="1"/>
  <c r="DN47" i="37" s="1"/>
  <c r="CR47" i="37"/>
  <c r="BV47" i="37"/>
  <c r="CV47" i="37"/>
  <c r="BX45" i="45"/>
  <c r="CW45" i="45"/>
  <c r="CS45" i="45"/>
  <c r="BV45" i="9"/>
  <c r="DF45" i="9"/>
  <c r="DG45" i="9" s="1"/>
  <c r="DH45" i="9" s="1"/>
  <c r="DI45" i="9" s="1"/>
  <c r="DJ45" i="9" s="1"/>
  <c r="DK45" i="9" s="1"/>
  <c r="DL45" i="9" s="1"/>
  <c r="DM45" i="9" s="1"/>
  <c r="DN45" i="9" s="1"/>
  <c r="CV45" i="9"/>
  <c r="CR45" i="9"/>
  <c r="BW45" i="9"/>
  <c r="CR44" i="53"/>
  <c r="BW44" i="53"/>
  <c r="BV44" i="53"/>
  <c r="DF44" i="53"/>
  <c r="DG44" i="53" s="1"/>
  <c r="DH44" i="53" s="1"/>
  <c r="DI44" i="53" s="1"/>
  <c r="DJ44" i="53" s="1"/>
  <c r="DK44" i="53" s="1"/>
  <c r="DL44" i="53" s="1"/>
  <c r="DM44" i="53" s="1"/>
  <c r="DN44" i="53" s="1"/>
  <c r="CV44" i="53"/>
  <c r="DF47" i="39"/>
  <c r="DG47" i="39" s="1"/>
  <c r="DH47" i="39" s="1"/>
  <c r="DI47" i="39" s="1"/>
  <c r="DJ47" i="39" s="1"/>
  <c r="DK47" i="39" s="1"/>
  <c r="DL47" i="39" s="1"/>
  <c r="DM47" i="39" s="1"/>
  <c r="DN47" i="39" s="1"/>
  <c r="BW47" i="39"/>
  <c r="BV47" i="39"/>
  <c r="CV47" i="39"/>
  <c r="CR47" i="39"/>
  <c r="BX45" i="47"/>
  <c r="CW45" i="47"/>
  <c r="CS45" i="47"/>
  <c r="CS42" i="59"/>
  <c r="BX42" i="59"/>
  <c r="CW42" i="59"/>
  <c r="CW45" i="49"/>
  <c r="CS45" i="49"/>
  <c r="BX45" i="49"/>
  <c r="CS45" i="25"/>
  <c r="CW45" i="25"/>
  <c r="BX45" i="25"/>
  <c r="CV44" i="19"/>
  <c r="BV44" i="19"/>
  <c r="CR44" i="19"/>
  <c r="BW44" i="19"/>
  <c r="DF44" i="19"/>
  <c r="DG44" i="19" s="1"/>
  <c r="DH44" i="19" s="1"/>
  <c r="DI44" i="19" s="1"/>
  <c r="DJ44" i="19" s="1"/>
  <c r="DK44" i="19" s="1"/>
  <c r="DL44" i="19" s="1"/>
  <c r="DM44" i="19" s="1"/>
  <c r="DN44" i="19" s="1"/>
  <c r="BV44" i="45"/>
  <c r="BW44" i="45"/>
  <c r="CV44" i="45"/>
  <c r="DF44" i="45"/>
  <c r="DG44" i="45" s="1"/>
  <c r="DH44" i="45" s="1"/>
  <c r="DI44" i="45" s="1"/>
  <c r="DJ44" i="45" s="1"/>
  <c r="DK44" i="45" s="1"/>
  <c r="DL44" i="45" s="1"/>
  <c r="DM44" i="45" s="1"/>
  <c r="DN44" i="45" s="1"/>
  <c r="CR44" i="45"/>
  <c r="BW44" i="59"/>
  <c r="BV44" i="59"/>
  <c r="CR44" i="59"/>
  <c r="CV44" i="59"/>
  <c r="DF44" i="59"/>
  <c r="DG44" i="59" s="1"/>
  <c r="DH44" i="59" s="1"/>
  <c r="DI44" i="59" s="1"/>
  <c r="DJ44" i="59" s="1"/>
  <c r="DK44" i="59" s="1"/>
  <c r="DL44" i="59" s="1"/>
  <c r="DM44" i="59" s="1"/>
  <c r="DN44" i="59" s="1"/>
  <c r="BX42" i="37"/>
  <c r="CW42" i="37"/>
  <c r="CS42" i="37"/>
  <c r="BW44" i="17"/>
  <c r="CR44" i="17"/>
  <c r="BV44" i="17"/>
  <c r="CV44" i="17"/>
  <c r="DF44" i="17"/>
  <c r="DG44" i="17" s="1"/>
  <c r="DH44" i="17" s="1"/>
  <c r="DI44" i="17" s="1"/>
  <c r="DJ44" i="17" s="1"/>
  <c r="DK44" i="17" s="1"/>
  <c r="DL44" i="17" s="1"/>
  <c r="DM44" i="17" s="1"/>
  <c r="DN44" i="17" s="1"/>
  <c r="CW42" i="15"/>
  <c r="BX42" i="15"/>
  <c r="CS42" i="15"/>
  <c r="CS45" i="39"/>
  <c r="CW45" i="39"/>
  <c r="BX45" i="39"/>
  <c r="DF47" i="47"/>
  <c r="DG47" i="47" s="1"/>
  <c r="DH47" i="47" s="1"/>
  <c r="DI47" i="47" s="1"/>
  <c r="DJ47" i="47" s="1"/>
  <c r="DK47" i="47" s="1"/>
  <c r="DL47" i="47" s="1"/>
  <c r="DM47" i="47" s="1"/>
  <c r="DN47" i="47" s="1"/>
  <c r="BW47" i="47"/>
  <c r="CV47" i="47"/>
  <c r="CR47" i="47"/>
  <c r="BV47" i="47"/>
  <c r="CW45" i="53"/>
  <c r="BX45" i="53"/>
  <c r="CS45" i="53"/>
  <c r="CR47" i="31"/>
  <c r="DF47" i="31"/>
  <c r="DG47" i="31" s="1"/>
  <c r="DH47" i="31" s="1"/>
  <c r="DI47" i="31" s="1"/>
  <c r="DJ47" i="31" s="1"/>
  <c r="DK47" i="31" s="1"/>
  <c r="DL47" i="31" s="1"/>
  <c r="DM47" i="31" s="1"/>
  <c r="DN47" i="31" s="1"/>
  <c r="BV47" i="31"/>
  <c r="BW47" i="31"/>
  <c r="CV47" i="31"/>
  <c r="CX36" i="53"/>
  <c r="CT36" i="53"/>
  <c r="BY36" i="53"/>
  <c r="BX45" i="43"/>
  <c r="CS45" i="43"/>
  <c r="CW45" i="43"/>
  <c r="BX45" i="19"/>
  <c r="CS45" i="19"/>
  <c r="CW45" i="19"/>
  <c r="CV44" i="31"/>
  <c r="BV44" i="31"/>
  <c r="BW44" i="31"/>
  <c r="DF44" i="31"/>
  <c r="DG44" i="31" s="1"/>
  <c r="DH44" i="31" s="1"/>
  <c r="DI44" i="31" s="1"/>
  <c r="DJ44" i="31" s="1"/>
  <c r="DK44" i="31" s="1"/>
  <c r="DL44" i="31" s="1"/>
  <c r="DM44" i="31" s="1"/>
  <c r="DN44" i="31" s="1"/>
  <c r="CR44" i="31"/>
  <c r="CW42" i="39"/>
  <c r="CS42" i="39"/>
  <c r="BX42" i="39"/>
  <c r="CV47" i="35"/>
  <c r="BW47" i="35"/>
  <c r="BV47" i="35"/>
  <c r="DF47" i="35"/>
  <c r="DG47" i="35" s="1"/>
  <c r="DH47" i="35" s="1"/>
  <c r="DI47" i="35" s="1"/>
  <c r="DJ47" i="35" s="1"/>
  <c r="DK47" i="35" s="1"/>
  <c r="DL47" i="35" s="1"/>
  <c r="DM47" i="35" s="1"/>
  <c r="DN47" i="35" s="1"/>
  <c r="CR47" i="35"/>
  <c r="DF47" i="55"/>
  <c r="DG47" i="55" s="1"/>
  <c r="DH47" i="55" s="1"/>
  <c r="DI47" i="55" s="1"/>
  <c r="DJ47" i="55" s="1"/>
  <c r="DK47" i="55" s="1"/>
  <c r="DL47" i="55" s="1"/>
  <c r="DM47" i="55" s="1"/>
  <c r="DN47" i="55" s="1"/>
  <c r="CV47" i="55"/>
  <c r="CR47" i="55"/>
  <c r="BW47" i="55"/>
  <c r="BV47" i="55"/>
  <c r="BW44" i="25"/>
  <c r="CR44" i="25"/>
  <c r="DF44" i="25"/>
  <c r="DG44" i="25" s="1"/>
  <c r="DH44" i="25" s="1"/>
  <c r="DI44" i="25" s="1"/>
  <c r="DJ44" i="25" s="1"/>
  <c r="DK44" i="25" s="1"/>
  <c r="DL44" i="25" s="1"/>
  <c r="DM44" i="25" s="1"/>
  <c r="DN44" i="25" s="1"/>
  <c r="BV44" i="25"/>
  <c r="CV44" i="25"/>
  <c r="DF47" i="17"/>
  <c r="DG47" i="17" s="1"/>
  <c r="DH47" i="17" s="1"/>
  <c r="DI47" i="17" s="1"/>
  <c r="DJ47" i="17" s="1"/>
  <c r="DK47" i="17" s="1"/>
  <c r="DL47" i="17" s="1"/>
  <c r="DM47" i="17" s="1"/>
  <c r="DN47" i="17" s="1"/>
  <c r="BV47" i="17"/>
  <c r="CV47" i="17"/>
  <c r="CR47" i="17"/>
  <c r="BW47" i="17"/>
  <c r="CR44" i="49"/>
  <c r="DF44" i="49"/>
  <c r="DG44" i="49" s="1"/>
  <c r="DH44" i="49" s="1"/>
  <c r="DI44" i="49" s="1"/>
  <c r="DJ44" i="49" s="1"/>
  <c r="DK44" i="49" s="1"/>
  <c r="DL44" i="49" s="1"/>
  <c r="DM44" i="49" s="1"/>
  <c r="DN44" i="49" s="1"/>
  <c r="CV44" i="49"/>
  <c r="BV44" i="49"/>
  <c r="BW44" i="49"/>
  <c r="BV47" i="41"/>
  <c r="CV47" i="41"/>
  <c r="CR47" i="41"/>
  <c r="DF47" i="41"/>
  <c r="DG47" i="41" s="1"/>
  <c r="DH47" i="41" s="1"/>
  <c r="DI47" i="41" s="1"/>
  <c r="DJ47" i="41" s="1"/>
  <c r="DK47" i="41" s="1"/>
  <c r="DL47" i="41" s="1"/>
  <c r="DM47" i="41" s="1"/>
  <c r="DN47" i="41" s="1"/>
  <c r="BW47" i="41"/>
  <c r="CS42" i="25"/>
  <c r="BX42" i="25"/>
  <c r="CW42" i="25"/>
  <c r="BX45" i="23"/>
  <c r="CS45" i="23"/>
  <c r="CW45" i="23"/>
  <c r="CW42" i="29"/>
  <c r="BX42" i="29"/>
  <c r="CS42" i="29"/>
  <c r="BV44" i="23"/>
  <c r="DF44" i="23"/>
  <c r="DG44" i="23" s="1"/>
  <c r="DH44" i="23" s="1"/>
  <c r="DI44" i="23" s="1"/>
  <c r="DJ44" i="23" s="1"/>
  <c r="DK44" i="23" s="1"/>
  <c r="DL44" i="23" s="1"/>
  <c r="DM44" i="23" s="1"/>
  <c r="DN44" i="23" s="1"/>
  <c r="CR44" i="23"/>
  <c r="BW44" i="23"/>
  <c r="CV44" i="23"/>
  <c r="CS45" i="17"/>
  <c r="BX45" i="17"/>
  <c r="CW45" i="17"/>
  <c r="CR44" i="9"/>
  <c r="BW44" i="9"/>
  <c r="DF44" i="9"/>
  <c r="DG44" i="9" s="1"/>
  <c r="DH44" i="9" s="1"/>
  <c r="DI44" i="9" s="1"/>
  <c r="DJ44" i="9" s="1"/>
  <c r="DK44" i="9" s="1"/>
  <c r="DL44" i="9" s="1"/>
  <c r="DM44" i="9" s="1"/>
  <c r="DN44" i="9" s="1"/>
  <c r="BV44" i="9"/>
  <c r="CV44" i="9"/>
  <c r="BU52" i="49"/>
  <c r="CQ52" i="49"/>
  <c r="BV47" i="29"/>
  <c r="BW47" i="29"/>
  <c r="CV47" i="29"/>
  <c r="DF47" i="29"/>
  <c r="DG47" i="29" s="1"/>
  <c r="DH47" i="29" s="1"/>
  <c r="DI47" i="29" s="1"/>
  <c r="DJ47" i="29" s="1"/>
  <c r="DK47" i="29" s="1"/>
  <c r="DL47" i="29" s="1"/>
  <c r="DM47" i="29" s="1"/>
  <c r="DN47" i="29" s="1"/>
  <c r="CR47" i="29"/>
  <c r="CV47" i="33"/>
  <c r="DF47" i="33"/>
  <c r="DG47" i="33" s="1"/>
  <c r="DH47" i="33" s="1"/>
  <c r="DI47" i="33" s="1"/>
  <c r="DJ47" i="33" s="1"/>
  <c r="DK47" i="33" s="1"/>
  <c r="DL47" i="33" s="1"/>
  <c r="DM47" i="33" s="1"/>
  <c r="DN47" i="33" s="1"/>
  <c r="BW47" i="33"/>
  <c r="BV47" i="33"/>
  <c r="CR47" i="33"/>
  <c r="BX45" i="33"/>
  <c r="CS45" i="33"/>
  <c r="CW45" i="33"/>
  <c r="CW42" i="23"/>
  <c r="CS42" i="23"/>
  <c r="BX42" i="23"/>
  <c r="CR44" i="29"/>
  <c r="CV44" i="29"/>
  <c r="BV44" i="29"/>
  <c r="BW44" i="29"/>
  <c r="DF44" i="29"/>
  <c r="DG44" i="29" s="1"/>
  <c r="DH44" i="29" s="1"/>
  <c r="DI44" i="29" s="1"/>
  <c r="DJ44" i="29" s="1"/>
  <c r="DK44" i="29" s="1"/>
  <c r="DL44" i="29" s="1"/>
  <c r="DM44" i="29" s="1"/>
  <c r="DN44" i="29" s="1"/>
  <c r="BV44" i="37"/>
  <c r="BW44" i="37"/>
  <c r="CR44" i="37"/>
  <c r="DF44" i="37"/>
  <c r="DG44" i="37" s="1"/>
  <c r="DH44" i="37" s="1"/>
  <c r="DI44" i="37" s="1"/>
  <c r="DJ44" i="37" s="1"/>
  <c r="DK44" i="37" s="1"/>
  <c r="DL44" i="37" s="1"/>
  <c r="DM44" i="37" s="1"/>
  <c r="DN44" i="37" s="1"/>
  <c r="CV44" i="37"/>
  <c r="BU52" i="45"/>
  <c r="CQ52" i="45"/>
  <c r="BV47" i="49"/>
  <c r="CV47" i="49"/>
  <c r="CR47" i="49"/>
  <c r="BW47" i="49"/>
  <c r="DF47" i="49"/>
  <c r="DG47" i="49" s="1"/>
  <c r="DH47" i="49" s="1"/>
  <c r="DI47" i="49" s="1"/>
  <c r="DJ47" i="49" s="1"/>
  <c r="DK47" i="49" s="1"/>
  <c r="DL47" i="49" s="1"/>
  <c r="DM47" i="49" s="1"/>
  <c r="DN47" i="49" s="1"/>
  <c r="CR47" i="53"/>
  <c r="BW47" i="53"/>
  <c r="DF47" i="53"/>
  <c r="DG47" i="53" s="1"/>
  <c r="DH47" i="53" s="1"/>
  <c r="DI47" i="53" s="1"/>
  <c r="DJ47" i="53" s="1"/>
  <c r="DK47" i="53" s="1"/>
  <c r="DL47" i="53" s="1"/>
  <c r="DM47" i="53" s="1"/>
  <c r="DN47" i="53" s="1"/>
  <c r="CV47" i="53"/>
  <c r="BV47" i="53"/>
  <c r="CW42" i="35"/>
  <c r="CS42" i="35"/>
  <c r="BX42" i="35"/>
  <c r="DF44" i="47"/>
  <c r="DG44" i="47" s="1"/>
  <c r="DH44" i="47" s="1"/>
  <c r="DI44" i="47" s="1"/>
  <c r="DJ44" i="47" s="1"/>
  <c r="DK44" i="47" s="1"/>
  <c r="DL44" i="47" s="1"/>
  <c r="DM44" i="47" s="1"/>
  <c r="DN44" i="47" s="1"/>
  <c r="BW44" i="47"/>
  <c r="CV44" i="47"/>
  <c r="BV44" i="47"/>
  <c r="CR44" i="47"/>
  <c r="BX42" i="57"/>
  <c r="CW42" i="57"/>
  <c r="CS42" i="57"/>
  <c r="BX42" i="41"/>
  <c r="CS42" i="41"/>
  <c r="CW42" i="41"/>
  <c r="CW45" i="41"/>
  <c r="BX45" i="41"/>
  <c r="CS45" i="41"/>
  <c r="BU52" i="59"/>
  <c r="CQ52" i="59"/>
  <c r="CV47" i="25"/>
  <c r="CR47" i="25"/>
  <c r="BW47" i="25"/>
  <c r="BV47" i="25"/>
  <c r="DF47" i="25"/>
  <c r="DG47" i="25" s="1"/>
  <c r="DH47" i="25" s="1"/>
  <c r="DI47" i="25" s="1"/>
  <c r="DJ47" i="25" s="1"/>
  <c r="DK47" i="25" s="1"/>
  <c r="DL47" i="25" s="1"/>
  <c r="DM47" i="25" s="1"/>
  <c r="DN47" i="25" s="1"/>
  <c r="BW47" i="51"/>
  <c r="BV47" i="51"/>
  <c r="DF47" i="51"/>
  <c r="DG47" i="51" s="1"/>
  <c r="DH47" i="51" s="1"/>
  <c r="DI47" i="51" s="1"/>
  <c r="DJ47" i="51" s="1"/>
  <c r="DK47" i="51" s="1"/>
  <c r="DL47" i="51" s="1"/>
  <c r="DM47" i="51" s="1"/>
  <c r="DN47" i="51" s="1"/>
  <c r="CV47" i="51"/>
  <c r="CR47" i="51"/>
  <c r="CW45" i="55"/>
  <c r="BX45" i="55"/>
  <c r="CS45" i="55"/>
  <c r="CR47" i="43"/>
  <c r="BW47" i="43"/>
  <c r="CV47" i="43"/>
  <c r="DF47" i="43"/>
  <c r="DG47" i="43" s="1"/>
  <c r="DH47" i="43" s="1"/>
  <c r="DI47" i="43" s="1"/>
  <c r="DJ47" i="43" s="1"/>
  <c r="DK47" i="43" s="1"/>
  <c r="DL47" i="43" s="1"/>
  <c r="DM47" i="43" s="1"/>
  <c r="DN47" i="43" s="1"/>
  <c r="BV47" i="43"/>
  <c r="CS42" i="27"/>
  <c r="BX42" i="27"/>
  <c r="CW42" i="27"/>
  <c r="CT36" i="59"/>
  <c r="BY36" i="59"/>
  <c r="CX36" i="59"/>
  <c r="CW42" i="17"/>
  <c r="BX42" i="17"/>
  <c r="CS42" i="17"/>
  <c r="BX45" i="29"/>
  <c r="CW45" i="29"/>
  <c r="CS45" i="29"/>
  <c r="BW47" i="13"/>
  <c r="CV47" i="13"/>
  <c r="BV47" i="13"/>
  <c r="DF47" i="13"/>
  <c r="DG47" i="13" s="1"/>
  <c r="DH47" i="13" s="1"/>
  <c r="DI47" i="13" s="1"/>
  <c r="DJ47" i="13" s="1"/>
  <c r="DK47" i="13" s="1"/>
  <c r="DL47" i="13" s="1"/>
  <c r="DM47" i="13" s="1"/>
  <c r="DN47" i="13" s="1"/>
  <c r="CR47" i="13"/>
  <c r="CW42" i="55"/>
  <c r="CS42" i="55"/>
  <c r="BX42" i="55"/>
  <c r="BV47" i="15"/>
  <c r="CV47" i="15"/>
  <c r="BW47" i="15"/>
  <c r="DF47" i="15"/>
  <c r="DG47" i="15" s="1"/>
  <c r="DH47" i="15" s="1"/>
  <c r="DI47" i="15" s="1"/>
  <c r="DJ47" i="15" s="1"/>
  <c r="DK47" i="15" s="1"/>
  <c r="DL47" i="15" s="1"/>
  <c r="DM47" i="15" s="1"/>
  <c r="DN47" i="15" s="1"/>
  <c r="CR47" i="15"/>
  <c r="CW42" i="33"/>
  <c r="CS42" i="33"/>
  <c r="BX42" i="33"/>
  <c r="CS42" i="51"/>
  <c r="CW42" i="51"/>
  <c r="BX42" i="51"/>
  <c r="CV47" i="23"/>
  <c r="BV47" i="23"/>
  <c r="CR47" i="23"/>
  <c r="DF47" i="23"/>
  <c r="DG47" i="23" s="1"/>
  <c r="DH47" i="23" s="1"/>
  <c r="DI47" i="23" s="1"/>
  <c r="DJ47" i="23" s="1"/>
  <c r="DK47" i="23" s="1"/>
  <c r="DL47" i="23" s="1"/>
  <c r="DM47" i="23" s="1"/>
  <c r="DN47" i="23" s="1"/>
  <c r="BW47" i="23"/>
  <c r="BV44" i="51"/>
  <c r="CR44" i="51"/>
  <c r="DF44" i="51"/>
  <c r="DG44" i="51" s="1"/>
  <c r="DH44" i="51" s="1"/>
  <c r="DI44" i="51" s="1"/>
  <c r="DJ44" i="51" s="1"/>
  <c r="DK44" i="51" s="1"/>
  <c r="DL44" i="51" s="1"/>
  <c r="DM44" i="51" s="1"/>
  <c r="DN44" i="51" s="1"/>
  <c r="BW44" i="51"/>
  <c r="CV44" i="51"/>
  <c r="CS45" i="35"/>
  <c r="CW45" i="35"/>
  <c r="BX45" i="35"/>
  <c r="CX36" i="39"/>
  <c r="BY36" i="39"/>
  <c r="CT36" i="39"/>
  <c r="CR47" i="27"/>
  <c r="BW47" i="27"/>
  <c r="CV47" i="27"/>
  <c r="BV47" i="27"/>
  <c r="DF47" i="27"/>
  <c r="DG47" i="27" s="1"/>
  <c r="DH47" i="27" s="1"/>
  <c r="DI47" i="27" s="1"/>
  <c r="DJ47" i="27" s="1"/>
  <c r="DK47" i="27" s="1"/>
  <c r="DL47" i="27" s="1"/>
  <c r="DM47" i="27" s="1"/>
  <c r="DN47" i="27" s="1"/>
  <c r="CW45" i="27"/>
  <c r="BX45" i="27"/>
  <c r="CS45" i="27"/>
  <c r="BX45" i="51"/>
  <c r="CS45" i="51"/>
  <c r="CW45" i="51"/>
  <c r="BX42" i="47"/>
  <c r="CW42" i="47"/>
  <c r="CS42" i="47"/>
  <c r="CS45" i="13"/>
  <c r="BX45" i="13"/>
  <c r="CW45" i="13"/>
  <c r="BW44" i="27"/>
  <c r="CV44" i="27"/>
  <c r="CR44" i="27"/>
  <c r="DF44" i="27"/>
  <c r="DG44" i="27" s="1"/>
  <c r="DH44" i="27" s="1"/>
  <c r="DI44" i="27" s="1"/>
  <c r="DJ44" i="27" s="1"/>
  <c r="DK44" i="27" s="1"/>
  <c r="DL44" i="27" s="1"/>
  <c r="DM44" i="27" s="1"/>
  <c r="DN44" i="27" s="1"/>
  <c r="BV44" i="27"/>
  <c r="BU52" i="55"/>
  <c r="CQ52" i="55"/>
  <c r="CS45" i="37"/>
  <c r="CW45" i="37"/>
  <c r="BX45" i="37"/>
  <c r="CS42" i="31"/>
  <c r="CW42" i="31"/>
  <c r="BX42" i="31"/>
  <c r="CR44" i="15"/>
  <c r="BV44" i="15"/>
  <c r="DF44" i="15"/>
  <c r="DG44" i="15" s="1"/>
  <c r="DH44" i="15" s="1"/>
  <c r="DI44" i="15" s="1"/>
  <c r="DJ44" i="15" s="1"/>
  <c r="DK44" i="15" s="1"/>
  <c r="DL44" i="15" s="1"/>
  <c r="DM44" i="15" s="1"/>
  <c r="DN44" i="15" s="1"/>
  <c r="CV44" i="15"/>
  <c r="BW44" i="15"/>
  <c r="BW47" i="19"/>
  <c r="DF47" i="19"/>
  <c r="DG47" i="19" s="1"/>
  <c r="DH47" i="19" s="1"/>
  <c r="DI47" i="19" s="1"/>
  <c r="DJ47" i="19" s="1"/>
  <c r="DK47" i="19" s="1"/>
  <c r="DL47" i="19" s="1"/>
  <c r="DM47" i="19" s="1"/>
  <c r="DN47" i="19" s="1"/>
  <c r="CV47" i="19"/>
  <c r="CR47" i="19"/>
  <c r="BV47" i="19"/>
  <c r="CS42" i="53"/>
  <c r="CW42" i="53"/>
  <c r="BX42" i="53"/>
  <c r="BW44" i="33"/>
  <c r="DF44" i="33"/>
  <c r="DG44" i="33" s="1"/>
  <c r="DH44" i="33" s="1"/>
  <c r="DI44" i="33" s="1"/>
  <c r="DJ44" i="33" s="1"/>
  <c r="DK44" i="33" s="1"/>
  <c r="DL44" i="33" s="1"/>
  <c r="DM44" i="33" s="1"/>
  <c r="DN44" i="33" s="1"/>
  <c r="BV44" i="33"/>
  <c r="CV44" i="33"/>
  <c r="CR44" i="33"/>
  <c r="CW42" i="49"/>
  <c r="BX42" i="49"/>
  <c r="CS42" i="49"/>
  <c r="DF47" i="45"/>
  <c r="DG47" i="45" s="1"/>
  <c r="DH47" i="45" s="1"/>
  <c r="DI47" i="45" s="1"/>
  <c r="DJ47" i="45" s="1"/>
  <c r="DK47" i="45" s="1"/>
  <c r="DL47" i="45" s="1"/>
  <c r="DM47" i="45" s="1"/>
  <c r="DN47" i="45" s="1"/>
  <c r="CR47" i="45"/>
  <c r="BW47" i="45"/>
  <c r="BV47" i="45"/>
  <c r="CV47" i="45"/>
  <c r="BX45" i="59"/>
  <c r="CW45" i="59"/>
  <c r="CS45" i="59"/>
  <c r="BV47" i="59"/>
  <c r="BW47" i="59"/>
  <c r="CV47" i="59"/>
  <c r="DF47" i="59"/>
  <c r="DG47" i="59" s="1"/>
  <c r="DH47" i="59" s="1"/>
  <c r="DI47" i="59" s="1"/>
  <c r="DJ47" i="59" s="1"/>
  <c r="DK47" i="59" s="1"/>
  <c r="DL47" i="59" s="1"/>
  <c r="DM47" i="59" s="1"/>
  <c r="DN47" i="59" s="1"/>
  <c r="CR47" i="59"/>
  <c r="BX45" i="57"/>
  <c r="CS45" i="57"/>
  <c r="CW45" i="57"/>
  <c r="DH48" i="59"/>
  <c r="CU39" i="59"/>
  <c r="BZ39" i="59"/>
  <c r="CY39" i="59"/>
  <c r="CZ32" i="59"/>
  <c r="CA32" i="59"/>
  <c r="BZ49" i="59"/>
  <c r="CY49" i="59"/>
  <c r="CU49" i="59"/>
  <c r="CA31" i="59"/>
  <c r="CZ31" i="59"/>
  <c r="CZ33" i="59"/>
  <c r="CA33" i="59"/>
  <c r="DJ36" i="59"/>
  <c r="AR35" i="59"/>
  <c r="BY48" i="59"/>
  <c r="CX48" i="59"/>
  <c r="CT48" i="59"/>
  <c r="CZ46" i="59"/>
  <c r="CA46" i="59"/>
  <c r="BY49" i="57"/>
  <c r="CX49" i="57"/>
  <c r="CT49" i="57"/>
  <c r="DF52" i="57"/>
  <c r="BV52" i="57"/>
  <c r="CV52" i="57"/>
  <c r="BW52" i="57"/>
  <c r="CR52" i="57"/>
  <c r="DG48" i="57"/>
  <c r="CS48" i="57"/>
  <c r="BX48" i="57"/>
  <c r="CW48" i="57"/>
  <c r="CZ31" i="57"/>
  <c r="CA31" i="57"/>
  <c r="CA32" i="57"/>
  <c r="CZ32" i="57"/>
  <c r="CZ36" i="57"/>
  <c r="CA36" i="57"/>
  <c r="AR35" i="57"/>
  <c r="DJ36" i="57"/>
  <c r="CU39" i="57"/>
  <c r="CY39" i="57"/>
  <c r="BZ39" i="57"/>
  <c r="CZ46" i="57"/>
  <c r="CA46" i="57"/>
  <c r="CU41" i="57"/>
  <c r="BZ41" i="57"/>
  <c r="CY41" i="57"/>
  <c r="CZ33" i="57"/>
  <c r="CA33" i="57"/>
  <c r="CA33" i="55"/>
  <c r="CZ33" i="55"/>
  <c r="AS35" i="55"/>
  <c r="DG48" i="55"/>
  <c r="CY41" i="55"/>
  <c r="CU41" i="55"/>
  <c r="BZ41" i="55"/>
  <c r="DK36" i="55"/>
  <c r="CZ32" i="55"/>
  <c r="CA32" i="55"/>
  <c r="CX49" i="55"/>
  <c r="CT49" i="55"/>
  <c r="BY49" i="55"/>
  <c r="CZ46" i="55"/>
  <c r="CA46" i="55"/>
  <c r="BX48" i="55"/>
  <c r="CW48" i="55"/>
  <c r="CS48" i="55"/>
  <c r="CZ31" i="55"/>
  <c r="CA31" i="55"/>
  <c r="CY39" i="55"/>
  <c r="CU39" i="55"/>
  <c r="BZ39" i="55"/>
  <c r="CA32" i="53"/>
  <c r="CZ32" i="53"/>
  <c r="CS52" i="53"/>
  <c r="BX52" i="53"/>
  <c r="CW52" i="53"/>
  <c r="CT49" i="53"/>
  <c r="CX49" i="53"/>
  <c r="BY49" i="53"/>
  <c r="CU41" i="53"/>
  <c r="BZ41" i="53"/>
  <c r="CY41" i="53"/>
  <c r="CZ31" i="53"/>
  <c r="CA31" i="53"/>
  <c r="DJ36" i="53"/>
  <c r="CS48" i="53"/>
  <c r="CW48" i="53"/>
  <c r="BX48" i="53"/>
  <c r="CZ46" i="53"/>
  <c r="CA46" i="53"/>
  <c r="AT29" i="53"/>
  <c r="AS35" i="53"/>
  <c r="DG48" i="53"/>
  <c r="CY33" i="53"/>
  <c r="CU33" i="53"/>
  <c r="BZ33" i="53"/>
  <c r="CZ39" i="53"/>
  <c r="CA39" i="53"/>
  <c r="DG52" i="53"/>
  <c r="CZ32" i="51"/>
  <c r="CA32" i="51"/>
  <c r="DG48" i="51"/>
  <c r="CX49" i="51"/>
  <c r="CT49" i="51"/>
  <c r="BY49" i="51"/>
  <c r="AS29" i="51"/>
  <c r="DI36" i="51"/>
  <c r="CS48" i="51"/>
  <c r="BX48" i="51"/>
  <c r="CW48" i="51"/>
  <c r="CZ46" i="51"/>
  <c r="CA46" i="51"/>
  <c r="AS35" i="51"/>
  <c r="CU41" i="51"/>
  <c r="BZ41" i="51"/>
  <c r="CY41" i="51"/>
  <c r="CA33" i="51"/>
  <c r="CZ33" i="51"/>
  <c r="CY39" i="51"/>
  <c r="BZ39" i="51"/>
  <c r="CU39" i="51"/>
  <c r="DF52" i="51"/>
  <c r="BW52" i="51"/>
  <c r="BV52" i="51"/>
  <c r="CV52" i="51"/>
  <c r="CR52" i="51"/>
  <c r="CY36" i="51"/>
  <c r="CU36" i="51"/>
  <c r="BZ36" i="51"/>
  <c r="DB31" i="51"/>
  <c r="CD31" i="51"/>
  <c r="AS35" i="49"/>
  <c r="BY48" i="49"/>
  <c r="CX48" i="49"/>
  <c r="CT48" i="49"/>
  <c r="CZ33" i="49"/>
  <c r="CA33" i="49"/>
  <c r="CZ31" i="49"/>
  <c r="CA31" i="49"/>
  <c r="DI36" i="49"/>
  <c r="CZ32" i="49"/>
  <c r="CA32" i="49"/>
  <c r="CY49" i="49"/>
  <c r="CU49" i="49"/>
  <c r="BZ49" i="49"/>
  <c r="CY39" i="49"/>
  <c r="CU39" i="49"/>
  <c r="BZ39" i="49"/>
  <c r="CC46" i="49"/>
  <c r="DA46" i="49"/>
  <c r="CB46" i="49"/>
  <c r="CY36" i="49"/>
  <c r="CU36" i="49"/>
  <c r="BZ36" i="49"/>
  <c r="DH48" i="49"/>
  <c r="CA32" i="47"/>
  <c r="CZ32" i="47"/>
  <c r="CA39" i="47"/>
  <c r="CZ39" i="47"/>
  <c r="CU41" i="47"/>
  <c r="BZ41" i="47"/>
  <c r="CY41" i="47"/>
  <c r="CA31" i="47"/>
  <c r="CZ31" i="47"/>
  <c r="BY49" i="47"/>
  <c r="CX49" i="47"/>
  <c r="CT49" i="47"/>
  <c r="CU46" i="47"/>
  <c r="BZ46" i="47"/>
  <c r="CY46" i="47"/>
  <c r="CA33" i="47"/>
  <c r="CZ33" i="47"/>
  <c r="BZ36" i="47"/>
  <c r="CY36" i="47"/>
  <c r="CU36" i="47"/>
  <c r="BX48" i="47"/>
  <c r="CS48" i="47"/>
  <c r="CW48" i="47"/>
  <c r="AS35" i="47"/>
  <c r="DI36" i="47"/>
  <c r="AR29" i="47"/>
  <c r="CV52" i="47"/>
  <c r="BW52" i="47"/>
  <c r="DF52" i="47"/>
  <c r="CR52" i="47"/>
  <c r="BV52" i="47"/>
  <c r="DG48" i="47"/>
  <c r="CY36" i="45"/>
  <c r="CU36" i="45"/>
  <c r="BZ36" i="45"/>
  <c r="BY49" i="45"/>
  <c r="CX49" i="45"/>
  <c r="CT49" i="45"/>
  <c r="DI36" i="45"/>
  <c r="BX48" i="45"/>
  <c r="CW48" i="45"/>
  <c r="CS48" i="45"/>
  <c r="BZ39" i="45"/>
  <c r="CY39" i="45"/>
  <c r="CU39" i="45"/>
  <c r="CY46" i="45"/>
  <c r="BZ46" i="45"/>
  <c r="CU46" i="45"/>
  <c r="CZ32" i="45"/>
  <c r="CA32" i="45"/>
  <c r="CZ41" i="45"/>
  <c r="CA41" i="45"/>
  <c r="AR35" i="45"/>
  <c r="CA33" i="45"/>
  <c r="CZ33" i="45"/>
  <c r="DG48" i="45"/>
  <c r="AS29" i="45"/>
  <c r="CA31" i="45"/>
  <c r="CZ31" i="45"/>
  <c r="AR29" i="43"/>
  <c r="AS35" i="43"/>
  <c r="CZ46" i="43"/>
  <c r="CA46" i="43"/>
  <c r="CA31" i="43"/>
  <c r="CZ31" i="43"/>
  <c r="BZ39" i="43"/>
  <c r="CY39" i="43"/>
  <c r="CU39" i="43"/>
  <c r="CW48" i="43"/>
  <c r="BX48" i="43"/>
  <c r="CS48" i="43"/>
  <c r="BZ33" i="43"/>
  <c r="CY33" i="43"/>
  <c r="CU33" i="43"/>
  <c r="CA32" i="43"/>
  <c r="CZ32" i="43"/>
  <c r="CX49" i="43"/>
  <c r="BY49" i="43"/>
  <c r="CT49" i="43"/>
  <c r="DG48" i="43"/>
  <c r="CY41" i="43"/>
  <c r="CU41" i="43"/>
  <c r="BZ41" i="43"/>
  <c r="AT35" i="41"/>
  <c r="CA46" i="41"/>
  <c r="CZ46" i="41"/>
  <c r="CZ39" i="41"/>
  <c r="CA39" i="41"/>
  <c r="CA32" i="41"/>
  <c r="CZ32" i="41"/>
  <c r="CZ31" i="41"/>
  <c r="CA31" i="41"/>
  <c r="CA41" i="41"/>
  <c r="CZ41" i="41"/>
  <c r="CV52" i="39"/>
  <c r="CR52" i="39"/>
  <c r="DF52" i="39"/>
  <c r="BV52" i="39"/>
  <c r="BW52" i="39"/>
  <c r="DG48" i="39"/>
  <c r="CA41" i="39"/>
  <c r="CZ41" i="39"/>
  <c r="CA46" i="39"/>
  <c r="CZ46" i="39"/>
  <c r="AS29" i="39"/>
  <c r="AT35" i="39"/>
  <c r="CY33" i="39"/>
  <c r="BZ33" i="39"/>
  <c r="CU33" i="39"/>
  <c r="DJ36" i="39"/>
  <c r="CS48" i="39"/>
  <c r="BX48" i="39"/>
  <c r="CW48" i="39"/>
  <c r="CU39" i="39"/>
  <c r="BZ39" i="39"/>
  <c r="CY39" i="39"/>
  <c r="CT49" i="39"/>
  <c r="BY49" i="39"/>
  <c r="CX49" i="39"/>
  <c r="CZ32" i="39"/>
  <c r="CA32" i="39"/>
  <c r="CZ31" i="39"/>
  <c r="CA31" i="39"/>
  <c r="CA46" i="37"/>
  <c r="CZ46" i="37"/>
  <c r="CY41" i="37"/>
  <c r="BZ41" i="37"/>
  <c r="CU41" i="37"/>
  <c r="AT35" i="37"/>
  <c r="DA33" i="37"/>
  <c r="CC33" i="37"/>
  <c r="CB33" i="37"/>
  <c r="CY39" i="37"/>
  <c r="CU39" i="37"/>
  <c r="BZ39" i="37"/>
  <c r="CA31" i="37"/>
  <c r="CZ31" i="37"/>
  <c r="BX48" i="37"/>
  <c r="CW48" i="37"/>
  <c r="CS48" i="37"/>
  <c r="DG48" i="37"/>
  <c r="CA32" i="37"/>
  <c r="CZ32" i="37"/>
  <c r="CX49" i="37"/>
  <c r="CT49" i="37"/>
  <c r="BY49" i="37"/>
  <c r="CC46" i="35"/>
  <c r="CB46" i="35"/>
  <c r="DA46" i="35"/>
  <c r="CZ33" i="35"/>
  <c r="CA33" i="35"/>
  <c r="CX49" i="35"/>
  <c r="BY49" i="35"/>
  <c r="CT49" i="35"/>
  <c r="CZ39" i="35"/>
  <c r="CA39" i="35"/>
  <c r="AR35" i="35"/>
  <c r="DG48" i="35"/>
  <c r="CZ31" i="35"/>
  <c r="CA31" i="35"/>
  <c r="CW48" i="35"/>
  <c r="CS48" i="35"/>
  <c r="BX48" i="35"/>
  <c r="CZ41" i="35"/>
  <c r="CA41" i="35"/>
  <c r="CZ32" i="35"/>
  <c r="CA32" i="35"/>
  <c r="CA33" i="33"/>
  <c r="CZ33" i="33"/>
  <c r="CZ46" i="33"/>
  <c r="CA46" i="33"/>
  <c r="CX49" i="33"/>
  <c r="CT49" i="33"/>
  <c r="BY49" i="33"/>
  <c r="DG48" i="33"/>
  <c r="CS48" i="33"/>
  <c r="BX48" i="33"/>
  <c r="CW48" i="33"/>
  <c r="CZ31" i="33"/>
  <c r="CA31" i="33"/>
  <c r="AR35" i="33"/>
  <c r="BZ39" i="33"/>
  <c r="CU39" i="33"/>
  <c r="CY39" i="33"/>
  <c r="CZ32" i="33"/>
  <c r="CA32" i="33"/>
  <c r="CZ31" i="31"/>
  <c r="CA31" i="31"/>
  <c r="DG48" i="31"/>
  <c r="CZ32" i="31"/>
  <c r="CA32" i="31"/>
  <c r="CS48" i="31"/>
  <c r="BX48" i="31"/>
  <c r="CW48" i="31"/>
  <c r="AR35" i="31"/>
  <c r="CZ33" i="31"/>
  <c r="CA33" i="31"/>
  <c r="BZ39" i="31"/>
  <c r="CU39" i="31"/>
  <c r="CY39" i="31"/>
  <c r="CA46" i="31"/>
  <c r="CZ46" i="31"/>
  <c r="CT49" i="31"/>
  <c r="CX49" i="31"/>
  <c r="BY49" i="31"/>
  <c r="DA41" i="31"/>
  <c r="CC41" i="31"/>
  <c r="CB41" i="31"/>
  <c r="DG48" i="29"/>
  <c r="CY39" i="29"/>
  <c r="CU39" i="29"/>
  <c r="BZ39" i="29"/>
  <c r="AS35" i="29"/>
  <c r="CZ31" i="29"/>
  <c r="CA31" i="29"/>
  <c r="CA32" i="29"/>
  <c r="CZ32" i="29"/>
  <c r="CT49" i="29"/>
  <c r="BY49" i="29"/>
  <c r="CX49" i="29"/>
  <c r="CU46" i="29"/>
  <c r="BZ46" i="29"/>
  <c r="CY46" i="29"/>
  <c r="CA41" i="29"/>
  <c r="CZ41" i="29"/>
  <c r="CS48" i="29"/>
  <c r="CW48" i="29"/>
  <c r="BX48" i="29"/>
  <c r="CU33" i="29"/>
  <c r="CY33" i="29"/>
  <c r="BZ33" i="29"/>
  <c r="DG48" i="27"/>
  <c r="CZ33" i="27"/>
  <c r="CA33" i="27"/>
  <c r="CA31" i="27"/>
  <c r="CZ31" i="27"/>
  <c r="AU35" i="27"/>
  <c r="CX49" i="27"/>
  <c r="BY49" i="27"/>
  <c r="CT49" i="27"/>
  <c r="CS48" i="27"/>
  <c r="BX48" i="27"/>
  <c r="CW48" i="27"/>
  <c r="CZ32" i="27"/>
  <c r="CA32" i="27"/>
  <c r="CU46" i="27"/>
  <c r="BZ46" i="27"/>
  <c r="CY46" i="27"/>
  <c r="BZ39" i="27"/>
  <c r="CU39" i="27"/>
  <c r="CY39" i="27"/>
  <c r="AR35" i="25"/>
  <c r="CZ31" i="25"/>
  <c r="CA31" i="25"/>
  <c r="CU41" i="25"/>
  <c r="CY41" i="25"/>
  <c r="BZ41" i="25"/>
  <c r="CX49" i="25"/>
  <c r="BY49" i="25"/>
  <c r="CT49" i="25"/>
  <c r="CA32" i="25"/>
  <c r="CZ32" i="25"/>
  <c r="DG48" i="25"/>
  <c r="CU39" i="25"/>
  <c r="CY39" i="25"/>
  <c r="BZ39" i="25"/>
  <c r="CZ33" i="25"/>
  <c r="CA33" i="25"/>
  <c r="BX48" i="25"/>
  <c r="CS48" i="25"/>
  <c r="CW48" i="25"/>
  <c r="CA46" i="25"/>
  <c r="CZ46" i="25"/>
  <c r="CT49" i="23"/>
  <c r="BY49" i="23"/>
  <c r="CX49" i="23"/>
  <c r="CA31" i="23"/>
  <c r="CZ31" i="23"/>
  <c r="CY33" i="23"/>
  <c r="BZ33" i="23"/>
  <c r="CU33" i="23"/>
  <c r="DG48" i="23"/>
  <c r="CU39" i="23"/>
  <c r="CY39" i="23"/>
  <c r="BZ39" i="23"/>
  <c r="CZ32" i="23"/>
  <c r="CA32" i="23"/>
  <c r="CW48" i="23"/>
  <c r="CS48" i="23"/>
  <c r="BX48" i="23"/>
  <c r="AS35" i="23"/>
  <c r="CA46" i="23"/>
  <c r="CZ46" i="23"/>
  <c r="CA31" i="19"/>
  <c r="CZ31" i="19"/>
  <c r="AS35" i="19"/>
  <c r="CZ39" i="19"/>
  <c r="CA39" i="19"/>
  <c r="DH48" i="19"/>
  <c r="BZ41" i="19"/>
  <c r="CY41" i="19"/>
  <c r="CU41" i="19"/>
  <c r="CT48" i="19"/>
  <c r="BY48" i="19"/>
  <c r="CX48" i="19"/>
  <c r="CC46" i="19"/>
  <c r="DA46" i="19"/>
  <c r="CB46" i="19"/>
  <c r="CZ32" i="19"/>
  <c r="CA32" i="19"/>
  <c r="CU49" i="19"/>
  <c r="CY49" i="19"/>
  <c r="BZ49" i="19"/>
  <c r="CY33" i="19"/>
  <c r="CU33" i="19"/>
  <c r="BZ33" i="19"/>
  <c r="CA31" i="17"/>
  <c r="CZ31" i="17"/>
  <c r="CX49" i="17"/>
  <c r="CT49" i="17"/>
  <c r="BY49" i="17"/>
  <c r="CA33" i="17"/>
  <c r="CZ33" i="17"/>
  <c r="DG48" i="17"/>
  <c r="CA32" i="17"/>
  <c r="CZ32" i="17"/>
  <c r="CU39" i="17"/>
  <c r="CY39" i="17"/>
  <c r="BZ39" i="17"/>
  <c r="CZ41" i="17"/>
  <c r="CA41" i="17"/>
  <c r="AS35" i="17"/>
  <c r="CW48" i="17"/>
  <c r="CS48" i="17"/>
  <c r="BX48" i="17"/>
  <c r="CZ46" i="17"/>
  <c r="CA46" i="17"/>
  <c r="CU33" i="15"/>
  <c r="BZ33" i="15"/>
  <c r="CY33" i="15"/>
  <c r="CZ31" i="15"/>
  <c r="CA31" i="15"/>
  <c r="AS35" i="15"/>
  <c r="CA32" i="15"/>
  <c r="CZ32" i="15"/>
  <c r="CU39" i="15"/>
  <c r="CY39" i="15"/>
  <c r="BZ39" i="15"/>
  <c r="DG48" i="15"/>
  <c r="BZ46" i="15"/>
  <c r="CU46" i="15"/>
  <c r="CY46" i="15"/>
  <c r="BX48" i="15"/>
  <c r="CW48" i="15"/>
  <c r="CS48" i="15"/>
  <c r="CT49" i="15"/>
  <c r="CX49" i="15"/>
  <c r="BY49" i="15"/>
  <c r="AR35" i="13"/>
  <c r="BZ39" i="13"/>
  <c r="CY39" i="13"/>
  <c r="CU39" i="13"/>
  <c r="CT49" i="13"/>
  <c r="BY49" i="13"/>
  <c r="CX49" i="13"/>
  <c r="CA46" i="13"/>
  <c r="CZ46" i="13"/>
  <c r="CW48" i="13"/>
  <c r="BX48" i="13"/>
  <c r="CS48" i="13"/>
  <c r="CA32" i="13"/>
  <c r="CZ32" i="13"/>
  <c r="CY41" i="13"/>
  <c r="CU41" i="13"/>
  <c r="BZ41" i="13"/>
  <c r="CA33" i="13"/>
  <c r="CZ33" i="13"/>
  <c r="DG48" i="13"/>
  <c r="CZ31" i="13"/>
  <c r="CA31" i="13"/>
  <c r="CW47" i="11"/>
  <c r="BX47" i="11"/>
  <c r="CS47" i="11"/>
  <c r="CX41" i="11"/>
  <c r="CT41" i="11"/>
  <c r="BY41" i="11"/>
  <c r="CS45" i="11"/>
  <c r="CW45" i="11"/>
  <c r="BX45" i="11"/>
  <c r="AS35" i="11"/>
  <c r="BZ46" i="11"/>
  <c r="CY46" i="11"/>
  <c r="CU46" i="11"/>
  <c r="BZ33" i="11"/>
  <c r="CU33" i="11"/>
  <c r="CY33" i="11"/>
  <c r="CW49" i="11"/>
  <c r="BX49" i="11"/>
  <c r="CS49" i="11"/>
  <c r="CS44" i="11"/>
  <c r="CW44" i="11"/>
  <c r="BX44" i="11"/>
  <c r="CA31" i="11"/>
  <c r="CZ31" i="11"/>
  <c r="CX39" i="11"/>
  <c r="CT39" i="11"/>
  <c r="BY39" i="11"/>
  <c r="CX42" i="11"/>
  <c r="BY42" i="11"/>
  <c r="CT42" i="11"/>
  <c r="BU52" i="11"/>
  <c r="CQ52" i="11"/>
  <c r="CV48" i="11"/>
  <c r="BW48" i="11"/>
  <c r="CR48" i="11"/>
  <c r="BV48" i="11"/>
  <c r="DF48" i="11"/>
  <c r="DG48" i="11" s="1"/>
  <c r="DH48" i="11" s="1"/>
  <c r="DI48" i="11" s="1"/>
  <c r="DJ48" i="11" s="1"/>
  <c r="DK48" i="11" s="1"/>
  <c r="DL48" i="11" s="1"/>
  <c r="DM48" i="11" s="1"/>
  <c r="DN48" i="11" s="1"/>
  <c r="BZ36" i="11"/>
  <c r="CY36" i="11"/>
  <c r="CU36" i="11"/>
  <c r="CZ32" i="11"/>
  <c r="CA32" i="11"/>
  <c r="BY42" i="9"/>
  <c r="CX42" i="9"/>
  <c r="CT42" i="9"/>
  <c r="AS35" i="9"/>
  <c r="DI36" i="9"/>
  <c r="CW47" i="9"/>
  <c r="BX47" i="9"/>
  <c r="CS47" i="9"/>
  <c r="BU52" i="9"/>
  <c r="CQ52" i="9"/>
  <c r="CY32" i="9"/>
  <c r="BZ32" i="9"/>
  <c r="CU32" i="9"/>
  <c r="AR34" i="9"/>
  <c r="CW49" i="9"/>
  <c r="BX49" i="9"/>
  <c r="CS49" i="9"/>
  <c r="CU46" i="9"/>
  <c r="BZ46" i="9"/>
  <c r="CY46" i="9"/>
  <c r="CY39" i="9"/>
  <c r="BZ39" i="9"/>
  <c r="CU39" i="9"/>
  <c r="CY31" i="9"/>
  <c r="BZ31" i="9"/>
  <c r="CU31" i="9"/>
  <c r="BY41" i="9"/>
  <c r="CX41" i="9"/>
  <c r="CT41" i="9"/>
  <c r="CU33" i="9"/>
  <c r="CY33" i="9"/>
  <c r="BZ33" i="9"/>
  <c r="BY40" i="9"/>
  <c r="CX40" i="9"/>
  <c r="CT40" i="9"/>
  <c r="BW48" i="9"/>
  <c r="BV48" i="9"/>
  <c r="DF48" i="9"/>
  <c r="CV48" i="9"/>
  <c r="CR48" i="9"/>
  <c r="AQ29" i="9"/>
  <c r="G43" i="3"/>
  <c r="AE52" i="41" l="1"/>
  <c r="AI52" i="41"/>
  <c r="R36" i="35"/>
  <c r="Q36" i="35"/>
  <c r="M36" i="35"/>
  <c r="M36" i="37"/>
  <c r="Q36" i="37"/>
  <c r="R36" i="37"/>
  <c r="L53" i="37"/>
  <c r="AI52" i="43"/>
  <c r="AE52" i="43"/>
  <c r="AK36" i="43"/>
  <c r="AJ36" i="43"/>
  <c r="AF36" i="43"/>
  <c r="P52" i="37"/>
  <c r="P53" i="37" s="1"/>
  <c r="L52" i="37"/>
  <c r="Q36" i="41"/>
  <c r="M36" i="41"/>
  <c r="R36" i="41"/>
  <c r="M36" i="43"/>
  <c r="Q36" i="43"/>
  <c r="R36" i="43"/>
  <c r="CC33" i="41"/>
  <c r="DA33" i="41"/>
  <c r="CB33" i="41"/>
  <c r="AE52" i="35"/>
  <c r="AI52" i="35"/>
  <c r="L52" i="43"/>
  <c r="P52" i="43"/>
  <c r="P53" i="43" s="1"/>
  <c r="AE52" i="37"/>
  <c r="AI52" i="37"/>
  <c r="AK36" i="37"/>
  <c r="AJ36" i="37"/>
  <c r="AF36" i="37"/>
  <c r="AK36" i="41"/>
  <c r="AJ36" i="41"/>
  <c r="AF36" i="41"/>
  <c r="P52" i="35"/>
  <c r="P53" i="35" s="1"/>
  <c r="L52" i="35"/>
  <c r="AK36" i="35"/>
  <c r="AJ36" i="35"/>
  <c r="AF36" i="35"/>
  <c r="BA44" i="35"/>
  <c r="BK44" i="35"/>
  <c r="BL44" i="35" s="1"/>
  <c r="BM44" i="35" s="1"/>
  <c r="BN44" i="35" s="1"/>
  <c r="BO44" i="35" s="1"/>
  <c r="L52" i="41"/>
  <c r="P52" i="41"/>
  <c r="P53" i="41" s="1"/>
  <c r="K53" i="43"/>
  <c r="CD49" i="64"/>
  <c r="DB49" i="64"/>
  <c r="DA48" i="64"/>
  <c r="CC48" i="64"/>
  <c r="CB48" i="64"/>
  <c r="CE44" i="64"/>
  <c r="DC44" i="64"/>
  <c r="DD42" i="64"/>
  <c r="DE42" i="64"/>
  <c r="DO42" i="64" s="1"/>
  <c r="DP42" i="64" s="1"/>
  <c r="DQ42" i="64" s="1"/>
  <c r="DR42" i="64" s="1"/>
  <c r="DS42" i="64" s="1"/>
  <c r="DT42" i="64" s="1"/>
  <c r="DU42" i="64" s="1"/>
  <c r="DV42" i="64" s="1"/>
  <c r="DW42" i="64" s="1"/>
  <c r="DC39" i="64"/>
  <c r="CE39" i="64"/>
  <c r="DC41" i="64"/>
  <c r="CE41" i="64"/>
  <c r="DC45" i="64"/>
  <c r="CE45" i="64"/>
  <c r="DD40" i="64"/>
  <c r="DE40" i="64"/>
  <c r="DO40" i="64" s="1"/>
  <c r="DP40" i="64" s="1"/>
  <c r="DQ40" i="64" s="1"/>
  <c r="DR40" i="64" s="1"/>
  <c r="DS40" i="64" s="1"/>
  <c r="DT40" i="64" s="1"/>
  <c r="DU40" i="64" s="1"/>
  <c r="DV40" i="64" s="1"/>
  <c r="DW40" i="64" s="1"/>
  <c r="CE47" i="64"/>
  <c r="DC47" i="64"/>
  <c r="AY35" i="64"/>
  <c r="BY40" i="59"/>
  <c r="CX40" i="59"/>
  <c r="CT40" i="59"/>
  <c r="BY40" i="47"/>
  <c r="CX40" i="47"/>
  <c r="CT40" i="47"/>
  <c r="CX40" i="31"/>
  <c r="BY40" i="31"/>
  <c r="CT40" i="31"/>
  <c r="CT40" i="43"/>
  <c r="BY40" i="43"/>
  <c r="CX40" i="43"/>
  <c r="CT40" i="53"/>
  <c r="CX40" i="53"/>
  <c r="BY40" i="53"/>
  <c r="CX40" i="15"/>
  <c r="CT40" i="15"/>
  <c r="BY40" i="15"/>
  <c r="CX40" i="23"/>
  <c r="BY40" i="23"/>
  <c r="CT40" i="23"/>
  <c r="CT40" i="49"/>
  <c r="CX40" i="49"/>
  <c r="BY40" i="49"/>
  <c r="BY40" i="11"/>
  <c r="CX40" i="11"/>
  <c r="CT40" i="11"/>
  <c r="CX40" i="37"/>
  <c r="CT40" i="37"/>
  <c r="BY40" i="37"/>
  <c r="CT40" i="27"/>
  <c r="BY40" i="27"/>
  <c r="CX40" i="27"/>
  <c r="CT40" i="57"/>
  <c r="CX40" i="57"/>
  <c r="BY40" i="57"/>
  <c r="CX40" i="55"/>
  <c r="CT40" i="55"/>
  <c r="BY40" i="55"/>
  <c r="CX40" i="51"/>
  <c r="BY40" i="51"/>
  <c r="CT40" i="51"/>
  <c r="BY40" i="61"/>
  <c r="CX40" i="61"/>
  <c r="CT40" i="61"/>
  <c r="BY40" i="19"/>
  <c r="CT40" i="19"/>
  <c r="CX40" i="19"/>
  <c r="CT40" i="13"/>
  <c r="BY40" i="13"/>
  <c r="CX40" i="13"/>
  <c r="CT40" i="29"/>
  <c r="CX40" i="29"/>
  <c r="BY40" i="29"/>
  <c r="BY40" i="41"/>
  <c r="CT40" i="41"/>
  <c r="CX40" i="41"/>
  <c r="CX40" i="39"/>
  <c r="CT40" i="39"/>
  <c r="BY40" i="39"/>
  <c r="CT40" i="25"/>
  <c r="CX40" i="25"/>
  <c r="BY40" i="25"/>
  <c r="BY40" i="17"/>
  <c r="CT40" i="17"/>
  <c r="CX40" i="17"/>
  <c r="CT40" i="33"/>
  <c r="BY40" i="33"/>
  <c r="CX40" i="33"/>
  <c r="BY40" i="35"/>
  <c r="CX40" i="35"/>
  <c r="CT40" i="35"/>
  <c r="CX40" i="45"/>
  <c r="CT40" i="45"/>
  <c r="BY40" i="45"/>
  <c r="BZ41" i="33"/>
  <c r="CY41" i="33"/>
  <c r="CU41" i="33"/>
  <c r="BZ41" i="59"/>
  <c r="CY41" i="59"/>
  <c r="CU41" i="59"/>
  <c r="BZ41" i="15"/>
  <c r="CY41" i="15"/>
  <c r="CU41" i="15"/>
  <c r="CW48" i="41"/>
  <c r="BX48" i="41"/>
  <c r="CS48" i="41"/>
  <c r="CY41" i="23"/>
  <c r="CU41" i="23"/>
  <c r="BZ41" i="23"/>
  <c r="CU41" i="27"/>
  <c r="BZ41" i="27"/>
  <c r="CY41" i="27"/>
  <c r="CT49" i="41"/>
  <c r="CX49" i="41"/>
  <c r="BY49" i="41"/>
  <c r="CU41" i="49"/>
  <c r="CY41" i="49"/>
  <c r="BZ41" i="49"/>
  <c r="CY42" i="61"/>
  <c r="BZ42" i="61"/>
  <c r="CU42" i="61"/>
  <c r="CT47" i="61"/>
  <c r="BY47" i="61"/>
  <c r="CX47" i="61"/>
  <c r="CX44" i="61"/>
  <c r="CT44" i="61"/>
  <c r="BY44" i="61"/>
  <c r="CX48" i="61"/>
  <c r="BY48" i="61"/>
  <c r="CT48" i="61"/>
  <c r="DA32" i="61"/>
  <c r="CC32" i="61"/>
  <c r="CB32" i="61"/>
  <c r="DJ36" i="61"/>
  <c r="CA36" i="61"/>
  <c r="CZ36" i="61"/>
  <c r="CA45" i="61"/>
  <c r="CZ45" i="61"/>
  <c r="CA39" i="61"/>
  <c r="CZ39" i="61"/>
  <c r="DG52" i="61"/>
  <c r="AS35" i="61"/>
  <c r="CC31" i="61"/>
  <c r="CB31" i="61"/>
  <c r="DA31" i="61"/>
  <c r="CY49" i="61"/>
  <c r="BZ49" i="61"/>
  <c r="CU49" i="61"/>
  <c r="CW52" i="61"/>
  <c r="CS52" i="61"/>
  <c r="BX52" i="61"/>
  <c r="CC46" i="61"/>
  <c r="CB46" i="61"/>
  <c r="DA46" i="61"/>
  <c r="DH48" i="61"/>
  <c r="CC41" i="61"/>
  <c r="CB41" i="61"/>
  <c r="DA41" i="61"/>
  <c r="CA33" i="61"/>
  <c r="CZ33" i="61"/>
  <c r="CX45" i="59"/>
  <c r="CT45" i="59"/>
  <c r="BY45" i="59"/>
  <c r="BX44" i="33"/>
  <c r="CS44" i="33"/>
  <c r="CW44" i="33"/>
  <c r="CW47" i="19"/>
  <c r="BX47" i="19"/>
  <c r="CS47" i="19"/>
  <c r="CT45" i="51"/>
  <c r="CX45" i="51"/>
  <c r="BY45" i="51"/>
  <c r="CW47" i="27"/>
  <c r="BX47" i="27"/>
  <c r="CS47" i="27"/>
  <c r="BY42" i="55"/>
  <c r="CX42" i="55"/>
  <c r="CT42" i="55"/>
  <c r="CT42" i="57"/>
  <c r="CX42" i="57"/>
  <c r="BY42" i="57"/>
  <c r="CW47" i="49"/>
  <c r="CS47" i="49"/>
  <c r="BX47" i="49"/>
  <c r="BY42" i="29"/>
  <c r="CX42" i="29"/>
  <c r="CT42" i="29"/>
  <c r="CT42" i="25"/>
  <c r="BY42" i="25"/>
  <c r="CX42" i="25"/>
  <c r="CS44" i="49"/>
  <c r="BX44" i="49"/>
  <c r="CW44" i="49"/>
  <c r="BX44" i="17"/>
  <c r="CW44" i="17"/>
  <c r="CS44" i="17"/>
  <c r="CW44" i="59"/>
  <c r="BX44" i="59"/>
  <c r="CS44" i="59"/>
  <c r="BY45" i="47"/>
  <c r="CX45" i="47"/>
  <c r="CT45" i="47"/>
  <c r="CS44" i="53"/>
  <c r="CW44" i="53"/>
  <c r="BX44" i="53"/>
  <c r="BY45" i="31"/>
  <c r="CX45" i="31"/>
  <c r="CT45" i="31"/>
  <c r="BY42" i="43"/>
  <c r="CT42" i="43"/>
  <c r="CX42" i="43"/>
  <c r="CW44" i="39"/>
  <c r="CS44" i="39"/>
  <c r="BX44" i="39"/>
  <c r="CS47" i="57"/>
  <c r="CW47" i="57"/>
  <c r="BX47" i="57"/>
  <c r="CX45" i="37"/>
  <c r="CT45" i="37"/>
  <c r="BY45" i="37"/>
  <c r="BY45" i="13"/>
  <c r="CT45" i="13"/>
  <c r="CX45" i="13"/>
  <c r="BX44" i="51"/>
  <c r="CW44" i="51"/>
  <c r="CS44" i="51"/>
  <c r="CT42" i="51"/>
  <c r="BY42" i="51"/>
  <c r="CX42" i="51"/>
  <c r="BY45" i="29"/>
  <c r="CX45" i="29"/>
  <c r="CT45" i="29"/>
  <c r="CS47" i="17"/>
  <c r="CW47" i="17"/>
  <c r="BX47" i="17"/>
  <c r="BY42" i="39"/>
  <c r="CX42" i="39"/>
  <c r="CT42" i="39"/>
  <c r="CX45" i="49"/>
  <c r="BY45" i="49"/>
  <c r="CT45" i="49"/>
  <c r="CY36" i="55"/>
  <c r="CU36" i="55"/>
  <c r="BZ36" i="55"/>
  <c r="CW47" i="23"/>
  <c r="CS47" i="23"/>
  <c r="BX47" i="23"/>
  <c r="BY45" i="41"/>
  <c r="CX45" i="41"/>
  <c r="CT45" i="41"/>
  <c r="BY42" i="23"/>
  <c r="CX42" i="23"/>
  <c r="CT42" i="23"/>
  <c r="CW44" i="9"/>
  <c r="BX44" i="9"/>
  <c r="CS44" i="9"/>
  <c r="CU36" i="53"/>
  <c r="CY36" i="53"/>
  <c r="BZ36" i="53"/>
  <c r="CX42" i="13"/>
  <c r="BY42" i="13"/>
  <c r="CT42" i="13"/>
  <c r="CW47" i="45"/>
  <c r="CS47" i="45"/>
  <c r="BX47" i="45"/>
  <c r="BY42" i="49"/>
  <c r="CX42" i="49"/>
  <c r="CT42" i="49"/>
  <c r="CT45" i="27"/>
  <c r="CX45" i="27"/>
  <c r="BY45" i="27"/>
  <c r="CX45" i="35"/>
  <c r="BY45" i="35"/>
  <c r="CT45" i="35"/>
  <c r="CX42" i="27"/>
  <c r="BY42" i="27"/>
  <c r="CT42" i="27"/>
  <c r="CS47" i="51"/>
  <c r="CW47" i="51"/>
  <c r="BX47" i="51"/>
  <c r="CS44" i="47"/>
  <c r="BX44" i="47"/>
  <c r="CW44" i="47"/>
  <c r="BW52" i="45"/>
  <c r="CV52" i="45"/>
  <c r="BV52" i="45"/>
  <c r="DF52" i="45"/>
  <c r="DG52" i="45" s="1"/>
  <c r="DH52" i="45" s="1"/>
  <c r="CR52" i="45"/>
  <c r="CX45" i="53"/>
  <c r="CT45" i="53"/>
  <c r="BY45" i="53"/>
  <c r="CX42" i="15"/>
  <c r="CT42" i="15"/>
  <c r="BY42" i="15"/>
  <c r="CX42" i="37"/>
  <c r="CT42" i="37"/>
  <c r="BY42" i="37"/>
  <c r="CW44" i="19"/>
  <c r="CS44" i="19"/>
  <c r="BX44" i="19"/>
  <c r="CT36" i="9"/>
  <c r="BY36" i="9"/>
  <c r="CX36" i="9"/>
  <c r="CS44" i="13"/>
  <c r="CW44" i="13"/>
  <c r="BX44" i="13"/>
  <c r="CW44" i="27"/>
  <c r="BX44" i="27"/>
  <c r="CS44" i="27"/>
  <c r="CX42" i="41"/>
  <c r="CT42" i="41"/>
  <c r="BY42" i="41"/>
  <c r="CS47" i="53"/>
  <c r="BX47" i="53"/>
  <c r="CW47" i="53"/>
  <c r="CW47" i="33"/>
  <c r="BX47" i="33"/>
  <c r="CS47" i="33"/>
  <c r="CW47" i="29"/>
  <c r="CS47" i="29"/>
  <c r="BX47" i="29"/>
  <c r="CT45" i="19"/>
  <c r="CX45" i="19"/>
  <c r="BY45" i="19"/>
  <c r="CW47" i="39"/>
  <c r="CS47" i="39"/>
  <c r="BX47" i="39"/>
  <c r="CW44" i="57"/>
  <c r="CS44" i="57"/>
  <c r="BX44" i="57"/>
  <c r="CS44" i="55"/>
  <c r="CW44" i="55"/>
  <c r="BX44" i="55"/>
  <c r="CW44" i="43"/>
  <c r="CS44" i="43"/>
  <c r="BX44" i="43"/>
  <c r="CU36" i="59"/>
  <c r="CY36" i="59"/>
  <c r="BZ36" i="59"/>
  <c r="BX45" i="9"/>
  <c r="CW45" i="9"/>
  <c r="CS45" i="9"/>
  <c r="CS44" i="15"/>
  <c r="BX44" i="15"/>
  <c r="CW44" i="15"/>
  <c r="BY45" i="23"/>
  <c r="CX45" i="23"/>
  <c r="CT45" i="23"/>
  <c r="CS47" i="31"/>
  <c r="CW47" i="31"/>
  <c r="BX47" i="31"/>
  <c r="CW47" i="47"/>
  <c r="CS47" i="47"/>
  <c r="BX47" i="47"/>
  <c r="CX45" i="45"/>
  <c r="CT45" i="45"/>
  <c r="BY45" i="45"/>
  <c r="CW44" i="41"/>
  <c r="CS44" i="41"/>
  <c r="BX44" i="41"/>
  <c r="CX42" i="19"/>
  <c r="CT42" i="19"/>
  <c r="BY42" i="19"/>
  <c r="CT42" i="53"/>
  <c r="CX42" i="53"/>
  <c r="BY42" i="53"/>
  <c r="BW52" i="55"/>
  <c r="DF52" i="55"/>
  <c r="DG52" i="55" s="1"/>
  <c r="DH52" i="55" s="1"/>
  <c r="CR52" i="55"/>
  <c r="BV52" i="55"/>
  <c r="CV52" i="55"/>
  <c r="CT42" i="47"/>
  <c r="CX42" i="47"/>
  <c r="BY42" i="47"/>
  <c r="CY36" i="39"/>
  <c r="CU36" i="39"/>
  <c r="BZ36" i="39"/>
  <c r="CW47" i="13"/>
  <c r="BX47" i="13"/>
  <c r="CS47" i="13"/>
  <c r="BY45" i="55"/>
  <c r="CT45" i="55"/>
  <c r="CX45" i="55"/>
  <c r="CS47" i="25"/>
  <c r="BX47" i="25"/>
  <c r="CW47" i="25"/>
  <c r="BW52" i="59"/>
  <c r="DF52" i="59"/>
  <c r="DG52" i="59" s="1"/>
  <c r="DH52" i="59" s="1"/>
  <c r="BV52" i="59"/>
  <c r="CV52" i="59"/>
  <c r="CR52" i="59"/>
  <c r="DF52" i="49"/>
  <c r="BW52" i="49"/>
  <c r="BV52" i="49"/>
  <c r="CV52" i="49"/>
  <c r="CR52" i="49"/>
  <c r="CW47" i="55"/>
  <c r="CS47" i="55"/>
  <c r="BX47" i="55"/>
  <c r="CT42" i="45"/>
  <c r="BY42" i="45"/>
  <c r="CX42" i="45"/>
  <c r="CX45" i="57"/>
  <c r="BY45" i="57"/>
  <c r="CT45" i="57"/>
  <c r="CS47" i="15"/>
  <c r="CW47" i="15"/>
  <c r="BX47" i="15"/>
  <c r="BX44" i="37"/>
  <c r="CW44" i="37"/>
  <c r="CS44" i="37"/>
  <c r="BX44" i="31"/>
  <c r="CW44" i="31"/>
  <c r="CS44" i="31"/>
  <c r="CX42" i="17"/>
  <c r="CT42" i="17"/>
  <c r="BY42" i="17"/>
  <c r="CS47" i="43"/>
  <c r="BX47" i="43"/>
  <c r="CW47" i="43"/>
  <c r="CS44" i="29"/>
  <c r="BX44" i="29"/>
  <c r="CW44" i="29"/>
  <c r="CW44" i="23"/>
  <c r="BX44" i="23"/>
  <c r="CS44" i="23"/>
  <c r="CS47" i="59"/>
  <c r="CW47" i="59"/>
  <c r="BX47" i="59"/>
  <c r="CT42" i="31"/>
  <c r="BY42" i="31"/>
  <c r="CX42" i="31"/>
  <c r="CX42" i="33"/>
  <c r="BY42" i="33"/>
  <c r="CT42" i="33"/>
  <c r="BY42" i="35"/>
  <c r="CT42" i="35"/>
  <c r="CX42" i="35"/>
  <c r="CX45" i="33"/>
  <c r="CT45" i="33"/>
  <c r="BY45" i="33"/>
  <c r="CT45" i="17"/>
  <c r="BY45" i="17"/>
  <c r="CX45" i="17"/>
  <c r="CS47" i="41"/>
  <c r="BX47" i="41"/>
  <c r="CW47" i="41"/>
  <c r="CW44" i="25"/>
  <c r="BX44" i="25"/>
  <c r="CS44" i="25"/>
  <c r="CW47" i="35"/>
  <c r="CS47" i="35"/>
  <c r="BX47" i="35"/>
  <c r="BY45" i="43"/>
  <c r="CX45" i="43"/>
  <c r="CT45" i="43"/>
  <c r="BY45" i="39"/>
  <c r="CX45" i="39"/>
  <c r="CT45" i="39"/>
  <c r="CW44" i="45"/>
  <c r="BX44" i="45"/>
  <c r="CS44" i="45"/>
  <c r="CX45" i="25"/>
  <c r="CT45" i="25"/>
  <c r="BY45" i="25"/>
  <c r="BY42" i="59"/>
  <c r="CX42" i="59"/>
  <c r="CT42" i="59"/>
  <c r="BX47" i="37"/>
  <c r="CW47" i="37"/>
  <c r="CS47" i="37"/>
  <c r="CT45" i="15"/>
  <c r="CX45" i="15"/>
  <c r="BY45" i="15"/>
  <c r="DA46" i="59"/>
  <c r="CB46" i="59"/>
  <c r="CC46" i="59"/>
  <c r="DK36" i="59"/>
  <c r="CA39" i="59"/>
  <c r="CZ39" i="59"/>
  <c r="CB33" i="59"/>
  <c r="DA33" i="59"/>
  <c r="CC33" i="59"/>
  <c r="CZ49" i="59"/>
  <c r="CA49" i="59"/>
  <c r="CY48" i="59"/>
  <c r="BZ48" i="59"/>
  <c r="CU48" i="59"/>
  <c r="CC31" i="59"/>
  <c r="CB31" i="59"/>
  <c r="DA31" i="59"/>
  <c r="DI48" i="59"/>
  <c r="AS35" i="59"/>
  <c r="CB32" i="59"/>
  <c r="CC32" i="59"/>
  <c r="DA32" i="59"/>
  <c r="CB33" i="57"/>
  <c r="DA33" i="57"/>
  <c r="CC33" i="57"/>
  <c r="CB46" i="57"/>
  <c r="CC46" i="57"/>
  <c r="DA46" i="57"/>
  <c r="CB36" i="57"/>
  <c r="CC36" i="57"/>
  <c r="DA36" i="57"/>
  <c r="DH48" i="57"/>
  <c r="CZ39" i="57"/>
  <c r="CA39" i="57"/>
  <c r="CZ41" i="57"/>
  <c r="CA41" i="57"/>
  <c r="CT48" i="57"/>
  <c r="CX48" i="57"/>
  <c r="BY48" i="57"/>
  <c r="DA31" i="57"/>
  <c r="CC31" i="57"/>
  <c r="CB31" i="57"/>
  <c r="CW52" i="57"/>
  <c r="CS52" i="57"/>
  <c r="BX52" i="57"/>
  <c r="AS35" i="57"/>
  <c r="CB32" i="57"/>
  <c r="CC32" i="57"/>
  <c r="DA32" i="57"/>
  <c r="DK36" i="57"/>
  <c r="DG52" i="57"/>
  <c r="BZ49" i="57"/>
  <c r="CU49" i="57"/>
  <c r="CY49" i="57"/>
  <c r="CB31" i="55"/>
  <c r="CC31" i="55"/>
  <c r="DA31" i="55"/>
  <c r="CC32" i="55"/>
  <c r="DA32" i="55"/>
  <c r="CB32" i="55"/>
  <c r="DH48" i="55"/>
  <c r="CA39" i="55"/>
  <c r="CZ39" i="55"/>
  <c r="CX48" i="55"/>
  <c r="CT48" i="55"/>
  <c r="BY48" i="55"/>
  <c r="DL36" i="55"/>
  <c r="CB46" i="55"/>
  <c r="CC46" i="55"/>
  <c r="DA46" i="55"/>
  <c r="CY49" i="55"/>
  <c r="CU49" i="55"/>
  <c r="BZ49" i="55"/>
  <c r="AT35" i="55"/>
  <c r="CA41" i="55"/>
  <c r="CZ41" i="55"/>
  <c r="CC33" i="55"/>
  <c r="DA33" i="55"/>
  <c r="CB33" i="55"/>
  <c r="DH48" i="53"/>
  <c r="AT35" i="53"/>
  <c r="CC46" i="53"/>
  <c r="CB46" i="53"/>
  <c r="DA46" i="53"/>
  <c r="CA41" i="53"/>
  <c r="CZ41" i="53"/>
  <c r="CT52" i="53"/>
  <c r="CX52" i="53"/>
  <c r="BY52" i="53"/>
  <c r="CB39" i="53"/>
  <c r="DA39" i="53"/>
  <c r="CC39" i="53"/>
  <c r="DA32" i="53"/>
  <c r="CC32" i="53"/>
  <c r="CB32" i="53"/>
  <c r="DH52" i="53"/>
  <c r="CA33" i="53"/>
  <c r="CZ33" i="53"/>
  <c r="DK36" i="53"/>
  <c r="CY49" i="53"/>
  <c r="CU49" i="53"/>
  <c r="BZ49" i="53"/>
  <c r="AU29" i="53"/>
  <c r="CX48" i="53"/>
  <c r="CT48" i="53"/>
  <c r="BY48" i="53"/>
  <c r="DA31" i="53"/>
  <c r="CC31" i="53"/>
  <c r="CB31" i="53"/>
  <c r="CB32" i="51"/>
  <c r="DA32" i="51"/>
  <c r="CC32" i="51"/>
  <c r="CW52" i="51"/>
  <c r="CS52" i="51"/>
  <c r="BX52" i="51"/>
  <c r="AT35" i="51"/>
  <c r="CZ39" i="51"/>
  <c r="CA39" i="51"/>
  <c r="DA46" i="51"/>
  <c r="CC46" i="51"/>
  <c r="CB46" i="51"/>
  <c r="DG52" i="51"/>
  <c r="DJ36" i="51"/>
  <c r="CU49" i="51"/>
  <c r="BZ49" i="51"/>
  <c r="CY49" i="51"/>
  <c r="CE31" i="51"/>
  <c r="DC31" i="51"/>
  <c r="CB33" i="51"/>
  <c r="DA33" i="51"/>
  <c r="CC33" i="51"/>
  <c r="CA36" i="51"/>
  <c r="CZ36" i="51"/>
  <c r="CA41" i="51"/>
  <c r="CZ41" i="51"/>
  <c r="AT29" i="51"/>
  <c r="DH48" i="51"/>
  <c r="BY48" i="51"/>
  <c r="CX48" i="51"/>
  <c r="CT48" i="51"/>
  <c r="DI48" i="49"/>
  <c r="CA36" i="49"/>
  <c r="CZ36" i="49"/>
  <c r="DA33" i="49"/>
  <c r="CC33" i="49"/>
  <c r="CB33" i="49"/>
  <c r="DJ36" i="49"/>
  <c r="AT35" i="49"/>
  <c r="CZ49" i="49"/>
  <c r="CA49" i="49"/>
  <c r="CD46" i="49"/>
  <c r="DB46" i="49"/>
  <c r="DA31" i="49"/>
  <c r="CC31" i="49"/>
  <c r="CB31" i="49"/>
  <c r="CZ39" i="49"/>
  <c r="CA39" i="49"/>
  <c r="DA32" i="49"/>
  <c r="CC32" i="49"/>
  <c r="CB32" i="49"/>
  <c r="CY48" i="49"/>
  <c r="CU48" i="49"/>
  <c r="BZ48" i="49"/>
  <c r="DA31" i="47"/>
  <c r="CC31" i="47"/>
  <c r="CB31" i="47"/>
  <c r="AT35" i="47"/>
  <c r="DH48" i="47"/>
  <c r="CZ36" i="47"/>
  <c r="CA36" i="47"/>
  <c r="CA46" i="47"/>
  <c r="CZ46" i="47"/>
  <c r="CZ41" i="47"/>
  <c r="CA41" i="47"/>
  <c r="CC39" i="47"/>
  <c r="CB39" i="47"/>
  <c r="DA39" i="47"/>
  <c r="DA32" i="47"/>
  <c r="CC32" i="47"/>
  <c r="CB32" i="47"/>
  <c r="BX52" i="47"/>
  <c r="CW52" i="47"/>
  <c r="CS52" i="47"/>
  <c r="DA33" i="47"/>
  <c r="CC33" i="47"/>
  <c r="CB33" i="47"/>
  <c r="DJ36" i="47"/>
  <c r="CY49" i="47"/>
  <c r="BZ49" i="47"/>
  <c r="CU49" i="47"/>
  <c r="AS29" i="47"/>
  <c r="DG52" i="47"/>
  <c r="CT48" i="47"/>
  <c r="CX48" i="47"/>
  <c r="BY48" i="47"/>
  <c r="CC33" i="45"/>
  <c r="CB33" i="45"/>
  <c r="DA33" i="45"/>
  <c r="CC41" i="45"/>
  <c r="DA41" i="45"/>
  <c r="CB41" i="45"/>
  <c r="CB31" i="45"/>
  <c r="CC31" i="45"/>
  <c r="DA31" i="45"/>
  <c r="AT29" i="45"/>
  <c r="CA39" i="45"/>
  <c r="CZ39" i="45"/>
  <c r="CA46" i="45"/>
  <c r="CZ46" i="45"/>
  <c r="CY49" i="45"/>
  <c r="BZ49" i="45"/>
  <c r="CU49" i="45"/>
  <c r="CC32" i="45"/>
  <c r="CB32" i="45"/>
  <c r="DA32" i="45"/>
  <c r="CA36" i="45"/>
  <c r="CZ36" i="45"/>
  <c r="DH48" i="45"/>
  <c r="AS35" i="45"/>
  <c r="DJ36" i="45"/>
  <c r="CX48" i="45"/>
  <c r="BY48" i="45"/>
  <c r="CT48" i="45"/>
  <c r="DH48" i="43"/>
  <c r="CZ33" i="43"/>
  <c r="CA33" i="43"/>
  <c r="CZ39" i="43"/>
  <c r="CA39" i="43"/>
  <c r="AT35" i="43"/>
  <c r="CZ41" i="43"/>
  <c r="CA41" i="43"/>
  <c r="CT48" i="43"/>
  <c r="BY48" i="43"/>
  <c r="CX48" i="43"/>
  <c r="CC46" i="43"/>
  <c r="DA46" i="43"/>
  <c r="CB46" i="43"/>
  <c r="CU49" i="43"/>
  <c r="CY49" i="43"/>
  <c r="BZ49" i="43"/>
  <c r="CB32" i="43"/>
  <c r="DA32" i="43"/>
  <c r="CC32" i="43"/>
  <c r="DA31" i="43"/>
  <c r="CC31" i="43"/>
  <c r="CB31" i="43"/>
  <c r="AS29" i="43"/>
  <c r="DJ48" i="41"/>
  <c r="CB31" i="41"/>
  <c r="CC31" i="41"/>
  <c r="DA31" i="41"/>
  <c r="DA46" i="41"/>
  <c r="CC46" i="41"/>
  <c r="CB46" i="41"/>
  <c r="DA32" i="41"/>
  <c r="CB32" i="41"/>
  <c r="CC32" i="41"/>
  <c r="CC41" i="41"/>
  <c r="DA41" i="41"/>
  <c r="CB41" i="41"/>
  <c r="AU35" i="41"/>
  <c r="DA39" i="41"/>
  <c r="CC39" i="41"/>
  <c r="CB39" i="41"/>
  <c r="DA31" i="39"/>
  <c r="CC31" i="39"/>
  <c r="CB31" i="39"/>
  <c r="CY49" i="39"/>
  <c r="CU49" i="39"/>
  <c r="BZ49" i="39"/>
  <c r="CS52" i="39"/>
  <c r="BX52" i="39"/>
  <c r="CW52" i="39"/>
  <c r="DG52" i="39"/>
  <c r="DK36" i="39"/>
  <c r="CB32" i="39"/>
  <c r="DA32" i="39"/>
  <c r="CC32" i="39"/>
  <c r="AT29" i="39"/>
  <c r="CB46" i="39"/>
  <c r="CC46" i="39"/>
  <c r="DA46" i="39"/>
  <c r="DH48" i="39"/>
  <c r="AU35" i="39"/>
  <c r="CA39" i="39"/>
  <c r="CZ39" i="39"/>
  <c r="DA41" i="39"/>
  <c r="CC41" i="39"/>
  <c r="CB41" i="39"/>
  <c r="CX48" i="39"/>
  <c r="CT48" i="39"/>
  <c r="BY48" i="39"/>
  <c r="CA33" i="39"/>
  <c r="CZ33" i="39"/>
  <c r="CB32" i="37"/>
  <c r="DA32" i="37"/>
  <c r="CC32" i="37"/>
  <c r="DH48" i="37"/>
  <c r="CX48" i="37"/>
  <c r="CT48" i="37"/>
  <c r="BY48" i="37"/>
  <c r="CD33" i="37"/>
  <c r="DB33" i="37"/>
  <c r="AU35" i="37"/>
  <c r="CY49" i="37"/>
  <c r="CU49" i="37"/>
  <c r="BZ49" i="37"/>
  <c r="CA41" i="37"/>
  <c r="CZ41" i="37"/>
  <c r="CB31" i="37"/>
  <c r="DA31" i="37"/>
  <c r="CC31" i="37"/>
  <c r="CB46" i="37"/>
  <c r="DA46" i="37"/>
  <c r="CC46" i="37"/>
  <c r="CZ39" i="37"/>
  <c r="CA39" i="37"/>
  <c r="CB39" i="35"/>
  <c r="DA39" i="35"/>
  <c r="CC39" i="35"/>
  <c r="CC41" i="35"/>
  <c r="CB41" i="35"/>
  <c r="DA41" i="35"/>
  <c r="AS35" i="35"/>
  <c r="CB31" i="35"/>
  <c r="DA31" i="35"/>
  <c r="CC31" i="35"/>
  <c r="DA32" i="35"/>
  <c r="CC32" i="35"/>
  <c r="CB32" i="35"/>
  <c r="BY48" i="35"/>
  <c r="CX48" i="35"/>
  <c r="CT48" i="35"/>
  <c r="DH48" i="35"/>
  <c r="BZ49" i="35"/>
  <c r="CY49" i="35"/>
  <c r="CU49" i="35"/>
  <c r="DA33" i="35"/>
  <c r="CC33" i="35"/>
  <c r="CB33" i="35"/>
  <c r="DB46" i="35"/>
  <c r="CD46" i="35"/>
  <c r="CX48" i="33"/>
  <c r="BY48" i="33"/>
  <c r="CT48" i="33"/>
  <c r="DA32" i="33"/>
  <c r="CC32" i="33"/>
  <c r="CB32" i="33"/>
  <c r="CB31" i="33"/>
  <c r="DA31" i="33"/>
  <c r="CC31" i="33"/>
  <c r="CC46" i="33"/>
  <c r="CB46" i="33"/>
  <c r="DA46" i="33"/>
  <c r="CZ39" i="33"/>
  <c r="CA39" i="33"/>
  <c r="DH48" i="33"/>
  <c r="AS35" i="33"/>
  <c r="CY49" i="33"/>
  <c r="CU49" i="33"/>
  <c r="BZ49" i="33"/>
  <c r="DA33" i="33"/>
  <c r="CC33" i="33"/>
  <c r="CB33" i="33"/>
  <c r="DA33" i="31"/>
  <c r="CC33" i="31"/>
  <c r="CB33" i="31"/>
  <c r="CU49" i="31"/>
  <c r="CY49" i="31"/>
  <c r="BZ49" i="31"/>
  <c r="DA32" i="31"/>
  <c r="CC32" i="31"/>
  <c r="CB32" i="31"/>
  <c r="AS35" i="31"/>
  <c r="CA39" i="31"/>
  <c r="CZ39" i="31"/>
  <c r="CT48" i="31"/>
  <c r="CX48" i="31"/>
  <c r="BY48" i="31"/>
  <c r="DH48" i="31"/>
  <c r="DB41" i="31"/>
  <c r="CD41" i="31"/>
  <c r="DA46" i="31"/>
  <c r="CC46" i="31"/>
  <c r="CB46" i="31"/>
  <c r="CB31" i="31"/>
  <c r="CC31" i="31"/>
  <c r="DA31" i="31"/>
  <c r="CB32" i="29"/>
  <c r="DA32" i="29"/>
  <c r="CC32" i="29"/>
  <c r="CT48" i="29"/>
  <c r="BY48" i="29"/>
  <c r="CX48" i="29"/>
  <c r="CA46" i="29"/>
  <c r="CZ46" i="29"/>
  <c r="CZ39" i="29"/>
  <c r="CA39" i="29"/>
  <c r="DH48" i="29"/>
  <c r="CZ33" i="29"/>
  <c r="CA33" i="29"/>
  <c r="BZ49" i="29"/>
  <c r="CY49" i="29"/>
  <c r="CU49" i="29"/>
  <c r="AT35" i="29"/>
  <c r="CC41" i="29"/>
  <c r="CB41" i="29"/>
  <c r="DA41" i="29"/>
  <c r="CC31" i="29"/>
  <c r="CB31" i="29"/>
  <c r="DA31" i="29"/>
  <c r="CC31" i="27"/>
  <c r="CB31" i="27"/>
  <c r="DA31" i="27"/>
  <c r="DA33" i="27"/>
  <c r="CC33" i="27"/>
  <c r="CB33" i="27"/>
  <c r="CY49" i="27"/>
  <c r="CU49" i="27"/>
  <c r="BZ49" i="27"/>
  <c r="AV35" i="27"/>
  <c r="CZ39" i="27"/>
  <c r="CA39" i="27"/>
  <c r="CX48" i="27"/>
  <c r="BY48" i="27"/>
  <c r="CT48" i="27"/>
  <c r="CA46" i="27"/>
  <c r="CZ46" i="27"/>
  <c r="DH48" i="27"/>
  <c r="CC32" i="27"/>
  <c r="DA32" i="27"/>
  <c r="CB32" i="27"/>
  <c r="BZ49" i="25"/>
  <c r="CY49" i="25"/>
  <c r="CU49" i="25"/>
  <c r="DA46" i="25"/>
  <c r="CC46" i="25"/>
  <c r="CB46" i="25"/>
  <c r="CT48" i="25"/>
  <c r="BY48" i="25"/>
  <c r="CX48" i="25"/>
  <c r="CB33" i="25"/>
  <c r="CC33" i="25"/>
  <c r="DA33" i="25"/>
  <c r="DH48" i="25"/>
  <c r="CA41" i="25"/>
  <c r="CZ41" i="25"/>
  <c r="DA32" i="25"/>
  <c r="CC32" i="25"/>
  <c r="CB32" i="25"/>
  <c r="AS35" i="25"/>
  <c r="CA39" i="25"/>
  <c r="CZ39" i="25"/>
  <c r="CB31" i="25"/>
  <c r="DA31" i="25"/>
  <c r="CC31" i="25"/>
  <c r="CC46" i="23"/>
  <c r="CB46" i="23"/>
  <c r="DA46" i="23"/>
  <c r="CA39" i="23"/>
  <c r="CZ39" i="23"/>
  <c r="AT35" i="23"/>
  <c r="CZ33" i="23"/>
  <c r="CA33" i="23"/>
  <c r="DA32" i="23"/>
  <c r="CC32" i="23"/>
  <c r="CB32" i="23"/>
  <c r="CB31" i="23"/>
  <c r="DA31" i="23"/>
  <c r="CC31" i="23"/>
  <c r="CX48" i="23"/>
  <c r="BY48" i="23"/>
  <c r="CT48" i="23"/>
  <c r="CY49" i="23"/>
  <c r="CU49" i="23"/>
  <c r="BZ49" i="23"/>
  <c r="DH48" i="23"/>
  <c r="CZ33" i="19"/>
  <c r="CA33" i="19"/>
  <c r="CZ41" i="19"/>
  <c r="CA41" i="19"/>
  <c r="CZ49" i="19"/>
  <c r="CA49" i="19"/>
  <c r="CB32" i="19"/>
  <c r="CC32" i="19"/>
  <c r="DA32" i="19"/>
  <c r="DI48" i="19"/>
  <c r="CY48" i="19"/>
  <c r="CU48" i="19"/>
  <c r="BZ48" i="19"/>
  <c r="CD46" i="19"/>
  <c r="DB46" i="19"/>
  <c r="CC39" i="19"/>
  <c r="DA39" i="19"/>
  <c r="CB39" i="19"/>
  <c r="AT35" i="19"/>
  <c r="CB31" i="19"/>
  <c r="DA31" i="19"/>
  <c r="CC31" i="19"/>
  <c r="CZ39" i="17"/>
  <c r="CA39" i="17"/>
  <c r="DA32" i="17"/>
  <c r="CC32" i="17"/>
  <c r="CB32" i="17"/>
  <c r="DA33" i="17"/>
  <c r="CC33" i="17"/>
  <c r="CB33" i="17"/>
  <c r="CC46" i="17"/>
  <c r="CB46" i="17"/>
  <c r="DA46" i="17"/>
  <c r="CY49" i="17"/>
  <c r="CU49" i="17"/>
  <c r="BZ49" i="17"/>
  <c r="CT48" i="17"/>
  <c r="BY48" i="17"/>
  <c r="CX48" i="17"/>
  <c r="AT35" i="17"/>
  <c r="CB41" i="17"/>
  <c r="DA41" i="17"/>
  <c r="CC41" i="17"/>
  <c r="DH48" i="17"/>
  <c r="CC31" i="17"/>
  <c r="CB31" i="17"/>
  <c r="DA31" i="17"/>
  <c r="CC32" i="15"/>
  <c r="CB32" i="15"/>
  <c r="DA32" i="15"/>
  <c r="CX48" i="15"/>
  <c r="BY48" i="15"/>
  <c r="CT48" i="15"/>
  <c r="DA31" i="15"/>
  <c r="CC31" i="15"/>
  <c r="CB31" i="15"/>
  <c r="CA46" i="15"/>
  <c r="CZ46" i="15"/>
  <c r="DH48" i="15"/>
  <c r="AT35" i="15"/>
  <c r="CZ33" i="15"/>
  <c r="CA33" i="15"/>
  <c r="CA39" i="15"/>
  <c r="CZ39" i="15"/>
  <c r="CU49" i="15"/>
  <c r="BZ49" i="15"/>
  <c r="CY49" i="15"/>
  <c r="CB32" i="13"/>
  <c r="DA32" i="13"/>
  <c r="CC32" i="13"/>
  <c r="CB31" i="13"/>
  <c r="CC31" i="13"/>
  <c r="DA31" i="13"/>
  <c r="AS35" i="13"/>
  <c r="BY48" i="13"/>
  <c r="CX48" i="13"/>
  <c r="CT48" i="13"/>
  <c r="CA41" i="13"/>
  <c r="CZ41" i="13"/>
  <c r="CB33" i="13"/>
  <c r="DA33" i="13"/>
  <c r="CC33" i="13"/>
  <c r="DA46" i="13"/>
  <c r="CB46" i="13"/>
  <c r="CC46" i="13"/>
  <c r="DH48" i="13"/>
  <c r="CZ39" i="13"/>
  <c r="CA39" i="13"/>
  <c r="CU49" i="13"/>
  <c r="BZ49" i="13"/>
  <c r="CY49" i="13"/>
  <c r="BZ39" i="11"/>
  <c r="CY39" i="11"/>
  <c r="CU39" i="11"/>
  <c r="CZ46" i="11"/>
  <c r="CA46" i="11"/>
  <c r="BY45" i="11"/>
  <c r="CT45" i="11"/>
  <c r="CX45" i="11"/>
  <c r="BV52" i="11"/>
  <c r="DF52" i="11"/>
  <c r="DG52" i="11" s="1"/>
  <c r="DH52" i="11" s="1"/>
  <c r="DI52" i="11" s="1"/>
  <c r="DJ52" i="11" s="1"/>
  <c r="DK52" i="11" s="1"/>
  <c r="DL52" i="11" s="1"/>
  <c r="DM52" i="11" s="1"/>
  <c r="DN52" i="11" s="1"/>
  <c r="CV52" i="11"/>
  <c r="BW52" i="11"/>
  <c r="CR52" i="11"/>
  <c r="CX49" i="11"/>
  <c r="BY49" i="11"/>
  <c r="CT49" i="11"/>
  <c r="AT35" i="11"/>
  <c r="CX47" i="11"/>
  <c r="CT47" i="11"/>
  <c r="BY47" i="11"/>
  <c r="CA36" i="11"/>
  <c r="CZ36" i="11"/>
  <c r="BY44" i="11"/>
  <c r="CT44" i="11"/>
  <c r="CX44" i="11"/>
  <c r="CA33" i="11"/>
  <c r="CZ33" i="11"/>
  <c r="CY41" i="11"/>
  <c r="BZ41" i="11"/>
  <c r="CU41" i="11"/>
  <c r="CY42" i="11"/>
  <c r="BZ42" i="11"/>
  <c r="CU42" i="11"/>
  <c r="CW48" i="11"/>
  <c r="BX48" i="11"/>
  <c r="CS48" i="11"/>
  <c r="DA31" i="11"/>
  <c r="CB31" i="11"/>
  <c r="CC31" i="11"/>
  <c r="DA32" i="11"/>
  <c r="CC32" i="11"/>
  <c r="CB32" i="11"/>
  <c r="CA33" i="9"/>
  <c r="CZ33" i="9"/>
  <c r="BY49" i="9"/>
  <c r="CT49" i="9"/>
  <c r="CX49" i="9"/>
  <c r="DF52" i="9"/>
  <c r="CV52" i="9"/>
  <c r="BW52" i="9"/>
  <c r="BV52" i="9"/>
  <c r="CR52" i="9"/>
  <c r="DG48" i="9"/>
  <c r="CU41" i="9"/>
  <c r="BZ41" i="9"/>
  <c r="CY41" i="9"/>
  <c r="AT35" i="9"/>
  <c r="CW48" i="9"/>
  <c r="CS48" i="9"/>
  <c r="BX48" i="9"/>
  <c r="CZ39" i="9"/>
  <c r="CA39" i="9"/>
  <c r="CT47" i="9"/>
  <c r="CX47" i="9"/>
  <c r="BY47" i="9"/>
  <c r="CU40" i="9"/>
  <c r="BZ40" i="9"/>
  <c r="CY40" i="9"/>
  <c r="CA31" i="9"/>
  <c r="CZ31" i="9"/>
  <c r="AR29" i="9"/>
  <c r="CZ32" i="9"/>
  <c r="CA32" i="9"/>
  <c r="CA46" i="9"/>
  <c r="CZ46" i="9"/>
  <c r="AS34" i="9"/>
  <c r="DJ36" i="9"/>
  <c r="BZ42" i="9"/>
  <c r="CU42" i="9"/>
  <c r="CY42" i="9"/>
  <c r="I36" i="2"/>
  <c r="Q14" i="34" s="1"/>
  <c r="A37" i="35" s="1"/>
  <c r="G37" i="35" s="1"/>
  <c r="I37" i="2"/>
  <c r="Q14" i="36" s="1"/>
  <c r="A37" i="37" s="1"/>
  <c r="G37" i="37" s="1"/>
  <c r="I38" i="2"/>
  <c r="Q14" i="38" s="1"/>
  <c r="A37" i="39" s="1"/>
  <c r="G37" i="39" s="1"/>
  <c r="I39" i="2"/>
  <c r="Q14" i="40" s="1"/>
  <c r="A37" i="41" s="1"/>
  <c r="G37" i="41" s="1"/>
  <c r="I40" i="2"/>
  <c r="Q14" i="42" s="1"/>
  <c r="A37" i="43" s="1"/>
  <c r="G37" i="43" s="1"/>
  <c r="I41" i="2"/>
  <c r="Q14" i="44" s="1"/>
  <c r="A37" i="45" s="1"/>
  <c r="G37" i="45" s="1"/>
  <c r="I42" i="2"/>
  <c r="Q14" i="46" s="1"/>
  <c r="A37" i="47" s="1"/>
  <c r="G37" i="47" s="1"/>
  <c r="I43" i="2"/>
  <c r="Q14" i="48" s="1"/>
  <c r="A37" i="49" s="1"/>
  <c r="G37" i="49" s="1"/>
  <c r="I44" i="2"/>
  <c r="Q14" i="50" s="1"/>
  <c r="A37" i="51" s="1"/>
  <c r="G37" i="51" s="1"/>
  <c r="I45" i="2"/>
  <c r="Q14" i="52" s="1"/>
  <c r="A37" i="53" s="1"/>
  <c r="G37" i="53" s="1"/>
  <c r="I46" i="2"/>
  <c r="Q14" i="54" s="1"/>
  <c r="A37" i="55" s="1"/>
  <c r="G37" i="55" s="1"/>
  <c r="I47" i="2"/>
  <c r="Q14" i="56" s="1"/>
  <c r="A37" i="57" s="1"/>
  <c r="G37" i="57" s="1"/>
  <c r="I48" i="2"/>
  <c r="I49" i="2"/>
  <c r="Q14" i="60" s="1"/>
  <c r="A37" i="61" s="1"/>
  <c r="G37" i="61" s="1"/>
  <c r="C36" i="2"/>
  <c r="D36" i="2"/>
  <c r="I24" i="2"/>
  <c r="Q14" i="10" s="1"/>
  <c r="A37" i="11" s="1"/>
  <c r="G37" i="11" s="1"/>
  <c r="A42" i="3"/>
  <c r="D24" i="2"/>
  <c r="C24" i="2"/>
  <c r="A38" i="11" l="1"/>
  <c r="G38" i="11" s="1"/>
  <c r="J37" i="11"/>
  <c r="U37" i="11"/>
  <c r="V37" i="11" s="1"/>
  <c r="W37" i="11" s="1"/>
  <c r="X37" i="11" s="1"/>
  <c r="Y37" i="11" s="1"/>
  <c r="Z37" i="11" s="1"/>
  <c r="AA37" i="11" s="1"/>
  <c r="AB37" i="11" s="1"/>
  <c r="AC37" i="11" s="1"/>
  <c r="C37" i="2"/>
  <c r="Q8" i="34"/>
  <c r="A34" i="35" s="1"/>
  <c r="G34" i="35" s="1"/>
  <c r="I22" i="2"/>
  <c r="Q14" i="58"/>
  <c r="A37" i="59" s="1"/>
  <c r="G37" i="59" s="1"/>
  <c r="J37" i="51"/>
  <c r="U37" i="51"/>
  <c r="V37" i="51" s="1"/>
  <c r="W37" i="51" s="1"/>
  <c r="X37" i="51" s="1"/>
  <c r="Y37" i="51" s="1"/>
  <c r="Z37" i="51" s="1"/>
  <c r="AA37" i="51" s="1"/>
  <c r="AB37" i="51" s="1"/>
  <c r="AC37" i="51" s="1"/>
  <c r="A38" i="51"/>
  <c r="G38" i="51" s="1"/>
  <c r="A38" i="43"/>
  <c r="G38" i="43" s="1"/>
  <c r="J37" i="43"/>
  <c r="U37" i="43"/>
  <c r="V37" i="43" s="1"/>
  <c r="W37" i="43" s="1"/>
  <c r="X37" i="43" s="1"/>
  <c r="Y37" i="43" s="1"/>
  <c r="Z37" i="43" s="1"/>
  <c r="AA37" i="43" s="1"/>
  <c r="AB37" i="43" s="1"/>
  <c r="AC37" i="43" s="1"/>
  <c r="U37" i="35"/>
  <c r="V37" i="35" s="1"/>
  <c r="W37" i="35" s="1"/>
  <c r="X37" i="35" s="1"/>
  <c r="Y37" i="35" s="1"/>
  <c r="Z37" i="35" s="1"/>
  <c r="AA37" i="35" s="1"/>
  <c r="AB37" i="35" s="1"/>
  <c r="AC37" i="35" s="1"/>
  <c r="A38" i="35"/>
  <c r="G38" i="35" s="1"/>
  <c r="J37" i="35"/>
  <c r="C25" i="2"/>
  <c r="Q8" i="10"/>
  <c r="A34" i="11" s="1"/>
  <c r="G34" i="11" s="1"/>
  <c r="D37" i="2"/>
  <c r="Q9" i="34"/>
  <c r="A29" i="35" s="1"/>
  <c r="G29" i="35" s="1"/>
  <c r="J37" i="61"/>
  <c r="A38" i="61"/>
  <c r="G38" i="61" s="1"/>
  <c r="U37" i="61"/>
  <c r="V37" i="61" s="1"/>
  <c r="W37" i="61" s="1"/>
  <c r="X37" i="61" s="1"/>
  <c r="Y37" i="61" s="1"/>
  <c r="Z37" i="61" s="1"/>
  <c r="AA37" i="61" s="1"/>
  <c r="AB37" i="61" s="1"/>
  <c r="AC37" i="61" s="1"/>
  <c r="A38" i="57"/>
  <c r="G38" i="57" s="1"/>
  <c r="U37" i="57"/>
  <c r="V37" i="57" s="1"/>
  <c r="W37" i="57" s="1"/>
  <c r="X37" i="57" s="1"/>
  <c r="Y37" i="57" s="1"/>
  <c r="Z37" i="57" s="1"/>
  <c r="AA37" i="57" s="1"/>
  <c r="AB37" i="57" s="1"/>
  <c r="AC37" i="57" s="1"/>
  <c r="J37" i="57"/>
  <c r="A38" i="45"/>
  <c r="G38" i="45" s="1"/>
  <c r="U37" i="45"/>
  <c r="V37" i="45" s="1"/>
  <c r="W37" i="45" s="1"/>
  <c r="X37" i="45" s="1"/>
  <c r="Y37" i="45" s="1"/>
  <c r="Z37" i="45" s="1"/>
  <c r="AA37" i="45" s="1"/>
  <c r="AB37" i="45" s="1"/>
  <c r="AC37" i="45" s="1"/>
  <c r="J37" i="45"/>
  <c r="U37" i="41"/>
  <c r="V37" i="41" s="1"/>
  <c r="W37" i="41" s="1"/>
  <c r="X37" i="41" s="1"/>
  <c r="Y37" i="41" s="1"/>
  <c r="Z37" i="41" s="1"/>
  <c r="AA37" i="41" s="1"/>
  <c r="AB37" i="41" s="1"/>
  <c r="AC37" i="41" s="1"/>
  <c r="A38" i="41"/>
  <c r="G38" i="41" s="1"/>
  <c r="J37" i="41"/>
  <c r="J37" i="37"/>
  <c r="A38" i="37"/>
  <c r="G38" i="37" s="1"/>
  <c r="U37" i="37"/>
  <c r="V37" i="37" s="1"/>
  <c r="W37" i="37" s="1"/>
  <c r="X37" i="37" s="1"/>
  <c r="Y37" i="37" s="1"/>
  <c r="Z37" i="37" s="1"/>
  <c r="AA37" i="37" s="1"/>
  <c r="AB37" i="37" s="1"/>
  <c r="AC37" i="37" s="1"/>
  <c r="M52" i="41"/>
  <c r="R52" i="41"/>
  <c r="R53" i="41" s="1"/>
  <c r="Q52" i="41"/>
  <c r="Q53" i="41" s="1"/>
  <c r="CF44" i="35"/>
  <c r="CG44" i="35"/>
  <c r="BB44" i="35"/>
  <c r="CH44" i="35"/>
  <c r="Q52" i="35"/>
  <c r="Q53" i="35" s="1"/>
  <c r="R52" i="35"/>
  <c r="R53" i="35" s="1"/>
  <c r="M52" i="35"/>
  <c r="AG36" i="41"/>
  <c r="AM36" i="41" s="1"/>
  <c r="AN36" i="41" s="1"/>
  <c r="AO36" i="41" s="1"/>
  <c r="AP36" i="41" s="1"/>
  <c r="AQ36" i="41" s="1"/>
  <c r="AR36" i="41" s="1"/>
  <c r="AS36" i="41" s="1"/>
  <c r="AT36" i="41" s="1"/>
  <c r="AU36" i="41" s="1"/>
  <c r="AV36" i="41" s="1"/>
  <c r="AW36" i="41" s="1"/>
  <c r="AX36" i="41" s="1"/>
  <c r="AY36" i="41" s="1"/>
  <c r="AZ36" i="41" s="1"/>
  <c r="AL36" i="41"/>
  <c r="AL36" i="37"/>
  <c r="AG36" i="37"/>
  <c r="AM36" i="37" s="1"/>
  <c r="AN36" i="37" s="1"/>
  <c r="AO36" i="37" s="1"/>
  <c r="AP36" i="37" s="1"/>
  <c r="AQ36" i="37" s="1"/>
  <c r="AR36" i="37" s="1"/>
  <c r="AS36" i="37" s="1"/>
  <c r="AT36" i="37" s="1"/>
  <c r="AU36" i="37" s="1"/>
  <c r="AV36" i="37" s="1"/>
  <c r="AW36" i="37" s="1"/>
  <c r="AX36" i="37" s="1"/>
  <c r="AY36" i="37" s="1"/>
  <c r="AZ36" i="37" s="1"/>
  <c r="AJ52" i="37"/>
  <c r="AK52" i="37"/>
  <c r="AF52" i="37"/>
  <c r="R52" i="43"/>
  <c r="R53" i="43" s="1"/>
  <c r="Q52" i="43"/>
  <c r="Q53" i="43" s="1"/>
  <c r="M52" i="43"/>
  <c r="AK52" i="35"/>
  <c r="AF52" i="35"/>
  <c r="AJ52" i="35"/>
  <c r="L53" i="43"/>
  <c r="L53" i="41"/>
  <c r="N36" i="41"/>
  <c r="S36" i="41"/>
  <c r="M53" i="41"/>
  <c r="R52" i="37"/>
  <c r="Q52" i="37"/>
  <c r="Q53" i="37" s="1"/>
  <c r="M52" i="37"/>
  <c r="AG36" i="43"/>
  <c r="AM36" i="43" s="1"/>
  <c r="AN36" i="43" s="1"/>
  <c r="AO36" i="43" s="1"/>
  <c r="AP36" i="43" s="1"/>
  <c r="AQ36" i="43" s="1"/>
  <c r="AR36" i="43" s="1"/>
  <c r="AS36" i="43" s="1"/>
  <c r="AT36" i="43" s="1"/>
  <c r="AU36" i="43" s="1"/>
  <c r="AV36" i="43" s="1"/>
  <c r="AW36" i="43" s="1"/>
  <c r="AX36" i="43" s="1"/>
  <c r="AY36" i="43" s="1"/>
  <c r="AZ36" i="43" s="1"/>
  <c r="AL36" i="43"/>
  <c r="R53" i="37"/>
  <c r="S36" i="37"/>
  <c r="N36" i="37"/>
  <c r="M53" i="37"/>
  <c r="S36" i="35"/>
  <c r="N36" i="35"/>
  <c r="M53" i="35"/>
  <c r="AJ52" i="41"/>
  <c r="AF52" i="41"/>
  <c r="AK52" i="41"/>
  <c r="D25" i="2"/>
  <c r="Q9" i="10"/>
  <c r="A38" i="55"/>
  <c r="G38" i="55" s="1"/>
  <c r="J37" i="55"/>
  <c r="U37" i="55"/>
  <c r="V37" i="55" s="1"/>
  <c r="W37" i="55" s="1"/>
  <c r="X37" i="55" s="1"/>
  <c r="Y37" i="55" s="1"/>
  <c r="Z37" i="55" s="1"/>
  <c r="AA37" i="55" s="1"/>
  <c r="AB37" i="55" s="1"/>
  <c r="AC37" i="55" s="1"/>
  <c r="AL36" i="35"/>
  <c r="AG36" i="35"/>
  <c r="AM36" i="35" s="1"/>
  <c r="AN36" i="35" s="1"/>
  <c r="AO36" i="35" s="1"/>
  <c r="AP36" i="35" s="1"/>
  <c r="AQ36" i="35" s="1"/>
  <c r="AR36" i="35" s="1"/>
  <c r="AS36" i="35" s="1"/>
  <c r="AT36" i="35" s="1"/>
  <c r="AU36" i="35" s="1"/>
  <c r="AV36" i="35" s="1"/>
  <c r="AW36" i="35" s="1"/>
  <c r="AX36" i="35" s="1"/>
  <c r="AY36" i="35" s="1"/>
  <c r="AZ36" i="35" s="1"/>
  <c r="CD33" i="41"/>
  <c r="DB33" i="41"/>
  <c r="S36" i="43"/>
  <c r="N36" i="43"/>
  <c r="M53" i="43"/>
  <c r="AK52" i="43"/>
  <c r="AJ52" i="43"/>
  <c r="AF52" i="43"/>
  <c r="L53" i="35"/>
  <c r="A38" i="53"/>
  <c r="G38" i="53" s="1"/>
  <c r="U37" i="53"/>
  <c r="J37" i="53"/>
  <c r="A38" i="49"/>
  <c r="G38" i="49" s="1"/>
  <c r="J37" i="49"/>
  <c r="U37" i="49"/>
  <c r="U37" i="47"/>
  <c r="A38" i="47"/>
  <c r="G38" i="47" s="1"/>
  <c r="J37" i="47"/>
  <c r="U37" i="39"/>
  <c r="A38" i="39"/>
  <c r="G38" i="39" s="1"/>
  <c r="J37" i="39"/>
  <c r="AZ35" i="64"/>
  <c r="DD41" i="64"/>
  <c r="DE41" i="64"/>
  <c r="DO41" i="64" s="1"/>
  <c r="DP41" i="64" s="1"/>
  <c r="DQ41" i="64" s="1"/>
  <c r="DR41" i="64" s="1"/>
  <c r="DS41" i="64" s="1"/>
  <c r="DT41" i="64" s="1"/>
  <c r="DU41" i="64" s="1"/>
  <c r="DV41" i="64" s="1"/>
  <c r="DW41" i="64" s="1"/>
  <c r="DB48" i="64"/>
  <c r="CD48" i="64"/>
  <c r="DE45" i="64"/>
  <c r="DO45" i="64" s="1"/>
  <c r="DP45" i="64" s="1"/>
  <c r="DQ45" i="64" s="1"/>
  <c r="DR45" i="64" s="1"/>
  <c r="DS45" i="64" s="1"/>
  <c r="DT45" i="64" s="1"/>
  <c r="DU45" i="64" s="1"/>
  <c r="DV45" i="64" s="1"/>
  <c r="DW45" i="64" s="1"/>
  <c r="DD45" i="64"/>
  <c r="DD39" i="64"/>
  <c r="DE39" i="64"/>
  <c r="DO39" i="64" s="1"/>
  <c r="DP39" i="64" s="1"/>
  <c r="DQ39" i="64" s="1"/>
  <c r="DR39" i="64" s="1"/>
  <c r="DS39" i="64" s="1"/>
  <c r="DT39" i="64" s="1"/>
  <c r="DU39" i="64" s="1"/>
  <c r="DV39" i="64" s="1"/>
  <c r="DW39" i="64" s="1"/>
  <c r="DD47" i="64"/>
  <c r="DE47" i="64"/>
  <c r="DO47" i="64" s="1"/>
  <c r="DP47" i="64" s="1"/>
  <c r="DQ47" i="64" s="1"/>
  <c r="DR47" i="64" s="1"/>
  <c r="DS47" i="64" s="1"/>
  <c r="DT47" i="64" s="1"/>
  <c r="DU47" i="64" s="1"/>
  <c r="DV47" i="64" s="1"/>
  <c r="DW47" i="64" s="1"/>
  <c r="DE44" i="64"/>
  <c r="DO44" i="64" s="1"/>
  <c r="DP44" i="64" s="1"/>
  <c r="DQ44" i="64" s="1"/>
  <c r="DR44" i="64" s="1"/>
  <c r="DS44" i="64" s="1"/>
  <c r="DT44" i="64" s="1"/>
  <c r="DU44" i="64" s="1"/>
  <c r="DV44" i="64" s="1"/>
  <c r="DW44" i="64" s="1"/>
  <c r="DD44" i="64"/>
  <c r="CE49" i="64"/>
  <c r="DC49" i="64"/>
  <c r="CU40" i="17"/>
  <c r="CY40" i="17"/>
  <c r="BZ40" i="17"/>
  <c r="BZ40" i="27"/>
  <c r="CY40" i="27"/>
  <c r="CU40" i="27"/>
  <c r="BZ40" i="25"/>
  <c r="CU40" i="25"/>
  <c r="CY40" i="25"/>
  <c r="CU40" i="53"/>
  <c r="CY40" i="53"/>
  <c r="BZ40" i="53"/>
  <c r="CU40" i="29"/>
  <c r="BZ40" i="29"/>
  <c r="CY40" i="29"/>
  <c r="BZ40" i="19"/>
  <c r="CY40" i="19"/>
  <c r="CU40" i="19"/>
  <c r="BZ40" i="35"/>
  <c r="CY40" i="35"/>
  <c r="CU40" i="35"/>
  <c r="CU40" i="39"/>
  <c r="BZ40" i="39"/>
  <c r="CY40" i="39"/>
  <c r="CU40" i="57"/>
  <c r="CY40" i="57"/>
  <c r="BZ40" i="57"/>
  <c r="CU40" i="23"/>
  <c r="BZ40" i="23"/>
  <c r="CY40" i="23"/>
  <c r="BZ40" i="47"/>
  <c r="CY40" i="47"/>
  <c r="CU40" i="47"/>
  <c r="CY40" i="31"/>
  <c r="BZ40" i="31"/>
  <c r="CU40" i="31"/>
  <c r="BZ40" i="33"/>
  <c r="CY40" i="33"/>
  <c r="CU40" i="33"/>
  <c r="BZ40" i="41"/>
  <c r="CU40" i="41"/>
  <c r="CY40" i="41"/>
  <c r="CU40" i="55"/>
  <c r="CY40" i="55"/>
  <c r="BZ40" i="55"/>
  <c r="BZ40" i="61"/>
  <c r="CY40" i="61"/>
  <c r="CU40" i="61"/>
  <c r="CU40" i="43"/>
  <c r="CY40" i="43"/>
  <c r="BZ40" i="43"/>
  <c r="CU40" i="37"/>
  <c r="BZ40" i="37"/>
  <c r="CY40" i="37"/>
  <c r="BZ40" i="13"/>
  <c r="CY40" i="13"/>
  <c r="CU40" i="13"/>
  <c r="CU40" i="15"/>
  <c r="BZ40" i="15"/>
  <c r="CY40" i="15"/>
  <c r="BZ40" i="49"/>
  <c r="CY40" i="49"/>
  <c r="CU40" i="49"/>
  <c r="BZ40" i="45"/>
  <c r="CY40" i="45"/>
  <c r="CU40" i="45"/>
  <c r="CY40" i="51"/>
  <c r="BZ40" i="51"/>
  <c r="CU40" i="51"/>
  <c r="CU40" i="11"/>
  <c r="BZ40" i="11"/>
  <c r="CY40" i="11"/>
  <c r="CU40" i="59"/>
  <c r="CY40" i="59"/>
  <c r="BZ40" i="59"/>
  <c r="CX48" i="41"/>
  <c r="BY48" i="41"/>
  <c r="CT48" i="41"/>
  <c r="CA41" i="23"/>
  <c r="CZ41" i="23"/>
  <c r="CA41" i="59"/>
  <c r="CZ41" i="59"/>
  <c r="CU49" i="41"/>
  <c r="CY49" i="41"/>
  <c r="BZ49" i="41"/>
  <c r="CZ41" i="27"/>
  <c r="CA41" i="27"/>
  <c r="CZ41" i="15"/>
  <c r="CA41" i="15"/>
  <c r="CZ41" i="49"/>
  <c r="CA41" i="49"/>
  <c r="CA41" i="33"/>
  <c r="CZ41" i="33"/>
  <c r="CY47" i="61"/>
  <c r="BZ47" i="61"/>
  <c r="CU47" i="61"/>
  <c r="CA42" i="61"/>
  <c r="CZ42" i="61"/>
  <c r="BZ44" i="61"/>
  <c r="CY44" i="61"/>
  <c r="CU44" i="61"/>
  <c r="CD41" i="61"/>
  <c r="DB41" i="61"/>
  <c r="DB46" i="61"/>
  <c r="CD46" i="61"/>
  <c r="AT35" i="61"/>
  <c r="DH52" i="61"/>
  <c r="DA36" i="61"/>
  <c r="CC36" i="61"/>
  <c r="CB36" i="61"/>
  <c r="CC33" i="61"/>
  <c r="CB33" i="61"/>
  <c r="DA33" i="61"/>
  <c r="DB32" i="61"/>
  <c r="CD32" i="61"/>
  <c r="CC45" i="61"/>
  <c r="CB45" i="61"/>
  <c r="DA45" i="61"/>
  <c r="DK36" i="61"/>
  <c r="BY52" i="61"/>
  <c r="CT52" i="61"/>
  <c r="CX52" i="61"/>
  <c r="DI48" i="61"/>
  <c r="CZ49" i="61"/>
  <c r="CA49" i="61"/>
  <c r="CC39" i="61"/>
  <c r="DA39" i="61"/>
  <c r="CB39" i="61"/>
  <c r="BZ48" i="61"/>
  <c r="CU48" i="61"/>
  <c r="CY48" i="61"/>
  <c r="DB31" i="61"/>
  <c r="CD31" i="61"/>
  <c r="CU42" i="59"/>
  <c r="BZ42" i="59"/>
  <c r="CY42" i="59"/>
  <c r="BZ42" i="35"/>
  <c r="CU42" i="35"/>
  <c r="CY42" i="35"/>
  <c r="CY42" i="31"/>
  <c r="CU42" i="31"/>
  <c r="BZ42" i="31"/>
  <c r="CT44" i="29"/>
  <c r="CX44" i="29"/>
  <c r="BY44" i="29"/>
  <c r="BY47" i="43"/>
  <c r="CX47" i="43"/>
  <c r="CT47" i="43"/>
  <c r="CS52" i="55"/>
  <c r="CW52" i="55"/>
  <c r="BX52" i="55"/>
  <c r="BY44" i="41"/>
  <c r="CT44" i="41"/>
  <c r="CX44" i="41"/>
  <c r="CU45" i="23"/>
  <c r="CY45" i="23"/>
  <c r="BZ45" i="23"/>
  <c r="CU45" i="53"/>
  <c r="CY45" i="53"/>
  <c r="BZ45" i="53"/>
  <c r="CZ36" i="53"/>
  <c r="CA36" i="53"/>
  <c r="CU42" i="23"/>
  <c r="CY42" i="23"/>
  <c r="BZ42" i="23"/>
  <c r="CX47" i="17"/>
  <c r="CT47" i="17"/>
  <c r="BY47" i="17"/>
  <c r="CT44" i="51"/>
  <c r="CX44" i="51"/>
  <c r="BY44" i="51"/>
  <c r="CY45" i="37"/>
  <c r="BZ45" i="37"/>
  <c r="CU45" i="37"/>
  <c r="BZ45" i="31"/>
  <c r="CY45" i="31"/>
  <c r="CU45" i="31"/>
  <c r="CU42" i="29"/>
  <c r="CY42" i="29"/>
  <c r="BZ42" i="29"/>
  <c r="CY42" i="55"/>
  <c r="CU42" i="55"/>
  <c r="BZ42" i="55"/>
  <c r="BZ45" i="51"/>
  <c r="CU45" i="51"/>
  <c r="CY45" i="51"/>
  <c r="CU45" i="59"/>
  <c r="CY45" i="59"/>
  <c r="BZ45" i="59"/>
  <c r="BZ45" i="25"/>
  <c r="CY45" i="25"/>
  <c r="CU45" i="25"/>
  <c r="BY44" i="25"/>
  <c r="CX44" i="25"/>
  <c r="CT44" i="25"/>
  <c r="CY45" i="17"/>
  <c r="CU45" i="17"/>
  <c r="BZ45" i="17"/>
  <c r="CA36" i="39"/>
  <c r="CZ36" i="39"/>
  <c r="BY44" i="15"/>
  <c r="CX44" i="15"/>
  <c r="CT44" i="15"/>
  <c r="CX44" i="55"/>
  <c r="BY44" i="55"/>
  <c r="CT44" i="55"/>
  <c r="CY42" i="49"/>
  <c r="BZ42" i="49"/>
  <c r="CU42" i="49"/>
  <c r="CX44" i="53"/>
  <c r="BY44" i="53"/>
  <c r="CT44" i="53"/>
  <c r="BY44" i="49"/>
  <c r="CX44" i="49"/>
  <c r="CT44" i="49"/>
  <c r="CT47" i="49"/>
  <c r="BY47" i="49"/>
  <c r="CX47" i="49"/>
  <c r="CY42" i="33"/>
  <c r="BZ42" i="33"/>
  <c r="CU42" i="33"/>
  <c r="CY42" i="17"/>
  <c r="BZ42" i="17"/>
  <c r="CU42" i="17"/>
  <c r="BX52" i="59"/>
  <c r="CS52" i="59"/>
  <c r="CW52" i="59"/>
  <c r="CU45" i="55"/>
  <c r="BZ45" i="55"/>
  <c r="CY45" i="55"/>
  <c r="CX47" i="29"/>
  <c r="BY47" i="29"/>
  <c r="CT47" i="29"/>
  <c r="BZ42" i="37"/>
  <c r="CY42" i="37"/>
  <c r="CU42" i="37"/>
  <c r="CU45" i="27"/>
  <c r="BZ45" i="27"/>
  <c r="CY45" i="27"/>
  <c r="CT47" i="45"/>
  <c r="BY47" i="45"/>
  <c r="CX47" i="45"/>
  <c r="CZ36" i="55"/>
  <c r="CA36" i="55"/>
  <c r="CY45" i="29"/>
  <c r="BZ45" i="29"/>
  <c r="CU45" i="29"/>
  <c r="CT47" i="57"/>
  <c r="CX47" i="57"/>
  <c r="BY47" i="57"/>
  <c r="CY42" i="43"/>
  <c r="CU42" i="43"/>
  <c r="BZ42" i="43"/>
  <c r="CU45" i="39"/>
  <c r="CY45" i="39"/>
  <c r="BZ45" i="39"/>
  <c r="CS52" i="49"/>
  <c r="CW52" i="49"/>
  <c r="BX52" i="49"/>
  <c r="CY45" i="15"/>
  <c r="BZ45" i="15"/>
  <c r="CU45" i="15"/>
  <c r="BZ45" i="33"/>
  <c r="CY45" i="33"/>
  <c r="CU45" i="33"/>
  <c r="BY44" i="31"/>
  <c r="CT44" i="31"/>
  <c r="CX44" i="31"/>
  <c r="CY45" i="57"/>
  <c r="CU45" i="57"/>
  <c r="BZ45" i="57"/>
  <c r="DG52" i="49"/>
  <c r="CU45" i="45"/>
  <c r="BZ45" i="45"/>
  <c r="CY45" i="45"/>
  <c r="CT47" i="47"/>
  <c r="CX47" i="47"/>
  <c r="BY47" i="47"/>
  <c r="CA36" i="59"/>
  <c r="CZ36" i="59"/>
  <c r="BY47" i="53"/>
  <c r="CT47" i="53"/>
  <c r="CX47" i="53"/>
  <c r="BY44" i="27"/>
  <c r="CT44" i="27"/>
  <c r="CX44" i="27"/>
  <c r="CX44" i="13"/>
  <c r="BY44" i="13"/>
  <c r="CT44" i="13"/>
  <c r="CY45" i="41"/>
  <c r="CU45" i="41"/>
  <c r="BZ45" i="41"/>
  <c r="BZ45" i="49"/>
  <c r="CU45" i="49"/>
  <c r="CY45" i="49"/>
  <c r="BZ45" i="13"/>
  <c r="CY45" i="13"/>
  <c r="CU45" i="13"/>
  <c r="BY44" i="59"/>
  <c r="CX44" i="59"/>
  <c r="CT44" i="59"/>
  <c r="CU42" i="57"/>
  <c r="CY42" i="57"/>
  <c r="BZ42" i="57"/>
  <c r="CT47" i="41"/>
  <c r="BY47" i="41"/>
  <c r="CX47" i="41"/>
  <c r="CY42" i="47"/>
  <c r="BZ42" i="47"/>
  <c r="CU42" i="47"/>
  <c r="CX44" i="47"/>
  <c r="CT44" i="47"/>
  <c r="BY44" i="47"/>
  <c r="BY44" i="9"/>
  <c r="CX44" i="9"/>
  <c r="CT44" i="9"/>
  <c r="BY44" i="23"/>
  <c r="CT44" i="23"/>
  <c r="CX44" i="23"/>
  <c r="CU42" i="15"/>
  <c r="CY42" i="15"/>
  <c r="BZ42" i="15"/>
  <c r="BY44" i="39"/>
  <c r="CX44" i="39"/>
  <c r="CT44" i="39"/>
  <c r="CX44" i="37"/>
  <c r="BY44" i="37"/>
  <c r="CT44" i="37"/>
  <c r="CY42" i="45"/>
  <c r="CU42" i="45"/>
  <c r="BZ42" i="45"/>
  <c r="CX47" i="25"/>
  <c r="CT47" i="25"/>
  <c r="BY47" i="25"/>
  <c r="CT47" i="31"/>
  <c r="CX47" i="31"/>
  <c r="BY47" i="31"/>
  <c r="CT44" i="43"/>
  <c r="BY44" i="43"/>
  <c r="CX44" i="43"/>
  <c r="CT47" i="33"/>
  <c r="BY47" i="33"/>
  <c r="CX47" i="33"/>
  <c r="BY47" i="51"/>
  <c r="CT47" i="51"/>
  <c r="CX47" i="51"/>
  <c r="CY42" i="13"/>
  <c r="BZ42" i="13"/>
  <c r="CU42" i="13"/>
  <c r="CY45" i="47"/>
  <c r="CU45" i="47"/>
  <c r="BZ45" i="47"/>
  <c r="CX47" i="27"/>
  <c r="CT47" i="27"/>
  <c r="BY47" i="27"/>
  <c r="BZ45" i="43"/>
  <c r="CY45" i="43"/>
  <c r="CU45" i="43"/>
  <c r="CU42" i="53"/>
  <c r="BZ42" i="53"/>
  <c r="CY42" i="53"/>
  <c r="BY44" i="57"/>
  <c r="CX44" i="57"/>
  <c r="CT44" i="57"/>
  <c r="CY42" i="51"/>
  <c r="BZ42" i="51"/>
  <c r="CU42" i="51"/>
  <c r="CU42" i="25"/>
  <c r="CY42" i="25"/>
  <c r="BZ42" i="25"/>
  <c r="BY47" i="19"/>
  <c r="CX47" i="19"/>
  <c r="CT47" i="19"/>
  <c r="CT44" i="33"/>
  <c r="CX44" i="33"/>
  <c r="BY44" i="33"/>
  <c r="CX47" i="37"/>
  <c r="CT47" i="37"/>
  <c r="BY47" i="37"/>
  <c r="BY44" i="45"/>
  <c r="CT44" i="45"/>
  <c r="CX44" i="45"/>
  <c r="BY47" i="35"/>
  <c r="CX47" i="35"/>
  <c r="CT47" i="35"/>
  <c r="CT45" i="9"/>
  <c r="BY45" i="9"/>
  <c r="CX45" i="9"/>
  <c r="BY47" i="39"/>
  <c r="CT47" i="39"/>
  <c r="CX47" i="39"/>
  <c r="BZ42" i="41"/>
  <c r="CY42" i="41"/>
  <c r="CU42" i="41"/>
  <c r="BX52" i="45"/>
  <c r="CW52" i="45"/>
  <c r="CS52" i="45"/>
  <c r="CY42" i="27"/>
  <c r="BZ42" i="27"/>
  <c r="CU42" i="27"/>
  <c r="BZ45" i="35"/>
  <c r="CU45" i="35"/>
  <c r="CY45" i="35"/>
  <c r="CX47" i="59"/>
  <c r="CT47" i="59"/>
  <c r="BY47" i="59"/>
  <c r="BY47" i="15"/>
  <c r="CT47" i="15"/>
  <c r="CX47" i="15"/>
  <c r="CT47" i="55"/>
  <c r="BY47" i="55"/>
  <c r="CX47" i="55"/>
  <c r="CX47" i="13"/>
  <c r="CT47" i="13"/>
  <c r="BY47" i="13"/>
  <c r="BZ42" i="19"/>
  <c r="CU42" i="19"/>
  <c r="CY42" i="19"/>
  <c r="CU45" i="19"/>
  <c r="CY45" i="19"/>
  <c r="BZ45" i="19"/>
  <c r="CY36" i="9"/>
  <c r="BZ36" i="9"/>
  <c r="CU36" i="9"/>
  <c r="CT44" i="19"/>
  <c r="CX44" i="19"/>
  <c r="BY44" i="19"/>
  <c r="BY47" i="23"/>
  <c r="CT47" i="23"/>
  <c r="CX47" i="23"/>
  <c r="CY42" i="39"/>
  <c r="CU42" i="39"/>
  <c r="BZ42" i="39"/>
  <c r="CT44" i="17"/>
  <c r="CX44" i="17"/>
  <c r="BY44" i="17"/>
  <c r="DJ48" i="59"/>
  <c r="AT35" i="59"/>
  <c r="CD33" i="59"/>
  <c r="DB33" i="59"/>
  <c r="DA39" i="59"/>
  <c r="CC39" i="59"/>
  <c r="CB39" i="59"/>
  <c r="DL36" i="59"/>
  <c r="CA48" i="59"/>
  <c r="CZ48" i="59"/>
  <c r="CB49" i="59"/>
  <c r="DA49" i="59"/>
  <c r="CC49" i="59"/>
  <c r="CD32" i="59"/>
  <c r="DB32" i="59"/>
  <c r="DB31" i="59"/>
  <c r="CD31" i="59"/>
  <c r="CD46" i="59"/>
  <c r="DB46" i="59"/>
  <c r="DI52" i="59"/>
  <c r="DH52" i="57"/>
  <c r="CX52" i="57"/>
  <c r="BY52" i="57"/>
  <c r="CT52" i="57"/>
  <c r="DA41" i="57"/>
  <c r="CC41" i="57"/>
  <c r="CB41" i="57"/>
  <c r="DB32" i="57"/>
  <c r="CD32" i="57"/>
  <c r="AT35" i="57"/>
  <c r="DI48" i="57"/>
  <c r="DB46" i="57"/>
  <c r="CD46" i="57"/>
  <c r="DL36" i="57"/>
  <c r="CZ49" i="57"/>
  <c r="CA49" i="57"/>
  <c r="CD31" i="57"/>
  <c r="DB31" i="57"/>
  <c r="CU48" i="57"/>
  <c r="BZ48" i="57"/>
  <c r="CY48" i="57"/>
  <c r="DA39" i="57"/>
  <c r="CC39" i="57"/>
  <c r="CB39" i="57"/>
  <c r="CD36" i="57"/>
  <c r="DB36" i="57"/>
  <c r="CD33" i="57"/>
  <c r="DB33" i="57"/>
  <c r="CY48" i="55"/>
  <c r="BZ48" i="55"/>
  <c r="CU48" i="55"/>
  <c r="DI52" i="55"/>
  <c r="DM36" i="55"/>
  <c r="CD33" i="55"/>
  <c r="DB33" i="55"/>
  <c r="DI48" i="55"/>
  <c r="DB32" i="55"/>
  <c r="CD32" i="55"/>
  <c r="CC41" i="55"/>
  <c r="CB41" i="55"/>
  <c r="DA41" i="55"/>
  <c r="AU35" i="55"/>
  <c r="CD46" i="55"/>
  <c r="DB46" i="55"/>
  <c r="CA49" i="55"/>
  <c r="CZ49" i="55"/>
  <c r="DA39" i="55"/>
  <c r="CC39" i="55"/>
  <c r="CB39" i="55"/>
  <c r="DB31" i="55"/>
  <c r="CD31" i="55"/>
  <c r="CD46" i="53"/>
  <c r="DB46" i="53"/>
  <c r="DL36" i="53"/>
  <c r="BZ48" i="53"/>
  <c r="CU48" i="53"/>
  <c r="CY48" i="53"/>
  <c r="CA49" i="53"/>
  <c r="CZ49" i="53"/>
  <c r="DI52" i="53"/>
  <c r="DB39" i="53"/>
  <c r="CD39" i="53"/>
  <c r="CD32" i="53"/>
  <c r="DB32" i="53"/>
  <c r="CU52" i="53"/>
  <c r="CY52" i="53"/>
  <c r="BZ52" i="53"/>
  <c r="AU35" i="53"/>
  <c r="DB31" i="53"/>
  <c r="CD31" i="53"/>
  <c r="AV29" i="53"/>
  <c r="DA33" i="53"/>
  <c r="CB33" i="53"/>
  <c r="CC33" i="53"/>
  <c r="CC41" i="53"/>
  <c r="CB41" i="53"/>
  <c r="DA41" i="53"/>
  <c r="DI48" i="53"/>
  <c r="CB39" i="51"/>
  <c r="DA39" i="51"/>
  <c r="CC39" i="51"/>
  <c r="CZ49" i="51"/>
  <c r="CA49" i="51"/>
  <c r="DB46" i="51"/>
  <c r="CD46" i="51"/>
  <c r="DK36" i="51"/>
  <c r="AU29" i="51"/>
  <c r="DB33" i="51"/>
  <c r="CD33" i="51"/>
  <c r="DB32" i="51"/>
  <c r="CD32" i="51"/>
  <c r="CY48" i="51"/>
  <c r="CU48" i="51"/>
  <c r="BZ48" i="51"/>
  <c r="DH52" i="51"/>
  <c r="AU35" i="51"/>
  <c r="DD31" i="51"/>
  <c r="DE31" i="51"/>
  <c r="DO31" i="51" s="1"/>
  <c r="DP31" i="51" s="1"/>
  <c r="DQ31" i="51" s="1"/>
  <c r="DR31" i="51" s="1"/>
  <c r="DS31" i="51" s="1"/>
  <c r="DT31" i="51" s="1"/>
  <c r="DU31" i="51" s="1"/>
  <c r="DV31" i="51" s="1"/>
  <c r="DW31" i="51" s="1"/>
  <c r="CX52" i="51"/>
  <c r="BY52" i="51"/>
  <c r="CT52" i="51"/>
  <c r="CB36" i="51"/>
  <c r="CC36" i="51"/>
  <c r="DA36" i="51"/>
  <c r="DA41" i="51"/>
  <c r="CC41" i="51"/>
  <c r="CB41" i="51"/>
  <c r="DI48" i="51"/>
  <c r="CZ48" i="49"/>
  <c r="CA48" i="49"/>
  <c r="CB39" i="49"/>
  <c r="CC39" i="49"/>
  <c r="DA39" i="49"/>
  <c r="CD31" i="49"/>
  <c r="DB31" i="49"/>
  <c r="AU35" i="49"/>
  <c r="DB32" i="49"/>
  <c r="CD32" i="49"/>
  <c r="CC36" i="49"/>
  <c r="CB36" i="49"/>
  <c r="DA36" i="49"/>
  <c r="DA49" i="49"/>
  <c r="CC49" i="49"/>
  <c r="CB49" i="49"/>
  <c r="CD33" i="49"/>
  <c r="DB33" i="49"/>
  <c r="CE46" i="49"/>
  <c r="DC46" i="49"/>
  <c r="DK36" i="49"/>
  <c r="DJ48" i="49"/>
  <c r="CC41" i="47"/>
  <c r="CB41" i="47"/>
  <c r="DA41" i="47"/>
  <c r="AU35" i="47"/>
  <c r="CY48" i="47"/>
  <c r="CU48" i="47"/>
  <c r="BZ48" i="47"/>
  <c r="DH52" i="47"/>
  <c r="CZ49" i="47"/>
  <c r="CA49" i="47"/>
  <c r="DB33" i="47"/>
  <c r="CD33" i="47"/>
  <c r="AT29" i="47"/>
  <c r="BY52" i="47"/>
  <c r="CT52" i="47"/>
  <c r="CX52" i="47"/>
  <c r="CD31" i="47"/>
  <c r="DB31" i="47"/>
  <c r="CB46" i="47"/>
  <c r="DA46" i="47"/>
  <c r="CC46" i="47"/>
  <c r="DB32" i="47"/>
  <c r="CD32" i="47"/>
  <c r="DB39" i="47"/>
  <c r="CD39" i="47"/>
  <c r="DA36" i="47"/>
  <c r="CC36" i="47"/>
  <c r="CB36" i="47"/>
  <c r="DK36" i="47"/>
  <c r="DI48" i="47"/>
  <c r="CY48" i="45"/>
  <c r="BZ48" i="45"/>
  <c r="CU48" i="45"/>
  <c r="DA36" i="45"/>
  <c r="CC36" i="45"/>
  <c r="CB36" i="45"/>
  <c r="CB46" i="45"/>
  <c r="DA46" i="45"/>
  <c r="CC46" i="45"/>
  <c r="DB33" i="45"/>
  <c r="CD33" i="45"/>
  <c r="DI48" i="45"/>
  <c r="DB31" i="45"/>
  <c r="CD31" i="45"/>
  <c r="DK36" i="45"/>
  <c r="DI52" i="45"/>
  <c r="DB32" i="45"/>
  <c r="CD32" i="45"/>
  <c r="CD41" i="45"/>
  <c r="DB41" i="45"/>
  <c r="CZ49" i="45"/>
  <c r="CA49" i="45"/>
  <c r="AU29" i="45"/>
  <c r="AT35" i="45"/>
  <c r="DA39" i="45"/>
  <c r="CC39" i="45"/>
  <c r="CB39" i="45"/>
  <c r="DI48" i="43"/>
  <c r="DB31" i="43"/>
  <c r="CD31" i="43"/>
  <c r="CZ49" i="43"/>
  <c r="CA49" i="43"/>
  <c r="CY48" i="43"/>
  <c r="CU48" i="43"/>
  <c r="BZ48" i="43"/>
  <c r="CB33" i="43"/>
  <c r="DA33" i="43"/>
  <c r="CC33" i="43"/>
  <c r="CC39" i="43"/>
  <c r="DA39" i="43"/>
  <c r="CB39" i="43"/>
  <c r="DB32" i="43"/>
  <c r="CD32" i="43"/>
  <c r="CD46" i="43"/>
  <c r="DB46" i="43"/>
  <c r="AU35" i="43"/>
  <c r="AT29" i="43"/>
  <c r="CC41" i="43"/>
  <c r="CB41" i="43"/>
  <c r="DA41" i="43"/>
  <c r="CD46" i="41"/>
  <c r="DB46" i="41"/>
  <c r="DB39" i="41"/>
  <c r="CD39" i="41"/>
  <c r="CD41" i="41"/>
  <c r="DB41" i="41"/>
  <c r="DB31" i="41"/>
  <c r="CD31" i="41"/>
  <c r="AV35" i="41"/>
  <c r="DB32" i="41"/>
  <c r="CD32" i="41"/>
  <c r="DK48" i="41"/>
  <c r="BZ48" i="39"/>
  <c r="CU48" i="39"/>
  <c r="CY48" i="39"/>
  <c r="AU29" i="39"/>
  <c r="DB32" i="39"/>
  <c r="CD32" i="39"/>
  <c r="DB46" i="39"/>
  <c r="CD46" i="39"/>
  <c r="CC33" i="39"/>
  <c r="DA33" i="39"/>
  <c r="CB33" i="39"/>
  <c r="DA39" i="39"/>
  <c r="CC39" i="39"/>
  <c r="CB39" i="39"/>
  <c r="CT52" i="39"/>
  <c r="BY52" i="39"/>
  <c r="CX52" i="39"/>
  <c r="CA49" i="39"/>
  <c r="CZ49" i="39"/>
  <c r="AV35" i="39"/>
  <c r="DH52" i="39"/>
  <c r="DB31" i="39"/>
  <c r="CD31" i="39"/>
  <c r="DL36" i="39"/>
  <c r="CD41" i="39"/>
  <c r="DB41" i="39"/>
  <c r="DI48" i="39"/>
  <c r="DB46" i="37"/>
  <c r="CD46" i="37"/>
  <c r="CA49" i="37"/>
  <c r="CZ49" i="37"/>
  <c r="CY48" i="37"/>
  <c r="CU48" i="37"/>
  <c r="BZ48" i="37"/>
  <c r="AV35" i="37"/>
  <c r="CE33" i="37"/>
  <c r="DD33" i="37" s="1"/>
  <c r="DC33" i="37"/>
  <c r="CD32" i="37"/>
  <c r="DB32" i="37"/>
  <c r="DA39" i="37"/>
  <c r="CC39" i="37"/>
  <c r="CB39" i="37"/>
  <c r="DA41" i="37"/>
  <c r="CC41" i="37"/>
  <c r="CB41" i="37"/>
  <c r="DB31" i="37"/>
  <c r="CD31" i="37"/>
  <c r="DI48" i="37"/>
  <c r="CY48" i="35"/>
  <c r="CU48" i="35"/>
  <c r="BZ48" i="35"/>
  <c r="DB31" i="35"/>
  <c r="CD31" i="35"/>
  <c r="DB32" i="35"/>
  <c r="CD32" i="35"/>
  <c r="CD41" i="35"/>
  <c r="DB41" i="35"/>
  <c r="DI48" i="35"/>
  <c r="CD33" i="35"/>
  <c r="DB33" i="35"/>
  <c r="CA49" i="35"/>
  <c r="CZ49" i="35"/>
  <c r="DC46" i="35"/>
  <c r="CE46" i="35"/>
  <c r="AT35" i="35"/>
  <c r="CD39" i="35"/>
  <c r="DB39" i="35"/>
  <c r="DI48" i="33"/>
  <c r="BZ48" i="33"/>
  <c r="CY48" i="33"/>
  <c r="CU48" i="33"/>
  <c r="CA49" i="33"/>
  <c r="CZ49" i="33"/>
  <c r="CD46" i="33"/>
  <c r="DB46" i="33"/>
  <c r="CD32" i="33"/>
  <c r="DB32" i="33"/>
  <c r="CD33" i="33"/>
  <c r="DB33" i="33"/>
  <c r="DB31" i="33"/>
  <c r="CD31" i="33"/>
  <c r="AT35" i="33"/>
  <c r="CC39" i="33"/>
  <c r="DA39" i="33"/>
  <c r="CB39" i="33"/>
  <c r="DA39" i="31"/>
  <c r="CC39" i="31"/>
  <c r="CB39" i="31"/>
  <c r="CE41" i="31"/>
  <c r="DC41" i="31"/>
  <c r="CA49" i="31"/>
  <c r="CZ49" i="31"/>
  <c r="DI48" i="31"/>
  <c r="DB33" i="31"/>
  <c r="CD33" i="31"/>
  <c r="DB46" i="31"/>
  <c r="CD46" i="31"/>
  <c r="AT35" i="31"/>
  <c r="BZ48" i="31"/>
  <c r="CU48" i="31"/>
  <c r="CY48" i="31"/>
  <c r="CD31" i="31"/>
  <c r="DB31" i="31"/>
  <c r="DB32" i="31"/>
  <c r="CD32" i="31"/>
  <c r="AU35" i="29"/>
  <c r="DA33" i="29"/>
  <c r="CC33" i="29"/>
  <c r="CB33" i="29"/>
  <c r="CY48" i="29"/>
  <c r="BZ48" i="29"/>
  <c r="CU48" i="29"/>
  <c r="CB46" i="29"/>
  <c r="CC46" i="29"/>
  <c r="DA46" i="29"/>
  <c r="CD31" i="29"/>
  <c r="DB31" i="29"/>
  <c r="DB41" i="29"/>
  <c r="CD41" i="29"/>
  <c r="CZ49" i="29"/>
  <c r="CA49" i="29"/>
  <c r="DI48" i="29"/>
  <c r="CC39" i="29"/>
  <c r="CB39" i="29"/>
  <c r="DA39" i="29"/>
  <c r="CD32" i="29"/>
  <c r="DB32" i="29"/>
  <c r="DI48" i="27"/>
  <c r="DA39" i="27"/>
  <c r="CC39" i="27"/>
  <c r="CB39" i="27"/>
  <c r="AW35" i="27"/>
  <c r="DB31" i="27"/>
  <c r="CD31" i="27"/>
  <c r="DA46" i="27"/>
  <c r="CC46" i="27"/>
  <c r="CB46" i="27"/>
  <c r="DB32" i="27"/>
  <c r="CD32" i="27"/>
  <c r="CY48" i="27"/>
  <c r="BZ48" i="27"/>
  <c r="CU48" i="27"/>
  <c r="CZ49" i="27"/>
  <c r="CA49" i="27"/>
  <c r="DB33" i="27"/>
  <c r="CD33" i="27"/>
  <c r="CB39" i="25"/>
  <c r="DA39" i="25"/>
  <c r="CC39" i="25"/>
  <c r="DB46" i="25"/>
  <c r="CD46" i="25"/>
  <c r="CU48" i="25"/>
  <c r="CY48" i="25"/>
  <c r="BZ48" i="25"/>
  <c r="DB31" i="25"/>
  <c r="CD31" i="25"/>
  <c r="DB32" i="25"/>
  <c r="CD32" i="25"/>
  <c r="DI48" i="25"/>
  <c r="AT35" i="25"/>
  <c r="CZ49" i="25"/>
  <c r="CA49" i="25"/>
  <c r="CB41" i="25"/>
  <c r="DA41" i="25"/>
  <c r="CC41" i="25"/>
  <c r="CD33" i="25"/>
  <c r="DB33" i="25"/>
  <c r="DA33" i="23"/>
  <c r="CC33" i="23"/>
  <c r="CB33" i="23"/>
  <c r="DB46" i="23"/>
  <c r="CD46" i="23"/>
  <c r="BZ48" i="23"/>
  <c r="CY48" i="23"/>
  <c r="CU48" i="23"/>
  <c r="DA39" i="23"/>
  <c r="CB39" i="23"/>
  <c r="CC39" i="23"/>
  <c r="CA49" i="23"/>
  <c r="CZ49" i="23"/>
  <c r="DI48" i="23"/>
  <c r="DB31" i="23"/>
  <c r="CD31" i="23"/>
  <c r="AU35" i="23"/>
  <c r="DB32" i="23"/>
  <c r="CD32" i="23"/>
  <c r="DJ48" i="19"/>
  <c r="CB49" i="19"/>
  <c r="CC49" i="19"/>
  <c r="DA49" i="19"/>
  <c r="DB31" i="19"/>
  <c r="CD31" i="19"/>
  <c r="DB39" i="19"/>
  <c r="CD39" i="19"/>
  <c r="CB41" i="19"/>
  <c r="CC41" i="19"/>
  <c r="DA41" i="19"/>
  <c r="DC46" i="19"/>
  <c r="CE46" i="19"/>
  <c r="CB33" i="19"/>
  <c r="CC33" i="19"/>
  <c r="DA33" i="19"/>
  <c r="DB32" i="19"/>
  <c r="CD32" i="19"/>
  <c r="AU35" i="19"/>
  <c r="CA48" i="19"/>
  <c r="CZ48" i="19"/>
  <c r="DB41" i="17"/>
  <c r="CD41" i="17"/>
  <c r="CD46" i="17"/>
  <c r="DB46" i="17"/>
  <c r="DB32" i="17"/>
  <c r="CD32" i="17"/>
  <c r="AU35" i="17"/>
  <c r="DB31" i="17"/>
  <c r="CD31" i="17"/>
  <c r="CU48" i="17"/>
  <c r="BZ48" i="17"/>
  <c r="CY48" i="17"/>
  <c r="DB33" i="17"/>
  <c r="CD33" i="17"/>
  <c r="CZ49" i="17"/>
  <c r="CA49" i="17"/>
  <c r="CB39" i="17"/>
  <c r="DA39" i="17"/>
  <c r="CC39" i="17"/>
  <c r="DI48" i="17"/>
  <c r="CB33" i="15"/>
  <c r="CC33" i="15"/>
  <c r="DA33" i="15"/>
  <c r="DB31" i="15"/>
  <c r="CD31" i="15"/>
  <c r="AU35" i="15"/>
  <c r="DB32" i="15"/>
  <c r="CD32" i="15"/>
  <c r="DI48" i="15"/>
  <c r="CB46" i="15"/>
  <c r="DA46" i="15"/>
  <c r="CC46" i="15"/>
  <c r="CZ49" i="15"/>
  <c r="CA49" i="15"/>
  <c r="DA39" i="15"/>
  <c r="CB39" i="15"/>
  <c r="CC39" i="15"/>
  <c r="CY48" i="15"/>
  <c r="CU48" i="15"/>
  <c r="BZ48" i="15"/>
  <c r="AT35" i="13"/>
  <c r="DA39" i="13"/>
  <c r="CC39" i="13"/>
  <c r="CB39" i="13"/>
  <c r="DB31" i="13"/>
  <c r="CD31" i="13"/>
  <c r="CZ49" i="13"/>
  <c r="CA49" i="13"/>
  <c r="DB32" i="13"/>
  <c r="CD32" i="13"/>
  <c r="DB46" i="13"/>
  <c r="CD46" i="13"/>
  <c r="DI48" i="13"/>
  <c r="DA41" i="13"/>
  <c r="CC41" i="13"/>
  <c r="CB41" i="13"/>
  <c r="CU48" i="13"/>
  <c r="BZ48" i="13"/>
  <c r="CY48" i="13"/>
  <c r="DB33" i="13"/>
  <c r="CD33" i="13"/>
  <c r="CD31" i="11"/>
  <c r="DB31" i="11"/>
  <c r="CA42" i="11"/>
  <c r="CZ42" i="11"/>
  <c r="CB33" i="11"/>
  <c r="CC33" i="11"/>
  <c r="DA33" i="11"/>
  <c r="BZ49" i="11"/>
  <c r="CU49" i="11"/>
  <c r="CY49" i="11"/>
  <c r="DA36" i="11"/>
  <c r="CC36" i="11"/>
  <c r="CB36" i="11"/>
  <c r="CU45" i="11"/>
  <c r="CY45" i="11"/>
  <c r="BZ45" i="11"/>
  <c r="BY48" i="11"/>
  <c r="CT48" i="11"/>
  <c r="CX48" i="11"/>
  <c r="CZ41" i="11"/>
  <c r="CA41" i="11"/>
  <c r="DA46" i="11"/>
  <c r="CB46" i="11"/>
  <c r="CC46" i="11"/>
  <c r="CU44" i="11"/>
  <c r="CY44" i="11"/>
  <c r="BZ44" i="11"/>
  <c r="AU35" i="11"/>
  <c r="CU47" i="11"/>
  <c r="CY47" i="11"/>
  <c r="BZ47" i="11"/>
  <c r="DB32" i="11"/>
  <c r="CD32" i="11"/>
  <c r="CS52" i="11"/>
  <c r="CW52" i="11"/>
  <c r="BX52" i="11"/>
  <c r="CA39" i="11"/>
  <c r="CZ39" i="11"/>
  <c r="DK36" i="9"/>
  <c r="CX48" i="9"/>
  <c r="CT48" i="9"/>
  <c r="BY48" i="9"/>
  <c r="BZ49" i="9"/>
  <c r="CY49" i="9"/>
  <c r="CU49" i="9"/>
  <c r="AS29" i="9"/>
  <c r="AT34" i="9"/>
  <c r="DA32" i="9"/>
  <c r="CC32" i="9"/>
  <c r="CB32" i="9"/>
  <c r="DA39" i="9"/>
  <c r="CC39" i="9"/>
  <c r="CB39" i="9"/>
  <c r="AU35" i="9"/>
  <c r="CW52" i="9"/>
  <c r="BX52" i="9"/>
  <c r="CS52" i="9"/>
  <c r="CC33" i="9"/>
  <c r="CB33" i="9"/>
  <c r="DA33" i="9"/>
  <c r="DH48" i="9"/>
  <c r="CC31" i="9"/>
  <c r="CB31" i="9"/>
  <c r="DA31" i="9"/>
  <c r="CA40" i="9"/>
  <c r="CZ40" i="9"/>
  <c r="CZ42" i="9"/>
  <c r="CA42" i="9"/>
  <c r="DA46" i="9"/>
  <c r="CC46" i="9"/>
  <c r="CB46" i="9"/>
  <c r="CU47" i="9"/>
  <c r="BZ47" i="9"/>
  <c r="CY47" i="9"/>
  <c r="CZ41" i="9"/>
  <c r="CA41" i="9"/>
  <c r="DG52" i="9"/>
  <c r="A29" i="3"/>
  <c r="F20" i="2"/>
  <c r="H25" i="2"/>
  <c r="Q13" i="12" s="1"/>
  <c r="A36" i="13" s="1"/>
  <c r="G36" i="13" s="1"/>
  <c r="J36" i="13" l="1"/>
  <c r="U36" i="13"/>
  <c r="V36" i="13" s="1"/>
  <c r="W36" i="13" s="1"/>
  <c r="X36" i="13" s="1"/>
  <c r="Y36" i="13" s="1"/>
  <c r="Z36" i="13" s="1"/>
  <c r="AA36" i="13" s="1"/>
  <c r="AB36" i="13" s="1"/>
  <c r="AC36" i="13" s="1"/>
  <c r="G52" i="13"/>
  <c r="G53" i="13" s="1"/>
  <c r="CE33" i="41"/>
  <c r="DD33" i="41" s="1"/>
  <c r="DC33" i="41"/>
  <c r="BK36" i="35"/>
  <c r="BL36" i="35" s="1"/>
  <c r="BM36" i="35" s="1"/>
  <c r="BN36" i="35" s="1"/>
  <c r="BO36" i="35" s="1"/>
  <c r="BA36" i="35"/>
  <c r="O37" i="55"/>
  <c r="K37" i="55"/>
  <c r="G29" i="49"/>
  <c r="A29" i="11"/>
  <c r="G29" i="11" s="1"/>
  <c r="T36" i="35"/>
  <c r="N52" i="37"/>
  <c r="T52" i="37" s="1"/>
  <c r="S52" i="37"/>
  <c r="S53" i="37" s="1"/>
  <c r="AL52" i="37"/>
  <c r="AG52" i="37"/>
  <c r="AM52" i="37" s="1"/>
  <c r="AN52" i="37" s="1"/>
  <c r="AO52" i="37" s="1"/>
  <c r="AP52" i="37" s="1"/>
  <c r="AQ52" i="37" s="1"/>
  <c r="AR52" i="37" s="1"/>
  <c r="AS52" i="37" s="1"/>
  <c r="AT52" i="37" s="1"/>
  <c r="AU52" i="37" s="1"/>
  <c r="AV52" i="37" s="1"/>
  <c r="AW52" i="37" s="1"/>
  <c r="AX52" i="37" s="1"/>
  <c r="AY52" i="37" s="1"/>
  <c r="AZ52" i="37" s="1"/>
  <c r="BK36" i="41"/>
  <c r="BL36" i="41" s="1"/>
  <c r="BM36" i="41" s="1"/>
  <c r="BN36" i="41" s="1"/>
  <c r="BO36" i="41" s="1"/>
  <c r="BA36" i="41"/>
  <c r="N52" i="41"/>
  <c r="T52" i="41" s="1"/>
  <c r="S52" i="41"/>
  <c r="S53" i="41" s="1"/>
  <c r="G56" i="37"/>
  <c r="J38" i="37"/>
  <c r="U38" i="37"/>
  <c r="K37" i="41"/>
  <c r="O37" i="41"/>
  <c r="AH37" i="41"/>
  <c r="AD37" i="41"/>
  <c r="AH37" i="45"/>
  <c r="AD37" i="45"/>
  <c r="O37" i="57"/>
  <c r="K37" i="57"/>
  <c r="U38" i="57"/>
  <c r="G56" i="57"/>
  <c r="J38" i="57"/>
  <c r="G56" i="61"/>
  <c r="J38" i="61"/>
  <c r="U38" i="61"/>
  <c r="I27" i="35"/>
  <c r="J29" i="35"/>
  <c r="U29" i="35"/>
  <c r="G55" i="11"/>
  <c r="J34" i="11"/>
  <c r="U34" i="11"/>
  <c r="K37" i="35"/>
  <c r="O37" i="35"/>
  <c r="AD37" i="35"/>
  <c r="AH37" i="35"/>
  <c r="O37" i="43"/>
  <c r="K37" i="43"/>
  <c r="G56" i="51"/>
  <c r="U38" i="51"/>
  <c r="J38" i="51"/>
  <c r="O37" i="51"/>
  <c r="K37" i="51"/>
  <c r="C38" i="2"/>
  <c r="Q8" i="36"/>
  <c r="A34" i="37" s="1"/>
  <c r="G34" i="37" s="1"/>
  <c r="O37" i="11"/>
  <c r="K37" i="11"/>
  <c r="AL52" i="43"/>
  <c r="AG52" i="43"/>
  <c r="AM52" i="43" s="1"/>
  <c r="AN52" i="43" s="1"/>
  <c r="AO52" i="43" s="1"/>
  <c r="AP52" i="43" s="1"/>
  <c r="AQ52" i="43" s="1"/>
  <c r="AR52" i="43" s="1"/>
  <c r="AS52" i="43" s="1"/>
  <c r="AT52" i="43" s="1"/>
  <c r="AU52" i="43" s="1"/>
  <c r="AV52" i="43" s="1"/>
  <c r="AW52" i="43" s="1"/>
  <c r="AX52" i="43" s="1"/>
  <c r="AY52" i="43" s="1"/>
  <c r="AZ52" i="43" s="1"/>
  <c r="T36" i="43"/>
  <c r="AH37" i="55"/>
  <c r="AD37" i="55"/>
  <c r="J38" i="55"/>
  <c r="G56" i="55"/>
  <c r="U38" i="55"/>
  <c r="D26" i="2"/>
  <c r="Q9" i="12"/>
  <c r="A29" i="13" s="1"/>
  <c r="G29" i="13" s="1"/>
  <c r="AL52" i="41"/>
  <c r="AG52" i="41"/>
  <c r="AM52" i="41" s="1"/>
  <c r="AN52" i="41" s="1"/>
  <c r="AO52" i="41" s="1"/>
  <c r="AP52" i="41" s="1"/>
  <c r="AQ52" i="41" s="1"/>
  <c r="AR52" i="41" s="1"/>
  <c r="AS52" i="41" s="1"/>
  <c r="AT52" i="41" s="1"/>
  <c r="AU52" i="41" s="1"/>
  <c r="AV52" i="41" s="1"/>
  <c r="AW52" i="41" s="1"/>
  <c r="AX52" i="41" s="1"/>
  <c r="AY52" i="41" s="1"/>
  <c r="AZ52" i="41" s="1"/>
  <c r="T36" i="37"/>
  <c r="N53" i="37"/>
  <c r="BK36" i="43"/>
  <c r="BL36" i="43" s="1"/>
  <c r="BM36" i="43" s="1"/>
  <c r="BN36" i="43" s="1"/>
  <c r="BO36" i="43" s="1"/>
  <c r="BA36" i="43"/>
  <c r="T36" i="41"/>
  <c r="N53" i="41"/>
  <c r="AG52" i="35"/>
  <c r="AM52" i="35" s="1"/>
  <c r="AN52" i="35" s="1"/>
  <c r="AO52" i="35" s="1"/>
  <c r="AP52" i="35" s="1"/>
  <c r="AQ52" i="35" s="1"/>
  <c r="AR52" i="35" s="1"/>
  <c r="AS52" i="35" s="1"/>
  <c r="AT52" i="35" s="1"/>
  <c r="AU52" i="35" s="1"/>
  <c r="AV52" i="35" s="1"/>
  <c r="AW52" i="35" s="1"/>
  <c r="AX52" i="35" s="1"/>
  <c r="AY52" i="35" s="1"/>
  <c r="AZ52" i="35" s="1"/>
  <c r="AL52" i="35"/>
  <c r="S52" i="43"/>
  <c r="S53" i="43" s="1"/>
  <c r="N52" i="43"/>
  <c r="T52" i="43" s="1"/>
  <c r="T53" i="43" s="1"/>
  <c r="BK36" i="37"/>
  <c r="BL36" i="37" s="1"/>
  <c r="BM36" i="37" s="1"/>
  <c r="BN36" i="37" s="1"/>
  <c r="BO36" i="37" s="1"/>
  <c r="BA36" i="37"/>
  <c r="S52" i="35"/>
  <c r="S53" i="35" s="1"/>
  <c r="N52" i="35"/>
  <c r="T52" i="35" s="1"/>
  <c r="T53" i="35" s="1"/>
  <c r="CI44" i="35"/>
  <c r="BC44" i="35"/>
  <c r="AH37" i="37"/>
  <c r="AD37" i="37"/>
  <c r="O37" i="37"/>
  <c r="K37" i="37"/>
  <c r="G56" i="41"/>
  <c r="U38" i="41"/>
  <c r="J38" i="41"/>
  <c r="O37" i="45"/>
  <c r="K37" i="45"/>
  <c r="G56" i="45"/>
  <c r="J38" i="45"/>
  <c r="U38" i="45"/>
  <c r="AH37" i="57"/>
  <c r="AD37" i="57"/>
  <c r="AH37" i="61"/>
  <c r="AD37" i="61"/>
  <c r="K37" i="61"/>
  <c r="O37" i="61"/>
  <c r="D39" i="2"/>
  <c r="Q9" i="36"/>
  <c r="A29" i="37" s="1"/>
  <c r="G29" i="37" s="1"/>
  <c r="C26" i="2"/>
  <c r="Q8" i="12"/>
  <c r="A34" i="13" s="1"/>
  <c r="G34" i="13" s="1"/>
  <c r="J38" i="35"/>
  <c r="G56" i="35"/>
  <c r="U38" i="35"/>
  <c r="AH37" i="43"/>
  <c r="AD37" i="43"/>
  <c r="G56" i="43"/>
  <c r="J38" i="43"/>
  <c r="U38" i="43"/>
  <c r="AD37" i="51"/>
  <c r="AH37" i="51"/>
  <c r="U37" i="59"/>
  <c r="V37" i="59" s="1"/>
  <c r="W37" i="59" s="1"/>
  <c r="X37" i="59" s="1"/>
  <c r="Y37" i="59" s="1"/>
  <c r="Z37" i="59" s="1"/>
  <c r="AA37" i="59" s="1"/>
  <c r="AB37" i="59" s="1"/>
  <c r="AC37" i="59" s="1"/>
  <c r="A38" i="59"/>
  <c r="G38" i="59" s="1"/>
  <c r="J37" i="59"/>
  <c r="J34" i="35"/>
  <c r="U34" i="35"/>
  <c r="G55" i="35"/>
  <c r="G28" i="35" s="1"/>
  <c r="AD37" i="11"/>
  <c r="AH37" i="11"/>
  <c r="G56" i="11"/>
  <c r="J38" i="11"/>
  <c r="U38" i="11"/>
  <c r="K37" i="53"/>
  <c r="O37" i="53"/>
  <c r="V37" i="53"/>
  <c r="G56" i="53"/>
  <c r="U38" i="53"/>
  <c r="J38" i="53"/>
  <c r="V37" i="49"/>
  <c r="K37" i="49"/>
  <c r="O37" i="49"/>
  <c r="J38" i="49"/>
  <c r="G56" i="49"/>
  <c r="U38" i="49"/>
  <c r="G56" i="47"/>
  <c r="U38" i="47"/>
  <c r="J38" i="47"/>
  <c r="K37" i="47"/>
  <c r="O37" i="47"/>
  <c r="V37" i="47"/>
  <c r="K37" i="39"/>
  <c r="O37" i="39"/>
  <c r="G56" i="39"/>
  <c r="J38" i="39"/>
  <c r="U38" i="39"/>
  <c r="V37" i="39"/>
  <c r="DC48" i="64"/>
  <c r="CE48" i="64"/>
  <c r="DD49" i="64"/>
  <c r="DE49" i="64"/>
  <c r="DO49" i="64" s="1"/>
  <c r="DP49" i="64" s="1"/>
  <c r="DQ49" i="64" s="1"/>
  <c r="DR49" i="64" s="1"/>
  <c r="DS49" i="64" s="1"/>
  <c r="DT49" i="64" s="1"/>
  <c r="DU49" i="64" s="1"/>
  <c r="DV49" i="64" s="1"/>
  <c r="DW49" i="64" s="1"/>
  <c r="BK35" i="64"/>
  <c r="BA35" i="64"/>
  <c r="CA40" i="55"/>
  <c r="CZ40" i="55"/>
  <c r="CZ40" i="33"/>
  <c r="CA40" i="33"/>
  <c r="CA40" i="23"/>
  <c r="CZ40" i="23"/>
  <c r="CZ40" i="19"/>
  <c r="CA40" i="19"/>
  <c r="CA40" i="25"/>
  <c r="CZ40" i="25"/>
  <c r="CZ40" i="45"/>
  <c r="CA40" i="45"/>
  <c r="CA40" i="31"/>
  <c r="CZ40" i="31"/>
  <c r="CZ40" i="57"/>
  <c r="CA40" i="57"/>
  <c r="CZ40" i="11"/>
  <c r="CA40" i="11"/>
  <c r="CZ40" i="13"/>
  <c r="CA40" i="13"/>
  <c r="CZ40" i="61"/>
  <c r="CA40" i="61"/>
  <c r="CZ40" i="53"/>
  <c r="CA40" i="53"/>
  <c r="CZ40" i="27"/>
  <c r="CA40" i="27"/>
  <c r="CZ40" i="29"/>
  <c r="CA40" i="29"/>
  <c r="CA40" i="49"/>
  <c r="CZ40" i="49"/>
  <c r="CZ40" i="37"/>
  <c r="CA40" i="37"/>
  <c r="CZ40" i="41"/>
  <c r="CA40" i="41"/>
  <c r="CZ40" i="35"/>
  <c r="CA40" i="35"/>
  <c r="CA40" i="17"/>
  <c r="CZ40" i="17"/>
  <c r="CA40" i="51"/>
  <c r="CZ40" i="51"/>
  <c r="CZ40" i="47"/>
  <c r="CA40" i="47"/>
  <c r="CA40" i="39"/>
  <c r="CZ40" i="39"/>
  <c r="CA40" i="59"/>
  <c r="CZ40" i="59"/>
  <c r="CZ40" i="15"/>
  <c r="CA40" i="15"/>
  <c r="CZ40" i="43"/>
  <c r="CA40" i="43"/>
  <c r="CC41" i="33"/>
  <c r="CB41" i="33"/>
  <c r="DA41" i="33"/>
  <c r="DA41" i="23"/>
  <c r="CB41" i="23"/>
  <c r="CC41" i="23"/>
  <c r="DA41" i="49"/>
  <c r="CC41" i="49"/>
  <c r="CB41" i="49"/>
  <c r="DA41" i="15"/>
  <c r="CC41" i="15"/>
  <c r="CB41" i="15"/>
  <c r="CA49" i="41"/>
  <c r="CZ49" i="41"/>
  <c r="CU48" i="41"/>
  <c r="CY48" i="41"/>
  <c r="BZ48" i="41"/>
  <c r="DA41" i="59"/>
  <c r="CC41" i="59"/>
  <c r="CB41" i="59"/>
  <c r="DA41" i="27"/>
  <c r="CC41" i="27"/>
  <c r="CB41" i="27"/>
  <c r="CC42" i="61"/>
  <c r="DA42" i="61"/>
  <c r="CB42" i="61"/>
  <c r="CA47" i="61"/>
  <c r="CZ47" i="61"/>
  <c r="CZ44" i="61"/>
  <c r="CA44" i="61"/>
  <c r="CU52" i="61"/>
  <c r="BZ52" i="61"/>
  <c r="CY52" i="61"/>
  <c r="AU35" i="61"/>
  <c r="CE32" i="61"/>
  <c r="DC32" i="61"/>
  <c r="DA49" i="61"/>
  <c r="CB49" i="61"/>
  <c r="CC49" i="61"/>
  <c r="DL36" i="61"/>
  <c r="DC46" i="61"/>
  <c r="CE46" i="61"/>
  <c r="CD36" i="61"/>
  <c r="DB36" i="61"/>
  <c r="DB45" i="61"/>
  <c r="CD45" i="61"/>
  <c r="DJ48" i="61"/>
  <c r="DC41" i="61"/>
  <c r="CE41" i="61"/>
  <c r="CZ48" i="61"/>
  <c r="CA48" i="61"/>
  <c r="DB33" i="61"/>
  <c r="CD33" i="61"/>
  <c r="DC31" i="61"/>
  <c r="CE31" i="61"/>
  <c r="DB39" i="61"/>
  <c r="CD39" i="61"/>
  <c r="DI52" i="61"/>
  <c r="CU47" i="19"/>
  <c r="CY47" i="19"/>
  <c r="BZ47" i="19"/>
  <c r="CA45" i="43"/>
  <c r="CZ45" i="43"/>
  <c r="CU44" i="39"/>
  <c r="BZ44" i="39"/>
  <c r="CY44" i="39"/>
  <c r="CZ45" i="41"/>
  <c r="CA45" i="41"/>
  <c r="CB36" i="59"/>
  <c r="CC36" i="59"/>
  <c r="DA36" i="59"/>
  <c r="CZ42" i="49"/>
  <c r="CA42" i="49"/>
  <c r="CA42" i="25"/>
  <c r="CZ42" i="25"/>
  <c r="CZ42" i="53"/>
  <c r="CA42" i="53"/>
  <c r="CZ42" i="15"/>
  <c r="CA42" i="15"/>
  <c r="CU47" i="47"/>
  <c r="BZ47" i="47"/>
  <c r="CY47" i="47"/>
  <c r="BZ47" i="23"/>
  <c r="CY47" i="23"/>
  <c r="CU47" i="23"/>
  <c r="CY47" i="13"/>
  <c r="CU47" i="13"/>
  <c r="BZ47" i="13"/>
  <c r="BZ47" i="15"/>
  <c r="CU47" i="15"/>
  <c r="CY47" i="15"/>
  <c r="CU47" i="51"/>
  <c r="CY47" i="51"/>
  <c r="BZ47" i="51"/>
  <c r="BZ47" i="25"/>
  <c r="CY47" i="25"/>
  <c r="CU47" i="25"/>
  <c r="CA42" i="45"/>
  <c r="CZ42" i="45"/>
  <c r="BZ44" i="13"/>
  <c r="CU44" i="13"/>
  <c r="CY44" i="13"/>
  <c r="CT52" i="49"/>
  <c r="BY52" i="49"/>
  <c r="CX52" i="49"/>
  <c r="BZ47" i="29"/>
  <c r="CU47" i="29"/>
  <c r="CY47" i="29"/>
  <c r="CY44" i="55"/>
  <c r="CU44" i="55"/>
  <c r="BZ44" i="55"/>
  <c r="CC36" i="39"/>
  <c r="CB36" i="39"/>
  <c r="DA36" i="39"/>
  <c r="CY44" i="41"/>
  <c r="CU44" i="41"/>
  <c r="BZ44" i="41"/>
  <c r="BZ44" i="17"/>
  <c r="CY44" i="17"/>
  <c r="CU44" i="17"/>
  <c r="CU45" i="9"/>
  <c r="BZ45" i="9"/>
  <c r="CY45" i="9"/>
  <c r="BZ47" i="37"/>
  <c r="CU47" i="37"/>
  <c r="CY47" i="37"/>
  <c r="CZ42" i="51"/>
  <c r="CA42" i="51"/>
  <c r="CC36" i="55"/>
  <c r="CB36" i="55"/>
  <c r="DA36" i="55"/>
  <c r="CZ45" i="55"/>
  <c r="CA45" i="55"/>
  <c r="CZ42" i="29"/>
  <c r="CA42" i="29"/>
  <c r="CZ42" i="19"/>
  <c r="CA42" i="19"/>
  <c r="CZ42" i="27"/>
  <c r="CA42" i="27"/>
  <c r="CU47" i="27"/>
  <c r="BZ47" i="27"/>
  <c r="CY47" i="27"/>
  <c r="CY47" i="41"/>
  <c r="CU47" i="41"/>
  <c r="BZ47" i="41"/>
  <c r="CA45" i="57"/>
  <c r="CZ45" i="57"/>
  <c r="CA45" i="15"/>
  <c r="CZ45" i="15"/>
  <c r="CA42" i="33"/>
  <c r="CZ42" i="33"/>
  <c r="CY44" i="51"/>
  <c r="CU44" i="51"/>
  <c r="BZ44" i="51"/>
  <c r="CA36" i="9"/>
  <c r="CZ36" i="9"/>
  <c r="BZ47" i="59"/>
  <c r="CU47" i="59"/>
  <c r="CY47" i="59"/>
  <c r="CA42" i="41"/>
  <c r="CZ42" i="41"/>
  <c r="BZ44" i="33"/>
  <c r="CY44" i="33"/>
  <c r="CU44" i="33"/>
  <c r="CY44" i="23"/>
  <c r="CU44" i="23"/>
  <c r="BZ44" i="23"/>
  <c r="CZ42" i="47"/>
  <c r="CA42" i="47"/>
  <c r="CY44" i="59"/>
  <c r="BZ44" i="59"/>
  <c r="CU44" i="59"/>
  <c r="CZ45" i="29"/>
  <c r="CA45" i="29"/>
  <c r="CY47" i="45"/>
  <c r="BZ47" i="45"/>
  <c r="CU47" i="45"/>
  <c r="BZ44" i="49"/>
  <c r="CU44" i="49"/>
  <c r="CY44" i="49"/>
  <c r="CU44" i="25"/>
  <c r="CY44" i="25"/>
  <c r="BZ44" i="25"/>
  <c r="CX52" i="55"/>
  <c r="BY52" i="55"/>
  <c r="CT52" i="55"/>
  <c r="CY47" i="43"/>
  <c r="BZ47" i="43"/>
  <c r="CU47" i="43"/>
  <c r="CU47" i="35"/>
  <c r="CY47" i="35"/>
  <c r="BZ47" i="35"/>
  <c r="CU47" i="33"/>
  <c r="BZ47" i="33"/>
  <c r="CY47" i="33"/>
  <c r="CA42" i="43"/>
  <c r="CZ42" i="43"/>
  <c r="BY52" i="59"/>
  <c r="CT52" i="59"/>
  <c r="CX52" i="59"/>
  <c r="CZ45" i="51"/>
  <c r="CA45" i="51"/>
  <c r="CA42" i="23"/>
  <c r="CZ42" i="23"/>
  <c r="CA42" i="35"/>
  <c r="CZ42" i="35"/>
  <c r="CA42" i="39"/>
  <c r="CZ42" i="39"/>
  <c r="CA45" i="19"/>
  <c r="CZ45" i="19"/>
  <c r="BY52" i="45"/>
  <c r="CX52" i="45"/>
  <c r="CT52" i="45"/>
  <c r="BZ44" i="47"/>
  <c r="CY44" i="47"/>
  <c r="CU44" i="47"/>
  <c r="CZ45" i="45"/>
  <c r="CA45" i="45"/>
  <c r="CA42" i="37"/>
  <c r="CZ42" i="37"/>
  <c r="BZ44" i="53"/>
  <c r="CY44" i="53"/>
  <c r="CU44" i="53"/>
  <c r="CZ42" i="55"/>
  <c r="CA42" i="55"/>
  <c r="CY47" i="55"/>
  <c r="BZ47" i="55"/>
  <c r="CU47" i="55"/>
  <c r="BZ47" i="39"/>
  <c r="CY47" i="39"/>
  <c r="CU47" i="39"/>
  <c r="CA42" i="13"/>
  <c r="CZ42" i="13"/>
  <c r="CY44" i="37"/>
  <c r="BZ44" i="37"/>
  <c r="CU44" i="37"/>
  <c r="CA42" i="57"/>
  <c r="CZ42" i="57"/>
  <c r="CZ45" i="13"/>
  <c r="CA45" i="13"/>
  <c r="BZ44" i="27"/>
  <c r="CU44" i="27"/>
  <c r="CY44" i="27"/>
  <c r="BZ44" i="31"/>
  <c r="CU44" i="31"/>
  <c r="CY44" i="31"/>
  <c r="CA45" i="27"/>
  <c r="CZ45" i="27"/>
  <c r="CZ42" i="17"/>
  <c r="CA42" i="17"/>
  <c r="CU44" i="15"/>
  <c r="BZ44" i="15"/>
  <c r="CY44" i="15"/>
  <c r="CZ45" i="17"/>
  <c r="CA45" i="17"/>
  <c r="CA45" i="25"/>
  <c r="CZ45" i="25"/>
  <c r="BZ47" i="17"/>
  <c r="CU47" i="17"/>
  <c r="CY47" i="17"/>
  <c r="CA45" i="53"/>
  <c r="CZ45" i="53"/>
  <c r="CA42" i="59"/>
  <c r="CZ42" i="59"/>
  <c r="CA45" i="47"/>
  <c r="CZ45" i="47"/>
  <c r="CU47" i="31"/>
  <c r="CY47" i="31"/>
  <c r="BZ47" i="31"/>
  <c r="CY44" i="9"/>
  <c r="CU44" i="9"/>
  <c r="BZ44" i="9"/>
  <c r="CZ45" i="49"/>
  <c r="CA45" i="49"/>
  <c r="CU47" i="53"/>
  <c r="CY47" i="53"/>
  <c r="BZ47" i="53"/>
  <c r="CY44" i="29"/>
  <c r="BZ44" i="29"/>
  <c r="CU44" i="29"/>
  <c r="CZ45" i="39"/>
  <c r="CA45" i="39"/>
  <c r="CA45" i="31"/>
  <c r="CZ45" i="31"/>
  <c r="CY44" i="19"/>
  <c r="BZ44" i="19"/>
  <c r="CU44" i="19"/>
  <c r="CA45" i="35"/>
  <c r="CZ45" i="35"/>
  <c r="CU44" i="45"/>
  <c r="BZ44" i="45"/>
  <c r="CY44" i="45"/>
  <c r="CU44" i="57"/>
  <c r="CY44" i="57"/>
  <c r="BZ44" i="57"/>
  <c r="CU44" i="43"/>
  <c r="CY44" i="43"/>
  <c r="BZ44" i="43"/>
  <c r="DH52" i="49"/>
  <c r="DI52" i="49" s="1"/>
  <c r="DJ52" i="49" s="1"/>
  <c r="CZ45" i="33"/>
  <c r="CA45" i="33"/>
  <c r="CU47" i="57"/>
  <c r="CY47" i="57"/>
  <c r="BZ47" i="57"/>
  <c r="BZ47" i="49"/>
  <c r="CU47" i="49"/>
  <c r="CY47" i="49"/>
  <c r="CA45" i="59"/>
  <c r="CZ45" i="59"/>
  <c r="CZ45" i="37"/>
  <c r="CA45" i="37"/>
  <c r="CB36" i="53"/>
  <c r="CC36" i="53"/>
  <c r="DA36" i="53"/>
  <c r="CZ45" i="23"/>
  <c r="CA45" i="23"/>
  <c r="CZ42" i="31"/>
  <c r="CA42" i="31"/>
  <c r="CE33" i="59"/>
  <c r="DD33" i="59" s="1"/>
  <c r="DC33" i="59"/>
  <c r="DC32" i="59"/>
  <c r="CE32" i="59"/>
  <c r="DB49" i="59"/>
  <c r="CD49" i="59"/>
  <c r="DC46" i="59"/>
  <c r="CE46" i="59"/>
  <c r="DA48" i="59"/>
  <c r="CC48" i="59"/>
  <c r="CB48" i="59"/>
  <c r="DJ52" i="59"/>
  <c r="AU35" i="59"/>
  <c r="DC31" i="59"/>
  <c r="CE31" i="59"/>
  <c r="DM36" i="59"/>
  <c r="CD39" i="59"/>
  <c r="DB39" i="59"/>
  <c r="DK48" i="59"/>
  <c r="CZ48" i="57"/>
  <c r="CA48" i="57"/>
  <c r="DC46" i="57"/>
  <c r="CE46" i="57"/>
  <c r="DC33" i="57"/>
  <c r="CE33" i="57"/>
  <c r="DD33" i="57" s="1"/>
  <c r="AU35" i="57"/>
  <c r="DI52" i="57"/>
  <c r="DC36" i="57"/>
  <c r="CE36" i="57"/>
  <c r="DC31" i="57"/>
  <c r="CE31" i="57"/>
  <c r="DB41" i="57"/>
  <c r="CD41" i="57"/>
  <c r="BZ52" i="57"/>
  <c r="CU52" i="57"/>
  <c r="CY52" i="57"/>
  <c r="DC32" i="57"/>
  <c r="CE32" i="57"/>
  <c r="CD39" i="57"/>
  <c r="DB39" i="57"/>
  <c r="DA49" i="57"/>
  <c r="CC49" i="57"/>
  <c r="CB49" i="57"/>
  <c r="DM36" i="57"/>
  <c r="DJ48" i="57"/>
  <c r="DB39" i="55"/>
  <c r="CD39" i="55"/>
  <c r="DB41" i="55"/>
  <c r="CD41" i="55"/>
  <c r="DN36" i="55"/>
  <c r="CE31" i="55"/>
  <c r="DC31" i="55"/>
  <c r="DC46" i="55"/>
  <c r="CE46" i="55"/>
  <c r="DJ52" i="55"/>
  <c r="AV35" i="55"/>
  <c r="DC33" i="55"/>
  <c r="CE33" i="55"/>
  <c r="DD33" i="55" s="1"/>
  <c r="CZ48" i="55"/>
  <c r="CA48" i="55"/>
  <c r="DJ48" i="55"/>
  <c r="DA49" i="55"/>
  <c r="CC49" i="55"/>
  <c r="CB49" i="55"/>
  <c r="CE32" i="55"/>
  <c r="DC32" i="55"/>
  <c r="DC31" i="53"/>
  <c r="CE31" i="53"/>
  <c r="CE39" i="53"/>
  <c r="DC39" i="53"/>
  <c r="DM36" i="53"/>
  <c r="AW29" i="53"/>
  <c r="CA52" i="53"/>
  <c r="CZ52" i="53"/>
  <c r="CC49" i="53"/>
  <c r="CB49" i="53"/>
  <c r="DA49" i="53"/>
  <c r="DC46" i="53"/>
  <c r="CE46" i="53"/>
  <c r="DB41" i="53"/>
  <c r="CD41" i="53"/>
  <c r="AV35" i="53"/>
  <c r="DC32" i="53"/>
  <c r="CE32" i="53"/>
  <c r="CA48" i="53"/>
  <c r="CZ48" i="53"/>
  <c r="DB33" i="53"/>
  <c r="CD33" i="53"/>
  <c r="DJ48" i="53"/>
  <c r="DJ52" i="53"/>
  <c r="CA48" i="51"/>
  <c r="CZ48" i="51"/>
  <c r="DI52" i="51"/>
  <c r="DC33" i="51"/>
  <c r="CE33" i="51"/>
  <c r="DD33" i="51" s="1"/>
  <c r="DJ48" i="51"/>
  <c r="DB36" i="51"/>
  <c r="CD36" i="51"/>
  <c r="AV29" i="51"/>
  <c r="AV35" i="51"/>
  <c r="CD41" i="51"/>
  <c r="DB41" i="51"/>
  <c r="BZ52" i="51"/>
  <c r="CU52" i="51"/>
  <c r="CY52" i="51"/>
  <c r="CE46" i="51"/>
  <c r="DC46" i="51"/>
  <c r="DC32" i="51"/>
  <c r="CE32" i="51"/>
  <c r="DL36" i="51"/>
  <c r="CB49" i="51"/>
  <c r="CC49" i="51"/>
  <c r="DA49" i="51"/>
  <c r="CD39" i="51"/>
  <c r="DB39" i="51"/>
  <c r="DL36" i="49"/>
  <c r="AV35" i="49"/>
  <c r="DD46" i="49"/>
  <c r="DE46" i="49"/>
  <c r="DO46" i="49" s="1"/>
  <c r="DP46" i="49" s="1"/>
  <c r="DQ46" i="49" s="1"/>
  <c r="DR46" i="49" s="1"/>
  <c r="DS46" i="49" s="1"/>
  <c r="DT46" i="49" s="1"/>
  <c r="DU46" i="49" s="1"/>
  <c r="DV46" i="49" s="1"/>
  <c r="DW46" i="49" s="1"/>
  <c r="DC33" i="49"/>
  <c r="CE33" i="49"/>
  <c r="DD33" i="49" s="1"/>
  <c r="CD36" i="49"/>
  <c r="DB36" i="49"/>
  <c r="DC32" i="49"/>
  <c r="CE32" i="49"/>
  <c r="DK48" i="49"/>
  <c r="CD49" i="49"/>
  <c r="DB49" i="49"/>
  <c r="CB48" i="49"/>
  <c r="DA48" i="49"/>
  <c r="CC48" i="49"/>
  <c r="CE31" i="49"/>
  <c r="DC31" i="49"/>
  <c r="CD39" i="49"/>
  <c r="DB39" i="49"/>
  <c r="DC39" i="47"/>
  <c r="CE39" i="47"/>
  <c r="CU52" i="47"/>
  <c r="CY52" i="47"/>
  <c r="BZ52" i="47"/>
  <c r="DC31" i="47"/>
  <c r="CE31" i="47"/>
  <c r="DB41" i="47"/>
  <c r="CD41" i="47"/>
  <c r="DC33" i="47"/>
  <c r="CE33" i="47"/>
  <c r="DD33" i="47" s="1"/>
  <c r="DJ48" i="47"/>
  <c r="DC32" i="47"/>
  <c r="CE32" i="47"/>
  <c r="AV35" i="47"/>
  <c r="DA49" i="47"/>
  <c r="CC49" i="47"/>
  <c r="CB49" i="47"/>
  <c r="DL36" i="47"/>
  <c r="AU29" i="47"/>
  <c r="DB46" i="47"/>
  <c r="CD46" i="47"/>
  <c r="DI52" i="47"/>
  <c r="DB36" i="47"/>
  <c r="CD36" i="47"/>
  <c r="CZ48" i="47"/>
  <c r="CA48" i="47"/>
  <c r="DL36" i="45"/>
  <c r="DC41" i="45"/>
  <c r="CE41" i="45"/>
  <c r="AV29" i="45"/>
  <c r="DC32" i="45"/>
  <c r="CE32" i="45"/>
  <c r="AU35" i="45"/>
  <c r="CB49" i="45"/>
  <c r="DA49" i="45"/>
  <c r="CC49" i="45"/>
  <c r="DJ48" i="45"/>
  <c r="DB36" i="45"/>
  <c r="CD36" i="45"/>
  <c r="DC33" i="45"/>
  <c r="CE33" i="45"/>
  <c r="DD33" i="45" s="1"/>
  <c r="DC31" i="45"/>
  <c r="CE31" i="45"/>
  <c r="CA48" i="45"/>
  <c r="CZ48" i="45"/>
  <c r="DB39" i="45"/>
  <c r="CD39" i="45"/>
  <c r="DJ52" i="45"/>
  <c r="DB46" i="45"/>
  <c r="CD46" i="45"/>
  <c r="CD39" i="43"/>
  <c r="DB39" i="43"/>
  <c r="DB33" i="43"/>
  <c r="CD33" i="43"/>
  <c r="AV35" i="43"/>
  <c r="CE46" i="43"/>
  <c r="DC46" i="43"/>
  <c r="DB41" i="43"/>
  <c r="CD41" i="43"/>
  <c r="AU29" i="43"/>
  <c r="DC32" i="43"/>
  <c r="CE32" i="43"/>
  <c r="DJ48" i="43"/>
  <c r="CB49" i="43"/>
  <c r="CC49" i="43"/>
  <c r="DA49" i="43"/>
  <c r="CA48" i="43"/>
  <c r="CZ48" i="43"/>
  <c r="DC31" i="43"/>
  <c r="CE31" i="43"/>
  <c r="DL48" i="41"/>
  <c r="DC41" i="41"/>
  <c r="CE41" i="41"/>
  <c r="DC39" i="41"/>
  <c r="CE39" i="41"/>
  <c r="DC32" i="41"/>
  <c r="CE32" i="41"/>
  <c r="DC31" i="41"/>
  <c r="CE31" i="41"/>
  <c r="AW35" i="41"/>
  <c r="DC46" i="41"/>
  <c r="CE46" i="41"/>
  <c r="DJ48" i="39"/>
  <c r="CB49" i="39"/>
  <c r="DA49" i="39"/>
  <c r="CC49" i="39"/>
  <c r="DI52" i="39"/>
  <c r="AW35" i="39"/>
  <c r="DC32" i="39"/>
  <c r="CE32" i="39"/>
  <c r="DM36" i="39"/>
  <c r="DB39" i="39"/>
  <c r="CD39" i="39"/>
  <c r="DC31" i="39"/>
  <c r="CE31" i="39"/>
  <c r="AV29" i="39"/>
  <c r="CE41" i="39"/>
  <c r="DC41" i="39"/>
  <c r="CY52" i="39"/>
  <c r="CU52" i="39"/>
  <c r="BZ52" i="39"/>
  <c r="DC46" i="39"/>
  <c r="CE46" i="39"/>
  <c r="DB33" i="39"/>
  <c r="CD33" i="39"/>
  <c r="CZ48" i="39"/>
  <c r="CA48" i="39"/>
  <c r="DA49" i="37"/>
  <c r="CC49" i="37"/>
  <c r="CB49" i="37"/>
  <c r="CE31" i="37"/>
  <c r="DC31" i="37"/>
  <c r="DJ48" i="37"/>
  <c r="CE32" i="37"/>
  <c r="DC32" i="37"/>
  <c r="DC46" i="37"/>
  <c r="CE46" i="37"/>
  <c r="AW35" i="37"/>
  <c r="DB41" i="37"/>
  <c r="CD41" i="37"/>
  <c r="DB39" i="37"/>
  <c r="CD39" i="37"/>
  <c r="CZ48" i="37"/>
  <c r="CA48" i="37"/>
  <c r="CE41" i="35"/>
  <c r="DC41" i="35"/>
  <c r="DC31" i="35"/>
  <c r="CE31" i="35"/>
  <c r="DC32" i="35"/>
  <c r="CE32" i="35"/>
  <c r="DC39" i="35"/>
  <c r="CE39" i="35"/>
  <c r="CA48" i="35"/>
  <c r="CZ48" i="35"/>
  <c r="AU35" i="35"/>
  <c r="DJ48" i="35"/>
  <c r="DE46" i="35"/>
  <c r="DO46" i="35" s="1"/>
  <c r="DP46" i="35" s="1"/>
  <c r="DQ46" i="35" s="1"/>
  <c r="DR46" i="35" s="1"/>
  <c r="DS46" i="35" s="1"/>
  <c r="DT46" i="35" s="1"/>
  <c r="DU46" i="35" s="1"/>
  <c r="DV46" i="35" s="1"/>
  <c r="DW46" i="35" s="1"/>
  <c r="DD46" i="35"/>
  <c r="CC49" i="35"/>
  <c r="CB49" i="35"/>
  <c r="DA49" i="35"/>
  <c r="DC33" i="35"/>
  <c r="CE33" i="35"/>
  <c r="DD33" i="35" s="1"/>
  <c r="AU35" i="33"/>
  <c r="DJ48" i="33"/>
  <c r="DC46" i="33"/>
  <c r="CE46" i="33"/>
  <c r="DB39" i="33"/>
  <c r="CD39" i="33"/>
  <c r="CE33" i="33"/>
  <c r="DD33" i="33" s="1"/>
  <c r="DC33" i="33"/>
  <c r="CZ48" i="33"/>
  <c r="CA48" i="33"/>
  <c r="CE31" i="33"/>
  <c r="DC31" i="33"/>
  <c r="DA49" i="33"/>
  <c r="CC49" i="33"/>
  <c r="CB49" i="33"/>
  <c r="DC32" i="33"/>
  <c r="CE32" i="33"/>
  <c r="CZ48" i="31"/>
  <c r="CA48" i="31"/>
  <c r="DC33" i="31"/>
  <c r="CE33" i="31"/>
  <c r="DD33" i="31" s="1"/>
  <c r="DA49" i="31"/>
  <c r="CC49" i="31"/>
  <c r="CB49" i="31"/>
  <c r="DJ48" i="31"/>
  <c r="DC31" i="31"/>
  <c r="CE31" i="31"/>
  <c r="DB39" i="31"/>
  <c r="CD39" i="31"/>
  <c r="DE41" i="31"/>
  <c r="DO41" i="31" s="1"/>
  <c r="DP41" i="31" s="1"/>
  <c r="DQ41" i="31" s="1"/>
  <c r="DR41" i="31" s="1"/>
  <c r="DS41" i="31" s="1"/>
  <c r="DT41" i="31" s="1"/>
  <c r="DU41" i="31" s="1"/>
  <c r="DV41" i="31" s="1"/>
  <c r="DW41" i="31" s="1"/>
  <c r="DD41" i="31"/>
  <c r="AU35" i="31"/>
  <c r="DC32" i="31"/>
  <c r="CE32" i="31"/>
  <c r="DC46" i="31"/>
  <c r="CE46" i="31"/>
  <c r="DJ48" i="29"/>
  <c r="DC31" i="29"/>
  <c r="CE31" i="29"/>
  <c r="DB33" i="29"/>
  <c r="CD33" i="29"/>
  <c r="CE32" i="29"/>
  <c r="DC32" i="29"/>
  <c r="CB49" i="29"/>
  <c r="DA49" i="29"/>
  <c r="CC49" i="29"/>
  <c r="CA48" i="29"/>
  <c r="CZ48" i="29"/>
  <c r="CD46" i="29"/>
  <c r="DB46" i="29"/>
  <c r="AV35" i="29"/>
  <c r="DB39" i="29"/>
  <c r="CD39" i="29"/>
  <c r="CE41" i="29"/>
  <c r="DC41" i="29"/>
  <c r="CE32" i="27"/>
  <c r="DC32" i="27"/>
  <c r="DC33" i="27"/>
  <c r="CE33" i="27"/>
  <c r="DD33" i="27" s="1"/>
  <c r="CB49" i="27"/>
  <c r="DA49" i="27"/>
  <c r="CC49" i="27"/>
  <c r="DC31" i="27"/>
  <c r="CE31" i="27"/>
  <c r="CD39" i="27"/>
  <c r="DB39" i="27"/>
  <c r="CA48" i="27"/>
  <c r="CZ48" i="27"/>
  <c r="CD46" i="27"/>
  <c r="DB46" i="27"/>
  <c r="AX35" i="27"/>
  <c r="DJ48" i="27"/>
  <c r="DC33" i="25"/>
  <c r="CE33" i="25"/>
  <c r="DD33" i="25" s="1"/>
  <c r="AU35" i="25"/>
  <c r="DJ48" i="25"/>
  <c r="DC32" i="25"/>
  <c r="CE32" i="25"/>
  <c r="DC31" i="25"/>
  <c r="CE31" i="25"/>
  <c r="CA48" i="25"/>
  <c r="CZ48" i="25"/>
  <c r="DC46" i="25"/>
  <c r="CE46" i="25"/>
  <c r="DB41" i="25"/>
  <c r="CD41" i="25"/>
  <c r="DA49" i="25"/>
  <c r="CC49" i="25"/>
  <c r="CB49" i="25"/>
  <c r="DB39" i="25"/>
  <c r="CD39" i="25"/>
  <c r="CE46" i="23"/>
  <c r="DC46" i="23"/>
  <c r="DB39" i="23"/>
  <c r="CD39" i="23"/>
  <c r="CE32" i="23"/>
  <c r="DC32" i="23"/>
  <c r="DC31" i="23"/>
  <c r="CE31" i="23"/>
  <c r="DJ48" i="23"/>
  <c r="CB49" i="23"/>
  <c r="DA49" i="23"/>
  <c r="CC49" i="23"/>
  <c r="AV35" i="23"/>
  <c r="CA48" i="23"/>
  <c r="CZ48" i="23"/>
  <c r="DB33" i="23"/>
  <c r="CD33" i="23"/>
  <c r="CC48" i="19"/>
  <c r="CB48" i="19"/>
  <c r="DA48" i="19"/>
  <c r="CD41" i="19"/>
  <c r="DB41" i="19"/>
  <c r="AV35" i="19"/>
  <c r="CD33" i="19"/>
  <c r="DB33" i="19"/>
  <c r="DC39" i="19"/>
  <c r="CE39" i="19"/>
  <c r="CE32" i="19"/>
  <c r="DC32" i="19"/>
  <c r="DB49" i="19"/>
  <c r="CD49" i="19"/>
  <c r="DE46" i="19"/>
  <c r="DO46" i="19" s="1"/>
  <c r="DP46" i="19" s="1"/>
  <c r="DQ46" i="19" s="1"/>
  <c r="DR46" i="19" s="1"/>
  <c r="DS46" i="19" s="1"/>
  <c r="DT46" i="19" s="1"/>
  <c r="DU46" i="19" s="1"/>
  <c r="DV46" i="19" s="1"/>
  <c r="DW46" i="19" s="1"/>
  <c r="DD46" i="19"/>
  <c r="DC31" i="19"/>
  <c r="CE31" i="19"/>
  <c r="DK48" i="19"/>
  <c r="DA49" i="17"/>
  <c r="CC49" i="17"/>
  <c r="CB49" i="17"/>
  <c r="DC31" i="17"/>
  <c r="CE31" i="17"/>
  <c r="DC46" i="17"/>
  <c r="CE46" i="17"/>
  <c r="DJ48" i="17"/>
  <c r="DC32" i="17"/>
  <c r="CE32" i="17"/>
  <c r="DB39" i="17"/>
  <c r="CD39" i="17"/>
  <c r="DC33" i="17"/>
  <c r="CE33" i="17"/>
  <c r="DD33" i="17" s="1"/>
  <c r="DC41" i="17"/>
  <c r="CE41" i="17"/>
  <c r="CZ48" i="17"/>
  <c r="CA48" i="17"/>
  <c r="AV35" i="17"/>
  <c r="DJ48" i="15"/>
  <c r="CZ48" i="15"/>
  <c r="CA48" i="15"/>
  <c r="DC32" i="15"/>
  <c r="CE32" i="15"/>
  <c r="DC31" i="15"/>
  <c r="CE31" i="15"/>
  <c r="DB39" i="15"/>
  <c r="CD39" i="15"/>
  <c r="CC49" i="15"/>
  <c r="CB49" i="15"/>
  <c r="DA49" i="15"/>
  <c r="DB46" i="15"/>
  <c r="CD46" i="15"/>
  <c r="AV35" i="15"/>
  <c r="DB33" i="15"/>
  <c r="CD33" i="15"/>
  <c r="CD41" i="13"/>
  <c r="DB41" i="13"/>
  <c r="DB39" i="13"/>
  <c r="CD39" i="13"/>
  <c r="CE33" i="13"/>
  <c r="DD33" i="13" s="1"/>
  <c r="DC33" i="13"/>
  <c r="CZ48" i="13"/>
  <c r="CA48" i="13"/>
  <c r="CC49" i="13"/>
  <c r="CB49" i="13"/>
  <c r="DA49" i="13"/>
  <c r="DC46" i="13"/>
  <c r="CE46" i="13"/>
  <c r="DC31" i="13"/>
  <c r="CE31" i="13"/>
  <c r="DC32" i="13"/>
  <c r="CE32" i="13"/>
  <c r="DJ48" i="13"/>
  <c r="AU35" i="13"/>
  <c r="CU48" i="11"/>
  <c r="CY48" i="11"/>
  <c r="BZ48" i="11"/>
  <c r="CA44" i="11"/>
  <c r="CZ44" i="11"/>
  <c r="CZ45" i="11"/>
  <c r="CA45" i="11"/>
  <c r="CC39" i="11"/>
  <c r="CB39" i="11"/>
  <c r="DA39" i="11"/>
  <c r="CE32" i="11"/>
  <c r="DC32" i="11"/>
  <c r="CA49" i="11"/>
  <c r="CZ49" i="11"/>
  <c r="DA42" i="11"/>
  <c r="CC42" i="11"/>
  <c r="CB42" i="11"/>
  <c r="CT52" i="11"/>
  <c r="BY52" i="11"/>
  <c r="CX52" i="11"/>
  <c r="CA47" i="11"/>
  <c r="CZ47" i="11"/>
  <c r="CB41" i="11"/>
  <c r="DA41" i="11"/>
  <c r="CC41" i="11"/>
  <c r="DB36" i="11"/>
  <c r="CD36" i="11"/>
  <c r="DB33" i="11"/>
  <c r="CD33" i="11"/>
  <c r="AV35" i="11"/>
  <c r="DB46" i="11"/>
  <c r="CD46" i="11"/>
  <c r="DC31" i="11"/>
  <c r="CE31" i="11"/>
  <c r="AV35" i="9"/>
  <c r="CZ47" i="9"/>
  <c r="CA47" i="9"/>
  <c r="DA42" i="9"/>
  <c r="CC42" i="9"/>
  <c r="CB42" i="9"/>
  <c r="CZ49" i="9"/>
  <c r="CA49" i="9"/>
  <c r="DL36" i="9"/>
  <c r="DB31" i="9"/>
  <c r="CD31" i="9"/>
  <c r="CD33" i="9"/>
  <c r="DB33" i="9"/>
  <c r="AU34" i="9"/>
  <c r="DB39" i="9"/>
  <c r="CD39" i="9"/>
  <c r="DI48" i="9"/>
  <c r="AT29" i="9"/>
  <c r="CU48" i="9"/>
  <c r="CY48" i="9"/>
  <c r="BZ48" i="9"/>
  <c r="DA40" i="9"/>
  <c r="CC40" i="9"/>
  <c r="CB40" i="9"/>
  <c r="DB32" i="9"/>
  <c r="CD32" i="9"/>
  <c r="DH52" i="9"/>
  <c r="CX52" i="9"/>
  <c r="BY52" i="9"/>
  <c r="CT52" i="9"/>
  <c r="DA41" i="9"/>
  <c r="CC41" i="9"/>
  <c r="CB41" i="9"/>
  <c r="CD46" i="9"/>
  <c r="DB46" i="9"/>
  <c r="I25" i="2"/>
  <c r="Q14" i="12" s="1"/>
  <c r="A37" i="13" s="1"/>
  <c r="G37" i="13" s="1"/>
  <c r="H26" i="2"/>
  <c r="U32" i="3"/>
  <c r="V32" i="3" s="1"/>
  <c r="W32" i="3" s="1"/>
  <c r="X32" i="3" s="1"/>
  <c r="Y32" i="3" s="1"/>
  <c r="Z32" i="3" s="1"/>
  <c r="AA32" i="3" s="1"/>
  <c r="AB32" i="3" s="1"/>
  <c r="AC32" i="3" s="1"/>
  <c r="V31" i="3"/>
  <c r="W31" i="3" s="1"/>
  <c r="X31" i="3" s="1"/>
  <c r="Y31" i="3" s="1"/>
  <c r="Z31" i="3" s="1"/>
  <c r="AA31" i="3" s="1"/>
  <c r="AB31" i="3" s="1"/>
  <c r="AC31" i="3" s="1"/>
  <c r="I23" i="2"/>
  <c r="Q14" i="8" s="1"/>
  <c r="A37" i="9" s="1"/>
  <c r="G37" i="9" s="1"/>
  <c r="G46" i="3"/>
  <c r="G45" i="3"/>
  <c r="G35" i="3"/>
  <c r="J35" i="3" s="1"/>
  <c r="G33" i="3"/>
  <c r="G42" i="3"/>
  <c r="G29" i="3"/>
  <c r="J29" i="3" s="1"/>
  <c r="G41" i="3"/>
  <c r="F8" i="2"/>
  <c r="G8" i="2" s="1"/>
  <c r="C8" i="2"/>
  <c r="C7" i="2"/>
  <c r="A38" i="13" l="1"/>
  <c r="G38" i="13" s="1"/>
  <c r="J37" i="13"/>
  <c r="U37" i="13"/>
  <c r="V37" i="13" s="1"/>
  <c r="W37" i="13" s="1"/>
  <c r="X37" i="13" s="1"/>
  <c r="Y37" i="13" s="1"/>
  <c r="Z37" i="13" s="1"/>
  <c r="AA37" i="13" s="1"/>
  <c r="AB37" i="13" s="1"/>
  <c r="AC37" i="13" s="1"/>
  <c r="I26" i="2"/>
  <c r="Q14" i="14" s="1"/>
  <c r="A37" i="15" s="1"/>
  <c r="G37" i="15" s="1"/>
  <c r="Q13" i="14"/>
  <c r="A36" i="15" s="1"/>
  <c r="G36" i="15" s="1"/>
  <c r="O38" i="11"/>
  <c r="O56" i="11" s="1"/>
  <c r="K38" i="11"/>
  <c r="K34" i="35"/>
  <c r="O34" i="35"/>
  <c r="O55" i="35" s="1"/>
  <c r="U38" i="59"/>
  <c r="G56" i="59"/>
  <c r="J38" i="59"/>
  <c r="V38" i="43"/>
  <c r="G55" i="13"/>
  <c r="G28" i="13" s="1"/>
  <c r="U34" i="13"/>
  <c r="J34" i="13"/>
  <c r="I27" i="37"/>
  <c r="J29" i="37"/>
  <c r="U29" i="37"/>
  <c r="AE37" i="61"/>
  <c r="AI37" i="61"/>
  <c r="AE37" i="57"/>
  <c r="AI37" i="57"/>
  <c r="V38" i="45"/>
  <c r="V38" i="41"/>
  <c r="L37" i="37"/>
  <c r="P37" i="37"/>
  <c r="AI37" i="37"/>
  <c r="AE37" i="37"/>
  <c r="D27" i="2"/>
  <c r="Q9" i="14"/>
  <c r="A29" i="15" s="1"/>
  <c r="G29" i="15" s="1"/>
  <c r="AE37" i="55"/>
  <c r="AI37" i="55"/>
  <c r="N53" i="43"/>
  <c r="BA52" i="43"/>
  <c r="BK52" i="43"/>
  <c r="BL52" i="43" s="1"/>
  <c r="BM52" i="43" s="1"/>
  <c r="BN52" i="43" s="1"/>
  <c r="BO52" i="43" s="1"/>
  <c r="L37" i="11"/>
  <c r="P37" i="11"/>
  <c r="J34" i="37"/>
  <c r="U34" i="37"/>
  <c r="G55" i="37"/>
  <c r="G28" i="37" s="1"/>
  <c r="L37" i="51"/>
  <c r="P37" i="51"/>
  <c r="O38" i="51"/>
  <c r="O56" i="51" s="1"/>
  <c r="K38" i="51"/>
  <c r="AE37" i="35"/>
  <c r="AI37" i="35"/>
  <c r="P37" i="35"/>
  <c r="L37" i="35"/>
  <c r="K34" i="11"/>
  <c r="O34" i="11"/>
  <c r="O55" i="11" s="1"/>
  <c r="V29" i="35"/>
  <c r="O38" i="61"/>
  <c r="O56" i="61" s="1"/>
  <c r="K38" i="61"/>
  <c r="K38" i="57"/>
  <c r="O38" i="57"/>
  <c r="O56" i="57" s="1"/>
  <c r="V38" i="57"/>
  <c r="P37" i="41"/>
  <c r="L37" i="41"/>
  <c r="O38" i="37"/>
  <c r="O56" i="37" s="1"/>
  <c r="K38" i="37"/>
  <c r="CF36" i="41"/>
  <c r="CG36" i="41"/>
  <c r="CH36" i="41"/>
  <c r="BB36" i="41"/>
  <c r="BA52" i="37"/>
  <c r="BK52" i="37"/>
  <c r="BL52" i="37" s="1"/>
  <c r="BM52" i="37" s="1"/>
  <c r="BN52" i="37" s="1"/>
  <c r="BO52" i="37" s="1"/>
  <c r="T53" i="37"/>
  <c r="I27" i="49"/>
  <c r="U29" i="49"/>
  <c r="V29" i="49" s="1"/>
  <c r="W29" i="49" s="1"/>
  <c r="X29" i="49" s="1"/>
  <c r="Y29" i="49" s="1"/>
  <c r="Z29" i="49" s="1"/>
  <c r="AA29" i="49" s="1"/>
  <c r="AB29" i="49" s="1"/>
  <c r="AC29" i="49" s="1"/>
  <c r="J29" i="49"/>
  <c r="AD36" i="13"/>
  <c r="AH36" i="13"/>
  <c r="V38" i="11"/>
  <c r="AE37" i="11"/>
  <c r="AI37" i="11"/>
  <c r="V34" i="35"/>
  <c r="O37" i="59"/>
  <c r="K37" i="59"/>
  <c r="AD37" i="59"/>
  <c r="AH37" i="59"/>
  <c r="AE37" i="51"/>
  <c r="AI37" i="51"/>
  <c r="K38" i="43"/>
  <c r="O38" i="43"/>
  <c r="O56" i="43" s="1"/>
  <c r="AE37" i="43"/>
  <c r="AI37" i="43"/>
  <c r="V38" i="35"/>
  <c r="K38" i="35"/>
  <c r="O38" i="35"/>
  <c r="O56" i="35" s="1"/>
  <c r="C27" i="2"/>
  <c r="Q8" i="14"/>
  <c r="A34" i="15" s="1"/>
  <c r="G34" i="15" s="1"/>
  <c r="D46" i="2"/>
  <c r="Q9" i="40"/>
  <c r="A29" i="41" s="1"/>
  <c r="G29" i="41" s="1"/>
  <c r="L37" i="61"/>
  <c r="P37" i="61"/>
  <c r="O38" i="45"/>
  <c r="O56" i="45" s="1"/>
  <c r="K38" i="45"/>
  <c r="L37" i="45"/>
  <c r="P37" i="45"/>
  <c r="O38" i="41"/>
  <c r="O56" i="41" s="1"/>
  <c r="K38" i="41"/>
  <c r="CJ44" i="35"/>
  <c r="BD44" i="35"/>
  <c r="CF36" i="37"/>
  <c r="CH36" i="37"/>
  <c r="CG36" i="37"/>
  <c r="BB36" i="37"/>
  <c r="BK52" i="35"/>
  <c r="BL52" i="35" s="1"/>
  <c r="BM52" i="35" s="1"/>
  <c r="BN52" i="35" s="1"/>
  <c r="BO52" i="35" s="1"/>
  <c r="BA52" i="35"/>
  <c r="CF36" i="43"/>
  <c r="CH36" i="43"/>
  <c r="BB36" i="43"/>
  <c r="CG36" i="43"/>
  <c r="BK52" i="41"/>
  <c r="BL52" i="41" s="1"/>
  <c r="BM52" i="41" s="1"/>
  <c r="BN52" i="41" s="1"/>
  <c r="BO52" i="41" s="1"/>
  <c r="BA52" i="41"/>
  <c r="U29" i="13"/>
  <c r="J29" i="13"/>
  <c r="I27" i="13"/>
  <c r="V38" i="55"/>
  <c r="K38" i="55"/>
  <c r="O38" i="55"/>
  <c r="O56" i="55" s="1"/>
  <c r="C39" i="2"/>
  <c r="Q8" i="38"/>
  <c r="A34" i="39" s="1"/>
  <c r="G34" i="39" s="1"/>
  <c r="V38" i="51"/>
  <c r="L37" i="43"/>
  <c r="P37" i="43"/>
  <c r="V34" i="11"/>
  <c r="K29" i="35"/>
  <c r="O29" i="35"/>
  <c r="V38" i="61"/>
  <c r="P37" i="57"/>
  <c r="L37" i="57"/>
  <c r="AE37" i="45"/>
  <c r="AI37" i="45"/>
  <c r="AI37" i="41"/>
  <c r="AE37" i="41"/>
  <c r="V38" i="37"/>
  <c r="T53" i="41"/>
  <c r="N53" i="35"/>
  <c r="I27" i="11"/>
  <c r="J29" i="11"/>
  <c r="U29" i="11"/>
  <c r="G28" i="11"/>
  <c r="P37" i="55"/>
  <c r="L37" i="55"/>
  <c r="CF36" i="35"/>
  <c r="BB36" i="35"/>
  <c r="CG36" i="35"/>
  <c r="CH36" i="35"/>
  <c r="U52" i="13"/>
  <c r="V52" i="13" s="1"/>
  <c r="W52" i="13" s="1"/>
  <c r="X52" i="13" s="1"/>
  <c r="Y52" i="13" s="1"/>
  <c r="Z52" i="13" s="1"/>
  <c r="AA52" i="13" s="1"/>
  <c r="AB52" i="13" s="1"/>
  <c r="AC52" i="13" s="1"/>
  <c r="J52" i="13"/>
  <c r="O36" i="13"/>
  <c r="K36" i="13"/>
  <c r="W37" i="53"/>
  <c r="V38" i="53"/>
  <c r="K38" i="53"/>
  <c r="O38" i="53"/>
  <c r="O56" i="53" s="1"/>
  <c r="P37" i="53"/>
  <c r="L37" i="53"/>
  <c r="W37" i="49"/>
  <c r="P37" i="49"/>
  <c r="L37" i="49"/>
  <c r="V38" i="49"/>
  <c r="O38" i="49"/>
  <c r="O56" i="49" s="1"/>
  <c r="K38" i="49"/>
  <c r="O38" i="47"/>
  <c r="O56" i="47" s="1"/>
  <c r="K38" i="47"/>
  <c r="V38" i="47"/>
  <c r="W37" i="47"/>
  <c r="P37" i="47"/>
  <c r="L37" i="47"/>
  <c r="P37" i="39"/>
  <c r="L37" i="39"/>
  <c r="O38" i="39"/>
  <c r="O56" i="39" s="1"/>
  <c r="K38" i="39"/>
  <c r="W37" i="39"/>
  <c r="V38" i="39"/>
  <c r="W38" i="39" s="1"/>
  <c r="A38" i="9"/>
  <c r="G38" i="9" s="1"/>
  <c r="U37" i="9"/>
  <c r="V37" i="9" s="1"/>
  <c r="J37" i="9"/>
  <c r="G55" i="9"/>
  <c r="DE48" i="64"/>
  <c r="DO48" i="64" s="1"/>
  <c r="DP48" i="64" s="1"/>
  <c r="DQ48" i="64" s="1"/>
  <c r="DR48" i="64" s="1"/>
  <c r="DS48" i="64" s="1"/>
  <c r="DT48" i="64" s="1"/>
  <c r="DU48" i="64" s="1"/>
  <c r="DV48" i="64" s="1"/>
  <c r="DW48" i="64" s="1"/>
  <c r="DD48" i="64"/>
  <c r="CG35" i="64"/>
  <c r="CF35" i="64"/>
  <c r="CH35" i="64"/>
  <c r="BB35" i="64"/>
  <c r="BL35" i="64"/>
  <c r="CC40" i="57"/>
  <c r="CB40" i="57"/>
  <c r="DA40" i="57"/>
  <c r="CB40" i="43"/>
  <c r="DA40" i="43"/>
  <c r="CC40" i="43"/>
  <c r="CC40" i="41"/>
  <c r="CB40" i="41"/>
  <c r="DA40" i="41"/>
  <c r="DA40" i="15"/>
  <c r="CC40" i="15"/>
  <c r="CB40" i="15"/>
  <c r="CC40" i="31"/>
  <c r="CB40" i="31"/>
  <c r="DA40" i="31"/>
  <c r="CC40" i="51"/>
  <c r="DA40" i="51"/>
  <c r="CB40" i="51"/>
  <c r="CC40" i="27"/>
  <c r="DA40" i="27"/>
  <c r="CB40" i="27"/>
  <c r="DA40" i="11"/>
  <c r="CC40" i="11"/>
  <c r="CB40" i="11"/>
  <c r="DA40" i="45"/>
  <c r="CB40" i="45"/>
  <c r="CC40" i="45"/>
  <c r="CC40" i="33"/>
  <c r="CB40" i="33"/>
  <c r="DA40" i="33"/>
  <c r="CB40" i="39"/>
  <c r="DA40" i="39"/>
  <c r="CC40" i="39"/>
  <c r="CC40" i="19"/>
  <c r="CB40" i="19"/>
  <c r="DA40" i="19"/>
  <c r="DA40" i="47"/>
  <c r="CC40" i="47"/>
  <c r="CB40" i="47"/>
  <c r="CB40" i="49"/>
  <c r="CC40" i="49"/>
  <c r="DA40" i="49"/>
  <c r="CC40" i="29"/>
  <c r="CB40" i="29"/>
  <c r="DA40" i="29"/>
  <c r="DA40" i="13"/>
  <c r="CC40" i="13"/>
  <c r="CB40" i="13"/>
  <c r="CB40" i="23"/>
  <c r="CC40" i="23"/>
  <c r="DA40" i="23"/>
  <c r="DA40" i="59"/>
  <c r="CC40" i="59"/>
  <c r="CB40" i="59"/>
  <c r="CC40" i="17"/>
  <c r="DA40" i="17"/>
  <c r="CB40" i="17"/>
  <c r="CC40" i="37"/>
  <c r="CB40" i="37"/>
  <c r="DA40" i="37"/>
  <c r="DA40" i="53"/>
  <c r="CC40" i="53"/>
  <c r="CB40" i="53"/>
  <c r="CC40" i="61"/>
  <c r="DA40" i="61"/>
  <c r="CB40" i="61"/>
  <c r="CC40" i="35"/>
  <c r="DA40" i="35"/>
  <c r="CB40" i="35"/>
  <c r="CB40" i="25"/>
  <c r="DA40" i="25"/>
  <c r="CC40" i="25"/>
  <c r="CC40" i="55"/>
  <c r="CB40" i="55"/>
  <c r="DA40" i="55"/>
  <c r="DB41" i="23"/>
  <c r="CD41" i="23"/>
  <c r="CZ48" i="41"/>
  <c r="CA48" i="41"/>
  <c r="CD41" i="15"/>
  <c r="DB41" i="15"/>
  <c r="DA49" i="41"/>
  <c r="CC49" i="41"/>
  <c r="CB49" i="41"/>
  <c r="DB41" i="59"/>
  <c r="CD41" i="59"/>
  <c r="DB41" i="33"/>
  <c r="CD41" i="33"/>
  <c r="DB41" i="27"/>
  <c r="CD41" i="27"/>
  <c r="DB41" i="49"/>
  <c r="CD41" i="49"/>
  <c r="CB47" i="61"/>
  <c r="CC47" i="61"/>
  <c r="DA47" i="61"/>
  <c r="DB42" i="61"/>
  <c r="CD42" i="61"/>
  <c r="CB44" i="61"/>
  <c r="DA44" i="61"/>
  <c r="CC44" i="61"/>
  <c r="DA48" i="61"/>
  <c r="CC48" i="61"/>
  <c r="CB48" i="61"/>
  <c r="CE36" i="61"/>
  <c r="DC36" i="61"/>
  <c r="DE32" i="61"/>
  <c r="DO32" i="61" s="1"/>
  <c r="DP32" i="61" s="1"/>
  <c r="DQ32" i="61" s="1"/>
  <c r="DR32" i="61" s="1"/>
  <c r="DS32" i="61" s="1"/>
  <c r="DT32" i="61" s="1"/>
  <c r="DU32" i="61" s="1"/>
  <c r="DV32" i="61" s="1"/>
  <c r="DW32" i="61" s="1"/>
  <c r="DD32" i="61"/>
  <c r="CE33" i="61"/>
  <c r="DD33" i="61" s="1"/>
  <c r="DC33" i="61"/>
  <c r="DD46" i="61"/>
  <c r="DE46" i="61"/>
  <c r="DO46" i="61" s="1"/>
  <c r="DP46" i="61" s="1"/>
  <c r="DQ46" i="61" s="1"/>
  <c r="DR46" i="61" s="1"/>
  <c r="DS46" i="61" s="1"/>
  <c r="DT46" i="61" s="1"/>
  <c r="DU46" i="61" s="1"/>
  <c r="DV46" i="61" s="1"/>
  <c r="DW46" i="61" s="1"/>
  <c r="DM36" i="61"/>
  <c r="DK48" i="61"/>
  <c r="CD49" i="61"/>
  <c r="DB49" i="61"/>
  <c r="DJ52" i="61"/>
  <c r="CE39" i="61"/>
  <c r="DC39" i="61"/>
  <c r="DE41" i="61"/>
  <c r="DO41" i="61" s="1"/>
  <c r="DP41" i="61" s="1"/>
  <c r="DQ41" i="61" s="1"/>
  <c r="DR41" i="61" s="1"/>
  <c r="DS41" i="61" s="1"/>
  <c r="DT41" i="61" s="1"/>
  <c r="DU41" i="61" s="1"/>
  <c r="DV41" i="61" s="1"/>
  <c r="DW41" i="61" s="1"/>
  <c r="DD41" i="61"/>
  <c r="DC45" i="61"/>
  <c r="CE45" i="61"/>
  <c r="AV35" i="61"/>
  <c r="CZ52" i="61"/>
  <c r="CA52" i="61"/>
  <c r="DD31" i="61"/>
  <c r="DE31" i="61"/>
  <c r="DO31" i="61" s="1"/>
  <c r="DP31" i="61" s="1"/>
  <c r="DQ31" i="61" s="1"/>
  <c r="DR31" i="61" s="1"/>
  <c r="DS31" i="61" s="1"/>
  <c r="DT31" i="61" s="1"/>
  <c r="DU31" i="61" s="1"/>
  <c r="DV31" i="61" s="1"/>
  <c r="DW31" i="61" s="1"/>
  <c r="DA45" i="59"/>
  <c r="CB45" i="59"/>
  <c r="CC45" i="59"/>
  <c r="CA44" i="57"/>
  <c r="CZ44" i="57"/>
  <c r="CZ44" i="31"/>
  <c r="CA44" i="31"/>
  <c r="CC45" i="51"/>
  <c r="CB45" i="51"/>
  <c r="DA45" i="51"/>
  <c r="CC42" i="19"/>
  <c r="CB42" i="19"/>
  <c r="DA42" i="19"/>
  <c r="CD36" i="55"/>
  <c r="DB36" i="55"/>
  <c r="CZ47" i="29"/>
  <c r="CA47" i="29"/>
  <c r="CZ44" i="13"/>
  <c r="CA44" i="13"/>
  <c r="CC42" i="31"/>
  <c r="DA42" i="31"/>
  <c r="CB42" i="31"/>
  <c r="DA45" i="33"/>
  <c r="CC45" i="33"/>
  <c r="CB45" i="33"/>
  <c r="DA45" i="47"/>
  <c r="CC45" i="47"/>
  <c r="CB45" i="47"/>
  <c r="DA42" i="37"/>
  <c r="CC42" i="37"/>
  <c r="CB42" i="37"/>
  <c r="CA44" i="39"/>
  <c r="CZ44" i="39"/>
  <c r="DA45" i="39"/>
  <c r="CB45" i="39"/>
  <c r="CC45" i="39"/>
  <c r="CZ44" i="9"/>
  <c r="CA44" i="9"/>
  <c r="CA44" i="15"/>
  <c r="CZ44" i="15"/>
  <c r="CB42" i="17"/>
  <c r="DA42" i="17"/>
  <c r="CC42" i="17"/>
  <c r="CA47" i="39"/>
  <c r="CZ47" i="39"/>
  <c r="CB45" i="45"/>
  <c r="DA45" i="45"/>
  <c r="CC45" i="45"/>
  <c r="DA42" i="35"/>
  <c r="CC42" i="35"/>
  <c r="CB42" i="35"/>
  <c r="CA47" i="43"/>
  <c r="CZ47" i="43"/>
  <c r="CZ44" i="25"/>
  <c r="CA44" i="25"/>
  <c r="CA44" i="49"/>
  <c r="CZ44" i="49"/>
  <c r="CZ44" i="51"/>
  <c r="CA44" i="51"/>
  <c r="DA45" i="15"/>
  <c r="CC45" i="15"/>
  <c r="CB45" i="15"/>
  <c r="CB42" i="29"/>
  <c r="DA42" i="29"/>
  <c r="CC42" i="29"/>
  <c r="CC45" i="55"/>
  <c r="CB45" i="55"/>
  <c r="DA45" i="55"/>
  <c r="CZ44" i="41"/>
  <c r="CA44" i="41"/>
  <c r="CC42" i="45"/>
  <c r="DA42" i="45"/>
  <c r="CB42" i="45"/>
  <c r="DA42" i="15"/>
  <c r="CC42" i="15"/>
  <c r="CB42" i="15"/>
  <c r="CB42" i="25"/>
  <c r="CC42" i="25"/>
  <c r="DA42" i="25"/>
  <c r="DA45" i="23"/>
  <c r="CC45" i="23"/>
  <c r="CB45" i="23"/>
  <c r="CB45" i="49"/>
  <c r="CC45" i="49"/>
  <c r="DA45" i="49"/>
  <c r="DA42" i="39"/>
  <c r="CC42" i="39"/>
  <c r="CB42" i="39"/>
  <c r="CZ47" i="41"/>
  <c r="CA47" i="41"/>
  <c r="CZ44" i="55"/>
  <c r="CA44" i="55"/>
  <c r="CB42" i="49"/>
  <c r="CC42" i="49"/>
  <c r="DA42" i="49"/>
  <c r="DA45" i="53"/>
  <c r="CC45" i="53"/>
  <c r="CB45" i="53"/>
  <c r="CC42" i="43"/>
  <c r="CB42" i="43"/>
  <c r="DA42" i="43"/>
  <c r="CC42" i="47"/>
  <c r="CB42" i="47"/>
  <c r="DA42" i="47"/>
  <c r="CA44" i="33"/>
  <c r="CZ44" i="33"/>
  <c r="CZ47" i="59"/>
  <c r="CA47" i="59"/>
  <c r="CZ47" i="27"/>
  <c r="CA47" i="27"/>
  <c r="CA44" i="17"/>
  <c r="CZ44" i="17"/>
  <c r="CZ47" i="49"/>
  <c r="CA47" i="49"/>
  <c r="CC45" i="31"/>
  <c r="CB45" i="31"/>
  <c r="DA45" i="31"/>
  <c r="CZ44" i="27"/>
  <c r="CA44" i="27"/>
  <c r="DA42" i="55"/>
  <c r="CC42" i="55"/>
  <c r="CB42" i="55"/>
  <c r="CZ47" i="33"/>
  <c r="CA47" i="33"/>
  <c r="CZ47" i="35"/>
  <c r="CA47" i="35"/>
  <c r="CA44" i="23"/>
  <c r="CZ44" i="23"/>
  <c r="DA42" i="41"/>
  <c r="CC42" i="41"/>
  <c r="CB42" i="41"/>
  <c r="CB36" i="9"/>
  <c r="CC36" i="9"/>
  <c r="DA36" i="9"/>
  <c r="CC42" i="27"/>
  <c r="DA42" i="27"/>
  <c r="CB42" i="27"/>
  <c r="CA47" i="37"/>
  <c r="CZ47" i="37"/>
  <c r="CZ47" i="15"/>
  <c r="CA47" i="15"/>
  <c r="CA47" i="23"/>
  <c r="CZ47" i="23"/>
  <c r="CB45" i="41"/>
  <c r="CC45" i="41"/>
  <c r="DA45" i="41"/>
  <c r="CD36" i="53"/>
  <c r="DB36" i="53"/>
  <c r="CA47" i="57"/>
  <c r="CZ47" i="57"/>
  <c r="CA44" i="45"/>
  <c r="CZ44" i="45"/>
  <c r="CA47" i="17"/>
  <c r="CZ47" i="17"/>
  <c r="CB45" i="13"/>
  <c r="DA45" i="13"/>
  <c r="CC45" i="13"/>
  <c r="CY52" i="45"/>
  <c r="BZ52" i="45"/>
  <c r="CU52" i="45"/>
  <c r="CZ47" i="45"/>
  <c r="CA47" i="45"/>
  <c r="CA44" i="59"/>
  <c r="CZ44" i="59"/>
  <c r="CZ47" i="13"/>
  <c r="CA47" i="13"/>
  <c r="CZ44" i="43"/>
  <c r="CA44" i="43"/>
  <c r="CZ44" i="29"/>
  <c r="CA44" i="29"/>
  <c r="CZ47" i="31"/>
  <c r="CA47" i="31"/>
  <c r="CU52" i="55"/>
  <c r="CY52" i="55"/>
  <c r="BZ52" i="55"/>
  <c r="CZ45" i="9"/>
  <c r="CA45" i="9"/>
  <c r="CA47" i="47"/>
  <c r="CZ47" i="47"/>
  <c r="CZ47" i="19"/>
  <c r="CA47" i="19"/>
  <c r="CC45" i="25"/>
  <c r="CB45" i="25"/>
  <c r="DA45" i="25"/>
  <c r="CA47" i="55"/>
  <c r="CZ47" i="55"/>
  <c r="CA44" i="47"/>
  <c r="CZ44" i="47"/>
  <c r="DA45" i="19"/>
  <c r="CC45" i="19"/>
  <c r="CB45" i="19"/>
  <c r="CC45" i="29"/>
  <c r="CB45" i="29"/>
  <c r="DA45" i="29"/>
  <c r="DA42" i="33"/>
  <c r="CC42" i="33"/>
  <c r="CB42" i="33"/>
  <c r="CD36" i="39"/>
  <c r="DB36" i="39"/>
  <c r="CA47" i="51"/>
  <c r="CZ47" i="51"/>
  <c r="CA44" i="19"/>
  <c r="CZ44" i="19"/>
  <c r="CZ44" i="37"/>
  <c r="CA44" i="37"/>
  <c r="CC45" i="43"/>
  <c r="DA45" i="43"/>
  <c r="CB45" i="43"/>
  <c r="CB45" i="37"/>
  <c r="CC45" i="37"/>
  <c r="DA45" i="37"/>
  <c r="CA47" i="53"/>
  <c r="CZ47" i="53"/>
  <c r="CB45" i="27"/>
  <c r="DA45" i="27"/>
  <c r="CC45" i="27"/>
  <c r="CZ47" i="25"/>
  <c r="CA47" i="25"/>
  <c r="CB45" i="35"/>
  <c r="DA45" i="35"/>
  <c r="CC45" i="35"/>
  <c r="DA42" i="59"/>
  <c r="CB42" i="59"/>
  <c r="CC42" i="59"/>
  <c r="CC45" i="17"/>
  <c r="DA45" i="17"/>
  <c r="CB45" i="17"/>
  <c r="CC42" i="57"/>
  <c r="CB42" i="57"/>
  <c r="DA42" i="57"/>
  <c r="DA42" i="13"/>
  <c r="CB42" i="13"/>
  <c r="CC42" i="13"/>
  <c r="CZ44" i="53"/>
  <c r="CA44" i="53"/>
  <c r="CB42" i="23"/>
  <c r="DA42" i="23"/>
  <c r="CC42" i="23"/>
  <c r="BZ52" i="59"/>
  <c r="CU52" i="59"/>
  <c r="CY52" i="59"/>
  <c r="CC45" i="57"/>
  <c r="CB45" i="57"/>
  <c r="DA45" i="57"/>
  <c r="CC42" i="51"/>
  <c r="CB42" i="51"/>
  <c r="DA42" i="51"/>
  <c r="CU52" i="49"/>
  <c r="CY52" i="49"/>
  <c r="BZ52" i="49"/>
  <c r="CB42" i="53"/>
  <c r="DA42" i="53"/>
  <c r="CC42" i="53"/>
  <c r="CD36" i="59"/>
  <c r="DB36" i="59"/>
  <c r="DE46" i="59"/>
  <c r="DO46" i="59" s="1"/>
  <c r="DP46" i="59" s="1"/>
  <c r="DQ46" i="59" s="1"/>
  <c r="DR46" i="59" s="1"/>
  <c r="DS46" i="59" s="1"/>
  <c r="DT46" i="59" s="1"/>
  <c r="DU46" i="59" s="1"/>
  <c r="DV46" i="59" s="1"/>
  <c r="DW46" i="59" s="1"/>
  <c r="DD46" i="59"/>
  <c r="DN36" i="59"/>
  <c r="DE32" i="59"/>
  <c r="DO32" i="59" s="1"/>
  <c r="DP32" i="59" s="1"/>
  <c r="DQ32" i="59" s="1"/>
  <c r="DR32" i="59" s="1"/>
  <c r="DS32" i="59" s="1"/>
  <c r="DT32" i="59" s="1"/>
  <c r="DU32" i="59" s="1"/>
  <c r="DV32" i="59" s="1"/>
  <c r="DW32" i="59" s="1"/>
  <c r="DD32" i="59"/>
  <c r="DB48" i="59"/>
  <c r="CD48" i="59"/>
  <c r="DK52" i="59"/>
  <c r="DD31" i="59"/>
  <c r="DE31" i="59"/>
  <c r="DO31" i="59" s="1"/>
  <c r="DP31" i="59" s="1"/>
  <c r="DQ31" i="59" s="1"/>
  <c r="DR31" i="59" s="1"/>
  <c r="DS31" i="59" s="1"/>
  <c r="DT31" i="59" s="1"/>
  <c r="DU31" i="59" s="1"/>
  <c r="DV31" i="59" s="1"/>
  <c r="DW31" i="59" s="1"/>
  <c r="DL48" i="59"/>
  <c r="DC39" i="59"/>
  <c r="CE39" i="59"/>
  <c r="AV35" i="59"/>
  <c r="CE49" i="59"/>
  <c r="DC49" i="59"/>
  <c r="AV35" i="57"/>
  <c r="DE32" i="57"/>
  <c r="DO32" i="57" s="1"/>
  <c r="DP32" i="57" s="1"/>
  <c r="DQ32" i="57" s="1"/>
  <c r="DR32" i="57" s="1"/>
  <c r="DS32" i="57" s="1"/>
  <c r="DT32" i="57" s="1"/>
  <c r="DU32" i="57" s="1"/>
  <c r="DV32" i="57" s="1"/>
  <c r="DW32" i="57" s="1"/>
  <c r="DD32" i="57"/>
  <c r="DC39" i="57"/>
  <c r="CE39" i="57"/>
  <c r="DC41" i="57"/>
  <c r="CE41" i="57"/>
  <c r="CB48" i="57"/>
  <c r="CC48" i="57"/>
  <c r="DA48" i="57"/>
  <c r="DD31" i="57"/>
  <c r="DE31" i="57"/>
  <c r="DO31" i="57" s="1"/>
  <c r="DP31" i="57" s="1"/>
  <c r="DQ31" i="57" s="1"/>
  <c r="DR31" i="57" s="1"/>
  <c r="DS31" i="57" s="1"/>
  <c r="DT31" i="57" s="1"/>
  <c r="DU31" i="57" s="1"/>
  <c r="DV31" i="57" s="1"/>
  <c r="DW31" i="57" s="1"/>
  <c r="DJ52" i="57"/>
  <c r="DK48" i="57"/>
  <c r="CD49" i="57"/>
  <c r="DB49" i="57"/>
  <c r="DD36" i="57"/>
  <c r="DE36" i="57"/>
  <c r="CZ52" i="57"/>
  <c r="CA52" i="57"/>
  <c r="DN36" i="57"/>
  <c r="DD46" i="57"/>
  <c r="DE46" i="57"/>
  <c r="DO46" i="57" s="1"/>
  <c r="DP46" i="57" s="1"/>
  <c r="DQ46" i="57" s="1"/>
  <c r="DR46" i="57" s="1"/>
  <c r="DS46" i="57" s="1"/>
  <c r="DT46" i="57" s="1"/>
  <c r="DU46" i="57" s="1"/>
  <c r="DV46" i="57" s="1"/>
  <c r="DW46" i="57" s="1"/>
  <c r="CD49" i="55"/>
  <c r="DB49" i="55"/>
  <c r="DC41" i="55"/>
  <c r="CE41" i="55"/>
  <c r="AW35" i="55"/>
  <c r="DE32" i="55"/>
  <c r="DO32" i="55" s="1"/>
  <c r="DP32" i="55" s="1"/>
  <c r="DQ32" i="55" s="1"/>
  <c r="DR32" i="55" s="1"/>
  <c r="DS32" i="55" s="1"/>
  <c r="DT32" i="55" s="1"/>
  <c r="DU32" i="55" s="1"/>
  <c r="DV32" i="55" s="1"/>
  <c r="DW32" i="55" s="1"/>
  <c r="DD32" i="55"/>
  <c r="CB48" i="55"/>
  <c r="DA48" i="55"/>
  <c r="CC48" i="55"/>
  <c r="DK52" i="55"/>
  <c r="DD46" i="55"/>
  <c r="DE46" i="55"/>
  <c r="DO46" i="55" s="1"/>
  <c r="DP46" i="55" s="1"/>
  <c r="DQ46" i="55" s="1"/>
  <c r="DR46" i="55" s="1"/>
  <c r="DS46" i="55" s="1"/>
  <c r="DT46" i="55" s="1"/>
  <c r="DU46" i="55" s="1"/>
  <c r="DV46" i="55" s="1"/>
  <c r="DW46" i="55" s="1"/>
  <c r="DE31" i="55"/>
  <c r="DO31" i="55" s="1"/>
  <c r="DP31" i="55" s="1"/>
  <c r="DQ31" i="55" s="1"/>
  <c r="DR31" i="55" s="1"/>
  <c r="DS31" i="55" s="1"/>
  <c r="DT31" i="55" s="1"/>
  <c r="DU31" i="55" s="1"/>
  <c r="DV31" i="55" s="1"/>
  <c r="DW31" i="55" s="1"/>
  <c r="DD31" i="55"/>
  <c r="DK48" i="55"/>
  <c r="DC39" i="55"/>
  <c r="CE39" i="55"/>
  <c r="DK52" i="53"/>
  <c r="DN36" i="53"/>
  <c r="CE41" i="53"/>
  <c r="DC41" i="53"/>
  <c r="CC48" i="53"/>
  <c r="CB48" i="53"/>
  <c r="DA48" i="53"/>
  <c r="AW35" i="53"/>
  <c r="DA52" i="53"/>
  <c r="CC52" i="53"/>
  <c r="CB52" i="53"/>
  <c r="AX29" i="53"/>
  <c r="DD31" i="53"/>
  <c r="DE31" i="53"/>
  <c r="DO31" i="53" s="1"/>
  <c r="DP31" i="53" s="1"/>
  <c r="DQ31" i="53" s="1"/>
  <c r="DR31" i="53" s="1"/>
  <c r="DS31" i="53" s="1"/>
  <c r="DT31" i="53" s="1"/>
  <c r="DU31" i="53" s="1"/>
  <c r="DV31" i="53" s="1"/>
  <c r="DW31" i="53" s="1"/>
  <c r="CE33" i="53"/>
  <c r="DD33" i="53" s="1"/>
  <c r="DC33" i="53"/>
  <c r="DE39" i="53"/>
  <c r="DO39" i="53" s="1"/>
  <c r="DP39" i="53" s="1"/>
  <c r="DQ39" i="53" s="1"/>
  <c r="DR39" i="53" s="1"/>
  <c r="DS39" i="53" s="1"/>
  <c r="DT39" i="53" s="1"/>
  <c r="DU39" i="53" s="1"/>
  <c r="DV39" i="53" s="1"/>
  <c r="DW39" i="53" s="1"/>
  <c r="DD39" i="53"/>
  <c r="DE32" i="53"/>
  <c r="DO32" i="53" s="1"/>
  <c r="DP32" i="53" s="1"/>
  <c r="DQ32" i="53" s="1"/>
  <c r="DR32" i="53" s="1"/>
  <c r="DS32" i="53" s="1"/>
  <c r="DT32" i="53" s="1"/>
  <c r="DU32" i="53" s="1"/>
  <c r="DV32" i="53" s="1"/>
  <c r="DW32" i="53" s="1"/>
  <c r="DD32" i="53"/>
  <c r="DD46" i="53"/>
  <c r="DE46" i="53"/>
  <c r="DO46" i="53" s="1"/>
  <c r="DP46" i="53" s="1"/>
  <c r="DQ46" i="53" s="1"/>
  <c r="DR46" i="53" s="1"/>
  <c r="DS46" i="53" s="1"/>
  <c r="DT46" i="53" s="1"/>
  <c r="DU46" i="53" s="1"/>
  <c r="DV46" i="53" s="1"/>
  <c r="DW46" i="53" s="1"/>
  <c r="DB49" i="53"/>
  <c r="CD49" i="53"/>
  <c r="DK48" i="53"/>
  <c r="AW35" i="51"/>
  <c r="DK48" i="51"/>
  <c r="CD49" i="51"/>
  <c r="DB49" i="51"/>
  <c r="AW29" i="51"/>
  <c r="CZ52" i="51"/>
  <c r="CA52" i="51"/>
  <c r="DC36" i="51"/>
  <c r="CE36" i="51"/>
  <c r="DM36" i="51"/>
  <c r="DD32" i="51"/>
  <c r="DE32" i="51"/>
  <c r="DO32" i="51" s="1"/>
  <c r="DP32" i="51" s="1"/>
  <c r="DQ32" i="51" s="1"/>
  <c r="DR32" i="51" s="1"/>
  <c r="DS32" i="51" s="1"/>
  <c r="DT32" i="51" s="1"/>
  <c r="DU32" i="51" s="1"/>
  <c r="DV32" i="51" s="1"/>
  <c r="DW32" i="51" s="1"/>
  <c r="DC41" i="51"/>
  <c r="CE41" i="51"/>
  <c r="CC48" i="51"/>
  <c r="CB48" i="51"/>
  <c r="DA48" i="51"/>
  <c r="DD46" i="51"/>
  <c r="DE46" i="51"/>
  <c r="DO46" i="51" s="1"/>
  <c r="DP46" i="51" s="1"/>
  <c r="DQ46" i="51" s="1"/>
  <c r="DR46" i="51" s="1"/>
  <c r="DS46" i="51" s="1"/>
  <c r="DT46" i="51" s="1"/>
  <c r="DU46" i="51" s="1"/>
  <c r="DV46" i="51" s="1"/>
  <c r="DW46" i="51" s="1"/>
  <c r="CE39" i="51"/>
  <c r="DC39" i="51"/>
  <c r="DJ52" i="51"/>
  <c r="DM36" i="49"/>
  <c r="CD48" i="49"/>
  <c r="DB48" i="49"/>
  <c r="DL48" i="49"/>
  <c r="CE49" i="49"/>
  <c r="DC49" i="49"/>
  <c r="AW35" i="49"/>
  <c r="DE31" i="49"/>
  <c r="DO31" i="49" s="1"/>
  <c r="DP31" i="49" s="1"/>
  <c r="DQ31" i="49" s="1"/>
  <c r="DR31" i="49" s="1"/>
  <c r="DS31" i="49" s="1"/>
  <c r="DT31" i="49" s="1"/>
  <c r="DU31" i="49" s="1"/>
  <c r="DV31" i="49" s="1"/>
  <c r="DW31" i="49" s="1"/>
  <c r="DD31" i="49"/>
  <c r="DC36" i="49"/>
  <c r="CE36" i="49"/>
  <c r="DC39" i="49"/>
  <c r="CE39" i="49"/>
  <c r="DE32" i="49"/>
  <c r="DO32" i="49" s="1"/>
  <c r="DP32" i="49" s="1"/>
  <c r="DQ32" i="49" s="1"/>
  <c r="DR32" i="49" s="1"/>
  <c r="DS32" i="49" s="1"/>
  <c r="DT32" i="49" s="1"/>
  <c r="DU32" i="49" s="1"/>
  <c r="DV32" i="49" s="1"/>
  <c r="DW32" i="49" s="1"/>
  <c r="DD32" i="49"/>
  <c r="DK52" i="49"/>
  <c r="AW35" i="47"/>
  <c r="CD49" i="47"/>
  <c r="DB49" i="47"/>
  <c r="DC36" i="47"/>
  <c r="CE36" i="47"/>
  <c r="CE41" i="47"/>
  <c r="DC41" i="47"/>
  <c r="CZ52" i="47"/>
  <c r="CA52" i="47"/>
  <c r="DJ52" i="47"/>
  <c r="CB48" i="47"/>
  <c r="DA48" i="47"/>
  <c r="CC48" i="47"/>
  <c r="DE32" i="47"/>
  <c r="DO32" i="47" s="1"/>
  <c r="DP32" i="47" s="1"/>
  <c r="DQ32" i="47" s="1"/>
  <c r="DR32" i="47" s="1"/>
  <c r="DS32" i="47" s="1"/>
  <c r="DT32" i="47" s="1"/>
  <c r="DU32" i="47" s="1"/>
  <c r="DV32" i="47" s="1"/>
  <c r="DW32" i="47" s="1"/>
  <c r="DD32" i="47"/>
  <c r="DE31" i="47"/>
  <c r="DO31" i="47" s="1"/>
  <c r="DP31" i="47" s="1"/>
  <c r="DQ31" i="47" s="1"/>
  <c r="DR31" i="47" s="1"/>
  <c r="DS31" i="47" s="1"/>
  <c r="DT31" i="47" s="1"/>
  <c r="DU31" i="47" s="1"/>
  <c r="DV31" i="47" s="1"/>
  <c r="DW31" i="47" s="1"/>
  <c r="DD31" i="47"/>
  <c r="DC46" i="47"/>
  <c r="CE46" i="47"/>
  <c r="DD39" i="47"/>
  <c r="DE39" i="47"/>
  <c r="DO39" i="47" s="1"/>
  <c r="DP39" i="47" s="1"/>
  <c r="DQ39" i="47" s="1"/>
  <c r="DR39" i="47" s="1"/>
  <c r="DS39" i="47" s="1"/>
  <c r="DT39" i="47" s="1"/>
  <c r="DU39" i="47" s="1"/>
  <c r="DV39" i="47" s="1"/>
  <c r="DW39" i="47" s="1"/>
  <c r="AV29" i="47"/>
  <c r="DK48" i="47"/>
  <c r="DM36" i="47"/>
  <c r="CB48" i="45"/>
  <c r="CC48" i="45"/>
  <c r="DA48" i="45"/>
  <c r="DD31" i="45"/>
  <c r="DE31" i="45"/>
  <c r="DO31" i="45" s="1"/>
  <c r="DP31" i="45" s="1"/>
  <c r="DQ31" i="45" s="1"/>
  <c r="DR31" i="45" s="1"/>
  <c r="DS31" i="45" s="1"/>
  <c r="DT31" i="45" s="1"/>
  <c r="DU31" i="45" s="1"/>
  <c r="DV31" i="45" s="1"/>
  <c r="DW31" i="45" s="1"/>
  <c r="AV35" i="45"/>
  <c r="DK52" i="45"/>
  <c r="DC39" i="45"/>
  <c r="CE39" i="45"/>
  <c r="AW29" i="45"/>
  <c r="CE46" i="45"/>
  <c r="DC46" i="45"/>
  <c r="DD41" i="45"/>
  <c r="DE41" i="45"/>
  <c r="DO41" i="45" s="1"/>
  <c r="DP41" i="45" s="1"/>
  <c r="DQ41" i="45" s="1"/>
  <c r="DR41" i="45" s="1"/>
  <c r="DS41" i="45" s="1"/>
  <c r="DT41" i="45" s="1"/>
  <c r="DU41" i="45" s="1"/>
  <c r="DV41" i="45" s="1"/>
  <c r="DW41" i="45" s="1"/>
  <c r="DC36" i="45"/>
  <c r="CE36" i="45"/>
  <c r="DB49" i="45"/>
  <c r="CD49" i="45"/>
  <c r="DD32" i="45"/>
  <c r="DE32" i="45"/>
  <c r="DO32" i="45" s="1"/>
  <c r="DP32" i="45" s="1"/>
  <c r="DQ32" i="45" s="1"/>
  <c r="DR32" i="45" s="1"/>
  <c r="DS32" i="45" s="1"/>
  <c r="DT32" i="45" s="1"/>
  <c r="DU32" i="45" s="1"/>
  <c r="DV32" i="45" s="1"/>
  <c r="DW32" i="45" s="1"/>
  <c r="DK48" i="45"/>
  <c r="DM36" i="45"/>
  <c r="AV29" i="43"/>
  <c r="CD49" i="43"/>
  <c r="DB49" i="43"/>
  <c r="DK48" i="43"/>
  <c r="CB48" i="43"/>
  <c r="DA48" i="43"/>
  <c r="CC48" i="43"/>
  <c r="DE31" i="43"/>
  <c r="DO31" i="43" s="1"/>
  <c r="DP31" i="43" s="1"/>
  <c r="DQ31" i="43" s="1"/>
  <c r="DR31" i="43" s="1"/>
  <c r="DS31" i="43" s="1"/>
  <c r="DT31" i="43" s="1"/>
  <c r="DU31" i="43" s="1"/>
  <c r="DV31" i="43" s="1"/>
  <c r="DW31" i="43" s="1"/>
  <c r="DD31" i="43"/>
  <c r="DC33" i="43"/>
  <c r="CE33" i="43"/>
  <c r="DD33" i="43" s="1"/>
  <c r="DD32" i="43"/>
  <c r="DE32" i="43"/>
  <c r="DO32" i="43" s="1"/>
  <c r="DP32" i="43" s="1"/>
  <c r="DQ32" i="43" s="1"/>
  <c r="DR32" i="43" s="1"/>
  <c r="DS32" i="43" s="1"/>
  <c r="DT32" i="43" s="1"/>
  <c r="DU32" i="43" s="1"/>
  <c r="DV32" i="43" s="1"/>
  <c r="DW32" i="43" s="1"/>
  <c r="DE46" i="43"/>
  <c r="DO46" i="43" s="1"/>
  <c r="DP46" i="43" s="1"/>
  <c r="DQ46" i="43" s="1"/>
  <c r="DR46" i="43" s="1"/>
  <c r="DS46" i="43" s="1"/>
  <c r="DT46" i="43" s="1"/>
  <c r="DU46" i="43" s="1"/>
  <c r="DV46" i="43" s="1"/>
  <c r="DW46" i="43" s="1"/>
  <c r="DD46" i="43"/>
  <c r="CE41" i="43"/>
  <c r="DC41" i="43"/>
  <c r="AW35" i="43"/>
  <c r="CE39" i="43"/>
  <c r="DC39" i="43"/>
  <c r="DE31" i="41"/>
  <c r="DO31" i="41" s="1"/>
  <c r="DP31" i="41" s="1"/>
  <c r="DQ31" i="41" s="1"/>
  <c r="DR31" i="41" s="1"/>
  <c r="DS31" i="41" s="1"/>
  <c r="DT31" i="41" s="1"/>
  <c r="DU31" i="41" s="1"/>
  <c r="DV31" i="41" s="1"/>
  <c r="DW31" i="41" s="1"/>
  <c r="DD31" i="41"/>
  <c r="AX35" i="41"/>
  <c r="DE46" i="41"/>
  <c r="DO46" i="41" s="1"/>
  <c r="DP46" i="41" s="1"/>
  <c r="DQ46" i="41" s="1"/>
  <c r="DR46" i="41" s="1"/>
  <c r="DS46" i="41" s="1"/>
  <c r="DT46" i="41" s="1"/>
  <c r="DU46" i="41" s="1"/>
  <c r="DV46" i="41" s="1"/>
  <c r="DW46" i="41" s="1"/>
  <c r="DD46" i="41"/>
  <c r="DE39" i="41"/>
  <c r="DO39" i="41" s="1"/>
  <c r="DP39" i="41" s="1"/>
  <c r="DQ39" i="41" s="1"/>
  <c r="DR39" i="41" s="1"/>
  <c r="DS39" i="41" s="1"/>
  <c r="DT39" i="41" s="1"/>
  <c r="DU39" i="41" s="1"/>
  <c r="DV39" i="41" s="1"/>
  <c r="DW39" i="41" s="1"/>
  <c r="DD39" i="41"/>
  <c r="DD41" i="41"/>
  <c r="DE41" i="41"/>
  <c r="DO41" i="41" s="1"/>
  <c r="DP41" i="41" s="1"/>
  <c r="DQ41" i="41" s="1"/>
  <c r="DR41" i="41" s="1"/>
  <c r="DS41" i="41" s="1"/>
  <c r="DT41" i="41" s="1"/>
  <c r="DU41" i="41" s="1"/>
  <c r="DV41" i="41" s="1"/>
  <c r="DW41" i="41" s="1"/>
  <c r="DD32" i="41"/>
  <c r="DE32" i="41"/>
  <c r="DO32" i="41" s="1"/>
  <c r="DP32" i="41" s="1"/>
  <c r="DQ32" i="41" s="1"/>
  <c r="DR32" i="41" s="1"/>
  <c r="DS32" i="41" s="1"/>
  <c r="DT32" i="41" s="1"/>
  <c r="DU32" i="41" s="1"/>
  <c r="DV32" i="41" s="1"/>
  <c r="DW32" i="41" s="1"/>
  <c r="DM48" i="41"/>
  <c r="DJ52" i="39"/>
  <c r="AW29" i="39"/>
  <c r="DC39" i="39"/>
  <c r="CE39" i="39"/>
  <c r="AX35" i="39"/>
  <c r="CD49" i="39"/>
  <c r="DB49" i="39"/>
  <c r="CB48" i="39"/>
  <c r="CC48" i="39"/>
  <c r="DA48" i="39"/>
  <c r="DK48" i="39"/>
  <c r="CE33" i="39"/>
  <c r="DD33" i="39" s="1"/>
  <c r="DC33" i="39"/>
  <c r="DE41" i="39"/>
  <c r="DO41" i="39" s="1"/>
  <c r="DP41" i="39" s="1"/>
  <c r="DQ41" i="39" s="1"/>
  <c r="DR41" i="39" s="1"/>
  <c r="DS41" i="39" s="1"/>
  <c r="DT41" i="39" s="1"/>
  <c r="DU41" i="39" s="1"/>
  <c r="DV41" i="39" s="1"/>
  <c r="DW41" i="39" s="1"/>
  <c r="DD41" i="39"/>
  <c r="DD31" i="39"/>
  <c r="DE31" i="39"/>
  <c r="DO31" i="39" s="1"/>
  <c r="DP31" i="39" s="1"/>
  <c r="DQ31" i="39" s="1"/>
  <c r="DR31" i="39" s="1"/>
  <c r="DS31" i="39" s="1"/>
  <c r="DT31" i="39" s="1"/>
  <c r="DU31" i="39" s="1"/>
  <c r="DV31" i="39" s="1"/>
  <c r="DW31" i="39" s="1"/>
  <c r="DN36" i="39"/>
  <c r="DE32" i="39"/>
  <c r="DO32" i="39" s="1"/>
  <c r="DP32" i="39" s="1"/>
  <c r="DQ32" i="39" s="1"/>
  <c r="DR32" i="39" s="1"/>
  <c r="DS32" i="39" s="1"/>
  <c r="DT32" i="39" s="1"/>
  <c r="DU32" i="39" s="1"/>
  <c r="DV32" i="39" s="1"/>
  <c r="DW32" i="39" s="1"/>
  <c r="DD32" i="39"/>
  <c r="DD46" i="39"/>
  <c r="DE46" i="39"/>
  <c r="DO46" i="39" s="1"/>
  <c r="DP46" i="39" s="1"/>
  <c r="DQ46" i="39" s="1"/>
  <c r="DR46" i="39" s="1"/>
  <c r="DS46" i="39" s="1"/>
  <c r="DT46" i="39" s="1"/>
  <c r="DU46" i="39" s="1"/>
  <c r="DV46" i="39" s="1"/>
  <c r="DW46" i="39" s="1"/>
  <c r="CA52" i="39"/>
  <c r="CZ52" i="39"/>
  <c r="DC41" i="37"/>
  <c r="CE41" i="37"/>
  <c r="CD49" i="37"/>
  <c r="DB49" i="37"/>
  <c r="CE39" i="37"/>
  <c r="DC39" i="37"/>
  <c r="DE31" i="37"/>
  <c r="DO31" i="37" s="1"/>
  <c r="DP31" i="37" s="1"/>
  <c r="DQ31" i="37" s="1"/>
  <c r="DR31" i="37" s="1"/>
  <c r="DS31" i="37" s="1"/>
  <c r="DT31" i="37" s="1"/>
  <c r="DU31" i="37" s="1"/>
  <c r="DV31" i="37" s="1"/>
  <c r="DW31" i="37" s="1"/>
  <c r="DD31" i="37"/>
  <c r="CB48" i="37"/>
  <c r="CC48" i="37"/>
  <c r="DA48" i="37"/>
  <c r="AX35" i="37"/>
  <c r="DK48" i="37"/>
  <c r="DE46" i="37"/>
  <c r="DO46" i="37" s="1"/>
  <c r="DP46" i="37" s="1"/>
  <c r="DQ46" i="37" s="1"/>
  <c r="DR46" i="37" s="1"/>
  <c r="DS46" i="37" s="1"/>
  <c r="DT46" i="37" s="1"/>
  <c r="DU46" i="37" s="1"/>
  <c r="DV46" i="37" s="1"/>
  <c r="DW46" i="37" s="1"/>
  <c r="DD46" i="37"/>
  <c r="DE32" i="37"/>
  <c r="DO32" i="37" s="1"/>
  <c r="DP32" i="37" s="1"/>
  <c r="DQ32" i="37" s="1"/>
  <c r="DR32" i="37" s="1"/>
  <c r="DS32" i="37" s="1"/>
  <c r="DT32" i="37" s="1"/>
  <c r="DU32" i="37" s="1"/>
  <c r="DV32" i="37" s="1"/>
  <c r="DW32" i="37" s="1"/>
  <c r="DD32" i="37"/>
  <c r="DE41" i="35"/>
  <c r="DO41" i="35" s="1"/>
  <c r="DP41" i="35" s="1"/>
  <c r="DQ41" i="35" s="1"/>
  <c r="DR41" i="35" s="1"/>
  <c r="DS41" i="35" s="1"/>
  <c r="DT41" i="35" s="1"/>
  <c r="DU41" i="35" s="1"/>
  <c r="DV41" i="35" s="1"/>
  <c r="DW41" i="35" s="1"/>
  <c r="DD41" i="35"/>
  <c r="CC48" i="35"/>
  <c r="CB48" i="35"/>
  <c r="DA48" i="35"/>
  <c r="DE31" i="35"/>
  <c r="DO31" i="35" s="1"/>
  <c r="DP31" i="35" s="1"/>
  <c r="DQ31" i="35" s="1"/>
  <c r="DR31" i="35" s="1"/>
  <c r="DS31" i="35" s="1"/>
  <c r="DT31" i="35" s="1"/>
  <c r="DU31" i="35" s="1"/>
  <c r="DV31" i="35" s="1"/>
  <c r="DW31" i="35" s="1"/>
  <c r="DD31" i="35"/>
  <c r="CD49" i="35"/>
  <c r="DB49" i="35"/>
  <c r="DE39" i="35"/>
  <c r="DO39" i="35" s="1"/>
  <c r="DP39" i="35" s="1"/>
  <c r="DQ39" i="35" s="1"/>
  <c r="DR39" i="35" s="1"/>
  <c r="DS39" i="35" s="1"/>
  <c r="DT39" i="35" s="1"/>
  <c r="DU39" i="35" s="1"/>
  <c r="DV39" i="35" s="1"/>
  <c r="DW39" i="35" s="1"/>
  <c r="DD39" i="35"/>
  <c r="AV35" i="35"/>
  <c r="DE32" i="35"/>
  <c r="DO32" i="35" s="1"/>
  <c r="DP32" i="35" s="1"/>
  <c r="DQ32" i="35" s="1"/>
  <c r="DR32" i="35" s="1"/>
  <c r="DS32" i="35" s="1"/>
  <c r="DT32" i="35" s="1"/>
  <c r="DU32" i="35" s="1"/>
  <c r="DV32" i="35" s="1"/>
  <c r="DW32" i="35" s="1"/>
  <c r="DD32" i="35"/>
  <c r="DK48" i="35"/>
  <c r="CD49" i="33"/>
  <c r="DB49" i="33"/>
  <c r="DK48" i="33"/>
  <c r="DD31" i="33"/>
  <c r="DE31" i="33"/>
  <c r="DO31" i="33" s="1"/>
  <c r="DP31" i="33" s="1"/>
  <c r="DQ31" i="33" s="1"/>
  <c r="DR31" i="33" s="1"/>
  <c r="DS31" i="33" s="1"/>
  <c r="DT31" i="33" s="1"/>
  <c r="DU31" i="33" s="1"/>
  <c r="DV31" i="33" s="1"/>
  <c r="DW31" i="33" s="1"/>
  <c r="DE46" i="33"/>
  <c r="DO46" i="33" s="1"/>
  <c r="DP46" i="33" s="1"/>
  <c r="DQ46" i="33" s="1"/>
  <c r="DR46" i="33" s="1"/>
  <c r="DS46" i="33" s="1"/>
  <c r="DT46" i="33" s="1"/>
  <c r="DU46" i="33" s="1"/>
  <c r="DV46" i="33" s="1"/>
  <c r="DW46" i="33" s="1"/>
  <c r="DD46" i="33"/>
  <c r="AV35" i="33"/>
  <c r="DD32" i="33"/>
  <c r="DE32" i="33"/>
  <c r="DO32" i="33" s="1"/>
  <c r="DP32" i="33" s="1"/>
  <c r="DQ32" i="33" s="1"/>
  <c r="DR32" i="33" s="1"/>
  <c r="DS32" i="33" s="1"/>
  <c r="DT32" i="33" s="1"/>
  <c r="DU32" i="33" s="1"/>
  <c r="DV32" i="33" s="1"/>
  <c r="DW32" i="33" s="1"/>
  <c r="CE39" i="33"/>
  <c r="DC39" i="33"/>
  <c r="CB48" i="33"/>
  <c r="DA48" i="33"/>
  <c r="CC48" i="33"/>
  <c r="DC39" i="31"/>
  <c r="CE39" i="31"/>
  <c r="AV35" i="31"/>
  <c r="DE31" i="31"/>
  <c r="DO31" i="31" s="1"/>
  <c r="DP31" i="31" s="1"/>
  <c r="DQ31" i="31" s="1"/>
  <c r="DR31" i="31" s="1"/>
  <c r="DS31" i="31" s="1"/>
  <c r="DT31" i="31" s="1"/>
  <c r="DU31" i="31" s="1"/>
  <c r="DV31" i="31" s="1"/>
  <c r="DW31" i="31" s="1"/>
  <c r="DD31" i="31"/>
  <c r="DB49" i="31"/>
  <c r="CD49" i="31"/>
  <c r="DD32" i="31"/>
  <c r="DE32" i="31"/>
  <c r="DO32" i="31" s="1"/>
  <c r="DP32" i="31" s="1"/>
  <c r="DQ32" i="31" s="1"/>
  <c r="DR32" i="31" s="1"/>
  <c r="DS32" i="31" s="1"/>
  <c r="DT32" i="31" s="1"/>
  <c r="DU32" i="31" s="1"/>
  <c r="DV32" i="31" s="1"/>
  <c r="DW32" i="31" s="1"/>
  <c r="DA48" i="31"/>
  <c r="CC48" i="31"/>
  <c r="CB48" i="31"/>
  <c r="DE46" i="31"/>
  <c r="DO46" i="31" s="1"/>
  <c r="DP46" i="31" s="1"/>
  <c r="DQ46" i="31" s="1"/>
  <c r="DR46" i="31" s="1"/>
  <c r="DS46" i="31" s="1"/>
  <c r="DT46" i="31" s="1"/>
  <c r="DU46" i="31" s="1"/>
  <c r="DV46" i="31" s="1"/>
  <c r="DW46" i="31" s="1"/>
  <c r="DD46" i="31"/>
  <c r="DK48" i="31"/>
  <c r="DB49" i="29"/>
  <c r="CD49" i="29"/>
  <c r="CE46" i="29"/>
  <c r="DC46" i="29"/>
  <c r="CE39" i="29"/>
  <c r="DC39" i="29"/>
  <c r="DK48" i="29"/>
  <c r="DD32" i="29"/>
  <c r="DE32" i="29"/>
  <c r="DO32" i="29" s="1"/>
  <c r="DP32" i="29" s="1"/>
  <c r="DQ32" i="29" s="1"/>
  <c r="DR32" i="29" s="1"/>
  <c r="DS32" i="29" s="1"/>
  <c r="DT32" i="29" s="1"/>
  <c r="DU32" i="29" s="1"/>
  <c r="DV32" i="29" s="1"/>
  <c r="DW32" i="29" s="1"/>
  <c r="CE33" i="29"/>
  <c r="DD33" i="29" s="1"/>
  <c r="DC33" i="29"/>
  <c r="CB48" i="29"/>
  <c r="DA48" i="29"/>
  <c r="CC48" i="29"/>
  <c r="DD31" i="29"/>
  <c r="DE31" i="29"/>
  <c r="DO31" i="29" s="1"/>
  <c r="DP31" i="29" s="1"/>
  <c r="DQ31" i="29" s="1"/>
  <c r="DR31" i="29" s="1"/>
  <c r="DS31" i="29" s="1"/>
  <c r="DT31" i="29" s="1"/>
  <c r="DU31" i="29" s="1"/>
  <c r="DV31" i="29" s="1"/>
  <c r="DW31" i="29" s="1"/>
  <c r="DE41" i="29"/>
  <c r="DO41" i="29" s="1"/>
  <c r="DP41" i="29" s="1"/>
  <c r="DQ41" i="29" s="1"/>
  <c r="DR41" i="29" s="1"/>
  <c r="DS41" i="29" s="1"/>
  <c r="DT41" i="29" s="1"/>
  <c r="DU41" i="29" s="1"/>
  <c r="DV41" i="29" s="1"/>
  <c r="DW41" i="29" s="1"/>
  <c r="DD41" i="29"/>
  <c r="AW35" i="29"/>
  <c r="AY35" i="27"/>
  <c r="CE46" i="27"/>
  <c r="DC46" i="27"/>
  <c r="CE39" i="27"/>
  <c r="DC39" i="27"/>
  <c r="DK48" i="27"/>
  <c r="DD32" i="27"/>
  <c r="DE32" i="27"/>
  <c r="DO32" i="27" s="1"/>
  <c r="DP32" i="27" s="1"/>
  <c r="DQ32" i="27" s="1"/>
  <c r="DR32" i="27" s="1"/>
  <c r="DS32" i="27" s="1"/>
  <c r="DT32" i="27" s="1"/>
  <c r="DU32" i="27" s="1"/>
  <c r="DV32" i="27" s="1"/>
  <c r="DW32" i="27" s="1"/>
  <c r="CD49" i="27"/>
  <c r="DB49" i="27"/>
  <c r="DA48" i="27"/>
  <c r="CB48" i="27"/>
  <c r="CC48" i="27"/>
  <c r="DD31" i="27"/>
  <c r="DE31" i="27"/>
  <c r="DO31" i="27" s="1"/>
  <c r="DP31" i="27" s="1"/>
  <c r="DQ31" i="27" s="1"/>
  <c r="DR31" i="27" s="1"/>
  <c r="DS31" i="27" s="1"/>
  <c r="DT31" i="27" s="1"/>
  <c r="DU31" i="27" s="1"/>
  <c r="DV31" i="27" s="1"/>
  <c r="DW31" i="27" s="1"/>
  <c r="DE46" i="25"/>
  <c r="DO46" i="25" s="1"/>
  <c r="DP46" i="25" s="1"/>
  <c r="DQ46" i="25" s="1"/>
  <c r="DR46" i="25" s="1"/>
  <c r="DS46" i="25" s="1"/>
  <c r="DT46" i="25" s="1"/>
  <c r="DU46" i="25" s="1"/>
  <c r="DV46" i="25" s="1"/>
  <c r="DW46" i="25" s="1"/>
  <c r="DD46" i="25"/>
  <c r="DE31" i="25"/>
  <c r="DO31" i="25" s="1"/>
  <c r="DP31" i="25" s="1"/>
  <c r="DQ31" i="25" s="1"/>
  <c r="DR31" i="25" s="1"/>
  <c r="DS31" i="25" s="1"/>
  <c r="DT31" i="25" s="1"/>
  <c r="DU31" i="25" s="1"/>
  <c r="DV31" i="25" s="1"/>
  <c r="DW31" i="25" s="1"/>
  <c r="DD31" i="25"/>
  <c r="AV35" i="25"/>
  <c r="DC41" i="25"/>
  <c r="CE41" i="25"/>
  <c r="DC39" i="25"/>
  <c r="CE39" i="25"/>
  <c r="DE32" i="25"/>
  <c r="DO32" i="25" s="1"/>
  <c r="DP32" i="25" s="1"/>
  <c r="DQ32" i="25" s="1"/>
  <c r="DR32" i="25" s="1"/>
  <c r="DS32" i="25" s="1"/>
  <c r="DT32" i="25" s="1"/>
  <c r="DU32" i="25" s="1"/>
  <c r="DV32" i="25" s="1"/>
  <c r="DW32" i="25" s="1"/>
  <c r="DD32" i="25"/>
  <c r="CD49" i="25"/>
  <c r="DB49" i="25"/>
  <c r="CC48" i="25"/>
  <c r="CB48" i="25"/>
  <c r="DA48" i="25"/>
  <c r="DK48" i="25"/>
  <c r="CD49" i="23"/>
  <c r="DB49" i="23"/>
  <c r="DE31" i="23"/>
  <c r="DO31" i="23" s="1"/>
  <c r="DP31" i="23" s="1"/>
  <c r="DQ31" i="23" s="1"/>
  <c r="DR31" i="23" s="1"/>
  <c r="DS31" i="23" s="1"/>
  <c r="DT31" i="23" s="1"/>
  <c r="DU31" i="23" s="1"/>
  <c r="DV31" i="23" s="1"/>
  <c r="DW31" i="23" s="1"/>
  <c r="DD31" i="23"/>
  <c r="AW35" i="23"/>
  <c r="DK48" i="23"/>
  <c r="DC39" i="23"/>
  <c r="CE39" i="23"/>
  <c r="CB48" i="23"/>
  <c r="DA48" i="23"/>
  <c r="CC48" i="23"/>
  <c r="DD32" i="23"/>
  <c r="DE32" i="23"/>
  <c r="DO32" i="23" s="1"/>
  <c r="DP32" i="23" s="1"/>
  <c r="DQ32" i="23" s="1"/>
  <c r="DR32" i="23" s="1"/>
  <c r="DS32" i="23" s="1"/>
  <c r="DT32" i="23" s="1"/>
  <c r="DU32" i="23" s="1"/>
  <c r="DV32" i="23" s="1"/>
  <c r="DW32" i="23" s="1"/>
  <c r="DC33" i="23"/>
  <c r="CE33" i="23"/>
  <c r="DD33" i="23" s="1"/>
  <c r="DD46" i="23"/>
  <c r="DE46" i="23"/>
  <c r="DO46" i="23" s="1"/>
  <c r="DP46" i="23" s="1"/>
  <c r="DQ46" i="23" s="1"/>
  <c r="DR46" i="23" s="1"/>
  <c r="DS46" i="23" s="1"/>
  <c r="DT46" i="23" s="1"/>
  <c r="DU46" i="23" s="1"/>
  <c r="DV46" i="23" s="1"/>
  <c r="DW46" i="23" s="1"/>
  <c r="DC49" i="19"/>
  <c r="CE49" i="19"/>
  <c r="CE41" i="19"/>
  <c r="DC41" i="19"/>
  <c r="DL48" i="19"/>
  <c r="DE31" i="19"/>
  <c r="DO31" i="19" s="1"/>
  <c r="DP31" i="19" s="1"/>
  <c r="DQ31" i="19" s="1"/>
  <c r="DR31" i="19" s="1"/>
  <c r="DS31" i="19" s="1"/>
  <c r="DT31" i="19" s="1"/>
  <c r="DU31" i="19" s="1"/>
  <c r="DV31" i="19" s="1"/>
  <c r="DW31" i="19" s="1"/>
  <c r="DD31" i="19"/>
  <c r="DE39" i="19"/>
  <c r="DO39" i="19" s="1"/>
  <c r="DP39" i="19" s="1"/>
  <c r="DQ39" i="19" s="1"/>
  <c r="DR39" i="19" s="1"/>
  <c r="DS39" i="19" s="1"/>
  <c r="DT39" i="19" s="1"/>
  <c r="DU39" i="19" s="1"/>
  <c r="DV39" i="19" s="1"/>
  <c r="DW39" i="19" s="1"/>
  <c r="DD39" i="19"/>
  <c r="DD32" i="19"/>
  <c r="DE32" i="19"/>
  <c r="DO32" i="19" s="1"/>
  <c r="DP32" i="19" s="1"/>
  <c r="DQ32" i="19" s="1"/>
  <c r="DR32" i="19" s="1"/>
  <c r="DS32" i="19" s="1"/>
  <c r="DT32" i="19" s="1"/>
  <c r="DU32" i="19" s="1"/>
  <c r="DV32" i="19" s="1"/>
  <c r="DW32" i="19" s="1"/>
  <c r="AW35" i="19"/>
  <c r="CE33" i="19"/>
  <c r="DD33" i="19" s="1"/>
  <c r="DC33" i="19"/>
  <c r="CD48" i="19"/>
  <c r="DB48" i="19"/>
  <c r="CB48" i="17"/>
  <c r="CC48" i="17"/>
  <c r="DA48" i="17"/>
  <c r="DE46" i="17"/>
  <c r="DO46" i="17" s="1"/>
  <c r="DP46" i="17" s="1"/>
  <c r="DQ46" i="17" s="1"/>
  <c r="DR46" i="17" s="1"/>
  <c r="DS46" i="17" s="1"/>
  <c r="DT46" i="17" s="1"/>
  <c r="DU46" i="17" s="1"/>
  <c r="DV46" i="17" s="1"/>
  <c r="DW46" i="17" s="1"/>
  <c r="DD46" i="17"/>
  <c r="DK48" i="17"/>
  <c r="DB49" i="17"/>
  <c r="CD49" i="17"/>
  <c r="AW35" i="17"/>
  <c r="DD41" i="17"/>
  <c r="DE41" i="17"/>
  <c r="DO41" i="17" s="1"/>
  <c r="DP41" i="17" s="1"/>
  <c r="DQ41" i="17" s="1"/>
  <c r="DR41" i="17" s="1"/>
  <c r="DS41" i="17" s="1"/>
  <c r="DT41" i="17" s="1"/>
  <c r="DU41" i="17" s="1"/>
  <c r="DV41" i="17" s="1"/>
  <c r="DW41" i="17" s="1"/>
  <c r="DC39" i="17"/>
  <c r="CE39" i="17"/>
  <c r="DE32" i="17"/>
  <c r="DO32" i="17" s="1"/>
  <c r="DP32" i="17" s="1"/>
  <c r="DQ32" i="17" s="1"/>
  <c r="DR32" i="17" s="1"/>
  <c r="DS32" i="17" s="1"/>
  <c r="DT32" i="17" s="1"/>
  <c r="DU32" i="17" s="1"/>
  <c r="DV32" i="17" s="1"/>
  <c r="DW32" i="17" s="1"/>
  <c r="DD32" i="17"/>
  <c r="DE31" i="17"/>
  <c r="DO31" i="17" s="1"/>
  <c r="DP31" i="17" s="1"/>
  <c r="DQ31" i="17" s="1"/>
  <c r="DR31" i="17" s="1"/>
  <c r="DS31" i="17" s="1"/>
  <c r="DT31" i="17" s="1"/>
  <c r="DU31" i="17" s="1"/>
  <c r="DV31" i="17" s="1"/>
  <c r="DW31" i="17" s="1"/>
  <c r="DD31" i="17"/>
  <c r="DB49" i="15"/>
  <c r="CD49" i="15"/>
  <c r="DK48" i="15"/>
  <c r="AW35" i="15"/>
  <c r="DD32" i="15"/>
  <c r="DE32" i="15"/>
  <c r="DO32" i="15" s="1"/>
  <c r="DP32" i="15" s="1"/>
  <c r="DQ32" i="15" s="1"/>
  <c r="DR32" i="15" s="1"/>
  <c r="DS32" i="15" s="1"/>
  <c r="DT32" i="15" s="1"/>
  <c r="DU32" i="15" s="1"/>
  <c r="DV32" i="15" s="1"/>
  <c r="DW32" i="15" s="1"/>
  <c r="CB48" i="15"/>
  <c r="DA48" i="15"/>
  <c r="CC48" i="15"/>
  <c r="DC33" i="15"/>
  <c r="CE33" i="15"/>
  <c r="DD33" i="15" s="1"/>
  <c r="DC46" i="15"/>
  <c r="CE46" i="15"/>
  <c r="DC39" i="15"/>
  <c r="CE39" i="15"/>
  <c r="DE31" i="15"/>
  <c r="DO31" i="15" s="1"/>
  <c r="DP31" i="15" s="1"/>
  <c r="DQ31" i="15" s="1"/>
  <c r="DR31" i="15" s="1"/>
  <c r="DS31" i="15" s="1"/>
  <c r="DT31" i="15" s="1"/>
  <c r="DU31" i="15" s="1"/>
  <c r="DV31" i="15" s="1"/>
  <c r="DW31" i="15" s="1"/>
  <c r="DD31" i="15"/>
  <c r="AV35" i="13"/>
  <c r="DK48" i="13"/>
  <c r="DD32" i="13"/>
  <c r="DE32" i="13"/>
  <c r="DO32" i="13" s="1"/>
  <c r="DP32" i="13" s="1"/>
  <c r="DQ32" i="13" s="1"/>
  <c r="DR32" i="13" s="1"/>
  <c r="DS32" i="13" s="1"/>
  <c r="DT32" i="13" s="1"/>
  <c r="DU32" i="13" s="1"/>
  <c r="DV32" i="13" s="1"/>
  <c r="DW32" i="13" s="1"/>
  <c r="DC39" i="13"/>
  <c r="CE39" i="13"/>
  <c r="DE46" i="13"/>
  <c r="DO46" i="13" s="1"/>
  <c r="DP46" i="13" s="1"/>
  <c r="DQ46" i="13" s="1"/>
  <c r="DR46" i="13" s="1"/>
  <c r="DS46" i="13" s="1"/>
  <c r="DT46" i="13" s="1"/>
  <c r="DU46" i="13" s="1"/>
  <c r="DV46" i="13" s="1"/>
  <c r="DW46" i="13" s="1"/>
  <c r="DD46" i="13"/>
  <c r="CB48" i="13"/>
  <c r="CC48" i="13"/>
  <c r="DA48" i="13"/>
  <c r="CE41" i="13"/>
  <c r="DC41" i="13"/>
  <c r="DD31" i="13"/>
  <c r="DE31" i="13"/>
  <c r="DO31" i="13" s="1"/>
  <c r="DP31" i="13" s="1"/>
  <c r="DQ31" i="13" s="1"/>
  <c r="DR31" i="13" s="1"/>
  <c r="DS31" i="13" s="1"/>
  <c r="DT31" i="13" s="1"/>
  <c r="DU31" i="13" s="1"/>
  <c r="DV31" i="13" s="1"/>
  <c r="DW31" i="13" s="1"/>
  <c r="DB49" i="13"/>
  <c r="CD49" i="13"/>
  <c r="CC47" i="11"/>
  <c r="DA47" i="11"/>
  <c r="CB47" i="11"/>
  <c r="CE46" i="11"/>
  <c r="DC46" i="11"/>
  <c r="DB42" i="11"/>
  <c r="CD42" i="11"/>
  <c r="DE32" i="11"/>
  <c r="DO32" i="11" s="1"/>
  <c r="DP32" i="11" s="1"/>
  <c r="DQ32" i="11" s="1"/>
  <c r="DR32" i="11" s="1"/>
  <c r="DS32" i="11" s="1"/>
  <c r="DT32" i="11" s="1"/>
  <c r="DU32" i="11" s="1"/>
  <c r="DV32" i="11" s="1"/>
  <c r="DW32" i="11" s="1"/>
  <c r="DD32" i="11"/>
  <c r="DE31" i="11"/>
  <c r="DO31" i="11" s="1"/>
  <c r="DP31" i="11" s="1"/>
  <c r="DQ31" i="11" s="1"/>
  <c r="DR31" i="11" s="1"/>
  <c r="DS31" i="11" s="1"/>
  <c r="DT31" i="11" s="1"/>
  <c r="DU31" i="11" s="1"/>
  <c r="DV31" i="11" s="1"/>
  <c r="DW31" i="11" s="1"/>
  <c r="DD31" i="11"/>
  <c r="CE36" i="11"/>
  <c r="DC36" i="11"/>
  <c r="DA44" i="11"/>
  <c r="CC44" i="11"/>
  <c r="CB44" i="11"/>
  <c r="DC33" i="11"/>
  <c r="CE33" i="11"/>
  <c r="DD33" i="11" s="1"/>
  <c r="DA45" i="11"/>
  <c r="CC45" i="11"/>
  <c r="CB45" i="11"/>
  <c r="AW35" i="11"/>
  <c r="DB39" i="11"/>
  <c r="CD39" i="11"/>
  <c r="CZ48" i="11"/>
  <c r="CA48" i="11"/>
  <c r="DB41" i="11"/>
  <c r="CD41" i="11"/>
  <c r="BZ52" i="11"/>
  <c r="CY52" i="11"/>
  <c r="CU52" i="11"/>
  <c r="DA49" i="11"/>
  <c r="CC49" i="11"/>
  <c r="CB49" i="11"/>
  <c r="DC32" i="9"/>
  <c r="CE32" i="9"/>
  <c r="DJ48" i="9"/>
  <c r="DC33" i="9"/>
  <c r="CE33" i="9"/>
  <c r="DD33" i="9" s="1"/>
  <c r="DC31" i="9"/>
  <c r="CE31" i="9"/>
  <c r="DC46" i="9"/>
  <c r="CE46" i="9"/>
  <c r="DB41" i="9"/>
  <c r="CD41" i="9"/>
  <c r="AV34" i="9"/>
  <c r="CA48" i="9"/>
  <c r="CZ48" i="9"/>
  <c r="DC39" i="9"/>
  <c r="CE39" i="9"/>
  <c r="DB42" i="9"/>
  <c r="CD42" i="9"/>
  <c r="DM36" i="9"/>
  <c r="CC47" i="9"/>
  <c r="CB47" i="9"/>
  <c r="DA47" i="9"/>
  <c r="DB40" i="9"/>
  <c r="CD40" i="9"/>
  <c r="AU29" i="9"/>
  <c r="DA49" i="9"/>
  <c r="CC49" i="9"/>
  <c r="CB49" i="9"/>
  <c r="AW35" i="9"/>
  <c r="BZ52" i="9"/>
  <c r="CU52" i="9"/>
  <c r="CY52" i="9"/>
  <c r="DI52" i="9"/>
  <c r="K35" i="3"/>
  <c r="O35" i="3"/>
  <c r="U46" i="3"/>
  <c r="V46" i="3" s="1"/>
  <c r="W46" i="3" s="1"/>
  <c r="X46" i="3" s="1"/>
  <c r="Y46" i="3" s="1"/>
  <c r="Z46" i="3" s="1"/>
  <c r="AA46" i="3" s="1"/>
  <c r="AB46" i="3" s="1"/>
  <c r="AC46" i="3" s="1"/>
  <c r="J46" i="3"/>
  <c r="U33" i="3"/>
  <c r="V33" i="3" s="1"/>
  <c r="W33" i="3" s="1"/>
  <c r="X33" i="3" s="1"/>
  <c r="Y33" i="3" s="1"/>
  <c r="Z33" i="3" s="1"/>
  <c r="AA33" i="3" s="1"/>
  <c r="AB33" i="3" s="1"/>
  <c r="AC33" i="3" s="1"/>
  <c r="J33" i="3"/>
  <c r="O29" i="3"/>
  <c r="K29" i="3"/>
  <c r="U41" i="3"/>
  <c r="V41" i="3" s="1"/>
  <c r="W41" i="3" s="1"/>
  <c r="X41" i="3" s="1"/>
  <c r="Y41" i="3" s="1"/>
  <c r="Z41" i="3" s="1"/>
  <c r="AA41" i="3" s="1"/>
  <c r="AB41" i="3" s="1"/>
  <c r="AC41" i="3" s="1"/>
  <c r="AH41" i="3" s="1"/>
  <c r="J41" i="3"/>
  <c r="G47" i="3"/>
  <c r="J42" i="3"/>
  <c r="U45" i="3"/>
  <c r="V45" i="3" s="1"/>
  <c r="W45" i="3" s="1"/>
  <c r="X45" i="3" s="1"/>
  <c r="Y45" i="3" s="1"/>
  <c r="Z45" i="3" s="1"/>
  <c r="AA45" i="3" s="1"/>
  <c r="AB45" i="3" s="1"/>
  <c r="AC45" i="3" s="1"/>
  <c r="AD45" i="3" s="1"/>
  <c r="J45" i="3"/>
  <c r="H27" i="2"/>
  <c r="U35" i="3"/>
  <c r="V35" i="3" s="1"/>
  <c r="W35" i="3" s="1"/>
  <c r="X35" i="3" s="1"/>
  <c r="Y35" i="3" s="1"/>
  <c r="Z35" i="3" s="1"/>
  <c r="I27" i="2"/>
  <c r="F9" i="2"/>
  <c r="G40" i="3"/>
  <c r="I27" i="3"/>
  <c r="AD46" i="3"/>
  <c r="AH46" i="3"/>
  <c r="AD31" i="3"/>
  <c r="AH31" i="3"/>
  <c r="AD32" i="3"/>
  <c r="AH32" i="3"/>
  <c r="AD33" i="3"/>
  <c r="AH33" i="3"/>
  <c r="U29" i="3"/>
  <c r="H23" i="3"/>
  <c r="I23" i="3"/>
  <c r="U42" i="3"/>
  <c r="V42" i="3" s="1"/>
  <c r="W42" i="3" s="1"/>
  <c r="X42" i="3" s="1"/>
  <c r="Y42" i="3" s="1"/>
  <c r="Z42" i="3" s="1"/>
  <c r="AA42" i="3" s="1"/>
  <c r="AB42" i="3" s="1"/>
  <c r="AC42" i="3" s="1"/>
  <c r="AA35" i="3"/>
  <c r="F10" i="2" l="1"/>
  <c r="Q22" i="63"/>
  <c r="Q22" i="26"/>
  <c r="Q22" i="54"/>
  <c r="Q22" i="58"/>
  <c r="Q22" i="56"/>
  <c r="Q22" i="52"/>
  <c r="Q22" i="48"/>
  <c r="Q22" i="46"/>
  <c r="Q22" i="22"/>
  <c r="Q22" i="36"/>
  <c r="Q22" i="42"/>
  <c r="Q22" i="34"/>
  <c r="Q22" i="60"/>
  <c r="Q22" i="50"/>
  <c r="Q22" i="44"/>
  <c r="Q22" i="24"/>
  <c r="Q22" i="16"/>
  <c r="Q22" i="14"/>
  <c r="Q22" i="12"/>
  <c r="Q22" i="10"/>
  <c r="Q22" i="40"/>
  <c r="Q22" i="38"/>
  <c r="Q22" i="32"/>
  <c r="Q22" i="30"/>
  <c r="Q22" i="28"/>
  <c r="Q22" i="18"/>
  <c r="Q22" i="8"/>
  <c r="L36" i="13"/>
  <c r="P36" i="13"/>
  <c r="O52" i="13"/>
  <c r="K52" i="13"/>
  <c r="CI36" i="35"/>
  <c r="BC36" i="35"/>
  <c r="M37" i="55"/>
  <c r="Q37" i="55"/>
  <c r="R37" i="55"/>
  <c r="V29" i="11"/>
  <c r="W38" i="37"/>
  <c r="AF37" i="45"/>
  <c r="AK37" i="45"/>
  <c r="AJ37" i="45"/>
  <c r="W38" i="61"/>
  <c r="L29" i="35"/>
  <c r="P29" i="35"/>
  <c r="W34" i="11"/>
  <c r="Q37" i="43"/>
  <c r="R37" i="43"/>
  <c r="M37" i="43"/>
  <c r="W38" i="51"/>
  <c r="C40" i="2"/>
  <c r="Q8" i="40"/>
  <c r="A34" i="41" s="1"/>
  <c r="G34" i="41" s="1"/>
  <c r="P38" i="55"/>
  <c r="P56" i="55" s="1"/>
  <c r="K56" i="55"/>
  <c r="L38" i="55"/>
  <c r="W38" i="55"/>
  <c r="V29" i="13"/>
  <c r="BC36" i="43"/>
  <c r="CI36" i="43"/>
  <c r="BC36" i="37"/>
  <c r="CI36" i="37"/>
  <c r="Q37" i="45"/>
  <c r="R37" i="45"/>
  <c r="M37" i="45"/>
  <c r="Q37" i="61"/>
  <c r="R37" i="61"/>
  <c r="M37" i="61"/>
  <c r="D47" i="2"/>
  <c r="Q9" i="54"/>
  <c r="A29" i="55" s="1"/>
  <c r="G29" i="55" s="1"/>
  <c r="C28" i="2"/>
  <c r="Q8" i="63"/>
  <c r="A34" i="64" s="1"/>
  <c r="G34" i="64" s="1"/>
  <c r="Q8" i="16"/>
  <c r="A34" i="17" s="1"/>
  <c r="G34" i="17" s="1"/>
  <c r="L38" i="35"/>
  <c r="P38" i="35"/>
  <c r="P56" i="35" s="1"/>
  <c r="K56" i="35"/>
  <c r="W38" i="35"/>
  <c r="AF37" i="43"/>
  <c r="AJ37" i="43"/>
  <c r="AK37" i="43"/>
  <c r="P38" i="43"/>
  <c r="P56" i="43" s="1"/>
  <c r="L38" i="43"/>
  <c r="K56" i="43"/>
  <c r="AJ37" i="51"/>
  <c r="AK37" i="51"/>
  <c r="AF37" i="51"/>
  <c r="AE37" i="59"/>
  <c r="AI37" i="59"/>
  <c r="W34" i="35"/>
  <c r="AF37" i="11"/>
  <c r="AJ37" i="11"/>
  <c r="AK37" i="11"/>
  <c r="W38" i="11"/>
  <c r="O29" i="49"/>
  <c r="K29" i="49"/>
  <c r="CI36" i="41"/>
  <c r="BC36" i="41"/>
  <c r="W38" i="57"/>
  <c r="P38" i="57"/>
  <c r="P56" i="57" s="1"/>
  <c r="L38" i="57"/>
  <c r="K56" i="57"/>
  <c r="M37" i="35"/>
  <c r="Q37" i="35"/>
  <c r="R37" i="35"/>
  <c r="K56" i="51"/>
  <c r="L38" i="51"/>
  <c r="P38" i="51"/>
  <c r="P56" i="51" s="1"/>
  <c r="K34" i="37"/>
  <c r="O34" i="37"/>
  <c r="O55" i="37" s="1"/>
  <c r="M37" i="11"/>
  <c r="R37" i="11"/>
  <c r="Q37" i="11"/>
  <c r="CH52" i="43"/>
  <c r="CF52" i="43"/>
  <c r="BB52" i="43"/>
  <c r="CG52" i="43"/>
  <c r="I27" i="15"/>
  <c r="J29" i="15"/>
  <c r="U29" i="15"/>
  <c r="AF37" i="37"/>
  <c r="AK37" i="37"/>
  <c r="AJ37" i="37"/>
  <c r="V29" i="37"/>
  <c r="V34" i="13"/>
  <c r="K38" i="59"/>
  <c r="O38" i="59"/>
  <c r="O56" i="59" s="1"/>
  <c r="V38" i="59"/>
  <c r="P34" i="35"/>
  <c r="P55" i="35" s="1"/>
  <c r="K55" i="35"/>
  <c r="K28" i="35" s="1"/>
  <c r="L34" i="35"/>
  <c r="U36" i="15"/>
  <c r="V36" i="15" s="1"/>
  <c r="W36" i="15" s="1"/>
  <c r="X36" i="15" s="1"/>
  <c r="Y36" i="15" s="1"/>
  <c r="Z36" i="15" s="1"/>
  <c r="AA36" i="15" s="1"/>
  <c r="AB36" i="15" s="1"/>
  <c r="AC36" i="15" s="1"/>
  <c r="J36" i="15"/>
  <c r="G52" i="15"/>
  <c r="G53" i="15" s="1"/>
  <c r="AH37" i="13"/>
  <c r="AD37" i="13"/>
  <c r="J38" i="13"/>
  <c r="G56" i="13"/>
  <c r="U38" i="13"/>
  <c r="Q14" i="63"/>
  <c r="A37" i="64" s="1"/>
  <c r="G37" i="64" s="1"/>
  <c r="Q14" i="16"/>
  <c r="A37" i="17" s="1"/>
  <c r="G37" i="17" s="1"/>
  <c r="H28" i="2"/>
  <c r="Q13" i="18" s="1"/>
  <c r="A36" i="19" s="1"/>
  <c r="G36" i="19" s="1"/>
  <c r="Q13" i="63"/>
  <c r="A36" i="64" s="1"/>
  <c r="G36" i="64" s="1"/>
  <c r="Q13" i="16"/>
  <c r="A36" i="17" s="1"/>
  <c r="G36" i="17" s="1"/>
  <c r="O53" i="13"/>
  <c r="AD52" i="13"/>
  <c r="AH52" i="13"/>
  <c r="O29" i="11"/>
  <c r="O28" i="11" s="1"/>
  <c r="K29" i="11"/>
  <c r="AF37" i="41"/>
  <c r="AK37" i="41"/>
  <c r="AJ37" i="41"/>
  <c r="Q37" i="57"/>
  <c r="R37" i="57"/>
  <c r="M37" i="57"/>
  <c r="O28" i="35"/>
  <c r="J34" i="39"/>
  <c r="U34" i="39"/>
  <c r="V34" i="39" s="1"/>
  <c r="W34" i="39" s="1"/>
  <c r="X34" i="39" s="1"/>
  <c r="Y34" i="39" s="1"/>
  <c r="Z34" i="39" s="1"/>
  <c r="AA34" i="39" s="1"/>
  <c r="AB34" i="39" s="1"/>
  <c r="AC34" i="39" s="1"/>
  <c r="G55" i="39"/>
  <c r="G28" i="39" s="1"/>
  <c r="O29" i="13"/>
  <c r="K29" i="13"/>
  <c r="CH52" i="41"/>
  <c r="CF52" i="41"/>
  <c r="BB52" i="41"/>
  <c r="CG52" i="41"/>
  <c r="CF52" i="35"/>
  <c r="CG52" i="35"/>
  <c r="CH52" i="35"/>
  <c r="BB52" i="35"/>
  <c r="CK44" i="35"/>
  <c r="BE44" i="35"/>
  <c r="L38" i="41"/>
  <c r="P38" i="41"/>
  <c r="P56" i="41" s="1"/>
  <c r="K56" i="41"/>
  <c r="K56" i="45"/>
  <c r="L38" i="45"/>
  <c r="P38" i="45"/>
  <c r="P56" i="45" s="1"/>
  <c r="J29" i="41"/>
  <c r="I27" i="41"/>
  <c r="U29" i="41"/>
  <c r="U34" i="15"/>
  <c r="V34" i="15" s="1"/>
  <c r="W34" i="15" s="1"/>
  <c r="J34" i="15"/>
  <c r="G55" i="15"/>
  <c r="P37" i="59"/>
  <c r="L37" i="59"/>
  <c r="AI36" i="13"/>
  <c r="AE36" i="13"/>
  <c r="AH29" i="49"/>
  <c r="AD29" i="49"/>
  <c r="CF52" i="37"/>
  <c r="CH52" i="37"/>
  <c r="BB52" i="37"/>
  <c r="CG52" i="37"/>
  <c r="K56" i="37"/>
  <c r="L38" i="37"/>
  <c r="P38" i="37"/>
  <c r="P56" i="37" s="1"/>
  <c r="R37" i="41"/>
  <c r="Q37" i="41"/>
  <c r="M37" i="41"/>
  <c r="P38" i="61"/>
  <c r="P56" i="61" s="1"/>
  <c r="K56" i="61"/>
  <c r="L38" i="61"/>
  <c r="W29" i="35"/>
  <c r="P34" i="11"/>
  <c r="P55" i="11" s="1"/>
  <c r="K55" i="11"/>
  <c r="L34" i="11"/>
  <c r="AJ37" i="35"/>
  <c r="AK37" i="35"/>
  <c r="AF37" i="35"/>
  <c r="Q37" i="51"/>
  <c r="M37" i="51"/>
  <c r="R37" i="51"/>
  <c r="V34" i="37"/>
  <c r="AF37" i="55"/>
  <c r="AJ37" i="55"/>
  <c r="AK37" i="55"/>
  <c r="D28" i="2"/>
  <c r="Q9" i="63"/>
  <c r="A29" i="64" s="1"/>
  <c r="G29" i="64" s="1"/>
  <c r="Q9" i="16"/>
  <c r="A29" i="17" s="1"/>
  <c r="G29" i="17" s="1"/>
  <c r="M37" i="37"/>
  <c r="Q37" i="37"/>
  <c r="R37" i="37"/>
  <c r="W38" i="41"/>
  <c r="W38" i="45"/>
  <c r="AF37" i="57"/>
  <c r="AJ37" i="57"/>
  <c r="AK37" i="57"/>
  <c r="AF37" i="61"/>
  <c r="AJ37" i="61"/>
  <c r="AK37" i="61"/>
  <c r="O29" i="37"/>
  <c r="O28" i="37" s="1"/>
  <c r="K29" i="37"/>
  <c r="O34" i="13"/>
  <c r="K34" i="13"/>
  <c r="W38" i="43"/>
  <c r="K56" i="11"/>
  <c r="P38" i="11"/>
  <c r="P56" i="11" s="1"/>
  <c r="L38" i="11"/>
  <c r="A38" i="15"/>
  <c r="G38" i="15" s="1"/>
  <c r="J37" i="15"/>
  <c r="U37" i="15"/>
  <c r="V37" i="15" s="1"/>
  <c r="W37" i="15" s="1"/>
  <c r="X37" i="15" s="1"/>
  <c r="Y37" i="15" s="1"/>
  <c r="Z37" i="15" s="1"/>
  <c r="AA37" i="15" s="1"/>
  <c r="AB37" i="15" s="1"/>
  <c r="AC37" i="15" s="1"/>
  <c r="O37" i="13"/>
  <c r="K37" i="13"/>
  <c r="L38" i="53"/>
  <c r="K56" i="53"/>
  <c r="P38" i="53"/>
  <c r="P56" i="53" s="1"/>
  <c r="W38" i="53"/>
  <c r="M37" i="53"/>
  <c r="R37" i="53"/>
  <c r="Q37" i="53"/>
  <c r="X37" i="53"/>
  <c r="R37" i="49"/>
  <c r="M37" i="49"/>
  <c r="Q37" i="49"/>
  <c r="L38" i="49"/>
  <c r="K56" i="49"/>
  <c r="P38" i="49"/>
  <c r="P56" i="49" s="1"/>
  <c r="X37" i="49"/>
  <c r="W38" i="49"/>
  <c r="X37" i="47"/>
  <c r="W38" i="47"/>
  <c r="L38" i="47"/>
  <c r="P38" i="47"/>
  <c r="P56" i="47" s="1"/>
  <c r="K56" i="47"/>
  <c r="Q37" i="47"/>
  <c r="R37" i="47"/>
  <c r="M37" i="47"/>
  <c r="L38" i="39"/>
  <c r="P38" i="39"/>
  <c r="P56" i="39" s="1"/>
  <c r="K56" i="39"/>
  <c r="Q37" i="39"/>
  <c r="M37" i="39"/>
  <c r="R37" i="39"/>
  <c r="X38" i="39"/>
  <c r="X37" i="39"/>
  <c r="G28" i="9"/>
  <c r="O37" i="9"/>
  <c r="O55" i="9" s="1"/>
  <c r="K37" i="9"/>
  <c r="W37" i="9"/>
  <c r="J38" i="9"/>
  <c r="U38" i="9"/>
  <c r="G56" i="9"/>
  <c r="BM35" i="64"/>
  <c r="CI35" i="64"/>
  <c r="BC35" i="64"/>
  <c r="CD40" i="49"/>
  <c r="DB40" i="49"/>
  <c r="CD40" i="11"/>
  <c r="DB40" i="11"/>
  <c r="CD40" i="55"/>
  <c r="DB40" i="55"/>
  <c r="CD40" i="61"/>
  <c r="DB40" i="61"/>
  <c r="DB40" i="29"/>
  <c r="CD40" i="29"/>
  <c r="DB40" i="15"/>
  <c r="CD40" i="15"/>
  <c r="DB40" i="43"/>
  <c r="CD40" i="43"/>
  <c r="DB40" i="13"/>
  <c r="CD40" i="13"/>
  <c r="DB40" i="53"/>
  <c r="CD40" i="53"/>
  <c r="CD40" i="47"/>
  <c r="DB40" i="47"/>
  <c r="DB40" i="39"/>
  <c r="CD40" i="39"/>
  <c r="DB40" i="59"/>
  <c r="CD40" i="59"/>
  <c r="CD40" i="31"/>
  <c r="DB40" i="31"/>
  <c r="DB40" i="25"/>
  <c r="CD40" i="25"/>
  <c r="DB40" i="37"/>
  <c r="CD40" i="37"/>
  <c r="CD40" i="19"/>
  <c r="DB40" i="19"/>
  <c r="DB40" i="33"/>
  <c r="CD40" i="33"/>
  <c r="DB40" i="35"/>
  <c r="CD40" i="35"/>
  <c r="DB40" i="45"/>
  <c r="CD40" i="45"/>
  <c r="CD40" i="51"/>
  <c r="DB40" i="51"/>
  <c r="DB40" i="57"/>
  <c r="CD40" i="57"/>
  <c r="CD40" i="41"/>
  <c r="DB40" i="41"/>
  <c r="DB40" i="27"/>
  <c r="CD40" i="27"/>
  <c r="DB40" i="17"/>
  <c r="CD40" i="17"/>
  <c r="DB40" i="23"/>
  <c r="CD40" i="23"/>
  <c r="CB48" i="41"/>
  <c r="DA48" i="41"/>
  <c r="CC48" i="41"/>
  <c r="CE41" i="27"/>
  <c r="DC41" i="27"/>
  <c r="DC41" i="15"/>
  <c r="CE41" i="15"/>
  <c r="DB49" i="41"/>
  <c r="CD49" i="41"/>
  <c r="CE41" i="49"/>
  <c r="DC41" i="49"/>
  <c r="DC41" i="23"/>
  <c r="CE41" i="23"/>
  <c r="CE41" i="33"/>
  <c r="DC41" i="33"/>
  <c r="CE41" i="59"/>
  <c r="DC41" i="59"/>
  <c r="DB44" i="61"/>
  <c r="CD44" i="61"/>
  <c r="DC42" i="61"/>
  <c r="CE42" i="61"/>
  <c r="DB47" i="61"/>
  <c r="CD47" i="61"/>
  <c r="CD48" i="61"/>
  <c r="DB48" i="61"/>
  <c r="DE39" i="61"/>
  <c r="DO39" i="61" s="1"/>
  <c r="DP39" i="61" s="1"/>
  <c r="DQ39" i="61" s="1"/>
  <c r="DR39" i="61" s="1"/>
  <c r="DS39" i="61" s="1"/>
  <c r="DT39" i="61" s="1"/>
  <c r="DU39" i="61" s="1"/>
  <c r="DV39" i="61" s="1"/>
  <c r="DW39" i="61" s="1"/>
  <c r="DD39" i="61"/>
  <c r="DL48" i="61"/>
  <c r="DK52" i="61"/>
  <c r="CB52" i="61"/>
  <c r="CC52" i="61"/>
  <c r="DA52" i="61"/>
  <c r="AW35" i="61"/>
  <c r="DC49" i="61"/>
  <c r="CE49" i="61"/>
  <c r="DD45" i="61"/>
  <c r="DE45" i="61"/>
  <c r="DO45" i="61" s="1"/>
  <c r="DP45" i="61" s="1"/>
  <c r="DQ45" i="61" s="1"/>
  <c r="DR45" i="61" s="1"/>
  <c r="DS45" i="61" s="1"/>
  <c r="DT45" i="61" s="1"/>
  <c r="DU45" i="61" s="1"/>
  <c r="DV45" i="61" s="1"/>
  <c r="DW45" i="61" s="1"/>
  <c r="DN36" i="61"/>
  <c r="DE36" i="61"/>
  <c r="DD36" i="61"/>
  <c r="DB42" i="59"/>
  <c r="CD42" i="59"/>
  <c r="CC47" i="31"/>
  <c r="DA47" i="31"/>
  <c r="CB47" i="31"/>
  <c r="CD45" i="41"/>
  <c r="DB45" i="41"/>
  <c r="CC47" i="27"/>
  <c r="CB47" i="27"/>
  <c r="DA47" i="27"/>
  <c r="DB42" i="17"/>
  <c r="CD42" i="17"/>
  <c r="CE36" i="59"/>
  <c r="DC36" i="59"/>
  <c r="CD45" i="37"/>
  <c r="DB45" i="37"/>
  <c r="CC44" i="19"/>
  <c r="DA44" i="19"/>
  <c r="CB44" i="19"/>
  <c r="CB47" i="47"/>
  <c r="CC47" i="47"/>
  <c r="DA47" i="47"/>
  <c r="DA47" i="13"/>
  <c r="CC47" i="13"/>
  <c r="CB47" i="13"/>
  <c r="CZ52" i="49"/>
  <c r="CA52" i="49"/>
  <c r="CB44" i="53"/>
  <c r="CC44" i="53"/>
  <c r="DA44" i="53"/>
  <c r="DA47" i="25"/>
  <c r="CC47" i="25"/>
  <c r="CB47" i="25"/>
  <c r="CD45" i="43"/>
  <c r="DB45" i="43"/>
  <c r="DB45" i="29"/>
  <c r="CD45" i="29"/>
  <c r="CC44" i="47"/>
  <c r="DA44" i="47"/>
  <c r="CB44" i="47"/>
  <c r="DA45" i="9"/>
  <c r="CB45" i="9"/>
  <c r="CC45" i="9"/>
  <c r="CB44" i="29"/>
  <c r="CC44" i="29"/>
  <c r="DA44" i="29"/>
  <c r="CC47" i="45"/>
  <c r="CB47" i="45"/>
  <c r="DA47" i="45"/>
  <c r="DA47" i="23"/>
  <c r="CB47" i="23"/>
  <c r="CC47" i="23"/>
  <c r="CD42" i="27"/>
  <c r="DB42" i="27"/>
  <c r="CD36" i="9"/>
  <c r="DB36" i="9"/>
  <c r="DA44" i="23"/>
  <c r="CB44" i="23"/>
  <c r="CC44" i="23"/>
  <c r="CD42" i="55"/>
  <c r="DB42" i="55"/>
  <c r="DA47" i="59"/>
  <c r="CC47" i="59"/>
  <c r="CB47" i="59"/>
  <c r="CD42" i="29"/>
  <c r="DB42" i="29"/>
  <c r="CC44" i="25"/>
  <c r="CB44" i="25"/>
  <c r="DA44" i="25"/>
  <c r="CC44" i="15"/>
  <c r="DA44" i="15"/>
  <c r="CB44" i="15"/>
  <c r="CD42" i="31"/>
  <c r="DB42" i="31"/>
  <c r="CE36" i="55"/>
  <c r="DC36" i="55"/>
  <c r="CD45" i="51"/>
  <c r="DB45" i="51"/>
  <c r="DB42" i="57"/>
  <c r="CD42" i="57"/>
  <c r="CD42" i="33"/>
  <c r="DB42" i="33"/>
  <c r="CZ52" i="45"/>
  <c r="CA52" i="45"/>
  <c r="CD42" i="45"/>
  <c r="DB42" i="45"/>
  <c r="CD45" i="57"/>
  <c r="DB45" i="57"/>
  <c r="DB45" i="27"/>
  <c r="CD45" i="27"/>
  <c r="CC47" i="19"/>
  <c r="DA47" i="19"/>
  <c r="CB47" i="19"/>
  <c r="CB44" i="59"/>
  <c r="DA44" i="59"/>
  <c r="CC44" i="59"/>
  <c r="CC47" i="17"/>
  <c r="CB47" i="17"/>
  <c r="DA47" i="17"/>
  <c r="CB44" i="45"/>
  <c r="CC44" i="45"/>
  <c r="DA44" i="45"/>
  <c r="CB44" i="17"/>
  <c r="DA44" i="17"/>
  <c r="CC44" i="17"/>
  <c r="CD42" i="39"/>
  <c r="DB42" i="39"/>
  <c r="DB45" i="49"/>
  <c r="CD45" i="49"/>
  <c r="DA44" i="49"/>
  <c r="CC44" i="49"/>
  <c r="CB44" i="49"/>
  <c r="CD42" i="37"/>
  <c r="DB42" i="37"/>
  <c r="DA47" i="53"/>
  <c r="CB47" i="53"/>
  <c r="CC47" i="53"/>
  <c r="DA47" i="51"/>
  <c r="CC47" i="51"/>
  <c r="CB47" i="51"/>
  <c r="CB47" i="57"/>
  <c r="CC47" i="57"/>
  <c r="DA47" i="57"/>
  <c r="CB47" i="15"/>
  <c r="CC47" i="15"/>
  <c r="DA47" i="15"/>
  <c r="DB42" i="41"/>
  <c r="CD42" i="41"/>
  <c r="CB47" i="35"/>
  <c r="CC47" i="35"/>
  <c r="DA47" i="35"/>
  <c r="CC44" i="41"/>
  <c r="CB44" i="41"/>
  <c r="DA44" i="41"/>
  <c r="CD45" i="15"/>
  <c r="DB45" i="15"/>
  <c r="DB45" i="45"/>
  <c r="CD45" i="45"/>
  <c r="DB42" i="53"/>
  <c r="CD42" i="53"/>
  <c r="CZ52" i="59"/>
  <c r="CA52" i="59"/>
  <c r="CD45" i="35"/>
  <c r="DB45" i="35"/>
  <c r="CC47" i="55"/>
  <c r="DA47" i="55"/>
  <c r="CB47" i="55"/>
  <c r="CB44" i="43"/>
  <c r="DA44" i="43"/>
  <c r="CC44" i="43"/>
  <c r="DB42" i="25"/>
  <c r="CD42" i="25"/>
  <c r="CD45" i="39"/>
  <c r="DB45" i="39"/>
  <c r="CD42" i="19"/>
  <c r="DB42" i="19"/>
  <c r="CE36" i="39"/>
  <c r="DC36" i="39"/>
  <c r="CB47" i="33"/>
  <c r="DA47" i="33"/>
  <c r="CC47" i="33"/>
  <c r="CB44" i="27"/>
  <c r="CC44" i="27"/>
  <c r="DA44" i="27"/>
  <c r="DB45" i="31"/>
  <c r="CD45" i="31"/>
  <c r="CB44" i="33"/>
  <c r="DA44" i="33"/>
  <c r="CC44" i="33"/>
  <c r="CD42" i="43"/>
  <c r="DB42" i="43"/>
  <c r="DA44" i="55"/>
  <c r="CC44" i="55"/>
  <c r="CB44" i="55"/>
  <c r="DB45" i="23"/>
  <c r="CD45" i="23"/>
  <c r="CD42" i="15"/>
  <c r="DB42" i="15"/>
  <c r="CB47" i="39"/>
  <c r="CC47" i="39"/>
  <c r="DA47" i="39"/>
  <c r="DA44" i="13"/>
  <c r="CB44" i="13"/>
  <c r="CC44" i="13"/>
  <c r="CD42" i="51"/>
  <c r="DB42" i="51"/>
  <c r="CC44" i="37"/>
  <c r="DA44" i="37"/>
  <c r="CB44" i="37"/>
  <c r="CD45" i="19"/>
  <c r="DB45" i="19"/>
  <c r="DB45" i="25"/>
  <c r="CD45" i="25"/>
  <c r="CC47" i="37"/>
  <c r="DA47" i="37"/>
  <c r="CB47" i="37"/>
  <c r="DB45" i="55"/>
  <c r="CD45" i="55"/>
  <c r="CB44" i="51"/>
  <c r="CC44" i="51"/>
  <c r="DA44" i="51"/>
  <c r="DB42" i="35"/>
  <c r="CD42" i="35"/>
  <c r="CB44" i="9"/>
  <c r="CC44" i="9"/>
  <c r="DA44" i="9"/>
  <c r="CC44" i="39"/>
  <c r="DA44" i="39"/>
  <c r="CB44" i="39"/>
  <c r="CC44" i="31"/>
  <c r="DA44" i="31"/>
  <c r="CB44" i="31"/>
  <c r="CD45" i="59"/>
  <c r="DB45" i="59"/>
  <c r="CD45" i="17"/>
  <c r="DB45" i="17"/>
  <c r="CD42" i="49"/>
  <c r="DB42" i="49"/>
  <c r="DA44" i="57"/>
  <c r="CC44" i="57"/>
  <c r="CB44" i="57"/>
  <c r="CD42" i="13"/>
  <c r="DB42" i="13"/>
  <c r="CE36" i="53"/>
  <c r="DC36" i="53"/>
  <c r="DA47" i="43"/>
  <c r="CC47" i="43"/>
  <c r="CB47" i="43"/>
  <c r="DB42" i="23"/>
  <c r="CD42" i="23"/>
  <c r="CZ52" i="55"/>
  <c r="CA52" i="55"/>
  <c r="CD45" i="13"/>
  <c r="DB45" i="13"/>
  <c r="DA47" i="49"/>
  <c r="CC47" i="49"/>
  <c r="CB47" i="49"/>
  <c r="DB42" i="47"/>
  <c r="CD42" i="47"/>
  <c r="DB45" i="53"/>
  <c r="CD45" i="53"/>
  <c r="CC47" i="41"/>
  <c r="CB47" i="41"/>
  <c r="DA47" i="41"/>
  <c r="DB45" i="47"/>
  <c r="CD45" i="47"/>
  <c r="CD45" i="33"/>
  <c r="DB45" i="33"/>
  <c r="DA47" i="29"/>
  <c r="CC47" i="29"/>
  <c r="CB47" i="29"/>
  <c r="AW35" i="59"/>
  <c r="DE39" i="59"/>
  <c r="DO39" i="59" s="1"/>
  <c r="DP39" i="59" s="1"/>
  <c r="DQ39" i="59" s="1"/>
  <c r="DR39" i="59" s="1"/>
  <c r="DS39" i="59" s="1"/>
  <c r="DT39" i="59" s="1"/>
  <c r="DU39" i="59" s="1"/>
  <c r="DV39" i="59" s="1"/>
  <c r="DW39" i="59" s="1"/>
  <c r="DD39" i="59"/>
  <c r="DE49" i="59"/>
  <c r="DO49" i="59" s="1"/>
  <c r="DP49" i="59" s="1"/>
  <c r="DQ49" i="59" s="1"/>
  <c r="DR49" i="59" s="1"/>
  <c r="DS49" i="59" s="1"/>
  <c r="DT49" i="59" s="1"/>
  <c r="DU49" i="59" s="1"/>
  <c r="DV49" i="59" s="1"/>
  <c r="DW49" i="59" s="1"/>
  <c r="DD49" i="59"/>
  <c r="CE48" i="59"/>
  <c r="DC48" i="59"/>
  <c r="DM48" i="59"/>
  <c r="DL52" i="59"/>
  <c r="CE49" i="57"/>
  <c r="DC49" i="57"/>
  <c r="CC52" i="57"/>
  <c r="CB52" i="57"/>
  <c r="DA52" i="57"/>
  <c r="DL48" i="57"/>
  <c r="DK52" i="57"/>
  <c r="DD39" i="57"/>
  <c r="DE39" i="57"/>
  <c r="DO39" i="57" s="1"/>
  <c r="DP39" i="57" s="1"/>
  <c r="DQ39" i="57" s="1"/>
  <c r="DR39" i="57" s="1"/>
  <c r="DS39" i="57" s="1"/>
  <c r="DT39" i="57" s="1"/>
  <c r="DU39" i="57" s="1"/>
  <c r="DV39" i="57" s="1"/>
  <c r="DW39" i="57" s="1"/>
  <c r="DB48" i="57"/>
  <c r="CD48" i="57"/>
  <c r="DD41" i="57"/>
  <c r="DE41" i="57"/>
  <c r="DO41" i="57" s="1"/>
  <c r="DP41" i="57" s="1"/>
  <c r="DQ41" i="57" s="1"/>
  <c r="DR41" i="57" s="1"/>
  <c r="DS41" i="57" s="1"/>
  <c r="DT41" i="57" s="1"/>
  <c r="DU41" i="57" s="1"/>
  <c r="DV41" i="57" s="1"/>
  <c r="DW41" i="57" s="1"/>
  <c r="AW35" i="57"/>
  <c r="DO36" i="57"/>
  <c r="DL48" i="55"/>
  <c r="DD39" i="55"/>
  <c r="DE39" i="55"/>
  <c r="DO39" i="55" s="1"/>
  <c r="DP39" i="55" s="1"/>
  <c r="DQ39" i="55" s="1"/>
  <c r="DR39" i="55" s="1"/>
  <c r="DS39" i="55" s="1"/>
  <c r="DT39" i="55" s="1"/>
  <c r="DU39" i="55" s="1"/>
  <c r="DV39" i="55" s="1"/>
  <c r="DW39" i="55" s="1"/>
  <c r="AX35" i="55"/>
  <c r="DL52" i="55"/>
  <c r="DD41" i="55"/>
  <c r="DE41" i="55"/>
  <c r="DO41" i="55" s="1"/>
  <c r="DP41" i="55" s="1"/>
  <c r="DQ41" i="55" s="1"/>
  <c r="DR41" i="55" s="1"/>
  <c r="DS41" i="55" s="1"/>
  <c r="DT41" i="55" s="1"/>
  <c r="DU41" i="55" s="1"/>
  <c r="DV41" i="55" s="1"/>
  <c r="DW41" i="55" s="1"/>
  <c r="CE49" i="55"/>
  <c r="DC49" i="55"/>
  <c r="CD48" i="55"/>
  <c r="DB48" i="55"/>
  <c r="AY29" i="53"/>
  <c r="CD52" i="53"/>
  <c r="DB52" i="53"/>
  <c r="DB48" i="53"/>
  <c r="CD48" i="53"/>
  <c r="DL52" i="53"/>
  <c r="DL48" i="53"/>
  <c r="DC49" i="53"/>
  <c r="CE49" i="53"/>
  <c r="AX35" i="53"/>
  <c r="DE41" i="53"/>
  <c r="DO41" i="53" s="1"/>
  <c r="DP41" i="53" s="1"/>
  <c r="DQ41" i="53" s="1"/>
  <c r="DR41" i="53" s="1"/>
  <c r="DS41" i="53" s="1"/>
  <c r="DT41" i="53" s="1"/>
  <c r="DU41" i="53" s="1"/>
  <c r="DV41" i="53" s="1"/>
  <c r="DW41" i="53" s="1"/>
  <c r="DD41" i="53"/>
  <c r="CD48" i="51"/>
  <c r="DB48" i="51"/>
  <c r="CE49" i="51"/>
  <c r="DC49" i="51"/>
  <c r="DD39" i="51"/>
  <c r="DE39" i="51"/>
  <c r="DO39" i="51" s="1"/>
  <c r="DP39" i="51" s="1"/>
  <c r="DQ39" i="51" s="1"/>
  <c r="DR39" i="51" s="1"/>
  <c r="DS39" i="51" s="1"/>
  <c r="DT39" i="51" s="1"/>
  <c r="DU39" i="51" s="1"/>
  <c r="DV39" i="51" s="1"/>
  <c r="DW39" i="51" s="1"/>
  <c r="DE41" i="51"/>
  <c r="DO41" i="51" s="1"/>
  <c r="DP41" i="51" s="1"/>
  <c r="DQ41" i="51" s="1"/>
  <c r="DR41" i="51" s="1"/>
  <c r="DS41" i="51" s="1"/>
  <c r="DT41" i="51" s="1"/>
  <c r="DU41" i="51" s="1"/>
  <c r="DV41" i="51" s="1"/>
  <c r="DW41" i="51" s="1"/>
  <c r="DD41" i="51"/>
  <c r="DD36" i="51"/>
  <c r="DE36" i="51"/>
  <c r="DL48" i="51"/>
  <c r="DK52" i="51"/>
  <c r="DA52" i="51"/>
  <c r="CB52" i="51"/>
  <c r="CC52" i="51"/>
  <c r="AX35" i="51"/>
  <c r="DN36" i="51"/>
  <c r="AX29" i="51"/>
  <c r="DL52" i="49"/>
  <c r="DC48" i="49"/>
  <c r="CE48" i="49"/>
  <c r="DE39" i="49"/>
  <c r="DO39" i="49" s="1"/>
  <c r="DP39" i="49" s="1"/>
  <c r="DQ39" i="49" s="1"/>
  <c r="DR39" i="49" s="1"/>
  <c r="DS39" i="49" s="1"/>
  <c r="DT39" i="49" s="1"/>
  <c r="DU39" i="49" s="1"/>
  <c r="DV39" i="49" s="1"/>
  <c r="DW39" i="49" s="1"/>
  <c r="DD39" i="49"/>
  <c r="DD49" i="49"/>
  <c r="DE49" i="49"/>
  <c r="DO49" i="49" s="1"/>
  <c r="DP49" i="49" s="1"/>
  <c r="DQ49" i="49" s="1"/>
  <c r="DR49" i="49" s="1"/>
  <c r="DS49" i="49" s="1"/>
  <c r="DT49" i="49" s="1"/>
  <c r="DU49" i="49" s="1"/>
  <c r="DV49" i="49" s="1"/>
  <c r="DW49" i="49" s="1"/>
  <c r="DN36" i="49"/>
  <c r="DE36" i="49"/>
  <c r="DD36" i="49"/>
  <c r="DM48" i="49"/>
  <c r="AX35" i="49"/>
  <c r="AW29" i="47"/>
  <c r="DC49" i="47"/>
  <c r="CE49" i="47"/>
  <c r="DK52" i="47"/>
  <c r="AX35" i="47"/>
  <c r="DL48" i="47"/>
  <c r="DD46" i="47"/>
  <c r="DE46" i="47"/>
  <c r="DO46" i="47" s="1"/>
  <c r="DP46" i="47" s="1"/>
  <c r="DQ46" i="47" s="1"/>
  <c r="DR46" i="47" s="1"/>
  <c r="DS46" i="47" s="1"/>
  <c r="DT46" i="47" s="1"/>
  <c r="DU46" i="47" s="1"/>
  <c r="DV46" i="47" s="1"/>
  <c r="DW46" i="47" s="1"/>
  <c r="DN36" i="47"/>
  <c r="DA52" i="47"/>
  <c r="CC52" i="47"/>
  <c r="CB52" i="47"/>
  <c r="DD36" i="47"/>
  <c r="DE36" i="47"/>
  <c r="DB48" i="47"/>
  <c r="CD48" i="47"/>
  <c r="DE41" i="47"/>
  <c r="DO41" i="47" s="1"/>
  <c r="DP41" i="47" s="1"/>
  <c r="DQ41" i="47" s="1"/>
  <c r="DR41" i="47" s="1"/>
  <c r="DS41" i="47" s="1"/>
  <c r="DT41" i="47" s="1"/>
  <c r="DU41" i="47" s="1"/>
  <c r="DV41" i="47" s="1"/>
  <c r="DW41" i="47" s="1"/>
  <c r="DD41" i="47"/>
  <c r="DC49" i="45"/>
  <c r="CE49" i="45"/>
  <c r="DD46" i="45"/>
  <c r="DE46" i="45"/>
  <c r="DO46" i="45" s="1"/>
  <c r="DP46" i="45" s="1"/>
  <c r="DQ46" i="45" s="1"/>
  <c r="DR46" i="45" s="1"/>
  <c r="DS46" i="45" s="1"/>
  <c r="DT46" i="45" s="1"/>
  <c r="DU46" i="45" s="1"/>
  <c r="DV46" i="45" s="1"/>
  <c r="DW46" i="45" s="1"/>
  <c r="DD39" i="45"/>
  <c r="DE39" i="45"/>
  <c r="DO39" i="45" s="1"/>
  <c r="DP39" i="45" s="1"/>
  <c r="DQ39" i="45" s="1"/>
  <c r="DR39" i="45" s="1"/>
  <c r="DS39" i="45" s="1"/>
  <c r="DT39" i="45" s="1"/>
  <c r="DU39" i="45" s="1"/>
  <c r="DV39" i="45" s="1"/>
  <c r="DW39" i="45" s="1"/>
  <c r="DN36" i="45"/>
  <c r="DD36" i="45"/>
  <c r="DE36" i="45"/>
  <c r="AX29" i="45"/>
  <c r="DL52" i="45"/>
  <c r="AW35" i="45"/>
  <c r="CD48" i="45"/>
  <c r="DB48" i="45"/>
  <c r="DL48" i="45"/>
  <c r="DL48" i="43"/>
  <c r="DE39" i="43"/>
  <c r="DO39" i="43" s="1"/>
  <c r="DP39" i="43" s="1"/>
  <c r="DQ39" i="43" s="1"/>
  <c r="DR39" i="43" s="1"/>
  <c r="DS39" i="43" s="1"/>
  <c r="DT39" i="43" s="1"/>
  <c r="DU39" i="43" s="1"/>
  <c r="DV39" i="43" s="1"/>
  <c r="DW39" i="43" s="1"/>
  <c r="DD39" i="43"/>
  <c r="DD41" i="43"/>
  <c r="DE41" i="43"/>
  <c r="DO41" i="43" s="1"/>
  <c r="DP41" i="43" s="1"/>
  <c r="DQ41" i="43" s="1"/>
  <c r="DR41" i="43" s="1"/>
  <c r="DS41" i="43" s="1"/>
  <c r="DT41" i="43" s="1"/>
  <c r="DU41" i="43" s="1"/>
  <c r="DV41" i="43" s="1"/>
  <c r="DW41" i="43" s="1"/>
  <c r="CE49" i="43"/>
  <c r="DC49" i="43"/>
  <c r="AW29" i="43"/>
  <c r="AX35" i="43"/>
  <c r="CD48" i="43"/>
  <c r="DB48" i="43"/>
  <c r="AY35" i="41"/>
  <c r="DN48" i="41"/>
  <c r="CD48" i="39"/>
  <c r="DB48" i="39"/>
  <c r="DC49" i="39"/>
  <c r="CE49" i="39"/>
  <c r="AY35" i="39"/>
  <c r="DD39" i="39"/>
  <c r="DE39" i="39"/>
  <c r="DO39" i="39" s="1"/>
  <c r="DP39" i="39" s="1"/>
  <c r="DQ39" i="39" s="1"/>
  <c r="DR39" i="39" s="1"/>
  <c r="DS39" i="39" s="1"/>
  <c r="DT39" i="39" s="1"/>
  <c r="DU39" i="39" s="1"/>
  <c r="DV39" i="39" s="1"/>
  <c r="DW39" i="39" s="1"/>
  <c r="AX29" i="39"/>
  <c r="DK52" i="39"/>
  <c r="DL48" i="39"/>
  <c r="DA52" i="39"/>
  <c r="CC52" i="39"/>
  <c r="CB52" i="39"/>
  <c r="AY35" i="37"/>
  <c r="DE39" i="37"/>
  <c r="DO39" i="37" s="1"/>
  <c r="DP39" i="37" s="1"/>
  <c r="DQ39" i="37" s="1"/>
  <c r="DR39" i="37" s="1"/>
  <c r="DS39" i="37" s="1"/>
  <c r="DT39" i="37" s="1"/>
  <c r="DU39" i="37" s="1"/>
  <c r="DV39" i="37" s="1"/>
  <c r="DW39" i="37" s="1"/>
  <c r="DD39" i="37"/>
  <c r="CE49" i="37"/>
  <c r="DC49" i="37"/>
  <c r="CD48" i="37"/>
  <c r="DB48" i="37"/>
  <c r="DD41" i="37"/>
  <c r="DE41" i="37"/>
  <c r="DO41" i="37" s="1"/>
  <c r="DP41" i="37" s="1"/>
  <c r="DQ41" i="37" s="1"/>
  <c r="DR41" i="37" s="1"/>
  <c r="DS41" i="37" s="1"/>
  <c r="DT41" i="37" s="1"/>
  <c r="DU41" i="37" s="1"/>
  <c r="DV41" i="37" s="1"/>
  <c r="DW41" i="37" s="1"/>
  <c r="DL48" i="37"/>
  <c r="AW35" i="35"/>
  <c r="CD48" i="35"/>
  <c r="DB48" i="35"/>
  <c r="DL48" i="35"/>
  <c r="CE49" i="35"/>
  <c r="DC49" i="35"/>
  <c r="DL48" i="33"/>
  <c r="CD48" i="33"/>
  <c r="DB48" i="33"/>
  <c r="DD39" i="33"/>
  <c r="DE39" i="33"/>
  <c r="DO39" i="33" s="1"/>
  <c r="DP39" i="33" s="1"/>
  <c r="DQ39" i="33" s="1"/>
  <c r="DR39" i="33" s="1"/>
  <c r="DS39" i="33" s="1"/>
  <c r="DT39" i="33" s="1"/>
  <c r="DU39" i="33" s="1"/>
  <c r="DV39" i="33" s="1"/>
  <c r="DW39" i="33" s="1"/>
  <c r="CE49" i="33"/>
  <c r="DC49" i="33"/>
  <c r="AW35" i="33"/>
  <c r="DL48" i="31"/>
  <c r="DC49" i="31"/>
  <c r="CE49" i="31"/>
  <c r="DB48" i="31"/>
  <c r="CD48" i="31"/>
  <c r="AW35" i="31"/>
  <c r="DE39" i="31"/>
  <c r="DO39" i="31" s="1"/>
  <c r="DP39" i="31" s="1"/>
  <c r="DQ39" i="31" s="1"/>
  <c r="DR39" i="31" s="1"/>
  <c r="DS39" i="31" s="1"/>
  <c r="DT39" i="31" s="1"/>
  <c r="DU39" i="31" s="1"/>
  <c r="DV39" i="31" s="1"/>
  <c r="DW39" i="31" s="1"/>
  <c r="DD39" i="31"/>
  <c r="DB48" i="29"/>
  <c r="CD48" i="29"/>
  <c r="DL48" i="29"/>
  <c r="DC49" i="29"/>
  <c r="CE49" i="29"/>
  <c r="DD39" i="29"/>
  <c r="DE39" i="29"/>
  <c r="DO39" i="29" s="1"/>
  <c r="DP39" i="29" s="1"/>
  <c r="DQ39" i="29" s="1"/>
  <c r="DR39" i="29" s="1"/>
  <c r="DS39" i="29" s="1"/>
  <c r="DT39" i="29" s="1"/>
  <c r="DU39" i="29" s="1"/>
  <c r="DV39" i="29" s="1"/>
  <c r="DW39" i="29" s="1"/>
  <c r="DE46" i="29"/>
  <c r="DO46" i="29" s="1"/>
  <c r="DP46" i="29" s="1"/>
  <c r="DQ46" i="29" s="1"/>
  <c r="DR46" i="29" s="1"/>
  <c r="DS46" i="29" s="1"/>
  <c r="DT46" i="29" s="1"/>
  <c r="DU46" i="29" s="1"/>
  <c r="DV46" i="29" s="1"/>
  <c r="DW46" i="29" s="1"/>
  <c r="DD46" i="29"/>
  <c r="AX35" i="29"/>
  <c r="DL48" i="27"/>
  <c r="DE39" i="27"/>
  <c r="DO39" i="27" s="1"/>
  <c r="DP39" i="27" s="1"/>
  <c r="DQ39" i="27" s="1"/>
  <c r="DR39" i="27" s="1"/>
  <c r="DS39" i="27" s="1"/>
  <c r="DT39" i="27" s="1"/>
  <c r="DU39" i="27" s="1"/>
  <c r="DV39" i="27" s="1"/>
  <c r="DW39" i="27" s="1"/>
  <c r="DD39" i="27"/>
  <c r="CE49" i="27"/>
  <c r="DC49" i="27"/>
  <c r="DB48" i="27"/>
  <c r="CD48" i="27"/>
  <c r="AZ35" i="27"/>
  <c r="DE46" i="27"/>
  <c r="DO46" i="27" s="1"/>
  <c r="DP46" i="27" s="1"/>
  <c r="DQ46" i="27" s="1"/>
  <c r="DR46" i="27" s="1"/>
  <c r="DS46" i="27" s="1"/>
  <c r="DT46" i="27" s="1"/>
  <c r="DU46" i="27" s="1"/>
  <c r="DV46" i="27" s="1"/>
  <c r="DW46" i="27" s="1"/>
  <c r="DD46" i="27"/>
  <c r="DC49" i="25"/>
  <c r="CE49" i="25"/>
  <c r="DL48" i="25"/>
  <c r="DD41" i="25"/>
  <c r="DE41" i="25"/>
  <c r="DO41" i="25" s="1"/>
  <c r="DP41" i="25" s="1"/>
  <c r="DQ41" i="25" s="1"/>
  <c r="DR41" i="25" s="1"/>
  <c r="DS41" i="25" s="1"/>
  <c r="DT41" i="25" s="1"/>
  <c r="DU41" i="25" s="1"/>
  <c r="DV41" i="25" s="1"/>
  <c r="DW41" i="25" s="1"/>
  <c r="DB48" i="25"/>
  <c r="CD48" i="25"/>
  <c r="AW35" i="25"/>
  <c r="DD39" i="25"/>
  <c r="DE39" i="25"/>
  <c r="DO39" i="25" s="1"/>
  <c r="DP39" i="25" s="1"/>
  <c r="DQ39" i="25" s="1"/>
  <c r="DR39" i="25" s="1"/>
  <c r="DS39" i="25" s="1"/>
  <c r="DT39" i="25" s="1"/>
  <c r="DU39" i="25" s="1"/>
  <c r="DV39" i="25" s="1"/>
  <c r="DW39" i="25" s="1"/>
  <c r="CD48" i="23"/>
  <c r="DB48" i="23"/>
  <c r="DL48" i="23"/>
  <c r="DD39" i="23"/>
  <c r="DE39" i="23"/>
  <c r="DO39" i="23" s="1"/>
  <c r="DP39" i="23" s="1"/>
  <c r="DQ39" i="23" s="1"/>
  <c r="DR39" i="23" s="1"/>
  <c r="DS39" i="23" s="1"/>
  <c r="DT39" i="23" s="1"/>
  <c r="DU39" i="23" s="1"/>
  <c r="DV39" i="23" s="1"/>
  <c r="DW39" i="23" s="1"/>
  <c r="AX35" i="23"/>
  <c r="DC49" i="23"/>
  <c r="CE49" i="23"/>
  <c r="DM48" i="19"/>
  <c r="DE49" i="19"/>
  <c r="DO49" i="19" s="1"/>
  <c r="DP49" i="19" s="1"/>
  <c r="DQ49" i="19" s="1"/>
  <c r="DR49" i="19" s="1"/>
  <c r="DS49" i="19" s="1"/>
  <c r="DT49" i="19" s="1"/>
  <c r="DU49" i="19" s="1"/>
  <c r="DV49" i="19" s="1"/>
  <c r="DW49" i="19" s="1"/>
  <c r="DD49" i="19"/>
  <c r="DE41" i="19"/>
  <c r="DO41" i="19" s="1"/>
  <c r="DP41" i="19" s="1"/>
  <c r="DQ41" i="19" s="1"/>
  <c r="DR41" i="19" s="1"/>
  <c r="DS41" i="19" s="1"/>
  <c r="DT41" i="19" s="1"/>
  <c r="DU41" i="19" s="1"/>
  <c r="DV41" i="19" s="1"/>
  <c r="DW41" i="19" s="1"/>
  <c r="DD41" i="19"/>
  <c r="DC48" i="19"/>
  <c r="CE48" i="19"/>
  <c r="AX35" i="19"/>
  <c r="CE49" i="17"/>
  <c r="DC49" i="17"/>
  <c r="DD39" i="17"/>
  <c r="DE39" i="17"/>
  <c r="DO39" i="17" s="1"/>
  <c r="DP39" i="17" s="1"/>
  <c r="DQ39" i="17" s="1"/>
  <c r="DR39" i="17" s="1"/>
  <c r="DS39" i="17" s="1"/>
  <c r="DT39" i="17" s="1"/>
  <c r="DU39" i="17" s="1"/>
  <c r="DV39" i="17" s="1"/>
  <c r="DW39" i="17" s="1"/>
  <c r="CD48" i="17"/>
  <c r="DB48" i="17"/>
  <c r="DL48" i="17"/>
  <c r="AX35" i="17"/>
  <c r="AX35" i="15"/>
  <c r="DC49" i="15"/>
  <c r="CE49" i="15"/>
  <c r="DE39" i="15"/>
  <c r="DO39" i="15" s="1"/>
  <c r="DP39" i="15" s="1"/>
  <c r="DQ39" i="15" s="1"/>
  <c r="DR39" i="15" s="1"/>
  <c r="DS39" i="15" s="1"/>
  <c r="DT39" i="15" s="1"/>
  <c r="DU39" i="15" s="1"/>
  <c r="DV39" i="15" s="1"/>
  <c r="DW39" i="15" s="1"/>
  <c r="DD39" i="15"/>
  <c r="DE46" i="15"/>
  <c r="DO46" i="15" s="1"/>
  <c r="DP46" i="15" s="1"/>
  <c r="DQ46" i="15" s="1"/>
  <c r="DR46" i="15" s="1"/>
  <c r="DS46" i="15" s="1"/>
  <c r="DT46" i="15" s="1"/>
  <c r="DU46" i="15" s="1"/>
  <c r="DV46" i="15" s="1"/>
  <c r="DW46" i="15" s="1"/>
  <c r="DD46" i="15"/>
  <c r="DL48" i="15"/>
  <c r="DB48" i="15"/>
  <c r="CD48" i="15"/>
  <c r="CE49" i="13"/>
  <c r="DC49" i="13"/>
  <c r="CD48" i="13"/>
  <c r="DB48" i="13"/>
  <c r="AW35" i="13"/>
  <c r="DE39" i="13"/>
  <c r="DO39" i="13" s="1"/>
  <c r="DP39" i="13" s="1"/>
  <c r="DQ39" i="13" s="1"/>
  <c r="DR39" i="13" s="1"/>
  <c r="DS39" i="13" s="1"/>
  <c r="DT39" i="13" s="1"/>
  <c r="DU39" i="13" s="1"/>
  <c r="DV39" i="13" s="1"/>
  <c r="DW39" i="13" s="1"/>
  <c r="DD39" i="13"/>
  <c r="DE41" i="13"/>
  <c r="DO41" i="13" s="1"/>
  <c r="DP41" i="13" s="1"/>
  <c r="DQ41" i="13" s="1"/>
  <c r="DR41" i="13" s="1"/>
  <c r="DS41" i="13" s="1"/>
  <c r="DT41" i="13" s="1"/>
  <c r="DU41" i="13" s="1"/>
  <c r="DV41" i="13" s="1"/>
  <c r="DW41" i="13" s="1"/>
  <c r="DD41" i="13"/>
  <c r="DL48" i="13"/>
  <c r="CD49" i="11"/>
  <c r="DB49" i="11"/>
  <c r="DC39" i="11"/>
  <c r="CE39" i="11"/>
  <c r="DC41" i="11"/>
  <c r="CE41" i="11"/>
  <c r="AX35" i="11"/>
  <c r="DD36" i="11"/>
  <c r="DE36" i="11"/>
  <c r="DO36" i="11" s="1"/>
  <c r="DP36" i="11" s="1"/>
  <c r="DQ36" i="11" s="1"/>
  <c r="DR36" i="11" s="1"/>
  <c r="DS36" i="11" s="1"/>
  <c r="DT36" i="11" s="1"/>
  <c r="DU36" i="11" s="1"/>
  <c r="DV36" i="11" s="1"/>
  <c r="DW36" i="11" s="1"/>
  <c r="CZ52" i="11"/>
  <c r="CA52" i="11"/>
  <c r="DB47" i="11"/>
  <c r="CD47" i="11"/>
  <c r="DB45" i="11"/>
  <c r="CD45" i="11"/>
  <c r="DD46" i="11"/>
  <c r="DE46" i="11"/>
  <c r="DO46" i="11" s="1"/>
  <c r="DP46" i="11" s="1"/>
  <c r="DQ46" i="11" s="1"/>
  <c r="DR46" i="11" s="1"/>
  <c r="DS46" i="11" s="1"/>
  <c r="DT46" i="11" s="1"/>
  <c r="DU46" i="11" s="1"/>
  <c r="DV46" i="11" s="1"/>
  <c r="DW46" i="11" s="1"/>
  <c r="CB48" i="11"/>
  <c r="CC48" i="11"/>
  <c r="DA48" i="11"/>
  <c r="DB44" i="11"/>
  <c r="CD44" i="11"/>
  <c r="DC42" i="11"/>
  <c r="CE42" i="11"/>
  <c r="DJ52" i="9"/>
  <c r="AW34" i="9"/>
  <c r="CC48" i="9"/>
  <c r="CB48" i="9"/>
  <c r="DA48" i="9"/>
  <c r="DB47" i="9"/>
  <c r="CD47" i="9"/>
  <c r="DC41" i="9"/>
  <c r="CE41" i="9"/>
  <c r="CZ52" i="9"/>
  <c r="CA52" i="9"/>
  <c r="AX35" i="9"/>
  <c r="DN36" i="9"/>
  <c r="CE42" i="9"/>
  <c r="DC42" i="9"/>
  <c r="DE46" i="9"/>
  <c r="DO46" i="9" s="1"/>
  <c r="DP46" i="9" s="1"/>
  <c r="DQ46" i="9" s="1"/>
  <c r="DR46" i="9" s="1"/>
  <c r="DS46" i="9" s="1"/>
  <c r="DT46" i="9" s="1"/>
  <c r="DU46" i="9" s="1"/>
  <c r="DV46" i="9" s="1"/>
  <c r="DW46" i="9" s="1"/>
  <c r="DD46" i="9"/>
  <c r="AV29" i="9"/>
  <c r="DC40" i="9"/>
  <c r="CE40" i="9"/>
  <c r="DE39" i="9"/>
  <c r="DO39" i="9" s="1"/>
  <c r="DP39" i="9" s="1"/>
  <c r="DQ39" i="9" s="1"/>
  <c r="DR39" i="9" s="1"/>
  <c r="DS39" i="9" s="1"/>
  <c r="DT39" i="9" s="1"/>
  <c r="DU39" i="9" s="1"/>
  <c r="DV39" i="9" s="1"/>
  <c r="DW39" i="9" s="1"/>
  <c r="DD39" i="9"/>
  <c r="DE31" i="9"/>
  <c r="DO31" i="9" s="1"/>
  <c r="DP31" i="9" s="1"/>
  <c r="DQ31" i="9" s="1"/>
  <c r="DR31" i="9" s="1"/>
  <c r="DS31" i="9" s="1"/>
  <c r="DT31" i="9" s="1"/>
  <c r="DU31" i="9" s="1"/>
  <c r="DV31" i="9" s="1"/>
  <c r="DW31" i="9" s="1"/>
  <c r="DD31" i="9"/>
  <c r="DD32" i="9"/>
  <c r="DE32" i="9"/>
  <c r="DO32" i="9" s="1"/>
  <c r="DP32" i="9" s="1"/>
  <c r="DQ32" i="9" s="1"/>
  <c r="DR32" i="9" s="1"/>
  <c r="DS32" i="9" s="1"/>
  <c r="DT32" i="9" s="1"/>
  <c r="DU32" i="9" s="1"/>
  <c r="DV32" i="9" s="1"/>
  <c r="DW32" i="9" s="1"/>
  <c r="DB49" i="9"/>
  <c r="CD49" i="9"/>
  <c r="DK48" i="9"/>
  <c r="G10" i="2"/>
  <c r="F11" i="2"/>
  <c r="G11" i="2" s="1"/>
  <c r="K33" i="3"/>
  <c r="O33" i="3"/>
  <c r="W11" i="5"/>
  <c r="K46" i="3"/>
  <c r="O46" i="3"/>
  <c r="L35" i="3"/>
  <c r="P35" i="3"/>
  <c r="O41" i="3"/>
  <c r="K41" i="3"/>
  <c r="O45" i="3"/>
  <c r="K45" i="3"/>
  <c r="O42" i="3"/>
  <c r="K42" i="3"/>
  <c r="P29" i="3"/>
  <c r="L29" i="3"/>
  <c r="AD41" i="3"/>
  <c r="AI41" i="3" s="1"/>
  <c r="U40" i="3"/>
  <c r="V40" i="3" s="1"/>
  <c r="W40" i="3" s="1"/>
  <c r="X40" i="3" s="1"/>
  <c r="Y40" i="3" s="1"/>
  <c r="Z40" i="3" s="1"/>
  <c r="AA40" i="3" s="1"/>
  <c r="AB40" i="3" s="1"/>
  <c r="AC40" i="3" s="1"/>
  <c r="AD40" i="3" s="1"/>
  <c r="AI40" i="3" s="1"/>
  <c r="J40" i="3"/>
  <c r="AH45" i="3"/>
  <c r="U47" i="3"/>
  <c r="V47" i="3" s="1"/>
  <c r="W47" i="3" s="1"/>
  <c r="X47" i="3" s="1"/>
  <c r="Y47" i="3" s="1"/>
  <c r="Z47" i="3" s="1"/>
  <c r="AA47" i="3" s="1"/>
  <c r="AB47" i="3" s="1"/>
  <c r="AC47" i="3" s="1"/>
  <c r="J47" i="3"/>
  <c r="G9" i="2"/>
  <c r="G39" i="3"/>
  <c r="H29" i="2"/>
  <c r="I28" i="2"/>
  <c r="Q14" i="18" s="1"/>
  <c r="A37" i="19" s="1"/>
  <c r="G37" i="19" s="1"/>
  <c r="AD42" i="3"/>
  <c r="AH42" i="3"/>
  <c r="AE32" i="3"/>
  <c r="AK32" i="3" s="1"/>
  <c r="AI32" i="3"/>
  <c r="AE45" i="3"/>
  <c r="AK45" i="3" s="1"/>
  <c r="AI45" i="3"/>
  <c r="AE33" i="3"/>
  <c r="AK33" i="3" s="1"/>
  <c r="AI33" i="3"/>
  <c r="AE31" i="3"/>
  <c r="AK31" i="3" s="1"/>
  <c r="AI31" i="3"/>
  <c r="AE46" i="3"/>
  <c r="AK46" i="3" s="1"/>
  <c r="AI46" i="3"/>
  <c r="V29" i="3"/>
  <c r="AB35" i="3"/>
  <c r="G28" i="15" l="1"/>
  <c r="W12" i="5"/>
  <c r="A51" i="3" s="1"/>
  <c r="Q23" i="63"/>
  <c r="A51" i="64" s="1"/>
  <c r="G51" i="64" s="1"/>
  <c r="Q23" i="54"/>
  <c r="A51" i="55" s="1"/>
  <c r="G51" i="55" s="1"/>
  <c r="Q23" i="34"/>
  <c r="A51" i="35" s="1"/>
  <c r="G51" i="35" s="1"/>
  <c r="Q23" i="36"/>
  <c r="A51" i="37" s="1"/>
  <c r="G51" i="37" s="1"/>
  <c r="Q23" i="50"/>
  <c r="A51" i="51" s="1"/>
  <c r="G51" i="51" s="1"/>
  <c r="Q23" i="46"/>
  <c r="A51" i="47" s="1"/>
  <c r="G51" i="47" s="1"/>
  <c r="Q23" i="60"/>
  <c r="A51" i="61" s="1"/>
  <c r="G51" i="61" s="1"/>
  <c r="Q23" i="58"/>
  <c r="A51" i="59" s="1"/>
  <c r="G51" i="59" s="1"/>
  <c r="Q23" i="56"/>
  <c r="A51" i="57" s="1"/>
  <c r="G51" i="57" s="1"/>
  <c r="Q23" i="52"/>
  <c r="A51" i="53" s="1"/>
  <c r="G51" i="53" s="1"/>
  <c r="Q23" i="48"/>
  <c r="A51" i="49" s="1"/>
  <c r="G51" i="49" s="1"/>
  <c r="Q23" i="44"/>
  <c r="A51" i="45" s="1"/>
  <c r="G51" i="45" s="1"/>
  <c r="Q23" i="42"/>
  <c r="A51" i="43" s="1"/>
  <c r="G51" i="43" s="1"/>
  <c r="Q23" i="40"/>
  <c r="A51" i="41" s="1"/>
  <c r="G51" i="41" s="1"/>
  <c r="Q23" i="38"/>
  <c r="A51" i="39" s="1"/>
  <c r="G51" i="39" s="1"/>
  <c r="Q23" i="30"/>
  <c r="A51" i="31" s="1"/>
  <c r="G51" i="31" s="1"/>
  <c r="Q23" i="28"/>
  <c r="A51" i="29" s="1"/>
  <c r="G51" i="29" s="1"/>
  <c r="Q23" i="26"/>
  <c r="A51" i="27" s="1"/>
  <c r="G51" i="27" s="1"/>
  <c r="Q23" i="22"/>
  <c r="A51" i="23" s="1"/>
  <c r="G51" i="23" s="1"/>
  <c r="Q23" i="18"/>
  <c r="A51" i="19" s="1"/>
  <c r="G51" i="19" s="1"/>
  <c r="Q23" i="16"/>
  <c r="A51" i="17" s="1"/>
  <c r="G51" i="17" s="1"/>
  <c r="Q23" i="12"/>
  <c r="A51" i="13" s="1"/>
  <c r="G51" i="13" s="1"/>
  <c r="Q23" i="10"/>
  <c r="A51" i="11" s="1"/>
  <c r="G51" i="11" s="1"/>
  <c r="Q23" i="32"/>
  <c r="A51" i="33" s="1"/>
  <c r="G51" i="33" s="1"/>
  <c r="Q23" i="24"/>
  <c r="A51" i="25" s="1"/>
  <c r="G51" i="25" s="1"/>
  <c r="Q23" i="14"/>
  <c r="A51" i="15" s="1"/>
  <c r="G51" i="15" s="1"/>
  <c r="Q23" i="8"/>
  <c r="A51" i="9" s="1"/>
  <c r="G51" i="9" s="1"/>
  <c r="U37" i="19"/>
  <c r="V37" i="19" s="1"/>
  <c r="W37" i="19" s="1"/>
  <c r="X37" i="19" s="1"/>
  <c r="Y37" i="19" s="1"/>
  <c r="Z37" i="19" s="1"/>
  <c r="AA37" i="19" s="1"/>
  <c r="AB37" i="19" s="1"/>
  <c r="AC37" i="19" s="1"/>
  <c r="J37" i="19"/>
  <c r="A38" i="19"/>
  <c r="G38" i="19" s="1"/>
  <c r="O37" i="15"/>
  <c r="K37" i="15"/>
  <c r="L56" i="11"/>
  <c r="R38" i="11"/>
  <c r="R56" i="11" s="1"/>
  <c r="M38" i="11"/>
  <c r="Q38" i="11"/>
  <c r="Q56" i="11" s="1"/>
  <c r="X38" i="43"/>
  <c r="O55" i="13"/>
  <c r="AL37" i="57"/>
  <c r="AG37" i="57"/>
  <c r="AM37" i="57" s="1"/>
  <c r="AN37" i="57" s="1"/>
  <c r="AO37" i="57" s="1"/>
  <c r="AP37" i="57" s="1"/>
  <c r="AQ37" i="57" s="1"/>
  <c r="AR37" i="57" s="1"/>
  <c r="AS37" i="57" s="1"/>
  <c r="AT37" i="57" s="1"/>
  <c r="AU37" i="57" s="1"/>
  <c r="AV37" i="57" s="1"/>
  <c r="AW37" i="57" s="1"/>
  <c r="AX37" i="57" s="1"/>
  <c r="AY37" i="57" s="1"/>
  <c r="AZ37" i="57" s="1"/>
  <c r="X38" i="45"/>
  <c r="X38" i="41"/>
  <c r="U29" i="17"/>
  <c r="J29" i="17"/>
  <c r="I27" i="17"/>
  <c r="D29" i="2"/>
  <c r="D30" i="2" s="1"/>
  <c r="Q9" i="18"/>
  <c r="A29" i="19" s="1"/>
  <c r="G29" i="19" s="1"/>
  <c r="W34" i="37"/>
  <c r="N37" i="51"/>
  <c r="T37" i="51" s="1"/>
  <c r="S37" i="51"/>
  <c r="AL37" i="35"/>
  <c r="AG37" i="35"/>
  <c r="AM37" i="35" s="1"/>
  <c r="AN37" i="35" s="1"/>
  <c r="AO37" i="35" s="1"/>
  <c r="AP37" i="35" s="1"/>
  <c r="AQ37" i="35" s="1"/>
  <c r="AR37" i="35" s="1"/>
  <c r="AS37" i="35" s="1"/>
  <c r="AT37" i="35" s="1"/>
  <c r="AU37" i="35" s="1"/>
  <c r="AV37" i="35" s="1"/>
  <c r="AW37" i="35" s="1"/>
  <c r="AX37" i="35" s="1"/>
  <c r="AY37" i="35" s="1"/>
  <c r="AZ37" i="35" s="1"/>
  <c r="X29" i="35"/>
  <c r="S37" i="41"/>
  <c r="N37" i="41"/>
  <c r="T37" i="41" s="1"/>
  <c r="L56" i="37"/>
  <c r="Q38" i="37"/>
  <c r="Q56" i="37" s="1"/>
  <c r="R38" i="37"/>
  <c r="R56" i="37" s="1"/>
  <c r="M38" i="37"/>
  <c r="AE29" i="49"/>
  <c r="AI29" i="49"/>
  <c r="AK36" i="13"/>
  <c r="AF36" i="13"/>
  <c r="AJ36" i="13"/>
  <c r="M37" i="59"/>
  <c r="R37" i="59"/>
  <c r="Q37" i="59"/>
  <c r="X34" i="15"/>
  <c r="BP44" i="35"/>
  <c r="BQ44" i="35" s="1"/>
  <c r="BR44" i="35" s="1"/>
  <c r="BS44" i="35" s="1"/>
  <c r="BT44" i="35" s="1"/>
  <c r="BG44" i="35"/>
  <c r="CN44" i="35" s="1"/>
  <c r="CL44" i="35"/>
  <c r="BF44" i="35"/>
  <c r="CI52" i="35"/>
  <c r="BC52" i="35"/>
  <c r="P29" i="13"/>
  <c r="L29" i="13"/>
  <c r="O34" i="39"/>
  <c r="O55" i="39" s="1"/>
  <c r="O28" i="39" s="1"/>
  <c r="K34" i="39"/>
  <c r="AL37" i="41"/>
  <c r="AG37" i="41"/>
  <c r="AM37" i="41" s="1"/>
  <c r="AN37" i="41" s="1"/>
  <c r="AO37" i="41" s="1"/>
  <c r="AP37" i="41" s="1"/>
  <c r="AQ37" i="41" s="1"/>
  <c r="AR37" i="41" s="1"/>
  <c r="AS37" i="41" s="1"/>
  <c r="AT37" i="41" s="1"/>
  <c r="AU37" i="41" s="1"/>
  <c r="AV37" i="41" s="1"/>
  <c r="AW37" i="41" s="1"/>
  <c r="AX37" i="41" s="1"/>
  <c r="AY37" i="41" s="1"/>
  <c r="AZ37" i="41" s="1"/>
  <c r="AE52" i="13"/>
  <c r="AI52" i="13"/>
  <c r="J36" i="17"/>
  <c r="U36" i="17"/>
  <c r="V36" i="17" s="1"/>
  <c r="W36" i="17" s="1"/>
  <c r="X36" i="17" s="1"/>
  <c r="Y36" i="17" s="1"/>
  <c r="Z36" i="17" s="1"/>
  <c r="AA36" i="17" s="1"/>
  <c r="AB36" i="17" s="1"/>
  <c r="AC36" i="17" s="1"/>
  <c r="G52" i="17"/>
  <c r="G53" i="17"/>
  <c r="G28" i="17" s="1"/>
  <c r="U36" i="19"/>
  <c r="V36" i="19" s="1"/>
  <c r="W36" i="19" s="1"/>
  <c r="X36" i="19" s="1"/>
  <c r="Y36" i="19" s="1"/>
  <c r="Z36" i="19" s="1"/>
  <c r="AA36" i="19" s="1"/>
  <c r="AB36" i="19" s="1"/>
  <c r="AC36" i="19" s="1"/>
  <c r="J36" i="19"/>
  <c r="G52" i="19"/>
  <c r="G53" i="19"/>
  <c r="U37" i="64"/>
  <c r="V37" i="64" s="1"/>
  <c r="W37" i="64" s="1"/>
  <c r="X37" i="64" s="1"/>
  <c r="Y37" i="64" s="1"/>
  <c r="Z37" i="64" s="1"/>
  <c r="AA37" i="64" s="1"/>
  <c r="AB37" i="64" s="1"/>
  <c r="AC37" i="64" s="1"/>
  <c r="A38" i="64"/>
  <c r="G38" i="64" s="1"/>
  <c r="J37" i="64"/>
  <c r="AI37" i="13"/>
  <c r="AE37" i="13"/>
  <c r="K36" i="15"/>
  <c r="O36" i="15"/>
  <c r="M34" i="35"/>
  <c r="R34" i="35"/>
  <c r="R55" i="35" s="1"/>
  <c r="Q34" i="35"/>
  <c r="Q55" i="35" s="1"/>
  <c r="L55" i="35"/>
  <c r="W38" i="59"/>
  <c r="K56" i="59"/>
  <c r="P38" i="59"/>
  <c r="P56" i="59" s="1"/>
  <c r="L38" i="59"/>
  <c r="W34" i="13"/>
  <c r="W29" i="37"/>
  <c r="O29" i="15"/>
  <c r="K29" i="15"/>
  <c r="N37" i="11"/>
  <c r="T37" i="11" s="1"/>
  <c r="S37" i="11"/>
  <c r="L34" i="37"/>
  <c r="P34" i="37"/>
  <c r="P55" i="37" s="1"/>
  <c r="K55" i="37"/>
  <c r="R38" i="51"/>
  <c r="R56" i="51" s="1"/>
  <c r="Q38" i="51"/>
  <c r="Q56" i="51" s="1"/>
  <c r="L56" i="51"/>
  <c r="M38" i="51"/>
  <c r="S37" i="35"/>
  <c r="N37" i="35"/>
  <c r="T37" i="35" s="1"/>
  <c r="Q38" i="57"/>
  <c r="Q56" i="57" s="1"/>
  <c r="L56" i="57"/>
  <c r="R38" i="57"/>
  <c r="R56" i="57" s="1"/>
  <c r="M38" i="57"/>
  <c r="CJ36" i="41"/>
  <c r="BD36" i="41"/>
  <c r="P29" i="49"/>
  <c r="L29" i="49"/>
  <c r="AG37" i="11"/>
  <c r="AM37" i="11" s="1"/>
  <c r="AN37" i="11" s="1"/>
  <c r="AO37" i="11" s="1"/>
  <c r="AP37" i="11" s="1"/>
  <c r="AQ37" i="11" s="1"/>
  <c r="AR37" i="11" s="1"/>
  <c r="AS37" i="11" s="1"/>
  <c r="AT37" i="11" s="1"/>
  <c r="AU37" i="11" s="1"/>
  <c r="AV37" i="11" s="1"/>
  <c r="AW37" i="11" s="1"/>
  <c r="AX37" i="11" s="1"/>
  <c r="AY37" i="11" s="1"/>
  <c r="AZ37" i="11" s="1"/>
  <c r="AL37" i="11"/>
  <c r="X34" i="35"/>
  <c r="AK37" i="59"/>
  <c r="AF37" i="59"/>
  <c r="AJ37" i="59"/>
  <c r="M38" i="35"/>
  <c r="R38" i="35"/>
  <c r="R56" i="35" s="1"/>
  <c r="Q38" i="35"/>
  <c r="Q56" i="35" s="1"/>
  <c r="L56" i="35"/>
  <c r="U34" i="64"/>
  <c r="G55" i="64"/>
  <c r="J34" i="64"/>
  <c r="J29" i="55"/>
  <c r="U29" i="55"/>
  <c r="I27" i="55"/>
  <c r="N37" i="61"/>
  <c r="T37" i="61" s="1"/>
  <c r="S37" i="61"/>
  <c r="L56" i="55"/>
  <c r="R38" i="55"/>
  <c r="R56" i="55" s="1"/>
  <c r="M38" i="55"/>
  <c r="Q38" i="55"/>
  <c r="Q56" i="55" s="1"/>
  <c r="C41" i="2"/>
  <c r="Q8" i="42"/>
  <c r="A34" i="43" s="1"/>
  <c r="G34" i="43" s="1"/>
  <c r="X38" i="51"/>
  <c r="P28" i="35"/>
  <c r="AG37" i="45"/>
  <c r="AM37" i="45" s="1"/>
  <c r="AN37" i="45" s="1"/>
  <c r="AO37" i="45" s="1"/>
  <c r="AP37" i="45" s="1"/>
  <c r="AQ37" i="45" s="1"/>
  <c r="AR37" i="45" s="1"/>
  <c r="AS37" i="45" s="1"/>
  <c r="AT37" i="45" s="1"/>
  <c r="AU37" i="45" s="1"/>
  <c r="AV37" i="45" s="1"/>
  <c r="AW37" i="45" s="1"/>
  <c r="AX37" i="45" s="1"/>
  <c r="AY37" i="45" s="1"/>
  <c r="AZ37" i="45" s="1"/>
  <c r="AL37" i="45"/>
  <c r="X38" i="37"/>
  <c r="W29" i="11"/>
  <c r="CJ36" i="35"/>
  <c r="BD36" i="35"/>
  <c r="K53" i="13"/>
  <c r="K28" i="13" s="1"/>
  <c r="L52" i="13"/>
  <c r="P52" i="13"/>
  <c r="P53" i="13" s="1"/>
  <c r="L37" i="13"/>
  <c r="P37" i="13"/>
  <c r="AH37" i="15"/>
  <c r="AD37" i="15"/>
  <c r="G56" i="15"/>
  <c r="U38" i="15"/>
  <c r="J38" i="15"/>
  <c r="P34" i="13"/>
  <c r="P55" i="13" s="1"/>
  <c r="K55" i="13"/>
  <c r="L34" i="13"/>
  <c r="L29" i="37"/>
  <c r="P29" i="37"/>
  <c r="P28" i="37" s="1"/>
  <c r="K28" i="37"/>
  <c r="AL37" i="61"/>
  <c r="AG37" i="61"/>
  <c r="AM37" i="61" s="1"/>
  <c r="AN37" i="61" s="1"/>
  <c r="AO37" i="61" s="1"/>
  <c r="AP37" i="61" s="1"/>
  <c r="AQ37" i="61" s="1"/>
  <c r="AR37" i="61" s="1"/>
  <c r="AS37" i="61" s="1"/>
  <c r="AT37" i="61" s="1"/>
  <c r="AU37" i="61" s="1"/>
  <c r="AV37" i="61" s="1"/>
  <c r="AW37" i="61" s="1"/>
  <c r="AX37" i="61" s="1"/>
  <c r="AY37" i="61" s="1"/>
  <c r="AZ37" i="61" s="1"/>
  <c r="S37" i="37"/>
  <c r="N37" i="37"/>
  <c r="T37" i="37" s="1"/>
  <c r="U29" i="64"/>
  <c r="J29" i="64"/>
  <c r="I27" i="64"/>
  <c r="AG37" i="55"/>
  <c r="AM37" i="55" s="1"/>
  <c r="AN37" i="55" s="1"/>
  <c r="AO37" i="55" s="1"/>
  <c r="AP37" i="55" s="1"/>
  <c r="AQ37" i="55" s="1"/>
  <c r="AR37" i="55" s="1"/>
  <c r="AS37" i="55" s="1"/>
  <c r="AT37" i="55" s="1"/>
  <c r="AU37" i="55" s="1"/>
  <c r="AV37" i="55" s="1"/>
  <c r="AW37" i="55" s="1"/>
  <c r="AX37" i="55" s="1"/>
  <c r="AY37" i="55" s="1"/>
  <c r="AZ37" i="55" s="1"/>
  <c r="AL37" i="55"/>
  <c r="Q34" i="11"/>
  <c r="Q55" i="11" s="1"/>
  <c r="R34" i="11"/>
  <c r="R55" i="11" s="1"/>
  <c r="L55" i="11"/>
  <c r="M34" i="11"/>
  <c r="L56" i="61"/>
  <c r="M38" i="61"/>
  <c r="Q38" i="61"/>
  <c r="Q56" i="61" s="1"/>
  <c r="R38" i="61"/>
  <c r="R56" i="61" s="1"/>
  <c r="BC52" i="37"/>
  <c r="CI52" i="37"/>
  <c r="O34" i="15"/>
  <c r="O55" i="15" s="1"/>
  <c r="K34" i="15"/>
  <c r="V29" i="41"/>
  <c r="K29" i="41"/>
  <c r="O29" i="41"/>
  <c r="M38" i="45"/>
  <c r="Q38" i="45"/>
  <c r="Q56" i="45" s="1"/>
  <c r="R38" i="45"/>
  <c r="R56" i="45" s="1"/>
  <c r="L56" i="45"/>
  <c r="R38" i="41"/>
  <c r="R56" i="41" s="1"/>
  <c r="Q38" i="41"/>
  <c r="Q56" i="41" s="1"/>
  <c r="M38" i="41"/>
  <c r="L56" i="41"/>
  <c r="CI52" i="41"/>
  <c r="BC52" i="41"/>
  <c r="O28" i="13"/>
  <c r="AH34" i="39"/>
  <c r="AD34" i="39"/>
  <c r="S37" i="57"/>
  <c r="N37" i="57"/>
  <c r="T37" i="57" s="1"/>
  <c r="L29" i="11"/>
  <c r="P29" i="11"/>
  <c r="P28" i="11" s="1"/>
  <c r="K28" i="11"/>
  <c r="U36" i="64"/>
  <c r="V36" i="64" s="1"/>
  <c r="W36" i="64" s="1"/>
  <c r="X36" i="64" s="1"/>
  <c r="Y36" i="64" s="1"/>
  <c r="Z36" i="64" s="1"/>
  <c r="AA36" i="64" s="1"/>
  <c r="AB36" i="64" s="1"/>
  <c r="AC36" i="64" s="1"/>
  <c r="J36" i="64"/>
  <c r="G52" i="64"/>
  <c r="G53" i="64" s="1"/>
  <c r="J37" i="17"/>
  <c r="U37" i="17"/>
  <c r="V37" i="17" s="1"/>
  <c r="W37" i="17" s="1"/>
  <c r="X37" i="17" s="1"/>
  <c r="Y37" i="17" s="1"/>
  <c r="Z37" i="17" s="1"/>
  <c r="AA37" i="17" s="1"/>
  <c r="AB37" i="17" s="1"/>
  <c r="AC37" i="17" s="1"/>
  <c r="A38" i="17"/>
  <c r="G38" i="17" s="1"/>
  <c r="V38" i="13"/>
  <c r="K38" i="13"/>
  <c r="O38" i="13"/>
  <c r="O56" i="13" s="1"/>
  <c r="J52" i="15"/>
  <c r="U52" i="15"/>
  <c r="V52" i="15" s="1"/>
  <c r="W52" i="15" s="1"/>
  <c r="X52" i="15" s="1"/>
  <c r="Y52" i="15" s="1"/>
  <c r="Z52" i="15" s="1"/>
  <c r="AA52" i="15" s="1"/>
  <c r="AB52" i="15" s="1"/>
  <c r="AC52" i="15" s="1"/>
  <c r="AH36" i="15"/>
  <c r="AD36" i="15"/>
  <c r="AG37" i="37"/>
  <c r="AM37" i="37" s="1"/>
  <c r="AN37" i="37" s="1"/>
  <c r="AO37" i="37" s="1"/>
  <c r="AP37" i="37" s="1"/>
  <c r="AQ37" i="37" s="1"/>
  <c r="AR37" i="37" s="1"/>
  <c r="AS37" i="37" s="1"/>
  <c r="AT37" i="37" s="1"/>
  <c r="AU37" i="37" s="1"/>
  <c r="AV37" i="37" s="1"/>
  <c r="AW37" i="37" s="1"/>
  <c r="AX37" i="37" s="1"/>
  <c r="AY37" i="37" s="1"/>
  <c r="AZ37" i="37" s="1"/>
  <c r="AL37" i="37"/>
  <c r="V29" i="15"/>
  <c r="BC52" i="43"/>
  <c r="CI52" i="43"/>
  <c r="X38" i="57"/>
  <c r="X38" i="11"/>
  <c r="AG37" i="51"/>
  <c r="AM37" i="51" s="1"/>
  <c r="AN37" i="51" s="1"/>
  <c r="AO37" i="51" s="1"/>
  <c r="AP37" i="51" s="1"/>
  <c r="AQ37" i="51" s="1"/>
  <c r="AR37" i="51" s="1"/>
  <c r="AS37" i="51" s="1"/>
  <c r="AT37" i="51" s="1"/>
  <c r="AU37" i="51" s="1"/>
  <c r="AV37" i="51" s="1"/>
  <c r="AW37" i="51" s="1"/>
  <c r="AX37" i="51" s="1"/>
  <c r="AY37" i="51" s="1"/>
  <c r="AZ37" i="51" s="1"/>
  <c r="AL37" i="51"/>
  <c r="M38" i="43"/>
  <c r="R38" i="43"/>
  <c r="R56" i="43" s="1"/>
  <c r="Q38" i="43"/>
  <c r="Q56" i="43" s="1"/>
  <c r="L56" i="43"/>
  <c r="AG37" i="43"/>
  <c r="AM37" i="43" s="1"/>
  <c r="AN37" i="43" s="1"/>
  <c r="AO37" i="43" s="1"/>
  <c r="AP37" i="43" s="1"/>
  <c r="AQ37" i="43" s="1"/>
  <c r="AR37" i="43" s="1"/>
  <c r="AS37" i="43" s="1"/>
  <c r="AT37" i="43" s="1"/>
  <c r="AU37" i="43" s="1"/>
  <c r="AV37" i="43" s="1"/>
  <c r="AW37" i="43" s="1"/>
  <c r="AX37" i="43" s="1"/>
  <c r="AY37" i="43" s="1"/>
  <c r="AZ37" i="43" s="1"/>
  <c r="AL37" i="43"/>
  <c r="X38" i="35"/>
  <c r="G55" i="17"/>
  <c r="U34" i="17"/>
  <c r="V34" i="17" s="1"/>
  <c r="J34" i="17"/>
  <c r="C29" i="2"/>
  <c r="C30" i="2" s="1"/>
  <c r="Q8" i="18"/>
  <c r="A34" i="19" s="1"/>
  <c r="G34" i="19" s="1"/>
  <c r="D48" i="2"/>
  <c r="Q9" i="56"/>
  <c r="A29" i="57" s="1"/>
  <c r="G29" i="57" s="1"/>
  <c r="S37" i="45"/>
  <c r="N37" i="45"/>
  <c r="T37" i="45" s="1"/>
  <c r="BD36" i="37"/>
  <c r="CJ36" i="37"/>
  <c r="BD36" i="43"/>
  <c r="CJ36" i="43"/>
  <c r="W29" i="13"/>
  <c r="X38" i="55"/>
  <c r="U34" i="41"/>
  <c r="J34" i="41"/>
  <c r="G55" i="41"/>
  <c r="G28" i="41" s="1"/>
  <c r="N37" i="43"/>
  <c r="T37" i="43" s="1"/>
  <c r="S37" i="43"/>
  <c r="X34" i="11"/>
  <c r="R29" i="35"/>
  <c r="R28" i="35" s="1"/>
  <c r="M29" i="35"/>
  <c r="Q29" i="35"/>
  <c r="Q28" i="35" s="1"/>
  <c r="L28" i="35"/>
  <c r="X38" i="61"/>
  <c r="N37" i="55"/>
  <c r="T37" i="55" s="1"/>
  <c r="S37" i="55"/>
  <c r="R36" i="13"/>
  <c r="M36" i="13"/>
  <c r="Q36" i="13"/>
  <c r="L53" i="13"/>
  <c r="X38" i="53"/>
  <c r="N37" i="53"/>
  <c r="S37" i="53"/>
  <c r="Y37" i="53"/>
  <c r="Q38" i="53"/>
  <c r="Q56" i="53" s="1"/>
  <c r="R38" i="53"/>
  <c r="R56" i="53" s="1"/>
  <c r="L56" i="53"/>
  <c r="M38" i="53"/>
  <c r="N37" i="49"/>
  <c r="S37" i="49"/>
  <c r="X38" i="49"/>
  <c r="Y37" i="49"/>
  <c r="Q38" i="49"/>
  <c r="Q56" i="49" s="1"/>
  <c r="M38" i="49"/>
  <c r="R38" i="49"/>
  <c r="R56" i="49" s="1"/>
  <c r="L56" i="49"/>
  <c r="R38" i="47"/>
  <c r="R56" i="47" s="1"/>
  <c r="M38" i="47"/>
  <c r="L56" i="47"/>
  <c r="Q38" i="47"/>
  <c r="Q56" i="47" s="1"/>
  <c r="X38" i="47"/>
  <c r="Y37" i="47"/>
  <c r="S37" i="47"/>
  <c r="N37" i="47"/>
  <c r="Y37" i="39"/>
  <c r="S37" i="39"/>
  <c r="N37" i="39"/>
  <c r="L56" i="39"/>
  <c r="Q38" i="39"/>
  <c r="Q56" i="39" s="1"/>
  <c r="M38" i="39"/>
  <c r="R38" i="39"/>
  <c r="R56" i="39" s="1"/>
  <c r="Y38" i="39"/>
  <c r="O28" i="9"/>
  <c r="O38" i="9"/>
  <c r="O56" i="9" s="1"/>
  <c r="K38" i="9"/>
  <c r="X37" i="9"/>
  <c r="K55" i="9"/>
  <c r="L37" i="9"/>
  <c r="P37" i="9"/>
  <c r="P55" i="9" s="1"/>
  <c r="V38" i="9"/>
  <c r="BN35" i="64"/>
  <c r="CJ35" i="64"/>
  <c r="BD35" i="64"/>
  <c r="DC40" i="57"/>
  <c r="CE40" i="57"/>
  <c r="DC40" i="17"/>
  <c r="CE40" i="17"/>
  <c r="CE40" i="51"/>
  <c r="DC40" i="51"/>
  <c r="CE40" i="19"/>
  <c r="DC40" i="19"/>
  <c r="CE40" i="15"/>
  <c r="DC40" i="15"/>
  <c r="DC40" i="23"/>
  <c r="CE40" i="23"/>
  <c r="CE40" i="33"/>
  <c r="DC40" i="33"/>
  <c r="DC40" i="61"/>
  <c r="CE40" i="61"/>
  <c r="DC40" i="43"/>
  <c r="CE40" i="43"/>
  <c r="CE40" i="59"/>
  <c r="DC40" i="59"/>
  <c r="DC40" i="55"/>
  <c r="CE40" i="55"/>
  <c r="DC40" i="27"/>
  <c r="CE40" i="27"/>
  <c r="CE40" i="45"/>
  <c r="DC40" i="45"/>
  <c r="CE40" i="37"/>
  <c r="DC40" i="37"/>
  <c r="CE40" i="39"/>
  <c r="DC40" i="39"/>
  <c r="DC40" i="11"/>
  <c r="CE40" i="11"/>
  <c r="DC40" i="41"/>
  <c r="CE40" i="41"/>
  <c r="DC40" i="13"/>
  <c r="CE40" i="13"/>
  <c r="CE40" i="29"/>
  <c r="DC40" i="29"/>
  <c r="DC40" i="47"/>
  <c r="CE40" i="47"/>
  <c r="DC40" i="53"/>
  <c r="CE40" i="53"/>
  <c r="CE40" i="31"/>
  <c r="DC40" i="31"/>
  <c r="CE40" i="35"/>
  <c r="DC40" i="35"/>
  <c r="CE40" i="25"/>
  <c r="DC40" i="25"/>
  <c r="CE40" i="49"/>
  <c r="DC40" i="49"/>
  <c r="DE41" i="33"/>
  <c r="DO41" i="33" s="1"/>
  <c r="DP41" i="33" s="1"/>
  <c r="DQ41" i="33" s="1"/>
  <c r="DR41" i="33" s="1"/>
  <c r="DS41" i="33" s="1"/>
  <c r="DT41" i="33" s="1"/>
  <c r="DU41" i="33" s="1"/>
  <c r="DV41" i="33" s="1"/>
  <c r="DW41" i="33" s="1"/>
  <c r="DD41" i="33"/>
  <c r="DE41" i="23"/>
  <c r="DO41" i="23" s="1"/>
  <c r="DP41" i="23" s="1"/>
  <c r="DQ41" i="23" s="1"/>
  <c r="DR41" i="23" s="1"/>
  <c r="DS41" i="23" s="1"/>
  <c r="DT41" i="23" s="1"/>
  <c r="DU41" i="23" s="1"/>
  <c r="DV41" i="23" s="1"/>
  <c r="DW41" i="23" s="1"/>
  <c r="DD41" i="23"/>
  <c r="CE49" i="41"/>
  <c r="DC49" i="41"/>
  <c r="DD41" i="49"/>
  <c r="DE41" i="49"/>
  <c r="DO41" i="49" s="1"/>
  <c r="DP41" i="49" s="1"/>
  <c r="DQ41" i="49" s="1"/>
  <c r="DR41" i="49" s="1"/>
  <c r="DS41" i="49" s="1"/>
  <c r="DT41" i="49" s="1"/>
  <c r="DU41" i="49" s="1"/>
  <c r="DV41" i="49" s="1"/>
  <c r="DW41" i="49" s="1"/>
  <c r="DD41" i="59"/>
  <c r="DE41" i="59"/>
  <c r="DO41" i="59" s="1"/>
  <c r="DP41" i="59" s="1"/>
  <c r="DQ41" i="59" s="1"/>
  <c r="DR41" i="59" s="1"/>
  <c r="DS41" i="59" s="1"/>
  <c r="DT41" i="59" s="1"/>
  <c r="DU41" i="59" s="1"/>
  <c r="DV41" i="59" s="1"/>
  <c r="DW41" i="59" s="1"/>
  <c r="DE41" i="27"/>
  <c r="DO41" i="27" s="1"/>
  <c r="DP41" i="27" s="1"/>
  <c r="DQ41" i="27" s="1"/>
  <c r="DR41" i="27" s="1"/>
  <c r="DS41" i="27" s="1"/>
  <c r="DT41" i="27" s="1"/>
  <c r="DU41" i="27" s="1"/>
  <c r="DV41" i="27" s="1"/>
  <c r="DW41" i="27" s="1"/>
  <c r="DD41" i="27"/>
  <c r="DE41" i="15"/>
  <c r="DO41" i="15" s="1"/>
  <c r="DP41" i="15" s="1"/>
  <c r="DQ41" i="15" s="1"/>
  <c r="DR41" i="15" s="1"/>
  <c r="DS41" i="15" s="1"/>
  <c r="DT41" i="15" s="1"/>
  <c r="DU41" i="15" s="1"/>
  <c r="DV41" i="15" s="1"/>
  <c r="DW41" i="15" s="1"/>
  <c r="DD41" i="15"/>
  <c r="DB48" i="41"/>
  <c r="CD48" i="41"/>
  <c r="DE42" i="61"/>
  <c r="DO42" i="61" s="1"/>
  <c r="DP42" i="61" s="1"/>
  <c r="DQ42" i="61" s="1"/>
  <c r="DR42" i="61" s="1"/>
  <c r="DS42" i="61" s="1"/>
  <c r="DT42" i="61" s="1"/>
  <c r="DU42" i="61" s="1"/>
  <c r="DV42" i="61" s="1"/>
  <c r="DW42" i="61" s="1"/>
  <c r="DD42" i="61"/>
  <c r="CE47" i="61"/>
  <c r="DC47" i="61"/>
  <c r="DC44" i="61"/>
  <c r="CE44" i="61"/>
  <c r="DD49" i="61"/>
  <c r="DE49" i="61"/>
  <c r="DO49" i="61" s="1"/>
  <c r="DP49" i="61" s="1"/>
  <c r="DQ49" i="61" s="1"/>
  <c r="DR49" i="61" s="1"/>
  <c r="DS49" i="61" s="1"/>
  <c r="DT49" i="61" s="1"/>
  <c r="DU49" i="61" s="1"/>
  <c r="DV49" i="61" s="1"/>
  <c r="DW49" i="61" s="1"/>
  <c r="DL52" i="61"/>
  <c r="AX35" i="61"/>
  <c r="CD52" i="61"/>
  <c r="DB52" i="61"/>
  <c r="DM48" i="61"/>
  <c r="DO36" i="61"/>
  <c r="CE48" i="61"/>
  <c r="DC48" i="61"/>
  <c r="DC45" i="19"/>
  <c r="CE45" i="19"/>
  <c r="DB44" i="13"/>
  <c r="CD44" i="13"/>
  <c r="CE42" i="41"/>
  <c r="DC42" i="41"/>
  <c r="CE42" i="39"/>
  <c r="DC42" i="39"/>
  <c r="DB47" i="17"/>
  <c r="CD47" i="17"/>
  <c r="DE36" i="53"/>
  <c r="DO36" i="53" s="1"/>
  <c r="DP36" i="53" s="1"/>
  <c r="DD36" i="53"/>
  <c r="DB44" i="57"/>
  <c r="CD44" i="57"/>
  <c r="CE45" i="57"/>
  <c r="DC45" i="57"/>
  <c r="CE42" i="33"/>
  <c r="DC42" i="33"/>
  <c r="CE42" i="27"/>
  <c r="DC42" i="27"/>
  <c r="CD44" i="29"/>
  <c r="DB44" i="29"/>
  <c r="DB47" i="41"/>
  <c r="CD47" i="41"/>
  <c r="DB47" i="49"/>
  <c r="CD47" i="49"/>
  <c r="DB44" i="51"/>
  <c r="CD44" i="51"/>
  <c r="CE42" i="15"/>
  <c r="DC42" i="15"/>
  <c r="DB47" i="55"/>
  <c r="CD47" i="55"/>
  <c r="DC45" i="15"/>
  <c r="CE45" i="15"/>
  <c r="CE45" i="27"/>
  <c r="DC45" i="27"/>
  <c r="CE42" i="55"/>
  <c r="DC42" i="55"/>
  <c r="DC45" i="43"/>
  <c r="CE45" i="43"/>
  <c r="DB47" i="29"/>
  <c r="CD47" i="29"/>
  <c r="DC45" i="59"/>
  <c r="CE45" i="59"/>
  <c r="CD47" i="39"/>
  <c r="DB47" i="39"/>
  <c r="CE45" i="35"/>
  <c r="DC45" i="35"/>
  <c r="DB44" i="49"/>
  <c r="CD44" i="49"/>
  <c r="CD44" i="25"/>
  <c r="DB44" i="25"/>
  <c r="DB47" i="45"/>
  <c r="CD47" i="45"/>
  <c r="CD44" i="53"/>
  <c r="DB44" i="53"/>
  <c r="CD47" i="47"/>
  <c r="DB47" i="47"/>
  <c r="DC42" i="17"/>
  <c r="CE42" i="17"/>
  <c r="CD44" i="31"/>
  <c r="DB44" i="31"/>
  <c r="CD44" i="43"/>
  <c r="DB44" i="43"/>
  <c r="CB52" i="59"/>
  <c r="DA52" i="59"/>
  <c r="CC52" i="59"/>
  <c r="DC42" i="31"/>
  <c r="CE42" i="31"/>
  <c r="DB44" i="47"/>
  <c r="CD44" i="47"/>
  <c r="DA52" i="49"/>
  <c r="CC52" i="49"/>
  <c r="CB52" i="49"/>
  <c r="CD44" i="19"/>
  <c r="DB44" i="19"/>
  <c r="DB47" i="43"/>
  <c r="CD47" i="43"/>
  <c r="DC45" i="55"/>
  <c r="CE45" i="55"/>
  <c r="CD47" i="37"/>
  <c r="DB47" i="37"/>
  <c r="CD44" i="37"/>
  <c r="DB44" i="37"/>
  <c r="CE45" i="23"/>
  <c r="DC45" i="23"/>
  <c r="DC42" i="43"/>
  <c r="CE42" i="43"/>
  <c r="DB44" i="27"/>
  <c r="CD44" i="27"/>
  <c r="CE42" i="53"/>
  <c r="DC42" i="53"/>
  <c r="DB44" i="17"/>
  <c r="CD44" i="17"/>
  <c r="CE42" i="29"/>
  <c r="DC42" i="29"/>
  <c r="DB47" i="25"/>
  <c r="CD47" i="25"/>
  <c r="DB47" i="13"/>
  <c r="CD47" i="13"/>
  <c r="CD47" i="27"/>
  <c r="DB47" i="27"/>
  <c r="CE45" i="33"/>
  <c r="DC45" i="33"/>
  <c r="DE36" i="39"/>
  <c r="DO36" i="39" s="1"/>
  <c r="DP36" i="39" s="1"/>
  <c r="DD36" i="39"/>
  <c r="CD44" i="41"/>
  <c r="DB44" i="41"/>
  <c r="DB44" i="59"/>
  <c r="CD44" i="59"/>
  <c r="DB44" i="15"/>
  <c r="CD44" i="15"/>
  <c r="DB44" i="23"/>
  <c r="CD44" i="23"/>
  <c r="CE45" i="29"/>
  <c r="DC45" i="29"/>
  <c r="CE42" i="59"/>
  <c r="DC42" i="59"/>
  <c r="CE45" i="47"/>
  <c r="DC45" i="47"/>
  <c r="DA52" i="55"/>
  <c r="CC52" i="55"/>
  <c r="CB52" i="55"/>
  <c r="DC42" i="23"/>
  <c r="CE42" i="23"/>
  <c r="CE45" i="25"/>
  <c r="DC45" i="25"/>
  <c r="DC45" i="49"/>
  <c r="CE45" i="49"/>
  <c r="DB47" i="19"/>
  <c r="CD47" i="19"/>
  <c r="CE42" i="47"/>
  <c r="DC42" i="47"/>
  <c r="CE45" i="13"/>
  <c r="DC45" i="13"/>
  <c r="DC45" i="17"/>
  <c r="CE45" i="17"/>
  <c r="CD44" i="39"/>
  <c r="DB44" i="39"/>
  <c r="DC42" i="35"/>
  <c r="CE42" i="35"/>
  <c r="DB44" i="33"/>
  <c r="CD44" i="33"/>
  <c r="DB47" i="33"/>
  <c r="CD47" i="33"/>
  <c r="DC45" i="39"/>
  <c r="CE45" i="39"/>
  <c r="DB47" i="51"/>
  <c r="CD47" i="51"/>
  <c r="DB44" i="45"/>
  <c r="CD44" i="45"/>
  <c r="CE42" i="45"/>
  <c r="DC42" i="45"/>
  <c r="DA52" i="45"/>
  <c r="CB52" i="45"/>
  <c r="CC52" i="45"/>
  <c r="DB47" i="59"/>
  <c r="CD47" i="59"/>
  <c r="CE45" i="41"/>
  <c r="DC45" i="41"/>
  <c r="DC45" i="53"/>
  <c r="CE45" i="53"/>
  <c r="CE42" i="19"/>
  <c r="DC42" i="19"/>
  <c r="CD47" i="15"/>
  <c r="DB47" i="15"/>
  <c r="DB47" i="53"/>
  <c r="CD47" i="53"/>
  <c r="DB44" i="9"/>
  <c r="CD44" i="9"/>
  <c r="CE42" i="37"/>
  <c r="DC42" i="37"/>
  <c r="CE45" i="51"/>
  <c r="DC45" i="51"/>
  <c r="CD47" i="23"/>
  <c r="DB47" i="23"/>
  <c r="CD45" i="9"/>
  <c r="DB45" i="9"/>
  <c r="CE45" i="37"/>
  <c r="DC45" i="37"/>
  <c r="CE42" i="13"/>
  <c r="DC42" i="13"/>
  <c r="DC42" i="49"/>
  <c r="CE42" i="49"/>
  <c r="CE42" i="51"/>
  <c r="DC42" i="51"/>
  <c r="DB44" i="55"/>
  <c r="CD44" i="55"/>
  <c r="DC45" i="31"/>
  <c r="CE45" i="31"/>
  <c r="DC42" i="25"/>
  <c r="CE42" i="25"/>
  <c r="CE45" i="45"/>
  <c r="DC45" i="45"/>
  <c r="CD47" i="35"/>
  <c r="DB47" i="35"/>
  <c r="DB47" i="57"/>
  <c r="CD47" i="57"/>
  <c r="DC42" i="57"/>
  <c r="CE42" i="57"/>
  <c r="DD36" i="55"/>
  <c r="DE36" i="55"/>
  <c r="DO36" i="55" s="1"/>
  <c r="DP36" i="55" s="1"/>
  <c r="DQ36" i="55" s="1"/>
  <c r="DC36" i="9"/>
  <c r="CE36" i="9"/>
  <c r="DD36" i="59"/>
  <c r="DE36" i="59"/>
  <c r="DO36" i="59" s="1"/>
  <c r="DP36" i="59" s="1"/>
  <c r="DB47" i="31"/>
  <c r="CD47" i="31"/>
  <c r="DM52" i="59"/>
  <c r="DN48" i="59"/>
  <c r="AX35" i="59"/>
  <c r="DE48" i="59"/>
  <c r="DD48" i="59"/>
  <c r="DM48" i="57"/>
  <c r="DL52" i="57"/>
  <c r="DP36" i="57"/>
  <c r="DC48" i="57"/>
  <c r="CE48" i="57"/>
  <c r="DB52" i="57"/>
  <c r="CD52" i="57"/>
  <c r="AX35" i="57"/>
  <c r="DE49" i="57"/>
  <c r="DO49" i="57" s="1"/>
  <c r="DP49" i="57" s="1"/>
  <c r="DQ49" i="57" s="1"/>
  <c r="DR49" i="57" s="1"/>
  <c r="DS49" i="57" s="1"/>
  <c r="DT49" i="57" s="1"/>
  <c r="DU49" i="57" s="1"/>
  <c r="DV49" i="57" s="1"/>
  <c r="DW49" i="57" s="1"/>
  <c r="DD49" i="57"/>
  <c r="AY35" i="55"/>
  <c r="CE48" i="55"/>
  <c r="DC48" i="55"/>
  <c r="DE49" i="55"/>
  <c r="DO49" i="55" s="1"/>
  <c r="DP49" i="55" s="1"/>
  <c r="DQ49" i="55" s="1"/>
  <c r="DR49" i="55" s="1"/>
  <c r="DS49" i="55" s="1"/>
  <c r="DT49" i="55" s="1"/>
  <c r="DU49" i="55" s="1"/>
  <c r="DV49" i="55" s="1"/>
  <c r="DW49" i="55" s="1"/>
  <c r="DD49" i="55"/>
  <c r="DM48" i="55"/>
  <c r="DM52" i="55"/>
  <c r="AY35" i="53"/>
  <c r="DC48" i="53"/>
  <c r="CE48" i="53"/>
  <c r="DD49" i="53"/>
  <c r="DE49" i="53"/>
  <c r="DO49" i="53" s="1"/>
  <c r="DP49" i="53" s="1"/>
  <c r="DQ49" i="53" s="1"/>
  <c r="DR49" i="53" s="1"/>
  <c r="DS49" i="53" s="1"/>
  <c r="DT49" i="53" s="1"/>
  <c r="DU49" i="53" s="1"/>
  <c r="DV49" i="53" s="1"/>
  <c r="DW49" i="53" s="1"/>
  <c r="DM48" i="53"/>
  <c r="AZ29" i="53"/>
  <c r="DC52" i="53"/>
  <c r="CE52" i="53"/>
  <c r="DM52" i="53"/>
  <c r="AY29" i="51"/>
  <c r="CD52" i="51"/>
  <c r="DB52" i="51"/>
  <c r="DL52" i="51"/>
  <c r="DE49" i="51"/>
  <c r="DO49" i="51" s="1"/>
  <c r="DP49" i="51" s="1"/>
  <c r="DQ49" i="51" s="1"/>
  <c r="DR49" i="51" s="1"/>
  <c r="DS49" i="51" s="1"/>
  <c r="DT49" i="51" s="1"/>
  <c r="DU49" i="51" s="1"/>
  <c r="DV49" i="51" s="1"/>
  <c r="DW49" i="51" s="1"/>
  <c r="DD49" i="51"/>
  <c r="DO36" i="51"/>
  <c r="DC48" i="51"/>
  <c r="CE48" i="51"/>
  <c r="AY35" i="51"/>
  <c r="DM48" i="51"/>
  <c r="AY35" i="49"/>
  <c r="DN48" i="49"/>
  <c r="DM52" i="49"/>
  <c r="DD48" i="49"/>
  <c r="DE48" i="49"/>
  <c r="DO36" i="49"/>
  <c r="DL52" i="47"/>
  <c r="DB52" i="47"/>
  <c r="CD52" i="47"/>
  <c r="DE49" i="47"/>
  <c r="DO49" i="47" s="1"/>
  <c r="DP49" i="47" s="1"/>
  <c r="DQ49" i="47" s="1"/>
  <c r="DR49" i="47" s="1"/>
  <c r="DS49" i="47" s="1"/>
  <c r="DT49" i="47" s="1"/>
  <c r="DU49" i="47" s="1"/>
  <c r="DV49" i="47" s="1"/>
  <c r="DW49" i="47" s="1"/>
  <c r="DD49" i="47"/>
  <c r="DO36" i="47"/>
  <c r="DM48" i="47"/>
  <c r="AX29" i="47"/>
  <c r="DC48" i="47"/>
  <c r="CE48" i="47"/>
  <c r="AY35" i="47"/>
  <c r="DM48" i="45"/>
  <c r="DE49" i="45"/>
  <c r="DO49" i="45" s="1"/>
  <c r="DP49" i="45" s="1"/>
  <c r="DQ49" i="45" s="1"/>
  <c r="DR49" i="45" s="1"/>
  <c r="DS49" i="45" s="1"/>
  <c r="DT49" i="45" s="1"/>
  <c r="DU49" i="45" s="1"/>
  <c r="DV49" i="45" s="1"/>
  <c r="DW49" i="45" s="1"/>
  <c r="DD49" i="45"/>
  <c r="DC48" i="45"/>
  <c r="CE48" i="45"/>
  <c r="AX35" i="45"/>
  <c r="DM52" i="45"/>
  <c r="AY29" i="45"/>
  <c r="DO36" i="45"/>
  <c r="AX29" i="43"/>
  <c r="CE48" i="43"/>
  <c r="DC48" i="43"/>
  <c r="DE49" i="43"/>
  <c r="DO49" i="43" s="1"/>
  <c r="DP49" i="43" s="1"/>
  <c r="DQ49" i="43" s="1"/>
  <c r="DR49" i="43" s="1"/>
  <c r="DS49" i="43" s="1"/>
  <c r="DT49" i="43" s="1"/>
  <c r="DU49" i="43" s="1"/>
  <c r="DV49" i="43" s="1"/>
  <c r="DW49" i="43" s="1"/>
  <c r="DD49" i="43"/>
  <c r="DM48" i="43"/>
  <c r="AY35" i="43"/>
  <c r="AZ35" i="41"/>
  <c r="DL52" i="39"/>
  <c r="AZ35" i="39"/>
  <c r="DE49" i="39"/>
  <c r="DO49" i="39" s="1"/>
  <c r="DP49" i="39" s="1"/>
  <c r="DQ49" i="39" s="1"/>
  <c r="DR49" i="39" s="1"/>
  <c r="DS49" i="39" s="1"/>
  <c r="DT49" i="39" s="1"/>
  <c r="DU49" i="39" s="1"/>
  <c r="DV49" i="39" s="1"/>
  <c r="DW49" i="39" s="1"/>
  <c r="DD49" i="39"/>
  <c r="DM48" i="39"/>
  <c r="AY29" i="39"/>
  <c r="CD52" i="39"/>
  <c r="DB52" i="39"/>
  <c r="DC48" i="39"/>
  <c r="CE48" i="39"/>
  <c r="DE49" i="37"/>
  <c r="DO49" i="37" s="1"/>
  <c r="DP49" i="37" s="1"/>
  <c r="DQ49" i="37" s="1"/>
  <c r="DR49" i="37" s="1"/>
  <c r="DS49" i="37" s="1"/>
  <c r="DT49" i="37" s="1"/>
  <c r="DU49" i="37" s="1"/>
  <c r="DV49" i="37" s="1"/>
  <c r="DW49" i="37" s="1"/>
  <c r="DD49" i="37"/>
  <c r="CE48" i="37"/>
  <c r="DC48" i="37"/>
  <c r="DM48" i="37"/>
  <c r="AZ35" i="37"/>
  <c r="DE49" i="35"/>
  <c r="DO49" i="35" s="1"/>
  <c r="DP49" i="35" s="1"/>
  <c r="DQ49" i="35" s="1"/>
  <c r="DR49" i="35" s="1"/>
  <c r="DS49" i="35" s="1"/>
  <c r="DT49" i="35" s="1"/>
  <c r="DU49" i="35" s="1"/>
  <c r="DV49" i="35" s="1"/>
  <c r="DW49" i="35" s="1"/>
  <c r="DD49" i="35"/>
  <c r="DM48" i="35"/>
  <c r="CE48" i="35"/>
  <c r="DC48" i="35"/>
  <c r="AX35" i="35"/>
  <c r="AX35" i="33"/>
  <c r="DC48" i="33"/>
  <c r="CE48" i="33"/>
  <c r="DM48" i="33"/>
  <c r="DE49" i="33"/>
  <c r="DO49" i="33" s="1"/>
  <c r="DP49" i="33" s="1"/>
  <c r="DQ49" i="33" s="1"/>
  <c r="DR49" i="33" s="1"/>
  <c r="DS49" i="33" s="1"/>
  <c r="DT49" i="33" s="1"/>
  <c r="DU49" i="33" s="1"/>
  <c r="DV49" i="33" s="1"/>
  <c r="DW49" i="33" s="1"/>
  <c r="DD49" i="33"/>
  <c r="CE48" i="31"/>
  <c r="DC48" i="31"/>
  <c r="AX35" i="31"/>
  <c r="DD49" i="31"/>
  <c r="DE49" i="31"/>
  <c r="DO49" i="31" s="1"/>
  <c r="DP49" i="31" s="1"/>
  <c r="DQ49" i="31" s="1"/>
  <c r="DR49" i="31" s="1"/>
  <c r="DS49" i="31" s="1"/>
  <c r="DT49" i="31" s="1"/>
  <c r="DU49" i="31" s="1"/>
  <c r="DV49" i="31" s="1"/>
  <c r="DW49" i="31" s="1"/>
  <c r="DM48" i="31"/>
  <c r="DE49" i="29"/>
  <c r="DO49" i="29" s="1"/>
  <c r="DP49" i="29" s="1"/>
  <c r="DQ49" i="29" s="1"/>
  <c r="DR49" i="29" s="1"/>
  <c r="DS49" i="29" s="1"/>
  <c r="DT49" i="29" s="1"/>
  <c r="DU49" i="29" s="1"/>
  <c r="DV49" i="29" s="1"/>
  <c r="DW49" i="29" s="1"/>
  <c r="DD49" i="29"/>
  <c r="DC48" i="29"/>
  <c r="CE48" i="29"/>
  <c r="DM48" i="29"/>
  <c r="AY35" i="29"/>
  <c r="DD49" i="27"/>
  <c r="DE49" i="27"/>
  <c r="DO49" i="27" s="1"/>
  <c r="DP49" i="27" s="1"/>
  <c r="DQ49" i="27" s="1"/>
  <c r="DR49" i="27" s="1"/>
  <c r="DS49" i="27" s="1"/>
  <c r="DT49" i="27" s="1"/>
  <c r="DU49" i="27" s="1"/>
  <c r="DV49" i="27" s="1"/>
  <c r="DW49" i="27" s="1"/>
  <c r="BA35" i="27"/>
  <c r="BK35" i="27"/>
  <c r="DC48" i="27"/>
  <c r="CE48" i="27"/>
  <c r="DM48" i="27"/>
  <c r="DD49" i="25"/>
  <c r="DE49" i="25"/>
  <c r="DO49" i="25" s="1"/>
  <c r="DP49" i="25" s="1"/>
  <c r="DQ49" i="25" s="1"/>
  <c r="DR49" i="25" s="1"/>
  <c r="DS49" i="25" s="1"/>
  <c r="DT49" i="25" s="1"/>
  <c r="DU49" i="25" s="1"/>
  <c r="DV49" i="25" s="1"/>
  <c r="DW49" i="25" s="1"/>
  <c r="DC48" i="25"/>
  <c r="CE48" i="25"/>
  <c r="DM48" i="25"/>
  <c r="AX35" i="25"/>
  <c r="DM48" i="23"/>
  <c r="AY35" i="23"/>
  <c r="CE48" i="23"/>
  <c r="DC48" i="23"/>
  <c r="DD49" i="23"/>
  <c r="DE49" i="23"/>
  <c r="DO49" i="23" s="1"/>
  <c r="DP49" i="23" s="1"/>
  <c r="DQ49" i="23" s="1"/>
  <c r="DR49" i="23" s="1"/>
  <c r="DS49" i="23" s="1"/>
  <c r="DT49" i="23" s="1"/>
  <c r="DU49" i="23" s="1"/>
  <c r="DV49" i="23" s="1"/>
  <c r="DW49" i="23" s="1"/>
  <c r="DE48" i="19"/>
  <c r="DD48" i="19"/>
  <c r="AY35" i="19"/>
  <c r="DN48" i="19"/>
  <c r="CE48" i="17"/>
  <c r="DC48" i="17"/>
  <c r="DE49" i="17"/>
  <c r="DO49" i="17" s="1"/>
  <c r="DP49" i="17" s="1"/>
  <c r="DQ49" i="17" s="1"/>
  <c r="DR49" i="17" s="1"/>
  <c r="DS49" i="17" s="1"/>
  <c r="DT49" i="17" s="1"/>
  <c r="DU49" i="17" s="1"/>
  <c r="DV49" i="17" s="1"/>
  <c r="DW49" i="17" s="1"/>
  <c r="DD49" i="17"/>
  <c r="AY35" i="17"/>
  <c r="DM48" i="17"/>
  <c r="DC48" i="15"/>
  <c r="CE48" i="15"/>
  <c r="DD49" i="15"/>
  <c r="DE49" i="15"/>
  <c r="DO49" i="15" s="1"/>
  <c r="DP49" i="15" s="1"/>
  <c r="DQ49" i="15" s="1"/>
  <c r="DR49" i="15" s="1"/>
  <c r="DS49" i="15" s="1"/>
  <c r="DT49" i="15" s="1"/>
  <c r="DU49" i="15" s="1"/>
  <c r="DV49" i="15" s="1"/>
  <c r="DW49" i="15" s="1"/>
  <c r="AY35" i="15"/>
  <c r="DM48" i="15"/>
  <c r="DC48" i="13"/>
  <c r="CE48" i="13"/>
  <c r="DM48" i="13"/>
  <c r="DE49" i="13"/>
  <c r="DO49" i="13" s="1"/>
  <c r="DP49" i="13" s="1"/>
  <c r="DQ49" i="13" s="1"/>
  <c r="DR49" i="13" s="1"/>
  <c r="DS49" i="13" s="1"/>
  <c r="DT49" i="13" s="1"/>
  <c r="DU49" i="13" s="1"/>
  <c r="DV49" i="13" s="1"/>
  <c r="DW49" i="13" s="1"/>
  <c r="DD49" i="13"/>
  <c r="AX35" i="13"/>
  <c r="DA52" i="11"/>
  <c r="CC52" i="11"/>
  <c r="CB52" i="11"/>
  <c r="AY35" i="11"/>
  <c r="DE39" i="11"/>
  <c r="DO39" i="11" s="1"/>
  <c r="DP39" i="11" s="1"/>
  <c r="DQ39" i="11" s="1"/>
  <c r="DR39" i="11" s="1"/>
  <c r="DS39" i="11" s="1"/>
  <c r="DT39" i="11" s="1"/>
  <c r="DU39" i="11" s="1"/>
  <c r="DV39" i="11" s="1"/>
  <c r="DW39" i="11" s="1"/>
  <c r="DD39" i="11"/>
  <c r="DC45" i="11"/>
  <c r="CE45" i="11"/>
  <c r="DE41" i="11"/>
  <c r="DO41" i="11" s="1"/>
  <c r="DP41" i="11" s="1"/>
  <c r="DQ41" i="11" s="1"/>
  <c r="DR41" i="11" s="1"/>
  <c r="DS41" i="11" s="1"/>
  <c r="DT41" i="11" s="1"/>
  <c r="DU41" i="11" s="1"/>
  <c r="DV41" i="11" s="1"/>
  <c r="DW41" i="11" s="1"/>
  <c r="DD41" i="11"/>
  <c r="DC47" i="11"/>
  <c r="CE47" i="11"/>
  <c r="DC44" i="11"/>
  <c r="CE44" i="11"/>
  <c r="DE42" i="11"/>
  <c r="DO42" i="11" s="1"/>
  <c r="DP42" i="11" s="1"/>
  <c r="DQ42" i="11" s="1"/>
  <c r="DR42" i="11" s="1"/>
  <c r="DS42" i="11" s="1"/>
  <c r="DT42" i="11" s="1"/>
  <c r="DU42" i="11" s="1"/>
  <c r="DV42" i="11" s="1"/>
  <c r="DW42" i="11" s="1"/>
  <c r="DD42" i="11"/>
  <c r="DB48" i="11"/>
  <c r="CD48" i="11"/>
  <c r="CE49" i="11"/>
  <c r="DC49" i="11"/>
  <c r="DD41" i="9"/>
  <c r="DE41" i="9"/>
  <c r="DO41" i="9" s="1"/>
  <c r="DP41" i="9" s="1"/>
  <c r="DQ41" i="9" s="1"/>
  <c r="DR41" i="9" s="1"/>
  <c r="DS41" i="9" s="1"/>
  <c r="DT41" i="9" s="1"/>
  <c r="DU41" i="9" s="1"/>
  <c r="DV41" i="9" s="1"/>
  <c r="DW41" i="9" s="1"/>
  <c r="DD42" i="9"/>
  <c r="DE42" i="9"/>
  <c r="DO42" i="9" s="1"/>
  <c r="DP42" i="9" s="1"/>
  <c r="DQ42" i="9" s="1"/>
  <c r="DR42" i="9" s="1"/>
  <c r="DS42" i="9" s="1"/>
  <c r="DT42" i="9" s="1"/>
  <c r="DU42" i="9" s="1"/>
  <c r="DV42" i="9" s="1"/>
  <c r="DW42" i="9" s="1"/>
  <c r="CE47" i="9"/>
  <c r="DC47" i="9"/>
  <c r="DA52" i="9"/>
  <c r="CC52" i="9"/>
  <c r="CB52" i="9"/>
  <c r="CD48" i="9"/>
  <c r="DB48" i="9"/>
  <c r="DC49" i="9"/>
  <c r="CE49" i="9"/>
  <c r="DE40" i="9"/>
  <c r="DO40" i="9" s="1"/>
  <c r="DP40" i="9" s="1"/>
  <c r="DQ40" i="9" s="1"/>
  <c r="DR40" i="9" s="1"/>
  <c r="DS40" i="9" s="1"/>
  <c r="DT40" i="9" s="1"/>
  <c r="DU40" i="9" s="1"/>
  <c r="DV40" i="9" s="1"/>
  <c r="DW40" i="9" s="1"/>
  <c r="DD40" i="9"/>
  <c r="AW29" i="9"/>
  <c r="AX34" i="9"/>
  <c r="AY35" i="9"/>
  <c r="DL48" i="9"/>
  <c r="DK52" i="9"/>
  <c r="Q35" i="3"/>
  <c r="M35" i="3"/>
  <c r="R35" i="3"/>
  <c r="L46" i="3"/>
  <c r="P46" i="3"/>
  <c r="L33" i="3"/>
  <c r="P33" i="3"/>
  <c r="AE41" i="3"/>
  <c r="AK41" i="3" s="1"/>
  <c r="L45" i="3"/>
  <c r="P45" i="3"/>
  <c r="P41" i="3"/>
  <c r="L41" i="3"/>
  <c r="O40" i="3"/>
  <c r="K40" i="3"/>
  <c r="O47" i="3"/>
  <c r="K47" i="3"/>
  <c r="Q29" i="3"/>
  <c r="M29" i="3"/>
  <c r="R29" i="3"/>
  <c r="P42" i="3"/>
  <c r="L42" i="3"/>
  <c r="AE40" i="3"/>
  <c r="AK40" i="3" s="1"/>
  <c r="AH40" i="3"/>
  <c r="G49" i="3"/>
  <c r="G48" i="3" s="1"/>
  <c r="J39" i="3"/>
  <c r="AD47" i="3"/>
  <c r="AH47" i="3"/>
  <c r="U39" i="3"/>
  <c r="V39" i="3" s="1"/>
  <c r="W39" i="3" s="1"/>
  <c r="X39" i="3" s="1"/>
  <c r="Y39" i="3" s="1"/>
  <c r="Z39" i="3" s="1"/>
  <c r="AA39" i="3" s="1"/>
  <c r="AB39" i="3" s="1"/>
  <c r="AC39" i="3" s="1"/>
  <c r="AH39" i="3" s="1"/>
  <c r="H30" i="2"/>
  <c r="Q13" i="22" s="1"/>
  <c r="A36" i="23" s="1"/>
  <c r="G36" i="23" s="1"/>
  <c r="I29" i="2"/>
  <c r="G51" i="3"/>
  <c r="AF46" i="3"/>
  <c r="AJ46" i="3"/>
  <c r="AF33" i="3"/>
  <c r="AJ33" i="3"/>
  <c r="AF45" i="3"/>
  <c r="AJ45" i="3"/>
  <c r="AE42" i="3"/>
  <c r="AK42" i="3" s="1"/>
  <c r="AI42" i="3"/>
  <c r="AF31" i="3"/>
  <c r="AJ31" i="3"/>
  <c r="AF32" i="3"/>
  <c r="AJ32" i="3"/>
  <c r="W29" i="3"/>
  <c r="AC35" i="3"/>
  <c r="AH35" i="3" s="1"/>
  <c r="G28" i="64" l="1"/>
  <c r="J36" i="23"/>
  <c r="U36" i="23"/>
  <c r="V36" i="23" s="1"/>
  <c r="W36" i="23" s="1"/>
  <c r="X36" i="23" s="1"/>
  <c r="Y36" i="23" s="1"/>
  <c r="Z36" i="23" s="1"/>
  <c r="AA36" i="23" s="1"/>
  <c r="AB36" i="23" s="1"/>
  <c r="AC36" i="23" s="1"/>
  <c r="G52" i="23"/>
  <c r="G53" i="23" s="1"/>
  <c r="Y38" i="61"/>
  <c r="N29" i="35"/>
  <c r="S29" i="35"/>
  <c r="V34" i="41"/>
  <c r="Y38" i="55"/>
  <c r="I27" i="57"/>
  <c r="J29" i="57"/>
  <c r="U29" i="57"/>
  <c r="G55" i="19"/>
  <c r="U34" i="19"/>
  <c r="J34" i="19"/>
  <c r="K34" i="17"/>
  <c r="O34" i="17"/>
  <c r="Y38" i="35"/>
  <c r="BA37" i="43"/>
  <c r="BK37" i="43"/>
  <c r="BL37" i="43" s="1"/>
  <c r="BM37" i="43" s="1"/>
  <c r="BN37" i="43" s="1"/>
  <c r="BO37" i="43" s="1"/>
  <c r="S38" i="43"/>
  <c r="S56" i="43" s="1"/>
  <c r="N38" i="43"/>
  <c r="M56" i="43"/>
  <c r="BA37" i="51"/>
  <c r="BK37" i="51"/>
  <c r="BL37" i="51" s="1"/>
  <c r="BM37" i="51" s="1"/>
  <c r="BN37" i="51" s="1"/>
  <c r="BO37" i="51" s="1"/>
  <c r="Y38" i="11"/>
  <c r="Y38" i="57"/>
  <c r="BD52" i="43"/>
  <c r="CJ52" i="43"/>
  <c r="W29" i="15"/>
  <c r="BK37" i="37"/>
  <c r="BL37" i="37" s="1"/>
  <c r="BM37" i="37" s="1"/>
  <c r="BN37" i="37" s="1"/>
  <c r="BO37" i="37" s="1"/>
  <c r="BA37" i="37"/>
  <c r="O52" i="15"/>
  <c r="O53" i="15" s="1"/>
  <c r="K52" i="15"/>
  <c r="K56" i="13"/>
  <c r="L38" i="13"/>
  <c r="P38" i="13"/>
  <c r="P56" i="13" s="1"/>
  <c r="W38" i="13"/>
  <c r="AD37" i="17"/>
  <c r="AH37" i="17"/>
  <c r="O36" i="64"/>
  <c r="K36" i="64"/>
  <c r="AE34" i="39"/>
  <c r="AI34" i="39"/>
  <c r="BD52" i="41"/>
  <c r="CJ52" i="41"/>
  <c r="W29" i="41"/>
  <c r="BD52" i="37"/>
  <c r="CJ52" i="37"/>
  <c r="BA37" i="55"/>
  <c r="BK37" i="55"/>
  <c r="BL37" i="55" s="1"/>
  <c r="BM37" i="55" s="1"/>
  <c r="BN37" i="55" s="1"/>
  <c r="BO37" i="55" s="1"/>
  <c r="O29" i="64"/>
  <c r="K29" i="64"/>
  <c r="BK37" i="61"/>
  <c r="BL37" i="61" s="1"/>
  <c r="BM37" i="61" s="1"/>
  <c r="BN37" i="61" s="1"/>
  <c r="BO37" i="61" s="1"/>
  <c r="BA37" i="61"/>
  <c r="R34" i="13"/>
  <c r="M34" i="13"/>
  <c r="Q34" i="13"/>
  <c r="L55" i="13"/>
  <c r="V38" i="15"/>
  <c r="AI37" i="15"/>
  <c r="AE37" i="15"/>
  <c r="J34" i="43"/>
  <c r="G55" i="43"/>
  <c r="G28" i="43" s="1"/>
  <c r="U34" i="43"/>
  <c r="K29" i="55"/>
  <c r="O29" i="55"/>
  <c r="Y34" i="35"/>
  <c r="BK37" i="11"/>
  <c r="BL37" i="11" s="1"/>
  <c r="BM37" i="11" s="1"/>
  <c r="BN37" i="11" s="1"/>
  <c r="BO37" i="11" s="1"/>
  <c r="BA37" i="11"/>
  <c r="L29" i="15"/>
  <c r="P29" i="15"/>
  <c r="X29" i="37"/>
  <c r="X34" i="13"/>
  <c r="AF37" i="13"/>
  <c r="AK37" i="13"/>
  <c r="AJ37" i="13"/>
  <c r="K37" i="64"/>
  <c r="O37" i="64"/>
  <c r="AH37" i="64"/>
  <c r="AD37" i="64"/>
  <c r="U52" i="19"/>
  <c r="V52" i="19" s="1"/>
  <c r="W52" i="19" s="1"/>
  <c r="X52" i="19" s="1"/>
  <c r="Y52" i="19" s="1"/>
  <c r="Z52" i="19" s="1"/>
  <c r="AA52" i="19" s="1"/>
  <c r="AB52" i="19" s="1"/>
  <c r="AC52" i="19" s="1"/>
  <c r="J52" i="19"/>
  <c r="AD36" i="19"/>
  <c r="AH36" i="19"/>
  <c r="U52" i="17"/>
  <c r="V52" i="17" s="1"/>
  <c r="W52" i="17" s="1"/>
  <c r="X52" i="17" s="1"/>
  <c r="Y52" i="17" s="1"/>
  <c r="Z52" i="17" s="1"/>
  <c r="AA52" i="17" s="1"/>
  <c r="AB52" i="17" s="1"/>
  <c r="AC52" i="17" s="1"/>
  <c r="J52" i="17"/>
  <c r="O36" i="17"/>
  <c r="K36" i="17"/>
  <c r="AK52" i="13"/>
  <c r="AF52" i="13"/>
  <c r="AJ52" i="13"/>
  <c r="R29" i="13"/>
  <c r="Q29" i="13"/>
  <c r="M29" i="13"/>
  <c r="CJ52" i="35"/>
  <c r="BD52" i="35"/>
  <c r="BH44" i="35"/>
  <c r="CM44" i="35"/>
  <c r="S37" i="59"/>
  <c r="N37" i="59"/>
  <c r="T37" i="59" s="1"/>
  <c r="AG36" i="13"/>
  <c r="AM36" i="13" s="1"/>
  <c r="AN36" i="13" s="1"/>
  <c r="AO36" i="13" s="1"/>
  <c r="AP36" i="13" s="1"/>
  <c r="AQ36" i="13" s="1"/>
  <c r="AR36" i="13" s="1"/>
  <c r="AS36" i="13" s="1"/>
  <c r="AT36" i="13" s="1"/>
  <c r="AU36" i="13" s="1"/>
  <c r="AV36" i="13" s="1"/>
  <c r="AW36" i="13" s="1"/>
  <c r="AX36" i="13" s="1"/>
  <c r="AY36" i="13" s="1"/>
  <c r="AZ36" i="13" s="1"/>
  <c r="AL36" i="13"/>
  <c r="S38" i="37"/>
  <c r="S56" i="37" s="1"/>
  <c r="N38" i="37"/>
  <c r="M56" i="37"/>
  <c r="Y29" i="35"/>
  <c r="X34" i="37"/>
  <c r="D31" i="2"/>
  <c r="Q9" i="22"/>
  <c r="A29" i="23" s="1"/>
  <c r="G29" i="23" s="1"/>
  <c r="O29" i="17"/>
  <c r="K29" i="17"/>
  <c r="BK37" i="57"/>
  <c r="BL37" i="57" s="1"/>
  <c r="BM37" i="57" s="1"/>
  <c r="BN37" i="57" s="1"/>
  <c r="BO37" i="57" s="1"/>
  <c r="BA37" i="57"/>
  <c r="Y38" i="43"/>
  <c r="N38" i="11"/>
  <c r="M56" i="11"/>
  <c r="S38" i="11"/>
  <c r="S56" i="11" s="1"/>
  <c r="O37" i="19"/>
  <c r="K37" i="19"/>
  <c r="U51" i="9"/>
  <c r="V51" i="9" s="1"/>
  <c r="W51" i="9" s="1"/>
  <c r="X51" i="9" s="1"/>
  <c r="Y51" i="9" s="1"/>
  <c r="Z51" i="9" s="1"/>
  <c r="AA51" i="9" s="1"/>
  <c r="AB51" i="9" s="1"/>
  <c r="AC51" i="9" s="1"/>
  <c r="J51" i="9"/>
  <c r="G50" i="9"/>
  <c r="U51" i="25"/>
  <c r="V51" i="25" s="1"/>
  <c r="W51" i="25" s="1"/>
  <c r="X51" i="25" s="1"/>
  <c r="Y51" i="25" s="1"/>
  <c r="Z51" i="25" s="1"/>
  <c r="AA51" i="25" s="1"/>
  <c r="AB51" i="25" s="1"/>
  <c r="AC51" i="25" s="1"/>
  <c r="J51" i="25"/>
  <c r="G50" i="25"/>
  <c r="U51" i="11"/>
  <c r="V51" i="11" s="1"/>
  <c r="W51" i="11" s="1"/>
  <c r="X51" i="11" s="1"/>
  <c r="Y51" i="11" s="1"/>
  <c r="Z51" i="11" s="1"/>
  <c r="AA51" i="11" s="1"/>
  <c r="AB51" i="11" s="1"/>
  <c r="AC51" i="11" s="1"/>
  <c r="J51" i="11"/>
  <c r="G50" i="11"/>
  <c r="J51" i="17"/>
  <c r="U51" i="17"/>
  <c r="V51" i="17" s="1"/>
  <c r="W51" i="17" s="1"/>
  <c r="X51" i="17" s="1"/>
  <c r="Y51" i="17" s="1"/>
  <c r="Z51" i="17" s="1"/>
  <c r="AA51" i="17" s="1"/>
  <c r="AB51" i="17" s="1"/>
  <c r="AC51" i="17" s="1"/>
  <c r="G50" i="17"/>
  <c r="U51" i="23"/>
  <c r="V51" i="23" s="1"/>
  <c r="W51" i="23" s="1"/>
  <c r="X51" i="23" s="1"/>
  <c r="Y51" i="23" s="1"/>
  <c r="Z51" i="23" s="1"/>
  <c r="AA51" i="23" s="1"/>
  <c r="AB51" i="23" s="1"/>
  <c r="AC51" i="23" s="1"/>
  <c r="J51" i="23"/>
  <c r="G50" i="23"/>
  <c r="J51" i="29"/>
  <c r="U51" i="29"/>
  <c r="V51" i="29" s="1"/>
  <c r="W51" i="29" s="1"/>
  <c r="X51" i="29" s="1"/>
  <c r="Y51" i="29" s="1"/>
  <c r="Z51" i="29" s="1"/>
  <c r="AA51" i="29" s="1"/>
  <c r="AB51" i="29" s="1"/>
  <c r="AC51" i="29" s="1"/>
  <c r="G50" i="29"/>
  <c r="U51" i="39"/>
  <c r="V51" i="39" s="1"/>
  <c r="W51" i="39" s="1"/>
  <c r="X51" i="39" s="1"/>
  <c r="Y51" i="39" s="1"/>
  <c r="Z51" i="39" s="1"/>
  <c r="AA51" i="39" s="1"/>
  <c r="AB51" i="39" s="1"/>
  <c r="AC51" i="39" s="1"/>
  <c r="J51" i="39"/>
  <c r="G50" i="39"/>
  <c r="U51" i="43"/>
  <c r="V51" i="43" s="1"/>
  <c r="W51" i="43" s="1"/>
  <c r="X51" i="43" s="1"/>
  <c r="Y51" i="43" s="1"/>
  <c r="Z51" i="43" s="1"/>
  <c r="AA51" i="43" s="1"/>
  <c r="AB51" i="43" s="1"/>
  <c r="AC51" i="43" s="1"/>
  <c r="J51" i="43"/>
  <c r="G50" i="43"/>
  <c r="J51" i="49"/>
  <c r="U51" i="49"/>
  <c r="V51" i="49" s="1"/>
  <c r="W51" i="49" s="1"/>
  <c r="X51" i="49" s="1"/>
  <c r="Y51" i="49" s="1"/>
  <c r="Z51" i="49" s="1"/>
  <c r="AA51" i="49" s="1"/>
  <c r="AB51" i="49" s="1"/>
  <c r="AC51" i="49" s="1"/>
  <c r="G50" i="49"/>
  <c r="J51" i="57"/>
  <c r="U51" i="57"/>
  <c r="V51" i="57" s="1"/>
  <c r="W51" i="57" s="1"/>
  <c r="X51" i="57" s="1"/>
  <c r="Y51" i="57" s="1"/>
  <c r="Z51" i="57" s="1"/>
  <c r="AA51" i="57" s="1"/>
  <c r="AB51" i="57" s="1"/>
  <c r="AC51" i="57" s="1"/>
  <c r="G50" i="57"/>
  <c r="J51" i="61"/>
  <c r="U51" i="61"/>
  <c r="V51" i="61" s="1"/>
  <c r="W51" i="61" s="1"/>
  <c r="X51" i="61" s="1"/>
  <c r="Y51" i="61" s="1"/>
  <c r="Z51" i="61" s="1"/>
  <c r="AA51" i="61" s="1"/>
  <c r="AB51" i="61" s="1"/>
  <c r="AC51" i="61" s="1"/>
  <c r="G50" i="61"/>
  <c r="J51" i="51"/>
  <c r="U51" i="51"/>
  <c r="V51" i="51" s="1"/>
  <c r="W51" i="51" s="1"/>
  <c r="X51" i="51" s="1"/>
  <c r="Y51" i="51" s="1"/>
  <c r="Z51" i="51" s="1"/>
  <c r="AA51" i="51" s="1"/>
  <c r="AB51" i="51" s="1"/>
  <c r="AC51" i="51" s="1"/>
  <c r="G50" i="51"/>
  <c r="U51" i="35"/>
  <c r="V51" i="35" s="1"/>
  <c r="W51" i="35" s="1"/>
  <c r="X51" i="35" s="1"/>
  <c r="Y51" i="35" s="1"/>
  <c r="Z51" i="35" s="1"/>
  <c r="AA51" i="35" s="1"/>
  <c r="AB51" i="35" s="1"/>
  <c r="AC51" i="35" s="1"/>
  <c r="J51" i="35"/>
  <c r="G50" i="35"/>
  <c r="G50" i="64"/>
  <c r="J51" i="64"/>
  <c r="U51" i="64"/>
  <c r="V51" i="64" s="1"/>
  <c r="W51" i="64" s="1"/>
  <c r="X51" i="64" s="1"/>
  <c r="Y51" i="64" s="1"/>
  <c r="Z51" i="64" s="1"/>
  <c r="AA51" i="64" s="1"/>
  <c r="AB51" i="64" s="1"/>
  <c r="AC51" i="64" s="1"/>
  <c r="L28" i="13"/>
  <c r="N36" i="13"/>
  <c r="S36" i="13"/>
  <c r="M53" i="13"/>
  <c r="Y34" i="11"/>
  <c r="K34" i="41"/>
  <c r="O34" i="41"/>
  <c r="O55" i="41" s="1"/>
  <c r="O28" i="41" s="1"/>
  <c r="X29" i="13"/>
  <c r="CK36" i="43"/>
  <c r="BE36" i="43"/>
  <c r="BE36" i="37"/>
  <c r="CK36" i="37"/>
  <c r="D49" i="2"/>
  <c r="Q9" i="60" s="1"/>
  <c r="A29" i="61" s="1"/>
  <c r="G29" i="61" s="1"/>
  <c r="Q9" i="58"/>
  <c r="A29" i="59" s="1"/>
  <c r="G29" i="59" s="1"/>
  <c r="C31" i="2"/>
  <c r="Q8" i="22"/>
  <c r="A34" i="23" s="1"/>
  <c r="G34" i="23" s="1"/>
  <c r="W34" i="17"/>
  <c r="AI36" i="15"/>
  <c r="AE36" i="15"/>
  <c r="AH52" i="15"/>
  <c r="AD52" i="15"/>
  <c r="J38" i="17"/>
  <c r="G56" i="17"/>
  <c r="U38" i="17"/>
  <c r="O37" i="17"/>
  <c r="K37" i="17"/>
  <c r="G54" i="64"/>
  <c r="G27" i="64" s="1"/>
  <c r="J52" i="64"/>
  <c r="U52" i="64"/>
  <c r="V52" i="64" s="1"/>
  <c r="W52" i="64" s="1"/>
  <c r="X52" i="64" s="1"/>
  <c r="Y52" i="64" s="1"/>
  <c r="Z52" i="64" s="1"/>
  <c r="AA52" i="64" s="1"/>
  <c r="AB52" i="64" s="1"/>
  <c r="AC52" i="64" s="1"/>
  <c r="AD36" i="64"/>
  <c r="AH36" i="64"/>
  <c r="R29" i="11"/>
  <c r="Q29" i="11"/>
  <c r="Q28" i="11" s="1"/>
  <c r="M29" i="11"/>
  <c r="L28" i="11"/>
  <c r="N38" i="41"/>
  <c r="M56" i="41"/>
  <c r="S38" i="41"/>
  <c r="S56" i="41" s="1"/>
  <c r="N38" i="45"/>
  <c r="M56" i="45"/>
  <c r="S38" i="45"/>
  <c r="S56" i="45" s="1"/>
  <c r="P29" i="41"/>
  <c r="L29" i="41"/>
  <c r="P34" i="15"/>
  <c r="P55" i="15" s="1"/>
  <c r="K55" i="15"/>
  <c r="L34" i="15"/>
  <c r="S38" i="61"/>
  <c r="S56" i="61" s="1"/>
  <c r="M56" i="61"/>
  <c r="N38" i="61"/>
  <c r="M55" i="11"/>
  <c r="N34" i="11"/>
  <c r="S34" i="11"/>
  <c r="S55" i="11" s="1"/>
  <c r="V29" i="64"/>
  <c r="Q29" i="37"/>
  <c r="M29" i="37"/>
  <c r="R29" i="37"/>
  <c r="K38" i="15"/>
  <c r="O38" i="15"/>
  <c r="O56" i="15" s="1"/>
  <c r="M37" i="13"/>
  <c r="Q37" i="13"/>
  <c r="R37" i="13"/>
  <c r="Q52" i="13"/>
  <c r="Q53" i="13" s="1"/>
  <c r="R52" i="13"/>
  <c r="R53" i="13" s="1"/>
  <c r="M52" i="13"/>
  <c r="BE36" i="35"/>
  <c r="CK36" i="35"/>
  <c r="X29" i="11"/>
  <c r="Y38" i="37"/>
  <c r="BA37" i="45"/>
  <c r="BK37" i="45"/>
  <c r="BL37" i="45" s="1"/>
  <c r="BM37" i="45" s="1"/>
  <c r="BN37" i="45" s="1"/>
  <c r="BO37" i="45" s="1"/>
  <c r="Y38" i="51"/>
  <c r="C42" i="2"/>
  <c r="Q8" i="44"/>
  <c r="A34" i="45" s="1"/>
  <c r="G34" i="45" s="1"/>
  <c r="M56" i="55"/>
  <c r="N38" i="55"/>
  <c r="S38" i="55"/>
  <c r="S56" i="55" s="1"/>
  <c r="V29" i="55"/>
  <c r="K34" i="64"/>
  <c r="O34" i="64"/>
  <c r="O55" i="64" s="1"/>
  <c r="V34" i="64"/>
  <c r="S38" i="35"/>
  <c r="S56" i="35" s="1"/>
  <c r="M56" i="35"/>
  <c r="N38" i="35"/>
  <c r="AL37" i="59"/>
  <c r="AG37" i="59"/>
  <c r="AM37" i="59" s="1"/>
  <c r="AN37" i="59" s="1"/>
  <c r="AO37" i="59" s="1"/>
  <c r="AP37" i="59" s="1"/>
  <c r="AQ37" i="59" s="1"/>
  <c r="AR37" i="59" s="1"/>
  <c r="AS37" i="59" s="1"/>
  <c r="AT37" i="59" s="1"/>
  <c r="AU37" i="59" s="1"/>
  <c r="AV37" i="59" s="1"/>
  <c r="AW37" i="59" s="1"/>
  <c r="AX37" i="59" s="1"/>
  <c r="AY37" i="59" s="1"/>
  <c r="AZ37" i="59" s="1"/>
  <c r="M29" i="49"/>
  <c r="R29" i="49"/>
  <c r="Q29" i="49"/>
  <c r="CK36" i="41"/>
  <c r="BE36" i="41"/>
  <c r="S38" i="57"/>
  <c r="S56" i="57" s="1"/>
  <c r="N38" i="57"/>
  <c r="M56" i="57"/>
  <c r="M56" i="51"/>
  <c r="N38" i="51"/>
  <c r="S38" i="51"/>
  <c r="S56" i="51" s="1"/>
  <c r="L55" i="37"/>
  <c r="L28" i="37" s="1"/>
  <c r="Q34" i="37"/>
  <c r="Q55" i="37" s="1"/>
  <c r="M34" i="37"/>
  <c r="R34" i="37"/>
  <c r="R55" i="37" s="1"/>
  <c r="O28" i="15"/>
  <c r="R38" i="59"/>
  <c r="R56" i="59" s="1"/>
  <c r="Q38" i="59"/>
  <c r="Q56" i="59" s="1"/>
  <c r="M38" i="59"/>
  <c r="L56" i="59"/>
  <c r="X38" i="59"/>
  <c r="M55" i="35"/>
  <c r="M28" i="35" s="1"/>
  <c r="S34" i="35"/>
  <c r="S55" i="35" s="1"/>
  <c r="N34" i="35"/>
  <c r="L36" i="15"/>
  <c r="P36" i="15"/>
  <c r="K53" i="15"/>
  <c r="K28" i="15" s="1"/>
  <c r="U38" i="64"/>
  <c r="V38" i="64" s="1"/>
  <c r="G56" i="64"/>
  <c r="J38" i="64"/>
  <c r="K36" i="19"/>
  <c r="O36" i="19"/>
  <c r="AH36" i="17"/>
  <c r="AD36" i="17"/>
  <c r="BK37" i="41"/>
  <c r="BL37" i="41" s="1"/>
  <c r="BM37" i="41" s="1"/>
  <c r="BN37" i="41" s="1"/>
  <c r="BO37" i="41" s="1"/>
  <c r="BA37" i="41"/>
  <c r="P34" i="39"/>
  <c r="P55" i="39" s="1"/>
  <c r="P28" i="39" s="1"/>
  <c r="L34" i="39"/>
  <c r="K55" i="39"/>
  <c r="K28" i="39" s="1"/>
  <c r="P28" i="13"/>
  <c r="Y34" i="15"/>
  <c r="AF29" i="49"/>
  <c r="AJ29" i="49"/>
  <c r="AK29" i="49"/>
  <c r="BK37" i="35"/>
  <c r="BL37" i="35" s="1"/>
  <c r="BM37" i="35" s="1"/>
  <c r="BN37" i="35" s="1"/>
  <c r="BO37" i="35" s="1"/>
  <c r="BA37" i="35"/>
  <c r="J29" i="19"/>
  <c r="U29" i="19"/>
  <c r="I27" i="19"/>
  <c r="G28" i="19"/>
  <c r="V29" i="17"/>
  <c r="Y38" i="41"/>
  <c r="Y38" i="45"/>
  <c r="P37" i="15"/>
  <c r="L37" i="15"/>
  <c r="G56" i="19"/>
  <c r="J38" i="19"/>
  <c r="U38" i="19"/>
  <c r="AH37" i="19"/>
  <c r="AD37" i="19"/>
  <c r="U51" i="15"/>
  <c r="V51" i="15" s="1"/>
  <c r="W51" i="15" s="1"/>
  <c r="X51" i="15" s="1"/>
  <c r="Y51" i="15" s="1"/>
  <c r="Z51" i="15" s="1"/>
  <c r="AA51" i="15" s="1"/>
  <c r="AB51" i="15" s="1"/>
  <c r="AC51" i="15" s="1"/>
  <c r="J51" i="15"/>
  <c r="G50" i="15"/>
  <c r="U51" i="33"/>
  <c r="V51" i="33" s="1"/>
  <c r="W51" i="33" s="1"/>
  <c r="X51" i="33" s="1"/>
  <c r="Y51" i="33" s="1"/>
  <c r="Z51" i="33" s="1"/>
  <c r="AA51" i="33" s="1"/>
  <c r="AB51" i="33" s="1"/>
  <c r="AC51" i="33" s="1"/>
  <c r="J51" i="33"/>
  <c r="G50" i="33"/>
  <c r="U51" i="13"/>
  <c r="V51" i="13" s="1"/>
  <c r="W51" i="13" s="1"/>
  <c r="X51" i="13" s="1"/>
  <c r="Y51" i="13" s="1"/>
  <c r="Z51" i="13" s="1"/>
  <c r="AA51" i="13" s="1"/>
  <c r="AB51" i="13" s="1"/>
  <c r="AC51" i="13" s="1"/>
  <c r="J51" i="13"/>
  <c r="G50" i="13"/>
  <c r="U51" i="19"/>
  <c r="V51" i="19" s="1"/>
  <c r="W51" i="19" s="1"/>
  <c r="X51" i="19" s="1"/>
  <c r="Y51" i="19" s="1"/>
  <c r="Z51" i="19" s="1"/>
  <c r="AA51" i="19" s="1"/>
  <c r="AB51" i="19" s="1"/>
  <c r="AC51" i="19" s="1"/>
  <c r="J51" i="19"/>
  <c r="G50" i="19"/>
  <c r="U51" i="27"/>
  <c r="V51" i="27" s="1"/>
  <c r="W51" i="27" s="1"/>
  <c r="X51" i="27" s="1"/>
  <c r="Y51" i="27" s="1"/>
  <c r="Z51" i="27" s="1"/>
  <c r="AA51" i="27" s="1"/>
  <c r="AB51" i="27" s="1"/>
  <c r="AC51" i="27" s="1"/>
  <c r="J51" i="27"/>
  <c r="G50" i="27"/>
  <c r="J51" i="31"/>
  <c r="U51" i="31"/>
  <c r="V51" i="31" s="1"/>
  <c r="W51" i="31" s="1"/>
  <c r="X51" i="31" s="1"/>
  <c r="Y51" i="31" s="1"/>
  <c r="Z51" i="31" s="1"/>
  <c r="AA51" i="31" s="1"/>
  <c r="AB51" i="31" s="1"/>
  <c r="AC51" i="31" s="1"/>
  <c r="G50" i="31"/>
  <c r="J51" i="41"/>
  <c r="U51" i="41"/>
  <c r="V51" i="41" s="1"/>
  <c r="W51" i="41" s="1"/>
  <c r="X51" i="41" s="1"/>
  <c r="Y51" i="41" s="1"/>
  <c r="Z51" i="41" s="1"/>
  <c r="AA51" i="41" s="1"/>
  <c r="AB51" i="41" s="1"/>
  <c r="AC51" i="41" s="1"/>
  <c r="G50" i="41"/>
  <c r="U51" i="45"/>
  <c r="V51" i="45" s="1"/>
  <c r="W51" i="45" s="1"/>
  <c r="X51" i="45" s="1"/>
  <c r="Y51" i="45" s="1"/>
  <c r="Z51" i="45" s="1"/>
  <c r="AA51" i="45" s="1"/>
  <c r="AB51" i="45" s="1"/>
  <c r="AC51" i="45" s="1"/>
  <c r="J51" i="45"/>
  <c r="G50" i="45"/>
  <c r="U51" i="53"/>
  <c r="V51" i="53" s="1"/>
  <c r="W51" i="53" s="1"/>
  <c r="X51" i="53" s="1"/>
  <c r="Y51" i="53" s="1"/>
  <c r="Z51" i="53" s="1"/>
  <c r="AA51" i="53" s="1"/>
  <c r="AB51" i="53" s="1"/>
  <c r="AC51" i="53" s="1"/>
  <c r="J51" i="53"/>
  <c r="G50" i="53"/>
  <c r="U51" i="59"/>
  <c r="V51" i="59" s="1"/>
  <c r="W51" i="59" s="1"/>
  <c r="X51" i="59" s="1"/>
  <c r="Y51" i="59" s="1"/>
  <c r="Z51" i="59" s="1"/>
  <c r="AA51" i="59" s="1"/>
  <c r="AB51" i="59" s="1"/>
  <c r="AC51" i="59" s="1"/>
  <c r="J51" i="59"/>
  <c r="G50" i="59"/>
  <c r="U51" i="47"/>
  <c r="V51" i="47" s="1"/>
  <c r="W51" i="47" s="1"/>
  <c r="X51" i="47" s="1"/>
  <c r="Y51" i="47" s="1"/>
  <c r="Z51" i="47" s="1"/>
  <c r="AA51" i="47" s="1"/>
  <c r="AB51" i="47" s="1"/>
  <c r="AC51" i="47" s="1"/>
  <c r="J51" i="47"/>
  <c r="G50" i="47"/>
  <c r="J51" i="37"/>
  <c r="U51" i="37"/>
  <c r="V51" i="37" s="1"/>
  <c r="W51" i="37" s="1"/>
  <c r="X51" i="37" s="1"/>
  <c r="Y51" i="37" s="1"/>
  <c r="Z51" i="37" s="1"/>
  <c r="AA51" i="37" s="1"/>
  <c r="AB51" i="37" s="1"/>
  <c r="AC51" i="37" s="1"/>
  <c r="G50" i="37"/>
  <c r="J51" i="55"/>
  <c r="U51" i="55"/>
  <c r="V51" i="55" s="1"/>
  <c r="W51" i="55" s="1"/>
  <c r="X51" i="55" s="1"/>
  <c r="Y51" i="55" s="1"/>
  <c r="Z51" i="55" s="1"/>
  <c r="AA51" i="55" s="1"/>
  <c r="AB51" i="55" s="1"/>
  <c r="AC51" i="55" s="1"/>
  <c r="G50" i="55"/>
  <c r="Z37" i="53"/>
  <c r="T37" i="53"/>
  <c r="S38" i="53"/>
  <c r="S56" i="53" s="1"/>
  <c r="M56" i="53"/>
  <c r="N38" i="53"/>
  <c r="Y38" i="53"/>
  <c r="S38" i="49"/>
  <c r="S56" i="49" s="1"/>
  <c r="N38" i="49"/>
  <c r="M56" i="49"/>
  <c r="T37" i="49"/>
  <c r="Z37" i="49"/>
  <c r="Y38" i="49"/>
  <c r="Z37" i="47"/>
  <c r="Y38" i="47"/>
  <c r="T37" i="47"/>
  <c r="N38" i="47"/>
  <c r="M56" i="47"/>
  <c r="S38" i="47"/>
  <c r="S56" i="47" s="1"/>
  <c r="Z38" i="39"/>
  <c r="N38" i="39"/>
  <c r="S38" i="39"/>
  <c r="S56" i="39" s="1"/>
  <c r="M56" i="39"/>
  <c r="T37" i="39"/>
  <c r="Z37" i="39"/>
  <c r="M37" i="9"/>
  <c r="L55" i="9"/>
  <c r="R37" i="9"/>
  <c r="R55" i="9" s="1"/>
  <c r="Q37" i="9"/>
  <c r="Q55" i="9" s="1"/>
  <c r="K28" i="9"/>
  <c r="Y37" i="9"/>
  <c r="L38" i="9"/>
  <c r="P38" i="9"/>
  <c r="P56" i="9" s="1"/>
  <c r="K56" i="9"/>
  <c r="W38" i="9"/>
  <c r="P28" i="9"/>
  <c r="BO35" i="64"/>
  <c r="CK35" i="64"/>
  <c r="BE35" i="64"/>
  <c r="DD40" i="59"/>
  <c r="DE40" i="59"/>
  <c r="DO40" i="59" s="1"/>
  <c r="DP40" i="59" s="1"/>
  <c r="DQ40" i="59" s="1"/>
  <c r="DR40" i="59" s="1"/>
  <c r="DS40" i="59" s="1"/>
  <c r="DT40" i="59" s="1"/>
  <c r="DU40" i="59" s="1"/>
  <c r="DV40" i="59" s="1"/>
  <c r="DW40" i="59" s="1"/>
  <c r="DE40" i="49"/>
  <c r="DO40" i="49" s="1"/>
  <c r="DP40" i="49" s="1"/>
  <c r="DQ40" i="49" s="1"/>
  <c r="DR40" i="49" s="1"/>
  <c r="DS40" i="49" s="1"/>
  <c r="DT40" i="49" s="1"/>
  <c r="DU40" i="49" s="1"/>
  <c r="DV40" i="49" s="1"/>
  <c r="DW40" i="49" s="1"/>
  <c r="DD40" i="49"/>
  <c r="DE40" i="45"/>
  <c r="DO40" i="45" s="1"/>
  <c r="DP40" i="45" s="1"/>
  <c r="DQ40" i="45" s="1"/>
  <c r="DR40" i="45" s="1"/>
  <c r="DS40" i="45" s="1"/>
  <c r="DT40" i="45" s="1"/>
  <c r="DU40" i="45" s="1"/>
  <c r="DV40" i="45" s="1"/>
  <c r="DW40" i="45" s="1"/>
  <c r="DD40" i="45"/>
  <c r="DD40" i="15"/>
  <c r="DE40" i="15"/>
  <c r="DO40" i="15" s="1"/>
  <c r="DP40" i="15" s="1"/>
  <c r="DQ40" i="15" s="1"/>
  <c r="DR40" i="15" s="1"/>
  <c r="DS40" i="15" s="1"/>
  <c r="DT40" i="15" s="1"/>
  <c r="DU40" i="15" s="1"/>
  <c r="DV40" i="15" s="1"/>
  <c r="DW40" i="15" s="1"/>
  <c r="DD40" i="13"/>
  <c r="DE40" i="13"/>
  <c r="DO40" i="13" s="1"/>
  <c r="DP40" i="13" s="1"/>
  <c r="DQ40" i="13" s="1"/>
  <c r="DR40" i="13" s="1"/>
  <c r="DS40" i="13" s="1"/>
  <c r="DT40" i="13" s="1"/>
  <c r="DU40" i="13" s="1"/>
  <c r="DV40" i="13" s="1"/>
  <c r="DW40" i="13" s="1"/>
  <c r="DE40" i="23"/>
  <c r="DO40" i="23" s="1"/>
  <c r="DP40" i="23" s="1"/>
  <c r="DQ40" i="23" s="1"/>
  <c r="DR40" i="23" s="1"/>
  <c r="DS40" i="23" s="1"/>
  <c r="DT40" i="23" s="1"/>
  <c r="DU40" i="23" s="1"/>
  <c r="DV40" i="23" s="1"/>
  <c r="DW40" i="23" s="1"/>
  <c r="DD40" i="23"/>
  <c r="DE40" i="47"/>
  <c r="DO40" i="47" s="1"/>
  <c r="DP40" i="47" s="1"/>
  <c r="DQ40" i="47" s="1"/>
  <c r="DR40" i="47" s="1"/>
  <c r="DS40" i="47" s="1"/>
  <c r="DT40" i="47" s="1"/>
  <c r="DU40" i="47" s="1"/>
  <c r="DV40" i="47" s="1"/>
  <c r="DW40" i="47" s="1"/>
  <c r="DD40" i="47"/>
  <c r="DE40" i="11"/>
  <c r="DO40" i="11" s="1"/>
  <c r="DP40" i="11" s="1"/>
  <c r="DQ40" i="11" s="1"/>
  <c r="DR40" i="11" s="1"/>
  <c r="DS40" i="11" s="1"/>
  <c r="DT40" i="11" s="1"/>
  <c r="DU40" i="11" s="1"/>
  <c r="DV40" i="11" s="1"/>
  <c r="DW40" i="11" s="1"/>
  <c r="DD40" i="11"/>
  <c r="DD40" i="27"/>
  <c r="DE40" i="27"/>
  <c r="DO40" i="27" s="1"/>
  <c r="DP40" i="27" s="1"/>
  <c r="DQ40" i="27" s="1"/>
  <c r="DR40" i="27" s="1"/>
  <c r="DS40" i="27" s="1"/>
  <c r="DT40" i="27" s="1"/>
  <c r="DU40" i="27" s="1"/>
  <c r="DV40" i="27" s="1"/>
  <c r="DW40" i="27" s="1"/>
  <c r="DD40" i="25"/>
  <c r="DE40" i="25"/>
  <c r="DO40" i="25" s="1"/>
  <c r="DP40" i="25" s="1"/>
  <c r="DQ40" i="25" s="1"/>
  <c r="DR40" i="25" s="1"/>
  <c r="DS40" i="25" s="1"/>
  <c r="DT40" i="25" s="1"/>
  <c r="DU40" i="25" s="1"/>
  <c r="DV40" i="25" s="1"/>
  <c r="DW40" i="25" s="1"/>
  <c r="DD40" i="51"/>
  <c r="DE40" i="51"/>
  <c r="DO40" i="51" s="1"/>
  <c r="DP40" i="51" s="1"/>
  <c r="DQ40" i="51" s="1"/>
  <c r="DR40" i="51" s="1"/>
  <c r="DS40" i="51" s="1"/>
  <c r="DT40" i="51" s="1"/>
  <c r="DU40" i="51" s="1"/>
  <c r="DV40" i="51" s="1"/>
  <c r="DW40" i="51" s="1"/>
  <c r="DD40" i="43"/>
  <c r="DE40" i="43"/>
  <c r="DO40" i="43" s="1"/>
  <c r="DP40" i="43" s="1"/>
  <c r="DQ40" i="43" s="1"/>
  <c r="DR40" i="43" s="1"/>
  <c r="DS40" i="43" s="1"/>
  <c r="DT40" i="43" s="1"/>
  <c r="DU40" i="43" s="1"/>
  <c r="DV40" i="43" s="1"/>
  <c r="DW40" i="43" s="1"/>
  <c r="DE40" i="61"/>
  <c r="DO40" i="61" s="1"/>
  <c r="DP40" i="61" s="1"/>
  <c r="DQ40" i="61" s="1"/>
  <c r="DR40" i="61" s="1"/>
  <c r="DS40" i="61" s="1"/>
  <c r="DT40" i="61" s="1"/>
  <c r="DU40" i="61" s="1"/>
  <c r="DV40" i="61" s="1"/>
  <c r="DW40" i="61" s="1"/>
  <c r="DD40" i="61"/>
  <c r="DE40" i="55"/>
  <c r="DO40" i="55" s="1"/>
  <c r="DP40" i="55" s="1"/>
  <c r="DQ40" i="55" s="1"/>
  <c r="DR40" i="55" s="1"/>
  <c r="DS40" i="55" s="1"/>
  <c r="DT40" i="55" s="1"/>
  <c r="DU40" i="55" s="1"/>
  <c r="DV40" i="55" s="1"/>
  <c r="DW40" i="55" s="1"/>
  <c r="DD40" i="55"/>
  <c r="DD40" i="57"/>
  <c r="DE40" i="57"/>
  <c r="DO40" i="57" s="1"/>
  <c r="DP40" i="57" s="1"/>
  <c r="DQ40" i="57" s="1"/>
  <c r="DR40" i="57" s="1"/>
  <c r="DS40" i="57" s="1"/>
  <c r="DT40" i="57" s="1"/>
  <c r="DU40" i="57" s="1"/>
  <c r="DV40" i="57" s="1"/>
  <c r="DW40" i="57" s="1"/>
  <c r="DE40" i="31"/>
  <c r="DO40" i="31" s="1"/>
  <c r="DP40" i="31" s="1"/>
  <c r="DQ40" i="31" s="1"/>
  <c r="DR40" i="31" s="1"/>
  <c r="DS40" i="31" s="1"/>
  <c r="DT40" i="31" s="1"/>
  <c r="DU40" i="31" s="1"/>
  <c r="DV40" i="31" s="1"/>
  <c r="DW40" i="31" s="1"/>
  <c r="DD40" i="31"/>
  <c r="DE40" i="37"/>
  <c r="DO40" i="37" s="1"/>
  <c r="DP40" i="37" s="1"/>
  <c r="DQ40" i="37" s="1"/>
  <c r="DR40" i="37" s="1"/>
  <c r="DS40" i="37" s="1"/>
  <c r="DT40" i="37" s="1"/>
  <c r="DU40" i="37" s="1"/>
  <c r="DV40" i="37" s="1"/>
  <c r="DW40" i="37" s="1"/>
  <c r="DD40" i="37"/>
  <c r="DD40" i="53"/>
  <c r="DE40" i="53"/>
  <c r="DO40" i="53" s="1"/>
  <c r="DP40" i="53" s="1"/>
  <c r="DQ40" i="53" s="1"/>
  <c r="DR40" i="53" s="1"/>
  <c r="DS40" i="53" s="1"/>
  <c r="DT40" i="53" s="1"/>
  <c r="DU40" i="53" s="1"/>
  <c r="DV40" i="53" s="1"/>
  <c r="DW40" i="53" s="1"/>
  <c r="DE40" i="41"/>
  <c r="DO40" i="41" s="1"/>
  <c r="DP40" i="41" s="1"/>
  <c r="DQ40" i="41" s="1"/>
  <c r="DR40" i="41" s="1"/>
  <c r="DS40" i="41" s="1"/>
  <c r="DT40" i="41" s="1"/>
  <c r="DU40" i="41" s="1"/>
  <c r="DV40" i="41" s="1"/>
  <c r="DW40" i="41" s="1"/>
  <c r="DD40" i="41"/>
  <c r="DE40" i="17"/>
  <c r="DO40" i="17" s="1"/>
  <c r="DP40" i="17" s="1"/>
  <c r="DQ40" i="17" s="1"/>
  <c r="DR40" i="17" s="1"/>
  <c r="DS40" i="17" s="1"/>
  <c r="DT40" i="17" s="1"/>
  <c r="DU40" i="17" s="1"/>
  <c r="DV40" i="17" s="1"/>
  <c r="DW40" i="17" s="1"/>
  <c r="DD40" i="17"/>
  <c r="DD40" i="35"/>
  <c r="DE40" i="35"/>
  <c r="DO40" i="35" s="1"/>
  <c r="DP40" i="35" s="1"/>
  <c r="DQ40" i="35" s="1"/>
  <c r="DR40" i="35" s="1"/>
  <c r="DS40" i="35" s="1"/>
  <c r="DT40" i="35" s="1"/>
  <c r="DU40" i="35" s="1"/>
  <c r="DV40" i="35" s="1"/>
  <c r="DW40" i="35" s="1"/>
  <c r="DE40" i="29"/>
  <c r="DO40" i="29" s="1"/>
  <c r="DP40" i="29" s="1"/>
  <c r="DQ40" i="29" s="1"/>
  <c r="DR40" i="29" s="1"/>
  <c r="DS40" i="29" s="1"/>
  <c r="DT40" i="29" s="1"/>
  <c r="DU40" i="29" s="1"/>
  <c r="DV40" i="29" s="1"/>
  <c r="DW40" i="29" s="1"/>
  <c r="DD40" i="29"/>
  <c r="DD40" i="39"/>
  <c r="DE40" i="39"/>
  <c r="DO40" i="39" s="1"/>
  <c r="DP40" i="39" s="1"/>
  <c r="DQ40" i="39" s="1"/>
  <c r="DR40" i="39" s="1"/>
  <c r="DS40" i="39" s="1"/>
  <c r="DT40" i="39" s="1"/>
  <c r="DU40" i="39" s="1"/>
  <c r="DV40" i="39" s="1"/>
  <c r="DW40" i="39" s="1"/>
  <c r="DD40" i="33"/>
  <c r="DE40" i="33"/>
  <c r="DO40" i="33" s="1"/>
  <c r="DP40" i="33" s="1"/>
  <c r="DQ40" i="33" s="1"/>
  <c r="DR40" i="33" s="1"/>
  <c r="DS40" i="33" s="1"/>
  <c r="DT40" i="33" s="1"/>
  <c r="DU40" i="33" s="1"/>
  <c r="DV40" i="33" s="1"/>
  <c r="DW40" i="33" s="1"/>
  <c r="DD40" i="19"/>
  <c r="DE40" i="19"/>
  <c r="DO40" i="19" s="1"/>
  <c r="DP40" i="19" s="1"/>
  <c r="DQ40" i="19" s="1"/>
  <c r="DR40" i="19" s="1"/>
  <c r="DS40" i="19" s="1"/>
  <c r="DT40" i="19" s="1"/>
  <c r="DU40" i="19" s="1"/>
  <c r="DV40" i="19" s="1"/>
  <c r="DW40" i="19" s="1"/>
  <c r="DC48" i="41"/>
  <c r="CE48" i="41"/>
  <c r="DD49" i="41"/>
  <c r="DE49" i="41"/>
  <c r="DO49" i="41" s="1"/>
  <c r="DP49" i="41" s="1"/>
  <c r="DQ49" i="41" s="1"/>
  <c r="DR49" i="41" s="1"/>
  <c r="DS49" i="41" s="1"/>
  <c r="DT49" i="41" s="1"/>
  <c r="DU49" i="41" s="1"/>
  <c r="DV49" i="41" s="1"/>
  <c r="DW49" i="41" s="1"/>
  <c r="DD44" i="61"/>
  <c r="DE44" i="61"/>
  <c r="DO44" i="61" s="1"/>
  <c r="DP44" i="61" s="1"/>
  <c r="DQ44" i="61" s="1"/>
  <c r="DR44" i="61" s="1"/>
  <c r="DS44" i="61" s="1"/>
  <c r="DT44" i="61" s="1"/>
  <c r="DU44" i="61" s="1"/>
  <c r="DV44" i="61" s="1"/>
  <c r="DW44" i="61" s="1"/>
  <c r="DE47" i="61"/>
  <c r="DO47" i="61" s="1"/>
  <c r="DP47" i="61" s="1"/>
  <c r="DQ47" i="61" s="1"/>
  <c r="DR47" i="61" s="1"/>
  <c r="DS47" i="61" s="1"/>
  <c r="DT47" i="61" s="1"/>
  <c r="DU47" i="61" s="1"/>
  <c r="DV47" i="61" s="1"/>
  <c r="DW47" i="61" s="1"/>
  <c r="DD47" i="61"/>
  <c r="DE48" i="61"/>
  <c r="DD48" i="61"/>
  <c r="CE52" i="61"/>
  <c r="DC52" i="61"/>
  <c r="DP36" i="61"/>
  <c r="DM52" i="61"/>
  <c r="DN48" i="61"/>
  <c r="AY35" i="61"/>
  <c r="DE45" i="13"/>
  <c r="DO45" i="13" s="1"/>
  <c r="DP45" i="13" s="1"/>
  <c r="DQ45" i="13" s="1"/>
  <c r="DR45" i="13" s="1"/>
  <c r="DS45" i="13" s="1"/>
  <c r="DT45" i="13" s="1"/>
  <c r="DU45" i="13" s="1"/>
  <c r="DV45" i="13" s="1"/>
  <c r="DW45" i="13" s="1"/>
  <c r="DD45" i="13"/>
  <c r="CD52" i="49"/>
  <c r="DB52" i="49"/>
  <c r="DE45" i="15"/>
  <c r="DO45" i="15" s="1"/>
  <c r="DP45" i="15" s="1"/>
  <c r="DQ45" i="15" s="1"/>
  <c r="DR45" i="15" s="1"/>
  <c r="DS45" i="15" s="1"/>
  <c r="DT45" i="15" s="1"/>
  <c r="DU45" i="15" s="1"/>
  <c r="DV45" i="15" s="1"/>
  <c r="DW45" i="15" s="1"/>
  <c r="DD45" i="15"/>
  <c r="DD42" i="41"/>
  <c r="DE42" i="41"/>
  <c r="DO42" i="41" s="1"/>
  <c r="DP42" i="41" s="1"/>
  <c r="DQ42" i="41" s="1"/>
  <c r="DR42" i="41" s="1"/>
  <c r="DS42" i="41" s="1"/>
  <c r="DT42" i="41" s="1"/>
  <c r="DU42" i="41" s="1"/>
  <c r="DV42" i="41" s="1"/>
  <c r="DW42" i="41" s="1"/>
  <c r="DE42" i="51"/>
  <c r="DO42" i="51" s="1"/>
  <c r="DP42" i="51" s="1"/>
  <c r="DQ42" i="51" s="1"/>
  <c r="DR42" i="51" s="1"/>
  <c r="DS42" i="51" s="1"/>
  <c r="DT42" i="51" s="1"/>
  <c r="DU42" i="51" s="1"/>
  <c r="DV42" i="51" s="1"/>
  <c r="DW42" i="51" s="1"/>
  <c r="DD42" i="51"/>
  <c r="DD45" i="53"/>
  <c r="DE45" i="53"/>
  <c r="DO45" i="53" s="1"/>
  <c r="DP45" i="53" s="1"/>
  <c r="DQ45" i="53" s="1"/>
  <c r="DR45" i="53" s="1"/>
  <c r="DS45" i="53" s="1"/>
  <c r="DT45" i="53" s="1"/>
  <c r="DU45" i="53" s="1"/>
  <c r="DV45" i="53" s="1"/>
  <c r="DW45" i="53" s="1"/>
  <c r="CE44" i="15"/>
  <c r="DC44" i="15"/>
  <c r="CE44" i="27"/>
  <c r="DC44" i="27"/>
  <c r="DC47" i="39"/>
  <c r="CE47" i="39"/>
  <c r="DC44" i="57"/>
  <c r="CE44" i="57"/>
  <c r="DD42" i="57"/>
  <c r="DE42" i="57"/>
  <c r="DO42" i="57" s="1"/>
  <c r="DP42" i="57" s="1"/>
  <c r="DQ42" i="57" s="1"/>
  <c r="DR42" i="57" s="1"/>
  <c r="DS42" i="57" s="1"/>
  <c r="DT42" i="57" s="1"/>
  <c r="DU42" i="57" s="1"/>
  <c r="DV42" i="57" s="1"/>
  <c r="DW42" i="57" s="1"/>
  <c r="CE47" i="35"/>
  <c r="DC47" i="35"/>
  <c r="DE42" i="13"/>
  <c r="DO42" i="13" s="1"/>
  <c r="DP42" i="13" s="1"/>
  <c r="DQ42" i="13" s="1"/>
  <c r="DR42" i="13" s="1"/>
  <c r="DS42" i="13" s="1"/>
  <c r="DT42" i="13" s="1"/>
  <c r="DU42" i="13" s="1"/>
  <c r="DV42" i="13" s="1"/>
  <c r="DW42" i="13" s="1"/>
  <c r="DD42" i="13"/>
  <c r="DC47" i="53"/>
  <c r="CE47" i="53"/>
  <c r="DE42" i="23"/>
  <c r="DO42" i="23" s="1"/>
  <c r="DP42" i="23" s="1"/>
  <c r="DQ42" i="23" s="1"/>
  <c r="DR42" i="23" s="1"/>
  <c r="DS42" i="23" s="1"/>
  <c r="DT42" i="23" s="1"/>
  <c r="DU42" i="23" s="1"/>
  <c r="DV42" i="23" s="1"/>
  <c r="DW42" i="23" s="1"/>
  <c r="DD42" i="23"/>
  <c r="DE42" i="59"/>
  <c r="DO42" i="59" s="1"/>
  <c r="DP42" i="59" s="1"/>
  <c r="DQ42" i="59" s="1"/>
  <c r="DR42" i="59" s="1"/>
  <c r="DS42" i="59" s="1"/>
  <c r="DT42" i="59" s="1"/>
  <c r="DU42" i="59" s="1"/>
  <c r="DV42" i="59" s="1"/>
  <c r="DW42" i="59" s="1"/>
  <c r="DD42" i="59"/>
  <c r="CE47" i="25"/>
  <c r="DC47" i="25"/>
  <c r="DD42" i="29"/>
  <c r="DE42" i="29"/>
  <c r="DO42" i="29" s="1"/>
  <c r="DP42" i="29" s="1"/>
  <c r="DQ42" i="29" s="1"/>
  <c r="DR42" i="29" s="1"/>
  <c r="DS42" i="29" s="1"/>
  <c r="DT42" i="29" s="1"/>
  <c r="DU42" i="29" s="1"/>
  <c r="DV42" i="29" s="1"/>
  <c r="DW42" i="29" s="1"/>
  <c r="CE44" i="37"/>
  <c r="DC44" i="37"/>
  <c r="CE47" i="43"/>
  <c r="DC47" i="43"/>
  <c r="DC47" i="47"/>
  <c r="CE47" i="47"/>
  <c r="CE44" i="25"/>
  <c r="DC44" i="25"/>
  <c r="DD45" i="59"/>
  <c r="DE45" i="59"/>
  <c r="DO45" i="59" s="1"/>
  <c r="DP45" i="59" s="1"/>
  <c r="DQ45" i="59" s="1"/>
  <c r="DR45" i="59" s="1"/>
  <c r="DS45" i="59" s="1"/>
  <c r="DT45" i="59" s="1"/>
  <c r="DU45" i="59" s="1"/>
  <c r="DV45" i="59" s="1"/>
  <c r="DW45" i="59" s="1"/>
  <c r="CE47" i="55"/>
  <c r="DC47" i="55"/>
  <c r="CE44" i="29"/>
  <c r="DC44" i="29"/>
  <c r="DE45" i="37"/>
  <c r="DO45" i="37" s="1"/>
  <c r="DP45" i="37" s="1"/>
  <c r="DQ45" i="37" s="1"/>
  <c r="DR45" i="37" s="1"/>
  <c r="DS45" i="37" s="1"/>
  <c r="DT45" i="37" s="1"/>
  <c r="DU45" i="37" s="1"/>
  <c r="DV45" i="37" s="1"/>
  <c r="DW45" i="37" s="1"/>
  <c r="DD45" i="37"/>
  <c r="DE42" i="37"/>
  <c r="DO42" i="37" s="1"/>
  <c r="DP42" i="37" s="1"/>
  <c r="DQ42" i="37" s="1"/>
  <c r="DR42" i="37" s="1"/>
  <c r="DS42" i="37" s="1"/>
  <c r="DT42" i="37" s="1"/>
  <c r="DU42" i="37" s="1"/>
  <c r="DV42" i="37" s="1"/>
  <c r="DW42" i="37" s="1"/>
  <c r="DD42" i="37"/>
  <c r="CE44" i="9"/>
  <c r="DC44" i="9"/>
  <c r="CE44" i="41"/>
  <c r="DC44" i="41"/>
  <c r="DE42" i="43"/>
  <c r="DO42" i="43" s="1"/>
  <c r="DP42" i="43" s="1"/>
  <c r="DQ42" i="43" s="1"/>
  <c r="DR42" i="43" s="1"/>
  <c r="DS42" i="43" s="1"/>
  <c r="DT42" i="43" s="1"/>
  <c r="DU42" i="43" s="1"/>
  <c r="DV42" i="43" s="1"/>
  <c r="DW42" i="43" s="1"/>
  <c r="DD42" i="43"/>
  <c r="DC44" i="47"/>
  <c r="CE44" i="47"/>
  <c r="DC44" i="51"/>
  <c r="CE44" i="51"/>
  <c r="DD42" i="39"/>
  <c r="DE42" i="39"/>
  <c r="DO42" i="39" s="1"/>
  <c r="DP42" i="39" s="1"/>
  <c r="DQ42" i="39" s="1"/>
  <c r="DR42" i="39" s="1"/>
  <c r="DS42" i="39" s="1"/>
  <c r="DT42" i="39" s="1"/>
  <c r="DU42" i="39" s="1"/>
  <c r="DV42" i="39" s="1"/>
  <c r="DW42" i="39" s="1"/>
  <c r="DE42" i="45"/>
  <c r="DO42" i="45" s="1"/>
  <c r="DP42" i="45" s="1"/>
  <c r="DQ42" i="45" s="1"/>
  <c r="DR42" i="45" s="1"/>
  <c r="DS42" i="45" s="1"/>
  <c r="DT42" i="45" s="1"/>
  <c r="DU42" i="45" s="1"/>
  <c r="DV42" i="45" s="1"/>
  <c r="DW42" i="45" s="1"/>
  <c r="DD42" i="45"/>
  <c r="DC44" i="33"/>
  <c r="CE44" i="33"/>
  <c r="DE45" i="47"/>
  <c r="DO45" i="47" s="1"/>
  <c r="DP45" i="47" s="1"/>
  <c r="DQ45" i="47" s="1"/>
  <c r="DR45" i="47" s="1"/>
  <c r="DS45" i="47" s="1"/>
  <c r="DT45" i="47" s="1"/>
  <c r="DU45" i="47" s="1"/>
  <c r="DV45" i="47" s="1"/>
  <c r="DW45" i="47" s="1"/>
  <c r="DD45" i="47"/>
  <c r="DC47" i="13"/>
  <c r="CE47" i="13"/>
  <c r="DE42" i="15"/>
  <c r="DO42" i="15" s="1"/>
  <c r="DP42" i="15" s="1"/>
  <c r="DQ42" i="15" s="1"/>
  <c r="DR42" i="15" s="1"/>
  <c r="DS42" i="15" s="1"/>
  <c r="DT42" i="15" s="1"/>
  <c r="DU42" i="15" s="1"/>
  <c r="DV42" i="15" s="1"/>
  <c r="DW42" i="15" s="1"/>
  <c r="DD42" i="15"/>
  <c r="DE45" i="33"/>
  <c r="DO45" i="33" s="1"/>
  <c r="DP45" i="33" s="1"/>
  <c r="DQ45" i="33" s="1"/>
  <c r="DR45" i="33" s="1"/>
  <c r="DS45" i="33" s="1"/>
  <c r="DT45" i="33" s="1"/>
  <c r="DU45" i="33" s="1"/>
  <c r="DV45" i="33" s="1"/>
  <c r="DW45" i="33" s="1"/>
  <c r="DD45" i="33"/>
  <c r="DD45" i="39"/>
  <c r="DE45" i="39"/>
  <c r="DO45" i="39" s="1"/>
  <c r="DP45" i="39" s="1"/>
  <c r="DQ45" i="39" s="1"/>
  <c r="DR45" i="39" s="1"/>
  <c r="DS45" i="39" s="1"/>
  <c r="DT45" i="39" s="1"/>
  <c r="DU45" i="39" s="1"/>
  <c r="DV45" i="39" s="1"/>
  <c r="DW45" i="39" s="1"/>
  <c r="DE42" i="35"/>
  <c r="DO42" i="35" s="1"/>
  <c r="DP42" i="35" s="1"/>
  <c r="DQ42" i="35" s="1"/>
  <c r="DR42" i="35" s="1"/>
  <c r="DS42" i="35" s="1"/>
  <c r="DT42" i="35" s="1"/>
  <c r="DU42" i="35" s="1"/>
  <c r="DV42" i="35" s="1"/>
  <c r="DW42" i="35" s="1"/>
  <c r="DD42" i="35"/>
  <c r="CD52" i="55"/>
  <c r="DB52" i="55"/>
  <c r="DE45" i="29"/>
  <c r="DO45" i="29" s="1"/>
  <c r="DP45" i="29" s="1"/>
  <c r="DQ45" i="29" s="1"/>
  <c r="DR45" i="29" s="1"/>
  <c r="DS45" i="29" s="1"/>
  <c r="DT45" i="29" s="1"/>
  <c r="DU45" i="29" s="1"/>
  <c r="DV45" i="29" s="1"/>
  <c r="DW45" i="29" s="1"/>
  <c r="DD45" i="29"/>
  <c r="CE47" i="37"/>
  <c r="DC47" i="37"/>
  <c r="CD52" i="59"/>
  <c r="DB52" i="59"/>
  <c r="CE44" i="53"/>
  <c r="DC44" i="53"/>
  <c r="CE44" i="13"/>
  <c r="DC44" i="13"/>
  <c r="CE45" i="9"/>
  <c r="DC45" i="9"/>
  <c r="DC47" i="15"/>
  <c r="CE47" i="15"/>
  <c r="CE47" i="59"/>
  <c r="DC47" i="59"/>
  <c r="CD52" i="45"/>
  <c r="DB52" i="45"/>
  <c r="DD42" i="47"/>
  <c r="DE42" i="47"/>
  <c r="DO42" i="47" s="1"/>
  <c r="DP42" i="47" s="1"/>
  <c r="DQ42" i="47" s="1"/>
  <c r="DR42" i="47" s="1"/>
  <c r="DS42" i="47" s="1"/>
  <c r="DT42" i="47" s="1"/>
  <c r="DU42" i="47" s="1"/>
  <c r="DV42" i="47" s="1"/>
  <c r="DW42" i="47" s="1"/>
  <c r="DC44" i="59"/>
  <c r="CE44" i="59"/>
  <c r="DC44" i="17"/>
  <c r="CE44" i="17"/>
  <c r="DE45" i="55"/>
  <c r="DO45" i="55" s="1"/>
  <c r="DP45" i="55" s="1"/>
  <c r="DQ45" i="55" s="1"/>
  <c r="DR45" i="55" s="1"/>
  <c r="DS45" i="55" s="1"/>
  <c r="DT45" i="55" s="1"/>
  <c r="DU45" i="55" s="1"/>
  <c r="DV45" i="55" s="1"/>
  <c r="DW45" i="55" s="1"/>
  <c r="DD45" i="55"/>
  <c r="DD42" i="31"/>
  <c r="DE42" i="31"/>
  <c r="DO42" i="31" s="1"/>
  <c r="DP42" i="31" s="1"/>
  <c r="DQ42" i="31" s="1"/>
  <c r="DR42" i="31" s="1"/>
  <c r="DS42" i="31" s="1"/>
  <c r="DT42" i="31" s="1"/>
  <c r="DU42" i="31" s="1"/>
  <c r="DV42" i="31" s="1"/>
  <c r="DW42" i="31" s="1"/>
  <c r="DC44" i="49"/>
  <c r="CE44" i="49"/>
  <c r="CE47" i="49"/>
  <c r="DC47" i="49"/>
  <c r="DE45" i="17"/>
  <c r="DO45" i="17" s="1"/>
  <c r="DP45" i="17" s="1"/>
  <c r="DQ45" i="17" s="1"/>
  <c r="DR45" i="17" s="1"/>
  <c r="DS45" i="17" s="1"/>
  <c r="DT45" i="17" s="1"/>
  <c r="DU45" i="17" s="1"/>
  <c r="DV45" i="17" s="1"/>
  <c r="DW45" i="17" s="1"/>
  <c r="DD45" i="17"/>
  <c r="DD45" i="43"/>
  <c r="DE45" i="43"/>
  <c r="DO45" i="43" s="1"/>
  <c r="DP45" i="43" s="1"/>
  <c r="DQ45" i="43" s="1"/>
  <c r="DR45" i="43" s="1"/>
  <c r="DS45" i="43" s="1"/>
  <c r="DT45" i="43" s="1"/>
  <c r="DU45" i="43" s="1"/>
  <c r="DV45" i="43" s="1"/>
  <c r="DW45" i="43" s="1"/>
  <c r="CE47" i="17"/>
  <c r="DC47" i="17"/>
  <c r="DE45" i="51"/>
  <c r="DO45" i="51" s="1"/>
  <c r="DP45" i="51" s="1"/>
  <c r="DQ45" i="51" s="1"/>
  <c r="DR45" i="51" s="1"/>
  <c r="DS45" i="51" s="1"/>
  <c r="DT45" i="51" s="1"/>
  <c r="DU45" i="51" s="1"/>
  <c r="DV45" i="51" s="1"/>
  <c r="DW45" i="51" s="1"/>
  <c r="DD45" i="51"/>
  <c r="DC44" i="45"/>
  <c r="CE44" i="45"/>
  <c r="DD45" i="27"/>
  <c r="DE45" i="27"/>
  <c r="DO45" i="27" s="1"/>
  <c r="DP45" i="27" s="1"/>
  <c r="DQ45" i="27" s="1"/>
  <c r="DR45" i="27" s="1"/>
  <c r="DS45" i="27" s="1"/>
  <c r="DT45" i="27" s="1"/>
  <c r="DU45" i="27" s="1"/>
  <c r="DV45" i="27" s="1"/>
  <c r="DW45" i="27" s="1"/>
  <c r="DD42" i="27"/>
  <c r="DE42" i="27"/>
  <c r="DO42" i="27" s="1"/>
  <c r="DP42" i="27" s="1"/>
  <c r="DQ42" i="27" s="1"/>
  <c r="DR42" i="27" s="1"/>
  <c r="DS42" i="27" s="1"/>
  <c r="DT42" i="27" s="1"/>
  <c r="DU42" i="27" s="1"/>
  <c r="DV42" i="27" s="1"/>
  <c r="DW42" i="27" s="1"/>
  <c r="DE36" i="9"/>
  <c r="DO36" i="9" s="1"/>
  <c r="DP36" i="9" s="1"/>
  <c r="DD36" i="9"/>
  <c r="DE45" i="45"/>
  <c r="DO45" i="45" s="1"/>
  <c r="DP45" i="45" s="1"/>
  <c r="DQ45" i="45" s="1"/>
  <c r="DR45" i="45" s="1"/>
  <c r="DS45" i="45" s="1"/>
  <c r="DT45" i="45" s="1"/>
  <c r="DU45" i="45" s="1"/>
  <c r="DV45" i="45" s="1"/>
  <c r="DW45" i="45" s="1"/>
  <c r="DD45" i="45"/>
  <c r="CE44" i="55"/>
  <c r="DC44" i="55"/>
  <c r="DC47" i="33"/>
  <c r="CE47" i="33"/>
  <c r="CE47" i="19"/>
  <c r="DC47" i="19"/>
  <c r="DE45" i="23"/>
  <c r="DO45" i="23" s="1"/>
  <c r="DP45" i="23" s="1"/>
  <c r="DQ45" i="23" s="1"/>
  <c r="DR45" i="23" s="1"/>
  <c r="DS45" i="23" s="1"/>
  <c r="DT45" i="23" s="1"/>
  <c r="DU45" i="23" s="1"/>
  <c r="DV45" i="23" s="1"/>
  <c r="DW45" i="23" s="1"/>
  <c r="DD45" i="23"/>
  <c r="CE44" i="43"/>
  <c r="DC44" i="43"/>
  <c r="DC44" i="31"/>
  <c r="CE44" i="31"/>
  <c r="DC47" i="29"/>
  <c r="CE47" i="29"/>
  <c r="DD42" i="55"/>
  <c r="DE42" i="55"/>
  <c r="DO42" i="55" s="1"/>
  <c r="DP42" i="55" s="1"/>
  <c r="DQ42" i="55" s="1"/>
  <c r="DR42" i="55" s="1"/>
  <c r="DS42" i="55" s="1"/>
  <c r="DT42" i="55" s="1"/>
  <c r="DU42" i="55" s="1"/>
  <c r="DV42" i="55" s="1"/>
  <c r="DW42" i="55" s="1"/>
  <c r="DE42" i="33"/>
  <c r="DO42" i="33" s="1"/>
  <c r="DP42" i="33" s="1"/>
  <c r="DQ42" i="33" s="1"/>
  <c r="DR42" i="33" s="1"/>
  <c r="DS42" i="33" s="1"/>
  <c r="DT42" i="33" s="1"/>
  <c r="DU42" i="33" s="1"/>
  <c r="DV42" i="33" s="1"/>
  <c r="DW42" i="33" s="1"/>
  <c r="DD42" i="33"/>
  <c r="DD45" i="19"/>
  <c r="DE45" i="19"/>
  <c r="DO45" i="19" s="1"/>
  <c r="DP45" i="19" s="1"/>
  <c r="DQ45" i="19" s="1"/>
  <c r="DR45" i="19" s="1"/>
  <c r="DS45" i="19" s="1"/>
  <c r="DT45" i="19" s="1"/>
  <c r="DU45" i="19" s="1"/>
  <c r="DV45" i="19" s="1"/>
  <c r="DW45" i="19" s="1"/>
  <c r="DC47" i="51"/>
  <c r="CE47" i="51"/>
  <c r="DE45" i="49"/>
  <c r="DO45" i="49" s="1"/>
  <c r="DP45" i="49" s="1"/>
  <c r="DQ45" i="49" s="1"/>
  <c r="DR45" i="49" s="1"/>
  <c r="DS45" i="49" s="1"/>
  <c r="DT45" i="49" s="1"/>
  <c r="DU45" i="49" s="1"/>
  <c r="DV45" i="49" s="1"/>
  <c r="DW45" i="49" s="1"/>
  <c r="DD45" i="49"/>
  <c r="DE42" i="53"/>
  <c r="DO42" i="53" s="1"/>
  <c r="DP42" i="53" s="1"/>
  <c r="DQ42" i="53" s="1"/>
  <c r="DR42" i="53" s="1"/>
  <c r="DS42" i="53" s="1"/>
  <c r="DT42" i="53" s="1"/>
  <c r="DU42" i="53" s="1"/>
  <c r="DV42" i="53" s="1"/>
  <c r="DW42" i="53" s="1"/>
  <c r="DD42" i="53"/>
  <c r="DE45" i="57"/>
  <c r="DO45" i="57" s="1"/>
  <c r="DP45" i="57" s="1"/>
  <c r="DQ45" i="57" s="1"/>
  <c r="DR45" i="57" s="1"/>
  <c r="DS45" i="57" s="1"/>
  <c r="DT45" i="57" s="1"/>
  <c r="DU45" i="57" s="1"/>
  <c r="DV45" i="57" s="1"/>
  <c r="DW45" i="57" s="1"/>
  <c r="DD45" i="57"/>
  <c r="DD45" i="31"/>
  <c r="DE45" i="31"/>
  <c r="DO45" i="31" s="1"/>
  <c r="DP45" i="31" s="1"/>
  <c r="DQ45" i="31" s="1"/>
  <c r="DR45" i="31" s="1"/>
  <c r="DS45" i="31" s="1"/>
  <c r="DT45" i="31" s="1"/>
  <c r="DU45" i="31" s="1"/>
  <c r="DV45" i="31" s="1"/>
  <c r="DW45" i="31" s="1"/>
  <c r="DD45" i="41"/>
  <c r="DE45" i="41"/>
  <c r="DO45" i="41" s="1"/>
  <c r="DP45" i="41" s="1"/>
  <c r="DQ45" i="41" s="1"/>
  <c r="DR45" i="41" s="1"/>
  <c r="DS45" i="41" s="1"/>
  <c r="DT45" i="41" s="1"/>
  <c r="DU45" i="41" s="1"/>
  <c r="DV45" i="41" s="1"/>
  <c r="DW45" i="41" s="1"/>
  <c r="CE47" i="31"/>
  <c r="DC47" i="31"/>
  <c r="DC47" i="57"/>
  <c r="CE47" i="57"/>
  <c r="DD42" i="25"/>
  <c r="DE42" i="25"/>
  <c r="DO42" i="25" s="1"/>
  <c r="DP42" i="25" s="1"/>
  <c r="DQ42" i="25" s="1"/>
  <c r="DR42" i="25" s="1"/>
  <c r="DS42" i="25" s="1"/>
  <c r="DT42" i="25" s="1"/>
  <c r="DU42" i="25" s="1"/>
  <c r="DV42" i="25" s="1"/>
  <c r="DW42" i="25" s="1"/>
  <c r="DD42" i="49"/>
  <c r="DE42" i="49"/>
  <c r="DO42" i="49" s="1"/>
  <c r="DP42" i="49" s="1"/>
  <c r="DQ42" i="49" s="1"/>
  <c r="DR42" i="49" s="1"/>
  <c r="DS42" i="49" s="1"/>
  <c r="DT42" i="49" s="1"/>
  <c r="DU42" i="49" s="1"/>
  <c r="DV42" i="49" s="1"/>
  <c r="DW42" i="49" s="1"/>
  <c r="CE47" i="23"/>
  <c r="DC47" i="23"/>
  <c r="DE42" i="19"/>
  <c r="DO42" i="19" s="1"/>
  <c r="DP42" i="19" s="1"/>
  <c r="DQ42" i="19" s="1"/>
  <c r="DR42" i="19" s="1"/>
  <c r="DS42" i="19" s="1"/>
  <c r="DT42" i="19" s="1"/>
  <c r="DU42" i="19" s="1"/>
  <c r="DV42" i="19" s="1"/>
  <c r="DW42" i="19" s="1"/>
  <c r="DD42" i="19"/>
  <c r="DC44" i="39"/>
  <c r="CE44" i="39"/>
  <c r="DE45" i="25"/>
  <c r="DO45" i="25" s="1"/>
  <c r="DP45" i="25" s="1"/>
  <c r="DQ45" i="25" s="1"/>
  <c r="DR45" i="25" s="1"/>
  <c r="DS45" i="25" s="1"/>
  <c r="DT45" i="25" s="1"/>
  <c r="DU45" i="25" s="1"/>
  <c r="DV45" i="25" s="1"/>
  <c r="DW45" i="25" s="1"/>
  <c r="DD45" i="25"/>
  <c r="DC44" i="23"/>
  <c r="CE44" i="23"/>
  <c r="CE47" i="27"/>
  <c r="DC47" i="27"/>
  <c r="DC44" i="19"/>
  <c r="CE44" i="19"/>
  <c r="DE42" i="17"/>
  <c r="DO42" i="17" s="1"/>
  <c r="DP42" i="17" s="1"/>
  <c r="DQ42" i="17" s="1"/>
  <c r="DR42" i="17" s="1"/>
  <c r="DS42" i="17" s="1"/>
  <c r="DT42" i="17" s="1"/>
  <c r="DU42" i="17" s="1"/>
  <c r="DV42" i="17" s="1"/>
  <c r="DW42" i="17" s="1"/>
  <c r="DD42" i="17"/>
  <c r="CE47" i="45"/>
  <c r="DC47" i="45"/>
  <c r="DE45" i="35"/>
  <c r="DO45" i="35" s="1"/>
  <c r="DP45" i="35" s="1"/>
  <c r="DQ45" i="35" s="1"/>
  <c r="DR45" i="35" s="1"/>
  <c r="DS45" i="35" s="1"/>
  <c r="DT45" i="35" s="1"/>
  <c r="DU45" i="35" s="1"/>
  <c r="DV45" i="35" s="1"/>
  <c r="DW45" i="35" s="1"/>
  <c r="DD45" i="35"/>
  <c r="CE47" i="41"/>
  <c r="DC47" i="41"/>
  <c r="DQ36" i="59"/>
  <c r="AY35" i="59"/>
  <c r="DO48" i="59"/>
  <c r="DN52" i="59"/>
  <c r="DD48" i="57"/>
  <c r="DE48" i="57"/>
  <c r="AY35" i="57"/>
  <c r="DQ36" i="57"/>
  <c r="DM52" i="57"/>
  <c r="DC52" i="57"/>
  <c r="CE52" i="57"/>
  <c r="DN48" i="57"/>
  <c r="DN52" i="55"/>
  <c r="DE48" i="55"/>
  <c r="DD48" i="55"/>
  <c r="DN48" i="55"/>
  <c r="AZ35" i="55"/>
  <c r="DR36" i="55"/>
  <c r="DN52" i="53"/>
  <c r="DQ36" i="53"/>
  <c r="DE52" i="53"/>
  <c r="DD52" i="53"/>
  <c r="CE53" i="53"/>
  <c r="DD48" i="53"/>
  <c r="DE48" i="53"/>
  <c r="BK29" i="53"/>
  <c r="BA29" i="53"/>
  <c r="AZ35" i="53"/>
  <c r="DN48" i="53"/>
  <c r="AZ35" i="51"/>
  <c r="DC52" i="51"/>
  <c r="CE52" i="51"/>
  <c r="DE48" i="51"/>
  <c r="DD48" i="51"/>
  <c r="DM52" i="51"/>
  <c r="AZ29" i="51"/>
  <c r="DP36" i="51"/>
  <c r="DN48" i="51"/>
  <c r="DO48" i="49"/>
  <c r="DN52" i="49"/>
  <c r="AZ35" i="49"/>
  <c r="DP36" i="49"/>
  <c r="AZ35" i="47"/>
  <c r="DC52" i="47"/>
  <c r="CE52" i="47"/>
  <c r="DD48" i="47"/>
  <c r="DE48" i="47"/>
  <c r="DN48" i="47"/>
  <c r="DP36" i="47"/>
  <c r="AY29" i="47"/>
  <c r="DM52" i="47"/>
  <c r="DP36" i="45"/>
  <c r="AY35" i="45"/>
  <c r="AZ29" i="45"/>
  <c r="DN48" i="45"/>
  <c r="DD48" i="45"/>
  <c r="DE48" i="45"/>
  <c r="DN52" i="45"/>
  <c r="AY29" i="43"/>
  <c r="AZ35" i="43"/>
  <c r="DE48" i="43"/>
  <c r="DD48" i="43"/>
  <c r="DN48" i="43"/>
  <c r="BK35" i="41"/>
  <c r="BA35" i="41"/>
  <c r="DC52" i="39"/>
  <c r="CE52" i="39"/>
  <c r="DE48" i="39"/>
  <c r="DD48" i="39"/>
  <c r="DQ36" i="39"/>
  <c r="BA35" i="39"/>
  <c r="BK35" i="39"/>
  <c r="DN48" i="39"/>
  <c r="AZ29" i="39"/>
  <c r="DM52" i="39"/>
  <c r="DN48" i="37"/>
  <c r="BK35" i="37"/>
  <c r="BA35" i="37"/>
  <c r="DE48" i="37"/>
  <c r="DD48" i="37"/>
  <c r="AY35" i="35"/>
  <c r="DE48" i="35"/>
  <c r="DD48" i="35"/>
  <c r="DN48" i="35"/>
  <c r="AY35" i="33"/>
  <c r="DN48" i="33"/>
  <c r="DE48" i="33"/>
  <c r="DD48" i="33"/>
  <c r="AY35" i="31"/>
  <c r="DN48" i="31"/>
  <c r="DE48" i="31"/>
  <c r="DD48" i="31"/>
  <c r="AZ35" i="29"/>
  <c r="DN48" i="29"/>
  <c r="DD48" i="29"/>
  <c r="DE48" i="29"/>
  <c r="CG35" i="27"/>
  <c r="CH35" i="27"/>
  <c r="BB35" i="27"/>
  <c r="CF35" i="27"/>
  <c r="DN48" i="27"/>
  <c r="DE48" i="27"/>
  <c r="DD48" i="27"/>
  <c r="BL35" i="27"/>
  <c r="DN48" i="25"/>
  <c r="DD48" i="25"/>
  <c r="DE48" i="25"/>
  <c r="AY35" i="25"/>
  <c r="DE48" i="23"/>
  <c r="DD48" i="23"/>
  <c r="DN48" i="23"/>
  <c r="AZ35" i="23"/>
  <c r="AZ35" i="19"/>
  <c r="DO48" i="19"/>
  <c r="AZ35" i="17"/>
  <c r="DN48" i="17"/>
  <c r="DE48" i="17"/>
  <c r="DD48" i="17"/>
  <c r="DN48" i="15"/>
  <c r="AZ35" i="15"/>
  <c r="DE48" i="15"/>
  <c r="DD48" i="15"/>
  <c r="DN48" i="13"/>
  <c r="AY35" i="13"/>
  <c r="DE48" i="13"/>
  <c r="DD48" i="13"/>
  <c r="DE45" i="11"/>
  <c r="DO45" i="11" s="1"/>
  <c r="DP45" i="11" s="1"/>
  <c r="DQ45" i="11" s="1"/>
  <c r="DR45" i="11" s="1"/>
  <c r="DS45" i="11" s="1"/>
  <c r="DT45" i="11" s="1"/>
  <c r="DU45" i="11" s="1"/>
  <c r="DV45" i="11" s="1"/>
  <c r="DW45" i="11" s="1"/>
  <c r="DD45" i="11"/>
  <c r="DD49" i="11"/>
  <c r="DE49" i="11"/>
  <c r="DO49" i="11" s="1"/>
  <c r="DP49" i="11" s="1"/>
  <c r="DQ49" i="11" s="1"/>
  <c r="DR49" i="11" s="1"/>
  <c r="DS49" i="11" s="1"/>
  <c r="DT49" i="11" s="1"/>
  <c r="DU49" i="11" s="1"/>
  <c r="DV49" i="11" s="1"/>
  <c r="DW49" i="11" s="1"/>
  <c r="DC48" i="11"/>
  <c r="CE48" i="11"/>
  <c r="DE44" i="11"/>
  <c r="DO44" i="11" s="1"/>
  <c r="DP44" i="11" s="1"/>
  <c r="DQ44" i="11" s="1"/>
  <c r="DR44" i="11" s="1"/>
  <c r="DS44" i="11" s="1"/>
  <c r="DT44" i="11" s="1"/>
  <c r="DU44" i="11" s="1"/>
  <c r="DV44" i="11" s="1"/>
  <c r="DW44" i="11" s="1"/>
  <c r="DD44" i="11"/>
  <c r="DB52" i="11"/>
  <c r="CD52" i="11"/>
  <c r="AZ35" i="11"/>
  <c r="DE47" i="11"/>
  <c r="DO47" i="11" s="1"/>
  <c r="DP47" i="11" s="1"/>
  <c r="DQ47" i="11" s="1"/>
  <c r="DR47" i="11" s="1"/>
  <c r="DS47" i="11" s="1"/>
  <c r="DT47" i="11" s="1"/>
  <c r="DU47" i="11" s="1"/>
  <c r="DV47" i="11" s="1"/>
  <c r="DW47" i="11" s="1"/>
  <c r="DD47" i="11"/>
  <c r="DM48" i="9"/>
  <c r="AZ35" i="9"/>
  <c r="DE47" i="9"/>
  <c r="DO47" i="9" s="1"/>
  <c r="DP47" i="9" s="1"/>
  <c r="DQ47" i="9" s="1"/>
  <c r="DR47" i="9" s="1"/>
  <c r="DS47" i="9" s="1"/>
  <c r="DT47" i="9" s="1"/>
  <c r="DU47" i="9" s="1"/>
  <c r="DV47" i="9" s="1"/>
  <c r="DW47" i="9" s="1"/>
  <c r="DD47" i="9"/>
  <c r="AX29" i="9"/>
  <c r="DE49" i="9"/>
  <c r="DO49" i="9" s="1"/>
  <c r="DP49" i="9" s="1"/>
  <c r="DQ49" i="9" s="1"/>
  <c r="DR49" i="9" s="1"/>
  <c r="DS49" i="9" s="1"/>
  <c r="DT49" i="9" s="1"/>
  <c r="DU49" i="9" s="1"/>
  <c r="DV49" i="9" s="1"/>
  <c r="DW49" i="9" s="1"/>
  <c r="DD49" i="9"/>
  <c r="AY34" i="9"/>
  <c r="DC48" i="9"/>
  <c r="CE48" i="9"/>
  <c r="DB52" i="9"/>
  <c r="CD52" i="9"/>
  <c r="DL52" i="9"/>
  <c r="M46" i="3"/>
  <c r="R46" i="3"/>
  <c r="Q46" i="3"/>
  <c r="S35" i="3"/>
  <c r="N35" i="3"/>
  <c r="T35" i="3" s="1"/>
  <c r="R33" i="3"/>
  <c r="Q33" i="3"/>
  <c r="M33" i="3"/>
  <c r="AJ41" i="3"/>
  <c r="AF41" i="3"/>
  <c r="AG41" i="3" s="1"/>
  <c r="AM41" i="3" s="1"/>
  <c r="AN41" i="3" s="1"/>
  <c r="AO41" i="3" s="1"/>
  <c r="AP41" i="3" s="1"/>
  <c r="AQ41" i="3" s="1"/>
  <c r="AR41" i="3" s="1"/>
  <c r="AS41" i="3" s="1"/>
  <c r="AT41" i="3" s="1"/>
  <c r="AU41" i="3" s="1"/>
  <c r="AV41" i="3" s="1"/>
  <c r="AW41" i="3" s="1"/>
  <c r="AX41" i="3" s="1"/>
  <c r="AY41" i="3" s="1"/>
  <c r="AZ41" i="3" s="1"/>
  <c r="L47" i="3"/>
  <c r="P47" i="3"/>
  <c r="Q41" i="3"/>
  <c r="M41" i="3"/>
  <c r="R41" i="3"/>
  <c r="Q42" i="3"/>
  <c r="M42" i="3"/>
  <c r="R42" i="3"/>
  <c r="O39" i="3"/>
  <c r="K39" i="3"/>
  <c r="S29" i="3"/>
  <c r="N29" i="3"/>
  <c r="L40" i="3"/>
  <c r="P40" i="3"/>
  <c r="Q45" i="3"/>
  <c r="M45" i="3"/>
  <c r="R45" i="3"/>
  <c r="AJ40" i="3"/>
  <c r="AF40" i="3"/>
  <c r="AG40" i="3" s="1"/>
  <c r="AM40" i="3" s="1"/>
  <c r="AN40" i="3" s="1"/>
  <c r="AO40" i="3" s="1"/>
  <c r="AP40" i="3" s="1"/>
  <c r="AQ40" i="3" s="1"/>
  <c r="AR40" i="3" s="1"/>
  <c r="AS40" i="3" s="1"/>
  <c r="AT40" i="3" s="1"/>
  <c r="AU40" i="3" s="1"/>
  <c r="AV40" i="3" s="1"/>
  <c r="AW40" i="3" s="1"/>
  <c r="AX40" i="3" s="1"/>
  <c r="AY40" i="3" s="1"/>
  <c r="AZ40" i="3" s="1"/>
  <c r="J48" i="3"/>
  <c r="W17" i="5"/>
  <c r="U51" i="3"/>
  <c r="V51" i="3" s="1"/>
  <c r="W51" i="3" s="1"/>
  <c r="X51" i="3" s="1"/>
  <c r="Y51" i="3" s="1"/>
  <c r="Z51" i="3" s="1"/>
  <c r="AA51" i="3" s="1"/>
  <c r="AB51" i="3" s="1"/>
  <c r="AC51" i="3" s="1"/>
  <c r="AH51" i="3" s="1"/>
  <c r="J51" i="3"/>
  <c r="U49" i="3"/>
  <c r="V49" i="3" s="1"/>
  <c r="W49" i="3" s="1"/>
  <c r="X49" i="3" s="1"/>
  <c r="Y49" i="3" s="1"/>
  <c r="Z49" i="3" s="1"/>
  <c r="AA49" i="3" s="1"/>
  <c r="AB49" i="3" s="1"/>
  <c r="AC49" i="3" s="1"/>
  <c r="J49" i="3"/>
  <c r="AI47" i="3"/>
  <c r="AE47" i="3"/>
  <c r="AD39" i="3"/>
  <c r="AI39" i="3" s="1"/>
  <c r="U48" i="3"/>
  <c r="V48" i="3" s="1"/>
  <c r="W48" i="3" s="1"/>
  <c r="X48" i="3" s="1"/>
  <c r="Y48" i="3" s="1"/>
  <c r="Z48" i="3" s="1"/>
  <c r="G44" i="3"/>
  <c r="H31" i="2"/>
  <c r="Q13" i="24" s="1"/>
  <c r="A36" i="25" s="1"/>
  <c r="G36" i="25" s="1"/>
  <c r="I30" i="2"/>
  <c r="Q14" i="22" s="1"/>
  <c r="A37" i="23" s="1"/>
  <c r="G37" i="23" s="1"/>
  <c r="AG32" i="3"/>
  <c r="AM32" i="3" s="1"/>
  <c r="AN32" i="3" s="1"/>
  <c r="AO32" i="3" s="1"/>
  <c r="AP32" i="3" s="1"/>
  <c r="AQ32" i="3" s="1"/>
  <c r="AR32" i="3" s="1"/>
  <c r="AS32" i="3" s="1"/>
  <c r="AT32" i="3" s="1"/>
  <c r="AU32" i="3" s="1"/>
  <c r="AV32" i="3" s="1"/>
  <c r="AW32" i="3" s="1"/>
  <c r="AX32" i="3" s="1"/>
  <c r="AY32" i="3" s="1"/>
  <c r="AZ32" i="3" s="1"/>
  <c r="AL32" i="3"/>
  <c r="AF42" i="3"/>
  <c r="AJ42" i="3"/>
  <c r="AG46" i="3"/>
  <c r="AM46" i="3" s="1"/>
  <c r="AN46" i="3" s="1"/>
  <c r="AO46" i="3" s="1"/>
  <c r="AP46" i="3" s="1"/>
  <c r="AQ46" i="3" s="1"/>
  <c r="AR46" i="3" s="1"/>
  <c r="AS46" i="3" s="1"/>
  <c r="AT46" i="3" s="1"/>
  <c r="AU46" i="3" s="1"/>
  <c r="AV46" i="3" s="1"/>
  <c r="AW46" i="3" s="1"/>
  <c r="AX46" i="3" s="1"/>
  <c r="AY46" i="3" s="1"/>
  <c r="AZ46" i="3" s="1"/>
  <c r="AL46" i="3"/>
  <c r="AG45" i="3"/>
  <c r="AM45" i="3" s="1"/>
  <c r="AN45" i="3" s="1"/>
  <c r="AO45" i="3" s="1"/>
  <c r="AP45" i="3" s="1"/>
  <c r="AQ45" i="3" s="1"/>
  <c r="AR45" i="3" s="1"/>
  <c r="AS45" i="3" s="1"/>
  <c r="AT45" i="3" s="1"/>
  <c r="AU45" i="3" s="1"/>
  <c r="AV45" i="3" s="1"/>
  <c r="AW45" i="3" s="1"/>
  <c r="AX45" i="3" s="1"/>
  <c r="AY45" i="3" s="1"/>
  <c r="AZ45" i="3" s="1"/>
  <c r="AL45" i="3"/>
  <c r="AG31" i="3"/>
  <c r="AM31" i="3" s="1"/>
  <c r="AN31" i="3" s="1"/>
  <c r="AO31" i="3" s="1"/>
  <c r="AP31" i="3" s="1"/>
  <c r="AQ31" i="3" s="1"/>
  <c r="AR31" i="3" s="1"/>
  <c r="AS31" i="3" s="1"/>
  <c r="AT31" i="3" s="1"/>
  <c r="AU31" i="3" s="1"/>
  <c r="AV31" i="3" s="1"/>
  <c r="AW31" i="3" s="1"/>
  <c r="AX31" i="3" s="1"/>
  <c r="AY31" i="3" s="1"/>
  <c r="AZ31" i="3" s="1"/>
  <c r="AL31" i="3"/>
  <c r="AG33" i="3"/>
  <c r="AM33" i="3" s="1"/>
  <c r="AN33" i="3" s="1"/>
  <c r="AO33" i="3" s="1"/>
  <c r="AP33" i="3" s="1"/>
  <c r="AQ33" i="3" s="1"/>
  <c r="AR33" i="3" s="1"/>
  <c r="AS33" i="3" s="1"/>
  <c r="AT33" i="3" s="1"/>
  <c r="AU33" i="3" s="1"/>
  <c r="AV33" i="3" s="1"/>
  <c r="AW33" i="3" s="1"/>
  <c r="AX33" i="3" s="1"/>
  <c r="AY33" i="3" s="1"/>
  <c r="AZ33" i="3" s="1"/>
  <c r="AL33" i="3"/>
  <c r="X29" i="3"/>
  <c r="AD35" i="3"/>
  <c r="AI35" i="3" s="1"/>
  <c r="J37" i="23" l="1"/>
  <c r="A38" i="23"/>
  <c r="G38" i="23" s="1"/>
  <c r="U37" i="23"/>
  <c r="V37" i="23" s="1"/>
  <c r="W37" i="23" s="1"/>
  <c r="X37" i="23" s="1"/>
  <c r="Y37" i="23" s="1"/>
  <c r="Z37" i="23" s="1"/>
  <c r="AA37" i="23" s="1"/>
  <c r="AB37" i="23" s="1"/>
  <c r="AC37" i="23" s="1"/>
  <c r="AD51" i="55"/>
  <c r="AH51" i="55"/>
  <c r="Q29" i="36"/>
  <c r="J50" i="37"/>
  <c r="G54" i="37"/>
  <c r="G27" i="37" s="1"/>
  <c r="U50" i="37"/>
  <c r="V50" i="37" s="1"/>
  <c r="W50" i="37" s="1"/>
  <c r="X50" i="37" s="1"/>
  <c r="Y50" i="37" s="1"/>
  <c r="Z50" i="37" s="1"/>
  <c r="AA50" i="37" s="1"/>
  <c r="AB50" i="37" s="1"/>
  <c r="AC50" i="37" s="1"/>
  <c r="K51" i="37"/>
  <c r="O51" i="37"/>
  <c r="O51" i="47"/>
  <c r="K51" i="47"/>
  <c r="Q29" i="58"/>
  <c r="U50" i="59"/>
  <c r="V50" i="59" s="1"/>
  <c r="W50" i="59" s="1"/>
  <c r="X50" i="59" s="1"/>
  <c r="Y50" i="59" s="1"/>
  <c r="Z50" i="59" s="1"/>
  <c r="AA50" i="59" s="1"/>
  <c r="AB50" i="59" s="1"/>
  <c r="AC50" i="59" s="1"/>
  <c r="G54" i="59"/>
  <c r="J50" i="59"/>
  <c r="AH51" i="59"/>
  <c r="AD51" i="59"/>
  <c r="O51" i="53"/>
  <c r="K51" i="53"/>
  <c r="Q29" i="44"/>
  <c r="J50" i="45"/>
  <c r="G54" i="45"/>
  <c r="U50" i="45"/>
  <c r="V50" i="45" s="1"/>
  <c r="W50" i="45" s="1"/>
  <c r="X50" i="45" s="1"/>
  <c r="Y50" i="45" s="1"/>
  <c r="Z50" i="45" s="1"/>
  <c r="AA50" i="45" s="1"/>
  <c r="AB50" i="45" s="1"/>
  <c r="AC50" i="45" s="1"/>
  <c r="AH51" i="45"/>
  <c r="AD51" i="45"/>
  <c r="AD51" i="41"/>
  <c r="AH51" i="41"/>
  <c r="Q29" i="30"/>
  <c r="J50" i="31"/>
  <c r="U50" i="31"/>
  <c r="V50" i="31" s="1"/>
  <c r="W50" i="31" s="1"/>
  <c r="X50" i="31" s="1"/>
  <c r="Y50" i="31" s="1"/>
  <c r="Z50" i="31" s="1"/>
  <c r="AA50" i="31" s="1"/>
  <c r="AB50" i="31" s="1"/>
  <c r="AC50" i="31" s="1"/>
  <c r="K51" i="31"/>
  <c r="O51" i="31"/>
  <c r="O51" i="27"/>
  <c r="K51" i="27"/>
  <c r="Q29" i="18"/>
  <c r="U50" i="19"/>
  <c r="V50" i="19" s="1"/>
  <c r="W50" i="19" s="1"/>
  <c r="X50" i="19" s="1"/>
  <c r="Y50" i="19" s="1"/>
  <c r="Z50" i="19" s="1"/>
  <c r="AA50" i="19" s="1"/>
  <c r="AB50" i="19" s="1"/>
  <c r="AC50" i="19" s="1"/>
  <c r="G54" i="19"/>
  <c r="G27" i="19" s="1"/>
  <c r="J50" i="19"/>
  <c r="AD51" i="19"/>
  <c r="AH51" i="19"/>
  <c r="O51" i="13"/>
  <c r="K51" i="13"/>
  <c r="Q29" i="32"/>
  <c r="U50" i="33"/>
  <c r="V50" i="33" s="1"/>
  <c r="W50" i="33" s="1"/>
  <c r="X50" i="33" s="1"/>
  <c r="Y50" i="33" s="1"/>
  <c r="Z50" i="33" s="1"/>
  <c r="AA50" i="33" s="1"/>
  <c r="AB50" i="33" s="1"/>
  <c r="AC50" i="33" s="1"/>
  <c r="J50" i="33"/>
  <c r="AD51" i="33"/>
  <c r="AH51" i="33"/>
  <c r="O51" i="15"/>
  <c r="K51" i="15"/>
  <c r="AI37" i="19"/>
  <c r="AE37" i="19"/>
  <c r="V38" i="19"/>
  <c r="W38" i="19" s="1"/>
  <c r="Z38" i="45"/>
  <c r="Z38" i="41"/>
  <c r="W29" i="17"/>
  <c r="V29" i="19"/>
  <c r="CH37" i="35"/>
  <c r="BB37" i="35"/>
  <c r="CG37" i="35"/>
  <c r="CF37" i="35"/>
  <c r="AG29" i="49"/>
  <c r="AM29" i="49" s="1"/>
  <c r="AN29" i="49" s="1"/>
  <c r="AO29" i="49" s="1"/>
  <c r="AP29" i="49" s="1"/>
  <c r="AQ29" i="49" s="1"/>
  <c r="AR29" i="49" s="1"/>
  <c r="AS29" i="49" s="1"/>
  <c r="AT29" i="49" s="1"/>
  <c r="AU29" i="49" s="1"/>
  <c r="AV29" i="49" s="1"/>
  <c r="AW29" i="49" s="1"/>
  <c r="AX29" i="49" s="1"/>
  <c r="AY29" i="49" s="1"/>
  <c r="AL29" i="49"/>
  <c r="Z34" i="15"/>
  <c r="L36" i="19"/>
  <c r="P36" i="19"/>
  <c r="M36" i="15"/>
  <c r="R36" i="15"/>
  <c r="Q36" i="15"/>
  <c r="N34" i="37"/>
  <c r="S34" i="37"/>
  <c r="S55" i="37" s="1"/>
  <c r="M55" i="37"/>
  <c r="N56" i="51"/>
  <c r="T38" i="51"/>
  <c r="T56" i="51" s="1"/>
  <c r="BK37" i="59"/>
  <c r="BL37" i="59" s="1"/>
  <c r="BM37" i="59" s="1"/>
  <c r="BN37" i="59" s="1"/>
  <c r="BO37" i="59" s="1"/>
  <c r="BA37" i="59"/>
  <c r="N56" i="35"/>
  <c r="T38" i="35"/>
  <c r="T56" i="35" s="1"/>
  <c r="W34" i="64"/>
  <c r="L34" i="64"/>
  <c r="K55" i="64"/>
  <c r="P34" i="64"/>
  <c r="C43" i="2"/>
  <c r="Q8" i="46"/>
  <c r="A34" i="47" s="1"/>
  <c r="G34" i="47" s="1"/>
  <c r="Z38" i="51"/>
  <c r="CH37" i="45"/>
  <c r="CG37" i="45"/>
  <c r="CF37" i="45"/>
  <c r="BB37" i="45"/>
  <c r="Z38" i="37"/>
  <c r="N52" i="13"/>
  <c r="T52" i="13" s="1"/>
  <c r="S52" i="13"/>
  <c r="S53" i="13" s="1"/>
  <c r="S29" i="37"/>
  <c r="S28" i="37" s="1"/>
  <c r="N29" i="37"/>
  <c r="M28" i="37"/>
  <c r="W29" i="64"/>
  <c r="N55" i="11"/>
  <c r="T34" i="11"/>
  <c r="T55" i="11" s="1"/>
  <c r="T38" i="61"/>
  <c r="T56" i="61" s="1"/>
  <c r="N56" i="61"/>
  <c r="M29" i="41"/>
  <c r="Q29" i="41"/>
  <c r="R29" i="41"/>
  <c r="T38" i="45"/>
  <c r="T56" i="45" s="1"/>
  <c r="N56" i="45"/>
  <c r="S29" i="11"/>
  <c r="N29" i="11"/>
  <c r="M28" i="11"/>
  <c r="R28" i="11"/>
  <c r="AE36" i="64"/>
  <c r="AI36" i="64"/>
  <c r="O52" i="64"/>
  <c r="O53" i="64" s="1"/>
  <c r="O28" i="64" s="1"/>
  <c r="K52" i="64"/>
  <c r="L37" i="17"/>
  <c r="P37" i="17"/>
  <c r="V38" i="17"/>
  <c r="O38" i="17"/>
  <c r="O56" i="17" s="1"/>
  <c r="K38" i="17"/>
  <c r="X34" i="17"/>
  <c r="C32" i="2"/>
  <c r="Q8" i="24"/>
  <c r="A34" i="25" s="1"/>
  <c r="G34" i="25" s="1"/>
  <c r="J29" i="61"/>
  <c r="U29" i="61"/>
  <c r="I27" i="61"/>
  <c r="BP36" i="37"/>
  <c r="BQ36" i="37" s="1"/>
  <c r="BR36" i="37" s="1"/>
  <c r="BS36" i="37" s="1"/>
  <c r="BT36" i="37" s="1"/>
  <c r="BG36" i="37"/>
  <c r="CN36" i="37" s="1"/>
  <c r="CL36" i="37"/>
  <c r="BF36" i="37"/>
  <c r="Y29" i="13"/>
  <c r="K55" i="41"/>
  <c r="K28" i="41" s="1"/>
  <c r="P34" i="41"/>
  <c r="P55" i="41" s="1"/>
  <c r="L34" i="41"/>
  <c r="Z34" i="11"/>
  <c r="K51" i="64"/>
  <c r="O51" i="64"/>
  <c r="Q29" i="34"/>
  <c r="U50" i="35"/>
  <c r="V50" i="35" s="1"/>
  <c r="W50" i="35" s="1"/>
  <c r="X50" i="35" s="1"/>
  <c r="Y50" i="35" s="1"/>
  <c r="Z50" i="35" s="1"/>
  <c r="AA50" i="35" s="1"/>
  <c r="AB50" i="35" s="1"/>
  <c r="AC50" i="35" s="1"/>
  <c r="J50" i="35"/>
  <c r="G54" i="35"/>
  <c r="G27" i="35" s="1"/>
  <c r="AD51" i="35"/>
  <c r="AH51" i="35"/>
  <c r="AH51" i="51"/>
  <c r="AD51" i="51"/>
  <c r="Q29" i="60"/>
  <c r="J50" i="61"/>
  <c r="U50" i="61"/>
  <c r="V50" i="61" s="1"/>
  <c r="W50" i="61" s="1"/>
  <c r="X50" i="61" s="1"/>
  <c r="Y50" i="61" s="1"/>
  <c r="Z50" i="61" s="1"/>
  <c r="AA50" i="61" s="1"/>
  <c r="AB50" i="61" s="1"/>
  <c r="AC50" i="61" s="1"/>
  <c r="G54" i="61"/>
  <c r="O51" i="61"/>
  <c r="K51" i="61"/>
  <c r="AD51" i="57"/>
  <c r="AH51" i="57"/>
  <c r="Q29" i="48"/>
  <c r="J50" i="49"/>
  <c r="G54" i="49"/>
  <c r="U50" i="49"/>
  <c r="V50" i="49" s="1"/>
  <c r="W50" i="49" s="1"/>
  <c r="X50" i="49" s="1"/>
  <c r="Y50" i="49" s="1"/>
  <c r="Z50" i="49" s="1"/>
  <c r="AA50" i="49" s="1"/>
  <c r="AB50" i="49" s="1"/>
  <c r="AC50" i="49" s="1"/>
  <c r="O51" i="49"/>
  <c r="K51" i="49"/>
  <c r="O51" i="43"/>
  <c r="K51" i="43"/>
  <c r="Q29" i="38"/>
  <c r="U50" i="39"/>
  <c r="V50" i="39" s="1"/>
  <c r="W50" i="39" s="1"/>
  <c r="X50" i="39" s="1"/>
  <c r="Y50" i="39" s="1"/>
  <c r="Z50" i="39" s="1"/>
  <c r="AA50" i="39" s="1"/>
  <c r="AB50" i="39" s="1"/>
  <c r="AC50" i="39" s="1"/>
  <c r="G54" i="39"/>
  <c r="G27" i="39" s="1"/>
  <c r="J50" i="39"/>
  <c r="AD51" i="39"/>
  <c r="AH51" i="39"/>
  <c r="AD51" i="29"/>
  <c r="AH51" i="29"/>
  <c r="Q29" i="22"/>
  <c r="J50" i="23"/>
  <c r="U50" i="23"/>
  <c r="V50" i="23" s="1"/>
  <c r="W50" i="23" s="1"/>
  <c r="X50" i="23" s="1"/>
  <c r="Y50" i="23" s="1"/>
  <c r="Z50" i="23" s="1"/>
  <c r="AA50" i="23" s="1"/>
  <c r="AB50" i="23" s="1"/>
  <c r="AC50" i="23" s="1"/>
  <c r="G54" i="23"/>
  <c r="AD51" i="23"/>
  <c r="AH51" i="23"/>
  <c r="AD51" i="17"/>
  <c r="AH51" i="17"/>
  <c r="J50" i="11"/>
  <c r="U50" i="11"/>
  <c r="V50" i="11" s="1"/>
  <c r="W50" i="11" s="1"/>
  <c r="X50" i="11" s="1"/>
  <c r="Y50" i="11" s="1"/>
  <c r="Z50" i="11" s="1"/>
  <c r="AA50" i="11" s="1"/>
  <c r="AB50" i="11" s="1"/>
  <c r="AC50" i="11" s="1"/>
  <c r="Q29" i="10"/>
  <c r="G54" i="11"/>
  <c r="G27" i="11" s="1"/>
  <c r="AD51" i="11"/>
  <c r="AH51" i="11"/>
  <c r="O51" i="25"/>
  <c r="K51" i="25"/>
  <c r="Q29" i="8"/>
  <c r="J50" i="9"/>
  <c r="U50" i="9"/>
  <c r="V50" i="9" s="1"/>
  <c r="W50" i="9" s="1"/>
  <c r="X50" i="9" s="1"/>
  <c r="Y50" i="9" s="1"/>
  <c r="Z50" i="9" s="1"/>
  <c r="AA50" i="9" s="1"/>
  <c r="AB50" i="9" s="1"/>
  <c r="AC50" i="9" s="1"/>
  <c r="G54" i="9"/>
  <c r="G27" i="9" s="1"/>
  <c r="AD51" i="9"/>
  <c r="AH51" i="9"/>
  <c r="BB37" i="57"/>
  <c r="CF37" i="57"/>
  <c r="CG37" i="57"/>
  <c r="CH37" i="57"/>
  <c r="L29" i="17"/>
  <c r="P29" i="17"/>
  <c r="D32" i="2"/>
  <c r="Q9" i="24"/>
  <c r="A29" i="25" s="1"/>
  <c r="G29" i="25" s="1"/>
  <c r="Y34" i="37"/>
  <c r="BK36" i="13"/>
  <c r="BL36" i="13" s="1"/>
  <c r="BM36" i="13" s="1"/>
  <c r="BN36" i="13" s="1"/>
  <c r="BO36" i="13" s="1"/>
  <c r="BA36" i="13"/>
  <c r="CO44" i="35"/>
  <c r="BI44" i="35"/>
  <c r="S29" i="13"/>
  <c r="N29" i="13"/>
  <c r="AG52" i="13"/>
  <c r="AM52" i="13" s="1"/>
  <c r="AN52" i="13" s="1"/>
  <c r="AO52" i="13" s="1"/>
  <c r="AP52" i="13" s="1"/>
  <c r="AQ52" i="13" s="1"/>
  <c r="AR52" i="13" s="1"/>
  <c r="AS52" i="13" s="1"/>
  <c r="AT52" i="13" s="1"/>
  <c r="AU52" i="13" s="1"/>
  <c r="AV52" i="13" s="1"/>
  <c r="AW52" i="13" s="1"/>
  <c r="AX52" i="13" s="1"/>
  <c r="AY52" i="13" s="1"/>
  <c r="AZ52" i="13" s="1"/>
  <c r="AL52" i="13"/>
  <c r="P36" i="17"/>
  <c r="L36" i="17"/>
  <c r="O52" i="17"/>
  <c r="O53" i="17" s="1"/>
  <c r="K52" i="17"/>
  <c r="O52" i="19"/>
  <c r="K52" i="19"/>
  <c r="AE37" i="64"/>
  <c r="AI37" i="64"/>
  <c r="AG37" i="13"/>
  <c r="AM37" i="13" s="1"/>
  <c r="AN37" i="13" s="1"/>
  <c r="AO37" i="13" s="1"/>
  <c r="AP37" i="13" s="1"/>
  <c r="AQ37" i="13" s="1"/>
  <c r="AR37" i="13" s="1"/>
  <c r="AS37" i="13" s="1"/>
  <c r="AT37" i="13" s="1"/>
  <c r="AU37" i="13" s="1"/>
  <c r="AV37" i="13" s="1"/>
  <c r="AW37" i="13" s="1"/>
  <c r="AX37" i="13" s="1"/>
  <c r="AY37" i="13" s="1"/>
  <c r="AZ37" i="13" s="1"/>
  <c r="AL37" i="13"/>
  <c r="Y34" i="13"/>
  <c r="Y29" i="37"/>
  <c r="M29" i="15"/>
  <c r="Q29" i="15"/>
  <c r="R29" i="15"/>
  <c r="Z34" i="35"/>
  <c r="P29" i="55"/>
  <c r="L29" i="55"/>
  <c r="AF37" i="15"/>
  <c r="AK37" i="15"/>
  <c r="AJ37" i="15"/>
  <c r="N34" i="13"/>
  <c r="M55" i="13"/>
  <c r="S34" i="13"/>
  <c r="CH37" i="61"/>
  <c r="BB37" i="61"/>
  <c r="CG37" i="61"/>
  <c r="CF37" i="61"/>
  <c r="P29" i="64"/>
  <c r="L29" i="64"/>
  <c r="X29" i="41"/>
  <c r="L36" i="64"/>
  <c r="P36" i="64"/>
  <c r="K53" i="64"/>
  <c r="K28" i="64" s="1"/>
  <c r="X29" i="15"/>
  <c r="CK52" i="43"/>
  <c r="BE52" i="43"/>
  <c r="Z38" i="57"/>
  <c r="Z38" i="11"/>
  <c r="CH37" i="51"/>
  <c r="BB37" i="51"/>
  <c r="CF37" i="51"/>
  <c r="CG37" i="51"/>
  <c r="N56" i="43"/>
  <c r="T38" i="43"/>
  <c r="T56" i="43" s="1"/>
  <c r="O55" i="17"/>
  <c r="O34" i="19"/>
  <c r="O55" i="19" s="1"/>
  <c r="K34" i="19"/>
  <c r="V29" i="57"/>
  <c r="Z38" i="55"/>
  <c r="W34" i="41"/>
  <c r="T29" i="35"/>
  <c r="Z38" i="61"/>
  <c r="AH36" i="23"/>
  <c r="AD36" i="23"/>
  <c r="U36" i="25"/>
  <c r="V36" i="25" s="1"/>
  <c r="W36" i="25" s="1"/>
  <c r="X36" i="25" s="1"/>
  <c r="Y36" i="25" s="1"/>
  <c r="Z36" i="25" s="1"/>
  <c r="AA36" i="25" s="1"/>
  <c r="AB36" i="25" s="1"/>
  <c r="AC36" i="25" s="1"/>
  <c r="J36" i="25"/>
  <c r="G52" i="25"/>
  <c r="Q29" i="54"/>
  <c r="U50" i="55"/>
  <c r="V50" i="55" s="1"/>
  <c r="W50" i="55" s="1"/>
  <c r="X50" i="55" s="1"/>
  <c r="Y50" i="55" s="1"/>
  <c r="Z50" i="55" s="1"/>
  <c r="AA50" i="55" s="1"/>
  <c r="AB50" i="55" s="1"/>
  <c r="AC50" i="55" s="1"/>
  <c r="J50" i="55"/>
  <c r="G54" i="55"/>
  <c r="K51" i="55"/>
  <c r="O51" i="55"/>
  <c r="AD51" i="37"/>
  <c r="AH51" i="37"/>
  <c r="Q29" i="46"/>
  <c r="U50" i="47"/>
  <c r="V50" i="47" s="1"/>
  <c r="W50" i="47" s="1"/>
  <c r="X50" i="47" s="1"/>
  <c r="Y50" i="47" s="1"/>
  <c r="Z50" i="47" s="1"/>
  <c r="AA50" i="47" s="1"/>
  <c r="AB50" i="47" s="1"/>
  <c r="AC50" i="47" s="1"/>
  <c r="G54" i="47"/>
  <c r="J50" i="47"/>
  <c r="AD51" i="47"/>
  <c r="AH51" i="47"/>
  <c r="K51" i="59"/>
  <c r="O51" i="59"/>
  <c r="Q29" i="52"/>
  <c r="U50" i="53"/>
  <c r="V50" i="53" s="1"/>
  <c r="W50" i="53" s="1"/>
  <c r="X50" i="53" s="1"/>
  <c r="Y50" i="53" s="1"/>
  <c r="Z50" i="53" s="1"/>
  <c r="AA50" i="53" s="1"/>
  <c r="AB50" i="53" s="1"/>
  <c r="AC50" i="53" s="1"/>
  <c r="J50" i="53"/>
  <c r="G54" i="53"/>
  <c r="AD51" i="53"/>
  <c r="AH51" i="53"/>
  <c r="O51" i="45"/>
  <c r="K51" i="45"/>
  <c r="Q29" i="40"/>
  <c r="U50" i="41"/>
  <c r="V50" i="41" s="1"/>
  <c r="W50" i="41" s="1"/>
  <c r="X50" i="41" s="1"/>
  <c r="Y50" i="41" s="1"/>
  <c r="Z50" i="41" s="1"/>
  <c r="AA50" i="41" s="1"/>
  <c r="AB50" i="41" s="1"/>
  <c r="AC50" i="41" s="1"/>
  <c r="J50" i="41"/>
  <c r="G54" i="41"/>
  <c r="G27" i="41" s="1"/>
  <c r="O51" i="41"/>
  <c r="K51" i="41"/>
  <c r="AD51" i="31"/>
  <c r="AH51" i="31"/>
  <c r="Q29" i="26"/>
  <c r="J50" i="27"/>
  <c r="U50" i="27"/>
  <c r="V50" i="27" s="1"/>
  <c r="W50" i="27" s="1"/>
  <c r="X50" i="27" s="1"/>
  <c r="Y50" i="27" s="1"/>
  <c r="Z50" i="27" s="1"/>
  <c r="AA50" i="27" s="1"/>
  <c r="AB50" i="27" s="1"/>
  <c r="AC50" i="27" s="1"/>
  <c r="AH51" i="27"/>
  <c r="AD51" i="27"/>
  <c r="O51" i="19"/>
  <c r="K51" i="19"/>
  <c r="Q29" i="12"/>
  <c r="U50" i="13"/>
  <c r="V50" i="13" s="1"/>
  <c r="W50" i="13" s="1"/>
  <c r="X50" i="13" s="1"/>
  <c r="Y50" i="13" s="1"/>
  <c r="Z50" i="13" s="1"/>
  <c r="AA50" i="13" s="1"/>
  <c r="AB50" i="13" s="1"/>
  <c r="AC50" i="13" s="1"/>
  <c r="G54" i="13"/>
  <c r="G27" i="13" s="1"/>
  <c r="J50" i="13"/>
  <c r="AH51" i="13"/>
  <c r="AD51" i="13"/>
  <c r="K51" i="33"/>
  <c r="O51" i="33"/>
  <c r="Q29" i="14"/>
  <c r="J50" i="15"/>
  <c r="G54" i="15"/>
  <c r="G27" i="15" s="1"/>
  <c r="U50" i="15"/>
  <c r="V50" i="15" s="1"/>
  <c r="W50" i="15" s="1"/>
  <c r="X50" i="15" s="1"/>
  <c r="Y50" i="15" s="1"/>
  <c r="Z50" i="15" s="1"/>
  <c r="AA50" i="15" s="1"/>
  <c r="AB50" i="15" s="1"/>
  <c r="AC50" i="15" s="1"/>
  <c r="AH51" i="15"/>
  <c r="AD51" i="15"/>
  <c r="O38" i="19"/>
  <c r="O56" i="19" s="1"/>
  <c r="K38" i="19"/>
  <c r="Q37" i="15"/>
  <c r="R37" i="15"/>
  <c r="M37" i="15"/>
  <c r="O29" i="19"/>
  <c r="K29" i="19"/>
  <c r="Q34" i="39"/>
  <c r="Q55" i="39" s="1"/>
  <c r="Q28" i="39" s="1"/>
  <c r="M34" i="39"/>
  <c r="R34" i="39"/>
  <c r="R55" i="39" s="1"/>
  <c r="R28" i="39" s="1"/>
  <c r="L55" i="39"/>
  <c r="L28" i="39" s="1"/>
  <c r="BB37" i="41"/>
  <c r="CG37" i="41"/>
  <c r="CH37" i="41"/>
  <c r="CF37" i="41"/>
  <c r="AI36" i="17"/>
  <c r="AE36" i="17"/>
  <c r="O53" i="19"/>
  <c r="O38" i="64"/>
  <c r="O56" i="64" s="1"/>
  <c r="K38" i="64"/>
  <c r="W38" i="64"/>
  <c r="N55" i="35"/>
  <c r="N28" i="35" s="1"/>
  <c r="T34" i="35"/>
  <c r="T55" i="35" s="1"/>
  <c r="Y38" i="59"/>
  <c r="M56" i="59"/>
  <c r="S38" i="59"/>
  <c r="S56" i="59" s="1"/>
  <c r="N38" i="59"/>
  <c r="N56" i="57"/>
  <c r="T38" i="57"/>
  <c r="T56" i="57" s="1"/>
  <c r="BP36" i="41"/>
  <c r="BQ36" i="41" s="1"/>
  <c r="BR36" i="41" s="1"/>
  <c r="BS36" i="41" s="1"/>
  <c r="BT36" i="41" s="1"/>
  <c r="BF36" i="41"/>
  <c r="CL36" i="41"/>
  <c r="BG36" i="41"/>
  <c r="CN36" i="41" s="1"/>
  <c r="S29" i="49"/>
  <c r="N29" i="49"/>
  <c r="T29" i="49" s="1"/>
  <c r="W29" i="55"/>
  <c r="T38" i="55"/>
  <c r="T56" i="55" s="1"/>
  <c r="N56" i="55"/>
  <c r="G55" i="45"/>
  <c r="G28" i="45" s="1"/>
  <c r="J34" i="45"/>
  <c r="U34" i="45"/>
  <c r="Y29" i="11"/>
  <c r="BP36" i="35"/>
  <c r="BQ36" i="35" s="1"/>
  <c r="BR36" i="35" s="1"/>
  <c r="BS36" i="35" s="1"/>
  <c r="BT36" i="35" s="1"/>
  <c r="BG36" i="35"/>
  <c r="CN36" i="35" s="1"/>
  <c r="CL36" i="35"/>
  <c r="BF36" i="35"/>
  <c r="N37" i="13"/>
  <c r="T37" i="13" s="1"/>
  <c r="S37" i="13"/>
  <c r="P38" i="15"/>
  <c r="P56" i="15" s="1"/>
  <c r="K56" i="15"/>
  <c r="L38" i="15"/>
  <c r="R28" i="37"/>
  <c r="Q28" i="37"/>
  <c r="L55" i="15"/>
  <c r="R34" i="15"/>
  <c r="R55" i="15" s="1"/>
  <c r="Q34" i="15"/>
  <c r="Q55" i="15" s="1"/>
  <c r="M34" i="15"/>
  <c r="P28" i="41"/>
  <c r="T38" i="41"/>
  <c r="T56" i="41" s="1"/>
  <c r="N56" i="41"/>
  <c r="AH52" i="64"/>
  <c r="AD52" i="64"/>
  <c r="AE52" i="15"/>
  <c r="AI52" i="15"/>
  <c r="AF36" i="15"/>
  <c r="AJ36" i="15"/>
  <c r="AK36" i="15"/>
  <c r="G55" i="23"/>
  <c r="J34" i="23"/>
  <c r="U34" i="23"/>
  <c r="J29" i="59"/>
  <c r="U29" i="59"/>
  <c r="I27" i="59"/>
  <c r="BP36" i="43"/>
  <c r="BQ36" i="43" s="1"/>
  <c r="BR36" i="43" s="1"/>
  <c r="BS36" i="43" s="1"/>
  <c r="BT36" i="43" s="1"/>
  <c r="BF36" i="43"/>
  <c r="CL36" i="43"/>
  <c r="BG36" i="43"/>
  <c r="CN36" i="43" s="1"/>
  <c r="M28" i="13"/>
  <c r="T36" i="13"/>
  <c r="N53" i="13"/>
  <c r="AH51" i="64"/>
  <c r="AD51" i="64"/>
  <c r="U50" i="64"/>
  <c r="V50" i="64" s="1"/>
  <c r="W50" i="64" s="1"/>
  <c r="X50" i="64" s="1"/>
  <c r="Y50" i="64" s="1"/>
  <c r="Z50" i="64" s="1"/>
  <c r="AA50" i="64" s="1"/>
  <c r="AB50" i="64" s="1"/>
  <c r="AC50" i="64" s="1"/>
  <c r="J50" i="64"/>
  <c r="Q29" i="63"/>
  <c r="K51" i="35"/>
  <c r="O51" i="35"/>
  <c r="Q29" i="50"/>
  <c r="J50" i="51"/>
  <c r="G54" i="51"/>
  <c r="U50" i="51"/>
  <c r="V50" i="51" s="1"/>
  <c r="W50" i="51" s="1"/>
  <c r="X50" i="51" s="1"/>
  <c r="Y50" i="51" s="1"/>
  <c r="Z50" i="51" s="1"/>
  <c r="AA50" i="51" s="1"/>
  <c r="AB50" i="51" s="1"/>
  <c r="AC50" i="51" s="1"/>
  <c r="K51" i="51"/>
  <c r="O51" i="51"/>
  <c r="AH51" i="61"/>
  <c r="AD51" i="61"/>
  <c r="Q29" i="56"/>
  <c r="U50" i="57"/>
  <c r="V50" i="57" s="1"/>
  <c r="W50" i="57" s="1"/>
  <c r="X50" i="57" s="1"/>
  <c r="Y50" i="57" s="1"/>
  <c r="Z50" i="57" s="1"/>
  <c r="AA50" i="57" s="1"/>
  <c r="AB50" i="57" s="1"/>
  <c r="AC50" i="57" s="1"/>
  <c r="G54" i="57"/>
  <c r="J50" i="57"/>
  <c r="O51" i="57"/>
  <c r="K51" i="57"/>
  <c r="AH51" i="49"/>
  <c r="AD51" i="49"/>
  <c r="Q29" i="42"/>
  <c r="U50" i="43"/>
  <c r="V50" i="43" s="1"/>
  <c r="W50" i="43" s="1"/>
  <c r="X50" i="43" s="1"/>
  <c r="Y50" i="43" s="1"/>
  <c r="Z50" i="43" s="1"/>
  <c r="AA50" i="43" s="1"/>
  <c r="AB50" i="43" s="1"/>
  <c r="AC50" i="43" s="1"/>
  <c r="G54" i="43"/>
  <c r="G27" i="43" s="1"/>
  <c r="J50" i="43"/>
  <c r="AD51" i="43"/>
  <c r="AH51" i="43"/>
  <c r="K51" i="39"/>
  <c r="O51" i="39"/>
  <c r="Q29" i="28"/>
  <c r="U50" i="29"/>
  <c r="V50" i="29" s="1"/>
  <c r="W50" i="29" s="1"/>
  <c r="X50" i="29" s="1"/>
  <c r="Y50" i="29" s="1"/>
  <c r="Z50" i="29" s="1"/>
  <c r="AA50" i="29" s="1"/>
  <c r="AB50" i="29" s="1"/>
  <c r="AC50" i="29" s="1"/>
  <c r="J50" i="29"/>
  <c r="O51" i="29"/>
  <c r="K51" i="29"/>
  <c r="O51" i="23"/>
  <c r="K51" i="23"/>
  <c r="Q29" i="16"/>
  <c r="U50" i="17"/>
  <c r="V50" i="17" s="1"/>
  <c r="W50" i="17" s="1"/>
  <c r="X50" i="17" s="1"/>
  <c r="Y50" i="17" s="1"/>
  <c r="Z50" i="17" s="1"/>
  <c r="AA50" i="17" s="1"/>
  <c r="AB50" i="17" s="1"/>
  <c r="AC50" i="17" s="1"/>
  <c r="J50" i="17"/>
  <c r="G54" i="17"/>
  <c r="G27" i="17" s="1"/>
  <c r="O51" i="17"/>
  <c r="K51" i="17"/>
  <c r="O51" i="11"/>
  <c r="K51" i="11"/>
  <c r="Q29" i="24"/>
  <c r="U50" i="25"/>
  <c r="V50" i="25" s="1"/>
  <c r="W50" i="25" s="1"/>
  <c r="X50" i="25" s="1"/>
  <c r="Y50" i="25" s="1"/>
  <c r="Z50" i="25" s="1"/>
  <c r="AA50" i="25" s="1"/>
  <c r="AB50" i="25" s="1"/>
  <c r="AC50" i="25" s="1"/>
  <c r="G54" i="25"/>
  <c r="J50" i="25"/>
  <c r="AD51" i="25"/>
  <c r="AH51" i="25"/>
  <c r="O51" i="9"/>
  <c r="K51" i="9"/>
  <c r="P37" i="19"/>
  <c r="L37" i="19"/>
  <c r="T38" i="11"/>
  <c r="T56" i="11" s="1"/>
  <c r="N56" i="11"/>
  <c r="Z38" i="43"/>
  <c r="J29" i="23"/>
  <c r="U29" i="23"/>
  <c r="I27" i="23"/>
  <c r="G28" i="23"/>
  <c r="G27" i="23"/>
  <c r="Z29" i="35"/>
  <c r="T38" i="37"/>
  <c r="T56" i="37" s="1"/>
  <c r="N56" i="37"/>
  <c r="BE52" i="35"/>
  <c r="CK52" i="35"/>
  <c r="AH52" i="17"/>
  <c r="AD52" i="17"/>
  <c r="AE36" i="19"/>
  <c r="AI36" i="19"/>
  <c r="AD52" i="19"/>
  <c r="AH52" i="19"/>
  <c r="L37" i="64"/>
  <c r="P37" i="64"/>
  <c r="CH37" i="11"/>
  <c r="CG37" i="11"/>
  <c r="BB37" i="11"/>
  <c r="CF37" i="11"/>
  <c r="V34" i="43"/>
  <c r="O34" i="43"/>
  <c r="O55" i="43" s="1"/>
  <c r="O28" i="43" s="1"/>
  <c r="K34" i="43"/>
  <c r="W38" i="15"/>
  <c r="Q55" i="13"/>
  <c r="Q28" i="13" s="1"/>
  <c r="R55" i="13"/>
  <c r="R28" i="13" s="1"/>
  <c r="CG37" i="55"/>
  <c r="CF37" i="55"/>
  <c r="CH37" i="55"/>
  <c r="BB37" i="55"/>
  <c r="BE52" i="37"/>
  <c r="CK52" i="37"/>
  <c r="BE52" i="41"/>
  <c r="CK52" i="41"/>
  <c r="AK34" i="39"/>
  <c r="AJ34" i="39"/>
  <c r="AF34" i="39"/>
  <c r="AI37" i="17"/>
  <c r="AE37" i="17"/>
  <c r="X38" i="13"/>
  <c r="Y38" i="13" s="1"/>
  <c r="R38" i="13"/>
  <c r="R56" i="13" s="1"/>
  <c r="L56" i="13"/>
  <c r="Q38" i="13"/>
  <c r="Q56" i="13" s="1"/>
  <c r="M38" i="13"/>
  <c r="L52" i="15"/>
  <c r="P52" i="15"/>
  <c r="P53" i="15" s="1"/>
  <c r="P28" i="15" s="1"/>
  <c r="CG37" i="37"/>
  <c r="BB37" i="37"/>
  <c r="CF37" i="37"/>
  <c r="CH37" i="37"/>
  <c r="CF37" i="43"/>
  <c r="CH37" i="43"/>
  <c r="CG37" i="43"/>
  <c r="BB37" i="43"/>
  <c r="Z38" i="35"/>
  <c r="P34" i="17"/>
  <c r="P55" i="17" s="1"/>
  <c r="L34" i="17"/>
  <c r="K55" i="17"/>
  <c r="V34" i="19"/>
  <c r="O29" i="57"/>
  <c r="K29" i="57"/>
  <c r="S28" i="35"/>
  <c r="J52" i="23"/>
  <c r="U52" i="23"/>
  <c r="V52" i="23" s="1"/>
  <c r="W52" i="23" s="1"/>
  <c r="X52" i="23" s="1"/>
  <c r="Y52" i="23" s="1"/>
  <c r="Z52" i="23" s="1"/>
  <c r="AA52" i="23" s="1"/>
  <c r="AB52" i="23" s="1"/>
  <c r="AC52" i="23" s="1"/>
  <c r="O36" i="23"/>
  <c r="K36" i="23"/>
  <c r="AA37" i="53"/>
  <c r="T38" i="53"/>
  <c r="T56" i="53" s="1"/>
  <c r="N56" i="53"/>
  <c r="Z38" i="53"/>
  <c r="AA37" i="49"/>
  <c r="T38" i="49"/>
  <c r="T56" i="49" s="1"/>
  <c r="N56" i="49"/>
  <c r="Z38" i="49"/>
  <c r="Z38" i="47"/>
  <c r="T38" i="47"/>
  <c r="T56" i="47" s="1"/>
  <c r="N56" i="47"/>
  <c r="AA37" i="47"/>
  <c r="AA38" i="39"/>
  <c r="T38" i="39"/>
  <c r="T56" i="39" s="1"/>
  <c r="N56" i="39"/>
  <c r="AA37" i="39"/>
  <c r="X38" i="9"/>
  <c r="Q28" i="9"/>
  <c r="R28" i="9"/>
  <c r="Z37" i="9"/>
  <c r="L28" i="9"/>
  <c r="M38" i="9"/>
  <c r="R38" i="9"/>
  <c r="R56" i="9" s="1"/>
  <c r="L56" i="9"/>
  <c r="Q38" i="9"/>
  <c r="Q56" i="9" s="1"/>
  <c r="M55" i="9"/>
  <c r="N37" i="9"/>
  <c r="S37" i="9"/>
  <c r="S55" i="9" s="1"/>
  <c r="BG35" i="64"/>
  <c r="BF35" i="64"/>
  <c r="CL35" i="64"/>
  <c r="BP35" i="64"/>
  <c r="DE48" i="41"/>
  <c r="DO48" i="41" s="1"/>
  <c r="DP48" i="41" s="1"/>
  <c r="DQ48" i="41" s="1"/>
  <c r="DD48" i="41"/>
  <c r="DE52" i="61"/>
  <c r="DD52" i="61"/>
  <c r="CE53" i="61"/>
  <c r="AZ35" i="61"/>
  <c r="DQ36" i="61"/>
  <c r="DO48" i="61"/>
  <c r="DN52" i="61"/>
  <c r="DD47" i="27"/>
  <c r="DE47" i="27"/>
  <c r="DO47" i="27" s="1"/>
  <c r="DP47" i="27" s="1"/>
  <c r="DQ47" i="27" s="1"/>
  <c r="DR47" i="27" s="1"/>
  <c r="DS47" i="27" s="1"/>
  <c r="DT47" i="27" s="1"/>
  <c r="DU47" i="27" s="1"/>
  <c r="DV47" i="27" s="1"/>
  <c r="DW47" i="27" s="1"/>
  <c r="DE47" i="59"/>
  <c r="DO47" i="59" s="1"/>
  <c r="DP47" i="59" s="1"/>
  <c r="DQ47" i="59" s="1"/>
  <c r="DR47" i="59" s="1"/>
  <c r="DS47" i="59" s="1"/>
  <c r="DT47" i="59" s="1"/>
  <c r="DU47" i="59" s="1"/>
  <c r="DV47" i="59" s="1"/>
  <c r="DW47" i="59" s="1"/>
  <c r="DD47" i="59"/>
  <c r="DE44" i="19"/>
  <c r="DO44" i="19" s="1"/>
  <c r="DP44" i="19" s="1"/>
  <c r="DQ44" i="19" s="1"/>
  <c r="DR44" i="19" s="1"/>
  <c r="DS44" i="19" s="1"/>
  <c r="DT44" i="19" s="1"/>
  <c r="DU44" i="19" s="1"/>
  <c r="DV44" i="19" s="1"/>
  <c r="DW44" i="19" s="1"/>
  <c r="DD44" i="19"/>
  <c r="DE47" i="57"/>
  <c r="DO47" i="57" s="1"/>
  <c r="DP47" i="57" s="1"/>
  <c r="DQ47" i="57" s="1"/>
  <c r="DR47" i="57" s="1"/>
  <c r="DS47" i="57" s="1"/>
  <c r="DT47" i="57" s="1"/>
  <c r="DU47" i="57" s="1"/>
  <c r="DV47" i="57" s="1"/>
  <c r="DW47" i="57" s="1"/>
  <c r="DD47" i="57"/>
  <c r="DE44" i="45"/>
  <c r="DO44" i="45" s="1"/>
  <c r="DP44" i="45" s="1"/>
  <c r="DQ44" i="45" s="1"/>
  <c r="DR44" i="45" s="1"/>
  <c r="DS44" i="45" s="1"/>
  <c r="DT44" i="45" s="1"/>
  <c r="DU44" i="45" s="1"/>
  <c r="DV44" i="45" s="1"/>
  <c r="DW44" i="45" s="1"/>
  <c r="DD44" i="45"/>
  <c r="DD44" i="59"/>
  <c r="DE44" i="59"/>
  <c r="DO44" i="59" s="1"/>
  <c r="DP44" i="59" s="1"/>
  <c r="DQ44" i="59" s="1"/>
  <c r="DR44" i="59" s="1"/>
  <c r="DS44" i="59" s="1"/>
  <c r="DT44" i="59" s="1"/>
  <c r="DU44" i="59" s="1"/>
  <c r="DV44" i="59" s="1"/>
  <c r="DW44" i="59" s="1"/>
  <c r="DD47" i="41"/>
  <c r="DE47" i="41"/>
  <c r="DO47" i="41" s="1"/>
  <c r="DP47" i="41" s="1"/>
  <c r="DQ47" i="41" s="1"/>
  <c r="DR47" i="41" s="1"/>
  <c r="DS47" i="41" s="1"/>
  <c r="DT47" i="41" s="1"/>
  <c r="DU47" i="41" s="1"/>
  <c r="DV47" i="41" s="1"/>
  <c r="DW47" i="41" s="1"/>
  <c r="DD47" i="51"/>
  <c r="DE47" i="51"/>
  <c r="DO47" i="51" s="1"/>
  <c r="DP47" i="51" s="1"/>
  <c r="DQ47" i="51" s="1"/>
  <c r="DR47" i="51" s="1"/>
  <c r="DS47" i="51" s="1"/>
  <c r="DT47" i="51" s="1"/>
  <c r="DU47" i="51" s="1"/>
  <c r="DV47" i="51" s="1"/>
  <c r="DW47" i="51" s="1"/>
  <c r="DD47" i="19"/>
  <c r="DE47" i="19"/>
  <c r="DO47" i="19" s="1"/>
  <c r="DP47" i="19" s="1"/>
  <c r="DQ47" i="19" s="1"/>
  <c r="DR47" i="19" s="1"/>
  <c r="DS47" i="19" s="1"/>
  <c r="DT47" i="19" s="1"/>
  <c r="DU47" i="19" s="1"/>
  <c r="DV47" i="19" s="1"/>
  <c r="DW47" i="19" s="1"/>
  <c r="DD47" i="55"/>
  <c r="DE47" i="55"/>
  <c r="DO47" i="55" s="1"/>
  <c r="DP47" i="55" s="1"/>
  <c r="DQ47" i="55" s="1"/>
  <c r="DR47" i="55" s="1"/>
  <c r="DS47" i="55" s="1"/>
  <c r="DT47" i="55" s="1"/>
  <c r="DU47" i="55" s="1"/>
  <c r="DV47" i="55" s="1"/>
  <c r="DW47" i="55" s="1"/>
  <c r="DE44" i="57"/>
  <c r="DO44" i="57" s="1"/>
  <c r="DP44" i="57" s="1"/>
  <c r="DQ44" i="57" s="1"/>
  <c r="DR44" i="57" s="1"/>
  <c r="DS44" i="57" s="1"/>
  <c r="DT44" i="57" s="1"/>
  <c r="DU44" i="57" s="1"/>
  <c r="DV44" i="57" s="1"/>
  <c r="DW44" i="57" s="1"/>
  <c r="DD44" i="57"/>
  <c r="DD44" i="23"/>
  <c r="DE44" i="23"/>
  <c r="DO44" i="23" s="1"/>
  <c r="DP44" i="23" s="1"/>
  <c r="DQ44" i="23" s="1"/>
  <c r="DR44" i="23" s="1"/>
  <c r="DS44" i="23" s="1"/>
  <c r="DT44" i="23" s="1"/>
  <c r="DU44" i="23" s="1"/>
  <c r="DV44" i="23" s="1"/>
  <c r="DW44" i="23" s="1"/>
  <c r="DD47" i="33"/>
  <c r="DE47" i="33"/>
  <c r="DO47" i="33" s="1"/>
  <c r="DP47" i="33" s="1"/>
  <c r="DQ47" i="33" s="1"/>
  <c r="DR47" i="33" s="1"/>
  <c r="DS47" i="33" s="1"/>
  <c r="DT47" i="33" s="1"/>
  <c r="DU47" i="33" s="1"/>
  <c r="DV47" i="33" s="1"/>
  <c r="DW47" i="33" s="1"/>
  <c r="DD45" i="9"/>
  <c r="DE45" i="9"/>
  <c r="DO45" i="9" s="1"/>
  <c r="DP45" i="9" s="1"/>
  <c r="DQ45" i="9" s="1"/>
  <c r="DR45" i="9" s="1"/>
  <c r="DS45" i="9" s="1"/>
  <c r="DT45" i="9" s="1"/>
  <c r="DU45" i="9" s="1"/>
  <c r="DV45" i="9" s="1"/>
  <c r="DW45" i="9" s="1"/>
  <c r="DD44" i="53"/>
  <c r="DE44" i="53"/>
  <c r="DO44" i="53" s="1"/>
  <c r="DP44" i="53" s="1"/>
  <c r="DQ44" i="53" s="1"/>
  <c r="DR44" i="53" s="1"/>
  <c r="DS44" i="53" s="1"/>
  <c r="DT44" i="53" s="1"/>
  <c r="DU44" i="53" s="1"/>
  <c r="DV44" i="53" s="1"/>
  <c r="DW44" i="53" s="1"/>
  <c r="DD44" i="9"/>
  <c r="DE44" i="9"/>
  <c r="DO44" i="9" s="1"/>
  <c r="DP44" i="9" s="1"/>
  <c r="DQ44" i="9" s="1"/>
  <c r="DR44" i="9" s="1"/>
  <c r="DS44" i="9" s="1"/>
  <c r="DT44" i="9" s="1"/>
  <c r="DU44" i="9" s="1"/>
  <c r="DV44" i="9" s="1"/>
  <c r="DW44" i="9" s="1"/>
  <c r="DE47" i="43"/>
  <c r="DO47" i="43" s="1"/>
  <c r="DP47" i="43" s="1"/>
  <c r="DQ47" i="43" s="1"/>
  <c r="DR47" i="43" s="1"/>
  <c r="DS47" i="43" s="1"/>
  <c r="DT47" i="43" s="1"/>
  <c r="DU47" i="43" s="1"/>
  <c r="DV47" i="43" s="1"/>
  <c r="DW47" i="43" s="1"/>
  <c r="DD47" i="43"/>
  <c r="DD44" i="27"/>
  <c r="DE44" i="27"/>
  <c r="DO44" i="27" s="1"/>
  <c r="DP44" i="27" s="1"/>
  <c r="DQ44" i="27" s="1"/>
  <c r="DR44" i="27" s="1"/>
  <c r="DS44" i="27" s="1"/>
  <c r="DT44" i="27" s="1"/>
  <c r="DU44" i="27" s="1"/>
  <c r="DV44" i="27" s="1"/>
  <c r="DW44" i="27" s="1"/>
  <c r="CE52" i="49"/>
  <c r="DC52" i="49"/>
  <c r="DD47" i="45"/>
  <c r="DE47" i="45"/>
  <c r="DO47" i="45" s="1"/>
  <c r="DP47" i="45" s="1"/>
  <c r="DQ47" i="45" s="1"/>
  <c r="DR47" i="45" s="1"/>
  <c r="DS47" i="45" s="1"/>
  <c r="DT47" i="45" s="1"/>
  <c r="DU47" i="45" s="1"/>
  <c r="DV47" i="45" s="1"/>
  <c r="DW47" i="45" s="1"/>
  <c r="DE47" i="29"/>
  <c r="DO47" i="29" s="1"/>
  <c r="DP47" i="29" s="1"/>
  <c r="DQ47" i="29" s="1"/>
  <c r="DR47" i="29" s="1"/>
  <c r="DS47" i="29" s="1"/>
  <c r="DT47" i="29" s="1"/>
  <c r="DU47" i="29" s="1"/>
  <c r="DV47" i="29" s="1"/>
  <c r="DW47" i="29" s="1"/>
  <c r="DD47" i="29"/>
  <c r="DE44" i="51"/>
  <c r="DO44" i="51" s="1"/>
  <c r="DP44" i="51" s="1"/>
  <c r="DQ44" i="51" s="1"/>
  <c r="DR44" i="51" s="1"/>
  <c r="DS44" i="51" s="1"/>
  <c r="DT44" i="51" s="1"/>
  <c r="DU44" i="51" s="1"/>
  <c r="DV44" i="51" s="1"/>
  <c r="DW44" i="51" s="1"/>
  <c r="DD44" i="51"/>
  <c r="DD47" i="23"/>
  <c r="DE47" i="23"/>
  <c r="DO47" i="23" s="1"/>
  <c r="DP47" i="23" s="1"/>
  <c r="DQ47" i="23" s="1"/>
  <c r="DR47" i="23" s="1"/>
  <c r="DS47" i="23" s="1"/>
  <c r="DT47" i="23" s="1"/>
  <c r="DU47" i="23" s="1"/>
  <c r="DV47" i="23" s="1"/>
  <c r="DW47" i="23" s="1"/>
  <c r="DE47" i="31"/>
  <c r="DO47" i="31" s="1"/>
  <c r="DP47" i="31" s="1"/>
  <c r="DQ47" i="31" s="1"/>
  <c r="DR47" i="31" s="1"/>
  <c r="DS47" i="31" s="1"/>
  <c r="DT47" i="31" s="1"/>
  <c r="DU47" i="31" s="1"/>
  <c r="DV47" i="31" s="1"/>
  <c r="DW47" i="31" s="1"/>
  <c r="DD47" i="31"/>
  <c r="DE44" i="31"/>
  <c r="DO44" i="31" s="1"/>
  <c r="DP44" i="31" s="1"/>
  <c r="DQ44" i="31" s="1"/>
  <c r="DR44" i="31" s="1"/>
  <c r="DS44" i="31" s="1"/>
  <c r="DT44" i="31" s="1"/>
  <c r="DU44" i="31" s="1"/>
  <c r="DV44" i="31" s="1"/>
  <c r="DW44" i="31" s="1"/>
  <c r="DD44" i="31"/>
  <c r="DE44" i="55"/>
  <c r="DO44" i="55" s="1"/>
  <c r="DP44" i="55" s="1"/>
  <c r="DQ44" i="55" s="1"/>
  <c r="DR44" i="55" s="1"/>
  <c r="DS44" i="55" s="1"/>
  <c r="DT44" i="55" s="1"/>
  <c r="DU44" i="55" s="1"/>
  <c r="DV44" i="55" s="1"/>
  <c r="DW44" i="55" s="1"/>
  <c r="DD44" i="55"/>
  <c r="DD47" i="13"/>
  <c r="DE47" i="13"/>
  <c r="DO47" i="13" s="1"/>
  <c r="DP47" i="13" s="1"/>
  <c r="DQ47" i="13" s="1"/>
  <c r="DR47" i="13" s="1"/>
  <c r="DS47" i="13" s="1"/>
  <c r="DT47" i="13" s="1"/>
  <c r="DU47" i="13" s="1"/>
  <c r="DV47" i="13" s="1"/>
  <c r="DW47" i="13" s="1"/>
  <c r="DE44" i="47"/>
  <c r="DO44" i="47" s="1"/>
  <c r="DP44" i="47" s="1"/>
  <c r="DQ44" i="47" s="1"/>
  <c r="DR44" i="47" s="1"/>
  <c r="DS44" i="47" s="1"/>
  <c r="DT44" i="47" s="1"/>
  <c r="DU44" i="47" s="1"/>
  <c r="DV44" i="47" s="1"/>
  <c r="DW44" i="47" s="1"/>
  <c r="DD44" i="47"/>
  <c r="DE47" i="25"/>
  <c r="DO47" i="25" s="1"/>
  <c r="DP47" i="25" s="1"/>
  <c r="DQ47" i="25" s="1"/>
  <c r="DR47" i="25" s="1"/>
  <c r="DS47" i="25" s="1"/>
  <c r="DT47" i="25" s="1"/>
  <c r="DU47" i="25" s="1"/>
  <c r="DV47" i="25" s="1"/>
  <c r="DW47" i="25" s="1"/>
  <c r="DD47" i="25"/>
  <c r="DC52" i="59"/>
  <c r="CE52" i="59"/>
  <c r="CE52" i="45"/>
  <c r="DC52" i="45"/>
  <c r="DE47" i="15"/>
  <c r="DO47" i="15" s="1"/>
  <c r="DP47" i="15" s="1"/>
  <c r="DQ47" i="15" s="1"/>
  <c r="DR47" i="15" s="1"/>
  <c r="DS47" i="15" s="1"/>
  <c r="DT47" i="15" s="1"/>
  <c r="DU47" i="15" s="1"/>
  <c r="DV47" i="15" s="1"/>
  <c r="DW47" i="15" s="1"/>
  <c r="DD47" i="15"/>
  <c r="DD44" i="29"/>
  <c r="DE44" i="29"/>
  <c r="DO44" i="29" s="1"/>
  <c r="DP44" i="29" s="1"/>
  <c r="DQ44" i="29" s="1"/>
  <c r="DR44" i="29" s="1"/>
  <c r="DS44" i="29" s="1"/>
  <c r="DT44" i="29" s="1"/>
  <c r="DU44" i="29" s="1"/>
  <c r="DV44" i="29" s="1"/>
  <c r="DW44" i="29" s="1"/>
  <c r="DD47" i="47"/>
  <c r="DE47" i="47"/>
  <c r="DO47" i="47" s="1"/>
  <c r="DP47" i="47" s="1"/>
  <c r="DQ47" i="47" s="1"/>
  <c r="DR47" i="47" s="1"/>
  <c r="DS47" i="47" s="1"/>
  <c r="DT47" i="47" s="1"/>
  <c r="DU47" i="47" s="1"/>
  <c r="DV47" i="47" s="1"/>
  <c r="DW47" i="47" s="1"/>
  <c r="DE47" i="39"/>
  <c r="DO47" i="39" s="1"/>
  <c r="DP47" i="39" s="1"/>
  <c r="DQ47" i="39" s="1"/>
  <c r="DR47" i="39" s="1"/>
  <c r="DS47" i="39" s="1"/>
  <c r="DT47" i="39" s="1"/>
  <c r="DU47" i="39" s="1"/>
  <c r="DV47" i="39" s="1"/>
  <c r="DW47" i="39" s="1"/>
  <c r="DD47" i="39"/>
  <c r="DD44" i="33"/>
  <c r="DE44" i="33"/>
  <c r="DO44" i="33" s="1"/>
  <c r="DP44" i="33" s="1"/>
  <c r="DQ44" i="33" s="1"/>
  <c r="DR44" i="33" s="1"/>
  <c r="DS44" i="33" s="1"/>
  <c r="DT44" i="33" s="1"/>
  <c r="DU44" i="33" s="1"/>
  <c r="DV44" i="33" s="1"/>
  <c r="DW44" i="33" s="1"/>
  <c r="DE47" i="53"/>
  <c r="DO47" i="53" s="1"/>
  <c r="DP47" i="53" s="1"/>
  <c r="DQ47" i="53" s="1"/>
  <c r="DR47" i="53" s="1"/>
  <c r="DS47" i="53" s="1"/>
  <c r="DT47" i="53" s="1"/>
  <c r="DU47" i="53" s="1"/>
  <c r="DV47" i="53" s="1"/>
  <c r="DW47" i="53" s="1"/>
  <c r="DD47" i="53"/>
  <c r="DE47" i="17"/>
  <c r="DO47" i="17" s="1"/>
  <c r="DP47" i="17" s="1"/>
  <c r="DQ47" i="17" s="1"/>
  <c r="DR47" i="17" s="1"/>
  <c r="DS47" i="17" s="1"/>
  <c r="DT47" i="17" s="1"/>
  <c r="DU47" i="17" s="1"/>
  <c r="DV47" i="17" s="1"/>
  <c r="DW47" i="17" s="1"/>
  <c r="DD47" i="17"/>
  <c r="DD47" i="49"/>
  <c r="DE47" i="49"/>
  <c r="DO47" i="49" s="1"/>
  <c r="DP47" i="49" s="1"/>
  <c r="DQ47" i="49" s="1"/>
  <c r="DR47" i="49" s="1"/>
  <c r="DS47" i="49" s="1"/>
  <c r="DT47" i="49" s="1"/>
  <c r="DU47" i="49" s="1"/>
  <c r="DV47" i="49" s="1"/>
  <c r="DW47" i="49" s="1"/>
  <c r="DE44" i="49"/>
  <c r="DO44" i="49" s="1"/>
  <c r="DP44" i="49" s="1"/>
  <c r="DQ44" i="49" s="1"/>
  <c r="DR44" i="49" s="1"/>
  <c r="DS44" i="49" s="1"/>
  <c r="DT44" i="49" s="1"/>
  <c r="DU44" i="49" s="1"/>
  <c r="DV44" i="49" s="1"/>
  <c r="DW44" i="49" s="1"/>
  <c r="DD44" i="49"/>
  <c r="CE52" i="55"/>
  <c r="DC52" i="55"/>
  <c r="DD44" i="25"/>
  <c r="DE44" i="25"/>
  <c r="DO44" i="25" s="1"/>
  <c r="DP44" i="25" s="1"/>
  <c r="DQ44" i="25" s="1"/>
  <c r="DR44" i="25" s="1"/>
  <c r="DS44" i="25" s="1"/>
  <c r="DT44" i="25" s="1"/>
  <c r="DU44" i="25" s="1"/>
  <c r="DV44" i="25" s="1"/>
  <c r="DW44" i="25" s="1"/>
  <c r="DE44" i="37"/>
  <c r="DO44" i="37" s="1"/>
  <c r="DP44" i="37" s="1"/>
  <c r="DQ44" i="37" s="1"/>
  <c r="DR44" i="37" s="1"/>
  <c r="DS44" i="37" s="1"/>
  <c r="DT44" i="37" s="1"/>
  <c r="DU44" i="37" s="1"/>
  <c r="DV44" i="37" s="1"/>
  <c r="DW44" i="37" s="1"/>
  <c r="DD44" i="37"/>
  <c r="DE44" i="15"/>
  <c r="DO44" i="15" s="1"/>
  <c r="DP44" i="15" s="1"/>
  <c r="DQ44" i="15" s="1"/>
  <c r="DR44" i="15" s="1"/>
  <c r="DS44" i="15" s="1"/>
  <c r="DT44" i="15" s="1"/>
  <c r="DU44" i="15" s="1"/>
  <c r="DV44" i="15" s="1"/>
  <c r="DW44" i="15" s="1"/>
  <c r="DD44" i="15"/>
  <c r="DE44" i="39"/>
  <c r="DO44" i="39" s="1"/>
  <c r="DP44" i="39" s="1"/>
  <c r="DQ44" i="39" s="1"/>
  <c r="DR44" i="39" s="1"/>
  <c r="DS44" i="39" s="1"/>
  <c r="DT44" i="39" s="1"/>
  <c r="DU44" i="39" s="1"/>
  <c r="DV44" i="39" s="1"/>
  <c r="DW44" i="39" s="1"/>
  <c r="DD44" i="39"/>
  <c r="DE44" i="43"/>
  <c r="DO44" i="43" s="1"/>
  <c r="DP44" i="43" s="1"/>
  <c r="DQ44" i="43" s="1"/>
  <c r="DR44" i="43" s="1"/>
  <c r="DS44" i="43" s="1"/>
  <c r="DT44" i="43" s="1"/>
  <c r="DU44" i="43" s="1"/>
  <c r="DV44" i="43" s="1"/>
  <c r="DW44" i="43" s="1"/>
  <c r="DD44" i="43"/>
  <c r="DE44" i="17"/>
  <c r="DO44" i="17" s="1"/>
  <c r="DP44" i="17" s="1"/>
  <c r="DQ44" i="17" s="1"/>
  <c r="DR44" i="17" s="1"/>
  <c r="DS44" i="17" s="1"/>
  <c r="DT44" i="17" s="1"/>
  <c r="DU44" i="17" s="1"/>
  <c r="DV44" i="17" s="1"/>
  <c r="DW44" i="17" s="1"/>
  <c r="DD44" i="17"/>
  <c r="DD44" i="13"/>
  <c r="DE44" i="13"/>
  <c r="DO44" i="13" s="1"/>
  <c r="DP44" i="13" s="1"/>
  <c r="DQ44" i="13" s="1"/>
  <c r="DR44" i="13" s="1"/>
  <c r="DS44" i="13" s="1"/>
  <c r="DT44" i="13" s="1"/>
  <c r="DU44" i="13" s="1"/>
  <c r="DV44" i="13" s="1"/>
  <c r="DW44" i="13" s="1"/>
  <c r="DE47" i="37"/>
  <c r="DO47" i="37" s="1"/>
  <c r="DP47" i="37" s="1"/>
  <c r="DQ47" i="37" s="1"/>
  <c r="DR47" i="37" s="1"/>
  <c r="DS47" i="37" s="1"/>
  <c r="DT47" i="37" s="1"/>
  <c r="DU47" i="37" s="1"/>
  <c r="DV47" i="37" s="1"/>
  <c r="DW47" i="37" s="1"/>
  <c r="DD47" i="37"/>
  <c r="DD44" i="41"/>
  <c r="DE44" i="41"/>
  <c r="DO44" i="41" s="1"/>
  <c r="DP44" i="41" s="1"/>
  <c r="DQ44" i="41" s="1"/>
  <c r="DR44" i="41" s="1"/>
  <c r="DS44" i="41" s="1"/>
  <c r="DT44" i="41" s="1"/>
  <c r="DU44" i="41" s="1"/>
  <c r="DV44" i="41" s="1"/>
  <c r="DW44" i="41" s="1"/>
  <c r="DD47" i="35"/>
  <c r="DE47" i="35"/>
  <c r="DO47" i="35" s="1"/>
  <c r="DP47" i="35" s="1"/>
  <c r="DQ47" i="35" s="1"/>
  <c r="DR47" i="35" s="1"/>
  <c r="DS47" i="35" s="1"/>
  <c r="DT47" i="35" s="1"/>
  <c r="DU47" i="35" s="1"/>
  <c r="DV47" i="35" s="1"/>
  <c r="DW47" i="35" s="1"/>
  <c r="AZ35" i="59"/>
  <c r="DP48" i="59"/>
  <c r="DR36" i="59"/>
  <c r="DN52" i="57"/>
  <c r="DR36" i="57"/>
  <c r="DO48" i="57"/>
  <c r="DE52" i="57"/>
  <c r="DD52" i="57"/>
  <c r="CE53" i="57"/>
  <c r="AZ35" i="57"/>
  <c r="BK35" i="55"/>
  <c r="BA35" i="55"/>
  <c r="DO48" i="55"/>
  <c r="DS36" i="55"/>
  <c r="DR36" i="53"/>
  <c r="CF29" i="53"/>
  <c r="BB29" i="53"/>
  <c r="CH29" i="53"/>
  <c r="CG29" i="53"/>
  <c r="DO48" i="53"/>
  <c r="BL29" i="53"/>
  <c r="DO52" i="53"/>
  <c r="BK35" i="53"/>
  <c r="BA35" i="53"/>
  <c r="DO48" i="51"/>
  <c r="BK29" i="51"/>
  <c r="BA29" i="51"/>
  <c r="DE52" i="51"/>
  <c r="DD52" i="51"/>
  <c r="CE53" i="51"/>
  <c r="DN52" i="51"/>
  <c r="BK35" i="51"/>
  <c r="BA35" i="51"/>
  <c r="DQ36" i="51"/>
  <c r="AZ29" i="49"/>
  <c r="DQ36" i="49"/>
  <c r="BK35" i="49"/>
  <c r="BA35" i="49"/>
  <c r="DP48" i="49"/>
  <c r="AZ29" i="47"/>
  <c r="DD52" i="47"/>
  <c r="DE52" i="47"/>
  <c r="CE53" i="47"/>
  <c r="DQ36" i="47"/>
  <c r="DN52" i="47"/>
  <c r="BK35" i="47"/>
  <c r="BA35" i="47"/>
  <c r="DO48" i="47"/>
  <c r="DO48" i="45"/>
  <c r="DQ36" i="45"/>
  <c r="AZ35" i="45"/>
  <c r="BA29" i="45"/>
  <c r="BK29" i="45"/>
  <c r="DO48" i="43"/>
  <c r="BK35" i="43"/>
  <c r="BA35" i="43"/>
  <c r="AZ29" i="43"/>
  <c r="CG35" i="41"/>
  <c r="CF35" i="41"/>
  <c r="BB35" i="41"/>
  <c r="CH35" i="41"/>
  <c r="BL35" i="41"/>
  <c r="DR36" i="39"/>
  <c r="DO48" i="39"/>
  <c r="BL35" i="39"/>
  <c r="CF35" i="39"/>
  <c r="BB35" i="39"/>
  <c r="CG35" i="39"/>
  <c r="CH35" i="39"/>
  <c r="DE52" i="39"/>
  <c r="DD52" i="39"/>
  <c r="CE53" i="39"/>
  <c r="DN52" i="39"/>
  <c r="BK29" i="39"/>
  <c r="BA29" i="39"/>
  <c r="DO48" i="37"/>
  <c r="CF35" i="37"/>
  <c r="BB35" i="37"/>
  <c r="CH35" i="37"/>
  <c r="CG35" i="37"/>
  <c r="BL35" i="37"/>
  <c r="DO48" i="35"/>
  <c r="AZ35" i="35"/>
  <c r="DO48" i="33"/>
  <c r="AZ35" i="33"/>
  <c r="AZ35" i="31"/>
  <c r="DO48" i="31"/>
  <c r="DO48" i="29"/>
  <c r="BA35" i="29"/>
  <c r="BK35" i="29"/>
  <c r="BM35" i="27"/>
  <c r="DO48" i="27"/>
  <c r="BC35" i="27"/>
  <c r="CI35" i="27"/>
  <c r="AZ35" i="25"/>
  <c r="DO48" i="25"/>
  <c r="DO48" i="23"/>
  <c r="BK35" i="23"/>
  <c r="BA35" i="23"/>
  <c r="BK35" i="19"/>
  <c r="BA35" i="19"/>
  <c r="DP48" i="19"/>
  <c r="BK35" i="17"/>
  <c r="BA35" i="17"/>
  <c r="DO48" i="17"/>
  <c r="DO48" i="15"/>
  <c r="BK35" i="15"/>
  <c r="BA35" i="15"/>
  <c r="DO48" i="13"/>
  <c r="AZ35" i="13"/>
  <c r="DC52" i="11"/>
  <c r="CE52" i="11"/>
  <c r="DE48" i="11"/>
  <c r="DO48" i="11" s="1"/>
  <c r="DP48" i="11" s="1"/>
  <c r="DQ48" i="11" s="1"/>
  <c r="DR48" i="11" s="1"/>
  <c r="DS48" i="11" s="1"/>
  <c r="DT48" i="11" s="1"/>
  <c r="DU48" i="11" s="1"/>
  <c r="DV48" i="11" s="1"/>
  <c r="DW48" i="11" s="1"/>
  <c r="DD48" i="11"/>
  <c r="BK35" i="11"/>
  <c r="BA35" i="11"/>
  <c r="DE48" i="9"/>
  <c r="DD48" i="9"/>
  <c r="AY29" i="9"/>
  <c r="DM52" i="9"/>
  <c r="AZ34" i="9"/>
  <c r="BK35" i="9"/>
  <c r="BA35" i="9"/>
  <c r="DQ36" i="9"/>
  <c r="DC52" i="9"/>
  <c r="CE52" i="9"/>
  <c r="DN48" i="9"/>
  <c r="AL40" i="3"/>
  <c r="S33" i="3"/>
  <c r="N33" i="3"/>
  <c r="T33" i="3" s="1"/>
  <c r="S46" i="3"/>
  <c r="N46" i="3"/>
  <c r="T46" i="3" s="1"/>
  <c r="AL41" i="3"/>
  <c r="O49" i="3"/>
  <c r="K49" i="3"/>
  <c r="L39" i="3"/>
  <c r="P39" i="3"/>
  <c r="S45" i="3"/>
  <c r="N45" i="3"/>
  <c r="T45" i="3" s="1"/>
  <c r="Q47" i="3"/>
  <c r="M47" i="3"/>
  <c r="R47" i="3"/>
  <c r="O51" i="3"/>
  <c r="K51" i="3"/>
  <c r="Q40" i="3"/>
  <c r="M40" i="3"/>
  <c r="R40" i="3"/>
  <c r="S41" i="3"/>
  <c r="N41" i="3"/>
  <c r="T41" i="3" s="1"/>
  <c r="O48" i="3"/>
  <c r="K48" i="3"/>
  <c r="T29" i="3"/>
  <c r="S42" i="3"/>
  <c r="N42" i="3"/>
  <c r="T42" i="3" s="1"/>
  <c r="AD51" i="3"/>
  <c r="AE51" i="3" s="1"/>
  <c r="AK51" i="3" s="1"/>
  <c r="AH49" i="3"/>
  <c r="AD49" i="3"/>
  <c r="AK47" i="3"/>
  <c r="AJ47" i="3"/>
  <c r="AF47" i="3"/>
  <c r="G50" i="3"/>
  <c r="J44" i="3"/>
  <c r="AE39" i="3"/>
  <c r="AK39" i="3" s="1"/>
  <c r="BA46" i="3"/>
  <c r="BK46" i="3"/>
  <c r="BL46" i="3" s="1"/>
  <c r="BM46" i="3" s="1"/>
  <c r="BN46" i="3" s="1"/>
  <c r="BO46" i="3" s="1"/>
  <c r="BA31" i="3"/>
  <c r="BK31" i="3"/>
  <c r="BL31" i="3" s="1"/>
  <c r="BM31" i="3" s="1"/>
  <c r="BN31" i="3" s="1"/>
  <c r="BO31" i="3" s="1"/>
  <c r="BA32" i="3"/>
  <c r="BK32" i="3"/>
  <c r="BL32" i="3" s="1"/>
  <c r="BM32" i="3" s="1"/>
  <c r="BN32" i="3" s="1"/>
  <c r="BO32" i="3" s="1"/>
  <c r="BA45" i="3"/>
  <c r="BK45" i="3"/>
  <c r="BL45" i="3" s="1"/>
  <c r="BM45" i="3" s="1"/>
  <c r="BN45" i="3" s="1"/>
  <c r="BO45" i="3" s="1"/>
  <c r="H32" i="2"/>
  <c r="I31" i="2"/>
  <c r="Q14" i="24" s="1"/>
  <c r="A37" i="25" s="1"/>
  <c r="G37" i="25" s="1"/>
  <c r="U44" i="3"/>
  <c r="V44" i="3" s="1"/>
  <c r="W44" i="3" s="1"/>
  <c r="X44" i="3" s="1"/>
  <c r="Y44" i="3" s="1"/>
  <c r="Z44" i="3" s="1"/>
  <c r="AA44" i="3" s="1"/>
  <c r="AB44" i="3" s="1"/>
  <c r="AC44" i="3" s="1"/>
  <c r="AD44" i="3" s="1"/>
  <c r="AI44" i="3" s="1"/>
  <c r="BA33" i="3"/>
  <c r="BK33" i="3"/>
  <c r="BL33" i="3" s="1"/>
  <c r="BM33" i="3" s="1"/>
  <c r="BN33" i="3" s="1"/>
  <c r="BO33" i="3" s="1"/>
  <c r="BA41" i="3"/>
  <c r="BK41" i="3"/>
  <c r="BL41" i="3" s="1"/>
  <c r="BM41" i="3" s="1"/>
  <c r="BN41" i="3" s="1"/>
  <c r="BO41" i="3" s="1"/>
  <c r="BA40" i="3"/>
  <c r="BK40" i="3"/>
  <c r="BL40" i="3" s="1"/>
  <c r="BM40" i="3" s="1"/>
  <c r="BN40" i="3" s="1"/>
  <c r="BO40" i="3" s="1"/>
  <c r="AG42" i="3"/>
  <c r="AM42" i="3" s="1"/>
  <c r="AN42" i="3" s="1"/>
  <c r="AO42" i="3" s="1"/>
  <c r="AP42" i="3" s="1"/>
  <c r="AQ42" i="3" s="1"/>
  <c r="AR42" i="3" s="1"/>
  <c r="AS42" i="3" s="1"/>
  <c r="AT42" i="3" s="1"/>
  <c r="AU42" i="3" s="1"/>
  <c r="AV42" i="3" s="1"/>
  <c r="AW42" i="3" s="1"/>
  <c r="AX42" i="3" s="1"/>
  <c r="AY42" i="3" s="1"/>
  <c r="AZ42" i="3" s="1"/>
  <c r="AL42" i="3"/>
  <c r="Y29" i="3"/>
  <c r="AA48" i="3"/>
  <c r="AE35" i="3"/>
  <c r="O52" i="23" l="1"/>
  <c r="O53" i="23" s="1"/>
  <c r="K52" i="23"/>
  <c r="P29" i="57"/>
  <c r="L29" i="57"/>
  <c r="AA38" i="35"/>
  <c r="R52" i="15"/>
  <c r="M52" i="15"/>
  <c r="Q52" i="15"/>
  <c r="Q53" i="15" s="1"/>
  <c r="Z38" i="13"/>
  <c r="AA38" i="13" s="1"/>
  <c r="BC37" i="55"/>
  <c r="CI37" i="55"/>
  <c r="X38" i="15"/>
  <c r="W34" i="43"/>
  <c r="AE52" i="17"/>
  <c r="AI52" i="17"/>
  <c r="AA29" i="35"/>
  <c r="V29" i="23"/>
  <c r="M37" i="19"/>
  <c r="Q37" i="19"/>
  <c r="R37" i="19"/>
  <c r="P51" i="9"/>
  <c r="L51" i="9"/>
  <c r="O50" i="25"/>
  <c r="K50" i="25"/>
  <c r="AH50" i="25"/>
  <c r="AD50" i="25"/>
  <c r="P51" i="11"/>
  <c r="L51" i="11"/>
  <c r="L51" i="17"/>
  <c r="P51" i="17"/>
  <c r="AD50" i="17"/>
  <c r="AH50" i="17"/>
  <c r="P51" i="23"/>
  <c r="L51" i="23"/>
  <c r="L51" i="29"/>
  <c r="P51" i="29"/>
  <c r="AH50" i="29"/>
  <c r="AD50" i="29"/>
  <c r="K50" i="43"/>
  <c r="O50" i="43"/>
  <c r="O54" i="43" s="1"/>
  <c r="O27" i="43" s="1"/>
  <c r="O24" i="43" s="1"/>
  <c r="AH50" i="43"/>
  <c r="AD50" i="43"/>
  <c r="AE51" i="49"/>
  <c r="AI51" i="49"/>
  <c r="L51" i="57"/>
  <c r="P51" i="57"/>
  <c r="O50" i="57"/>
  <c r="O54" i="57" s="1"/>
  <c r="K50" i="57"/>
  <c r="AD50" i="57"/>
  <c r="AH50" i="57"/>
  <c r="AI51" i="61"/>
  <c r="AE51" i="61"/>
  <c r="AD50" i="51"/>
  <c r="AH50" i="51"/>
  <c r="K50" i="51"/>
  <c r="O50" i="51"/>
  <c r="O54" i="51" s="1"/>
  <c r="AH50" i="64"/>
  <c r="AD50" i="64"/>
  <c r="BH36" i="43"/>
  <c r="CM36" i="43"/>
  <c r="K29" i="59"/>
  <c r="O29" i="59"/>
  <c r="K34" i="23"/>
  <c r="O34" i="23"/>
  <c r="AL36" i="15"/>
  <c r="AG36" i="15"/>
  <c r="AM36" i="15" s="1"/>
  <c r="AN36" i="15" s="1"/>
  <c r="AO36" i="15" s="1"/>
  <c r="AP36" i="15" s="1"/>
  <c r="AQ36" i="15" s="1"/>
  <c r="AR36" i="15" s="1"/>
  <c r="AS36" i="15" s="1"/>
  <c r="AT36" i="15" s="1"/>
  <c r="AU36" i="15" s="1"/>
  <c r="AV36" i="15" s="1"/>
  <c r="AW36" i="15" s="1"/>
  <c r="AX36" i="15" s="1"/>
  <c r="AY36" i="15" s="1"/>
  <c r="AZ36" i="15" s="1"/>
  <c r="AF52" i="15"/>
  <c r="AJ52" i="15"/>
  <c r="AK52" i="15"/>
  <c r="M38" i="15"/>
  <c r="R38" i="15"/>
  <c r="R56" i="15" s="1"/>
  <c r="Q38" i="15"/>
  <c r="Q56" i="15" s="1"/>
  <c r="L56" i="15"/>
  <c r="BH36" i="35"/>
  <c r="CM36" i="35"/>
  <c r="Z29" i="11"/>
  <c r="K34" i="45"/>
  <c r="O34" i="45"/>
  <c r="O55" i="45" s="1"/>
  <c r="O28" i="45" s="1"/>
  <c r="CM36" i="41"/>
  <c r="BH36" i="41"/>
  <c r="N56" i="59"/>
  <c r="T38" i="59"/>
  <c r="T56" i="59" s="1"/>
  <c r="Z38" i="59"/>
  <c r="X38" i="64"/>
  <c r="Y38" i="64" s="1"/>
  <c r="AF36" i="17"/>
  <c r="AK36" i="17"/>
  <c r="AJ36" i="17"/>
  <c r="S34" i="39"/>
  <c r="S55" i="39" s="1"/>
  <c r="S28" i="39" s="1"/>
  <c r="N34" i="39"/>
  <c r="M55" i="39"/>
  <c r="M28" i="39" s="1"/>
  <c r="P29" i="19"/>
  <c r="L29" i="19"/>
  <c r="S37" i="15"/>
  <c r="N37" i="15"/>
  <c r="T37" i="15" s="1"/>
  <c r="L51" i="33"/>
  <c r="P51" i="33"/>
  <c r="AH50" i="27"/>
  <c r="AD50" i="27"/>
  <c r="AE51" i="31"/>
  <c r="AI51" i="31"/>
  <c r="K50" i="41"/>
  <c r="O50" i="41"/>
  <c r="O54" i="41" s="1"/>
  <c r="O27" i="41" s="1"/>
  <c r="O24" i="41" s="1"/>
  <c r="AI51" i="53"/>
  <c r="AE51" i="53"/>
  <c r="K50" i="53"/>
  <c r="O50" i="53"/>
  <c r="O54" i="53" s="1"/>
  <c r="P51" i="59"/>
  <c r="L51" i="59"/>
  <c r="AI51" i="47"/>
  <c r="AE51" i="47"/>
  <c r="AE51" i="37"/>
  <c r="AI51" i="37"/>
  <c r="P51" i="55"/>
  <c r="L51" i="55"/>
  <c r="O50" i="55"/>
  <c r="O54" i="55" s="1"/>
  <c r="K50" i="55"/>
  <c r="J52" i="25"/>
  <c r="U52" i="25"/>
  <c r="V52" i="25" s="1"/>
  <c r="W52" i="25" s="1"/>
  <c r="X52" i="25" s="1"/>
  <c r="Y52" i="25" s="1"/>
  <c r="Z52" i="25" s="1"/>
  <c r="AA52" i="25" s="1"/>
  <c r="AB52" i="25" s="1"/>
  <c r="AC52" i="25" s="1"/>
  <c r="AH36" i="25"/>
  <c r="AD36" i="25"/>
  <c r="AA38" i="61"/>
  <c r="W29" i="57"/>
  <c r="CI37" i="51"/>
  <c r="BC37" i="51"/>
  <c r="BP52" i="43"/>
  <c r="BQ52" i="43" s="1"/>
  <c r="BR52" i="43" s="1"/>
  <c r="BS52" i="43" s="1"/>
  <c r="BT52" i="43" s="1"/>
  <c r="BF52" i="43"/>
  <c r="CL52" i="43"/>
  <c r="BG52" i="43"/>
  <c r="CN52" i="43" s="1"/>
  <c r="Y29" i="15"/>
  <c r="Y29" i="41"/>
  <c r="AG37" i="15"/>
  <c r="AM37" i="15" s="1"/>
  <c r="AN37" i="15" s="1"/>
  <c r="AO37" i="15" s="1"/>
  <c r="AP37" i="15" s="1"/>
  <c r="AQ37" i="15" s="1"/>
  <c r="AR37" i="15" s="1"/>
  <c r="AS37" i="15" s="1"/>
  <c r="AT37" i="15" s="1"/>
  <c r="AU37" i="15" s="1"/>
  <c r="AV37" i="15" s="1"/>
  <c r="AW37" i="15" s="1"/>
  <c r="AX37" i="15" s="1"/>
  <c r="AY37" i="15" s="1"/>
  <c r="AZ37" i="15" s="1"/>
  <c r="AL37" i="15"/>
  <c r="AA34" i="35"/>
  <c r="N29" i="15"/>
  <c r="S29" i="15"/>
  <c r="L52" i="19"/>
  <c r="P52" i="19"/>
  <c r="P53" i="19" s="1"/>
  <c r="L52" i="17"/>
  <c r="P52" i="17"/>
  <c r="P53" i="17" s="1"/>
  <c r="K53" i="17"/>
  <c r="BK52" i="13"/>
  <c r="BL52" i="13" s="1"/>
  <c r="BM52" i="13" s="1"/>
  <c r="BN52" i="13" s="1"/>
  <c r="BO52" i="13" s="1"/>
  <c r="BA52" i="13"/>
  <c r="T29" i="13"/>
  <c r="CP44" i="35"/>
  <c r="BJ44" i="35"/>
  <c r="CG36" i="13"/>
  <c r="CH36" i="13"/>
  <c r="BB36" i="13"/>
  <c r="CF36" i="13"/>
  <c r="U29" i="25"/>
  <c r="I27" i="25"/>
  <c r="J29" i="25"/>
  <c r="P28" i="17"/>
  <c r="K50" i="9"/>
  <c r="O50" i="9"/>
  <c r="O54" i="9" s="1"/>
  <c r="O27" i="9" s="1"/>
  <c r="O24" i="9" s="1"/>
  <c r="L51" i="25"/>
  <c r="P51" i="25"/>
  <c r="AD50" i="11"/>
  <c r="AH50" i="11"/>
  <c r="O50" i="23"/>
  <c r="O54" i="23" s="1"/>
  <c r="K50" i="23"/>
  <c r="O50" i="39"/>
  <c r="O54" i="39" s="1"/>
  <c r="O27" i="39" s="1"/>
  <c r="O24" i="39" s="1"/>
  <c r="K50" i="39"/>
  <c r="AD50" i="39"/>
  <c r="AH50" i="39"/>
  <c r="P51" i="43"/>
  <c r="L51" i="43"/>
  <c r="P51" i="49"/>
  <c r="L51" i="49"/>
  <c r="AH50" i="49"/>
  <c r="AD50" i="49"/>
  <c r="K50" i="49"/>
  <c r="O50" i="49"/>
  <c r="O54" i="49" s="1"/>
  <c r="P51" i="61"/>
  <c r="L51" i="61"/>
  <c r="O50" i="61"/>
  <c r="O54" i="61" s="1"/>
  <c r="K50" i="61"/>
  <c r="AI51" i="51"/>
  <c r="AE51" i="51"/>
  <c r="AH50" i="35"/>
  <c r="AD50" i="35"/>
  <c r="L55" i="41"/>
  <c r="L28" i="41" s="1"/>
  <c r="Q34" i="41"/>
  <c r="Q55" i="41" s="1"/>
  <c r="Q28" i="41" s="1"/>
  <c r="M34" i="41"/>
  <c r="R34" i="41"/>
  <c r="R55" i="41" s="1"/>
  <c r="BH36" i="37"/>
  <c r="CM36" i="37"/>
  <c r="K29" i="61"/>
  <c r="O29" i="61"/>
  <c r="C33" i="2"/>
  <c r="Q8" i="26"/>
  <c r="A34" i="27" s="1"/>
  <c r="G34" i="27" s="1"/>
  <c r="Y34" i="17"/>
  <c r="W38" i="17"/>
  <c r="M37" i="17"/>
  <c r="R37" i="17"/>
  <c r="Q37" i="17"/>
  <c r="AK36" i="64"/>
  <c r="AF36" i="64"/>
  <c r="AJ36" i="64"/>
  <c r="S28" i="11"/>
  <c r="T53" i="13"/>
  <c r="AA38" i="37"/>
  <c r="AA38" i="51"/>
  <c r="C44" i="2"/>
  <c r="Q8" i="48"/>
  <c r="A34" i="49" s="1"/>
  <c r="G34" i="49" s="1"/>
  <c r="CF37" i="59"/>
  <c r="CH37" i="59"/>
  <c r="BB37" i="59"/>
  <c r="CG37" i="59"/>
  <c r="N55" i="37"/>
  <c r="T34" i="37"/>
  <c r="T55" i="37" s="1"/>
  <c r="S36" i="15"/>
  <c r="N36" i="15"/>
  <c r="M53" i="15"/>
  <c r="CI37" i="35"/>
  <c r="BC37" i="35"/>
  <c r="X29" i="17"/>
  <c r="AA38" i="41"/>
  <c r="AA38" i="45"/>
  <c r="X38" i="19"/>
  <c r="AI51" i="33"/>
  <c r="AE51" i="33"/>
  <c r="AE51" i="19"/>
  <c r="AI51" i="19"/>
  <c r="P51" i="31"/>
  <c r="L51" i="31"/>
  <c r="AI51" i="41"/>
  <c r="AE51" i="41"/>
  <c r="G27" i="45"/>
  <c r="L51" i="37"/>
  <c r="P51" i="37"/>
  <c r="AE51" i="55"/>
  <c r="AI51" i="55"/>
  <c r="G56" i="23"/>
  <c r="U38" i="23"/>
  <c r="J38" i="23"/>
  <c r="H33" i="2"/>
  <c r="Q13" i="26"/>
  <c r="A36" i="27" s="1"/>
  <c r="G36" i="27" s="1"/>
  <c r="U37" i="25"/>
  <c r="V37" i="25" s="1"/>
  <c r="W37" i="25" s="1"/>
  <c r="X37" i="25" s="1"/>
  <c r="Y37" i="25" s="1"/>
  <c r="Z37" i="25" s="1"/>
  <c r="AA37" i="25" s="1"/>
  <c r="AB37" i="25" s="1"/>
  <c r="AC37" i="25" s="1"/>
  <c r="A38" i="25"/>
  <c r="G38" i="25" s="1"/>
  <c r="J37" i="25"/>
  <c r="L36" i="23"/>
  <c r="P36" i="23"/>
  <c r="K53" i="23"/>
  <c r="AD52" i="23"/>
  <c r="AH52" i="23"/>
  <c r="W34" i="19"/>
  <c r="L55" i="17"/>
  <c r="R34" i="17"/>
  <c r="M34" i="17"/>
  <c r="Q34" i="17"/>
  <c r="Q55" i="17" s="1"/>
  <c r="BC37" i="43"/>
  <c r="CI37" i="43"/>
  <c r="CI37" i="37"/>
  <c r="BC37" i="37"/>
  <c r="M56" i="13"/>
  <c r="S38" i="13"/>
  <c r="S56" i="13" s="1"/>
  <c r="N38" i="13"/>
  <c r="AK37" i="17"/>
  <c r="AF37" i="17"/>
  <c r="AJ37" i="17"/>
  <c r="AL34" i="39"/>
  <c r="AG34" i="39"/>
  <c r="AM34" i="39" s="1"/>
  <c r="AN34" i="39" s="1"/>
  <c r="AO34" i="39" s="1"/>
  <c r="AP34" i="39" s="1"/>
  <c r="AQ34" i="39" s="1"/>
  <c r="AR34" i="39" s="1"/>
  <c r="AS34" i="39" s="1"/>
  <c r="AT34" i="39" s="1"/>
  <c r="AU34" i="39" s="1"/>
  <c r="AV34" i="39" s="1"/>
  <c r="AW34" i="39" s="1"/>
  <c r="AX34" i="39" s="1"/>
  <c r="AY34" i="39" s="1"/>
  <c r="AZ34" i="39" s="1"/>
  <c r="BP52" i="41"/>
  <c r="BQ52" i="41" s="1"/>
  <c r="BR52" i="41" s="1"/>
  <c r="BS52" i="41" s="1"/>
  <c r="BT52" i="41" s="1"/>
  <c r="BF52" i="41"/>
  <c r="BG52" i="41"/>
  <c r="CN52" i="41" s="1"/>
  <c r="CL52" i="41"/>
  <c r="BP52" i="37"/>
  <c r="BQ52" i="37" s="1"/>
  <c r="BR52" i="37" s="1"/>
  <c r="BS52" i="37" s="1"/>
  <c r="BT52" i="37" s="1"/>
  <c r="BF52" i="37"/>
  <c r="BG52" i="37"/>
  <c r="CN52" i="37" s="1"/>
  <c r="CL52" i="37"/>
  <c r="L34" i="43"/>
  <c r="P34" i="43"/>
  <c r="P55" i="43" s="1"/>
  <c r="P28" i="43" s="1"/>
  <c r="K55" i="43"/>
  <c r="K28" i="43" s="1"/>
  <c r="BC37" i="11"/>
  <c r="CI37" i="11"/>
  <c r="Q37" i="64"/>
  <c r="M37" i="64"/>
  <c r="R37" i="64"/>
  <c r="AE52" i="19"/>
  <c r="AI52" i="19"/>
  <c r="AJ36" i="19"/>
  <c r="AK36" i="19"/>
  <c r="AF36" i="19"/>
  <c r="BG52" i="35"/>
  <c r="CN52" i="35" s="1"/>
  <c r="CL52" i="35"/>
  <c r="BF52" i="35"/>
  <c r="BP52" i="35"/>
  <c r="BQ52" i="35" s="1"/>
  <c r="BR52" i="35" s="1"/>
  <c r="BS52" i="35" s="1"/>
  <c r="BT52" i="35" s="1"/>
  <c r="O29" i="23"/>
  <c r="K29" i="23"/>
  <c r="AA38" i="43"/>
  <c r="AI51" i="25"/>
  <c r="AE51" i="25"/>
  <c r="O50" i="17"/>
  <c r="O54" i="17" s="1"/>
  <c r="O27" i="17" s="1"/>
  <c r="O24" i="17" s="1"/>
  <c r="K50" i="17"/>
  <c r="O50" i="29"/>
  <c r="K50" i="29"/>
  <c r="P51" i="39"/>
  <c r="L51" i="39"/>
  <c r="AI51" i="43"/>
  <c r="AE51" i="43"/>
  <c r="P51" i="51"/>
  <c r="L51" i="51"/>
  <c r="L51" i="35"/>
  <c r="P51" i="35"/>
  <c r="K50" i="64"/>
  <c r="O50" i="64"/>
  <c r="O54" i="64" s="1"/>
  <c r="O27" i="64" s="1"/>
  <c r="O24" i="64" s="1"/>
  <c r="AI51" i="64"/>
  <c r="AE51" i="64"/>
  <c r="V29" i="59"/>
  <c r="V34" i="23"/>
  <c r="AE52" i="64"/>
  <c r="AI52" i="64"/>
  <c r="N34" i="15"/>
  <c r="M55" i="15"/>
  <c r="M28" i="15" s="1"/>
  <c r="S34" i="15"/>
  <c r="S55" i="15" s="1"/>
  <c r="V34" i="45"/>
  <c r="X29" i="55"/>
  <c r="P38" i="64"/>
  <c r="P56" i="64" s="1"/>
  <c r="K56" i="64"/>
  <c r="L38" i="64"/>
  <c r="CI37" i="41"/>
  <c r="BC37" i="41"/>
  <c r="O28" i="19"/>
  <c r="K56" i="19"/>
  <c r="P38" i="19"/>
  <c r="P56" i="19" s="1"/>
  <c r="L38" i="19"/>
  <c r="AI51" i="15"/>
  <c r="AE51" i="15"/>
  <c r="AD50" i="15"/>
  <c r="AH50" i="15"/>
  <c r="K50" i="15"/>
  <c r="O50" i="15"/>
  <c r="O54" i="15" s="1"/>
  <c r="O27" i="15" s="1"/>
  <c r="O24" i="15" s="1"/>
  <c r="AE51" i="13"/>
  <c r="AI51" i="13"/>
  <c r="K50" i="13"/>
  <c r="O50" i="13"/>
  <c r="O54" i="13" s="1"/>
  <c r="O27" i="13" s="1"/>
  <c r="O24" i="13" s="1"/>
  <c r="AD50" i="13"/>
  <c r="AH50" i="13"/>
  <c r="L51" i="19"/>
  <c r="P51" i="19"/>
  <c r="AE51" i="27"/>
  <c r="AI51" i="27"/>
  <c r="K50" i="27"/>
  <c r="O50" i="27"/>
  <c r="P51" i="41"/>
  <c r="L51" i="41"/>
  <c r="AH50" i="41"/>
  <c r="AD50" i="41"/>
  <c r="L51" i="45"/>
  <c r="P51" i="45"/>
  <c r="AH50" i="53"/>
  <c r="AD50" i="53"/>
  <c r="O50" i="47"/>
  <c r="O54" i="47" s="1"/>
  <c r="K50" i="47"/>
  <c r="AD50" i="47"/>
  <c r="AH50" i="47"/>
  <c r="AH50" i="55"/>
  <c r="AD50" i="55"/>
  <c r="G53" i="25"/>
  <c r="G28" i="25" s="1"/>
  <c r="K36" i="25"/>
  <c r="O36" i="25"/>
  <c r="AI36" i="23"/>
  <c r="AE36" i="23"/>
  <c r="T28" i="35"/>
  <c r="X34" i="41"/>
  <c r="AA38" i="55"/>
  <c r="P34" i="19"/>
  <c r="P55" i="19" s="1"/>
  <c r="L34" i="19"/>
  <c r="K55" i="19"/>
  <c r="AA38" i="11"/>
  <c r="AA38" i="57"/>
  <c r="Q36" i="64"/>
  <c r="M36" i="64"/>
  <c r="R36" i="64"/>
  <c r="Q29" i="64"/>
  <c r="M29" i="64"/>
  <c r="R29" i="64"/>
  <c r="BC37" i="61"/>
  <c r="CI37" i="61"/>
  <c r="S55" i="13"/>
  <c r="N55" i="13"/>
  <c r="N28" i="13" s="1"/>
  <c r="T34" i="13"/>
  <c r="T55" i="13" s="1"/>
  <c r="M29" i="55"/>
  <c r="Q29" i="55"/>
  <c r="R29" i="55"/>
  <c r="Q28" i="15"/>
  <c r="Z29" i="37"/>
  <c r="Z34" i="13"/>
  <c r="BK37" i="13"/>
  <c r="BL37" i="13" s="1"/>
  <c r="BM37" i="13" s="1"/>
  <c r="BN37" i="13" s="1"/>
  <c r="BO37" i="13" s="1"/>
  <c r="BA37" i="13"/>
  <c r="AF37" i="64"/>
  <c r="AJ37" i="64"/>
  <c r="AK37" i="64"/>
  <c r="O28" i="17"/>
  <c r="M36" i="17"/>
  <c r="R36" i="17"/>
  <c r="Q36" i="17"/>
  <c r="L53" i="17"/>
  <c r="L28" i="17" s="1"/>
  <c r="Z34" i="37"/>
  <c r="D33" i="2"/>
  <c r="Q9" i="26"/>
  <c r="A29" i="27" s="1"/>
  <c r="G29" i="27" s="1"/>
  <c r="R29" i="17"/>
  <c r="M29" i="17"/>
  <c r="Q29" i="17"/>
  <c r="BC37" i="57"/>
  <c r="CI37" i="57"/>
  <c r="AE51" i="9"/>
  <c r="AI51" i="9"/>
  <c r="AH50" i="9"/>
  <c r="AD50" i="9"/>
  <c r="AI51" i="11"/>
  <c r="AE51" i="11"/>
  <c r="K50" i="11"/>
  <c r="O50" i="11"/>
  <c r="O54" i="11" s="1"/>
  <c r="O27" i="11" s="1"/>
  <c r="O24" i="11" s="1"/>
  <c r="AI51" i="17"/>
  <c r="AE51" i="17"/>
  <c r="AI51" i="23"/>
  <c r="AE51" i="23"/>
  <c r="AH50" i="23"/>
  <c r="AD50" i="23"/>
  <c r="AE51" i="29"/>
  <c r="AI51" i="29"/>
  <c r="AI51" i="39"/>
  <c r="AE51" i="39"/>
  <c r="AE51" i="57"/>
  <c r="AI51" i="57"/>
  <c r="AH50" i="61"/>
  <c r="AD50" i="61"/>
  <c r="AI51" i="35"/>
  <c r="AE51" i="35"/>
  <c r="K50" i="35"/>
  <c r="O50" i="35"/>
  <c r="O54" i="35" s="1"/>
  <c r="O27" i="35" s="1"/>
  <c r="O24" i="35" s="1"/>
  <c r="L51" i="64"/>
  <c r="P51" i="64"/>
  <c r="AA34" i="11"/>
  <c r="Z29" i="13"/>
  <c r="V29" i="61"/>
  <c r="G55" i="25"/>
  <c r="U34" i="25"/>
  <c r="J34" i="25"/>
  <c r="K56" i="17"/>
  <c r="P38" i="17"/>
  <c r="P56" i="17" s="1"/>
  <c r="L38" i="17"/>
  <c r="P52" i="64"/>
  <c r="P53" i="64" s="1"/>
  <c r="P28" i="64" s="1"/>
  <c r="L52" i="64"/>
  <c r="L53" i="64" s="1"/>
  <c r="T29" i="11"/>
  <c r="N28" i="11"/>
  <c r="R28" i="41"/>
  <c r="S29" i="41"/>
  <c r="N29" i="41"/>
  <c r="X29" i="64"/>
  <c r="T29" i="37"/>
  <c r="N28" i="37"/>
  <c r="S28" i="13"/>
  <c r="BC37" i="45"/>
  <c r="CI37" i="45"/>
  <c r="J34" i="47"/>
  <c r="U34" i="47"/>
  <c r="V34" i="47" s="1"/>
  <c r="W34" i="47" s="1"/>
  <c r="X34" i="47" s="1"/>
  <c r="Y34" i="47" s="1"/>
  <c r="Z34" i="47" s="1"/>
  <c r="AA34" i="47" s="1"/>
  <c r="AB34" i="47" s="1"/>
  <c r="AC34" i="47" s="1"/>
  <c r="G55" i="47"/>
  <c r="G28" i="47" s="1"/>
  <c r="P55" i="64"/>
  <c r="L55" i="64"/>
  <c r="R34" i="64"/>
  <c r="R55" i="64" s="1"/>
  <c r="M34" i="64"/>
  <c r="Q34" i="64"/>
  <c r="Q55" i="64" s="1"/>
  <c r="X34" i="64"/>
  <c r="L53" i="15"/>
  <c r="L28" i="15" s="1"/>
  <c r="R53" i="15"/>
  <c r="R28" i="15" s="1"/>
  <c r="K53" i="19"/>
  <c r="K28" i="19" s="1"/>
  <c r="R36" i="19"/>
  <c r="Q36" i="19"/>
  <c r="M36" i="19"/>
  <c r="L53" i="19"/>
  <c r="AA34" i="15"/>
  <c r="W29" i="19"/>
  <c r="AJ37" i="19"/>
  <c r="AF37" i="19"/>
  <c r="AK37" i="19"/>
  <c r="L51" i="15"/>
  <c r="P51" i="15"/>
  <c r="K50" i="33"/>
  <c r="O50" i="33"/>
  <c r="AD50" i="33"/>
  <c r="AH50" i="33"/>
  <c r="L51" i="13"/>
  <c r="P51" i="13"/>
  <c r="K50" i="19"/>
  <c r="O50" i="19"/>
  <c r="O54" i="19" s="1"/>
  <c r="O27" i="19" s="1"/>
  <c r="O24" i="19" s="1"/>
  <c r="AD50" i="19"/>
  <c r="AH50" i="19"/>
  <c r="L51" i="27"/>
  <c r="P51" i="27"/>
  <c r="AH50" i="31"/>
  <c r="AD50" i="31"/>
  <c r="K50" i="31"/>
  <c r="O50" i="31"/>
  <c r="AE51" i="45"/>
  <c r="AI51" i="45"/>
  <c r="AH50" i="45"/>
  <c r="AD50" i="45"/>
  <c r="O50" i="45"/>
  <c r="O54" i="45" s="1"/>
  <c r="O27" i="45" s="1"/>
  <c r="O24" i="45" s="1"/>
  <c r="K50" i="45"/>
  <c r="L51" i="53"/>
  <c r="P51" i="53"/>
  <c r="AE51" i="59"/>
  <c r="AI51" i="59"/>
  <c r="K50" i="59"/>
  <c r="O50" i="59"/>
  <c r="O54" i="59" s="1"/>
  <c r="AD50" i="59"/>
  <c r="AH50" i="59"/>
  <c r="P51" i="47"/>
  <c r="L51" i="47"/>
  <c r="AH50" i="37"/>
  <c r="AD50" i="37"/>
  <c r="K50" i="37"/>
  <c r="O50" i="37"/>
  <c r="O54" i="37" s="1"/>
  <c r="O27" i="37" s="1"/>
  <c r="O24" i="37" s="1"/>
  <c r="AH37" i="23"/>
  <c r="AD37" i="23"/>
  <c r="K37" i="23"/>
  <c r="O37" i="23"/>
  <c r="AA38" i="53"/>
  <c r="AB37" i="53"/>
  <c r="AA38" i="49"/>
  <c r="AB37" i="49"/>
  <c r="AA38" i="47"/>
  <c r="AB37" i="47"/>
  <c r="AB37" i="39"/>
  <c r="AB38" i="39"/>
  <c r="M28" i="9"/>
  <c r="S38" i="9"/>
  <c r="S56" i="9" s="1"/>
  <c r="N38" i="9"/>
  <c r="M56" i="9"/>
  <c r="AA37" i="9"/>
  <c r="S28" i="9"/>
  <c r="T37" i="9"/>
  <c r="T55" i="9" s="1"/>
  <c r="N55" i="9"/>
  <c r="Y38" i="9"/>
  <c r="BH35" i="64"/>
  <c r="CM35" i="64"/>
  <c r="CN35" i="64"/>
  <c r="BQ35" i="64"/>
  <c r="DP48" i="61"/>
  <c r="DR36" i="61"/>
  <c r="DO52" i="61"/>
  <c r="BA35" i="61"/>
  <c r="BK35" i="61"/>
  <c r="DD52" i="59"/>
  <c r="DE52" i="59"/>
  <c r="CE53" i="59"/>
  <c r="CE53" i="55"/>
  <c r="DE52" i="55"/>
  <c r="DO52" i="55" s="1"/>
  <c r="DP52" i="55" s="1"/>
  <c r="DD52" i="55"/>
  <c r="DD52" i="45"/>
  <c r="DE52" i="45"/>
  <c r="DO52" i="45" s="1"/>
  <c r="DP52" i="45" s="1"/>
  <c r="CE53" i="45"/>
  <c r="DE52" i="49"/>
  <c r="DO52" i="49" s="1"/>
  <c r="DP52" i="49" s="1"/>
  <c r="DD52" i="49"/>
  <c r="CE53" i="49"/>
  <c r="BK35" i="59"/>
  <c r="BA35" i="59"/>
  <c r="DS36" i="59"/>
  <c r="DQ48" i="59"/>
  <c r="BK35" i="57"/>
  <c r="BA35" i="57"/>
  <c r="DS36" i="57"/>
  <c r="DO52" i="57"/>
  <c r="DP48" i="57"/>
  <c r="DP48" i="55"/>
  <c r="BB35" i="55"/>
  <c r="CH35" i="55"/>
  <c r="CG35" i="55"/>
  <c r="CF35" i="55"/>
  <c r="BL35" i="55"/>
  <c r="DT36" i="55"/>
  <c r="BM29" i="53"/>
  <c r="DP52" i="53"/>
  <c r="CI29" i="53"/>
  <c r="BC29" i="53"/>
  <c r="CH35" i="53"/>
  <c r="BB35" i="53"/>
  <c r="CF35" i="53"/>
  <c r="CG35" i="53"/>
  <c r="DP48" i="53"/>
  <c r="DS36" i="53"/>
  <c r="BL35" i="53"/>
  <c r="BL35" i="51"/>
  <c r="DO52" i="51"/>
  <c r="CF29" i="51"/>
  <c r="CH29" i="51"/>
  <c r="BB29" i="51"/>
  <c r="CG29" i="51"/>
  <c r="DR36" i="51"/>
  <c r="BL29" i="51"/>
  <c r="DP48" i="51"/>
  <c r="CF35" i="51"/>
  <c r="CG35" i="51"/>
  <c r="BB35" i="51"/>
  <c r="CH35" i="51"/>
  <c r="BA29" i="49"/>
  <c r="BK29" i="49"/>
  <c r="CH35" i="49"/>
  <c r="BB35" i="49"/>
  <c r="CF35" i="49"/>
  <c r="CG35" i="49"/>
  <c r="BL35" i="49"/>
  <c r="DR36" i="49"/>
  <c r="DQ48" i="49"/>
  <c r="DO52" i="47"/>
  <c r="BA29" i="47"/>
  <c r="BK29" i="47"/>
  <c r="CH35" i="47"/>
  <c r="BB35" i="47"/>
  <c r="CG35" i="47"/>
  <c r="CF35" i="47"/>
  <c r="DP48" i="47"/>
  <c r="DR36" i="47"/>
  <c r="BL35" i="47"/>
  <c r="BA35" i="45"/>
  <c r="BK35" i="45"/>
  <c r="BL29" i="45"/>
  <c r="DR36" i="45"/>
  <c r="CG29" i="45"/>
  <c r="CF29" i="45"/>
  <c r="CH29" i="45"/>
  <c r="BB29" i="45"/>
  <c r="DP48" i="45"/>
  <c r="CF35" i="43"/>
  <c r="BB35" i="43"/>
  <c r="CG35" i="43"/>
  <c r="CH35" i="43"/>
  <c r="DP48" i="43"/>
  <c r="BA29" i="43"/>
  <c r="BK29" i="43"/>
  <c r="BL35" i="43"/>
  <c r="BC35" i="41"/>
  <c r="CI35" i="41"/>
  <c r="DR48" i="41"/>
  <c r="BM35" i="41"/>
  <c r="BM35" i="39"/>
  <c r="CH29" i="39"/>
  <c r="BB29" i="39"/>
  <c r="CG29" i="39"/>
  <c r="CF29" i="39"/>
  <c r="DS36" i="39"/>
  <c r="DP48" i="39"/>
  <c r="BC35" i="39"/>
  <c r="CI35" i="39"/>
  <c r="BL29" i="39"/>
  <c r="DO52" i="39"/>
  <c r="BM35" i="37"/>
  <c r="BC35" i="37"/>
  <c r="CI35" i="37"/>
  <c r="DP48" i="37"/>
  <c r="BA35" i="35"/>
  <c r="BK35" i="35"/>
  <c r="DP48" i="35"/>
  <c r="BA35" i="33"/>
  <c r="BK35" i="33"/>
  <c r="DP48" i="33"/>
  <c r="DP48" i="31"/>
  <c r="BK35" i="31"/>
  <c r="BA35" i="31"/>
  <c r="BL35" i="29"/>
  <c r="CG35" i="29"/>
  <c r="BB35" i="29"/>
  <c r="CH35" i="29"/>
  <c r="CF35" i="29"/>
  <c r="DP48" i="29"/>
  <c r="DP48" i="27"/>
  <c r="BN35" i="27"/>
  <c r="BD35" i="27"/>
  <c r="CJ35" i="27"/>
  <c r="DP48" i="25"/>
  <c r="BK35" i="25"/>
  <c r="BA35" i="25"/>
  <c r="CF35" i="23"/>
  <c r="BB35" i="23"/>
  <c r="CH35" i="23"/>
  <c r="CG35" i="23"/>
  <c r="DP48" i="23"/>
  <c r="BL35" i="23"/>
  <c r="BB35" i="19"/>
  <c r="CH35" i="19"/>
  <c r="CF35" i="19"/>
  <c r="CG35" i="19"/>
  <c r="DQ48" i="19"/>
  <c r="BL35" i="19"/>
  <c r="DP48" i="17"/>
  <c r="CH35" i="17"/>
  <c r="BB35" i="17"/>
  <c r="CG35" i="17"/>
  <c r="CF35" i="17"/>
  <c r="BL35" i="17"/>
  <c r="CH35" i="15"/>
  <c r="BB35" i="15"/>
  <c r="CF35" i="15"/>
  <c r="CG35" i="15"/>
  <c r="BL35" i="15"/>
  <c r="DP48" i="15"/>
  <c r="BA35" i="13"/>
  <c r="BK35" i="13"/>
  <c r="DP48" i="13"/>
  <c r="CH35" i="11"/>
  <c r="BB35" i="11"/>
  <c r="CF35" i="11"/>
  <c r="CG35" i="11"/>
  <c r="DE52" i="11"/>
  <c r="DO52" i="11" s="1"/>
  <c r="DP52" i="11" s="1"/>
  <c r="DQ52" i="11" s="1"/>
  <c r="DR52" i="11" s="1"/>
  <c r="DS52" i="11" s="1"/>
  <c r="DT52" i="11" s="1"/>
  <c r="DU52" i="11" s="1"/>
  <c r="DV52" i="11" s="1"/>
  <c r="DW52" i="11" s="1"/>
  <c r="DD52" i="11"/>
  <c r="CE53" i="11"/>
  <c r="BL35" i="11"/>
  <c r="DE52" i="9"/>
  <c r="DD52" i="9"/>
  <c r="CE53" i="9"/>
  <c r="BK34" i="9"/>
  <c r="BA34" i="9"/>
  <c r="DR36" i="9"/>
  <c r="BB35" i="9"/>
  <c r="CH35" i="9"/>
  <c r="CG35" i="9"/>
  <c r="CF35" i="9"/>
  <c r="BL35" i="9"/>
  <c r="DO48" i="9"/>
  <c r="AZ29" i="9"/>
  <c r="DN52" i="9"/>
  <c r="P48" i="3"/>
  <c r="L48" i="3"/>
  <c r="S40" i="3"/>
  <c r="N40" i="3"/>
  <c r="T40" i="3" s="1"/>
  <c r="S47" i="3"/>
  <c r="N47" i="3"/>
  <c r="T47" i="3" s="1"/>
  <c r="Q39" i="3"/>
  <c r="M39" i="3"/>
  <c r="R39" i="3"/>
  <c r="O44" i="3"/>
  <c r="K44" i="3"/>
  <c r="P51" i="3"/>
  <c r="L51" i="3"/>
  <c r="P49" i="3"/>
  <c r="L49" i="3"/>
  <c r="AF51" i="3"/>
  <c r="AG51" i="3" s="1"/>
  <c r="AM51" i="3" s="1"/>
  <c r="AN51" i="3" s="1"/>
  <c r="AO51" i="3" s="1"/>
  <c r="AP51" i="3" s="1"/>
  <c r="AQ51" i="3" s="1"/>
  <c r="AR51" i="3" s="1"/>
  <c r="AS51" i="3" s="1"/>
  <c r="AT51" i="3" s="1"/>
  <c r="AU51" i="3" s="1"/>
  <c r="AV51" i="3" s="1"/>
  <c r="AW51" i="3" s="1"/>
  <c r="AX51" i="3" s="1"/>
  <c r="AY51" i="3" s="1"/>
  <c r="AZ51" i="3" s="1"/>
  <c r="BK51" i="3" s="1"/>
  <c r="BL51" i="3" s="1"/>
  <c r="BM51" i="3" s="1"/>
  <c r="BN51" i="3" s="1"/>
  <c r="BO51" i="3" s="1"/>
  <c r="AI51" i="3"/>
  <c r="AJ51" i="3"/>
  <c r="J50" i="3"/>
  <c r="AE49" i="3"/>
  <c r="AI49" i="3"/>
  <c r="AG47" i="3"/>
  <c r="AM47" i="3" s="1"/>
  <c r="AN47" i="3" s="1"/>
  <c r="AO47" i="3" s="1"/>
  <c r="AP47" i="3" s="1"/>
  <c r="AQ47" i="3" s="1"/>
  <c r="AR47" i="3" s="1"/>
  <c r="AS47" i="3" s="1"/>
  <c r="AT47" i="3" s="1"/>
  <c r="AU47" i="3" s="1"/>
  <c r="AV47" i="3" s="1"/>
  <c r="AW47" i="3" s="1"/>
  <c r="AX47" i="3" s="1"/>
  <c r="AY47" i="3" s="1"/>
  <c r="AZ47" i="3" s="1"/>
  <c r="AL47" i="3"/>
  <c r="U50" i="3"/>
  <c r="V50" i="3" s="1"/>
  <c r="W50" i="3" s="1"/>
  <c r="X50" i="3" s="1"/>
  <c r="Y50" i="3" s="1"/>
  <c r="Z50" i="3" s="1"/>
  <c r="AA50" i="3" s="1"/>
  <c r="AB50" i="3" s="1"/>
  <c r="AC50" i="3" s="1"/>
  <c r="AH50" i="3" s="1"/>
  <c r="AF39" i="3"/>
  <c r="AL39" i="3" s="1"/>
  <c r="AJ39" i="3"/>
  <c r="BB31" i="3"/>
  <c r="CH31" i="3"/>
  <c r="CG31" i="3"/>
  <c r="CF31" i="3"/>
  <c r="BB32" i="3"/>
  <c r="CG32" i="3"/>
  <c r="CF32" i="3"/>
  <c r="CH32" i="3"/>
  <c r="BB46" i="3"/>
  <c r="CH46" i="3"/>
  <c r="CG46" i="3"/>
  <c r="CF46" i="3"/>
  <c r="BB45" i="3"/>
  <c r="CH45" i="3"/>
  <c r="CF45" i="3"/>
  <c r="CG45" i="3"/>
  <c r="I32" i="2"/>
  <c r="Q14" i="26" s="1"/>
  <c r="A37" i="27" s="1"/>
  <c r="G37" i="27" s="1"/>
  <c r="AE44" i="3"/>
  <c r="AK44" i="3" s="1"/>
  <c r="AH44" i="3"/>
  <c r="BB33" i="3"/>
  <c r="CH33" i="3"/>
  <c r="CG33" i="3"/>
  <c r="CF33" i="3"/>
  <c r="CG40" i="3"/>
  <c r="CH40" i="3"/>
  <c r="CG41" i="3"/>
  <c r="CH41" i="3"/>
  <c r="BB40" i="3"/>
  <c r="CI40" i="3" s="1"/>
  <c r="CF41" i="3"/>
  <c r="CF40" i="3"/>
  <c r="BB41" i="3"/>
  <c r="BC41" i="3" s="1"/>
  <c r="BA42" i="3"/>
  <c r="BK42" i="3"/>
  <c r="BL42" i="3" s="1"/>
  <c r="BM42" i="3" s="1"/>
  <c r="BN42" i="3" s="1"/>
  <c r="BO42" i="3" s="1"/>
  <c r="AJ35" i="3"/>
  <c r="AK35" i="3"/>
  <c r="Z29" i="3"/>
  <c r="AB48" i="3"/>
  <c r="AF35" i="3"/>
  <c r="AL35" i="3" s="1"/>
  <c r="L28" i="64" l="1"/>
  <c r="U37" i="27"/>
  <c r="V37" i="27" s="1"/>
  <c r="W37" i="27" s="1"/>
  <c r="X37" i="27" s="1"/>
  <c r="Y37" i="27" s="1"/>
  <c r="Z37" i="27" s="1"/>
  <c r="AA37" i="27" s="1"/>
  <c r="AB37" i="27" s="1"/>
  <c r="AC37" i="27" s="1"/>
  <c r="J37" i="27"/>
  <c r="A38" i="27"/>
  <c r="G38" i="27" s="1"/>
  <c r="AE50" i="37"/>
  <c r="AI50" i="37"/>
  <c r="L37" i="23"/>
  <c r="P37" i="23"/>
  <c r="K54" i="37"/>
  <c r="K27" i="37" s="1"/>
  <c r="K24" i="37" s="1"/>
  <c r="L50" i="37"/>
  <c r="P50" i="37"/>
  <c r="P54" i="37" s="1"/>
  <c r="P27" i="37" s="1"/>
  <c r="P24" i="37" s="1"/>
  <c r="AE50" i="59"/>
  <c r="AI50" i="59"/>
  <c r="P50" i="59"/>
  <c r="P54" i="59" s="1"/>
  <c r="L50" i="59"/>
  <c r="K54" i="59"/>
  <c r="AK51" i="59"/>
  <c r="AF51" i="59"/>
  <c r="AJ51" i="59"/>
  <c r="M51" i="53"/>
  <c r="Q51" i="53"/>
  <c r="R51" i="53"/>
  <c r="AF51" i="45"/>
  <c r="AJ51" i="45"/>
  <c r="AK51" i="45"/>
  <c r="P50" i="31"/>
  <c r="L50" i="31"/>
  <c r="Q51" i="27"/>
  <c r="R51" i="27"/>
  <c r="M51" i="27"/>
  <c r="AI50" i="19"/>
  <c r="AE50" i="19"/>
  <c r="P50" i="19"/>
  <c r="P54" i="19" s="1"/>
  <c r="P27" i="19" s="1"/>
  <c r="P24" i="19" s="1"/>
  <c r="L50" i="19"/>
  <c r="K54" i="19"/>
  <c r="R51" i="13"/>
  <c r="Q51" i="13"/>
  <c r="M51" i="13"/>
  <c r="AI50" i="33"/>
  <c r="AE50" i="33"/>
  <c r="L50" i="33"/>
  <c r="P50" i="33"/>
  <c r="M51" i="15"/>
  <c r="R51" i="15"/>
  <c r="Q51" i="15"/>
  <c r="AL37" i="19"/>
  <c r="AG37" i="19"/>
  <c r="AM37" i="19" s="1"/>
  <c r="AN37" i="19" s="1"/>
  <c r="AO37" i="19" s="1"/>
  <c r="AP37" i="19" s="1"/>
  <c r="AQ37" i="19" s="1"/>
  <c r="AR37" i="19" s="1"/>
  <c r="AS37" i="19" s="1"/>
  <c r="AT37" i="19" s="1"/>
  <c r="AU37" i="19" s="1"/>
  <c r="AV37" i="19" s="1"/>
  <c r="AW37" i="19" s="1"/>
  <c r="AX37" i="19" s="1"/>
  <c r="AY37" i="19" s="1"/>
  <c r="AZ37" i="19" s="1"/>
  <c r="X29" i="19"/>
  <c r="AB34" i="15"/>
  <c r="S36" i="19"/>
  <c r="N36" i="19"/>
  <c r="AD34" i="47"/>
  <c r="AH34" i="47"/>
  <c r="T28" i="37"/>
  <c r="Y29" i="64"/>
  <c r="T28" i="11"/>
  <c r="K34" i="25"/>
  <c r="O34" i="25"/>
  <c r="AA29" i="13"/>
  <c r="AB34" i="11"/>
  <c r="M51" i="64"/>
  <c r="R51" i="64"/>
  <c r="Q51" i="64"/>
  <c r="P50" i="35"/>
  <c r="P54" i="35" s="1"/>
  <c r="P27" i="35" s="1"/>
  <c r="P24" i="35" s="1"/>
  <c r="L50" i="35"/>
  <c r="K54" i="35"/>
  <c r="K27" i="35" s="1"/>
  <c r="K24" i="35" s="1"/>
  <c r="AJ51" i="57"/>
  <c r="AK51" i="57"/>
  <c r="AF51" i="57"/>
  <c r="AF51" i="39"/>
  <c r="AK51" i="39"/>
  <c r="AJ51" i="39"/>
  <c r="AI50" i="23"/>
  <c r="AE50" i="23"/>
  <c r="AK51" i="23"/>
  <c r="AF51" i="23"/>
  <c r="AJ51" i="23"/>
  <c r="AF51" i="17"/>
  <c r="AJ51" i="17"/>
  <c r="AK51" i="17"/>
  <c r="AK51" i="11"/>
  <c r="AJ51" i="11"/>
  <c r="AF51" i="11"/>
  <c r="AI50" i="9"/>
  <c r="AE50" i="9"/>
  <c r="Q9" i="28"/>
  <c r="A29" i="29" s="1"/>
  <c r="G29" i="29" s="1"/>
  <c r="D34" i="2"/>
  <c r="D20" i="2"/>
  <c r="AA34" i="37"/>
  <c r="N36" i="17"/>
  <c r="S36" i="17"/>
  <c r="AG37" i="64"/>
  <c r="AM37" i="64" s="1"/>
  <c r="AN37" i="64" s="1"/>
  <c r="AO37" i="64" s="1"/>
  <c r="AP37" i="64" s="1"/>
  <c r="AQ37" i="64" s="1"/>
  <c r="AR37" i="64" s="1"/>
  <c r="AS37" i="64" s="1"/>
  <c r="AT37" i="64" s="1"/>
  <c r="AU37" i="64" s="1"/>
  <c r="AV37" i="64" s="1"/>
  <c r="AW37" i="64" s="1"/>
  <c r="AX37" i="64" s="1"/>
  <c r="AY37" i="64" s="1"/>
  <c r="AZ37" i="64" s="1"/>
  <c r="AL37" i="64"/>
  <c r="AA34" i="13"/>
  <c r="CJ37" i="61"/>
  <c r="BD37" i="61"/>
  <c r="S29" i="64"/>
  <c r="N29" i="64"/>
  <c r="N36" i="64"/>
  <c r="S36" i="64"/>
  <c r="AB38" i="55"/>
  <c r="Y34" i="41"/>
  <c r="AF36" i="23"/>
  <c r="AJ36" i="23"/>
  <c r="AK36" i="23"/>
  <c r="L50" i="47"/>
  <c r="P50" i="47"/>
  <c r="P54" i="47" s="1"/>
  <c r="K54" i="47"/>
  <c r="AI50" i="53"/>
  <c r="AE50" i="53"/>
  <c r="R51" i="45"/>
  <c r="M51" i="45"/>
  <c r="Q51" i="45"/>
  <c r="P50" i="27"/>
  <c r="L50" i="27"/>
  <c r="AK51" i="27"/>
  <c r="AF51" i="27"/>
  <c r="AJ51" i="27"/>
  <c r="M51" i="19"/>
  <c r="Q51" i="19"/>
  <c r="R51" i="19"/>
  <c r="AE50" i="13"/>
  <c r="AI50" i="13"/>
  <c r="P50" i="13"/>
  <c r="P54" i="13" s="1"/>
  <c r="P27" i="13" s="1"/>
  <c r="P24" i="13" s="1"/>
  <c r="L50" i="13"/>
  <c r="K54" i="13"/>
  <c r="K27" i="13" s="1"/>
  <c r="K24" i="13" s="1"/>
  <c r="AF51" i="13"/>
  <c r="AJ51" i="13"/>
  <c r="AK51" i="13"/>
  <c r="L50" i="15"/>
  <c r="P50" i="15"/>
  <c r="P54" i="15" s="1"/>
  <c r="P27" i="15" s="1"/>
  <c r="P24" i="15" s="1"/>
  <c r="K54" i="15"/>
  <c r="K27" i="15" s="1"/>
  <c r="K24" i="15" s="1"/>
  <c r="AE50" i="15"/>
  <c r="AI50" i="15"/>
  <c r="BD37" i="41"/>
  <c r="CJ37" i="41"/>
  <c r="Q38" i="64"/>
  <c r="Q56" i="64" s="1"/>
  <c r="L56" i="64"/>
  <c r="R38" i="64"/>
  <c r="R56" i="64" s="1"/>
  <c r="M38" i="64"/>
  <c r="T34" i="15"/>
  <c r="T55" i="15" s="1"/>
  <c r="N55" i="15"/>
  <c r="AK52" i="64"/>
  <c r="AF52" i="64"/>
  <c r="AJ52" i="64"/>
  <c r="W34" i="23"/>
  <c r="AK51" i="64"/>
  <c r="AF51" i="64"/>
  <c r="AJ51" i="64"/>
  <c r="AK51" i="43"/>
  <c r="AJ51" i="43"/>
  <c r="AF51" i="43"/>
  <c r="R51" i="39"/>
  <c r="M51" i="39"/>
  <c r="Q51" i="39"/>
  <c r="P50" i="29"/>
  <c r="L50" i="29"/>
  <c r="P50" i="17"/>
  <c r="P54" i="17" s="1"/>
  <c r="P27" i="17" s="1"/>
  <c r="P24" i="17" s="1"/>
  <c r="L50" i="17"/>
  <c r="K54" i="17"/>
  <c r="G27" i="25"/>
  <c r="AB38" i="43"/>
  <c r="BH52" i="35"/>
  <c r="CM52" i="35"/>
  <c r="BD37" i="11"/>
  <c r="CJ37" i="11"/>
  <c r="CM52" i="37"/>
  <c r="BH52" i="37"/>
  <c r="BH52" i="41"/>
  <c r="CM52" i="41"/>
  <c r="BA34" i="39"/>
  <c r="BK34" i="39"/>
  <c r="BL34" i="39" s="1"/>
  <c r="CJ37" i="37"/>
  <c r="BD37" i="37"/>
  <c r="R55" i="17"/>
  <c r="AE52" i="23"/>
  <c r="AI52" i="23"/>
  <c r="O37" i="25"/>
  <c r="K37" i="25"/>
  <c r="AD37" i="25"/>
  <c r="AH37" i="25"/>
  <c r="A36" i="3"/>
  <c r="Q13" i="28"/>
  <c r="A36" i="29" s="1"/>
  <c r="G36" i="29" s="1"/>
  <c r="V38" i="23"/>
  <c r="AJ51" i="19"/>
  <c r="AK51" i="19"/>
  <c r="AF51" i="19"/>
  <c r="Y38" i="19"/>
  <c r="AB38" i="45"/>
  <c r="AB38" i="41"/>
  <c r="BD37" i="35"/>
  <c r="CJ37" i="35"/>
  <c r="BC37" i="59"/>
  <c r="CI37" i="59"/>
  <c r="C45" i="2"/>
  <c r="Q8" i="50"/>
  <c r="A34" i="51" s="1"/>
  <c r="G34" i="51" s="1"/>
  <c r="AB38" i="51"/>
  <c r="AB38" i="37"/>
  <c r="AG36" i="64"/>
  <c r="AM36" i="64" s="1"/>
  <c r="AN36" i="64" s="1"/>
  <c r="AO36" i="64" s="1"/>
  <c r="AP36" i="64" s="1"/>
  <c r="AQ36" i="64" s="1"/>
  <c r="AR36" i="64" s="1"/>
  <c r="AS36" i="64" s="1"/>
  <c r="AT36" i="64" s="1"/>
  <c r="AU36" i="64" s="1"/>
  <c r="AV36" i="64" s="1"/>
  <c r="AW36" i="64" s="1"/>
  <c r="AX36" i="64" s="1"/>
  <c r="AY36" i="64" s="1"/>
  <c r="AZ36" i="64" s="1"/>
  <c r="AL36" i="64"/>
  <c r="S37" i="17"/>
  <c r="N37" i="17"/>
  <c r="T37" i="17" s="1"/>
  <c r="X38" i="17"/>
  <c r="Z34" i="17"/>
  <c r="A34" i="3"/>
  <c r="G34" i="3" s="1"/>
  <c r="Q8" i="28"/>
  <c r="A34" i="29" s="1"/>
  <c r="G34" i="29" s="1"/>
  <c r="C20" i="2"/>
  <c r="C34" i="2"/>
  <c r="P29" i="61"/>
  <c r="L29" i="61"/>
  <c r="CO36" i="37"/>
  <c r="BI36" i="37"/>
  <c r="N34" i="41"/>
  <c r="S34" i="41"/>
  <c r="S55" i="41" s="1"/>
  <c r="S28" i="41" s="1"/>
  <c r="M55" i="41"/>
  <c r="M28" i="41" s="1"/>
  <c r="P50" i="49"/>
  <c r="P54" i="49" s="1"/>
  <c r="L50" i="49"/>
  <c r="K54" i="49"/>
  <c r="AI50" i="39"/>
  <c r="AE50" i="39"/>
  <c r="AE50" i="11"/>
  <c r="AI50" i="11"/>
  <c r="M51" i="25"/>
  <c r="Q51" i="25"/>
  <c r="R51" i="25"/>
  <c r="P50" i="9"/>
  <c r="P54" i="9" s="1"/>
  <c r="P27" i="9" s="1"/>
  <c r="P24" i="9" s="1"/>
  <c r="K54" i="9"/>
  <c r="K27" i="9" s="1"/>
  <c r="K24" i="9" s="1"/>
  <c r="L50" i="9"/>
  <c r="BU44" i="35"/>
  <c r="CQ44" i="35"/>
  <c r="CG52" i="13"/>
  <c r="BB52" i="13"/>
  <c r="CF52" i="13"/>
  <c r="CH52" i="13"/>
  <c r="K28" i="17"/>
  <c r="K27" i="17"/>
  <c r="K24" i="17" s="1"/>
  <c r="R52" i="17"/>
  <c r="R53" i="17" s="1"/>
  <c r="R28" i="17" s="1"/>
  <c r="M52" i="17"/>
  <c r="Q52" i="17"/>
  <c r="Q53" i="17" s="1"/>
  <c r="Q28" i="17" s="1"/>
  <c r="R52" i="19"/>
  <c r="R53" i="19" s="1"/>
  <c r="M52" i="19"/>
  <c r="M53" i="19" s="1"/>
  <c r="Q52" i="19"/>
  <c r="AB34" i="35"/>
  <c r="Z29" i="15"/>
  <c r="AE36" i="25"/>
  <c r="AI36" i="25"/>
  <c r="AD52" i="25"/>
  <c r="AH52" i="25"/>
  <c r="L50" i="55"/>
  <c r="K54" i="55"/>
  <c r="P50" i="55"/>
  <c r="P54" i="55" s="1"/>
  <c r="Q51" i="55"/>
  <c r="M51" i="55"/>
  <c r="R51" i="55"/>
  <c r="G27" i="47"/>
  <c r="L50" i="53"/>
  <c r="P50" i="53"/>
  <c r="P54" i="53" s="1"/>
  <c r="K54" i="53"/>
  <c r="P50" i="41"/>
  <c r="P54" i="41" s="1"/>
  <c r="P27" i="41" s="1"/>
  <c r="P24" i="41" s="1"/>
  <c r="K54" i="41"/>
  <c r="K27" i="41" s="1"/>
  <c r="K24" i="41" s="1"/>
  <c r="L50" i="41"/>
  <c r="AK51" i="31"/>
  <c r="AF51" i="31"/>
  <c r="AJ51" i="31"/>
  <c r="R51" i="33"/>
  <c r="M51" i="33"/>
  <c r="Q51" i="33"/>
  <c r="K27" i="19"/>
  <c r="K24" i="19" s="1"/>
  <c r="P28" i="19"/>
  <c r="T34" i="39"/>
  <c r="T55" i="39" s="1"/>
  <c r="T28" i="39" s="1"/>
  <c r="N55" i="39"/>
  <c r="N28" i="39" s="1"/>
  <c r="AG36" i="17"/>
  <c r="AM36" i="17" s="1"/>
  <c r="AN36" i="17" s="1"/>
  <c r="AO36" i="17" s="1"/>
  <c r="AP36" i="17" s="1"/>
  <c r="AQ36" i="17" s="1"/>
  <c r="AR36" i="17" s="1"/>
  <c r="AS36" i="17" s="1"/>
  <c r="AT36" i="17" s="1"/>
  <c r="AU36" i="17" s="1"/>
  <c r="AV36" i="17" s="1"/>
  <c r="AW36" i="17" s="1"/>
  <c r="AX36" i="17" s="1"/>
  <c r="AY36" i="17" s="1"/>
  <c r="AZ36" i="17" s="1"/>
  <c r="AL36" i="17"/>
  <c r="Z38" i="64"/>
  <c r="AA38" i="59"/>
  <c r="AB38" i="59" s="1"/>
  <c r="AC38" i="59" s="1"/>
  <c r="L34" i="45"/>
  <c r="P34" i="45"/>
  <c r="P55" i="45" s="1"/>
  <c r="P28" i="45" s="1"/>
  <c r="K55" i="45"/>
  <c r="K28" i="45" s="1"/>
  <c r="AG52" i="15"/>
  <c r="AM52" i="15" s="1"/>
  <c r="AN52" i="15" s="1"/>
  <c r="AO52" i="15" s="1"/>
  <c r="AP52" i="15" s="1"/>
  <c r="AQ52" i="15" s="1"/>
  <c r="AR52" i="15" s="1"/>
  <c r="AS52" i="15" s="1"/>
  <c r="AT52" i="15" s="1"/>
  <c r="AU52" i="15" s="1"/>
  <c r="AV52" i="15" s="1"/>
  <c r="AW52" i="15" s="1"/>
  <c r="AX52" i="15" s="1"/>
  <c r="AY52" i="15" s="1"/>
  <c r="AZ52" i="15" s="1"/>
  <c r="AL52" i="15"/>
  <c r="L34" i="23"/>
  <c r="K55" i="23"/>
  <c r="P34" i="23"/>
  <c r="P55" i="23" s="1"/>
  <c r="P29" i="59"/>
  <c r="L29" i="59"/>
  <c r="BI36" i="43"/>
  <c r="CO36" i="43"/>
  <c r="P50" i="51"/>
  <c r="P54" i="51" s="1"/>
  <c r="K54" i="51"/>
  <c r="L50" i="51"/>
  <c r="AE50" i="51"/>
  <c r="AI50" i="51"/>
  <c r="AI50" i="57"/>
  <c r="AE50" i="57"/>
  <c r="Q51" i="57"/>
  <c r="R51" i="57"/>
  <c r="M51" i="57"/>
  <c r="AK51" i="49"/>
  <c r="AF51" i="49"/>
  <c r="AJ51" i="49"/>
  <c r="P50" i="43"/>
  <c r="P54" i="43" s="1"/>
  <c r="P27" i="43" s="1"/>
  <c r="P24" i="43" s="1"/>
  <c r="K54" i="43"/>
  <c r="K27" i="43" s="1"/>
  <c r="K24" i="43" s="1"/>
  <c r="L50" i="43"/>
  <c r="M51" i="29"/>
  <c r="Q51" i="29"/>
  <c r="R51" i="29"/>
  <c r="AE50" i="17"/>
  <c r="AI50" i="17"/>
  <c r="Q51" i="17"/>
  <c r="M51" i="17"/>
  <c r="R51" i="17"/>
  <c r="W29" i="23"/>
  <c r="AB38" i="35"/>
  <c r="Q29" i="57"/>
  <c r="R29" i="57"/>
  <c r="M29" i="57"/>
  <c r="P52" i="23"/>
  <c r="P53" i="23" s="1"/>
  <c r="L52" i="23"/>
  <c r="AE37" i="23"/>
  <c r="AI37" i="23"/>
  <c r="Q51" i="47"/>
  <c r="M51" i="47"/>
  <c r="R51" i="47"/>
  <c r="L50" i="45"/>
  <c r="P50" i="45"/>
  <c r="P54" i="45" s="1"/>
  <c r="P27" i="45" s="1"/>
  <c r="P24" i="45" s="1"/>
  <c r="K54" i="45"/>
  <c r="K27" i="45" s="1"/>
  <c r="K24" i="45" s="1"/>
  <c r="AI50" i="45"/>
  <c r="AE50" i="45"/>
  <c r="AE50" i="31"/>
  <c r="AI50" i="31"/>
  <c r="Q53" i="19"/>
  <c r="Y34" i="64"/>
  <c r="M55" i="64"/>
  <c r="S34" i="64"/>
  <c r="S55" i="64" s="1"/>
  <c r="N34" i="64"/>
  <c r="O34" i="47"/>
  <c r="O55" i="47" s="1"/>
  <c r="O28" i="47" s="1"/>
  <c r="K34" i="47"/>
  <c r="BD37" i="45"/>
  <c r="CJ37" i="45"/>
  <c r="T29" i="41"/>
  <c r="R52" i="64"/>
  <c r="R53" i="64" s="1"/>
  <c r="R28" i="64" s="1"/>
  <c r="M52" i="64"/>
  <c r="Q52" i="64"/>
  <c r="Q53" i="64" s="1"/>
  <c r="Q28" i="64" s="1"/>
  <c r="L56" i="17"/>
  <c r="Q38" i="17"/>
  <c r="Q56" i="17" s="1"/>
  <c r="R38" i="17"/>
  <c r="R56" i="17" s="1"/>
  <c r="M38" i="17"/>
  <c r="V34" i="25"/>
  <c r="W29" i="61"/>
  <c r="AF51" i="35"/>
  <c r="AJ51" i="35"/>
  <c r="AK51" i="35"/>
  <c r="AE50" i="61"/>
  <c r="AI50" i="61"/>
  <c r="AF51" i="29"/>
  <c r="AJ51" i="29"/>
  <c r="AK51" i="29"/>
  <c r="L50" i="11"/>
  <c r="P50" i="11"/>
  <c r="P54" i="11" s="1"/>
  <c r="P27" i="11" s="1"/>
  <c r="P24" i="11" s="1"/>
  <c r="K54" i="11"/>
  <c r="K27" i="11" s="1"/>
  <c r="K24" i="11" s="1"/>
  <c r="AK51" i="9"/>
  <c r="AF51" i="9"/>
  <c r="AJ51" i="9"/>
  <c r="BD37" i="57"/>
  <c r="CJ37" i="57"/>
  <c r="S29" i="17"/>
  <c r="N29" i="17"/>
  <c r="J29" i="27"/>
  <c r="I27" i="27"/>
  <c r="U29" i="27"/>
  <c r="BB37" i="13"/>
  <c r="CF37" i="13"/>
  <c r="CG37" i="13"/>
  <c r="CH37" i="13"/>
  <c r="AA29" i="37"/>
  <c r="N29" i="55"/>
  <c r="S29" i="55"/>
  <c r="AB38" i="57"/>
  <c r="AB38" i="11"/>
  <c r="R34" i="19"/>
  <c r="R55" i="19" s="1"/>
  <c r="M34" i="19"/>
  <c r="L55" i="19"/>
  <c r="Q34" i="19"/>
  <c r="Q55" i="19" s="1"/>
  <c r="L36" i="25"/>
  <c r="P36" i="25"/>
  <c r="AI50" i="55"/>
  <c r="AE50" i="55"/>
  <c r="AI50" i="47"/>
  <c r="AE50" i="47"/>
  <c r="O27" i="47"/>
  <c r="O24" i="47" s="1"/>
  <c r="AE50" i="41"/>
  <c r="AI50" i="41"/>
  <c r="Q51" i="41"/>
  <c r="R51" i="41"/>
  <c r="M51" i="41"/>
  <c r="AF51" i="15"/>
  <c r="AJ51" i="15"/>
  <c r="AK51" i="15"/>
  <c r="Q38" i="19"/>
  <c r="Q56" i="19" s="1"/>
  <c r="R38" i="19"/>
  <c r="R56" i="19" s="1"/>
  <c r="M38" i="19"/>
  <c r="L56" i="19"/>
  <c r="Y29" i="55"/>
  <c r="W34" i="45"/>
  <c r="W29" i="59"/>
  <c r="P50" i="64"/>
  <c r="P54" i="64" s="1"/>
  <c r="P27" i="64" s="1"/>
  <c r="P24" i="64" s="1"/>
  <c r="L50" i="64"/>
  <c r="K54" i="64"/>
  <c r="K27" i="64" s="1"/>
  <c r="K24" i="64" s="1"/>
  <c r="R51" i="35"/>
  <c r="M51" i="35"/>
  <c r="Q51" i="35"/>
  <c r="R51" i="51"/>
  <c r="Q51" i="51"/>
  <c r="M51" i="51"/>
  <c r="AJ51" i="25"/>
  <c r="AF51" i="25"/>
  <c r="AK51" i="25"/>
  <c r="P29" i="23"/>
  <c r="L29" i="23"/>
  <c r="K28" i="23"/>
  <c r="K27" i="23"/>
  <c r="K24" i="23" s="1"/>
  <c r="AG36" i="19"/>
  <c r="AM36" i="19" s="1"/>
  <c r="AN36" i="19" s="1"/>
  <c r="AO36" i="19" s="1"/>
  <c r="AP36" i="19" s="1"/>
  <c r="AQ36" i="19" s="1"/>
  <c r="AR36" i="19" s="1"/>
  <c r="AS36" i="19" s="1"/>
  <c r="AT36" i="19" s="1"/>
  <c r="AU36" i="19" s="1"/>
  <c r="AV36" i="19" s="1"/>
  <c r="AW36" i="19" s="1"/>
  <c r="AX36" i="19" s="1"/>
  <c r="AY36" i="19" s="1"/>
  <c r="AZ36" i="19" s="1"/>
  <c r="AL36" i="19"/>
  <c r="AJ52" i="19"/>
  <c r="AK52" i="19"/>
  <c r="AF52" i="19"/>
  <c r="N37" i="64"/>
  <c r="T37" i="64" s="1"/>
  <c r="S37" i="64"/>
  <c r="R34" i="43"/>
  <c r="R55" i="43" s="1"/>
  <c r="R28" i="43" s="1"/>
  <c r="L55" i="43"/>
  <c r="L28" i="43" s="1"/>
  <c r="Q34" i="43"/>
  <c r="Q55" i="43" s="1"/>
  <c r="Q28" i="43" s="1"/>
  <c r="M34" i="43"/>
  <c r="AG37" i="17"/>
  <c r="AM37" i="17" s="1"/>
  <c r="AN37" i="17" s="1"/>
  <c r="AO37" i="17" s="1"/>
  <c r="AP37" i="17" s="1"/>
  <c r="AQ37" i="17" s="1"/>
  <c r="AR37" i="17" s="1"/>
  <c r="AS37" i="17" s="1"/>
  <c r="AT37" i="17" s="1"/>
  <c r="AU37" i="17" s="1"/>
  <c r="AV37" i="17" s="1"/>
  <c r="AW37" i="17" s="1"/>
  <c r="AX37" i="17" s="1"/>
  <c r="AY37" i="17" s="1"/>
  <c r="AZ37" i="17" s="1"/>
  <c r="AL37" i="17"/>
  <c r="T38" i="13"/>
  <c r="T56" i="13" s="1"/>
  <c r="N56" i="13"/>
  <c r="CJ37" i="43"/>
  <c r="BD37" i="43"/>
  <c r="M55" i="17"/>
  <c r="N34" i="17"/>
  <c r="S34" i="17"/>
  <c r="S55" i="17" s="1"/>
  <c r="X34" i="19"/>
  <c r="R36" i="23"/>
  <c r="M36" i="23"/>
  <c r="Q36" i="23"/>
  <c r="L53" i="23"/>
  <c r="G56" i="25"/>
  <c r="J38" i="25"/>
  <c r="U38" i="25"/>
  <c r="J36" i="27"/>
  <c r="U36" i="27"/>
  <c r="V36" i="27" s="1"/>
  <c r="W36" i="27" s="1"/>
  <c r="X36" i="27" s="1"/>
  <c r="Y36" i="27" s="1"/>
  <c r="Z36" i="27" s="1"/>
  <c r="AA36" i="27" s="1"/>
  <c r="AB36" i="27" s="1"/>
  <c r="AC36" i="27" s="1"/>
  <c r="G52" i="27"/>
  <c r="G53" i="27" s="1"/>
  <c r="K38" i="23"/>
  <c r="O38" i="23"/>
  <c r="O56" i="23" s="1"/>
  <c r="AF51" i="55"/>
  <c r="AK51" i="55"/>
  <c r="AJ51" i="55"/>
  <c r="Q51" i="37"/>
  <c r="R51" i="37"/>
  <c r="M51" i="37"/>
  <c r="AK51" i="41"/>
  <c r="AJ51" i="41"/>
  <c r="AF51" i="41"/>
  <c r="M51" i="31"/>
  <c r="Q51" i="31"/>
  <c r="R51" i="31"/>
  <c r="AF51" i="33"/>
  <c r="AK51" i="33"/>
  <c r="AJ51" i="33"/>
  <c r="Y29" i="17"/>
  <c r="T36" i="15"/>
  <c r="T53" i="15" s="1"/>
  <c r="J34" i="49"/>
  <c r="U34" i="49"/>
  <c r="V34" i="49" s="1"/>
  <c r="W34" i="49" s="1"/>
  <c r="X34" i="49" s="1"/>
  <c r="Y34" i="49" s="1"/>
  <c r="Z34" i="49" s="1"/>
  <c r="AA34" i="49" s="1"/>
  <c r="AB34" i="49" s="1"/>
  <c r="AC34" i="49" s="1"/>
  <c r="G55" i="49"/>
  <c r="U34" i="27"/>
  <c r="G55" i="27"/>
  <c r="J34" i="27"/>
  <c r="AI50" i="35"/>
  <c r="AE50" i="35"/>
  <c r="AK51" i="51"/>
  <c r="AF51" i="51"/>
  <c r="AJ51" i="51"/>
  <c r="L50" i="61"/>
  <c r="P50" i="61"/>
  <c r="P54" i="61" s="1"/>
  <c r="K54" i="61"/>
  <c r="Q51" i="61"/>
  <c r="M51" i="61"/>
  <c r="R51" i="61"/>
  <c r="AE50" i="49"/>
  <c r="AI50" i="49"/>
  <c r="Q51" i="49"/>
  <c r="R51" i="49"/>
  <c r="M51" i="49"/>
  <c r="M51" i="43"/>
  <c r="R51" i="43"/>
  <c r="Q51" i="43"/>
  <c r="P50" i="39"/>
  <c r="P54" i="39" s="1"/>
  <c r="P27" i="39" s="1"/>
  <c r="P24" i="39" s="1"/>
  <c r="K54" i="39"/>
  <c r="K27" i="39" s="1"/>
  <c r="K24" i="39" s="1"/>
  <c r="L50" i="39"/>
  <c r="L50" i="23"/>
  <c r="K54" i="23"/>
  <c r="P50" i="23"/>
  <c r="P54" i="23" s="1"/>
  <c r="P27" i="23" s="1"/>
  <c r="P24" i="23" s="1"/>
  <c r="K29" i="25"/>
  <c r="O29" i="25"/>
  <c r="V29" i="25"/>
  <c r="BC36" i="13"/>
  <c r="CI36" i="13"/>
  <c r="T28" i="13"/>
  <c r="T29" i="15"/>
  <c r="BA37" i="15"/>
  <c r="BK37" i="15"/>
  <c r="BL37" i="15" s="1"/>
  <c r="BM37" i="15" s="1"/>
  <c r="BN37" i="15" s="1"/>
  <c r="BO37" i="15" s="1"/>
  <c r="Z29" i="41"/>
  <c r="CM52" i="43"/>
  <c r="BH52" i="43"/>
  <c r="BD37" i="51"/>
  <c r="CJ37" i="51"/>
  <c r="X29" i="57"/>
  <c r="AB38" i="61"/>
  <c r="O52" i="25"/>
  <c r="O53" i="25" s="1"/>
  <c r="K52" i="25"/>
  <c r="K53" i="25" s="1"/>
  <c r="AK51" i="37"/>
  <c r="AF51" i="37"/>
  <c r="AJ51" i="37"/>
  <c r="AJ51" i="47"/>
  <c r="AK51" i="47"/>
  <c r="AF51" i="47"/>
  <c r="Q51" i="59"/>
  <c r="R51" i="59"/>
  <c r="M51" i="59"/>
  <c r="AF51" i="53"/>
  <c r="AJ51" i="53"/>
  <c r="AK51" i="53"/>
  <c r="AE50" i="27"/>
  <c r="AI50" i="27"/>
  <c r="R29" i="19"/>
  <c r="M29" i="19"/>
  <c r="Q29" i="19"/>
  <c r="L28" i="19"/>
  <c r="BI36" i="41"/>
  <c r="CO36" i="41"/>
  <c r="AA29" i="11"/>
  <c r="BI36" i="35"/>
  <c r="CO36" i="35"/>
  <c r="N38" i="15"/>
  <c r="S38" i="15"/>
  <c r="S56" i="15" s="1"/>
  <c r="M56" i="15"/>
  <c r="BK36" i="15"/>
  <c r="BL36" i="15" s="1"/>
  <c r="BM36" i="15" s="1"/>
  <c r="BN36" i="15" s="1"/>
  <c r="BO36" i="15" s="1"/>
  <c r="BA36" i="15"/>
  <c r="O55" i="23"/>
  <c r="O28" i="23" s="1"/>
  <c r="AE50" i="64"/>
  <c r="AI50" i="64"/>
  <c r="AK51" i="61"/>
  <c r="AF51" i="61"/>
  <c r="AJ51" i="61"/>
  <c r="P50" i="57"/>
  <c r="P54" i="57" s="1"/>
  <c r="L50" i="57"/>
  <c r="K54" i="57"/>
  <c r="AE50" i="43"/>
  <c r="AI50" i="43"/>
  <c r="AI50" i="29"/>
  <c r="AE50" i="29"/>
  <c r="M51" i="23"/>
  <c r="Q51" i="23"/>
  <c r="R51" i="23"/>
  <c r="M51" i="11"/>
  <c r="Q51" i="11"/>
  <c r="R51" i="11"/>
  <c r="AI50" i="25"/>
  <c r="AE50" i="25"/>
  <c r="P50" i="25"/>
  <c r="K54" i="25"/>
  <c r="L50" i="25"/>
  <c r="M51" i="9"/>
  <c r="Q51" i="9"/>
  <c r="R51" i="9"/>
  <c r="N37" i="19"/>
  <c r="T37" i="19" s="1"/>
  <c r="S37" i="19"/>
  <c r="AB29" i="35"/>
  <c r="AK52" i="17"/>
  <c r="AF52" i="17"/>
  <c r="AJ52" i="17"/>
  <c r="X34" i="43"/>
  <c r="Y38" i="15"/>
  <c r="CJ37" i="55"/>
  <c r="BD37" i="55"/>
  <c r="AB38" i="13"/>
  <c r="AC38" i="13" s="1"/>
  <c r="N52" i="15"/>
  <c r="T52" i="15" s="1"/>
  <c r="S52" i="15"/>
  <c r="S53" i="15" s="1"/>
  <c r="S28" i="15" s="1"/>
  <c r="AB38" i="53"/>
  <c r="AC37" i="53"/>
  <c r="AC37" i="49"/>
  <c r="AB38" i="49"/>
  <c r="AC37" i="47"/>
  <c r="AB38" i="47"/>
  <c r="AC38" i="39"/>
  <c r="AC37" i="39"/>
  <c r="AB37" i="9"/>
  <c r="Z38" i="9"/>
  <c r="T38" i="9"/>
  <c r="T56" i="9" s="1"/>
  <c r="N56" i="9"/>
  <c r="N28" i="9"/>
  <c r="T28" i="9"/>
  <c r="BI35" i="64"/>
  <c r="CO35" i="64"/>
  <c r="BR35" i="64"/>
  <c r="CG35" i="61"/>
  <c r="CH35" i="61"/>
  <c r="CF35" i="61"/>
  <c r="BB35" i="61"/>
  <c r="DP52" i="61"/>
  <c r="DS36" i="61"/>
  <c r="BL35" i="61"/>
  <c r="DQ48" i="61"/>
  <c r="DO52" i="59"/>
  <c r="DP52" i="59" s="1"/>
  <c r="DQ52" i="59" s="1"/>
  <c r="DR48" i="59"/>
  <c r="DT36" i="59"/>
  <c r="CF35" i="59"/>
  <c r="CH35" i="59"/>
  <c r="CG35" i="59"/>
  <c r="BB35" i="59"/>
  <c r="BL35" i="59"/>
  <c r="DP52" i="57"/>
  <c r="DT36" i="57"/>
  <c r="CF35" i="57"/>
  <c r="CG35" i="57"/>
  <c r="CH35" i="57"/>
  <c r="BB35" i="57"/>
  <c r="BL35" i="57"/>
  <c r="DQ48" i="57"/>
  <c r="DU36" i="55"/>
  <c r="CI35" i="55"/>
  <c r="BC35" i="55"/>
  <c r="DQ52" i="55"/>
  <c r="DQ48" i="55"/>
  <c r="BM35" i="55"/>
  <c r="DT36" i="53"/>
  <c r="DQ48" i="53"/>
  <c r="BD29" i="53"/>
  <c r="CJ29" i="53"/>
  <c r="DQ52" i="53"/>
  <c r="BM35" i="53"/>
  <c r="BC35" i="53"/>
  <c r="CI35" i="53"/>
  <c r="BN29" i="53"/>
  <c r="CI29" i="51"/>
  <c r="BC29" i="51"/>
  <c r="DQ48" i="51"/>
  <c r="DP52" i="51"/>
  <c r="CI35" i="51"/>
  <c r="BC35" i="51"/>
  <c r="BM35" i="51"/>
  <c r="BM29" i="51"/>
  <c r="DS36" i="51"/>
  <c r="BL29" i="49"/>
  <c r="BM35" i="49"/>
  <c r="DR48" i="49"/>
  <c r="CF29" i="49"/>
  <c r="BB29" i="49"/>
  <c r="CG29" i="49"/>
  <c r="CH29" i="49"/>
  <c r="DS36" i="49"/>
  <c r="CI35" i="49"/>
  <c r="BC35" i="49"/>
  <c r="DQ52" i="49"/>
  <c r="CI35" i="47"/>
  <c r="BC35" i="47"/>
  <c r="DS36" i="47"/>
  <c r="BL29" i="47"/>
  <c r="BM35" i="47"/>
  <c r="CG29" i="47"/>
  <c r="CH29" i="47"/>
  <c r="CF29" i="47"/>
  <c r="BB29" i="47"/>
  <c r="DQ48" i="47"/>
  <c r="DP52" i="47"/>
  <c r="BL35" i="45"/>
  <c r="DS36" i="45"/>
  <c r="BM29" i="45"/>
  <c r="CG35" i="45"/>
  <c r="CF35" i="45"/>
  <c r="CH35" i="45"/>
  <c r="BB35" i="45"/>
  <c r="DQ48" i="45"/>
  <c r="CI29" i="45"/>
  <c r="BC29" i="45"/>
  <c r="DQ52" i="45"/>
  <c r="BM35" i="43"/>
  <c r="BL29" i="43"/>
  <c r="DQ48" i="43"/>
  <c r="CF29" i="43"/>
  <c r="BB29" i="43"/>
  <c r="CG29" i="43"/>
  <c r="CH29" i="43"/>
  <c r="BC35" i="43"/>
  <c r="CI35" i="43"/>
  <c r="BN35" i="41"/>
  <c r="DS48" i="41"/>
  <c r="BD35" i="41"/>
  <c r="CJ35" i="41"/>
  <c r="BN35" i="39"/>
  <c r="BM34" i="39"/>
  <c r="DP52" i="39"/>
  <c r="BM29" i="39"/>
  <c r="CI29" i="39"/>
  <c r="BC29" i="39"/>
  <c r="BD35" i="39"/>
  <c r="CJ35" i="39"/>
  <c r="DQ48" i="39"/>
  <c r="DT36" i="39"/>
  <c r="BD35" i="37"/>
  <c r="CJ35" i="37"/>
  <c r="DQ48" i="37"/>
  <c r="BN35" i="37"/>
  <c r="BL35" i="35"/>
  <c r="CF35" i="35"/>
  <c r="CH35" i="35"/>
  <c r="BB35" i="35"/>
  <c r="CG35" i="35"/>
  <c r="DQ48" i="35"/>
  <c r="BL35" i="33"/>
  <c r="CH35" i="33"/>
  <c r="CG35" i="33"/>
  <c r="CF35" i="33"/>
  <c r="BB35" i="33"/>
  <c r="DQ48" i="33"/>
  <c r="CH35" i="31"/>
  <c r="BB35" i="31"/>
  <c r="CG35" i="31"/>
  <c r="CF35" i="31"/>
  <c r="BL35" i="31"/>
  <c r="DQ48" i="31"/>
  <c r="DQ48" i="29"/>
  <c r="BM35" i="29"/>
  <c r="BC35" i="29"/>
  <c r="CI35" i="29"/>
  <c r="CK35" i="27"/>
  <c r="BE35" i="27"/>
  <c r="BO35" i="27"/>
  <c r="DQ48" i="27"/>
  <c r="BL35" i="25"/>
  <c r="DQ48" i="25"/>
  <c r="CF35" i="25"/>
  <c r="BB35" i="25"/>
  <c r="CH35" i="25"/>
  <c r="CG35" i="25"/>
  <c r="DQ48" i="23"/>
  <c r="CI35" i="23"/>
  <c r="BC35" i="23"/>
  <c r="BM35" i="23"/>
  <c r="BC35" i="19"/>
  <c r="CI35" i="19"/>
  <c r="DR48" i="19"/>
  <c r="BM35" i="19"/>
  <c r="BM35" i="17"/>
  <c r="CI35" i="17"/>
  <c r="BC35" i="17"/>
  <c r="DQ48" i="17"/>
  <c r="DQ48" i="15"/>
  <c r="BC35" i="15"/>
  <c r="CI35" i="15"/>
  <c r="BM35" i="15"/>
  <c r="BL35" i="13"/>
  <c r="CH35" i="13"/>
  <c r="CG35" i="13"/>
  <c r="CF35" i="13"/>
  <c r="BB35" i="13"/>
  <c r="DQ48" i="13"/>
  <c r="CI35" i="11"/>
  <c r="BC35" i="11"/>
  <c r="BM35" i="11"/>
  <c r="BL34" i="9"/>
  <c r="BM35" i="9"/>
  <c r="CI35" i="9"/>
  <c r="BC35" i="9"/>
  <c r="DS36" i="9"/>
  <c r="CH34" i="9"/>
  <c r="BB34" i="9"/>
  <c r="CG34" i="9"/>
  <c r="CF34" i="9"/>
  <c r="BK29" i="9"/>
  <c r="BA29" i="9"/>
  <c r="DP48" i="9"/>
  <c r="DO52" i="9"/>
  <c r="AL51" i="3"/>
  <c r="BA51" i="3"/>
  <c r="CH51" i="3" s="1"/>
  <c r="S39" i="3"/>
  <c r="N39" i="3"/>
  <c r="T39" i="3" s="1"/>
  <c r="Q51" i="3"/>
  <c r="M51" i="3"/>
  <c r="R51" i="3"/>
  <c r="L44" i="3"/>
  <c r="P44" i="3"/>
  <c r="O50" i="3"/>
  <c r="K50" i="3"/>
  <c r="Q49" i="3"/>
  <c r="M49" i="3"/>
  <c r="R49" i="3"/>
  <c r="Q48" i="3"/>
  <c r="M48" i="3"/>
  <c r="R48" i="3"/>
  <c r="AK49" i="3"/>
  <c r="AJ49" i="3"/>
  <c r="AF49" i="3"/>
  <c r="AD50" i="3"/>
  <c r="AE50" i="3" s="1"/>
  <c r="AK50" i="3" s="1"/>
  <c r="BA47" i="3"/>
  <c r="BK47" i="3"/>
  <c r="BL47" i="3" s="1"/>
  <c r="BM47" i="3" s="1"/>
  <c r="BN47" i="3" s="1"/>
  <c r="BO47" i="3" s="1"/>
  <c r="AG39" i="3"/>
  <c r="AM39" i="3" s="1"/>
  <c r="AN39" i="3" s="1"/>
  <c r="AO39" i="3" s="1"/>
  <c r="AP39" i="3" s="1"/>
  <c r="AQ39" i="3" s="1"/>
  <c r="AR39" i="3" s="1"/>
  <c r="AS39" i="3" s="1"/>
  <c r="AT39" i="3" s="1"/>
  <c r="AU39" i="3" s="1"/>
  <c r="AV39" i="3" s="1"/>
  <c r="AW39" i="3" s="1"/>
  <c r="AX39" i="3" s="1"/>
  <c r="AY39" i="3" s="1"/>
  <c r="AZ39" i="3" s="1"/>
  <c r="BK39" i="3" s="1"/>
  <c r="BL39" i="3" s="1"/>
  <c r="BM39" i="3" s="1"/>
  <c r="BN39" i="3" s="1"/>
  <c r="BO39" i="3" s="1"/>
  <c r="BC46" i="3"/>
  <c r="CI46" i="3"/>
  <c r="BC32" i="3"/>
  <c r="CI32" i="3"/>
  <c r="BC31" i="3"/>
  <c r="CI31" i="3"/>
  <c r="AF44" i="3"/>
  <c r="AG44" i="3" s="1"/>
  <c r="AM44" i="3" s="1"/>
  <c r="AN44" i="3" s="1"/>
  <c r="AO44" i="3" s="1"/>
  <c r="AP44" i="3" s="1"/>
  <c r="AQ44" i="3" s="1"/>
  <c r="AR44" i="3" s="1"/>
  <c r="AS44" i="3" s="1"/>
  <c r="AT44" i="3" s="1"/>
  <c r="AU44" i="3" s="1"/>
  <c r="AV44" i="3" s="1"/>
  <c r="AW44" i="3" s="1"/>
  <c r="AX44" i="3" s="1"/>
  <c r="AY44" i="3" s="1"/>
  <c r="AZ44" i="3" s="1"/>
  <c r="BA44" i="3" s="1"/>
  <c r="BC45" i="3"/>
  <c r="CI45" i="3"/>
  <c r="H34" i="2"/>
  <c r="Q13" i="30" s="1"/>
  <c r="A36" i="31" s="1"/>
  <c r="G36" i="31" s="1"/>
  <c r="G36" i="3"/>
  <c r="J36" i="3" s="1"/>
  <c r="I33" i="2"/>
  <c r="AJ44" i="3"/>
  <c r="BC33" i="3"/>
  <c r="CI33" i="3"/>
  <c r="CG42" i="3"/>
  <c r="CH42" i="3"/>
  <c r="BC40" i="3"/>
  <c r="BD40" i="3" s="1"/>
  <c r="CI41" i="3"/>
  <c r="BB42" i="3"/>
  <c r="CI42" i="3" s="1"/>
  <c r="CF42" i="3"/>
  <c r="BD41" i="3"/>
  <c r="CJ41" i="3"/>
  <c r="AA29" i="3"/>
  <c r="AC48" i="3"/>
  <c r="AH48" i="3" s="1"/>
  <c r="AG35" i="3"/>
  <c r="G28" i="27" l="1"/>
  <c r="BE37" i="55"/>
  <c r="CK37" i="55"/>
  <c r="A37" i="3"/>
  <c r="Q14" i="28"/>
  <c r="A37" i="29" s="1"/>
  <c r="G37" i="29" s="1"/>
  <c r="U36" i="31"/>
  <c r="V36" i="31" s="1"/>
  <c r="W36" i="31" s="1"/>
  <c r="X36" i="31" s="1"/>
  <c r="Y36" i="31" s="1"/>
  <c r="Z36" i="31" s="1"/>
  <c r="AA36" i="31" s="1"/>
  <c r="AB36" i="31" s="1"/>
  <c r="AC36" i="31" s="1"/>
  <c r="J36" i="31"/>
  <c r="G52" i="31"/>
  <c r="AD38" i="13"/>
  <c r="AH38" i="13"/>
  <c r="Z38" i="15"/>
  <c r="Y34" i="43"/>
  <c r="AG52" i="17"/>
  <c r="AM52" i="17" s="1"/>
  <c r="AN52" i="17" s="1"/>
  <c r="AO52" i="17" s="1"/>
  <c r="AP52" i="17" s="1"/>
  <c r="AQ52" i="17" s="1"/>
  <c r="AR52" i="17" s="1"/>
  <c r="AS52" i="17" s="1"/>
  <c r="AT52" i="17" s="1"/>
  <c r="AU52" i="17" s="1"/>
  <c r="AV52" i="17" s="1"/>
  <c r="AW52" i="17" s="1"/>
  <c r="AX52" i="17" s="1"/>
  <c r="AY52" i="17" s="1"/>
  <c r="AZ52" i="17" s="1"/>
  <c r="AL52" i="17"/>
  <c r="AC29" i="35"/>
  <c r="Q50" i="25"/>
  <c r="M50" i="25"/>
  <c r="R50" i="25"/>
  <c r="S51" i="23"/>
  <c r="N51" i="23"/>
  <c r="T51" i="23" s="1"/>
  <c r="AK50" i="43"/>
  <c r="AF50" i="43"/>
  <c r="AJ50" i="43"/>
  <c r="L54" i="57"/>
  <c r="Q50" i="57"/>
  <c r="Q54" i="57" s="1"/>
  <c r="M50" i="57"/>
  <c r="R50" i="57"/>
  <c r="R54" i="57" s="1"/>
  <c r="CH36" i="15"/>
  <c r="BB36" i="15"/>
  <c r="CG36" i="15"/>
  <c r="CF36" i="15"/>
  <c r="N56" i="15"/>
  <c r="T38" i="15"/>
  <c r="T56" i="15" s="1"/>
  <c r="CP36" i="35"/>
  <c r="BJ36" i="35"/>
  <c r="Q28" i="19"/>
  <c r="AK50" i="27"/>
  <c r="AJ50" i="27"/>
  <c r="AF50" i="27"/>
  <c r="AG51" i="47"/>
  <c r="AM51" i="47" s="1"/>
  <c r="AN51" i="47" s="1"/>
  <c r="AO51" i="47" s="1"/>
  <c r="AP51" i="47" s="1"/>
  <c r="AQ51" i="47" s="1"/>
  <c r="AR51" i="47" s="1"/>
  <c r="AS51" i="47" s="1"/>
  <c r="AT51" i="47" s="1"/>
  <c r="AU51" i="47" s="1"/>
  <c r="AV51" i="47" s="1"/>
  <c r="AW51" i="47" s="1"/>
  <c r="AX51" i="47" s="1"/>
  <c r="AY51" i="47" s="1"/>
  <c r="AZ51" i="47" s="1"/>
  <c r="AL51" i="47"/>
  <c r="AG51" i="37"/>
  <c r="AM51" i="37" s="1"/>
  <c r="AN51" i="37" s="1"/>
  <c r="AO51" i="37" s="1"/>
  <c r="AP51" i="37" s="1"/>
  <c r="AQ51" i="37" s="1"/>
  <c r="AR51" i="37" s="1"/>
  <c r="AS51" i="37" s="1"/>
  <c r="AT51" i="37" s="1"/>
  <c r="AU51" i="37" s="1"/>
  <c r="AV51" i="37" s="1"/>
  <c r="AW51" i="37" s="1"/>
  <c r="AX51" i="37" s="1"/>
  <c r="AY51" i="37" s="1"/>
  <c r="AZ51" i="37" s="1"/>
  <c r="AL51" i="37"/>
  <c r="AC38" i="61"/>
  <c r="BI52" i="43"/>
  <c r="CO52" i="43"/>
  <c r="AA29" i="41"/>
  <c r="BB37" i="15"/>
  <c r="CF37" i="15"/>
  <c r="CH37" i="15"/>
  <c r="CG37" i="15"/>
  <c r="T28" i="15"/>
  <c r="W29" i="25"/>
  <c r="P29" i="25"/>
  <c r="L29" i="25"/>
  <c r="Q50" i="39"/>
  <c r="Q54" i="39" s="1"/>
  <c r="Q27" i="39" s="1"/>
  <c r="Q24" i="39" s="1"/>
  <c r="L54" i="39"/>
  <c r="L27" i="39" s="1"/>
  <c r="L24" i="39" s="1"/>
  <c r="R50" i="39"/>
  <c r="R54" i="39" s="1"/>
  <c r="R27" i="39" s="1"/>
  <c r="R24" i="39" s="1"/>
  <c r="M50" i="39"/>
  <c r="N51" i="49"/>
  <c r="T51" i="49" s="1"/>
  <c r="S51" i="49"/>
  <c r="AK50" i="49"/>
  <c r="AF50" i="49"/>
  <c r="AJ50" i="49"/>
  <c r="O34" i="27"/>
  <c r="K34" i="27"/>
  <c r="V34" i="27"/>
  <c r="W34" i="27" s="1"/>
  <c r="AD34" i="49"/>
  <c r="AH34" i="49"/>
  <c r="N53" i="15"/>
  <c r="N28" i="15" s="1"/>
  <c r="Z29" i="17"/>
  <c r="N51" i="31"/>
  <c r="T51" i="31" s="1"/>
  <c r="S51" i="31"/>
  <c r="N51" i="37"/>
  <c r="T51" i="37" s="1"/>
  <c r="S51" i="37"/>
  <c r="AH36" i="27"/>
  <c r="AD36" i="27"/>
  <c r="V38" i="25"/>
  <c r="Y34" i="19"/>
  <c r="T34" i="17"/>
  <c r="T55" i="17" s="1"/>
  <c r="N55" i="17"/>
  <c r="CK37" i="43"/>
  <c r="BE37" i="43"/>
  <c r="S34" i="43"/>
  <c r="S55" i="43" s="1"/>
  <c r="S28" i="43" s="1"/>
  <c r="M55" i="43"/>
  <c r="M28" i="43" s="1"/>
  <c r="N34" i="43"/>
  <c r="AG52" i="19"/>
  <c r="AM52" i="19" s="1"/>
  <c r="AN52" i="19" s="1"/>
  <c r="AO52" i="19" s="1"/>
  <c r="AP52" i="19" s="1"/>
  <c r="AQ52" i="19" s="1"/>
  <c r="AR52" i="19" s="1"/>
  <c r="AS52" i="19" s="1"/>
  <c r="AT52" i="19" s="1"/>
  <c r="AU52" i="19" s="1"/>
  <c r="AV52" i="19" s="1"/>
  <c r="AW52" i="19" s="1"/>
  <c r="AX52" i="19" s="1"/>
  <c r="AY52" i="19" s="1"/>
  <c r="AZ52" i="19" s="1"/>
  <c r="AL52" i="19"/>
  <c r="BA36" i="19"/>
  <c r="BK36" i="19"/>
  <c r="BL36" i="19" s="1"/>
  <c r="BM36" i="19" s="1"/>
  <c r="BN36" i="19" s="1"/>
  <c r="BO36" i="19" s="1"/>
  <c r="P28" i="23"/>
  <c r="AL51" i="25"/>
  <c r="AG51" i="25"/>
  <c r="AM51" i="25" s="1"/>
  <c r="AN51" i="25" s="1"/>
  <c r="AO51" i="25" s="1"/>
  <c r="AP51" i="25" s="1"/>
  <c r="AQ51" i="25" s="1"/>
  <c r="AR51" i="25" s="1"/>
  <c r="AS51" i="25" s="1"/>
  <c r="AT51" i="25" s="1"/>
  <c r="AU51" i="25" s="1"/>
  <c r="AV51" i="25" s="1"/>
  <c r="AW51" i="25" s="1"/>
  <c r="AX51" i="25" s="1"/>
  <c r="AY51" i="25" s="1"/>
  <c r="AZ51" i="25" s="1"/>
  <c r="R50" i="64"/>
  <c r="R54" i="64" s="1"/>
  <c r="R27" i="64" s="1"/>
  <c r="R24" i="64" s="1"/>
  <c r="Q50" i="64"/>
  <c r="Q54" i="64" s="1"/>
  <c r="Q27" i="64" s="1"/>
  <c r="Q24" i="64" s="1"/>
  <c r="M50" i="64"/>
  <c r="AL51" i="15"/>
  <c r="AG51" i="15"/>
  <c r="AM51" i="15" s="1"/>
  <c r="AN51" i="15" s="1"/>
  <c r="AO51" i="15" s="1"/>
  <c r="AP51" i="15" s="1"/>
  <c r="AQ51" i="15" s="1"/>
  <c r="AR51" i="15" s="1"/>
  <c r="AS51" i="15" s="1"/>
  <c r="AT51" i="15" s="1"/>
  <c r="AU51" i="15" s="1"/>
  <c r="AV51" i="15" s="1"/>
  <c r="AW51" i="15" s="1"/>
  <c r="AX51" i="15" s="1"/>
  <c r="AY51" i="15" s="1"/>
  <c r="AZ51" i="15" s="1"/>
  <c r="S51" i="41"/>
  <c r="N51" i="41"/>
  <c r="T51" i="41" s="1"/>
  <c r="AF50" i="41"/>
  <c r="AK50" i="41"/>
  <c r="AJ50" i="41"/>
  <c r="AK50" i="47"/>
  <c r="AF50" i="47"/>
  <c r="AJ50" i="47"/>
  <c r="AK50" i="55"/>
  <c r="AJ50" i="55"/>
  <c r="AF50" i="55"/>
  <c r="Q36" i="25"/>
  <c r="R36" i="25"/>
  <c r="M36" i="25"/>
  <c r="AC38" i="11"/>
  <c r="AC38" i="57"/>
  <c r="T29" i="55"/>
  <c r="AB29" i="37"/>
  <c r="BC37" i="13"/>
  <c r="CI37" i="13"/>
  <c r="T29" i="17"/>
  <c r="AL51" i="29"/>
  <c r="AG51" i="29"/>
  <c r="AM51" i="29" s="1"/>
  <c r="AN51" i="29" s="1"/>
  <c r="AO51" i="29" s="1"/>
  <c r="AP51" i="29" s="1"/>
  <c r="AQ51" i="29" s="1"/>
  <c r="AR51" i="29" s="1"/>
  <c r="AS51" i="29" s="1"/>
  <c r="AT51" i="29" s="1"/>
  <c r="AU51" i="29" s="1"/>
  <c r="AV51" i="29" s="1"/>
  <c r="AW51" i="29" s="1"/>
  <c r="AX51" i="29" s="1"/>
  <c r="AY51" i="29" s="1"/>
  <c r="AZ51" i="29" s="1"/>
  <c r="AK50" i="61"/>
  <c r="AJ50" i="61"/>
  <c r="AF50" i="61"/>
  <c r="X29" i="61"/>
  <c r="W34" i="25"/>
  <c r="S52" i="64"/>
  <c r="S53" i="64" s="1"/>
  <c r="N52" i="64"/>
  <c r="L54" i="64"/>
  <c r="L27" i="64" s="1"/>
  <c r="L24" i="64" s="1"/>
  <c r="P34" i="47"/>
  <c r="P55" i="47" s="1"/>
  <c r="P28" i="47" s="1"/>
  <c r="L34" i="47"/>
  <c r="K55" i="47"/>
  <c r="K28" i="47" s="1"/>
  <c r="N55" i="64"/>
  <c r="T34" i="64"/>
  <c r="T55" i="64" s="1"/>
  <c r="Z34" i="64"/>
  <c r="AF50" i="31"/>
  <c r="AJ50" i="31"/>
  <c r="AK50" i="31"/>
  <c r="AJ50" i="45"/>
  <c r="AK50" i="45"/>
  <c r="AF50" i="45"/>
  <c r="Q50" i="45"/>
  <c r="Q54" i="45" s="1"/>
  <c r="L54" i="45"/>
  <c r="R50" i="45"/>
  <c r="R54" i="45" s="1"/>
  <c r="M50" i="45"/>
  <c r="AF37" i="23"/>
  <c r="AJ37" i="23"/>
  <c r="AK37" i="23"/>
  <c r="X29" i="23"/>
  <c r="AK50" i="17"/>
  <c r="AF50" i="17"/>
  <c r="AJ50" i="17"/>
  <c r="R50" i="43"/>
  <c r="R54" i="43" s="1"/>
  <c r="R27" i="43" s="1"/>
  <c r="R24" i="43" s="1"/>
  <c r="M50" i="43"/>
  <c r="Q50" i="43"/>
  <c r="Q54" i="43" s="1"/>
  <c r="Q27" i="43" s="1"/>
  <c r="Q24" i="43" s="1"/>
  <c r="L54" i="43"/>
  <c r="L27" i="43" s="1"/>
  <c r="L24" i="43" s="1"/>
  <c r="AG51" i="49"/>
  <c r="AM51" i="49" s="1"/>
  <c r="AN51" i="49" s="1"/>
  <c r="AO51" i="49" s="1"/>
  <c r="AP51" i="49" s="1"/>
  <c r="AQ51" i="49" s="1"/>
  <c r="AR51" i="49" s="1"/>
  <c r="AS51" i="49" s="1"/>
  <c r="AT51" i="49" s="1"/>
  <c r="AU51" i="49" s="1"/>
  <c r="AV51" i="49" s="1"/>
  <c r="AW51" i="49" s="1"/>
  <c r="AX51" i="49" s="1"/>
  <c r="AY51" i="49" s="1"/>
  <c r="AZ51" i="49" s="1"/>
  <c r="AL51" i="49"/>
  <c r="N51" i="57"/>
  <c r="T51" i="57" s="1"/>
  <c r="S51" i="57"/>
  <c r="AF50" i="57"/>
  <c r="AJ50" i="57"/>
  <c r="AK50" i="57"/>
  <c r="R50" i="51"/>
  <c r="R54" i="51" s="1"/>
  <c r="L54" i="51"/>
  <c r="M50" i="51"/>
  <c r="Q50" i="51"/>
  <c r="Q54" i="51" s="1"/>
  <c r="BJ36" i="43"/>
  <c r="CP36" i="43"/>
  <c r="M34" i="45"/>
  <c r="Q34" i="45"/>
  <c r="Q55" i="45" s="1"/>
  <c r="Q28" i="45" s="1"/>
  <c r="R34" i="45"/>
  <c r="R55" i="45" s="1"/>
  <c r="R28" i="45" s="1"/>
  <c r="L55" i="45"/>
  <c r="L28" i="45" s="1"/>
  <c r="AD38" i="59"/>
  <c r="AH38" i="59"/>
  <c r="AA38" i="64"/>
  <c r="BK36" i="17"/>
  <c r="BL36" i="17" s="1"/>
  <c r="BM36" i="17" s="1"/>
  <c r="BN36" i="17" s="1"/>
  <c r="BO36" i="17" s="1"/>
  <c r="BA36" i="17"/>
  <c r="S51" i="33"/>
  <c r="N51" i="33"/>
  <c r="T51" i="33" s="1"/>
  <c r="R50" i="53"/>
  <c r="R54" i="53" s="1"/>
  <c r="L54" i="53"/>
  <c r="Q50" i="53"/>
  <c r="Q54" i="53" s="1"/>
  <c r="M50" i="53"/>
  <c r="AA29" i="15"/>
  <c r="AC34" i="35"/>
  <c r="R28" i="19"/>
  <c r="S52" i="17"/>
  <c r="S53" i="17" s="1"/>
  <c r="N52" i="17"/>
  <c r="T52" i="17" s="1"/>
  <c r="CI52" i="13"/>
  <c r="BC52" i="13"/>
  <c r="Q50" i="9"/>
  <c r="Q54" i="9" s="1"/>
  <c r="Q27" i="9" s="1"/>
  <c r="Q24" i="9" s="1"/>
  <c r="R50" i="9"/>
  <c r="R54" i="9" s="1"/>
  <c r="R27" i="9" s="1"/>
  <c r="R24" i="9" s="1"/>
  <c r="M50" i="9"/>
  <c r="L54" i="9"/>
  <c r="L27" i="9" s="1"/>
  <c r="L24" i="9" s="1"/>
  <c r="O27" i="23"/>
  <c r="O24" i="23" s="1"/>
  <c r="M50" i="49"/>
  <c r="R50" i="49"/>
  <c r="R54" i="49" s="1"/>
  <c r="Q50" i="49"/>
  <c r="Q54" i="49" s="1"/>
  <c r="L54" i="49"/>
  <c r="CP36" i="37"/>
  <c r="BJ36" i="37"/>
  <c r="M29" i="61"/>
  <c r="R29" i="61"/>
  <c r="Q29" i="61"/>
  <c r="C35" i="2"/>
  <c r="Q8" i="32" s="1"/>
  <c r="A34" i="33" s="1"/>
  <c r="G34" i="33" s="1"/>
  <c r="Q8" i="30"/>
  <c r="A34" i="31" s="1"/>
  <c r="G34" i="31" s="1"/>
  <c r="U34" i="29"/>
  <c r="V34" i="29" s="1"/>
  <c r="W34" i="29" s="1"/>
  <c r="J34" i="29"/>
  <c r="G55" i="29"/>
  <c r="G55" i="51"/>
  <c r="J34" i="51"/>
  <c r="U34" i="51"/>
  <c r="V34" i="51" s="1"/>
  <c r="W34" i="51" s="1"/>
  <c r="AL51" i="19"/>
  <c r="AG51" i="19"/>
  <c r="AM51" i="19" s="1"/>
  <c r="AN51" i="19" s="1"/>
  <c r="AO51" i="19" s="1"/>
  <c r="AP51" i="19" s="1"/>
  <c r="AQ51" i="19" s="1"/>
  <c r="AR51" i="19" s="1"/>
  <c r="AS51" i="19" s="1"/>
  <c r="AT51" i="19" s="1"/>
  <c r="AU51" i="19" s="1"/>
  <c r="AV51" i="19" s="1"/>
  <c r="AW51" i="19" s="1"/>
  <c r="AX51" i="19" s="1"/>
  <c r="AY51" i="19" s="1"/>
  <c r="AZ51" i="19" s="1"/>
  <c r="W38" i="23"/>
  <c r="AE37" i="25"/>
  <c r="AI37" i="25"/>
  <c r="AK52" i="23"/>
  <c r="AF52" i="23"/>
  <c r="AJ52" i="23"/>
  <c r="BE37" i="37"/>
  <c r="CK37" i="37"/>
  <c r="CO52" i="37"/>
  <c r="BI52" i="37"/>
  <c r="AC38" i="43"/>
  <c r="X34" i="23"/>
  <c r="AG52" i="64"/>
  <c r="AM52" i="64" s="1"/>
  <c r="AN52" i="64" s="1"/>
  <c r="AO52" i="64" s="1"/>
  <c r="AP52" i="64" s="1"/>
  <c r="AQ52" i="64" s="1"/>
  <c r="AR52" i="64" s="1"/>
  <c r="AS52" i="64" s="1"/>
  <c r="AT52" i="64" s="1"/>
  <c r="AU52" i="64" s="1"/>
  <c r="AV52" i="64" s="1"/>
  <c r="AW52" i="64" s="1"/>
  <c r="AX52" i="64" s="1"/>
  <c r="AY52" i="64" s="1"/>
  <c r="AZ52" i="64" s="1"/>
  <c r="AL52" i="64"/>
  <c r="S38" i="64"/>
  <c r="S56" i="64" s="1"/>
  <c r="N38" i="64"/>
  <c r="M56" i="64"/>
  <c r="R50" i="15"/>
  <c r="R54" i="15" s="1"/>
  <c r="R27" i="15" s="1"/>
  <c r="R24" i="15" s="1"/>
  <c r="L54" i="15"/>
  <c r="L27" i="15" s="1"/>
  <c r="L24" i="15" s="1"/>
  <c r="Q50" i="15"/>
  <c r="Q54" i="15" s="1"/>
  <c r="Q27" i="15" s="1"/>
  <c r="Q24" i="15" s="1"/>
  <c r="M50" i="15"/>
  <c r="AK50" i="13"/>
  <c r="AJ50" i="13"/>
  <c r="AF50" i="13"/>
  <c r="Q50" i="27"/>
  <c r="R50" i="27"/>
  <c r="M50" i="27"/>
  <c r="P27" i="47"/>
  <c r="P24" i="47" s="1"/>
  <c r="AL36" i="23"/>
  <c r="AG36" i="23"/>
  <c r="AM36" i="23" s="1"/>
  <c r="AN36" i="23" s="1"/>
  <c r="AO36" i="23" s="1"/>
  <c r="AP36" i="23" s="1"/>
  <c r="AQ36" i="23" s="1"/>
  <c r="AR36" i="23" s="1"/>
  <c r="AS36" i="23" s="1"/>
  <c r="AT36" i="23" s="1"/>
  <c r="AU36" i="23" s="1"/>
  <c r="AV36" i="23" s="1"/>
  <c r="AW36" i="23" s="1"/>
  <c r="AX36" i="23" s="1"/>
  <c r="AY36" i="23" s="1"/>
  <c r="AZ36" i="23" s="1"/>
  <c r="Z34" i="41"/>
  <c r="AC38" i="55"/>
  <c r="T29" i="64"/>
  <c r="CK37" i="61"/>
  <c r="BE37" i="61"/>
  <c r="AB34" i="13"/>
  <c r="BA37" i="64"/>
  <c r="BK37" i="64"/>
  <c r="BL37" i="64" s="1"/>
  <c r="BM37" i="64" s="1"/>
  <c r="BN37" i="64" s="1"/>
  <c r="BO37" i="64" s="1"/>
  <c r="J29" i="29"/>
  <c r="U29" i="29"/>
  <c r="I27" i="29"/>
  <c r="AG51" i="17"/>
  <c r="AM51" i="17" s="1"/>
  <c r="AN51" i="17" s="1"/>
  <c r="AO51" i="17" s="1"/>
  <c r="AP51" i="17" s="1"/>
  <c r="AQ51" i="17" s="1"/>
  <c r="AR51" i="17" s="1"/>
  <c r="AS51" i="17" s="1"/>
  <c r="AT51" i="17" s="1"/>
  <c r="AU51" i="17" s="1"/>
  <c r="AV51" i="17" s="1"/>
  <c r="AW51" i="17" s="1"/>
  <c r="AX51" i="17" s="1"/>
  <c r="AY51" i="17" s="1"/>
  <c r="AZ51" i="17" s="1"/>
  <c r="AL51" i="17"/>
  <c r="AL51" i="23"/>
  <c r="AG51" i="23"/>
  <c r="AM51" i="23" s="1"/>
  <c r="AN51" i="23" s="1"/>
  <c r="AO51" i="23" s="1"/>
  <c r="AP51" i="23" s="1"/>
  <c r="AQ51" i="23" s="1"/>
  <c r="AR51" i="23" s="1"/>
  <c r="AS51" i="23" s="1"/>
  <c r="AT51" i="23" s="1"/>
  <c r="AU51" i="23" s="1"/>
  <c r="AV51" i="23" s="1"/>
  <c r="AW51" i="23" s="1"/>
  <c r="AX51" i="23" s="1"/>
  <c r="AY51" i="23" s="1"/>
  <c r="AZ51" i="23" s="1"/>
  <c r="AK50" i="23"/>
  <c r="AJ50" i="23"/>
  <c r="AF50" i="23"/>
  <c r="AG51" i="39"/>
  <c r="AM51" i="39" s="1"/>
  <c r="AN51" i="39" s="1"/>
  <c r="AO51" i="39" s="1"/>
  <c r="AP51" i="39" s="1"/>
  <c r="AQ51" i="39" s="1"/>
  <c r="AR51" i="39" s="1"/>
  <c r="AS51" i="39" s="1"/>
  <c r="AT51" i="39" s="1"/>
  <c r="AU51" i="39" s="1"/>
  <c r="AV51" i="39" s="1"/>
  <c r="AW51" i="39" s="1"/>
  <c r="AX51" i="39" s="1"/>
  <c r="AY51" i="39" s="1"/>
  <c r="AZ51" i="39" s="1"/>
  <c r="AL51" i="39"/>
  <c r="AB29" i="13"/>
  <c r="L34" i="25"/>
  <c r="K55" i="25"/>
  <c r="K28" i="25" s="1"/>
  <c r="P34" i="25"/>
  <c r="Z29" i="64"/>
  <c r="AC34" i="15"/>
  <c r="BK37" i="19"/>
  <c r="BL37" i="19" s="1"/>
  <c r="BM37" i="19" s="1"/>
  <c r="BN37" i="19" s="1"/>
  <c r="BO37" i="19" s="1"/>
  <c r="BA37" i="19"/>
  <c r="S51" i="15"/>
  <c r="N51" i="15"/>
  <c r="T51" i="15" s="1"/>
  <c r="AK50" i="33"/>
  <c r="AJ50" i="33"/>
  <c r="AF50" i="33"/>
  <c r="S51" i="13"/>
  <c r="N51" i="13"/>
  <c r="T51" i="13" s="1"/>
  <c r="L54" i="19"/>
  <c r="L27" i="19" s="1"/>
  <c r="L24" i="19" s="1"/>
  <c r="Q50" i="19"/>
  <c r="Q54" i="19" s="1"/>
  <c r="Q27" i="19" s="1"/>
  <c r="Q24" i="19" s="1"/>
  <c r="R50" i="19"/>
  <c r="R54" i="19" s="1"/>
  <c r="R27" i="19" s="1"/>
  <c r="R24" i="19" s="1"/>
  <c r="M50" i="19"/>
  <c r="AF50" i="19"/>
  <c r="AK50" i="19"/>
  <c r="AJ50" i="19"/>
  <c r="N51" i="27"/>
  <c r="T51" i="27" s="1"/>
  <c r="S51" i="27"/>
  <c r="AG51" i="45"/>
  <c r="AM51" i="45" s="1"/>
  <c r="AN51" i="45" s="1"/>
  <c r="AO51" i="45" s="1"/>
  <c r="AP51" i="45" s="1"/>
  <c r="AQ51" i="45" s="1"/>
  <c r="AR51" i="45" s="1"/>
  <c r="AS51" i="45" s="1"/>
  <c r="AT51" i="45" s="1"/>
  <c r="AU51" i="45" s="1"/>
  <c r="AV51" i="45" s="1"/>
  <c r="AW51" i="45" s="1"/>
  <c r="AX51" i="45" s="1"/>
  <c r="AY51" i="45" s="1"/>
  <c r="AZ51" i="45" s="1"/>
  <c r="AL51" i="45"/>
  <c r="Q50" i="59"/>
  <c r="Q54" i="59" s="1"/>
  <c r="R50" i="59"/>
  <c r="R54" i="59" s="1"/>
  <c r="L54" i="59"/>
  <c r="M50" i="59"/>
  <c r="R37" i="23"/>
  <c r="Q37" i="23"/>
  <c r="M37" i="23"/>
  <c r="AK50" i="37"/>
  <c r="AF50" i="37"/>
  <c r="AJ50" i="37"/>
  <c r="K37" i="27"/>
  <c r="O37" i="27"/>
  <c r="N51" i="9"/>
  <c r="T51" i="9" s="1"/>
  <c r="S51" i="9"/>
  <c r="K27" i="25"/>
  <c r="K24" i="25" s="1"/>
  <c r="AJ50" i="25"/>
  <c r="AK50" i="25"/>
  <c r="AF50" i="25"/>
  <c r="N51" i="11"/>
  <c r="T51" i="11" s="1"/>
  <c r="S51" i="11"/>
  <c r="AF50" i="29"/>
  <c r="AJ50" i="29"/>
  <c r="AK50" i="29"/>
  <c r="AG51" i="61"/>
  <c r="AM51" i="61" s="1"/>
  <c r="AN51" i="61" s="1"/>
  <c r="AO51" i="61" s="1"/>
  <c r="AP51" i="61" s="1"/>
  <c r="AQ51" i="61" s="1"/>
  <c r="AR51" i="61" s="1"/>
  <c r="AS51" i="61" s="1"/>
  <c r="AT51" i="61" s="1"/>
  <c r="AU51" i="61" s="1"/>
  <c r="AV51" i="61" s="1"/>
  <c r="AW51" i="61" s="1"/>
  <c r="AX51" i="61" s="1"/>
  <c r="AY51" i="61" s="1"/>
  <c r="AZ51" i="61" s="1"/>
  <c r="AL51" i="61"/>
  <c r="AK50" i="64"/>
  <c r="AF50" i="64"/>
  <c r="AJ50" i="64"/>
  <c r="AB29" i="11"/>
  <c r="CP36" i="41"/>
  <c r="BJ36" i="41"/>
  <c r="S29" i="19"/>
  <c r="N29" i="19"/>
  <c r="M28" i="19"/>
  <c r="AG51" i="53"/>
  <c r="AM51" i="53" s="1"/>
  <c r="AN51" i="53" s="1"/>
  <c r="AO51" i="53" s="1"/>
  <c r="AP51" i="53" s="1"/>
  <c r="AQ51" i="53" s="1"/>
  <c r="AR51" i="53" s="1"/>
  <c r="AS51" i="53" s="1"/>
  <c r="AT51" i="53" s="1"/>
  <c r="AU51" i="53" s="1"/>
  <c r="AV51" i="53" s="1"/>
  <c r="AW51" i="53" s="1"/>
  <c r="AX51" i="53" s="1"/>
  <c r="AY51" i="53" s="1"/>
  <c r="AZ51" i="53" s="1"/>
  <c r="AL51" i="53"/>
  <c r="S51" i="59"/>
  <c r="N51" i="59"/>
  <c r="T51" i="59" s="1"/>
  <c r="L52" i="25"/>
  <c r="P52" i="25"/>
  <c r="P54" i="25" s="1"/>
  <c r="Y29" i="57"/>
  <c r="BE37" i="51"/>
  <c r="CK37" i="51"/>
  <c r="CJ36" i="13"/>
  <c r="BD36" i="13"/>
  <c r="M50" i="23"/>
  <c r="R50" i="23"/>
  <c r="R54" i="23" s="1"/>
  <c r="Q50" i="23"/>
  <c r="L54" i="23"/>
  <c r="L27" i="23" s="1"/>
  <c r="L24" i="23" s="1"/>
  <c r="N51" i="43"/>
  <c r="T51" i="43" s="1"/>
  <c r="S51" i="43"/>
  <c r="N51" i="61"/>
  <c r="T51" i="61" s="1"/>
  <c r="S51" i="61"/>
  <c r="Q50" i="61"/>
  <c r="Q54" i="61" s="1"/>
  <c r="R50" i="61"/>
  <c r="R54" i="61" s="1"/>
  <c r="M50" i="61"/>
  <c r="L54" i="61"/>
  <c r="AL51" i="51"/>
  <c r="AG51" i="51"/>
  <c r="AM51" i="51" s="1"/>
  <c r="AN51" i="51" s="1"/>
  <c r="AO51" i="51" s="1"/>
  <c r="AP51" i="51" s="1"/>
  <c r="AQ51" i="51" s="1"/>
  <c r="AR51" i="51" s="1"/>
  <c r="AS51" i="51" s="1"/>
  <c r="AT51" i="51" s="1"/>
  <c r="AU51" i="51" s="1"/>
  <c r="AV51" i="51" s="1"/>
  <c r="AW51" i="51" s="1"/>
  <c r="AX51" i="51" s="1"/>
  <c r="AY51" i="51" s="1"/>
  <c r="AZ51" i="51" s="1"/>
  <c r="AF50" i="35"/>
  <c r="AJ50" i="35"/>
  <c r="AK50" i="35"/>
  <c r="G28" i="49"/>
  <c r="G27" i="49"/>
  <c r="K34" i="49"/>
  <c r="O34" i="49"/>
  <c r="O55" i="49" s="1"/>
  <c r="AG51" i="33"/>
  <c r="AM51" i="33" s="1"/>
  <c r="AN51" i="33" s="1"/>
  <c r="AO51" i="33" s="1"/>
  <c r="AP51" i="33" s="1"/>
  <c r="AQ51" i="33" s="1"/>
  <c r="AR51" i="33" s="1"/>
  <c r="AS51" i="33" s="1"/>
  <c r="AT51" i="33" s="1"/>
  <c r="AU51" i="33" s="1"/>
  <c r="AV51" i="33" s="1"/>
  <c r="AW51" i="33" s="1"/>
  <c r="AX51" i="33" s="1"/>
  <c r="AY51" i="33" s="1"/>
  <c r="AZ51" i="33" s="1"/>
  <c r="AL51" i="33"/>
  <c r="AL51" i="41"/>
  <c r="AG51" i="41"/>
  <c r="AM51" i="41" s="1"/>
  <c r="AN51" i="41" s="1"/>
  <c r="AO51" i="41" s="1"/>
  <c r="AP51" i="41" s="1"/>
  <c r="AQ51" i="41" s="1"/>
  <c r="AR51" i="41" s="1"/>
  <c r="AS51" i="41" s="1"/>
  <c r="AT51" i="41" s="1"/>
  <c r="AU51" i="41" s="1"/>
  <c r="AV51" i="41" s="1"/>
  <c r="AW51" i="41" s="1"/>
  <c r="AX51" i="41" s="1"/>
  <c r="AY51" i="41" s="1"/>
  <c r="AZ51" i="41" s="1"/>
  <c r="AG51" i="55"/>
  <c r="AM51" i="55" s="1"/>
  <c r="AN51" i="55" s="1"/>
  <c r="AO51" i="55" s="1"/>
  <c r="AP51" i="55" s="1"/>
  <c r="AQ51" i="55" s="1"/>
  <c r="AR51" i="55" s="1"/>
  <c r="AS51" i="55" s="1"/>
  <c r="AT51" i="55" s="1"/>
  <c r="AU51" i="55" s="1"/>
  <c r="AV51" i="55" s="1"/>
  <c r="AW51" i="55" s="1"/>
  <c r="AX51" i="55" s="1"/>
  <c r="AY51" i="55" s="1"/>
  <c r="AZ51" i="55" s="1"/>
  <c r="AL51" i="55"/>
  <c r="L38" i="23"/>
  <c r="K56" i="23"/>
  <c r="P38" i="23"/>
  <c r="P56" i="23" s="1"/>
  <c r="J52" i="27"/>
  <c r="U52" i="27"/>
  <c r="V52" i="27" s="1"/>
  <c r="W52" i="27" s="1"/>
  <c r="X52" i="27" s="1"/>
  <c r="Y52" i="27" s="1"/>
  <c r="Z52" i="27" s="1"/>
  <c r="AA52" i="27" s="1"/>
  <c r="AB52" i="27" s="1"/>
  <c r="AC52" i="27" s="1"/>
  <c r="G54" i="27"/>
  <c r="G27" i="27" s="1"/>
  <c r="O36" i="27"/>
  <c r="K36" i="27"/>
  <c r="K38" i="25"/>
  <c r="O38" i="25"/>
  <c r="O56" i="25" s="1"/>
  <c r="N36" i="23"/>
  <c r="S36" i="23"/>
  <c r="BA37" i="17"/>
  <c r="BK37" i="17"/>
  <c r="BL37" i="17" s="1"/>
  <c r="BM37" i="17" s="1"/>
  <c r="BN37" i="17" s="1"/>
  <c r="BO37" i="17" s="1"/>
  <c r="R29" i="23"/>
  <c r="M29" i="23"/>
  <c r="Q29" i="23"/>
  <c r="L28" i="23"/>
  <c r="S51" i="51"/>
  <c r="N51" i="51"/>
  <c r="T51" i="51" s="1"/>
  <c r="S51" i="35"/>
  <c r="N51" i="35"/>
  <c r="T51" i="35" s="1"/>
  <c r="X29" i="59"/>
  <c r="X34" i="45"/>
  <c r="Z29" i="55"/>
  <c r="S38" i="19"/>
  <c r="S56" i="19" s="1"/>
  <c r="N38" i="19"/>
  <c r="M56" i="19"/>
  <c r="P53" i="25"/>
  <c r="M55" i="19"/>
  <c r="S34" i="19"/>
  <c r="S55" i="19" s="1"/>
  <c r="N34" i="19"/>
  <c r="V29" i="27"/>
  <c r="O29" i="27"/>
  <c r="K29" i="27"/>
  <c r="S28" i="17"/>
  <c r="CK37" i="57"/>
  <c r="BE37" i="57"/>
  <c r="AL51" i="9"/>
  <c r="AG51" i="9"/>
  <c r="AM51" i="9" s="1"/>
  <c r="AN51" i="9" s="1"/>
  <c r="AO51" i="9" s="1"/>
  <c r="AP51" i="9" s="1"/>
  <c r="AQ51" i="9" s="1"/>
  <c r="AR51" i="9" s="1"/>
  <c r="AS51" i="9" s="1"/>
  <c r="AT51" i="9" s="1"/>
  <c r="AU51" i="9" s="1"/>
  <c r="AV51" i="9" s="1"/>
  <c r="AW51" i="9" s="1"/>
  <c r="AX51" i="9" s="1"/>
  <c r="AY51" i="9" s="1"/>
  <c r="AZ51" i="9" s="1"/>
  <c r="M50" i="11"/>
  <c r="Q50" i="11"/>
  <c r="Q54" i="11" s="1"/>
  <c r="Q27" i="11" s="1"/>
  <c r="Q24" i="11" s="1"/>
  <c r="R50" i="11"/>
  <c r="R54" i="11" s="1"/>
  <c r="R27" i="11" s="1"/>
  <c r="R24" i="11" s="1"/>
  <c r="L54" i="11"/>
  <c r="L27" i="11" s="1"/>
  <c r="L24" i="11" s="1"/>
  <c r="AL51" i="35"/>
  <c r="AG51" i="35"/>
  <c r="AM51" i="35" s="1"/>
  <c r="AN51" i="35" s="1"/>
  <c r="AO51" i="35" s="1"/>
  <c r="AP51" i="35" s="1"/>
  <c r="AQ51" i="35" s="1"/>
  <c r="AR51" i="35" s="1"/>
  <c r="AS51" i="35" s="1"/>
  <c r="AT51" i="35" s="1"/>
  <c r="AU51" i="35" s="1"/>
  <c r="AV51" i="35" s="1"/>
  <c r="AW51" i="35" s="1"/>
  <c r="AX51" i="35" s="1"/>
  <c r="AY51" i="35" s="1"/>
  <c r="AZ51" i="35" s="1"/>
  <c r="M56" i="17"/>
  <c r="S38" i="17"/>
  <c r="S56" i="17" s="1"/>
  <c r="N38" i="17"/>
  <c r="BE37" i="45"/>
  <c r="CK37" i="45"/>
  <c r="S51" i="47"/>
  <c r="N51" i="47"/>
  <c r="T51" i="47" s="1"/>
  <c r="R52" i="23"/>
  <c r="R53" i="23" s="1"/>
  <c r="Q52" i="23"/>
  <c r="Q53" i="23" s="1"/>
  <c r="Q28" i="23" s="1"/>
  <c r="M52" i="23"/>
  <c r="S29" i="57"/>
  <c r="N29" i="57"/>
  <c r="AC38" i="35"/>
  <c r="O54" i="25"/>
  <c r="O27" i="25" s="1"/>
  <c r="O24" i="25" s="1"/>
  <c r="S51" i="17"/>
  <c r="N51" i="17"/>
  <c r="T51" i="17" s="1"/>
  <c r="S51" i="29"/>
  <c r="N51" i="29"/>
  <c r="T51" i="29" s="1"/>
  <c r="AJ50" i="51"/>
  <c r="AF50" i="51"/>
  <c r="AK50" i="51"/>
  <c r="R29" i="59"/>
  <c r="M29" i="59"/>
  <c r="Q29" i="59"/>
  <c r="Q34" i="23"/>
  <c r="Q55" i="23" s="1"/>
  <c r="M34" i="23"/>
  <c r="L55" i="23"/>
  <c r="R34" i="23"/>
  <c r="R55" i="23" s="1"/>
  <c r="BA52" i="15"/>
  <c r="BK52" i="15"/>
  <c r="BL52" i="15" s="1"/>
  <c r="BM52" i="15" s="1"/>
  <c r="BN52" i="15" s="1"/>
  <c r="BO52" i="15" s="1"/>
  <c r="AL51" i="31"/>
  <c r="AG51" i="31"/>
  <c r="AM51" i="31" s="1"/>
  <c r="AN51" i="31" s="1"/>
  <c r="AO51" i="31" s="1"/>
  <c r="AP51" i="31" s="1"/>
  <c r="AQ51" i="31" s="1"/>
  <c r="AR51" i="31" s="1"/>
  <c r="AS51" i="31" s="1"/>
  <c r="AT51" i="31" s="1"/>
  <c r="AU51" i="31" s="1"/>
  <c r="AV51" i="31" s="1"/>
  <c r="AW51" i="31" s="1"/>
  <c r="AX51" i="31" s="1"/>
  <c r="AY51" i="31" s="1"/>
  <c r="AZ51" i="31" s="1"/>
  <c r="R50" i="41"/>
  <c r="R54" i="41" s="1"/>
  <c r="R27" i="41" s="1"/>
  <c r="R24" i="41" s="1"/>
  <c r="M50" i="41"/>
  <c r="Q50" i="41"/>
  <c r="Q54" i="41" s="1"/>
  <c r="Q27" i="41" s="1"/>
  <c r="Q24" i="41" s="1"/>
  <c r="L54" i="41"/>
  <c r="L27" i="41" s="1"/>
  <c r="L24" i="41" s="1"/>
  <c r="S51" i="55"/>
  <c r="N51" i="55"/>
  <c r="T51" i="55" s="1"/>
  <c r="R50" i="55"/>
  <c r="R54" i="55" s="1"/>
  <c r="M50" i="55"/>
  <c r="Q50" i="55"/>
  <c r="Q54" i="55" s="1"/>
  <c r="L54" i="55"/>
  <c r="AE52" i="25"/>
  <c r="AI52" i="25"/>
  <c r="AK36" i="25"/>
  <c r="AF36" i="25"/>
  <c r="AJ36" i="25"/>
  <c r="N52" i="19"/>
  <c r="T52" i="19" s="1"/>
  <c r="S52" i="19"/>
  <c r="S53" i="19" s="1"/>
  <c r="CV44" i="35"/>
  <c r="DF44" i="35"/>
  <c r="DG44" i="35" s="1"/>
  <c r="DH44" i="35" s="1"/>
  <c r="DI44" i="35" s="1"/>
  <c r="DJ44" i="35" s="1"/>
  <c r="DK44" i="35" s="1"/>
  <c r="DL44" i="35" s="1"/>
  <c r="DM44" i="35" s="1"/>
  <c r="DN44" i="35" s="1"/>
  <c r="BW44" i="35"/>
  <c r="BV44" i="35"/>
  <c r="CR44" i="35"/>
  <c r="S51" i="25"/>
  <c r="N51" i="25"/>
  <c r="T51" i="25" s="1"/>
  <c r="AF50" i="11"/>
  <c r="AK50" i="11"/>
  <c r="AJ50" i="11"/>
  <c r="AF50" i="39"/>
  <c r="AJ50" i="39"/>
  <c r="AK50" i="39"/>
  <c r="N55" i="41"/>
  <c r="N28" i="41" s="1"/>
  <c r="T34" i="41"/>
  <c r="T55" i="41" s="1"/>
  <c r="T28" i="41" s="1"/>
  <c r="U34" i="3"/>
  <c r="V34" i="3" s="1"/>
  <c r="W34" i="3" s="1"/>
  <c r="X34" i="3" s="1"/>
  <c r="Y34" i="3" s="1"/>
  <c r="Z34" i="3" s="1"/>
  <c r="AA34" i="3" s="1"/>
  <c r="AB34" i="3" s="1"/>
  <c r="AC34" i="3" s="1"/>
  <c r="J34" i="3"/>
  <c r="AA34" i="17"/>
  <c r="Y38" i="17"/>
  <c r="BA36" i="64"/>
  <c r="BK36" i="64"/>
  <c r="BL36" i="64" s="1"/>
  <c r="BM36" i="64" s="1"/>
  <c r="BN36" i="64" s="1"/>
  <c r="BO36" i="64" s="1"/>
  <c r="AC38" i="37"/>
  <c r="AC38" i="51"/>
  <c r="C46" i="2"/>
  <c r="Q8" i="52"/>
  <c r="A34" i="53" s="1"/>
  <c r="G34" i="53" s="1"/>
  <c r="CJ37" i="59"/>
  <c r="BD37" i="59"/>
  <c r="CK37" i="35"/>
  <c r="BE37" i="35"/>
  <c r="AC38" i="41"/>
  <c r="AC38" i="45"/>
  <c r="Z38" i="19"/>
  <c r="U36" i="29"/>
  <c r="V36" i="29" s="1"/>
  <c r="W36" i="29" s="1"/>
  <c r="X36" i="29" s="1"/>
  <c r="Y36" i="29" s="1"/>
  <c r="Z36" i="29" s="1"/>
  <c r="AA36" i="29" s="1"/>
  <c r="AB36" i="29" s="1"/>
  <c r="AC36" i="29" s="1"/>
  <c r="J36" i="29"/>
  <c r="G52" i="29"/>
  <c r="G53" i="29" s="1"/>
  <c r="L37" i="25"/>
  <c r="P37" i="25"/>
  <c r="BB34" i="39"/>
  <c r="CG34" i="39"/>
  <c r="CH34" i="39"/>
  <c r="CF34" i="39"/>
  <c r="BI52" i="41"/>
  <c r="CO52" i="41"/>
  <c r="BE37" i="11"/>
  <c r="CK37" i="11"/>
  <c r="CO52" i="35"/>
  <c r="BI52" i="35"/>
  <c r="M50" i="17"/>
  <c r="L54" i="17"/>
  <c r="L27" i="17" s="1"/>
  <c r="L24" i="17" s="1"/>
  <c r="Q50" i="17"/>
  <c r="Q54" i="17" s="1"/>
  <c r="Q27" i="17" s="1"/>
  <c r="Q24" i="17" s="1"/>
  <c r="R50" i="17"/>
  <c r="R54" i="17" s="1"/>
  <c r="R27" i="17" s="1"/>
  <c r="R24" i="17" s="1"/>
  <c r="M50" i="29"/>
  <c r="Q50" i="29"/>
  <c r="R50" i="29"/>
  <c r="S51" i="39"/>
  <c r="N51" i="39"/>
  <c r="T51" i="39" s="1"/>
  <c r="AG51" i="43"/>
  <c r="AM51" i="43" s="1"/>
  <c r="AN51" i="43" s="1"/>
  <c r="AO51" i="43" s="1"/>
  <c r="AP51" i="43" s="1"/>
  <c r="AQ51" i="43" s="1"/>
  <c r="AR51" i="43" s="1"/>
  <c r="AS51" i="43" s="1"/>
  <c r="AT51" i="43" s="1"/>
  <c r="AU51" i="43" s="1"/>
  <c r="AV51" i="43" s="1"/>
  <c r="AW51" i="43" s="1"/>
  <c r="AX51" i="43" s="1"/>
  <c r="AY51" i="43" s="1"/>
  <c r="AZ51" i="43" s="1"/>
  <c r="AL51" i="43"/>
  <c r="AL51" i="64"/>
  <c r="AG51" i="64"/>
  <c r="AM51" i="64" s="1"/>
  <c r="AN51" i="64" s="1"/>
  <c r="AO51" i="64" s="1"/>
  <c r="AP51" i="64" s="1"/>
  <c r="AQ51" i="64" s="1"/>
  <c r="AR51" i="64" s="1"/>
  <c r="AS51" i="64" s="1"/>
  <c r="AT51" i="64" s="1"/>
  <c r="AU51" i="64" s="1"/>
  <c r="AV51" i="64" s="1"/>
  <c r="AW51" i="64" s="1"/>
  <c r="AX51" i="64" s="1"/>
  <c r="AY51" i="64" s="1"/>
  <c r="AZ51" i="64" s="1"/>
  <c r="BE37" i="41"/>
  <c r="CK37" i="41"/>
  <c r="AF50" i="15"/>
  <c r="AJ50" i="15"/>
  <c r="AK50" i="15"/>
  <c r="AL51" i="13"/>
  <c r="AG51" i="13"/>
  <c r="AM51" i="13" s="1"/>
  <c r="AN51" i="13" s="1"/>
  <c r="AO51" i="13" s="1"/>
  <c r="AP51" i="13" s="1"/>
  <c r="AQ51" i="13" s="1"/>
  <c r="AR51" i="13" s="1"/>
  <c r="AS51" i="13" s="1"/>
  <c r="AT51" i="13" s="1"/>
  <c r="AU51" i="13" s="1"/>
  <c r="AV51" i="13" s="1"/>
  <c r="AW51" i="13" s="1"/>
  <c r="AX51" i="13" s="1"/>
  <c r="AY51" i="13" s="1"/>
  <c r="AZ51" i="13" s="1"/>
  <c r="Q50" i="13"/>
  <c r="Q54" i="13" s="1"/>
  <c r="Q27" i="13" s="1"/>
  <c r="Q24" i="13" s="1"/>
  <c r="L54" i="13"/>
  <c r="L27" i="13" s="1"/>
  <c r="L24" i="13" s="1"/>
  <c r="R50" i="13"/>
  <c r="R54" i="13" s="1"/>
  <c r="R27" i="13" s="1"/>
  <c r="R24" i="13" s="1"/>
  <c r="M50" i="13"/>
  <c r="S51" i="19"/>
  <c r="N51" i="19"/>
  <c r="T51" i="19" s="1"/>
  <c r="AL51" i="27"/>
  <c r="AG51" i="27"/>
  <c r="AM51" i="27" s="1"/>
  <c r="AN51" i="27" s="1"/>
  <c r="AO51" i="27" s="1"/>
  <c r="AP51" i="27" s="1"/>
  <c r="AQ51" i="27" s="1"/>
  <c r="AR51" i="27" s="1"/>
  <c r="AS51" i="27" s="1"/>
  <c r="AT51" i="27" s="1"/>
  <c r="AU51" i="27" s="1"/>
  <c r="AV51" i="27" s="1"/>
  <c r="AW51" i="27" s="1"/>
  <c r="AX51" i="27" s="1"/>
  <c r="AY51" i="27" s="1"/>
  <c r="AZ51" i="27" s="1"/>
  <c r="N51" i="45"/>
  <c r="T51" i="45" s="1"/>
  <c r="S51" i="45"/>
  <c r="AJ50" i="53"/>
  <c r="AF50" i="53"/>
  <c r="AK50" i="53"/>
  <c r="K27" i="47"/>
  <c r="K24" i="47" s="1"/>
  <c r="L54" i="47"/>
  <c r="Q50" i="47"/>
  <c r="Q54" i="47" s="1"/>
  <c r="R50" i="47"/>
  <c r="R54" i="47" s="1"/>
  <c r="M50" i="47"/>
  <c r="M53" i="64"/>
  <c r="T36" i="64"/>
  <c r="N53" i="64"/>
  <c r="N28" i="64" s="1"/>
  <c r="S28" i="64"/>
  <c r="M53" i="17"/>
  <c r="T36" i="17"/>
  <c r="N53" i="17"/>
  <c r="AB34" i="37"/>
  <c r="D35" i="2"/>
  <c r="Q9" i="32" s="1"/>
  <c r="A29" i="33" s="1"/>
  <c r="G29" i="33" s="1"/>
  <c r="Q9" i="30"/>
  <c r="A29" i="31" s="1"/>
  <c r="G29" i="31" s="1"/>
  <c r="AF50" i="9"/>
  <c r="AK50" i="9"/>
  <c r="AJ50" i="9"/>
  <c r="AL51" i="11"/>
  <c r="AG51" i="11"/>
  <c r="AM51" i="11" s="1"/>
  <c r="AN51" i="11" s="1"/>
  <c r="AO51" i="11" s="1"/>
  <c r="AP51" i="11" s="1"/>
  <c r="AQ51" i="11" s="1"/>
  <c r="AR51" i="11" s="1"/>
  <c r="AS51" i="11" s="1"/>
  <c r="AT51" i="11" s="1"/>
  <c r="AU51" i="11" s="1"/>
  <c r="AV51" i="11" s="1"/>
  <c r="AW51" i="11" s="1"/>
  <c r="AX51" i="11" s="1"/>
  <c r="AY51" i="11" s="1"/>
  <c r="AZ51" i="11" s="1"/>
  <c r="AL51" i="57"/>
  <c r="AG51" i="57"/>
  <c r="AM51" i="57" s="1"/>
  <c r="AN51" i="57" s="1"/>
  <c r="AO51" i="57" s="1"/>
  <c r="AP51" i="57" s="1"/>
  <c r="AQ51" i="57" s="1"/>
  <c r="AR51" i="57" s="1"/>
  <c r="AS51" i="57" s="1"/>
  <c r="AT51" i="57" s="1"/>
  <c r="AU51" i="57" s="1"/>
  <c r="AV51" i="57" s="1"/>
  <c r="AW51" i="57" s="1"/>
  <c r="AX51" i="57" s="1"/>
  <c r="AY51" i="57" s="1"/>
  <c r="AZ51" i="57" s="1"/>
  <c r="Q50" i="35"/>
  <c r="Q54" i="35" s="1"/>
  <c r="Q27" i="35" s="1"/>
  <c r="Q24" i="35" s="1"/>
  <c r="L54" i="35"/>
  <c r="L27" i="35" s="1"/>
  <c r="L24" i="35" s="1"/>
  <c r="R50" i="35"/>
  <c r="R54" i="35" s="1"/>
  <c r="R27" i="35" s="1"/>
  <c r="R24" i="35" s="1"/>
  <c r="M50" i="35"/>
  <c r="S51" i="64"/>
  <c r="N51" i="64"/>
  <c r="T51" i="64" s="1"/>
  <c r="AC34" i="11"/>
  <c r="O55" i="25"/>
  <c r="O28" i="25" s="1"/>
  <c r="AE34" i="47"/>
  <c r="AI34" i="47"/>
  <c r="T36" i="19"/>
  <c r="Y29" i="19"/>
  <c r="M50" i="33"/>
  <c r="Q50" i="33"/>
  <c r="R50" i="33"/>
  <c r="R50" i="31"/>
  <c r="M50" i="31"/>
  <c r="Q50" i="31"/>
  <c r="S51" i="53"/>
  <c r="N51" i="53"/>
  <c r="T51" i="53" s="1"/>
  <c r="AL51" i="59"/>
  <c r="AG51" i="59"/>
  <c r="AM51" i="59" s="1"/>
  <c r="AN51" i="59" s="1"/>
  <c r="AO51" i="59" s="1"/>
  <c r="AP51" i="59" s="1"/>
  <c r="AQ51" i="59" s="1"/>
  <c r="AR51" i="59" s="1"/>
  <c r="AS51" i="59" s="1"/>
  <c r="AT51" i="59" s="1"/>
  <c r="AU51" i="59" s="1"/>
  <c r="AV51" i="59" s="1"/>
  <c r="AW51" i="59" s="1"/>
  <c r="AX51" i="59" s="1"/>
  <c r="AY51" i="59" s="1"/>
  <c r="AZ51" i="59" s="1"/>
  <c r="AF50" i="59"/>
  <c r="AK50" i="59"/>
  <c r="AJ50" i="59"/>
  <c r="R50" i="37"/>
  <c r="R54" i="37" s="1"/>
  <c r="R27" i="37" s="1"/>
  <c r="R24" i="37" s="1"/>
  <c r="Q50" i="37"/>
  <c r="Q54" i="37" s="1"/>
  <c r="Q27" i="37" s="1"/>
  <c r="Q24" i="37" s="1"/>
  <c r="M50" i="37"/>
  <c r="L54" i="37"/>
  <c r="L27" i="37" s="1"/>
  <c r="L24" i="37" s="1"/>
  <c r="J38" i="27"/>
  <c r="U38" i="27"/>
  <c r="G56" i="27"/>
  <c r="AD37" i="27"/>
  <c r="AH37" i="27"/>
  <c r="AD37" i="53"/>
  <c r="AH37" i="53"/>
  <c r="AC38" i="53"/>
  <c r="AC38" i="49"/>
  <c r="AH37" i="49"/>
  <c r="AD37" i="49"/>
  <c r="AC38" i="47"/>
  <c r="AD37" i="47"/>
  <c r="AH37" i="47"/>
  <c r="AH38" i="39"/>
  <c r="AD38" i="39"/>
  <c r="AH37" i="39"/>
  <c r="AD37" i="39"/>
  <c r="AA38" i="9"/>
  <c r="AC37" i="9"/>
  <c r="CP35" i="64"/>
  <c r="BJ35" i="64"/>
  <c r="BS35" i="64"/>
  <c r="DT36" i="61"/>
  <c r="DQ52" i="61"/>
  <c r="BM35" i="61"/>
  <c r="CI35" i="61"/>
  <c r="BC35" i="61"/>
  <c r="DR48" i="61"/>
  <c r="DR52" i="59"/>
  <c r="CI35" i="59"/>
  <c r="BC35" i="59"/>
  <c r="DU36" i="59"/>
  <c r="BM35" i="59"/>
  <c r="DS48" i="59"/>
  <c r="DR48" i="57"/>
  <c r="CI35" i="57"/>
  <c r="BC35" i="57"/>
  <c r="BM35" i="57"/>
  <c r="DU36" i="57"/>
  <c r="DQ52" i="57"/>
  <c r="BD35" i="55"/>
  <c r="CJ35" i="55"/>
  <c r="BN35" i="55"/>
  <c r="DR52" i="55"/>
  <c r="DR48" i="55"/>
  <c r="DV36" i="55"/>
  <c r="BO29" i="53"/>
  <c r="BD35" i="53"/>
  <c r="CJ35" i="53"/>
  <c r="DU36" i="53"/>
  <c r="BE29" i="53"/>
  <c r="CK29" i="53"/>
  <c r="BN35" i="53"/>
  <c r="DR48" i="53"/>
  <c r="DR52" i="53"/>
  <c r="DR48" i="51"/>
  <c r="DT36" i="51"/>
  <c r="DQ52" i="51"/>
  <c r="BN29" i="51"/>
  <c r="CJ29" i="51"/>
  <c r="BD29" i="51"/>
  <c r="BD35" i="51"/>
  <c r="CJ35" i="51"/>
  <c r="BN35" i="51"/>
  <c r="BN35" i="49"/>
  <c r="BM29" i="49"/>
  <c r="CI29" i="49"/>
  <c r="BC29" i="49"/>
  <c r="CJ35" i="49"/>
  <c r="BD35" i="49"/>
  <c r="DT36" i="49"/>
  <c r="DR52" i="49"/>
  <c r="DS48" i="49"/>
  <c r="DR48" i="47"/>
  <c r="BM29" i="47"/>
  <c r="DQ52" i="47"/>
  <c r="CJ35" i="47"/>
  <c r="BD35" i="47"/>
  <c r="CI29" i="47"/>
  <c r="BC29" i="47"/>
  <c r="DT36" i="47"/>
  <c r="BN35" i="47"/>
  <c r="DT36" i="45"/>
  <c r="DR48" i="45"/>
  <c r="BN29" i="45"/>
  <c r="DR52" i="45"/>
  <c r="BC35" i="45"/>
  <c r="CI35" i="45"/>
  <c r="BM35" i="45"/>
  <c r="CJ29" i="45"/>
  <c r="BD29" i="45"/>
  <c r="CI29" i="43"/>
  <c r="BC29" i="43"/>
  <c r="BN35" i="43"/>
  <c r="CJ35" i="43"/>
  <c r="BD35" i="43"/>
  <c r="BM29" i="43"/>
  <c r="DR48" i="43"/>
  <c r="CK35" i="41"/>
  <c r="BE35" i="41"/>
  <c r="BO35" i="41"/>
  <c r="DT48" i="41"/>
  <c r="DU36" i="39"/>
  <c r="CK35" i="39"/>
  <c r="BE35" i="39"/>
  <c r="BN29" i="39"/>
  <c r="BN34" i="39"/>
  <c r="CJ29" i="39"/>
  <c r="BD29" i="39"/>
  <c r="BO35" i="39"/>
  <c r="DR48" i="39"/>
  <c r="DQ52" i="39"/>
  <c r="BO35" i="37"/>
  <c r="BE35" i="37"/>
  <c r="CK35" i="37"/>
  <c r="DR48" i="37"/>
  <c r="CI35" i="35"/>
  <c r="BC35" i="35"/>
  <c r="BM35" i="35"/>
  <c r="DR48" i="35"/>
  <c r="DR48" i="33"/>
  <c r="BM35" i="33"/>
  <c r="CI35" i="33"/>
  <c r="BC35" i="33"/>
  <c r="BM35" i="31"/>
  <c r="DR48" i="31"/>
  <c r="CI35" i="31"/>
  <c r="BC35" i="31"/>
  <c r="CJ35" i="29"/>
  <c r="BD35" i="29"/>
  <c r="BN35" i="29"/>
  <c r="DR48" i="29"/>
  <c r="DR48" i="27"/>
  <c r="CL35" i="27"/>
  <c r="BP35" i="27"/>
  <c r="BF35" i="27"/>
  <c r="BG35" i="27"/>
  <c r="DR48" i="25"/>
  <c r="BM35" i="25"/>
  <c r="CI35" i="25"/>
  <c r="BC35" i="25"/>
  <c r="CJ35" i="23"/>
  <c r="BD35" i="23"/>
  <c r="BN35" i="23"/>
  <c r="DR48" i="23"/>
  <c r="BD35" i="19"/>
  <c r="CJ35" i="19"/>
  <c r="BN35" i="19"/>
  <c r="DS48" i="19"/>
  <c r="CJ35" i="17"/>
  <c r="BD35" i="17"/>
  <c r="DR48" i="17"/>
  <c r="BN35" i="17"/>
  <c r="BD35" i="15"/>
  <c r="CJ35" i="15"/>
  <c r="DR48" i="15"/>
  <c r="BN35" i="15"/>
  <c r="CI35" i="13"/>
  <c r="BC35" i="13"/>
  <c r="DR48" i="13"/>
  <c r="BM35" i="13"/>
  <c r="BN35" i="11"/>
  <c r="CJ35" i="11"/>
  <c r="BD35" i="11"/>
  <c r="DP52" i="9"/>
  <c r="BD35" i="9"/>
  <c r="CJ35" i="9"/>
  <c r="BC34" i="9"/>
  <c r="CI34" i="9"/>
  <c r="BM34" i="9"/>
  <c r="CG29" i="9"/>
  <c r="CF29" i="9"/>
  <c r="BB29" i="9"/>
  <c r="CH29" i="9"/>
  <c r="DT36" i="9"/>
  <c r="DQ48" i="9"/>
  <c r="BN35" i="9"/>
  <c r="BL29" i="9"/>
  <c r="CG51" i="3"/>
  <c r="CF51" i="3"/>
  <c r="BB51" i="3"/>
  <c r="BC51" i="3" s="1"/>
  <c r="CJ51" i="3" s="1"/>
  <c r="P50" i="3"/>
  <c r="L50" i="3"/>
  <c r="Q44" i="3"/>
  <c r="M44" i="3"/>
  <c r="R44" i="3"/>
  <c r="S51" i="3"/>
  <c r="N51" i="3"/>
  <c r="T51" i="3" s="1"/>
  <c r="O36" i="3"/>
  <c r="K36" i="3"/>
  <c r="S48" i="3"/>
  <c r="N48" i="3"/>
  <c r="S49" i="3"/>
  <c r="N49" i="3"/>
  <c r="T49" i="3" s="1"/>
  <c r="AJ50" i="3"/>
  <c r="AG49" i="3"/>
  <c r="AM49" i="3" s="1"/>
  <c r="AN49" i="3" s="1"/>
  <c r="AO49" i="3" s="1"/>
  <c r="AP49" i="3" s="1"/>
  <c r="AQ49" i="3" s="1"/>
  <c r="AR49" i="3" s="1"/>
  <c r="AS49" i="3" s="1"/>
  <c r="AT49" i="3" s="1"/>
  <c r="AU49" i="3" s="1"/>
  <c r="AV49" i="3" s="1"/>
  <c r="AW49" i="3" s="1"/>
  <c r="AX49" i="3" s="1"/>
  <c r="AY49" i="3" s="1"/>
  <c r="AZ49" i="3" s="1"/>
  <c r="AL49" i="3"/>
  <c r="AF50" i="3"/>
  <c r="AG50" i="3" s="1"/>
  <c r="AM50" i="3" s="1"/>
  <c r="AN50" i="3" s="1"/>
  <c r="AO50" i="3" s="1"/>
  <c r="AP50" i="3" s="1"/>
  <c r="AQ50" i="3" s="1"/>
  <c r="AR50" i="3" s="1"/>
  <c r="AS50" i="3" s="1"/>
  <c r="AT50" i="3" s="1"/>
  <c r="AU50" i="3" s="1"/>
  <c r="AV50" i="3" s="1"/>
  <c r="AW50" i="3" s="1"/>
  <c r="AX50" i="3" s="1"/>
  <c r="AY50" i="3" s="1"/>
  <c r="AZ50" i="3" s="1"/>
  <c r="BA50" i="3" s="1"/>
  <c r="AI50" i="3"/>
  <c r="CG47" i="3"/>
  <c r="CF47" i="3"/>
  <c r="CH47" i="3"/>
  <c r="BB47" i="3"/>
  <c r="BA39" i="3"/>
  <c r="CF39" i="3" s="1"/>
  <c r="CJ40" i="3"/>
  <c r="G37" i="3"/>
  <c r="BD32" i="3"/>
  <c r="CJ32" i="3"/>
  <c r="BD31" i="3"/>
  <c r="CJ31" i="3"/>
  <c r="BD46" i="3"/>
  <c r="CJ46" i="3"/>
  <c r="BK44" i="3"/>
  <c r="BL44" i="3" s="1"/>
  <c r="BM44" i="3" s="1"/>
  <c r="BN44" i="3" s="1"/>
  <c r="BO44" i="3" s="1"/>
  <c r="AL44" i="3"/>
  <c r="BD45" i="3"/>
  <c r="CJ45" i="3"/>
  <c r="H35" i="2"/>
  <c r="Q13" i="32" s="1"/>
  <c r="A36" i="33" s="1"/>
  <c r="G36" i="33" s="1"/>
  <c r="I34" i="2"/>
  <c r="Q14" i="30" s="1"/>
  <c r="A37" i="31" s="1"/>
  <c r="G37" i="31" s="1"/>
  <c r="BD33" i="3"/>
  <c r="CJ33" i="3"/>
  <c r="CG44" i="3"/>
  <c r="CH44" i="3"/>
  <c r="CF44" i="3"/>
  <c r="BB44" i="3"/>
  <c r="CI44" i="3" s="1"/>
  <c r="BC42" i="3"/>
  <c r="CJ42" i="3" s="1"/>
  <c r="CK41" i="3"/>
  <c r="BE41" i="3"/>
  <c r="BP41" i="3" s="1"/>
  <c r="BQ41" i="3" s="1"/>
  <c r="BR41" i="3" s="1"/>
  <c r="BS41" i="3" s="1"/>
  <c r="BT41" i="3" s="1"/>
  <c r="BE40" i="3"/>
  <c r="BP40" i="3" s="1"/>
  <c r="BQ40" i="3" s="1"/>
  <c r="BR40" i="3" s="1"/>
  <c r="BS40" i="3" s="1"/>
  <c r="BT40" i="3" s="1"/>
  <c r="CK40" i="3"/>
  <c r="AB29" i="3"/>
  <c r="AD48" i="3"/>
  <c r="AI48" i="3" s="1"/>
  <c r="AM35" i="3"/>
  <c r="AN35" i="3" s="1"/>
  <c r="AO35" i="3" s="1"/>
  <c r="AP35" i="3" s="1"/>
  <c r="AQ35" i="3" s="1"/>
  <c r="AR35" i="3" s="1"/>
  <c r="AS35" i="3" s="1"/>
  <c r="AT35" i="3" s="1"/>
  <c r="AU35" i="3" s="1"/>
  <c r="AV35" i="3" s="1"/>
  <c r="AW35" i="3" s="1"/>
  <c r="AX35" i="3" s="1"/>
  <c r="AY35" i="3" s="1"/>
  <c r="AZ35" i="3" s="1"/>
  <c r="G28" i="29" l="1"/>
  <c r="J36" i="33"/>
  <c r="U36" i="33"/>
  <c r="V36" i="33" s="1"/>
  <c r="W36" i="33" s="1"/>
  <c r="X36" i="33" s="1"/>
  <c r="Y36" i="33" s="1"/>
  <c r="Z36" i="33" s="1"/>
  <c r="AA36" i="33" s="1"/>
  <c r="AB36" i="33" s="1"/>
  <c r="AC36" i="33" s="1"/>
  <c r="G52" i="33"/>
  <c r="G53" i="33" s="1"/>
  <c r="K38" i="27"/>
  <c r="O38" i="27"/>
  <c r="O56" i="27" s="1"/>
  <c r="N50" i="37"/>
  <c r="S50" i="37"/>
  <c r="S54" i="37" s="1"/>
  <c r="S27" i="37" s="1"/>
  <c r="S24" i="37" s="1"/>
  <c r="M54" i="37"/>
  <c r="M27" i="37" s="1"/>
  <c r="M24" i="37" s="1"/>
  <c r="BK51" i="59"/>
  <c r="BL51" i="59" s="1"/>
  <c r="BM51" i="59" s="1"/>
  <c r="BN51" i="59" s="1"/>
  <c r="BO51" i="59" s="1"/>
  <c r="BA51" i="59"/>
  <c r="BA51" i="57"/>
  <c r="BK51" i="57"/>
  <c r="BL51" i="57" s="1"/>
  <c r="BM51" i="57" s="1"/>
  <c r="BN51" i="57" s="1"/>
  <c r="BO51" i="57" s="1"/>
  <c r="J37" i="31"/>
  <c r="A38" i="31"/>
  <c r="G38" i="31" s="1"/>
  <c r="U37" i="31"/>
  <c r="V37" i="31" s="1"/>
  <c r="W37" i="31" s="1"/>
  <c r="X37" i="31" s="1"/>
  <c r="Y37" i="31" s="1"/>
  <c r="Z37" i="31" s="1"/>
  <c r="AA37" i="31" s="1"/>
  <c r="AB37" i="31" s="1"/>
  <c r="AC37" i="31" s="1"/>
  <c r="AE37" i="27"/>
  <c r="AI37" i="27"/>
  <c r="V38" i="27"/>
  <c r="AG50" i="59"/>
  <c r="AM50" i="59" s="1"/>
  <c r="AN50" i="59" s="1"/>
  <c r="AO50" i="59" s="1"/>
  <c r="AP50" i="59" s="1"/>
  <c r="AQ50" i="59" s="1"/>
  <c r="AR50" i="59" s="1"/>
  <c r="AS50" i="59" s="1"/>
  <c r="AT50" i="59" s="1"/>
  <c r="AU50" i="59" s="1"/>
  <c r="AV50" i="59" s="1"/>
  <c r="AW50" i="59" s="1"/>
  <c r="AX50" i="59" s="1"/>
  <c r="AY50" i="59" s="1"/>
  <c r="AZ50" i="59" s="1"/>
  <c r="AL50" i="59"/>
  <c r="N50" i="31"/>
  <c r="S50" i="31"/>
  <c r="S50" i="33"/>
  <c r="N50" i="33"/>
  <c r="N53" i="19"/>
  <c r="AH34" i="11"/>
  <c r="AD34" i="11"/>
  <c r="I27" i="31"/>
  <c r="J29" i="31"/>
  <c r="U29" i="31"/>
  <c r="M28" i="17"/>
  <c r="M28" i="64"/>
  <c r="BK51" i="27"/>
  <c r="BL51" i="27" s="1"/>
  <c r="BM51" i="27" s="1"/>
  <c r="BN51" i="27" s="1"/>
  <c r="BO51" i="27" s="1"/>
  <c r="BA51" i="27"/>
  <c r="N50" i="13"/>
  <c r="S50" i="13"/>
  <c r="S54" i="13" s="1"/>
  <c r="S27" i="13" s="1"/>
  <c r="S24" i="13" s="1"/>
  <c r="M54" i="13"/>
  <c r="M27" i="13" s="1"/>
  <c r="M24" i="13" s="1"/>
  <c r="BA51" i="13"/>
  <c r="BK51" i="13"/>
  <c r="BL51" i="13" s="1"/>
  <c r="BM51" i="13" s="1"/>
  <c r="BN51" i="13" s="1"/>
  <c r="BO51" i="13" s="1"/>
  <c r="AL50" i="15"/>
  <c r="AG50" i="15"/>
  <c r="AM50" i="15" s="1"/>
  <c r="AN50" i="15" s="1"/>
  <c r="AO50" i="15" s="1"/>
  <c r="AP50" i="15" s="1"/>
  <c r="AQ50" i="15" s="1"/>
  <c r="AR50" i="15" s="1"/>
  <c r="AS50" i="15" s="1"/>
  <c r="AT50" i="15" s="1"/>
  <c r="AU50" i="15" s="1"/>
  <c r="AV50" i="15" s="1"/>
  <c r="AW50" i="15" s="1"/>
  <c r="AX50" i="15" s="1"/>
  <c r="AY50" i="15" s="1"/>
  <c r="AZ50" i="15" s="1"/>
  <c r="BP37" i="41"/>
  <c r="BQ37" i="41" s="1"/>
  <c r="BR37" i="41" s="1"/>
  <c r="BS37" i="41" s="1"/>
  <c r="BT37" i="41" s="1"/>
  <c r="CL37" i="41"/>
  <c r="BG37" i="41"/>
  <c r="CN37" i="41" s="1"/>
  <c r="BF37" i="41"/>
  <c r="BK51" i="43"/>
  <c r="BL51" i="43" s="1"/>
  <c r="BM51" i="43" s="1"/>
  <c r="BN51" i="43" s="1"/>
  <c r="BO51" i="43" s="1"/>
  <c r="BA51" i="43"/>
  <c r="BJ52" i="35"/>
  <c r="CP52" i="35"/>
  <c r="O36" i="29"/>
  <c r="K36" i="29"/>
  <c r="CL37" i="35"/>
  <c r="BG37" i="35"/>
  <c r="CN37" i="35" s="1"/>
  <c r="BF37" i="35"/>
  <c r="BP37" i="35"/>
  <c r="BQ37" i="35" s="1"/>
  <c r="BR37" i="35" s="1"/>
  <c r="BS37" i="35" s="1"/>
  <c r="BT37" i="35" s="1"/>
  <c r="CK37" i="59"/>
  <c r="BE37" i="59"/>
  <c r="U34" i="53"/>
  <c r="J34" i="53"/>
  <c r="G55" i="53"/>
  <c r="K34" i="3"/>
  <c r="O34" i="3"/>
  <c r="AG50" i="11"/>
  <c r="AM50" i="11" s="1"/>
  <c r="AN50" i="11" s="1"/>
  <c r="AO50" i="11" s="1"/>
  <c r="AP50" i="11" s="1"/>
  <c r="AQ50" i="11" s="1"/>
  <c r="AR50" i="11" s="1"/>
  <c r="AS50" i="11" s="1"/>
  <c r="AT50" i="11" s="1"/>
  <c r="AU50" i="11" s="1"/>
  <c r="AV50" i="11" s="1"/>
  <c r="AW50" i="11" s="1"/>
  <c r="AX50" i="11" s="1"/>
  <c r="AY50" i="11" s="1"/>
  <c r="AZ50" i="11" s="1"/>
  <c r="AL50" i="11"/>
  <c r="CW44" i="35"/>
  <c r="BX44" i="35"/>
  <c r="CS44" i="35"/>
  <c r="S28" i="19"/>
  <c r="AF52" i="25"/>
  <c r="AJ52" i="25"/>
  <c r="AK52" i="25"/>
  <c r="CH52" i="15"/>
  <c r="CF52" i="15"/>
  <c r="BB52" i="15"/>
  <c r="CG52" i="15"/>
  <c r="N29" i="59"/>
  <c r="S29" i="59"/>
  <c r="AG50" i="51"/>
  <c r="AM50" i="51" s="1"/>
  <c r="AN50" i="51" s="1"/>
  <c r="AO50" i="51" s="1"/>
  <c r="AP50" i="51" s="1"/>
  <c r="AQ50" i="51" s="1"/>
  <c r="AR50" i="51" s="1"/>
  <c r="AS50" i="51" s="1"/>
  <c r="AT50" i="51" s="1"/>
  <c r="AU50" i="51" s="1"/>
  <c r="AV50" i="51" s="1"/>
  <c r="AW50" i="51" s="1"/>
  <c r="AX50" i="51" s="1"/>
  <c r="AY50" i="51" s="1"/>
  <c r="AZ50" i="51" s="1"/>
  <c r="AL50" i="51"/>
  <c r="T29" i="57"/>
  <c r="S52" i="23"/>
  <c r="S53" i="23" s="1"/>
  <c r="N52" i="23"/>
  <c r="T52" i="23" s="1"/>
  <c r="CL37" i="45"/>
  <c r="BP37" i="45"/>
  <c r="BQ37" i="45" s="1"/>
  <c r="BR37" i="45" s="1"/>
  <c r="BS37" i="45" s="1"/>
  <c r="BT37" i="45" s="1"/>
  <c r="BG37" i="45"/>
  <c r="CN37" i="45" s="1"/>
  <c r="BF37" i="45"/>
  <c r="T38" i="17"/>
  <c r="T56" i="17" s="1"/>
  <c r="N56" i="17"/>
  <c r="S50" i="11"/>
  <c r="S54" i="11" s="1"/>
  <c r="S27" i="11" s="1"/>
  <c r="S24" i="11" s="1"/>
  <c r="N50" i="11"/>
  <c r="M54" i="11"/>
  <c r="M27" i="11" s="1"/>
  <c r="M24" i="11" s="1"/>
  <c r="P29" i="27"/>
  <c r="L29" i="27"/>
  <c r="W29" i="27"/>
  <c r="N55" i="19"/>
  <c r="T34" i="19"/>
  <c r="T55" i="19" s="1"/>
  <c r="Y29" i="59"/>
  <c r="R28" i="23"/>
  <c r="M53" i="23"/>
  <c r="T36" i="23"/>
  <c r="N53" i="23"/>
  <c r="P38" i="25"/>
  <c r="P56" i="25" s="1"/>
  <c r="K56" i="25"/>
  <c r="L38" i="25"/>
  <c r="AD52" i="27"/>
  <c r="AH52" i="27"/>
  <c r="Q38" i="23"/>
  <c r="Q56" i="23" s="1"/>
  <c r="L56" i="23"/>
  <c r="R38" i="23"/>
  <c r="R56" i="23" s="1"/>
  <c r="M38" i="23"/>
  <c r="BK51" i="55"/>
  <c r="BL51" i="55" s="1"/>
  <c r="BM51" i="55" s="1"/>
  <c r="BN51" i="55" s="1"/>
  <c r="BO51" i="55" s="1"/>
  <c r="BA51" i="55"/>
  <c r="BA51" i="33"/>
  <c r="BK51" i="33"/>
  <c r="BL51" i="33" s="1"/>
  <c r="BM51" i="33" s="1"/>
  <c r="BN51" i="33" s="1"/>
  <c r="BO51" i="33" s="1"/>
  <c r="L34" i="49"/>
  <c r="P34" i="49"/>
  <c r="P55" i="49" s="1"/>
  <c r="K55" i="49"/>
  <c r="BA51" i="51"/>
  <c r="BK51" i="51"/>
  <c r="BL51" i="51" s="1"/>
  <c r="BM51" i="51" s="1"/>
  <c r="BN51" i="51" s="1"/>
  <c r="BO51" i="51" s="1"/>
  <c r="Q54" i="23"/>
  <c r="Q27" i="23" s="1"/>
  <c r="Q24" i="23" s="1"/>
  <c r="S50" i="23"/>
  <c r="M54" i="23"/>
  <c r="N50" i="23"/>
  <c r="BE36" i="13"/>
  <c r="CK36" i="13"/>
  <c r="Z29" i="57"/>
  <c r="Q52" i="25"/>
  <c r="M52" i="25"/>
  <c r="R52" i="25"/>
  <c r="R53" i="25" s="1"/>
  <c r="BK51" i="53"/>
  <c r="BL51" i="53" s="1"/>
  <c r="BM51" i="53" s="1"/>
  <c r="BN51" i="53" s="1"/>
  <c r="BO51" i="53" s="1"/>
  <c r="BA51" i="53"/>
  <c r="BA51" i="61"/>
  <c r="BK51" i="61"/>
  <c r="BL51" i="61" s="1"/>
  <c r="BM51" i="61" s="1"/>
  <c r="BN51" i="61" s="1"/>
  <c r="BO51" i="61" s="1"/>
  <c r="AG50" i="25"/>
  <c r="AM50" i="25" s="1"/>
  <c r="AN50" i="25" s="1"/>
  <c r="AO50" i="25" s="1"/>
  <c r="AP50" i="25" s="1"/>
  <c r="AQ50" i="25" s="1"/>
  <c r="AR50" i="25" s="1"/>
  <c r="AS50" i="25" s="1"/>
  <c r="AT50" i="25" s="1"/>
  <c r="AU50" i="25" s="1"/>
  <c r="AV50" i="25" s="1"/>
  <c r="AW50" i="25" s="1"/>
  <c r="AX50" i="25" s="1"/>
  <c r="AY50" i="25" s="1"/>
  <c r="AZ50" i="25" s="1"/>
  <c r="AL50" i="25"/>
  <c r="BA51" i="45"/>
  <c r="BK51" i="45"/>
  <c r="BL51" i="45" s="1"/>
  <c r="BM51" i="45" s="1"/>
  <c r="BN51" i="45" s="1"/>
  <c r="BO51" i="45" s="1"/>
  <c r="AL50" i="19"/>
  <c r="AG50" i="19"/>
  <c r="AM50" i="19" s="1"/>
  <c r="AN50" i="19" s="1"/>
  <c r="AO50" i="19" s="1"/>
  <c r="AP50" i="19" s="1"/>
  <c r="AQ50" i="19" s="1"/>
  <c r="AR50" i="19" s="1"/>
  <c r="AS50" i="19" s="1"/>
  <c r="AT50" i="19" s="1"/>
  <c r="AU50" i="19" s="1"/>
  <c r="AV50" i="19" s="1"/>
  <c r="AW50" i="19" s="1"/>
  <c r="AX50" i="19" s="1"/>
  <c r="AY50" i="19" s="1"/>
  <c r="AZ50" i="19" s="1"/>
  <c r="AD34" i="15"/>
  <c r="AH34" i="15"/>
  <c r="P55" i="25"/>
  <c r="M34" i="25"/>
  <c r="L55" i="25"/>
  <c r="Q34" i="25"/>
  <c r="R34" i="25"/>
  <c r="AC29" i="13"/>
  <c r="AG50" i="23"/>
  <c r="AM50" i="23" s="1"/>
  <c r="AN50" i="23" s="1"/>
  <c r="AO50" i="23" s="1"/>
  <c r="AP50" i="23" s="1"/>
  <c r="AQ50" i="23" s="1"/>
  <c r="AR50" i="23" s="1"/>
  <c r="AS50" i="23" s="1"/>
  <c r="AT50" i="23" s="1"/>
  <c r="AU50" i="23" s="1"/>
  <c r="AV50" i="23" s="1"/>
  <c r="AW50" i="23" s="1"/>
  <c r="AX50" i="23" s="1"/>
  <c r="AY50" i="23" s="1"/>
  <c r="AZ50" i="23" s="1"/>
  <c r="AL50" i="23"/>
  <c r="BA51" i="17"/>
  <c r="BK51" i="17"/>
  <c r="BL51" i="17" s="1"/>
  <c r="BM51" i="17" s="1"/>
  <c r="BN51" i="17" s="1"/>
  <c r="BO51" i="17" s="1"/>
  <c r="V29" i="29"/>
  <c r="CL37" i="61"/>
  <c r="BF37" i="61"/>
  <c r="BP37" i="61"/>
  <c r="BQ37" i="61" s="1"/>
  <c r="BR37" i="61" s="1"/>
  <c r="BS37" i="61" s="1"/>
  <c r="BT37" i="61" s="1"/>
  <c r="BG37" i="61"/>
  <c r="CN37" i="61" s="1"/>
  <c r="AD38" i="55"/>
  <c r="AH38" i="55"/>
  <c r="AA34" i="41"/>
  <c r="AL50" i="13"/>
  <c r="AG50" i="13"/>
  <c r="AM50" i="13" s="1"/>
  <c r="AN50" i="13" s="1"/>
  <c r="AO50" i="13" s="1"/>
  <c r="AP50" i="13" s="1"/>
  <c r="AQ50" i="13" s="1"/>
  <c r="AR50" i="13" s="1"/>
  <c r="AS50" i="13" s="1"/>
  <c r="AT50" i="13" s="1"/>
  <c r="AU50" i="13" s="1"/>
  <c r="AV50" i="13" s="1"/>
  <c r="AW50" i="13" s="1"/>
  <c r="AX50" i="13" s="1"/>
  <c r="AY50" i="13" s="1"/>
  <c r="AZ50" i="13" s="1"/>
  <c r="S50" i="15"/>
  <c r="S54" i="15" s="1"/>
  <c r="S27" i="15" s="1"/>
  <c r="S24" i="15" s="1"/>
  <c r="N50" i="15"/>
  <c r="M54" i="15"/>
  <c r="M27" i="15" s="1"/>
  <c r="M24" i="15" s="1"/>
  <c r="N56" i="64"/>
  <c r="T38" i="64"/>
  <c r="T56" i="64" s="1"/>
  <c r="CP52" i="37"/>
  <c r="BJ52" i="37"/>
  <c r="AF37" i="25"/>
  <c r="AJ37" i="25"/>
  <c r="AK37" i="25"/>
  <c r="X38" i="23"/>
  <c r="K34" i="51"/>
  <c r="O34" i="51"/>
  <c r="O55" i="51" s="1"/>
  <c r="X34" i="29"/>
  <c r="U34" i="33"/>
  <c r="J34" i="33"/>
  <c r="BU36" i="37"/>
  <c r="CQ36" i="37"/>
  <c r="N50" i="9"/>
  <c r="S50" i="9"/>
  <c r="S54" i="9" s="1"/>
  <c r="S27" i="9" s="1"/>
  <c r="S24" i="9" s="1"/>
  <c r="M54" i="9"/>
  <c r="M27" i="9" s="1"/>
  <c r="M24" i="9" s="1"/>
  <c r="T53" i="17"/>
  <c r="AD34" i="35"/>
  <c r="AH34" i="35"/>
  <c r="CH36" i="17"/>
  <c r="BB36" i="17"/>
  <c r="CG36" i="17"/>
  <c r="CF36" i="17"/>
  <c r="AE38" i="59"/>
  <c r="AI38" i="59"/>
  <c r="N34" i="45"/>
  <c r="M55" i="45"/>
  <c r="M28" i="45" s="1"/>
  <c r="S34" i="45"/>
  <c r="S55" i="45" s="1"/>
  <c r="S28" i="45" s="1"/>
  <c r="BU36" i="43"/>
  <c r="CQ36" i="43"/>
  <c r="AL50" i="57"/>
  <c r="AG50" i="57"/>
  <c r="AM50" i="57" s="1"/>
  <c r="AN50" i="57" s="1"/>
  <c r="AO50" i="57" s="1"/>
  <c r="AP50" i="57" s="1"/>
  <c r="AQ50" i="57" s="1"/>
  <c r="AR50" i="57" s="1"/>
  <c r="AS50" i="57" s="1"/>
  <c r="AT50" i="57" s="1"/>
  <c r="AU50" i="57" s="1"/>
  <c r="AV50" i="57" s="1"/>
  <c r="AW50" i="57" s="1"/>
  <c r="AX50" i="57" s="1"/>
  <c r="AY50" i="57" s="1"/>
  <c r="AZ50" i="57" s="1"/>
  <c r="BA51" i="49"/>
  <c r="BK51" i="49"/>
  <c r="BL51" i="49" s="1"/>
  <c r="BM51" i="49" s="1"/>
  <c r="BN51" i="49" s="1"/>
  <c r="BO51" i="49" s="1"/>
  <c r="AL50" i="17"/>
  <c r="AG50" i="17"/>
  <c r="AM50" i="17" s="1"/>
  <c r="AN50" i="17" s="1"/>
  <c r="AO50" i="17" s="1"/>
  <c r="AP50" i="17" s="1"/>
  <c r="AQ50" i="17" s="1"/>
  <c r="AR50" i="17" s="1"/>
  <c r="AS50" i="17" s="1"/>
  <c r="AT50" i="17" s="1"/>
  <c r="AU50" i="17" s="1"/>
  <c r="AV50" i="17" s="1"/>
  <c r="AW50" i="17" s="1"/>
  <c r="AX50" i="17" s="1"/>
  <c r="AY50" i="17" s="1"/>
  <c r="AZ50" i="17" s="1"/>
  <c r="Y29" i="23"/>
  <c r="AL37" i="23"/>
  <c r="AG37" i="23"/>
  <c r="AM37" i="23" s="1"/>
  <c r="AN37" i="23" s="1"/>
  <c r="AO37" i="23" s="1"/>
  <c r="AP37" i="23" s="1"/>
  <c r="AQ37" i="23" s="1"/>
  <c r="AR37" i="23" s="1"/>
  <c r="AS37" i="23" s="1"/>
  <c r="AT37" i="23" s="1"/>
  <c r="AU37" i="23" s="1"/>
  <c r="AV37" i="23" s="1"/>
  <c r="AW37" i="23" s="1"/>
  <c r="AX37" i="23" s="1"/>
  <c r="AY37" i="23" s="1"/>
  <c r="AZ37" i="23" s="1"/>
  <c r="R27" i="45"/>
  <c r="R24" i="45" s="1"/>
  <c r="Q27" i="45"/>
  <c r="Q24" i="45" s="1"/>
  <c r="AL50" i="45"/>
  <c r="AG50" i="45"/>
  <c r="AM50" i="45" s="1"/>
  <c r="AN50" i="45" s="1"/>
  <c r="AO50" i="45" s="1"/>
  <c r="AP50" i="45" s="1"/>
  <c r="AQ50" i="45" s="1"/>
  <c r="AR50" i="45" s="1"/>
  <c r="AS50" i="45" s="1"/>
  <c r="AT50" i="45" s="1"/>
  <c r="AU50" i="45" s="1"/>
  <c r="AV50" i="45" s="1"/>
  <c r="AW50" i="45" s="1"/>
  <c r="AX50" i="45" s="1"/>
  <c r="AY50" i="45" s="1"/>
  <c r="AZ50" i="45" s="1"/>
  <c r="N54" i="64"/>
  <c r="N27" i="64" s="1"/>
  <c r="N24" i="64" s="1"/>
  <c r="T52" i="64"/>
  <c r="T53" i="64" s="1"/>
  <c r="T28" i="64" s="1"/>
  <c r="Y29" i="61"/>
  <c r="BK51" i="29"/>
  <c r="BL51" i="29" s="1"/>
  <c r="BM51" i="29" s="1"/>
  <c r="BN51" i="29" s="1"/>
  <c r="BO51" i="29" s="1"/>
  <c r="BA51" i="29"/>
  <c r="N28" i="17"/>
  <c r="T28" i="17"/>
  <c r="CJ37" i="13"/>
  <c r="BD37" i="13"/>
  <c r="AD38" i="57"/>
  <c r="AH38" i="57"/>
  <c r="AD38" i="11"/>
  <c r="AH38" i="11"/>
  <c r="N36" i="25"/>
  <c r="S36" i="25"/>
  <c r="M53" i="25"/>
  <c r="Q53" i="25"/>
  <c r="BK51" i="15"/>
  <c r="BL51" i="15" s="1"/>
  <c r="BM51" i="15" s="1"/>
  <c r="BN51" i="15" s="1"/>
  <c r="BO51" i="15" s="1"/>
  <c r="BA51" i="15"/>
  <c r="S50" i="64"/>
  <c r="S54" i="64" s="1"/>
  <c r="S27" i="64" s="1"/>
  <c r="S24" i="64" s="1"/>
  <c r="N50" i="64"/>
  <c r="T50" i="64" s="1"/>
  <c r="M54" i="64"/>
  <c r="M27" i="64" s="1"/>
  <c r="M24" i="64" s="1"/>
  <c r="T34" i="43"/>
  <c r="T55" i="43" s="1"/>
  <c r="T28" i="43" s="1"/>
  <c r="N55" i="43"/>
  <c r="N28" i="43" s="1"/>
  <c r="Z34" i="19"/>
  <c r="W38" i="25"/>
  <c r="AI34" i="49"/>
  <c r="AE34" i="49"/>
  <c r="X34" i="27"/>
  <c r="O55" i="27"/>
  <c r="M29" i="25"/>
  <c r="Q29" i="25"/>
  <c r="R29" i="25"/>
  <c r="X29" i="25"/>
  <c r="AB29" i="41"/>
  <c r="CP52" i="43"/>
  <c r="BJ52" i="43"/>
  <c r="AD38" i="61"/>
  <c r="AH38" i="61"/>
  <c r="BK51" i="37"/>
  <c r="BL51" i="37" s="1"/>
  <c r="BM51" i="37" s="1"/>
  <c r="BN51" i="37" s="1"/>
  <c r="BO51" i="37" s="1"/>
  <c r="BA51" i="37"/>
  <c r="BA51" i="47"/>
  <c r="BK51" i="47"/>
  <c r="BL51" i="47" s="1"/>
  <c r="BM51" i="47" s="1"/>
  <c r="BN51" i="47" s="1"/>
  <c r="BO51" i="47" s="1"/>
  <c r="CQ36" i="35"/>
  <c r="BU36" i="35"/>
  <c r="CI36" i="15"/>
  <c r="BC36" i="15"/>
  <c r="R54" i="25"/>
  <c r="L54" i="25"/>
  <c r="AD29" i="35"/>
  <c r="AH29" i="35"/>
  <c r="BK52" i="17"/>
  <c r="BL52" i="17" s="1"/>
  <c r="BM52" i="17" s="1"/>
  <c r="BN52" i="17" s="1"/>
  <c r="BO52" i="17" s="1"/>
  <c r="BA52" i="17"/>
  <c r="Z34" i="43"/>
  <c r="AA38" i="15"/>
  <c r="G53" i="31"/>
  <c r="G28" i="31" s="1"/>
  <c r="U52" i="31"/>
  <c r="V52" i="31" s="1"/>
  <c r="W52" i="31" s="1"/>
  <c r="X52" i="31" s="1"/>
  <c r="Y52" i="31" s="1"/>
  <c r="Z52" i="31" s="1"/>
  <c r="AA52" i="31" s="1"/>
  <c r="AB52" i="31" s="1"/>
  <c r="AC52" i="31" s="1"/>
  <c r="J52" i="31"/>
  <c r="G54" i="31"/>
  <c r="AD36" i="31"/>
  <c r="AH36" i="31"/>
  <c r="BG37" i="55"/>
  <c r="CN37" i="55" s="1"/>
  <c r="BF37" i="55"/>
  <c r="BP37" i="55"/>
  <c r="BQ37" i="55" s="1"/>
  <c r="BR37" i="55" s="1"/>
  <c r="BS37" i="55" s="1"/>
  <c r="BT37" i="55" s="1"/>
  <c r="CL37" i="55"/>
  <c r="Z29" i="19"/>
  <c r="AF34" i="47"/>
  <c r="AK34" i="47"/>
  <c r="AJ34" i="47"/>
  <c r="N50" i="35"/>
  <c r="M54" i="35"/>
  <c r="M27" i="35" s="1"/>
  <c r="M24" i="35" s="1"/>
  <c r="S50" i="35"/>
  <c r="S54" i="35" s="1"/>
  <c r="S27" i="35" s="1"/>
  <c r="S24" i="35" s="1"/>
  <c r="BA51" i="11"/>
  <c r="BK51" i="11"/>
  <c r="BL51" i="11" s="1"/>
  <c r="BM51" i="11" s="1"/>
  <c r="BN51" i="11" s="1"/>
  <c r="BO51" i="11" s="1"/>
  <c r="AL50" i="9"/>
  <c r="AG50" i="9"/>
  <c r="AM50" i="9" s="1"/>
  <c r="AN50" i="9" s="1"/>
  <c r="AO50" i="9" s="1"/>
  <c r="AP50" i="9" s="1"/>
  <c r="AQ50" i="9" s="1"/>
  <c r="AR50" i="9" s="1"/>
  <c r="AS50" i="9" s="1"/>
  <c r="AT50" i="9" s="1"/>
  <c r="AU50" i="9" s="1"/>
  <c r="AV50" i="9" s="1"/>
  <c r="AW50" i="9" s="1"/>
  <c r="AX50" i="9" s="1"/>
  <c r="AY50" i="9" s="1"/>
  <c r="AZ50" i="9" s="1"/>
  <c r="J29" i="33"/>
  <c r="U29" i="33"/>
  <c r="I27" i="33"/>
  <c r="AC34" i="37"/>
  <c r="M54" i="47"/>
  <c r="S50" i="47"/>
  <c r="S54" i="47" s="1"/>
  <c r="N50" i="47"/>
  <c r="Q27" i="47"/>
  <c r="Q24" i="47" s="1"/>
  <c r="AL50" i="53"/>
  <c r="AG50" i="53"/>
  <c r="AM50" i="53" s="1"/>
  <c r="AN50" i="53" s="1"/>
  <c r="AO50" i="53" s="1"/>
  <c r="AP50" i="53" s="1"/>
  <c r="AQ50" i="53" s="1"/>
  <c r="AR50" i="53" s="1"/>
  <c r="AS50" i="53" s="1"/>
  <c r="AT50" i="53" s="1"/>
  <c r="AU50" i="53" s="1"/>
  <c r="AV50" i="53" s="1"/>
  <c r="AW50" i="53" s="1"/>
  <c r="AX50" i="53" s="1"/>
  <c r="AY50" i="53" s="1"/>
  <c r="AZ50" i="53" s="1"/>
  <c r="BK51" i="64"/>
  <c r="BL51" i="64" s="1"/>
  <c r="BM51" i="64" s="1"/>
  <c r="BN51" i="64" s="1"/>
  <c r="BO51" i="64" s="1"/>
  <c r="BA51" i="64"/>
  <c r="N50" i="29"/>
  <c r="S50" i="29"/>
  <c r="S50" i="17"/>
  <c r="S54" i="17" s="1"/>
  <c r="S27" i="17" s="1"/>
  <c r="S24" i="17" s="1"/>
  <c r="M54" i="17"/>
  <c r="M27" i="17" s="1"/>
  <c r="M24" i="17" s="1"/>
  <c r="N50" i="17"/>
  <c r="BF37" i="11"/>
  <c r="BP37" i="11"/>
  <c r="BQ37" i="11" s="1"/>
  <c r="BR37" i="11" s="1"/>
  <c r="BS37" i="11" s="1"/>
  <c r="BT37" i="11" s="1"/>
  <c r="CL37" i="11"/>
  <c r="BG37" i="11"/>
  <c r="CN37" i="11" s="1"/>
  <c r="CP52" i="41"/>
  <c r="BJ52" i="41"/>
  <c r="BC34" i="39"/>
  <c r="CI34" i="39"/>
  <c r="M37" i="25"/>
  <c r="R37" i="25"/>
  <c r="Q37" i="25"/>
  <c r="J52" i="29"/>
  <c r="U52" i="29"/>
  <c r="V52" i="29" s="1"/>
  <c r="W52" i="29" s="1"/>
  <c r="X52" i="29" s="1"/>
  <c r="Y52" i="29" s="1"/>
  <c r="Z52" i="29" s="1"/>
  <c r="AA52" i="29" s="1"/>
  <c r="AB52" i="29" s="1"/>
  <c r="AC52" i="29" s="1"/>
  <c r="G54" i="29"/>
  <c r="G27" i="29" s="1"/>
  <c r="AH36" i="29"/>
  <c r="AD36" i="29"/>
  <c r="AA38" i="19"/>
  <c r="AD38" i="45"/>
  <c r="AH38" i="45"/>
  <c r="AH38" i="41"/>
  <c r="AD38" i="41"/>
  <c r="C47" i="2"/>
  <c r="Q8" i="54"/>
  <c r="A34" i="55" s="1"/>
  <c r="G34" i="55" s="1"/>
  <c r="AD38" i="51"/>
  <c r="AH38" i="51"/>
  <c r="AH38" i="37"/>
  <c r="AD38" i="37"/>
  <c r="CG36" i="64"/>
  <c r="CH36" i="64"/>
  <c r="CF36" i="64"/>
  <c r="BB36" i="64"/>
  <c r="Z38" i="17"/>
  <c r="AB34" i="17"/>
  <c r="AH34" i="3"/>
  <c r="AD34" i="3"/>
  <c r="AG50" i="39"/>
  <c r="AM50" i="39" s="1"/>
  <c r="AN50" i="39" s="1"/>
  <c r="AO50" i="39" s="1"/>
  <c r="AP50" i="39" s="1"/>
  <c r="AQ50" i="39" s="1"/>
  <c r="AR50" i="39" s="1"/>
  <c r="AS50" i="39" s="1"/>
  <c r="AT50" i="39" s="1"/>
  <c r="AU50" i="39" s="1"/>
  <c r="AV50" i="39" s="1"/>
  <c r="AW50" i="39" s="1"/>
  <c r="AX50" i="39" s="1"/>
  <c r="AY50" i="39" s="1"/>
  <c r="AZ50" i="39" s="1"/>
  <c r="AL50" i="39"/>
  <c r="T53" i="19"/>
  <c r="AL36" i="25"/>
  <c r="AG36" i="25"/>
  <c r="AM36" i="25" s="1"/>
  <c r="AN36" i="25" s="1"/>
  <c r="AO36" i="25" s="1"/>
  <c r="AP36" i="25" s="1"/>
  <c r="AQ36" i="25" s="1"/>
  <c r="AR36" i="25" s="1"/>
  <c r="AS36" i="25" s="1"/>
  <c r="AT36" i="25" s="1"/>
  <c r="AU36" i="25" s="1"/>
  <c r="AV36" i="25" s="1"/>
  <c r="AW36" i="25" s="1"/>
  <c r="AX36" i="25" s="1"/>
  <c r="AY36" i="25" s="1"/>
  <c r="AZ36" i="25" s="1"/>
  <c r="S50" i="55"/>
  <c r="S54" i="55" s="1"/>
  <c r="N50" i="55"/>
  <c r="M54" i="55"/>
  <c r="S50" i="41"/>
  <c r="S54" i="41" s="1"/>
  <c r="S27" i="41" s="1"/>
  <c r="S24" i="41" s="1"/>
  <c r="N50" i="41"/>
  <c r="M54" i="41"/>
  <c r="M27" i="41" s="1"/>
  <c r="M24" i="41" s="1"/>
  <c r="BA51" i="31"/>
  <c r="BK51" i="31"/>
  <c r="BL51" i="31" s="1"/>
  <c r="BM51" i="31" s="1"/>
  <c r="BN51" i="31" s="1"/>
  <c r="BO51" i="31" s="1"/>
  <c r="M55" i="23"/>
  <c r="N34" i="23"/>
  <c r="S34" i="23"/>
  <c r="AH38" i="35"/>
  <c r="AD38" i="35"/>
  <c r="BA51" i="35"/>
  <c r="BK51" i="35"/>
  <c r="BL51" i="35" s="1"/>
  <c r="BM51" i="35" s="1"/>
  <c r="BN51" i="35" s="1"/>
  <c r="BO51" i="35" s="1"/>
  <c r="BA51" i="9"/>
  <c r="BK51" i="9"/>
  <c r="BL51" i="9" s="1"/>
  <c r="BM51" i="9" s="1"/>
  <c r="BN51" i="9" s="1"/>
  <c r="BO51" i="9" s="1"/>
  <c r="CL37" i="57"/>
  <c r="BG37" i="57"/>
  <c r="CN37" i="57" s="1"/>
  <c r="BP37" i="57"/>
  <c r="BQ37" i="57" s="1"/>
  <c r="BR37" i="57" s="1"/>
  <c r="BS37" i="57" s="1"/>
  <c r="BT37" i="57" s="1"/>
  <c r="BF37" i="57"/>
  <c r="T38" i="19"/>
  <c r="T56" i="19" s="1"/>
  <c r="N56" i="19"/>
  <c r="AA29" i="55"/>
  <c r="Y34" i="45"/>
  <c r="N29" i="23"/>
  <c r="S29" i="23"/>
  <c r="M28" i="23"/>
  <c r="M27" i="23"/>
  <c r="M24" i="23" s="1"/>
  <c r="CH37" i="17"/>
  <c r="CF37" i="17"/>
  <c r="CG37" i="17"/>
  <c r="BB37" i="17"/>
  <c r="L36" i="27"/>
  <c r="P36" i="27"/>
  <c r="O52" i="27"/>
  <c r="K52" i="27"/>
  <c r="BK51" i="41"/>
  <c r="BL51" i="41" s="1"/>
  <c r="BM51" i="41" s="1"/>
  <c r="BN51" i="41" s="1"/>
  <c r="BO51" i="41" s="1"/>
  <c r="BA51" i="41"/>
  <c r="O28" i="49"/>
  <c r="O27" i="49"/>
  <c r="O24" i="49" s="1"/>
  <c r="AL50" i="35"/>
  <c r="AG50" i="35"/>
  <c r="AM50" i="35" s="1"/>
  <c r="AN50" i="35" s="1"/>
  <c r="AO50" i="35" s="1"/>
  <c r="AP50" i="35" s="1"/>
  <c r="AQ50" i="35" s="1"/>
  <c r="AR50" i="35" s="1"/>
  <c r="AS50" i="35" s="1"/>
  <c r="AT50" i="35" s="1"/>
  <c r="AU50" i="35" s="1"/>
  <c r="AV50" i="35" s="1"/>
  <c r="AW50" i="35" s="1"/>
  <c r="AX50" i="35" s="1"/>
  <c r="AY50" i="35" s="1"/>
  <c r="AZ50" i="35" s="1"/>
  <c r="M54" i="61"/>
  <c r="N50" i="61"/>
  <c r="S50" i="61"/>
  <c r="S54" i="61" s="1"/>
  <c r="R27" i="23"/>
  <c r="R24" i="23" s="1"/>
  <c r="BP37" i="51"/>
  <c r="BQ37" i="51" s="1"/>
  <c r="BR37" i="51" s="1"/>
  <c r="BS37" i="51" s="1"/>
  <c r="BT37" i="51" s="1"/>
  <c r="CL37" i="51"/>
  <c r="BG37" i="51"/>
  <c r="CN37" i="51" s="1"/>
  <c r="BF37" i="51"/>
  <c r="T29" i="19"/>
  <c r="N28" i="19"/>
  <c r="BU36" i="41"/>
  <c r="CQ36" i="41"/>
  <c r="AC29" i="11"/>
  <c r="AL50" i="64"/>
  <c r="AG50" i="64"/>
  <c r="AM50" i="64" s="1"/>
  <c r="AN50" i="64" s="1"/>
  <c r="AO50" i="64" s="1"/>
  <c r="AP50" i="64" s="1"/>
  <c r="AQ50" i="64" s="1"/>
  <c r="AR50" i="64" s="1"/>
  <c r="AS50" i="64" s="1"/>
  <c r="AT50" i="64" s="1"/>
  <c r="AU50" i="64" s="1"/>
  <c r="AV50" i="64" s="1"/>
  <c r="AW50" i="64" s="1"/>
  <c r="AX50" i="64" s="1"/>
  <c r="AY50" i="64" s="1"/>
  <c r="AZ50" i="64" s="1"/>
  <c r="AL50" i="29"/>
  <c r="AG50" i="29"/>
  <c r="AM50" i="29" s="1"/>
  <c r="AN50" i="29" s="1"/>
  <c r="AO50" i="29" s="1"/>
  <c r="AP50" i="29" s="1"/>
  <c r="AQ50" i="29" s="1"/>
  <c r="AR50" i="29" s="1"/>
  <c r="AS50" i="29" s="1"/>
  <c r="AT50" i="29" s="1"/>
  <c r="AU50" i="29" s="1"/>
  <c r="AV50" i="29" s="1"/>
  <c r="AW50" i="29" s="1"/>
  <c r="AX50" i="29" s="1"/>
  <c r="AY50" i="29" s="1"/>
  <c r="AZ50" i="29" s="1"/>
  <c r="P37" i="27"/>
  <c r="L37" i="27"/>
  <c r="AG50" i="37"/>
  <c r="AM50" i="37" s="1"/>
  <c r="AN50" i="37" s="1"/>
  <c r="AO50" i="37" s="1"/>
  <c r="AP50" i="37" s="1"/>
  <c r="AQ50" i="37" s="1"/>
  <c r="AR50" i="37" s="1"/>
  <c r="AS50" i="37" s="1"/>
  <c r="AT50" i="37" s="1"/>
  <c r="AU50" i="37" s="1"/>
  <c r="AV50" i="37" s="1"/>
  <c r="AW50" i="37" s="1"/>
  <c r="AX50" i="37" s="1"/>
  <c r="AY50" i="37" s="1"/>
  <c r="AZ50" i="37" s="1"/>
  <c r="AL50" i="37"/>
  <c r="S37" i="23"/>
  <c r="N37" i="23"/>
  <c r="T37" i="23" s="1"/>
  <c r="M54" i="59"/>
  <c r="S50" i="59"/>
  <c r="S54" i="59" s="1"/>
  <c r="N50" i="59"/>
  <c r="S50" i="19"/>
  <c r="S54" i="19" s="1"/>
  <c r="S27" i="19" s="1"/>
  <c r="S24" i="19" s="1"/>
  <c r="M54" i="19"/>
  <c r="M27" i="19" s="1"/>
  <c r="M24" i="19" s="1"/>
  <c r="N50" i="19"/>
  <c r="AG50" i="33"/>
  <c r="AM50" i="33" s="1"/>
  <c r="AN50" i="33" s="1"/>
  <c r="AO50" i="33" s="1"/>
  <c r="AP50" i="33" s="1"/>
  <c r="AQ50" i="33" s="1"/>
  <c r="AR50" i="33" s="1"/>
  <c r="AS50" i="33" s="1"/>
  <c r="AT50" i="33" s="1"/>
  <c r="AU50" i="33" s="1"/>
  <c r="AV50" i="33" s="1"/>
  <c r="AW50" i="33" s="1"/>
  <c r="AX50" i="33" s="1"/>
  <c r="AY50" i="33" s="1"/>
  <c r="AZ50" i="33" s="1"/>
  <c r="AL50" i="33"/>
  <c r="CF37" i="19"/>
  <c r="CG37" i="19"/>
  <c r="BB37" i="19"/>
  <c r="CH37" i="19"/>
  <c r="AA29" i="64"/>
  <c r="BK51" i="39"/>
  <c r="BL51" i="39" s="1"/>
  <c r="BM51" i="39" s="1"/>
  <c r="BN51" i="39" s="1"/>
  <c r="BO51" i="39" s="1"/>
  <c r="BA51" i="39"/>
  <c r="BA51" i="23"/>
  <c r="BK51" i="23"/>
  <c r="BL51" i="23" s="1"/>
  <c r="BM51" i="23" s="1"/>
  <c r="BN51" i="23" s="1"/>
  <c r="BO51" i="23" s="1"/>
  <c r="O29" i="29"/>
  <c r="K29" i="29"/>
  <c r="CG37" i="64"/>
  <c r="CF37" i="64"/>
  <c r="CH37" i="64"/>
  <c r="BB37" i="64"/>
  <c r="AC34" i="13"/>
  <c r="BK36" i="23"/>
  <c r="BL36" i="23" s="1"/>
  <c r="BM36" i="23" s="1"/>
  <c r="BN36" i="23" s="1"/>
  <c r="BO36" i="23" s="1"/>
  <c r="BA36" i="23"/>
  <c r="S50" i="27"/>
  <c r="N50" i="27"/>
  <c r="BK52" i="64"/>
  <c r="BL52" i="64" s="1"/>
  <c r="BM52" i="64" s="1"/>
  <c r="BN52" i="64" s="1"/>
  <c r="BO52" i="64" s="1"/>
  <c r="BA52" i="64"/>
  <c r="Y34" i="23"/>
  <c r="AD38" i="43"/>
  <c r="AH38" i="43"/>
  <c r="CL37" i="37"/>
  <c r="BP37" i="37"/>
  <c r="BQ37" i="37" s="1"/>
  <c r="BR37" i="37" s="1"/>
  <c r="BS37" i="37" s="1"/>
  <c r="BT37" i="37" s="1"/>
  <c r="BG37" i="37"/>
  <c r="CN37" i="37" s="1"/>
  <c r="BF37" i="37"/>
  <c r="AG52" i="23"/>
  <c r="AM52" i="23" s="1"/>
  <c r="AN52" i="23" s="1"/>
  <c r="AO52" i="23" s="1"/>
  <c r="AP52" i="23" s="1"/>
  <c r="AQ52" i="23" s="1"/>
  <c r="AR52" i="23" s="1"/>
  <c r="AS52" i="23" s="1"/>
  <c r="AT52" i="23" s="1"/>
  <c r="AU52" i="23" s="1"/>
  <c r="AV52" i="23" s="1"/>
  <c r="AW52" i="23" s="1"/>
  <c r="AX52" i="23" s="1"/>
  <c r="AY52" i="23" s="1"/>
  <c r="AZ52" i="23" s="1"/>
  <c r="AL52" i="23"/>
  <c r="BK51" i="19"/>
  <c r="BL51" i="19" s="1"/>
  <c r="BM51" i="19" s="1"/>
  <c r="BN51" i="19" s="1"/>
  <c r="BO51" i="19" s="1"/>
  <c r="BA51" i="19"/>
  <c r="X34" i="51"/>
  <c r="G28" i="51"/>
  <c r="G27" i="51"/>
  <c r="K34" i="29"/>
  <c r="O34" i="29"/>
  <c r="G55" i="31"/>
  <c r="J34" i="31"/>
  <c r="U34" i="31"/>
  <c r="N29" i="61"/>
  <c r="S29" i="61"/>
  <c r="M54" i="49"/>
  <c r="N50" i="49"/>
  <c r="S50" i="49"/>
  <c r="S54" i="49" s="1"/>
  <c r="BD52" i="13"/>
  <c r="CJ52" i="13"/>
  <c r="AB29" i="15"/>
  <c r="N50" i="53"/>
  <c r="M54" i="53"/>
  <c r="S50" i="53"/>
  <c r="S54" i="53" s="1"/>
  <c r="AB38" i="64"/>
  <c r="N50" i="51"/>
  <c r="M54" i="51"/>
  <c r="S50" i="51"/>
  <c r="S54" i="51" s="1"/>
  <c r="S50" i="43"/>
  <c r="S54" i="43" s="1"/>
  <c r="S27" i="43" s="1"/>
  <c r="S24" i="43" s="1"/>
  <c r="M54" i="43"/>
  <c r="M27" i="43" s="1"/>
  <c r="M24" i="43" s="1"/>
  <c r="N50" i="43"/>
  <c r="S50" i="45"/>
  <c r="S54" i="45" s="1"/>
  <c r="S27" i="45" s="1"/>
  <c r="S24" i="45" s="1"/>
  <c r="N50" i="45"/>
  <c r="M54" i="45"/>
  <c r="M27" i="45" s="1"/>
  <c r="M24" i="45" s="1"/>
  <c r="L27" i="45"/>
  <c r="L24" i="45" s="1"/>
  <c r="AL50" i="31"/>
  <c r="AG50" i="31"/>
  <c r="AM50" i="31" s="1"/>
  <c r="AN50" i="31" s="1"/>
  <c r="AO50" i="31" s="1"/>
  <c r="AP50" i="31" s="1"/>
  <c r="AQ50" i="31" s="1"/>
  <c r="AR50" i="31" s="1"/>
  <c r="AS50" i="31" s="1"/>
  <c r="AT50" i="31" s="1"/>
  <c r="AU50" i="31" s="1"/>
  <c r="AV50" i="31" s="1"/>
  <c r="AW50" i="31" s="1"/>
  <c r="AX50" i="31" s="1"/>
  <c r="AY50" i="31" s="1"/>
  <c r="AZ50" i="31" s="1"/>
  <c r="AA34" i="64"/>
  <c r="Q34" i="47"/>
  <c r="Q55" i="47" s="1"/>
  <c r="Q28" i="47" s="1"/>
  <c r="R34" i="47"/>
  <c r="R55" i="47" s="1"/>
  <c r="R28" i="47" s="1"/>
  <c r="M34" i="47"/>
  <c r="L55" i="47"/>
  <c r="L28" i="47" s="1"/>
  <c r="X34" i="25"/>
  <c r="AL50" i="61"/>
  <c r="AG50" i="61"/>
  <c r="AM50" i="61" s="1"/>
  <c r="AN50" i="61" s="1"/>
  <c r="AO50" i="61" s="1"/>
  <c r="AP50" i="61" s="1"/>
  <c r="AQ50" i="61" s="1"/>
  <c r="AR50" i="61" s="1"/>
  <c r="AS50" i="61" s="1"/>
  <c r="AT50" i="61" s="1"/>
  <c r="AU50" i="61" s="1"/>
  <c r="AV50" i="61" s="1"/>
  <c r="AW50" i="61" s="1"/>
  <c r="AX50" i="61" s="1"/>
  <c r="AY50" i="61" s="1"/>
  <c r="AZ50" i="61" s="1"/>
  <c r="AC29" i="37"/>
  <c r="L53" i="25"/>
  <c r="L28" i="25" s="1"/>
  <c r="AG50" i="55"/>
  <c r="AM50" i="55" s="1"/>
  <c r="AN50" i="55" s="1"/>
  <c r="AO50" i="55" s="1"/>
  <c r="AP50" i="55" s="1"/>
  <c r="AQ50" i="55" s="1"/>
  <c r="AR50" i="55" s="1"/>
  <c r="AS50" i="55" s="1"/>
  <c r="AT50" i="55" s="1"/>
  <c r="AU50" i="55" s="1"/>
  <c r="AV50" i="55" s="1"/>
  <c r="AW50" i="55" s="1"/>
  <c r="AX50" i="55" s="1"/>
  <c r="AY50" i="55" s="1"/>
  <c r="AZ50" i="55" s="1"/>
  <c r="AL50" i="55"/>
  <c r="AL50" i="47"/>
  <c r="AG50" i="47"/>
  <c r="AM50" i="47" s="1"/>
  <c r="AN50" i="47" s="1"/>
  <c r="AO50" i="47" s="1"/>
  <c r="AP50" i="47" s="1"/>
  <c r="AQ50" i="47" s="1"/>
  <c r="AR50" i="47" s="1"/>
  <c r="AS50" i="47" s="1"/>
  <c r="AT50" i="47" s="1"/>
  <c r="AU50" i="47" s="1"/>
  <c r="AV50" i="47" s="1"/>
  <c r="AW50" i="47" s="1"/>
  <c r="AX50" i="47" s="1"/>
  <c r="AY50" i="47" s="1"/>
  <c r="AZ50" i="47" s="1"/>
  <c r="AG50" i="41"/>
  <c r="AM50" i="41" s="1"/>
  <c r="AN50" i="41" s="1"/>
  <c r="AO50" i="41" s="1"/>
  <c r="AP50" i="41" s="1"/>
  <c r="AQ50" i="41" s="1"/>
  <c r="AR50" i="41" s="1"/>
  <c r="AS50" i="41" s="1"/>
  <c r="AT50" i="41" s="1"/>
  <c r="AU50" i="41" s="1"/>
  <c r="AV50" i="41" s="1"/>
  <c r="AW50" i="41" s="1"/>
  <c r="AX50" i="41" s="1"/>
  <c r="AY50" i="41" s="1"/>
  <c r="AZ50" i="41" s="1"/>
  <c r="AL50" i="41"/>
  <c r="BA51" i="25"/>
  <c r="BK51" i="25"/>
  <c r="BL51" i="25" s="1"/>
  <c r="BM51" i="25" s="1"/>
  <c r="BN51" i="25" s="1"/>
  <c r="BO51" i="25" s="1"/>
  <c r="CG36" i="19"/>
  <c r="CH36" i="19"/>
  <c r="BB36" i="19"/>
  <c r="CF36" i="19"/>
  <c r="BK52" i="19"/>
  <c r="BL52" i="19" s="1"/>
  <c r="BM52" i="19" s="1"/>
  <c r="BN52" i="19" s="1"/>
  <c r="BO52" i="19" s="1"/>
  <c r="BA52" i="19"/>
  <c r="BP37" i="43"/>
  <c r="BQ37" i="43" s="1"/>
  <c r="BR37" i="43" s="1"/>
  <c r="BS37" i="43" s="1"/>
  <c r="BT37" i="43" s="1"/>
  <c r="CL37" i="43"/>
  <c r="BF37" i="43"/>
  <c r="BG37" i="43"/>
  <c r="CN37" i="43" s="1"/>
  <c r="AI36" i="27"/>
  <c r="AE36" i="27"/>
  <c r="AA29" i="17"/>
  <c r="L34" i="27"/>
  <c r="K55" i="27"/>
  <c r="P34" i="27"/>
  <c r="P55" i="27" s="1"/>
  <c r="AG50" i="49"/>
  <c r="AM50" i="49" s="1"/>
  <c r="AN50" i="49" s="1"/>
  <c r="AO50" i="49" s="1"/>
  <c r="AP50" i="49" s="1"/>
  <c r="AQ50" i="49" s="1"/>
  <c r="AR50" i="49" s="1"/>
  <c r="AS50" i="49" s="1"/>
  <c r="AT50" i="49" s="1"/>
  <c r="AU50" i="49" s="1"/>
  <c r="AV50" i="49" s="1"/>
  <c r="AW50" i="49" s="1"/>
  <c r="AX50" i="49" s="1"/>
  <c r="AY50" i="49" s="1"/>
  <c r="AZ50" i="49" s="1"/>
  <c r="AL50" i="49"/>
  <c r="S50" i="39"/>
  <c r="S54" i="39" s="1"/>
  <c r="S27" i="39" s="1"/>
  <c r="S24" i="39" s="1"/>
  <c r="M54" i="39"/>
  <c r="M27" i="39" s="1"/>
  <c r="M24" i="39" s="1"/>
  <c r="N50" i="39"/>
  <c r="P28" i="25"/>
  <c r="P27" i="25"/>
  <c r="P24" i="25" s="1"/>
  <c r="CI37" i="15"/>
  <c r="BC37" i="15"/>
  <c r="AL50" i="27"/>
  <c r="AG50" i="27"/>
  <c r="AM50" i="27" s="1"/>
  <c r="AN50" i="27" s="1"/>
  <c r="AO50" i="27" s="1"/>
  <c r="AP50" i="27" s="1"/>
  <c r="AQ50" i="27" s="1"/>
  <c r="AR50" i="27" s="1"/>
  <c r="AS50" i="27" s="1"/>
  <c r="AT50" i="27" s="1"/>
  <c r="AU50" i="27" s="1"/>
  <c r="AV50" i="27" s="1"/>
  <c r="AW50" i="27" s="1"/>
  <c r="AX50" i="27" s="1"/>
  <c r="AY50" i="27" s="1"/>
  <c r="AZ50" i="27" s="1"/>
  <c r="N50" i="57"/>
  <c r="M54" i="57"/>
  <c r="S50" i="57"/>
  <c r="S54" i="57" s="1"/>
  <c r="AL50" i="43"/>
  <c r="AG50" i="43"/>
  <c r="AM50" i="43" s="1"/>
  <c r="AN50" i="43" s="1"/>
  <c r="AO50" i="43" s="1"/>
  <c r="AP50" i="43" s="1"/>
  <c r="AQ50" i="43" s="1"/>
  <c r="AR50" i="43" s="1"/>
  <c r="AS50" i="43" s="1"/>
  <c r="AT50" i="43" s="1"/>
  <c r="AU50" i="43" s="1"/>
  <c r="AV50" i="43" s="1"/>
  <c r="AW50" i="43" s="1"/>
  <c r="AX50" i="43" s="1"/>
  <c r="AY50" i="43" s="1"/>
  <c r="AZ50" i="43" s="1"/>
  <c r="S50" i="25"/>
  <c r="M54" i="25"/>
  <c r="N50" i="25"/>
  <c r="Q54" i="25"/>
  <c r="AI38" i="13"/>
  <c r="AE38" i="13"/>
  <c r="K36" i="31"/>
  <c r="O36" i="31"/>
  <c r="A38" i="29"/>
  <c r="G38" i="29" s="1"/>
  <c r="J37" i="29"/>
  <c r="U37" i="29"/>
  <c r="V37" i="29" s="1"/>
  <c r="W37" i="29" s="1"/>
  <c r="X37" i="29" s="1"/>
  <c r="Y37" i="29" s="1"/>
  <c r="Z37" i="29" s="1"/>
  <c r="AA37" i="29" s="1"/>
  <c r="AB37" i="29" s="1"/>
  <c r="AC37" i="29" s="1"/>
  <c r="AI37" i="53"/>
  <c r="AE37" i="53"/>
  <c r="AD38" i="53"/>
  <c r="AH38" i="53"/>
  <c r="AH38" i="49"/>
  <c r="AD38" i="49"/>
  <c r="AE37" i="49"/>
  <c r="AI37" i="49"/>
  <c r="AD38" i="47"/>
  <c r="AH38" i="47"/>
  <c r="AE37" i="47"/>
  <c r="AI37" i="47"/>
  <c r="AE37" i="39"/>
  <c r="AI37" i="39"/>
  <c r="AE38" i="39"/>
  <c r="AI38" i="39"/>
  <c r="AB38" i="9"/>
  <c r="AH37" i="9"/>
  <c r="AD37" i="9"/>
  <c r="BU35" i="64"/>
  <c r="CQ35" i="64"/>
  <c r="BT35" i="64"/>
  <c r="DU36" i="61"/>
  <c r="BN35" i="61"/>
  <c r="DS48" i="61"/>
  <c r="DR52" i="61"/>
  <c r="BD35" i="61"/>
  <c r="CJ35" i="61"/>
  <c r="DT48" i="59"/>
  <c r="DS52" i="59"/>
  <c r="BN35" i="59"/>
  <c r="DV36" i="59"/>
  <c r="BD35" i="59"/>
  <c r="CJ35" i="59"/>
  <c r="CJ35" i="57"/>
  <c r="BD35" i="57"/>
  <c r="DS48" i="57"/>
  <c r="DV36" i="57"/>
  <c r="DR52" i="57"/>
  <c r="BN35" i="57"/>
  <c r="DS48" i="55"/>
  <c r="DW36" i="55"/>
  <c r="DS52" i="55"/>
  <c r="BO35" i="55"/>
  <c r="CK35" i="55"/>
  <c r="BE35" i="55"/>
  <c r="BO35" i="53"/>
  <c r="BE35" i="53"/>
  <c r="CK35" i="53"/>
  <c r="DV36" i="53"/>
  <c r="BF29" i="53"/>
  <c r="CL29" i="53"/>
  <c r="BP29" i="53"/>
  <c r="BG29" i="53"/>
  <c r="DS48" i="53"/>
  <c r="DS52" i="53"/>
  <c r="DR52" i="51"/>
  <c r="CK29" i="51"/>
  <c r="BE29" i="51"/>
  <c r="DU36" i="51"/>
  <c r="BE35" i="51"/>
  <c r="CK35" i="51"/>
  <c r="DS48" i="51"/>
  <c r="BO35" i="51"/>
  <c r="BO29" i="51"/>
  <c r="CJ29" i="49"/>
  <c r="BD29" i="49"/>
  <c r="BO35" i="49"/>
  <c r="BN29" i="49"/>
  <c r="DS52" i="49"/>
  <c r="DU36" i="49"/>
  <c r="CK35" i="49"/>
  <c r="BE35" i="49"/>
  <c r="DT48" i="49"/>
  <c r="DR52" i="47"/>
  <c r="CJ29" i="47"/>
  <c r="BD29" i="47"/>
  <c r="BN29" i="47"/>
  <c r="CK35" i="47"/>
  <c r="BE35" i="47"/>
  <c r="BO35" i="47"/>
  <c r="DU36" i="47"/>
  <c r="DS48" i="47"/>
  <c r="CK29" i="45"/>
  <c r="BE29" i="45"/>
  <c r="CJ35" i="45"/>
  <c r="BD35" i="45"/>
  <c r="DS48" i="45"/>
  <c r="BN35" i="45"/>
  <c r="DS52" i="45"/>
  <c r="BO29" i="45"/>
  <c r="DU36" i="45"/>
  <c r="CJ29" i="43"/>
  <c r="BD29" i="43"/>
  <c r="DS48" i="43"/>
  <c r="BO35" i="43"/>
  <c r="BN29" i="43"/>
  <c r="BE35" i="43"/>
  <c r="CK35" i="43"/>
  <c r="DU48" i="41"/>
  <c r="BF35" i="41"/>
  <c r="CL35" i="41"/>
  <c r="BP35" i="41"/>
  <c r="BG35" i="41"/>
  <c r="DR52" i="39"/>
  <c r="BP35" i="39"/>
  <c r="BG35" i="39"/>
  <c r="CL35" i="39"/>
  <c r="BF35" i="39"/>
  <c r="DS48" i="39"/>
  <c r="BO34" i="39"/>
  <c r="CK29" i="39"/>
  <c r="BE29" i="39"/>
  <c r="BO29" i="39"/>
  <c r="DV36" i="39"/>
  <c r="CL35" i="37"/>
  <c r="BF35" i="37"/>
  <c r="BP35" i="37"/>
  <c r="BG35" i="37"/>
  <c r="DS48" i="37"/>
  <c r="DS48" i="35"/>
  <c r="BN35" i="35"/>
  <c r="BD35" i="35"/>
  <c r="CJ35" i="35"/>
  <c r="BD35" i="33"/>
  <c r="CJ35" i="33"/>
  <c r="DS48" i="33"/>
  <c r="BN35" i="33"/>
  <c r="BD35" i="31"/>
  <c r="CJ35" i="31"/>
  <c r="DS48" i="31"/>
  <c r="BN35" i="31"/>
  <c r="CK35" i="29"/>
  <c r="BE35" i="29"/>
  <c r="BO35" i="29"/>
  <c r="DS48" i="29"/>
  <c r="DS48" i="27"/>
  <c r="BQ35" i="27"/>
  <c r="CN35" i="27"/>
  <c r="CM35" i="27"/>
  <c r="BH35" i="27"/>
  <c r="BD35" i="25"/>
  <c r="CJ35" i="25"/>
  <c r="BN35" i="25"/>
  <c r="DS48" i="25"/>
  <c r="DS48" i="23"/>
  <c r="CK35" i="23"/>
  <c r="BE35" i="23"/>
  <c r="BO35" i="23"/>
  <c r="BO35" i="19"/>
  <c r="CK35" i="19"/>
  <c r="BE35" i="19"/>
  <c r="DT48" i="19"/>
  <c r="BE35" i="17"/>
  <c r="CK35" i="17"/>
  <c r="DS48" i="17"/>
  <c r="BO35" i="17"/>
  <c r="BE35" i="15"/>
  <c r="CK35" i="15"/>
  <c r="DS48" i="15"/>
  <c r="BO35" i="15"/>
  <c r="CJ35" i="13"/>
  <c r="BD35" i="13"/>
  <c r="DS48" i="13"/>
  <c r="BN35" i="13"/>
  <c r="CK35" i="11"/>
  <c r="BE35" i="11"/>
  <c r="BO35" i="11"/>
  <c r="DR48" i="9"/>
  <c r="BD34" i="9"/>
  <c r="CJ34" i="9"/>
  <c r="DU36" i="9"/>
  <c r="BO35" i="9"/>
  <c r="DQ52" i="9"/>
  <c r="CI29" i="9"/>
  <c r="BC29" i="9"/>
  <c r="CK35" i="9"/>
  <c r="BE35" i="9"/>
  <c r="BN34" i="9"/>
  <c r="BM29" i="9"/>
  <c r="BD51" i="3"/>
  <c r="CK51" i="3" s="1"/>
  <c r="CI51" i="3"/>
  <c r="R50" i="3"/>
  <c r="Q50" i="3"/>
  <c r="M50" i="3"/>
  <c r="L36" i="3"/>
  <c r="P36" i="3"/>
  <c r="T48" i="3"/>
  <c r="S44" i="3"/>
  <c r="N44" i="3"/>
  <c r="T44" i="3" s="1"/>
  <c r="AL50" i="3"/>
  <c r="BK50" i="3"/>
  <c r="BL50" i="3" s="1"/>
  <c r="BM50" i="3" s="1"/>
  <c r="BN50" i="3" s="1"/>
  <c r="BO50" i="3" s="1"/>
  <c r="BA49" i="3"/>
  <c r="BK49" i="3"/>
  <c r="BL49" i="3" s="1"/>
  <c r="BM49" i="3" s="1"/>
  <c r="BN49" i="3" s="1"/>
  <c r="BO49" i="3" s="1"/>
  <c r="A38" i="3"/>
  <c r="G38" i="3" s="1"/>
  <c r="J38" i="3" s="1"/>
  <c r="J37" i="3"/>
  <c r="CI47" i="3"/>
  <c r="BC47" i="3"/>
  <c r="CG39" i="3"/>
  <c r="CH39" i="3"/>
  <c r="BB39" i="3"/>
  <c r="BC39" i="3" s="1"/>
  <c r="BD39" i="3" s="1"/>
  <c r="BE39" i="3" s="1"/>
  <c r="BP39" i="3" s="1"/>
  <c r="BQ39" i="3" s="1"/>
  <c r="BR39" i="3" s="1"/>
  <c r="BS39" i="3" s="1"/>
  <c r="BT39" i="3" s="1"/>
  <c r="BA35" i="3"/>
  <c r="BK35" i="3"/>
  <c r="BL35" i="3" s="1"/>
  <c r="BM35" i="3" s="1"/>
  <c r="BN35" i="3" s="1"/>
  <c r="BO35" i="3" s="1"/>
  <c r="BE31" i="3"/>
  <c r="CK31" i="3"/>
  <c r="BE46" i="3"/>
  <c r="CK46" i="3"/>
  <c r="BE32" i="3"/>
  <c r="CK32" i="3"/>
  <c r="BE45" i="3"/>
  <c r="CK45" i="3"/>
  <c r="I35" i="2"/>
  <c r="Q14" i="32" s="1"/>
  <c r="A37" i="33" s="1"/>
  <c r="G37" i="33" s="1"/>
  <c r="BE33" i="3"/>
  <c r="CK33" i="3"/>
  <c r="CG50" i="3"/>
  <c r="CH50" i="3"/>
  <c r="CF50" i="3"/>
  <c r="BD42" i="3"/>
  <c r="BE42" i="3" s="1"/>
  <c r="BP42" i="3" s="1"/>
  <c r="BQ42" i="3" s="1"/>
  <c r="BR42" i="3" s="1"/>
  <c r="BS42" i="3" s="1"/>
  <c r="BT42" i="3" s="1"/>
  <c r="BC44" i="3"/>
  <c r="BD44" i="3" s="1"/>
  <c r="BB50" i="3"/>
  <c r="BC50" i="3" s="1"/>
  <c r="CL40" i="3"/>
  <c r="BF40" i="3"/>
  <c r="BG40" i="3"/>
  <c r="CN40" i="3" s="1"/>
  <c r="CL41" i="3"/>
  <c r="BG41" i="3"/>
  <c r="CN41" i="3" s="1"/>
  <c r="BF41" i="3"/>
  <c r="AC29" i="3"/>
  <c r="AH29" i="3" s="1"/>
  <c r="AE48" i="3"/>
  <c r="T54" i="64" l="1"/>
  <c r="T27" i="64" s="1"/>
  <c r="T24" i="64" s="1"/>
  <c r="K23" i="64" s="1"/>
  <c r="U30" i="64" s="1"/>
  <c r="A38" i="33"/>
  <c r="G38" i="33" s="1"/>
  <c r="J37" i="33"/>
  <c r="U37" i="33"/>
  <c r="V37" i="33" s="1"/>
  <c r="W37" i="33" s="1"/>
  <c r="X37" i="33" s="1"/>
  <c r="Y37" i="33" s="1"/>
  <c r="Z37" i="33" s="1"/>
  <c r="AA37" i="33" s="1"/>
  <c r="AB37" i="33" s="1"/>
  <c r="AC37" i="33" s="1"/>
  <c r="O37" i="29"/>
  <c r="K37" i="29"/>
  <c r="T50" i="25"/>
  <c r="N54" i="57"/>
  <c r="T50" i="57"/>
  <c r="T54" i="57" s="1"/>
  <c r="M34" i="27"/>
  <c r="Q34" i="27"/>
  <c r="R34" i="27"/>
  <c r="L55" i="27"/>
  <c r="AK36" i="27"/>
  <c r="AF36" i="27"/>
  <c r="AJ36" i="27"/>
  <c r="BB52" i="19"/>
  <c r="CF52" i="19"/>
  <c r="CH52" i="19"/>
  <c r="CG52" i="19"/>
  <c r="BA50" i="47"/>
  <c r="BK50" i="47"/>
  <c r="BL50" i="47" s="1"/>
  <c r="BM50" i="47" s="1"/>
  <c r="BN50" i="47" s="1"/>
  <c r="BO50" i="47" s="1"/>
  <c r="BK50" i="61"/>
  <c r="BL50" i="61" s="1"/>
  <c r="BM50" i="61" s="1"/>
  <c r="BN50" i="61" s="1"/>
  <c r="BO50" i="61" s="1"/>
  <c r="BA50" i="61"/>
  <c r="BK50" i="31"/>
  <c r="BL50" i="31" s="1"/>
  <c r="BM50" i="31" s="1"/>
  <c r="BN50" i="31" s="1"/>
  <c r="BO50" i="31" s="1"/>
  <c r="BA50" i="31"/>
  <c r="T50" i="49"/>
  <c r="T54" i="49" s="1"/>
  <c r="N54" i="49"/>
  <c r="AH37" i="29"/>
  <c r="AD37" i="29"/>
  <c r="U38" i="29"/>
  <c r="G56" i="29"/>
  <c r="J38" i="29"/>
  <c r="L36" i="31"/>
  <c r="P36" i="31"/>
  <c r="AK38" i="13"/>
  <c r="AF38" i="13"/>
  <c r="AJ38" i="13"/>
  <c r="BA50" i="43"/>
  <c r="BK50" i="43"/>
  <c r="BL50" i="43" s="1"/>
  <c r="BM50" i="43" s="1"/>
  <c r="BN50" i="43" s="1"/>
  <c r="BO50" i="43" s="1"/>
  <c r="BA50" i="27"/>
  <c r="BK50" i="27"/>
  <c r="BL50" i="27" s="1"/>
  <c r="BM50" i="27" s="1"/>
  <c r="BN50" i="27" s="1"/>
  <c r="BO50" i="27" s="1"/>
  <c r="CJ37" i="15"/>
  <c r="BD37" i="15"/>
  <c r="N54" i="39"/>
  <c r="N27" i="39" s="1"/>
  <c r="N24" i="39" s="1"/>
  <c r="T50" i="39"/>
  <c r="T54" i="39" s="1"/>
  <c r="T27" i="39" s="1"/>
  <c r="T24" i="39" s="1"/>
  <c r="BK50" i="49"/>
  <c r="BL50" i="49" s="1"/>
  <c r="BM50" i="49" s="1"/>
  <c r="BN50" i="49" s="1"/>
  <c r="BO50" i="49" s="1"/>
  <c r="BA50" i="49"/>
  <c r="AB29" i="17"/>
  <c r="BH37" i="43"/>
  <c r="CM37" i="43"/>
  <c r="CI36" i="19"/>
  <c r="BC36" i="19"/>
  <c r="CH51" i="25"/>
  <c r="BB51" i="25"/>
  <c r="CF51" i="25"/>
  <c r="CG51" i="25"/>
  <c r="BA50" i="41"/>
  <c r="BK50" i="41"/>
  <c r="BL50" i="41" s="1"/>
  <c r="BM50" i="41" s="1"/>
  <c r="BN50" i="41" s="1"/>
  <c r="BO50" i="41" s="1"/>
  <c r="BK50" i="55"/>
  <c r="BL50" i="55" s="1"/>
  <c r="BM50" i="55" s="1"/>
  <c r="BN50" i="55" s="1"/>
  <c r="BO50" i="55" s="1"/>
  <c r="BA50" i="55"/>
  <c r="AH29" i="37"/>
  <c r="AD29" i="37"/>
  <c r="Y34" i="25"/>
  <c r="N34" i="47"/>
  <c r="S34" i="47"/>
  <c r="S55" i="47" s="1"/>
  <c r="S28" i="47" s="1"/>
  <c r="M55" i="47"/>
  <c r="M28" i="47" s="1"/>
  <c r="AB34" i="64"/>
  <c r="AC38" i="64"/>
  <c r="T50" i="53"/>
  <c r="T54" i="53" s="1"/>
  <c r="N54" i="53"/>
  <c r="O34" i="31"/>
  <c r="K34" i="31"/>
  <c r="O55" i="29"/>
  <c r="CG51" i="19"/>
  <c r="CH51" i="19"/>
  <c r="BB51" i="19"/>
  <c r="CF51" i="19"/>
  <c r="BH37" i="37"/>
  <c r="CM37" i="37"/>
  <c r="AE38" i="43"/>
  <c r="AI38" i="43"/>
  <c r="Z34" i="23"/>
  <c r="AH34" i="13"/>
  <c r="AD34" i="13"/>
  <c r="CG51" i="23"/>
  <c r="CF51" i="23"/>
  <c r="BB51" i="23"/>
  <c r="CH51" i="23"/>
  <c r="AB29" i="64"/>
  <c r="BC37" i="19"/>
  <c r="CI37" i="19"/>
  <c r="BA50" i="33"/>
  <c r="BK50" i="33"/>
  <c r="BL50" i="33" s="1"/>
  <c r="BM50" i="33" s="1"/>
  <c r="BN50" i="33" s="1"/>
  <c r="BO50" i="33" s="1"/>
  <c r="M37" i="27"/>
  <c r="R37" i="27"/>
  <c r="Q37" i="27"/>
  <c r="T50" i="61"/>
  <c r="T54" i="61" s="1"/>
  <c r="N54" i="61"/>
  <c r="BK50" i="35"/>
  <c r="BL50" i="35" s="1"/>
  <c r="BM50" i="35" s="1"/>
  <c r="BN50" i="35" s="1"/>
  <c r="BO50" i="35" s="1"/>
  <c r="BA50" i="35"/>
  <c r="CF51" i="41"/>
  <c r="CG51" i="41"/>
  <c r="CH51" i="41"/>
  <c r="BB51" i="41"/>
  <c r="P52" i="27"/>
  <c r="L52" i="27"/>
  <c r="K54" i="27"/>
  <c r="K53" i="27"/>
  <c r="Q36" i="27"/>
  <c r="R36" i="27"/>
  <c r="M36" i="27"/>
  <c r="L53" i="27"/>
  <c r="T29" i="23"/>
  <c r="Z34" i="45"/>
  <c r="CM37" i="57"/>
  <c r="BH37" i="57"/>
  <c r="AI38" i="35"/>
  <c r="AE38" i="35"/>
  <c r="S55" i="23"/>
  <c r="CH51" i="31"/>
  <c r="BB51" i="31"/>
  <c r="CF51" i="31"/>
  <c r="CG51" i="31"/>
  <c r="T50" i="41"/>
  <c r="T54" i="41" s="1"/>
  <c r="T27" i="41" s="1"/>
  <c r="T24" i="41" s="1"/>
  <c r="K23" i="41" s="1"/>
  <c r="U30" i="41" s="1"/>
  <c r="N54" i="41"/>
  <c r="N27" i="41" s="1"/>
  <c r="N24" i="41" s="1"/>
  <c r="BA36" i="25"/>
  <c r="BK36" i="25"/>
  <c r="BL36" i="25" s="1"/>
  <c r="BM36" i="25" s="1"/>
  <c r="BN36" i="25" s="1"/>
  <c r="BO36" i="25" s="1"/>
  <c r="T28" i="19"/>
  <c r="BK50" i="39"/>
  <c r="BL50" i="39" s="1"/>
  <c r="BM50" i="39" s="1"/>
  <c r="BN50" i="39" s="1"/>
  <c r="BO50" i="39" s="1"/>
  <c r="BA50" i="39"/>
  <c r="AC34" i="17"/>
  <c r="AA38" i="17"/>
  <c r="AI38" i="37"/>
  <c r="AE38" i="37"/>
  <c r="AE38" i="51"/>
  <c r="AI38" i="51"/>
  <c r="C48" i="2"/>
  <c r="Q8" i="56"/>
  <c r="A34" i="57" s="1"/>
  <c r="G34" i="57" s="1"/>
  <c r="AE38" i="41"/>
  <c r="AI38" i="41"/>
  <c r="AI38" i="45"/>
  <c r="AE38" i="45"/>
  <c r="AB38" i="19"/>
  <c r="AH52" i="29"/>
  <c r="AD52" i="29"/>
  <c r="N37" i="25"/>
  <c r="T37" i="25" s="1"/>
  <c r="S37" i="25"/>
  <c r="CJ34" i="39"/>
  <c r="BD34" i="39"/>
  <c r="BH37" i="11"/>
  <c r="CM37" i="11"/>
  <c r="T50" i="29"/>
  <c r="CF51" i="64"/>
  <c r="CG51" i="64"/>
  <c r="BB51" i="64"/>
  <c r="CH51" i="64"/>
  <c r="BA50" i="53"/>
  <c r="BK50" i="53"/>
  <c r="BL50" i="53" s="1"/>
  <c r="BM50" i="53" s="1"/>
  <c r="BN50" i="53" s="1"/>
  <c r="BO50" i="53" s="1"/>
  <c r="T50" i="47"/>
  <c r="T54" i="47" s="1"/>
  <c r="N54" i="47"/>
  <c r="M27" i="47"/>
  <c r="M24" i="47" s="1"/>
  <c r="AH34" i="37"/>
  <c r="AD34" i="37"/>
  <c r="O29" i="33"/>
  <c r="K29" i="33"/>
  <c r="BB51" i="11"/>
  <c r="CF51" i="11"/>
  <c r="CH51" i="11"/>
  <c r="CG51" i="11"/>
  <c r="AL34" i="47"/>
  <c r="AG34" i="47"/>
  <c r="AM34" i="47" s="1"/>
  <c r="AN34" i="47" s="1"/>
  <c r="AO34" i="47" s="1"/>
  <c r="AP34" i="47" s="1"/>
  <c r="AQ34" i="47" s="1"/>
  <c r="AR34" i="47" s="1"/>
  <c r="AS34" i="47" s="1"/>
  <c r="AT34" i="47" s="1"/>
  <c r="AU34" i="47" s="1"/>
  <c r="AV34" i="47" s="1"/>
  <c r="AW34" i="47" s="1"/>
  <c r="AX34" i="47" s="1"/>
  <c r="AY34" i="47" s="1"/>
  <c r="AZ34" i="47" s="1"/>
  <c r="CM37" i="55"/>
  <c r="BH37" i="55"/>
  <c r="G27" i="31"/>
  <c r="AH52" i="31"/>
  <c r="AD52" i="31"/>
  <c r="AB38" i="15"/>
  <c r="AA34" i="43"/>
  <c r="AI29" i="35"/>
  <c r="AE29" i="35"/>
  <c r="CG51" i="47"/>
  <c r="CF51" i="47"/>
  <c r="CH51" i="47"/>
  <c r="BB51" i="47"/>
  <c r="BU52" i="43"/>
  <c r="CQ52" i="43"/>
  <c r="AC29" i="41"/>
  <c r="Y34" i="27"/>
  <c r="Z34" i="27" s="1"/>
  <c r="X38" i="25"/>
  <c r="AA34" i="19"/>
  <c r="CG51" i="15"/>
  <c r="BB51" i="15"/>
  <c r="CH51" i="15"/>
  <c r="CF51" i="15"/>
  <c r="AI38" i="11"/>
  <c r="AE38" i="11"/>
  <c r="BA50" i="45"/>
  <c r="BK50" i="45"/>
  <c r="BL50" i="45" s="1"/>
  <c r="BM50" i="45" s="1"/>
  <c r="BN50" i="45" s="1"/>
  <c r="BO50" i="45" s="1"/>
  <c r="BK37" i="23"/>
  <c r="BL37" i="23" s="1"/>
  <c r="BM37" i="23" s="1"/>
  <c r="BN37" i="23" s="1"/>
  <c r="BO37" i="23" s="1"/>
  <c r="BA37" i="23"/>
  <c r="Z29" i="23"/>
  <c r="CF51" i="49"/>
  <c r="BB51" i="49"/>
  <c r="CH51" i="49"/>
  <c r="CG51" i="49"/>
  <c r="CV36" i="43"/>
  <c r="CR36" i="43"/>
  <c r="BV36" i="43"/>
  <c r="DF36" i="43"/>
  <c r="DG36" i="43" s="1"/>
  <c r="DH36" i="43" s="1"/>
  <c r="DI36" i="43" s="1"/>
  <c r="DJ36" i="43" s="1"/>
  <c r="DK36" i="43" s="1"/>
  <c r="DL36" i="43" s="1"/>
  <c r="DM36" i="43" s="1"/>
  <c r="DN36" i="43" s="1"/>
  <c r="BW36" i="43"/>
  <c r="AJ38" i="59"/>
  <c r="AK38" i="59"/>
  <c r="AF38" i="59"/>
  <c r="K34" i="33"/>
  <c r="O34" i="33"/>
  <c r="G55" i="33"/>
  <c r="G28" i="33" s="1"/>
  <c r="Y34" i="29"/>
  <c r="L34" i="51"/>
  <c r="K55" i="51"/>
  <c r="P34" i="51"/>
  <c r="P55" i="51" s="1"/>
  <c r="Y38" i="23"/>
  <c r="CQ52" i="37"/>
  <c r="BU52" i="37"/>
  <c r="AI38" i="55"/>
  <c r="AE38" i="55"/>
  <c r="AH29" i="13"/>
  <c r="AD29" i="13"/>
  <c r="Q55" i="25"/>
  <c r="Q28" i="25" s="1"/>
  <c r="M55" i="25"/>
  <c r="M27" i="25" s="1"/>
  <c r="M24" i="25" s="1"/>
  <c r="N34" i="25"/>
  <c r="S34" i="25"/>
  <c r="S55" i="25" s="1"/>
  <c r="AI34" i="15"/>
  <c r="AE34" i="15"/>
  <c r="CF51" i="45"/>
  <c r="BB51" i="45"/>
  <c r="CH51" i="45"/>
  <c r="CG51" i="45"/>
  <c r="CG51" i="53"/>
  <c r="CF51" i="53"/>
  <c r="BB51" i="53"/>
  <c r="CH51" i="53"/>
  <c r="N54" i="23"/>
  <c r="N27" i="23" s="1"/>
  <c r="N24" i="23" s="1"/>
  <c r="T50" i="23"/>
  <c r="T54" i="23" s="1"/>
  <c r="S54" i="23"/>
  <c r="S27" i="23" s="1"/>
  <c r="S24" i="23" s="1"/>
  <c r="K28" i="49"/>
  <c r="K27" i="49"/>
  <c r="K24" i="49" s="1"/>
  <c r="M34" i="49"/>
  <c r="Q34" i="49"/>
  <c r="Q55" i="49" s="1"/>
  <c r="R34" i="49"/>
  <c r="R55" i="49" s="1"/>
  <c r="L55" i="49"/>
  <c r="CF51" i="33"/>
  <c r="BB51" i="33"/>
  <c r="CH51" i="33"/>
  <c r="CG51" i="33"/>
  <c r="AE52" i="27"/>
  <c r="AI52" i="27"/>
  <c r="X29" i="27"/>
  <c r="T50" i="11"/>
  <c r="T54" i="11" s="1"/>
  <c r="T27" i="11" s="1"/>
  <c r="T24" i="11" s="1"/>
  <c r="K23" i="11" s="1"/>
  <c r="U30" i="11" s="1"/>
  <c r="N54" i="11"/>
  <c r="N27" i="11" s="1"/>
  <c r="N24" i="11" s="1"/>
  <c r="BH37" i="45"/>
  <c r="CM37" i="45"/>
  <c r="T53" i="23"/>
  <c r="AG52" i="25"/>
  <c r="AM52" i="25" s="1"/>
  <c r="AN52" i="25" s="1"/>
  <c r="AO52" i="25" s="1"/>
  <c r="AP52" i="25" s="1"/>
  <c r="AQ52" i="25" s="1"/>
  <c r="AR52" i="25" s="1"/>
  <c r="AS52" i="25" s="1"/>
  <c r="AT52" i="25" s="1"/>
  <c r="AU52" i="25" s="1"/>
  <c r="AV52" i="25" s="1"/>
  <c r="AW52" i="25" s="1"/>
  <c r="AX52" i="25" s="1"/>
  <c r="AY52" i="25" s="1"/>
  <c r="AZ52" i="25" s="1"/>
  <c r="AL52" i="25"/>
  <c r="BK50" i="11"/>
  <c r="BL50" i="11" s="1"/>
  <c r="BM50" i="11" s="1"/>
  <c r="BN50" i="11" s="1"/>
  <c r="BO50" i="11" s="1"/>
  <c r="BA50" i="11"/>
  <c r="L34" i="3"/>
  <c r="P34" i="3"/>
  <c r="O34" i="53"/>
  <c r="O55" i="53" s="1"/>
  <c r="K34" i="53"/>
  <c r="CL37" i="59"/>
  <c r="BF37" i="59"/>
  <c r="BG37" i="59"/>
  <c r="CN37" i="59" s="1"/>
  <c r="BP37" i="59"/>
  <c r="BQ37" i="59" s="1"/>
  <c r="BR37" i="59" s="1"/>
  <c r="BS37" i="59" s="1"/>
  <c r="BT37" i="59" s="1"/>
  <c r="L36" i="29"/>
  <c r="P36" i="29"/>
  <c r="CF51" i="13"/>
  <c r="CH51" i="13"/>
  <c r="CG51" i="13"/>
  <c r="BB51" i="13"/>
  <c r="CF51" i="27"/>
  <c r="CH51" i="27"/>
  <c r="BB51" i="27"/>
  <c r="CG51" i="27"/>
  <c r="L27" i="47"/>
  <c r="L24" i="47" s="1"/>
  <c r="O29" i="31"/>
  <c r="K29" i="31"/>
  <c r="T50" i="33"/>
  <c r="AD37" i="31"/>
  <c r="AH37" i="31"/>
  <c r="O37" i="31"/>
  <c r="K37" i="31"/>
  <c r="CH51" i="57"/>
  <c r="CG51" i="57"/>
  <c r="CF51" i="57"/>
  <c r="BB51" i="57"/>
  <c r="AD36" i="33"/>
  <c r="AH36" i="33"/>
  <c r="K23" i="39"/>
  <c r="U30" i="39" s="1"/>
  <c r="N54" i="45"/>
  <c r="T50" i="45"/>
  <c r="T54" i="45" s="1"/>
  <c r="T27" i="45" s="1"/>
  <c r="T24" i="45" s="1"/>
  <c r="T50" i="43"/>
  <c r="T54" i="43" s="1"/>
  <c r="T27" i="43" s="1"/>
  <c r="T24" i="43" s="1"/>
  <c r="N54" i="43"/>
  <c r="N27" i="43" s="1"/>
  <c r="N24" i="43" s="1"/>
  <c r="K23" i="43" s="1"/>
  <c r="U30" i="43" s="1"/>
  <c r="N54" i="51"/>
  <c r="T50" i="51"/>
  <c r="T54" i="51" s="1"/>
  <c r="AC29" i="15"/>
  <c r="BE52" i="13"/>
  <c r="CK52" i="13"/>
  <c r="T29" i="61"/>
  <c r="V34" i="31"/>
  <c r="K55" i="29"/>
  <c r="L34" i="29"/>
  <c r="P34" i="29"/>
  <c r="Y34" i="51"/>
  <c r="Z34" i="51" s="1"/>
  <c r="BA52" i="23"/>
  <c r="BK52" i="23"/>
  <c r="BL52" i="23" s="1"/>
  <c r="BM52" i="23" s="1"/>
  <c r="BN52" i="23" s="1"/>
  <c r="BO52" i="23" s="1"/>
  <c r="CF52" i="64"/>
  <c r="CG52" i="64"/>
  <c r="CH52" i="64"/>
  <c r="BB52" i="64"/>
  <c r="T50" i="27"/>
  <c r="CF36" i="23"/>
  <c r="CH36" i="23"/>
  <c r="CG36" i="23"/>
  <c r="BB36" i="23"/>
  <c r="BC37" i="64"/>
  <c r="CI37" i="64"/>
  <c r="P29" i="29"/>
  <c r="L29" i="29"/>
  <c r="CG51" i="39"/>
  <c r="CF51" i="39"/>
  <c r="BB51" i="39"/>
  <c r="CH51" i="39"/>
  <c r="T50" i="19"/>
  <c r="T54" i="19" s="1"/>
  <c r="T27" i="19" s="1"/>
  <c r="T24" i="19" s="1"/>
  <c r="K23" i="19" s="1"/>
  <c r="U30" i="19" s="1"/>
  <c r="N54" i="19"/>
  <c r="N27" i="19" s="1"/>
  <c r="N24" i="19" s="1"/>
  <c r="T50" i="59"/>
  <c r="T54" i="59" s="1"/>
  <c r="N54" i="59"/>
  <c r="BA50" i="37"/>
  <c r="BK50" i="37"/>
  <c r="BL50" i="37" s="1"/>
  <c r="BM50" i="37" s="1"/>
  <c r="BN50" i="37" s="1"/>
  <c r="BO50" i="37" s="1"/>
  <c r="BK50" i="29"/>
  <c r="BL50" i="29" s="1"/>
  <c r="BM50" i="29" s="1"/>
  <c r="BN50" i="29" s="1"/>
  <c r="BO50" i="29" s="1"/>
  <c r="BA50" i="29"/>
  <c r="BK50" i="64"/>
  <c r="BL50" i="64" s="1"/>
  <c r="BM50" i="64" s="1"/>
  <c r="BN50" i="64" s="1"/>
  <c r="BO50" i="64" s="1"/>
  <c r="BA50" i="64"/>
  <c r="AD29" i="11"/>
  <c r="AH29" i="11"/>
  <c r="BV36" i="41"/>
  <c r="CV36" i="41"/>
  <c r="DF36" i="41"/>
  <c r="DG36" i="41" s="1"/>
  <c r="DH36" i="41" s="1"/>
  <c r="DI36" i="41" s="1"/>
  <c r="DJ36" i="41" s="1"/>
  <c r="DK36" i="41" s="1"/>
  <c r="DL36" i="41" s="1"/>
  <c r="DM36" i="41" s="1"/>
  <c r="DN36" i="41" s="1"/>
  <c r="CR36" i="41"/>
  <c r="BW36" i="41"/>
  <c r="CM37" i="51"/>
  <c r="BH37" i="51"/>
  <c r="O53" i="27"/>
  <c r="O28" i="27" s="1"/>
  <c r="O54" i="27"/>
  <c r="BC37" i="17"/>
  <c r="CI37" i="17"/>
  <c r="S28" i="23"/>
  <c r="AB29" i="55"/>
  <c r="CH51" i="9"/>
  <c r="CF51" i="9"/>
  <c r="BB51" i="9"/>
  <c r="CG51" i="9"/>
  <c r="CG51" i="35"/>
  <c r="CH51" i="35"/>
  <c r="CF51" i="35"/>
  <c r="BB51" i="35"/>
  <c r="T34" i="23"/>
  <c r="T55" i="23" s="1"/>
  <c r="N55" i="23"/>
  <c r="N28" i="23" s="1"/>
  <c r="N54" i="55"/>
  <c r="T50" i="55"/>
  <c r="T54" i="55" s="1"/>
  <c r="AI34" i="3"/>
  <c r="AE34" i="3"/>
  <c r="BC36" i="64"/>
  <c r="CI36" i="64"/>
  <c r="J34" i="55"/>
  <c r="U34" i="55"/>
  <c r="G55" i="55"/>
  <c r="AI36" i="29"/>
  <c r="AE36" i="29"/>
  <c r="K52" i="29"/>
  <c r="O52" i="29"/>
  <c r="BU52" i="41"/>
  <c r="CQ52" i="41"/>
  <c r="T50" i="17"/>
  <c r="T54" i="17" s="1"/>
  <c r="T27" i="17" s="1"/>
  <c r="T24" i="17" s="1"/>
  <c r="K23" i="17" s="1"/>
  <c r="U30" i="17" s="1"/>
  <c r="N54" i="17"/>
  <c r="N27" i="17" s="1"/>
  <c r="N24" i="17" s="1"/>
  <c r="S27" i="47"/>
  <c r="S24" i="47" s="1"/>
  <c r="V29" i="33"/>
  <c r="BK50" i="9"/>
  <c r="BL50" i="9" s="1"/>
  <c r="BM50" i="9" s="1"/>
  <c r="BN50" i="9" s="1"/>
  <c r="BO50" i="9" s="1"/>
  <c r="BA50" i="9"/>
  <c r="T50" i="35"/>
  <c r="T54" i="35" s="1"/>
  <c r="T27" i="35" s="1"/>
  <c r="T24" i="35" s="1"/>
  <c r="K23" i="35" s="1"/>
  <c r="U30" i="35" s="1"/>
  <c r="N54" i="35"/>
  <c r="N27" i="35" s="1"/>
  <c r="N24" i="35" s="1"/>
  <c r="AA29" i="19"/>
  <c r="AE36" i="31"/>
  <c r="AI36" i="31"/>
  <c r="O52" i="31"/>
  <c r="O54" i="31" s="1"/>
  <c r="K52" i="31"/>
  <c r="CH52" i="17"/>
  <c r="CF52" i="17"/>
  <c r="BB52" i="17"/>
  <c r="CG52" i="17"/>
  <c r="L27" i="25"/>
  <c r="L24" i="25" s="1"/>
  <c r="BD36" i="15"/>
  <c r="CJ36" i="15"/>
  <c r="DF36" i="35"/>
  <c r="DG36" i="35" s="1"/>
  <c r="DH36" i="35" s="1"/>
  <c r="DI36" i="35" s="1"/>
  <c r="DJ36" i="35" s="1"/>
  <c r="DK36" i="35" s="1"/>
  <c r="DL36" i="35" s="1"/>
  <c r="DM36" i="35" s="1"/>
  <c r="DN36" i="35" s="1"/>
  <c r="CR36" i="35"/>
  <c r="CV36" i="35"/>
  <c r="BV36" i="35"/>
  <c r="BW36" i="35"/>
  <c r="CH51" i="37"/>
  <c r="BB51" i="37"/>
  <c r="CF51" i="37"/>
  <c r="CG51" i="37"/>
  <c r="AI38" i="61"/>
  <c r="AE38" i="61"/>
  <c r="Y29" i="25"/>
  <c r="R28" i="25"/>
  <c r="S29" i="25"/>
  <c r="N29" i="25"/>
  <c r="M28" i="25"/>
  <c r="AF34" i="49"/>
  <c r="AJ34" i="49"/>
  <c r="AK34" i="49"/>
  <c r="T36" i="25"/>
  <c r="N53" i="25"/>
  <c r="AE38" i="57"/>
  <c r="AI38" i="57"/>
  <c r="CK37" i="13"/>
  <c r="BE37" i="13"/>
  <c r="CG51" i="29"/>
  <c r="CF51" i="29"/>
  <c r="BB51" i="29"/>
  <c r="CH51" i="29"/>
  <c r="Z29" i="61"/>
  <c r="BA50" i="17"/>
  <c r="BK50" i="17"/>
  <c r="BL50" i="17" s="1"/>
  <c r="BM50" i="17" s="1"/>
  <c r="BN50" i="17" s="1"/>
  <c r="BO50" i="17" s="1"/>
  <c r="BK50" i="57"/>
  <c r="BL50" i="57" s="1"/>
  <c r="BM50" i="57" s="1"/>
  <c r="BN50" i="57" s="1"/>
  <c r="BO50" i="57" s="1"/>
  <c r="BA50" i="57"/>
  <c r="N55" i="45"/>
  <c r="N28" i="45" s="1"/>
  <c r="T34" i="45"/>
  <c r="T55" i="45" s="1"/>
  <c r="T28" i="45" s="1"/>
  <c r="CI36" i="17"/>
  <c r="BC36" i="17"/>
  <c r="AE34" i="35"/>
  <c r="AI34" i="35"/>
  <c r="T50" i="9"/>
  <c r="T54" i="9" s="1"/>
  <c r="T27" i="9" s="1"/>
  <c r="T24" i="9" s="1"/>
  <c r="N54" i="9"/>
  <c r="N27" i="9" s="1"/>
  <c r="N24" i="9" s="1"/>
  <c r="BV36" i="37"/>
  <c r="CV36" i="37"/>
  <c r="BW36" i="37"/>
  <c r="DF36" i="37"/>
  <c r="DG36" i="37" s="1"/>
  <c r="DH36" i="37" s="1"/>
  <c r="DI36" i="37" s="1"/>
  <c r="DJ36" i="37" s="1"/>
  <c r="DK36" i="37" s="1"/>
  <c r="DL36" i="37" s="1"/>
  <c r="DM36" i="37" s="1"/>
  <c r="DN36" i="37" s="1"/>
  <c r="CR36" i="37"/>
  <c r="V34" i="33"/>
  <c r="O28" i="51"/>
  <c r="O27" i="51"/>
  <c r="O24" i="51" s="1"/>
  <c r="AG37" i="25"/>
  <c r="AM37" i="25" s="1"/>
  <c r="AN37" i="25" s="1"/>
  <c r="AO37" i="25" s="1"/>
  <c r="AP37" i="25" s="1"/>
  <c r="AQ37" i="25" s="1"/>
  <c r="AR37" i="25" s="1"/>
  <c r="AS37" i="25" s="1"/>
  <c r="AT37" i="25" s="1"/>
  <c r="AU37" i="25" s="1"/>
  <c r="AV37" i="25" s="1"/>
  <c r="AW37" i="25" s="1"/>
  <c r="AX37" i="25" s="1"/>
  <c r="AY37" i="25" s="1"/>
  <c r="AZ37" i="25" s="1"/>
  <c r="AL37" i="25"/>
  <c r="N54" i="15"/>
  <c r="N27" i="15" s="1"/>
  <c r="N24" i="15" s="1"/>
  <c r="T50" i="15"/>
  <c r="T54" i="15" s="1"/>
  <c r="T27" i="15" s="1"/>
  <c r="T24" i="15" s="1"/>
  <c r="K23" i="15" s="1"/>
  <c r="U30" i="15" s="1"/>
  <c r="BK50" i="13"/>
  <c r="BL50" i="13" s="1"/>
  <c r="BM50" i="13" s="1"/>
  <c r="BN50" i="13" s="1"/>
  <c r="BO50" i="13" s="1"/>
  <c r="BA50" i="13"/>
  <c r="AB34" i="41"/>
  <c r="CM37" i="61"/>
  <c r="BH37" i="61"/>
  <c r="W29" i="29"/>
  <c r="BB51" i="17"/>
  <c r="CF51" i="17"/>
  <c r="CH51" i="17"/>
  <c r="CG51" i="17"/>
  <c r="BK50" i="23"/>
  <c r="BL50" i="23" s="1"/>
  <c r="BM50" i="23" s="1"/>
  <c r="BN50" i="23" s="1"/>
  <c r="BO50" i="23" s="1"/>
  <c r="BA50" i="23"/>
  <c r="R55" i="25"/>
  <c r="R27" i="25" s="1"/>
  <c r="R24" i="25" s="1"/>
  <c r="BA50" i="19"/>
  <c r="BK50" i="19"/>
  <c r="BL50" i="19" s="1"/>
  <c r="BM50" i="19" s="1"/>
  <c r="BN50" i="19" s="1"/>
  <c r="BO50" i="19" s="1"/>
  <c r="BA50" i="25"/>
  <c r="BK50" i="25"/>
  <c r="BL50" i="25" s="1"/>
  <c r="BM50" i="25" s="1"/>
  <c r="BN50" i="25" s="1"/>
  <c r="BO50" i="25" s="1"/>
  <c r="CF51" i="61"/>
  <c r="CG51" i="61"/>
  <c r="CH51" i="61"/>
  <c r="BB51" i="61"/>
  <c r="N52" i="25"/>
  <c r="T52" i="25" s="1"/>
  <c r="T53" i="25" s="1"/>
  <c r="S52" i="25"/>
  <c r="S53" i="25" s="1"/>
  <c r="AA29" i="57"/>
  <c r="BG36" i="13"/>
  <c r="CN36" i="13" s="1"/>
  <c r="CL36" i="13"/>
  <c r="BP36" i="13"/>
  <c r="BQ36" i="13" s="1"/>
  <c r="BR36" i="13" s="1"/>
  <c r="BS36" i="13" s="1"/>
  <c r="BT36" i="13" s="1"/>
  <c r="BF36" i="13"/>
  <c r="CF51" i="51"/>
  <c r="BB51" i="51"/>
  <c r="CG51" i="51"/>
  <c r="CH51" i="51"/>
  <c r="P28" i="49"/>
  <c r="P27" i="49"/>
  <c r="P24" i="49" s="1"/>
  <c r="CG51" i="55"/>
  <c r="CF51" i="55"/>
  <c r="CH51" i="55"/>
  <c r="BB51" i="55"/>
  <c r="S38" i="23"/>
  <c r="S56" i="23" s="1"/>
  <c r="M56" i="23"/>
  <c r="N38" i="23"/>
  <c r="R38" i="25"/>
  <c r="R56" i="25" s="1"/>
  <c r="Q38" i="25"/>
  <c r="Q56" i="25" s="1"/>
  <c r="L56" i="25"/>
  <c r="M38" i="25"/>
  <c r="Z29" i="59"/>
  <c r="Q29" i="27"/>
  <c r="R29" i="27"/>
  <c r="M29" i="27"/>
  <c r="L28" i="27"/>
  <c r="BK50" i="51"/>
  <c r="BL50" i="51" s="1"/>
  <c r="BM50" i="51" s="1"/>
  <c r="BN50" i="51" s="1"/>
  <c r="BO50" i="51" s="1"/>
  <c r="BA50" i="51"/>
  <c r="T29" i="59"/>
  <c r="CI52" i="15"/>
  <c r="BC52" i="15"/>
  <c r="BY44" i="35"/>
  <c r="CT44" i="35"/>
  <c r="CX44" i="35"/>
  <c r="G28" i="53"/>
  <c r="G27" i="53"/>
  <c r="V34" i="53"/>
  <c r="BH37" i="35"/>
  <c r="CM37" i="35"/>
  <c r="BU52" i="35"/>
  <c r="CQ52" i="35"/>
  <c r="BB51" i="43"/>
  <c r="CG51" i="43"/>
  <c r="CH51" i="43"/>
  <c r="CF51" i="43"/>
  <c r="BH37" i="41"/>
  <c r="CM37" i="41"/>
  <c r="BK50" i="15"/>
  <c r="BL50" i="15" s="1"/>
  <c r="BM50" i="15" s="1"/>
  <c r="BN50" i="15" s="1"/>
  <c r="BO50" i="15" s="1"/>
  <c r="BA50" i="15"/>
  <c r="T50" i="13"/>
  <c r="T54" i="13" s="1"/>
  <c r="T27" i="13" s="1"/>
  <c r="T24" i="13" s="1"/>
  <c r="K23" i="13" s="1"/>
  <c r="U30" i="13" s="1"/>
  <c r="N54" i="13"/>
  <c r="N27" i="13" s="1"/>
  <c r="N24" i="13" s="1"/>
  <c r="R27" i="47"/>
  <c r="R24" i="47" s="1"/>
  <c r="V29" i="31"/>
  <c r="AI34" i="11"/>
  <c r="AE34" i="11"/>
  <c r="T50" i="31"/>
  <c r="BA50" i="59"/>
  <c r="BK50" i="59"/>
  <c r="BL50" i="59" s="1"/>
  <c r="BM50" i="59" s="1"/>
  <c r="BN50" i="59" s="1"/>
  <c r="BO50" i="59" s="1"/>
  <c r="W38" i="27"/>
  <c r="X38" i="27" s="1"/>
  <c r="AK37" i="27"/>
  <c r="AF37" i="27"/>
  <c r="AJ37" i="27"/>
  <c r="G56" i="31"/>
  <c r="J38" i="31"/>
  <c r="U38" i="31"/>
  <c r="V38" i="31" s="1"/>
  <c r="CH51" i="59"/>
  <c r="CG51" i="59"/>
  <c r="BB51" i="59"/>
  <c r="CF51" i="59"/>
  <c r="T50" i="37"/>
  <c r="T54" i="37" s="1"/>
  <c r="T27" i="37" s="1"/>
  <c r="T24" i="37" s="1"/>
  <c r="K23" i="37" s="1"/>
  <c r="U30" i="37" s="1"/>
  <c r="N54" i="37"/>
  <c r="N27" i="37" s="1"/>
  <c r="N24" i="37" s="1"/>
  <c r="P38" i="27"/>
  <c r="P56" i="27" s="1"/>
  <c r="L38" i="27"/>
  <c r="K56" i="27"/>
  <c r="U52" i="33"/>
  <c r="V52" i="33" s="1"/>
  <c r="W52" i="33" s="1"/>
  <c r="X52" i="33" s="1"/>
  <c r="Y52" i="33" s="1"/>
  <c r="Z52" i="33" s="1"/>
  <c r="AA52" i="33" s="1"/>
  <c r="AB52" i="33" s="1"/>
  <c r="AC52" i="33" s="1"/>
  <c r="J52" i="33"/>
  <c r="G54" i="33"/>
  <c r="G27" i="33" s="1"/>
  <c r="O36" i="33"/>
  <c r="K36" i="33"/>
  <c r="AJ37" i="53"/>
  <c r="AK37" i="53"/>
  <c r="AF37" i="53"/>
  <c r="AE38" i="53"/>
  <c r="AI38" i="53"/>
  <c r="AK37" i="49"/>
  <c r="AF37" i="49"/>
  <c r="AJ37" i="49"/>
  <c r="AE38" i="49"/>
  <c r="AI38" i="49"/>
  <c r="AK37" i="47"/>
  <c r="AJ37" i="47"/>
  <c r="AF37" i="47"/>
  <c r="AE38" i="47"/>
  <c r="AI38" i="47"/>
  <c r="AF38" i="39"/>
  <c r="AK38" i="39"/>
  <c r="AJ38" i="39"/>
  <c r="AJ37" i="39"/>
  <c r="AF37" i="39"/>
  <c r="AK37" i="39"/>
  <c r="AC38" i="9"/>
  <c r="AE37" i="9"/>
  <c r="AI37" i="9"/>
  <c r="CR35" i="64"/>
  <c r="DF35" i="64"/>
  <c r="BV35" i="64"/>
  <c r="CV35" i="64"/>
  <c r="BW35" i="64"/>
  <c r="BE35" i="61"/>
  <c r="CK35" i="61"/>
  <c r="BO35" i="61"/>
  <c r="DT48" i="61"/>
  <c r="DS52" i="61"/>
  <c r="DV36" i="61"/>
  <c r="DT52" i="59"/>
  <c r="DU48" i="59"/>
  <c r="CK35" i="59"/>
  <c r="BE35" i="59"/>
  <c r="DW36" i="59"/>
  <c r="BO35" i="59"/>
  <c r="BO35" i="57"/>
  <c r="DS52" i="57"/>
  <c r="DW36" i="57"/>
  <c r="DT48" i="57"/>
  <c r="CK35" i="57"/>
  <c r="BE35" i="57"/>
  <c r="CL35" i="55"/>
  <c r="BP35" i="55"/>
  <c r="BG35" i="55"/>
  <c r="BF35" i="55"/>
  <c r="DT52" i="55"/>
  <c r="DT48" i="55"/>
  <c r="DT48" i="53"/>
  <c r="CN29" i="53"/>
  <c r="CM29" i="53"/>
  <c r="BH29" i="53"/>
  <c r="DW36" i="53"/>
  <c r="BP35" i="53"/>
  <c r="BF35" i="53"/>
  <c r="BG35" i="53"/>
  <c r="CL35" i="53"/>
  <c r="BQ29" i="53"/>
  <c r="DT52" i="53"/>
  <c r="BP29" i="51"/>
  <c r="BG29" i="51"/>
  <c r="CL29" i="51"/>
  <c r="BF29" i="51"/>
  <c r="DV36" i="51"/>
  <c r="DT48" i="51"/>
  <c r="DS52" i="51"/>
  <c r="CL35" i="51"/>
  <c r="BF35" i="51"/>
  <c r="BP35" i="51"/>
  <c r="BG35" i="51"/>
  <c r="DU48" i="49"/>
  <c r="BP35" i="49"/>
  <c r="BG35" i="49"/>
  <c r="CL35" i="49"/>
  <c r="BF35" i="49"/>
  <c r="DV36" i="49"/>
  <c r="DT52" i="49"/>
  <c r="CK29" i="49"/>
  <c r="BE29" i="49"/>
  <c r="BO29" i="49"/>
  <c r="BE29" i="47"/>
  <c r="CK29" i="47"/>
  <c r="BP35" i="47"/>
  <c r="BG35" i="47"/>
  <c r="BF35" i="47"/>
  <c r="CL35" i="47"/>
  <c r="DV36" i="47"/>
  <c r="BO29" i="47"/>
  <c r="DT48" i="47"/>
  <c r="DS52" i="47"/>
  <c r="DT52" i="45"/>
  <c r="DV36" i="45"/>
  <c r="BO35" i="45"/>
  <c r="CK35" i="45"/>
  <c r="BE35" i="45"/>
  <c r="BP29" i="45"/>
  <c r="BG29" i="45"/>
  <c r="CL29" i="45"/>
  <c r="BF29" i="45"/>
  <c r="DT48" i="45"/>
  <c r="BP35" i="43"/>
  <c r="CL35" i="43"/>
  <c r="BG35" i="43"/>
  <c r="BF35" i="43"/>
  <c r="BO29" i="43"/>
  <c r="CK29" i="43"/>
  <c r="BE29" i="43"/>
  <c r="DT48" i="43"/>
  <c r="CN35" i="41"/>
  <c r="BQ35" i="41"/>
  <c r="DV48" i="41"/>
  <c r="CM35" i="41"/>
  <c r="BH35" i="41"/>
  <c r="BQ35" i="39"/>
  <c r="BH35" i="39"/>
  <c r="CM35" i="39"/>
  <c r="DW36" i="39"/>
  <c r="CN35" i="39"/>
  <c r="CL29" i="39"/>
  <c r="BP29" i="39"/>
  <c r="BG29" i="39"/>
  <c r="BF29" i="39"/>
  <c r="DT48" i="39"/>
  <c r="DS52" i="39"/>
  <c r="CN35" i="37"/>
  <c r="DT48" i="37"/>
  <c r="BQ35" i="37"/>
  <c r="CM35" i="37"/>
  <c r="BH35" i="37"/>
  <c r="BO35" i="35"/>
  <c r="CK35" i="35"/>
  <c r="BE35" i="35"/>
  <c r="DT48" i="35"/>
  <c r="BE35" i="33"/>
  <c r="CK35" i="33"/>
  <c r="DT48" i="33"/>
  <c r="BO35" i="33"/>
  <c r="DT48" i="31"/>
  <c r="BE35" i="31"/>
  <c r="CK35" i="31"/>
  <c r="BO35" i="31"/>
  <c r="DT48" i="29"/>
  <c r="CL35" i="29"/>
  <c r="BG35" i="29"/>
  <c r="BP35" i="29"/>
  <c r="BF35" i="29"/>
  <c r="BR35" i="27"/>
  <c r="DT48" i="27"/>
  <c r="CO35" i="27"/>
  <c r="BI35" i="27"/>
  <c r="BO35" i="25"/>
  <c r="BE35" i="25"/>
  <c r="CK35" i="25"/>
  <c r="DT48" i="25"/>
  <c r="DT48" i="23"/>
  <c r="BP35" i="23"/>
  <c r="CL35" i="23"/>
  <c r="BF35" i="23"/>
  <c r="BG35" i="23"/>
  <c r="DU48" i="19"/>
  <c r="CL35" i="19"/>
  <c r="BP35" i="19"/>
  <c r="BG35" i="19"/>
  <c r="BF35" i="19"/>
  <c r="CL35" i="17"/>
  <c r="BF35" i="17"/>
  <c r="BP35" i="17"/>
  <c r="BG35" i="17"/>
  <c r="DT48" i="17"/>
  <c r="BG35" i="15"/>
  <c r="CL35" i="15"/>
  <c r="BP35" i="15"/>
  <c r="BF35" i="15"/>
  <c r="DT48" i="15"/>
  <c r="DT48" i="13"/>
  <c r="BO35" i="13"/>
  <c r="BE35" i="13"/>
  <c r="CK35" i="13"/>
  <c r="CL35" i="11"/>
  <c r="BF35" i="11"/>
  <c r="BG35" i="11"/>
  <c r="BP35" i="11"/>
  <c r="BN29" i="9"/>
  <c r="BO34" i="9"/>
  <c r="DR52" i="9"/>
  <c r="CL35" i="9"/>
  <c r="BF35" i="9"/>
  <c r="BP35" i="9"/>
  <c r="BG35" i="9"/>
  <c r="DS48" i="9"/>
  <c r="CJ29" i="9"/>
  <c r="BD29" i="9"/>
  <c r="DV36" i="9"/>
  <c r="CK34" i="9"/>
  <c r="BE34" i="9"/>
  <c r="BE51" i="3"/>
  <c r="BP51" i="3" s="1"/>
  <c r="BQ51" i="3" s="1"/>
  <c r="BR51" i="3" s="1"/>
  <c r="BS51" i="3" s="1"/>
  <c r="BT51" i="3" s="1"/>
  <c r="O37" i="3"/>
  <c r="O55" i="3" s="1"/>
  <c r="K37" i="3"/>
  <c r="O38" i="3"/>
  <c r="O56" i="3" s="1"/>
  <c r="K38" i="3"/>
  <c r="S50" i="3"/>
  <c r="N50" i="3"/>
  <c r="Q36" i="3"/>
  <c r="M36" i="3"/>
  <c r="R36" i="3"/>
  <c r="CG49" i="3"/>
  <c r="BB49" i="3"/>
  <c r="CH49" i="3"/>
  <c r="CF49" i="3"/>
  <c r="BD47" i="3"/>
  <c r="CJ47" i="3"/>
  <c r="CK39" i="3"/>
  <c r="CI39" i="3"/>
  <c r="CJ39" i="3"/>
  <c r="CL32" i="3"/>
  <c r="BP32" i="3"/>
  <c r="BQ32" i="3" s="1"/>
  <c r="BR32" i="3" s="1"/>
  <c r="BS32" i="3" s="1"/>
  <c r="BT32" i="3" s="1"/>
  <c r="BG32" i="3"/>
  <c r="CN32" i="3" s="1"/>
  <c r="BF32" i="3"/>
  <c r="BP31" i="3"/>
  <c r="BQ31" i="3" s="1"/>
  <c r="BR31" i="3" s="1"/>
  <c r="BS31" i="3" s="1"/>
  <c r="BT31" i="3" s="1"/>
  <c r="CL31" i="3"/>
  <c r="BF31" i="3"/>
  <c r="BG31" i="3"/>
  <c r="CN31" i="3" s="1"/>
  <c r="BP46" i="3"/>
  <c r="BQ46" i="3" s="1"/>
  <c r="BR46" i="3" s="1"/>
  <c r="BS46" i="3" s="1"/>
  <c r="BT46" i="3" s="1"/>
  <c r="CL46" i="3"/>
  <c r="BG46" i="3"/>
  <c r="CN46" i="3" s="1"/>
  <c r="BF46" i="3"/>
  <c r="BB35" i="3"/>
  <c r="CH35" i="3"/>
  <c r="CG35" i="3"/>
  <c r="CF35" i="3"/>
  <c r="BP45" i="3"/>
  <c r="BQ45" i="3" s="1"/>
  <c r="BR45" i="3" s="1"/>
  <c r="BS45" i="3" s="1"/>
  <c r="BT45" i="3" s="1"/>
  <c r="CL45" i="3"/>
  <c r="BG45" i="3"/>
  <c r="CN45" i="3" s="1"/>
  <c r="BF45" i="3"/>
  <c r="CL33" i="3"/>
  <c r="BP33" i="3"/>
  <c r="BQ33" i="3" s="1"/>
  <c r="BR33" i="3" s="1"/>
  <c r="BS33" i="3" s="1"/>
  <c r="BT33" i="3" s="1"/>
  <c r="BG33" i="3"/>
  <c r="CN33" i="3" s="1"/>
  <c r="BF33" i="3"/>
  <c r="CK42" i="3"/>
  <c r="CJ44" i="3"/>
  <c r="CI50" i="3"/>
  <c r="BD50" i="3"/>
  <c r="CJ50" i="3"/>
  <c r="CL42" i="3"/>
  <c r="BG42" i="3"/>
  <c r="CN42" i="3" s="1"/>
  <c r="BF42" i="3"/>
  <c r="CL39" i="3"/>
  <c r="BF39" i="3"/>
  <c r="BG39" i="3"/>
  <c r="CN39" i="3" s="1"/>
  <c r="CK44" i="3"/>
  <c r="BE44" i="3"/>
  <c r="BP44" i="3" s="1"/>
  <c r="BQ44" i="3" s="1"/>
  <c r="BR44" i="3" s="1"/>
  <c r="BS44" i="3" s="1"/>
  <c r="BT44" i="3" s="1"/>
  <c r="BH41" i="3"/>
  <c r="CM41" i="3"/>
  <c r="CM40" i="3"/>
  <c r="BH40" i="3"/>
  <c r="AJ48" i="3"/>
  <c r="AK48" i="3"/>
  <c r="AD29" i="3"/>
  <c r="AI29" i="3" s="1"/>
  <c r="AF48" i="3"/>
  <c r="AL48" i="3" s="1"/>
  <c r="U56" i="64" l="1"/>
  <c r="V30" i="64"/>
  <c r="U55" i="64"/>
  <c r="U53" i="64"/>
  <c r="U54" i="64"/>
  <c r="U27" i="64" s="1"/>
  <c r="U24" i="64" s="1"/>
  <c r="U55" i="17"/>
  <c r="U53" i="17"/>
  <c r="U54" i="17"/>
  <c r="V30" i="17"/>
  <c r="U56" i="17"/>
  <c r="U53" i="19"/>
  <c r="V30" i="19"/>
  <c r="U54" i="19"/>
  <c r="U56" i="19"/>
  <c r="U55" i="19"/>
  <c r="U28" i="19" s="1"/>
  <c r="U53" i="37"/>
  <c r="U54" i="37"/>
  <c r="V30" i="37"/>
  <c r="U56" i="37"/>
  <c r="U55" i="37"/>
  <c r="U28" i="37" s="1"/>
  <c r="U53" i="13"/>
  <c r="V30" i="13"/>
  <c r="U54" i="13"/>
  <c r="U55" i="13"/>
  <c r="U28" i="13" s="1"/>
  <c r="U56" i="13"/>
  <c r="U55" i="15"/>
  <c r="U54" i="15"/>
  <c r="V30" i="15"/>
  <c r="U53" i="15"/>
  <c r="U56" i="15"/>
  <c r="V30" i="43"/>
  <c r="U53" i="43"/>
  <c r="U54" i="43"/>
  <c r="U56" i="43"/>
  <c r="U55" i="43"/>
  <c r="U54" i="35"/>
  <c r="V30" i="35"/>
  <c r="U53" i="35"/>
  <c r="U55" i="35"/>
  <c r="U56" i="35"/>
  <c r="U53" i="41"/>
  <c r="U54" i="41"/>
  <c r="V30" i="41"/>
  <c r="U56" i="41"/>
  <c r="U55" i="41"/>
  <c r="O52" i="33"/>
  <c r="K52" i="33"/>
  <c r="BC51" i="59"/>
  <c r="CI51" i="59"/>
  <c r="K38" i="31"/>
  <c r="O38" i="31"/>
  <c r="O56" i="31" s="1"/>
  <c r="Y38" i="27"/>
  <c r="CG50" i="59"/>
  <c r="BB50" i="59"/>
  <c r="CH50" i="59"/>
  <c r="CF50" i="59"/>
  <c r="AK34" i="11"/>
  <c r="AF34" i="11"/>
  <c r="AJ34" i="11"/>
  <c r="W29" i="31"/>
  <c r="BB50" i="51"/>
  <c r="CG50" i="51"/>
  <c r="CH50" i="51"/>
  <c r="CF50" i="51"/>
  <c r="P36" i="33"/>
  <c r="L36" i="33"/>
  <c r="AD52" i="33"/>
  <c r="AH52" i="33"/>
  <c r="M38" i="27"/>
  <c r="Q38" i="27"/>
  <c r="Q56" i="27" s="1"/>
  <c r="L56" i="27"/>
  <c r="R38" i="27"/>
  <c r="R56" i="27" s="1"/>
  <c r="W38" i="31"/>
  <c r="AL37" i="27"/>
  <c r="AG37" i="27"/>
  <c r="AM37" i="27" s="1"/>
  <c r="AN37" i="27" s="1"/>
  <c r="AO37" i="27" s="1"/>
  <c r="AP37" i="27" s="1"/>
  <c r="AQ37" i="27" s="1"/>
  <c r="AR37" i="27" s="1"/>
  <c r="AS37" i="27" s="1"/>
  <c r="AT37" i="27" s="1"/>
  <c r="AU37" i="27" s="1"/>
  <c r="AV37" i="27" s="1"/>
  <c r="AW37" i="27" s="1"/>
  <c r="AX37" i="27" s="1"/>
  <c r="AY37" i="27" s="1"/>
  <c r="AZ37" i="27" s="1"/>
  <c r="BI37" i="41"/>
  <c r="CO37" i="41"/>
  <c r="BC51" i="43"/>
  <c r="CI51" i="43"/>
  <c r="DF52" i="35"/>
  <c r="DG52" i="35" s="1"/>
  <c r="DH52" i="35" s="1"/>
  <c r="DI52" i="35" s="1"/>
  <c r="DJ52" i="35" s="1"/>
  <c r="DK52" i="35" s="1"/>
  <c r="DL52" i="35" s="1"/>
  <c r="DM52" i="35" s="1"/>
  <c r="DN52" i="35" s="1"/>
  <c r="BV52" i="35"/>
  <c r="CR52" i="35"/>
  <c r="CV52" i="35"/>
  <c r="BW52" i="35"/>
  <c r="CO37" i="35"/>
  <c r="BI37" i="35"/>
  <c r="W34" i="53"/>
  <c r="BD52" i="15"/>
  <c r="CJ52" i="15"/>
  <c r="AA29" i="59"/>
  <c r="CI51" i="55"/>
  <c r="BC51" i="55"/>
  <c r="CI51" i="51"/>
  <c r="BC51" i="51"/>
  <c r="CM36" i="13"/>
  <c r="BH36" i="13"/>
  <c r="AB29" i="57"/>
  <c r="BB50" i="25"/>
  <c r="CG50" i="25"/>
  <c r="CH50" i="25"/>
  <c r="CF50" i="25"/>
  <c r="CG50" i="19"/>
  <c r="CF50" i="19"/>
  <c r="CH50" i="19"/>
  <c r="BB50" i="19"/>
  <c r="BC51" i="17"/>
  <c r="CI51" i="17"/>
  <c r="X29" i="29"/>
  <c r="CH50" i="13"/>
  <c r="CF50" i="13"/>
  <c r="BB50" i="13"/>
  <c r="CG50" i="13"/>
  <c r="W34" i="33"/>
  <c r="K23" i="9"/>
  <c r="U30" i="9" s="1"/>
  <c r="AF34" i="35"/>
  <c r="AK34" i="35"/>
  <c r="AJ34" i="35"/>
  <c r="CF50" i="57"/>
  <c r="CH50" i="57"/>
  <c r="CG50" i="57"/>
  <c r="BB50" i="57"/>
  <c r="AA29" i="61"/>
  <c r="CI51" i="29"/>
  <c r="BC51" i="29"/>
  <c r="S28" i="25"/>
  <c r="Z29" i="25"/>
  <c r="AK38" i="61"/>
  <c r="AJ38" i="61"/>
  <c r="AF38" i="61"/>
  <c r="CI51" i="37"/>
  <c r="BC51" i="37"/>
  <c r="BE36" i="15"/>
  <c r="CK36" i="15"/>
  <c r="P52" i="31"/>
  <c r="P54" i="31" s="1"/>
  <c r="L52" i="31"/>
  <c r="K54" i="31"/>
  <c r="AB29" i="19"/>
  <c r="O53" i="29"/>
  <c r="O28" i="29" s="1"/>
  <c r="O54" i="29"/>
  <c r="AF36" i="29"/>
  <c r="AK36" i="29"/>
  <c r="AJ36" i="29"/>
  <c r="G28" i="55"/>
  <c r="G27" i="55"/>
  <c r="K34" i="55"/>
  <c r="O34" i="55"/>
  <c r="O55" i="55" s="1"/>
  <c r="BD36" i="64"/>
  <c r="CJ36" i="64"/>
  <c r="CI51" i="35"/>
  <c r="BC51" i="35"/>
  <c r="AC29" i="55"/>
  <c r="O27" i="27"/>
  <c r="O24" i="27" s="1"/>
  <c r="CO37" i="51"/>
  <c r="BI37" i="51"/>
  <c r="BX36" i="41"/>
  <c r="CW36" i="41"/>
  <c r="CS36" i="41"/>
  <c r="AI29" i="11"/>
  <c r="AE29" i="11"/>
  <c r="CH50" i="37"/>
  <c r="CG50" i="37"/>
  <c r="CF50" i="37"/>
  <c r="BB50" i="37"/>
  <c r="BC51" i="39"/>
  <c r="CI51" i="39"/>
  <c r="BD37" i="64"/>
  <c r="CJ37" i="64"/>
  <c r="W34" i="31"/>
  <c r="AD29" i="15"/>
  <c r="AH29" i="15"/>
  <c r="N27" i="45"/>
  <c r="N24" i="45" s="1"/>
  <c r="K23" i="45" s="1"/>
  <c r="U30" i="45" s="1"/>
  <c r="U53" i="39"/>
  <c r="V30" i="39"/>
  <c r="U55" i="39"/>
  <c r="U54" i="39"/>
  <c r="U56" i="39"/>
  <c r="AI36" i="33"/>
  <c r="AE36" i="33"/>
  <c r="AI37" i="31"/>
  <c r="AE37" i="31"/>
  <c r="L29" i="31"/>
  <c r="P29" i="31"/>
  <c r="BC51" i="27"/>
  <c r="CI51" i="27"/>
  <c r="CM37" i="59"/>
  <c r="BH37" i="59"/>
  <c r="P34" i="53"/>
  <c r="P55" i="53" s="1"/>
  <c r="L34" i="53"/>
  <c r="K55" i="53"/>
  <c r="CG50" i="11"/>
  <c r="BB50" i="11"/>
  <c r="CH50" i="11"/>
  <c r="CF50" i="11"/>
  <c r="BC51" i="33"/>
  <c r="CI51" i="33"/>
  <c r="L28" i="49"/>
  <c r="L27" i="49"/>
  <c r="L24" i="49" s="1"/>
  <c r="Q28" i="49"/>
  <c r="Q27" i="49"/>
  <c r="Q24" i="49" s="1"/>
  <c r="BC51" i="53"/>
  <c r="CI51" i="53"/>
  <c r="AF34" i="15"/>
  <c r="AJ34" i="15"/>
  <c r="AK34" i="15"/>
  <c r="AE29" i="13"/>
  <c r="AI29" i="13"/>
  <c r="Z38" i="23"/>
  <c r="K28" i="51"/>
  <c r="K27" i="51"/>
  <c r="K24" i="51" s="1"/>
  <c r="L34" i="33"/>
  <c r="P34" i="33"/>
  <c r="CW36" i="43"/>
  <c r="BX36" i="43"/>
  <c r="CS36" i="43"/>
  <c r="CH37" i="23"/>
  <c r="CG37" i="23"/>
  <c r="CF37" i="23"/>
  <c r="BB37" i="23"/>
  <c r="AK38" i="11"/>
  <c r="AF38" i="11"/>
  <c r="AJ38" i="11"/>
  <c r="CI51" i="15"/>
  <c r="BC51" i="15"/>
  <c r="Q27" i="25"/>
  <c r="Q24" i="25" s="1"/>
  <c r="AH29" i="41"/>
  <c r="AD29" i="41"/>
  <c r="DF52" i="43"/>
  <c r="DG52" i="43" s="1"/>
  <c r="DH52" i="43" s="1"/>
  <c r="DI52" i="43" s="1"/>
  <c r="DJ52" i="43" s="1"/>
  <c r="DK52" i="43" s="1"/>
  <c r="DL52" i="43" s="1"/>
  <c r="DM52" i="43" s="1"/>
  <c r="DN52" i="43" s="1"/>
  <c r="CV52" i="43"/>
  <c r="BW52" i="43"/>
  <c r="BV52" i="43"/>
  <c r="CR52" i="43"/>
  <c r="BC51" i="47"/>
  <c r="CI51" i="47"/>
  <c r="AB34" i="43"/>
  <c r="AC38" i="15"/>
  <c r="BI37" i="55"/>
  <c r="CO37" i="55"/>
  <c r="BA34" i="47"/>
  <c r="BK34" i="47"/>
  <c r="BL34" i="47" s="1"/>
  <c r="BM34" i="47" s="1"/>
  <c r="BN34" i="47" s="1"/>
  <c r="BO34" i="47" s="1"/>
  <c r="L29" i="33"/>
  <c r="P29" i="33"/>
  <c r="BE34" i="39"/>
  <c r="CK34" i="39"/>
  <c r="AI52" i="29"/>
  <c r="AE52" i="29"/>
  <c r="U34" i="57"/>
  <c r="G55" i="57"/>
  <c r="J34" i="57"/>
  <c r="AF38" i="51"/>
  <c r="AJ38" i="51"/>
  <c r="AK38" i="51"/>
  <c r="AK38" i="37"/>
  <c r="AJ38" i="37"/>
  <c r="AF38" i="37"/>
  <c r="CF50" i="39"/>
  <c r="BB50" i="39"/>
  <c r="CH50" i="39"/>
  <c r="CG50" i="39"/>
  <c r="BB36" i="25"/>
  <c r="CG36" i="25"/>
  <c r="CF36" i="25"/>
  <c r="CH36" i="25"/>
  <c r="AA34" i="45"/>
  <c r="K27" i="27"/>
  <c r="K24" i="27" s="1"/>
  <c r="K28" i="27"/>
  <c r="M52" i="27"/>
  <c r="R52" i="27"/>
  <c r="R54" i="27" s="1"/>
  <c r="Q52" i="27"/>
  <c r="L54" i="27"/>
  <c r="L27" i="27" s="1"/>
  <c r="L24" i="27" s="1"/>
  <c r="CI51" i="41"/>
  <c r="BC51" i="41"/>
  <c r="CG50" i="35"/>
  <c r="BB50" i="35"/>
  <c r="CF50" i="35"/>
  <c r="CH50" i="35"/>
  <c r="N37" i="27"/>
  <c r="T37" i="27" s="1"/>
  <c r="S37" i="27"/>
  <c r="AI34" i="13"/>
  <c r="AE34" i="13"/>
  <c r="AA34" i="23"/>
  <c r="O55" i="31"/>
  <c r="T34" i="47"/>
  <c r="T55" i="47" s="1"/>
  <c r="T28" i="47" s="1"/>
  <c r="N55" i="47"/>
  <c r="N28" i="47" s="1"/>
  <c r="Z34" i="25"/>
  <c r="CH50" i="41"/>
  <c r="BB50" i="41"/>
  <c r="CG50" i="41"/>
  <c r="CF50" i="41"/>
  <c r="BI37" i="43"/>
  <c r="CO37" i="43"/>
  <c r="BB50" i="49"/>
  <c r="CG50" i="49"/>
  <c r="CH50" i="49"/>
  <c r="CF50" i="49"/>
  <c r="CK37" i="15"/>
  <c r="BE37" i="15"/>
  <c r="BB50" i="43"/>
  <c r="CH50" i="43"/>
  <c r="CG50" i="43"/>
  <c r="CF50" i="43"/>
  <c r="AL38" i="13"/>
  <c r="AG38" i="13"/>
  <c r="K53" i="31"/>
  <c r="R36" i="31"/>
  <c r="M36" i="31"/>
  <c r="Q36" i="31"/>
  <c r="AI37" i="29"/>
  <c r="AE37" i="29"/>
  <c r="CH50" i="31"/>
  <c r="CF50" i="31"/>
  <c r="CG50" i="31"/>
  <c r="BB50" i="31"/>
  <c r="CG50" i="61"/>
  <c r="CH50" i="61"/>
  <c r="BB50" i="61"/>
  <c r="CF50" i="61"/>
  <c r="R55" i="27"/>
  <c r="S34" i="27"/>
  <c r="S55" i="27" s="1"/>
  <c r="N34" i="27"/>
  <c r="M55" i="27"/>
  <c r="S54" i="25"/>
  <c r="S27" i="25" s="1"/>
  <c r="S24" i="25" s="1"/>
  <c r="T54" i="25"/>
  <c r="O53" i="31"/>
  <c r="O28" i="31" s="1"/>
  <c r="K37" i="33"/>
  <c r="O37" i="33"/>
  <c r="O55" i="33" s="1"/>
  <c r="U28" i="64"/>
  <c r="CH50" i="15"/>
  <c r="BB50" i="15"/>
  <c r="CF50" i="15"/>
  <c r="CG50" i="15"/>
  <c r="CU44" i="35"/>
  <c r="CY44" i="35"/>
  <c r="BZ44" i="35"/>
  <c r="N29" i="27"/>
  <c r="S29" i="27"/>
  <c r="N38" i="25"/>
  <c r="S38" i="25"/>
  <c r="S56" i="25" s="1"/>
  <c r="M56" i="25"/>
  <c r="N56" i="23"/>
  <c r="T38" i="23"/>
  <c r="T56" i="23" s="1"/>
  <c r="CI51" i="61"/>
  <c r="BC51" i="61"/>
  <c r="BB50" i="23"/>
  <c r="CH50" i="23"/>
  <c r="CF50" i="23"/>
  <c r="CG50" i="23"/>
  <c r="BI37" i="61"/>
  <c r="CO37" i="61"/>
  <c r="AC34" i="41"/>
  <c r="BA37" i="25"/>
  <c r="BK37" i="25"/>
  <c r="BL37" i="25" s="1"/>
  <c r="BM37" i="25" s="1"/>
  <c r="BN37" i="25" s="1"/>
  <c r="BO37" i="25" s="1"/>
  <c r="CS36" i="37"/>
  <c r="CW36" i="37"/>
  <c r="BX36" i="37"/>
  <c r="BD36" i="17"/>
  <c r="CJ36" i="17"/>
  <c r="CH50" i="17"/>
  <c r="CG50" i="17"/>
  <c r="BB50" i="17"/>
  <c r="CF50" i="17"/>
  <c r="BF37" i="13"/>
  <c r="BG37" i="13"/>
  <c r="CN37" i="13" s="1"/>
  <c r="CL37" i="13"/>
  <c r="BP37" i="13"/>
  <c r="BQ37" i="13" s="1"/>
  <c r="BR37" i="13" s="1"/>
  <c r="BS37" i="13" s="1"/>
  <c r="BT37" i="13" s="1"/>
  <c r="AF38" i="57"/>
  <c r="AJ38" i="57"/>
  <c r="AK38" i="57"/>
  <c r="AG34" i="49"/>
  <c r="AM34" i="49" s="1"/>
  <c r="AN34" i="49" s="1"/>
  <c r="AO34" i="49" s="1"/>
  <c r="AP34" i="49" s="1"/>
  <c r="AQ34" i="49" s="1"/>
  <c r="AR34" i="49" s="1"/>
  <c r="AS34" i="49" s="1"/>
  <c r="AT34" i="49" s="1"/>
  <c r="AU34" i="49" s="1"/>
  <c r="AV34" i="49" s="1"/>
  <c r="AW34" i="49" s="1"/>
  <c r="AX34" i="49" s="1"/>
  <c r="AY34" i="49" s="1"/>
  <c r="AZ34" i="49" s="1"/>
  <c r="AL34" i="49"/>
  <c r="T29" i="25"/>
  <c r="BX36" i="35"/>
  <c r="CS36" i="35"/>
  <c r="CW36" i="35"/>
  <c r="BC52" i="17"/>
  <c r="CI52" i="17"/>
  <c r="AK36" i="31"/>
  <c r="AF36" i="31"/>
  <c r="AJ36" i="31"/>
  <c r="CH50" i="9"/>
  <c r="CG50" i="9"/>
  <c r="CF50" i="9"/>
  <c r="BB50" i="9"/>
  <c r="W29" i="33"/>
  <c r="BW52" i="41"/>
  <c r="CV52" i="41"/>
  <c r="BV52" i="41"/>
  <c r="DF52" i="41"/>
  <c r="DG52" i="41" s="1"/>
  <c r="DH52" i="41" s="1"/>
  <c r="DI52" i="41" s="1"/>
  <c r="DJ52" i="41" s="1"/>
  <c r="DK52" i="41" s="1"/>
  <c r="DL52" i="41" s="1"/>
  <c r="DM52" i="41" s="1"/>
  <c r="DN52" i="41" s="1"/>
  <c r="CR52" i="41"/>
  <c r="L52" i="29"/>
  <c r="P52" i="29"/>
  <c r="K54" i="29"/>
  <c r="V34" i="55"/>
  <c r="AF34" i="3"/>
  <c r="AJ34" i="3"/>
  <c r="AK34" i="3"/>
  <c r="BC51" i="9"/>
  <c r="CI51" i="9"/>
  <c r="BD37" i="17"/>
  <c r="CJ37" i="17"/>
  <c r="CF50" i="64"/>
  <c r="CG50" i="64"/>
  <c r="CH50" i="64"/>
  <c r="BB50" i="64"/>
  <c r="CH50" i="29"/>
  <c r="BB50" i="29"/>
  <c r="CF50" i="29"/>
  <c r="CG50" i="29"/>
  <c r="Q29" i="29"/>
  <c r="R29" i="29"/>
  <c r="M29" i="29"/>
  <c r="BC36" i="23"/>
  <c r="CI36" i="23"/>
  <c r="CI52" i="64"/>
  <c r="BC52" i="64"/>
  <c r="CH52" i="23"/>
  <c r="CG52" i="23"/>
  <c r="BB52" i="23"/>
  <c r="CF52" i="23"/>
  <c r="AA34" i="51"/>
  <c r="AB34" i="51" s="1"/>
  <c r="M34" i="29"/>
  <c r="L55" i="29"/>
  <c r="Q34" i="29"/>
  <c r="R34" i="29"/>
  <c r="CL52" i="13"/>
  <c r="BG52" i="13"/>
  <c r="CN52" i="13" s="1"/>
  <c r="BF52" i="13"/>
  <c r="BP52" i="13"/>
  <c r="BQ52" i="13" s="1"/>
  <c r="BR52" i="13" s="1"/>
  <c r="BS52" i="13" s="1"/>
  <c r="BT52" i="13" s="1"/>
  <c r="CI51" i="57"/>
  <c r="BC51" i="57"/>
  <c r="P37" i="31"/>
  <c r="L37" i="31"/>
  <c r="O27" i="31"/>
  <c r="O24" i="31" s="1"/>
  <c r="CI51" i="13"/>
  <c r="BC51" i="13"/>
  <c r="K53" i="29"/>
  <c r="Q36" i="29"/>
  <c r="R36" i="29"/>
  <c r="M36" i="29"/>
  <c r="L53" i="29"/>
  <c r="L28" i="29" s="1"/>
  <c r="O28" i="53"/>
  <c r="O27" i="53"/>
  <c r="O24" i="53" s="1"/>
  <c r="M34" i="3"/>
  <c r="Q34" i="3"/>
  <c r="R34" i="3"/>
  <c r="BK52" i="25"/>
  <c r="BL52" i="25" s="1"/>
  <c r="BM52" i="25" s="1"/>
  <c r="BN52" i="25" s="1"/>
  <c r="BO52" i="25" s="1"/>
  <c r="BA52" i="25"/>
  <c r="BI37" i="45"/>
  <c r="CO37" i="45"/>
  <c r="U53" i="11"/>
  <c r="U54" i="11"/>
  <c r="V30" i="11"/>
  <c r="U56" i="11"/>
  <c r="U55" i="11"/>
  <c r="Y29" i="27"/>
  <c r="AF52" i="27"/>
  <c r="AK52" i="27"/>
  <c r="AJ52" i="27"/>
  <c r="R28" i="49"/>
  <c r="R27" i="49"/>
  <c r="R24" i="49" s="1"/>
  <c r="S34" i="49"/>
  <c r="S55" i="49" s="1"/>
  <c r="N34" i="49"/>
  <c r="M55" i="49"/>
  <c r="T27" i="23"/>
  <c r="T24" i="23" s="1"/>
  <c r="K23" i="23" s="1"/>
  <c r="U30" i="23" s="1"/>
  <c r="BC51" i="45"/>
  <c r="CI51" i="45"/>
  <c r="T34" i="25"/>
  <c r="T55" i="25" s="1"/>
  <c r="N55" i="25"/>
  <c r="N28" i="25" s="1"/>
  <c r="AJ38" i="55"/>
  <c r="AK38" i="55"/>
  <c r="AF38" i="55"/>
  <c r="DF52" i="37"/>
  <c r="DG52" i="37" s="1"/>
  <c r="DH52" i="37" s="1"/>
  <c r="DI52" i="37" s="1"/>
  <c r="DJ52" i="37" s="1"/>
  <c r="DK52" i="37" s="1"/>
  <c r="DL52" i="37" s="1"/>
  <c r="DM52" i="37" s="1"/>
  <c r="DN52" i="37" s="1"/>
  <c r="CV52" i="37"/>
  <c r="BW52" i="37"/>
  <c r="BV52" i="37"/>
  <c r="CR52" i="37"/>
  <c r="P28" i="51"/>
  <c r="P27" i="51"/>
  <c r="P24" i="51" s="1"/>
  <c r="R34" i="51"/>
  <c r="R55" i="51" s="1"/>
  <c r="M34" i="51"/>
  <c r="L55" i="51"/>
  <c r="Q34" i="51"/>
  <c r="Q55" i="51" s="1"/>
  <c r="Z34" i="29"/>
  <c r="AL38" i="59"/>
  <c r="AG38" i="59"/>
  <c r="BC51" i="49"/>
  <c r="CI51" i="49"/>
  <c r="AA29" i="23"/>
  <c r="CH50" i="45"/>
  <c r="CG50" i="45"/>
  <c r="BB50" i="45"/>
  <c r="CF50" i="45"/>
  <c r="AB34" i="19"/>
  <c r="Y38" i="25"/>
  <c r="AA34" i="27"/>
  <c r="AK29" i="35"/>
  <c r="AF29" i="35"/>
  <c r="AJ29" i="35"/>
  <c r="AI52" i="31"/>
  <c r="AE52" i="31"/>
  <c r="CI51" i="11"/>
  <c r="BC51" i="11"/>
  <c r="AE34" i="37"/>
  <c r="AI34" i="37"/>
  <c r="CH50" i="53"/>
  <c r="CG50" i="53"/>
  <c r="BB50" i="53"/>
  <c r="CF50" i="53"/>
  <c r="BC51" i="64"/>
  <c r="CI51" i="64"/>
  <c r="CO37" i="11"/>
  <c r="BI37" i="11"/>
  <c r="AC38" i="19"/>
  <c r="AK38" i="45"/>
  <c r="AF38" i="45"/>
  <c r="AJ38" i="45"/>
  <c r="AK38" i="41"/>
  <c r="AF38" i="41"/>
  <c r="AJ38" i="41"/>
  <c r="C49" i="2"/>
  <c r="Q8" i="60" s="1"/>
  <c r="A34" i="61" s="1"/>
  <c r="G34" i="61" s="1"/>
  <c r="Q8" i="58"/>
  <c r="A34" i="59" s="1"/>
  <c r="G34" i="59" s="1"/>
  <c r="AB38" i="17"/>
  <c r="AD34" i="17"/>
  <c r="AH34" i="17"/>
  <c r="CI51" i="31"/>
  <c r="BC51" i="31"/>
  <c r="AK38" i="35"/>
  <c r="AF38" i="35"/>
  <c r="AJ38" i="35"/>
  <c r="BI37" i="57"/>
  <c r="CO37" i="57"/>
  <c r="T28" i="23"/>
  <c r="N36" i="27"/>
  <c r="S36" i="27"/>
  <c r="M53" i="27"/>
  <c r="P53" i="27"/>
  <c r="P28" i="27" s="1"/>
  <c r="P54" i="27"/>
  <c r="P27" i="27" s="1"/>
  <c r="P24" i="27" s="1"/>
  <c r="CF50" i="33"/>
  <c r="CH50" i="33"/>
  <c r="CG50" i="33"/>
  <c r="BB50" i="33"/>
  <c r="BD37" i="19"/>
  <c r="CJ37" i="19"/>
  <c r="AC29" i="64"/>
  <c r="BC51" i="23"/>
  <c r="CI51" i="23"/>
  <c r="AJ38" i="43"/>
  <c r="AK38" i="43"/>
  <c r="AF38" i="43"/>
  <c r="BI37" i="37"/>
  <c r="CO37" i="37"/>
  <c r="BC51" i="19"/>
  <c r="CI51" i="19"/>
  <c r="P34" i="31"/>
  <c r="L34" i="31"/>
  <c r="K55" i="31"/>
  <c r="AH38" i="64"/>
  <c r="AD38" i="64"/>
  <c r="AC34" i="64"/>
  <c r="AI29" i="37"/>
  <c r="AE29" i="37"/>
  <c r="BB50" i="55"/>
  <c r="CH50" i="55"/>
  <c r="CG50" i="55"/>
  <c r="CF50" i="55"/>
  <c r="BC51" i="25"/>
  <c r="CI51" i="25"/>
  <c r="CJ36" i="19"/>
  <c r="BD36" i="19"/>
  <c r="AC29" i="17"/>
  <c r="CH50" i="27"/>
  <c r="CF50" i="27"/>
  <c r="CG50" i="27"/>
  <c r="BB50" i="27"/>
  <c r="P53" i="31"/>
  <c r="O38" i="29"/>
  <c r="O56" i="29" s="1"/>
  <c r="K38" i="29"/>
  <c r="V38" i="29"/>
  <c r="CG50" i="47"/>
  <c r="CF50" i="47"/>
  <c r="BB50" i="47"/>
  <c r="CH50" i="47"/>
  <c r="CI52" i="19"/>
  <c r="BC52" i="19"/>
  <c r="AL36" i="27"/>
  <c r="AG36" i="27"/>
  <c r="AM36" i="27" s="1"/>
  <c r="AN36" i="27" s="1"/>
  <c r="AO36" i="27" s="1"/>
  <c r="AP36" i="27" s="1"/>
  <c r="AQ36" i="27" s="1"/>
  <c r="AR36" i="27" s="1"/>
  <c r="AS36" i="27" s="1"/>
  <c r="AT36" i="27" s="1"/>
  <c r="AU36" i="27" s="1"/>
  <c r="AV36" i="27" s="1"/>
  <c r="AW36" i="27" s="1"/>
  <c r="AX36" i="27" s="1"/>
  <c r="AY36" i="27" s="1"/>
  <c r="AZ36" i="27" s="1"/>
  <c r="Q55" i="27"/>
  <c r="N54" i="25"/>
  <c r="N27" i="25" s="1"/>
  <c r="N24" i="25" s="1"/>
  <c r="L37" i="29"/>
  <c r="P37" i="29"/>
  <c r="P55" i="29" s="1"/>
  <c r="AH37" i="33"/>
  <c r="AD37" i="33"/>
  <c r="G56" i="33"/>
  <c r="U38" i="33"/>
  <c r="J38" i="33"/>
  <c r="V53" i="64"/>
  <c r="V54" i="64"/>
  <c r="W30" i="64"/>
  <c r="V56" i="64"/>
  <c r="V55" i="64"/>
  <c r="V28" i="64" s="1"/>
  <c r="AJ38" i="53"/>
  <c r="AF38" i="53"/>
  <c r="AK38" i="53"/>
  <c r="AG37" i="53"/>
  <c r="AL37" i="53"/>
  <c r="AJ38" i="49"/>
  <c r="AF38" i="49"/>
  <c r="AK38" i="49"/>
  <c r="AL37" i="49"/>
  <c r="AG37" i="49"/>
  <c r="AG37" i="47"/>
  <c r="AL37" i="47"/>
  <c r="AK38" i="47"/>
  <c r="AJ38" i="47"/>
  <c r="AF38" i="47"/>
  <c r="AG37" i="39"/>
  <c r="AL37" i="39"/>
  <c r="AL38" i="39"/>
  <c r="AG38" i="39"/>
  <c r="AF37" i="9"/>
  <c r="AJ37" i="9"/>
  <c r="AK37" i="9"/>
  <c r="AH38" i="9"/>
  <c r="AD38" i="9"/>
  <c r="CS35" i="64"/>
  <c r="CW35" i="64"/>
  <c r="BX35" i="64"/>
  <c r="DG35" i="64"/>
  <c r="DU48" i="61"/>
  <c r="DW36" i="61"/>
  <c r="DT52" i="61"/>
  <c r="BF35" i="61"/>
  <c r="BP35" i="61"/>
  <c r="BG35" i="61"/>
  <c r="CL35" i="61"/>
  <c r="DV48" i="59"/>
  <c r="DU52" i="59"/>
  <c r="BP35" i="59"/>
  <c r="CL35" i="59"/>
  <c r="BG35" i="59"/>
  <c r="BF35" i="59"/>
  <c r="DU48" i="57"/>
  <c r="BP35" i="57"/>
  <c r="BG35" i="57"/>
  <c r="CL35" i="57"/>
  <c r="BF35" i="57"/>
  <c r="DT52" i="57"/>
  <c r="DU52" i="55"/>
  <c r="DU48" i="55"/>
  <c r="BQ35" i="55"/>
  <c r="CM35" i="55"/>
  <c r="BH35" i="55"/>
  <c r="CN35" i="55"/>
  <c r="CN35" i="53"/>
  <c r="DU52" i="53"/>
  <c r="CM35" i="53"/>
  <c r="BH35" i="53"/>
  <c r="BQ35" i="53"/>
  <c r="DU48" i="53"/>
  <c r="BR29" i="53"/>
  <c r="CO29" i="53"/>
  <c r="BI29" i="53"/>
  <c r="DU48" i="51"/>
  <c r="CN29" i="51"/>
  <c r="BQ29" i="51"/>
  <c r="DW36" i="51"/>
  <c r="DT52" i="51"/>
  <c r="BH29" i="51"/>
  <c r="CM29" i="51"/>
  <c r="BQ35" i="51"/>
  <c r="CN35" i="51"/>
  <c r="BH35" i="51"/>
  <c r="CM35" i="51"/>
  <c r="CN35" i="49"/>
  <c r="BP29" i="49"/>
  <c r="BG29" i="49"/>
  <c r="BF29" i="49"/>
  <c r="CL29" i="49"/>
  <c r="DW36" i="49"/>
  <c r="CM35" i="49"/>
  <c r="BH35" i="49"/>
  <c r="BQ35" i="49"/>
  <c r="DU52" i="49"/>
  <c r="DV48" i="49"/>
  <c r="DW36" i="47"/>
  <c r="CN35" i="47"/>
  <c r="BQ35" i="47"/>
  <c r="DU48" i="47"/>
  <c r="DT52" i="47"/>
  <c r="BP29" i="47"/>
  <c r="BG29" i="47"/>
  <c r="BF29" i="47"/>
  <c r="CL29" i="47"/>
  <c r="BH35" i="47"/>
  <c r="CM35" i="47"/>
  <c r="BG35" i="45"/>
  <c r="BF35" i="45"/>
  <c r="BP35" i="45"/>
  <c r="CL35" i="45"/>
  <c r="DU48" i="45"/>
  <c r="BH29" i="45"/>
  <c r="CM29" i="45"/>
  <c r="DW36" i="45"/>
  <c r="CN29" i="45"/>
  <c r="BQ29" i="45"/>
  <c r="DU52" i="45"/>
  <c r="DU48" i="43"/>
  <c r="BH35" i="43"/>
  <c r="CM35" i="43"/>
  <c r="BP29" i="43"/>
  <c r="CL29" i="43"/>
  <c r="BG29" i="43"/>
  <c r="BF29" i="43"/>
  <c r="BQ35" i="43"/>
  <c r="CN35" i="43"/>
  <c r="CO35" i="41"/>
  <c r="BI35" i="41"/>
  <c r="DW48" i="41"/>
  <c r="BR35" i="41"/>
  <c r="BH29" i="39"/>
  <c r="CM29" i="39"/>
  <c r="DU48" i="39"/>
  <c r="DT52" i="39"/>
  <c r="CO35" i="39"/>
  <c r="BI35" i="39"/>
  <c r="CN29" i="39"/>
  <c r="BR35" i="39"/>
  <c r="BQ29" i="39"/>
  <c r="CO35" i="37"/>
  <c r="BI35" i="37"/>
  <c r="DU48" i="37"/>
  <c r="BR35" i="37"/>
  <c r="DU48" i="35"/>
  <c r="BP35" i="35"/>
  <c r="BF35" i="35"/>
  <c r="CL35" i="35"/>
  <c r="BG35" i="35"/>
  <c r="DU48" i="33"/>
  <c r="BG35" i="33"/>
  <c r="BP35" i="33"/>
  <c r="BF35" i="33"/>
  <c r="CL35" i="33"/>
  <c r="DU48" i="31"/>
  <c r="BP35" i="31"/>
  <c r="BG35" i="31"/>
  <c r="BF35" i="31"/>
  <c r="CL35" i="31"/>
  <c r="CN35" i="29"/>
  <c r="DU48" i="29"/>
  <c r="BH35" i="29"/>
  <c r="CM35" i="29"/>
  <c r="BQ35" i="29"/>
  <c r="CP35" i="27"/>
  <c r="BJ35" i="27"/>
  <c r="DU48" i="27"/>
  <c r="BS35" i="27"/>
  <c r="DU48" i="25"/>
  <c r="CL35" i="25"/>
  <c r="BG35" i="25"/>
  <c r="BF35" i="25"/>
  <c r="BP35" i="25"/>
  <c r="CN35" i="23"/>
  <c r="BQ35" i="23"/>
  <c r="BH35" i="23"/>
  <c r="CM35" i="23"/>
  <c r="DU48" i="23"/>
  <c r="CM35" i="19"/>
  <c r="BH35" i="19"/>
  <c r="CN35" i="19"/>
  <c r="BQ35" i="19"/>
  <c r="DV48" i="19"/>
  <c r="CN35" i="17"/>
  <c r="BQ35" i="17"/>
  <c r="DU48" i="17"/>
  <c r="BH35" i="17"/>
  <c r="CM35" i="17"/>
  <c r="CM35" i="15"/>
  <c r="BH35" i="15"/>
  <c r="BQ35" i="15"/>
  <c r="DU48" i="15"/>
  <c r="CN35" i="15"/>
  <c r="BF35" i="13"/>
  <c r="CL35" i="13"/>
  <c r="BG35" i="13"/>
  <c r="BP35" i="13"/>
  <c r="DU48" i="13"/>
  <c r="BQ35" i="11"/>
  <c r="CN35" i="11"/>
  <c r="CM35" i="11"/>
  <c r="BH35" i="11"/>
  <c r="DS52" i="9"/>
  <c r="CL34" i="9"/>
  <c r="BP34" i="9"/>
  <c r="BG34" i="9"/>
  <c r="BF34" i="9"/>
  <c r="CN35" i="9"/>
  <c r="BQ35" i="9"/>
  <c r="BE29" i="9"/>
  <c r="CK29" i="9"/>
  <c r="CM35" i="9"/>
  <c r="BH35" i="9"/>
  <c r="BO29" i="9"/>
  <c r="DT48" i="9"/>
  <c r="DW36" i="9"/>
  <c r="CL51" i="3"/>
  <c r="BG51" i="3"/>
  <c r="CN51" i="3" s="1"/>
  <c r="BF51" i="3"/>
  <c r="CM51" i="3" s="1"/>
  <c r="T50" i="3"/>
  <c r="S36" i="3"/>
  <c r="N36" i="3"/>
  <c r="P37" i="3"/>
  <c r="P55" i="3" s="1"/>
  <c r="L37" i="3"/>
  <c r="K55" i="3"/>
  <c r="P38" i="3"/>
  <c r="P56" i="3" s="1"/>
  <c r="L38" i="3"/>
  <c r="K56" i="3"/>
  <c r="BC49" i="3"/>
  <c r="CI49" i="3"/>
  <c r="CK47" i="3"/>
  <c r="BE47" i="3"/>
  <c r="BH46" i="3"/>
  <c r="CM46" i="3"/>
  <c r="BH32" i="3"/>
  <c r="CM32" i="3"/>
  <c r="BH31" i="3"/>
  <c r="CM31" i="3"/>
  <c r="BC35" i="3"/>
  <c r="CI35" i="3"/>
  <c r="BH45" i="3"/>
  <c r="CM45" i="3"/>
  <c r="BH33" i="3"/>
  <c r="CM33" i="3"/>
  <c r="BI41" i="3"/>
  <c r="CO41" i="3"/>
  <c r="CO40" i="3"/>
  <c r="BI40" i="3"/>
  <c r="BH42" i="3"/>
  <c r="CM42" i="3"/>
  <c r="BE50" i="3"/>
  <c r="BP50" i="3" s="1"/>
  <c r="BQ50" i="3" s="1"/>
  <c r="BR50" i="3" s="1"/>
  <c r="BS50" i="3" s="1"/>
  <c r="BT50" i="3" s="1"/>
  <c r="CK50" i="3"/>
  <c r="CL44" i="3"/>
  <c r="BF44" i="3"/>
  <c r="BG44" i="3"/>
  <c r="CN44" i="3" s="1"/>
  <c r="BH39" i="3"/>
  <c r="CM39" i="3"/>
  <c r="AE29" i="3"/>
  <c r="AG48" i="3"/>
  <c r="V27" i="64" l="1"/>
  <c r="V24" i="64" s="1"/>
  <c r="V38" i="33"/>
  <c r="AI37" i="33"/>
  <c r="AE37" i="33"/>
  <c r="BA36" i="27"/>
  <c r="BK36" i="27"/>
  <c r="BL36" i="27" s="1"/>
  <c r="BM36" i="27" s="1"/>
  <c r="BN36" i="27" s="1"/>
  <c r="BO36" i="27" s="1"/>
  <c r="BD52" i="19"/>
  <c r="CJ52" i="19"/>
  <c r="CI50" i="27"/>
  <c r="BC50" i="27"/>
  <c r="AD29" i="17"/>
  <c r="AH29" i="17"/>
  <c r="BD51" i="25"/>
  <c r="CJ51" i="25"/>
  <c r="BC50" i="55"/>
  <c r="CI50" i="55"/>
  <c r="K38" i="33"/>
  <c r="O38" i="33"/>
  <c r="O56" i="33" s="1"/>
  <c r="Q37" i="29"/>
  <c r="Q55" i="29" s="1"/>
  <c r="M37" i="29"/>
  <c r="R37" i="29"/>
  <c r="CI50" i="47"/>
  <c r="BC50" i="47"/>
  <c r="K56" i="29"/>
  <c r="P38" i="29"/>
  <c r="P56" i="29" s="1"/>
  <c r="L38" i="29"/>
  <c r="CK36" i="19"/>
  <c r="BE36" i="19"/>
  <c r="AK29" i="37"/>
  <c r="AJ29" i="37"/>
  <c r="AF29" i="37"/>
  <c r="P55" i="31"/>
  <c r="P28" i="31" s="1"/>
  <c r="BD51" i="19"/>
  <c r="CJ51" i="19"/>
  <c r="BJ37" i="37"/>
  <c r="CP37" i="37"/>
  <c r="AL38" i="43"/>
  <c r="AG38" i="43"/>
  <c r="AH29" i="64"/>
  <c r="AD29" i="64"/>
  <c r="BE37" i="19"/>
  <c r="CK37" i="19"/>
  <c r="CP37" i="57"/>
  <c r="BJ37" i="57"/>
  <c r="G55" i="59"/>
  <c r="J34" i="59"/>
  <c r="U34" i="59"/>
  <c r="AL38" i="41"/>
  <c r="AG38" i="41"/>
  <c r="AG38" i="45"/>
  <c r="AL38" i="45"/>
  <c r="BJ37" i="11"/>
  <c r="CP37" i="11"/>
  <c r="T27" i="47"/>
  <c r="T24" i="47" s="1"/>
  <c r="AL29" i="35"/>
  <c r="AG29" i="35"/>
  <c r="CI50" i="45"/>
  <c r="BC50" i="45"/>
  <c r="AM38" i="59"/>
  <c r="AA34" i="29"/>
  <c r="L28" i="51"/>
  <c r="L27" i="51"/>
  <c r="L24" i="51" s="1"/>
  <c r="R28" i="51"/>
  <c r="R27" i="51"/>
  <c r="R24" i="51" s="1"/>
  <c r="CW52" i="37"/>
  <c r="CS52" i="37"/>
  <c r="BX52" i="37"/>
  <c r="CJ51" i="45"/>
  <c r="BD51" i="45"/>
  <c r="M28" i="49"/>
  <c r="M27" i="49"/>
  <c r="M24" i="49" s="1"/>
  <c r="S28" i="49"/>
  <c r="S27" i="49"/>
  <c r="S24" i="49" s="1"/>
  <c r="Z29" i="27"/>
  <c r="CH52" i="25"/>
  <c r="CF52" i="25"/>
  <c r="CG52" i="25"/>
  <c r="BB52" i="25"/>
  <c r="N34" i="3"/>
  <c r="T34" i="3" s="1"/>
  <c r="S34" i="3"/>
  <c r="N36" i="29"/>
  <c r="S36" i="29"/>
  <c r="BD51" i="13"/>
  <c r="CJ51" i="13"/>
  <c r="M37" i="31"/>
  <c r="Q37" i="31"/>
  <c r="R37" i="31"/>
  <c r="BD51" i="57"/>
  <c r="CJ51" i="57"/>
  <c r="CM52" i="13"/>
  <c r="BH52" i="13"/>
  <c r="N34" i="29"/>
  <c r="M55" i="29"/>
  <c r="S34" i="29"/>
  <c r="AC34" i="51"/>
  <c r="CI52" i="23"/>
  <c r="BC52" i="23"/>
  <c r="N29" i="29"/>
  <c r="S29" i="29"/>
  <c r="CK37" i="17"/>
  <c r="BE37" i="17"/>
  <c r="BD51" i="9"/>
  <c r="CJ51" i="9"/>
  <c r="AL34" i="3"/>
  <c r="AG34" i="3"/>
  <c r="AM34" i="3" s="1"/>
  <c r="AN34" i="3" s="1"/>
  <c r="AO34" i="3" s="1"/>
  <c r="AP34" i="3" s="1"/>
  <c r="AQ34" i="3" s="1"/>
  <c r="AR34" i="3" s="1"/>
  <c r="AS34" i="3" s="1"/>
  <c r="AT34" i="3" s="1"/>
  <c r="AU34" i="3" s="1"/>
  <c r="AV34" i="3" s="1"/>
  <c r="AW34" i="3" s="1"/>
  <c r="AX34" i="3" s="1"/>
  <c r="AY34" i="3" s="1"/>
  <c r="AZ34" i="3" s="1"/>
  <c r="W34" i="55"/>
  <c r="P53" i="29"/>
  <c r="P28" i="29" s="1"/>
  <c r="P54" i="29"/>
  <c r="P27" i="29" s="1"/>
  <c r="P24" i="29" s="1"/>
  <c r="CS52" i="41"/>
  <c r="BX52" i="41"/>
  <c r="CW52" i="41"/>
  <c r="CI50" i="9"/>
  <c r="BC50" i="9"/>
  <c r="BD52" i="17"/>
  <c r="CJ52" i="17"/>
  <c r="BY36" i="35"/>
  <c r="CT36" i="35"/>
  <c r="CX36" i="35"/>
  <c r="BD51" i="61"/>
  <c r="CJ51" i="61"/>
  <c r="N56" i="25"/>
  <c r="T38" i="25"/>
  <c r="T56" i="25" s="1"/>
  <c r="M28" i="27"/>
  <c r="CA44" i="35"/>
  <c r="CZ44" i="35"/>
  <c r="P37" i="33"/>
  <c r="L37" i="33"/>
  <c r="T27" i="25"/>
  <c r="T24" i="25" s="1"/>
  <c r="K23" i="25" s="1"/>
  <c r="U30" i="25" s="1"/>
  <c r="T34" i="27"/>
  <c r="T55" i="27" s="1"/>
  <c r="N55" i="27"/>
  <c r="BC50" i="61"/>
  <c r="CI50" i="61"/>
  <c r="AJ37" i="29"/>
  <c r="AF37" i="29"/>
  <c r="AK37" i="29"/>
  <c r="AM38" i="13"/>
  <c r="BF37" i="15"/>
  <c r="BG37" i="15"/>
  <c r="CN37" i="15" s="1"/>
  <c r="CL37" i="15"/>
  <c r="BP37" i="15"/>
  <c r="BQ37" i="15" s="1"/>
  <c r="BR37" i="15" s="1"/>
  <c r="BS37" i="15" s="1"/>
  <c r="BT37" i="15" s="1"/>
  <c r="CI50" i="41"/>
  <c r="BC50" i="41"/>
  <c r="AB34" i="23"/>
  <c r="AJ34" i="13"/>
  <c r="AK34" i="13"/>
  <c r="AF34" i="13"/>
  <c r="CI50" i="35"/>
  <c r="BC50" i="35"/>
  <c r="CJ51" i="41"/>
  <c r="BD51" i="41"/>
  <c r="R53" i="27"/>
  <c r="AB34" i="45"/>
  <c r="CI50" i="39"/>
  <c r="BC50" i="39"/>
  <c r="K34" i="57"/>
  <c r="O34" i="57"/>
  <c r="O55" i="57" s="1"/>
  <c r="V34" i="57"/>
  <c r="CL34" i="39"/>
  <c r="BP34" i="39"/>
  <c r="BQ34" i="39" s="1"/>
  <c r="BF34" i="39"/>
  <c r="BG34" i="39"/>
  <c r="CN34" i="39" s="1"/>
  <c r="N27" i="47"/>
  <c r="N24" i="47" s="1"/>
  <c r="K23" i="47" s="1"/>
  <c r="U30" i="47" s="1"/>
  <c r="R29" i="33"/>
  <c r="Q29" i="33"/>
  <c r="M29" i="33"/>
  <c r="CF34" i="47"/>
  <c r="CH34" i="47"/>
  <c r="BB34" i="47"/>
  <c r="CG34" i="47"/>
  <c r="CP37" i="55"/>
  <c r="BJ37" i="55"/>
  <c r="AH38" i="15"/>
  <c r="AD38" i="15"/>
  <c r="AC34" i="43"/>
  <c r="CJ51" i="47"/>
  <c r="BD51" i="47"/>
  <c r="CS52" i="43"/>
  <c r="BX52" i="43"/>
  <c r="CW52" i="43"/>
  <c r="AI29" i="41"/>
  <c r="AE29" i="41"/>
  <c r="BY36" i="43"/>
  <c r="CT36" i="43"/>
  <c r="CX36" i="43"/>
  <c r="K55" i="33"/>
  <c r="BD51" i="33"/>
  <c r="CJ51" i="33"/>
  <c r="R34" i="53"/>
  <c r="R55" i="53" s="1"/>
  <c r="M34" i="53"/>
  <c r="Q34" i="53"/>
  <c r="Q55" i="53" s="1"/>
  <c r="L55" i="53"/>
  <c r="BI37" i="59"/>
  <c r="CO37" i="59"/>
  <c r="P27" i="31"/>
  <c r="P24" i="31" s="1"/>
  <c r="V56" i="39"/>
  <c r="V54" i="39"/>
  <c r="V55" i="39"/>
  <c r="W30" i="39"/>
  <c r="V53" i="39"/>
  <c r="U54" i="45"/>
  <c r="U53" i="45"/>
  <c r="V30" i="45"/>
  <c r="U56" i="45"/>
  <c r="U55" i="45"/>
  <c r="BE37" i="64"/>
  <c r="CK37" i="64"/>
  <c r="CP37" i="51"/>
  <c r="BJ37" i="51"/>
  <c r="BD51" i="35"/>
  <c r="CJ51" i="35"/>
  <c r="BE36" i="64"/>
  <c r="CK36" i="64"/>
  <c r="P34" i="55"/>
  <c r="P55" i="55" s="1"/>
  <c r="K55" i="55"/>
  <c r="L34" i="55"/>
  <c r="O27" i="29"/>
  <c r="O24" i="29" s="1"/>
  <c r="AC29" i="19"/>
  <c r="L53" i="31"/>
  <c r="Q52" i="31"/>
  <c r="M52" i="31"/>
  <c r="R52" i="31"/>
  <c r="L54" i="31"/>
  <c r="L27" i="31" s="1"/>
  <c r="L24" i="31" s="1"/>
  <c r="BD51" i="37"/>
  <c r="CJ51" i="37"/>
  <c r="AA29" i="25"/>
  <c r="CI50" i="57"/>
  <c r="BC50" i="57"/>
  <c r="U53" i="9"/>
  <c r="U54" i="9"/>
  <c r="V30" i="9"/>
  <c r="U55" i="9"/>
  <c r="U56" i="9"/>
  <c r="X34" i="33"/>
  <c r="CI50" i="13"/>
  <c r="BC50" i="13"/>
  <c r="CI50" i="19"/>
  <c r="BC50" i="19"/>
  <c r="AC29" i="57"/>
  <c r="BE52" i="15"/>
  <c r="CK52" i="15"/>
  <c r="X34" i="53"/>
  <c r="CW52" i="35"/>
  <c r="CS52" i="35"/>
  <c r="BX52" i="35"/>
  <c r="BA37" i="27"/>
  <c r="BK37" i="27"/>
  <c r="BL37" i="27" s="1"/>
  <c r="BM37" i="27" s="1"/>
  <c r="BN37" i="27" s="1"/>
  <c r="BO37" i="27" s="1"/>
  <c r="R36" i="33"/>
  <c r="M36" i="33"/>
  <c r="Q36" i="33"/>
  <c r="L53" i="33"/>
  <c r="AL34" i="11"/>
  <c r="AG34" i="11"/>
  <c r="CI50" i="59"/>
  <c r="BC50" i="59"/>
  <c r="K53" i="33"/>
  <c r="K28" i="33" s="1"/>
  <c r="L52" i="33"/>
  <c r="P52" i="33"/>
  <c r="K54" i="33"/>
  <c r="W30" i="41"/>
  <c r="V53" i="41"/>
  <c r="V54" i="41"/>
  <c r="V56" i="41"/>
  <c r="V55" i="41"/>
  <c r="U27" i="41"/>
  <c r="U24" i="41" s="1"/>
  <c r="U28" i="41"/>
  <c r="V53" i="35"/>
  <c r="V54" i="35"/>
  <c r="W30" i="35"/>
  <c r="V55" i="35"/>
  <c r="V56" i="35"/>
  <c r="V53" i="43"/>
  <c r="V54" i="43"/>
  <c r="W30" i="43"/>
  <c r="V56" i="43"/>
  <c r="V55" i="43"/>
  <c r="U28" i="15"/>
  <c r="U27" i="15"/>
  <c r="U24" i="15" s="1"/>
  <c r="U27" i="13"/>
  <c r="U24" i="13" s="1"/>
  <c r="U27" i="19"/>
  <c r="U24" i="19" s="1"/>
  <c r="W30" i="17"/>
  <c r="V54" i="17"/>
  <c r="V53" i="17"/>
  <c r="V55" i="17"/>
  <c r="V56" i="17"/>
  <c r="U28" i="17"/>
  <c r="U27" i="17"/>
  <c r="U24" i="17" s="1"/>
  <c r="W53" i="64"/>
  <c r="W54" i="64"/>
  <c r="X30" i="64"/>
  <c r="W56" i="64"/>
  <c r="W55" i="64"/>
  <c r="W28" i="64" s="1"/>
  <c r="W38" i="29"/>
  <c r="AH34" i="64"/>
  <c r="AD34" i="64"/>
  <c r="AE38" i="64"/>
  <c r="AI38" i="64"/>
  <c r="L55" i="31"/>
  <c r="R34" i="31"/>
  <c r="R55" i="31" s="1"/>
  <c r="Q34" i="31"/>
  <c r="Q55" i="31" s="1"/>
  <c r="M34" i="31"/>
  <c r="CJ51" i="23"/>
  <c r="BD51" i="23"/>
  <c r="CI50" i="33"/>
  <c r="BC50" i="33"/>
  <c r="T36" i="27"/>
  <c r="AG38" i="35"/>
  <c r="AL38" i="35"/>
  <c r="CJ51" i="31"/>
  <c r="BD51" i="31"/>
  <c r="AI34" i="17"/>
  <c r="AE34" i="17"/>
  <c r="AC38" i="17"/>
  <c r="U34" i="61"/>
  <c r="G55" i="61"/>
  <c r="J34" i="61"/>
  <c r="AD38" i="19"/>
  <c r="AH38" i="19"/>
  <c r="CJ51" i="64"/>
  <c r="BD51" i="64"/>
  <c r="BC50" i="53"/>
  <c r="CI50" i="53"/>
  <c r="AJ34" i="37"/>
  <c r="AK34" i="37"/>
  <c r="AF34" i="37"/>
  <c r="CJ51" i="11"/>
  <c r="BD51" i="11"/>
  <c r="AJ52" i="31"/>
  <c r="AK52" i="31"/>
  <c r="AF52" i="31"/>
  <c r="AB34" i="27"/>
  <c r="Z38" i="25"/>
  <c r="AC34" i="19"/>
  <c r="AB29" i="23"/>
  <c r="BD51" i="49"/>
  <c r="CJ51" i="49"/>
  <c r="Q28" i="51"/>
  <c r="Q27" i="51"/>
  <c r="Q24" i="51" s="1"/>
  <c r="N34" i="51"/>
  <c r="M55" i="51"/>
  <c r="S34" i="51"/>
  <c r="S55" i="51" s="1"/>
  <c r="AG38" i="55"/>
  <c r="AL38" i="55"/>
  <c r="U54" i="23"/>
  <c r="U53" i="23"/>
  <c r="V30" i="23"/>
  <c r="U55" i="23"/>
  <c r="U56" i="23"/>
  <c r="T34" i="49"/>
  <c r="T55" i="49" s="1"/>
  <c r="N55" i="49"/>
  <c r="AL52" i="27"/>
  <c r="AG52" i="27"/>
  <c r="AM52" i="27" s="1"/>
  <c r="AN52" i="27" s="1"/>
  <c r="AO52" i="27" s="1"/>
  <c r="AP52" i="27" s="1"/>
  <c r="AQ52" i="27" s="1"/>
  <c r="AR52" i="27" s="1"/>
  <c r="AS52" i="27" s="1"/>
  <c r="AT52" i="27" s="1"/>
  <c r="AU52" i="27" s="1"/>
  <c r="AV52" i="27" s="1"/>
  <c r="AW52" i="27" s="1"/>
  <c r="AX52" i="27" s="1"/>
  <c r="AY52" i="27" s="1"/>
  <c r="AZ52" i="27" s="1"/>
  <c r="V53" i="11"/>
  <c r="W30" i="11"/>
  <c r="V54" i="11"/>
  <c r="V55" i="11"/>
  <c r="V56" i="11"/>
  <c r="U27" i="11"/>
  <c r="U24" i="11" s="1"/>
  <c r="U28" i="11"/>
  <c r="CP37" i="45"/>
  <c r="BJ37" i="45"/>
  <c r="K28" i="29"/>
  <c r="K27" i="29"/>
  <c r="K24" i="29" s="1"/>
  <c r="R55" i="29"/>
  <c r="BD52" i="64"/>
  <c r="CJ52" i="64"/>
  <c r="CJ36" i="23"/>
  <c r="BD36" i="23"/>
  <c r="CI50" i="29"/>
  <c r="BC50" i="29"/>
  <c r="BC50" i="64"/>
  <c r="CI50" i="64"/>
  <c r="R52" i="29"/>
  <c r="M52" i="29"/>
  <c r="Q52" i="29"/>
  <c r="L54" i="29"/>
  <c r="L27" i="29" s="1"/>
  <c r="L24" i="29" s="1"/>
  <c r="X29" i="33"/>
  <c r="AG36" i="31"/>
  <c r="AM36" i="31" s="1"/>
  <c r="AN36" i="31" s="1"/>
  <c r="AO36" i="31" s="1"/>
  <c r="AP36" i="31" s="1"/>
  <c r="AQ36" i="31" s="1"/>
  <c r="AR36" i="31" s="1"/>
  <c r="AS36" i="31" s="1"/>
  <c r="AT36" i="31" s="1"/>
  <c r="AU36" i="31" s="1"/>
  <c r="AV36" i="31" s="1"/>
  <c r="AW36" i="31" s="1"/>
  <c r="AX36" i="31" s="1"/>
  <c r="AY36" i="31" s="1"/>
  <c r="AZ36" i="31" s="1"/>
  <c r="AL36" i="31"/>
  <c r="T28" i="25"/>
  <c r="BA34" i="49"/>
  <c r="BK34" i="49"/>
  <c r="BL34" i="49" s="1"/>
  <c r="BM34" i="49" s="1"/>
  <c r="BN34" i="49" s="1"/>
  <c r="BO34" i="49" s="1"/>
  <c r="AG38" i="57"/>
  <c r="AL38" i="57"/>
  <c r="CM37" i="13"/>
  <c r="BH37" i="13"/>
  <c r="BC50" i="17"/>
  <c r="CI50" i="17"/>
  <c r="CK36" i="17"/>
  <c r="BE36" i="17"/>
  <c r="CX36" i="37"/>
  <c r="BY36" i="37"/>
  <c r="CT36" i="37"/>
  <c r="CG37" i="25"/>
  <c r="CF37" i="25"/>
  <c r="BB37" i="25"/>
  <c r="CH37" i="25"/>
  <c r="AH34" i="41"/>
  <c r="AD34" i="41"/>
  <c r="CP37" i="61"/>
  <c r="BJ37" i="61"/>
  <c r="CI50" i="23"/>
  <c r="BC50" i="23"/>
  <c r="T29" i="27"/>
  <c r="CI50" i="15"/>
  <c r="BC50" i="15"/>
  <c r="BC50" i="31"/>
  <c r="CI50" i="31"/>
  <c r="N36" i="31"/>
  <c r="S36" i="31"/>
  <c r="K28" i="31"/>
  <c r="BC50" i="43"/>
  <c r="CI50" i="43"/>
  <c r="BC50" i="49"/>
  <c r="CI50" i="49"/>
  <c r="CP37" i="43"/>
  <c r="BJ37" i="43"/>
  <c r="AA34" i="25"/>
  <c r="Q53" i="27"/>
  <c r="Q28" i="27" s="1"/>
  <c r="Q54" i="27"/>
  <c r="Q27" i="27" s="1"/>
  <c r="Q24" i="27" s="1"/>
  <c r="N52" i="27"/>
  <c r="S52" i="27"/>
  <c r="M54" i="27"/>
  <c r="M27" i="27" s="1"/>
  <c r="M24" i="27" s="1"/>
  <c r="CI36" i="25"/>
  <c r="BC36" i="25"/>
  <c r="AG38" i="37"/>
  <c r="AL38" i="37"/>
  <c r="AL38" i="51"/>
  <c r="AG38" i="51"/>
  <c r="G28" i="57"/>
  <c r="G27" i="57"/>
  <c r="AJ52" i="29"/>
  <c r="AK52" i="29"/>
  <c r="AF52" i="29"/>
  <c r="BD51" i="15"/>
  <c r="CJ51" i="15"/>
  <c r="AG38" i="11"/>
  <c r="AL38" i="11"/>
  <c r="BC37" i="23"/>
  <c r="CI37" i="23"/>
  <c r="P55" i="33"/>
  <c r="R34" i="33"/>
  <c r="L55" i="33"/>
  <c r="M34" i="33"/>
  <c r="Q34" i="33"/>
  <c r="AA38" i="23"/>
  <c r="AK29" i="13"/>
  <c r="AF29" i="13"/>
  <c r="AJ29" i="13"/>
  <c r="AG34" i="15"/>
  <c r="AL34" i="15"/>
  <c r="CJ51" i="53"/>
  <c r="BD51" i="53"/>
  <c r="BC50" i="11"/>
  <c r="CI50" i="11"/>
  <c r="K28" i="53"/>
  <c r="K27" i="53"/>
  <c r="K24" i="53" s="1"/>
  <c r="P28" i="53"/>
  <c r="P27" i="53"/>
  <c r="P24" i="53" s="1"/>
  <c r="CJ51" i="27"/>
  <c r="BD51" i="27"/>
  <c r="K27" i="31"/>
  <c r="K24" i="31" s="1"/>
  <c r="Q29" i="31"/>
  <c r="M29" i="31"/>
  <c r="R29" i="31"/>
  <c r="L28" i="31"/>
  <c r="AJ37" i="31"/>
  <c r="AK37" i="31"/>
  <c r="AF37" i="31"/>
  <c r="AJ36" i="33"/>
  <c r="AK36" i="33"/>
  <c r="AF36" i="33"/>
  <c r="U27" i="39"/>
  <c r="U24" i="39" s="1"/>
  <c r="U28" i="39"/>
  <c r="AI29" i="15"/>
  <c r="AE29" i="15"/>
  <c r="X34" i="31"/>
  <c r="CJ51" i="39"/>
  <c r="BD51" i="39"/>
  <c r="CI50" i="37"/>
  <c r="BC50" i="37"/>
  <c r="AJ29" i="11"/>
  <c r="AF29" i="11"/>
  <c r="AK29" i="11"/>
  <c r="CT36" i="41"/>
  <c r="CX36" i="41"/>
  <c r="BY36" i="41"/>
  <c r="AH29" i="55"/>
  <c r="AD29" i="55"/>
  <c r="O28" i="55"/>
  <c r="O27" i="55"/>
  <c r="O24" i="55" s="1"/>
  <c r="AG36" i="29"/>
  <c r="AM36" i="29" s="1"/>
  <c r="AN36" i="29" s="1"/>
  <c r="AO36" i="29" s="1"/>
  <c r="AP36" i="29" s="1"/>
  <c r="AQ36" i="29" s="1"/>
  <c r="AR36" i="29" s="1"/>
  <c r="AS36" i="29" s="1"/>
  <c r="AT36" i="29" s="1"/>
  <c r="AU36" i="29" s="1"/>
  <c r="AV36" i="29" s="1"/>
  <c r="AW36" i="29" s="1"/>
  <c r="AX36" i="29" s="1"/>
  <c r="AY36" i="29" s="1"/>
  <c r="AZ36" i="29" s="1"/>
  <c r="AL36" i="29"/>
  <c r="CL36" i="15"/>
  <c r="BF36" i="15"/>
  <c r="BP36" i="15"/>
  <c r="BQ36" i="15" s="1"/>
  <c r="BR36" i="15" s="1"/>
  <c r="BS36" i="15" s="1"/>
  <c r="BT36" i="15" s="1"/>
  <c r="BG36" i="15"/>
  <c r="CN36" i="15" s="1"/>
  <c r="AL38" i="61"/>
  <c r="AG38" i="61"/>
  <c r="CJ51" i="29"/>
  <c r="BD51" i="29"/>
  <c r="AB29" i="61"/>
  <c r="AL34" i="35"/>
  <c r="AG34" i="35"/>
  <c r="Y29" i="29"/>
  <c r="BD51" i="17"/>
  <c r="CJ51" i="17"/>
  <c r="CI50" i="25"/>
  <c r="BC50" i="25"/>
  <c r="CO36" i="13"/>
  <c r="BI36" i="13"/>
  <c r="CJ51" i="51"/>
  <c r="BD51" i="51"/>
  <c r="BD51" i="55"/>
  <c r="CJ51" i="55"/>
  <c r="AB29" i="59"/>
  <c r="CP37" i="35"/>
  <c r="BJ37" i="35"/>
  <c r="BD51" i="43"/>
  <c r="CJ51" i="43"/>
  <c r="CP37" i="41"/>
  <c r="BJ37" i="41"/>
  <c r="X38" i="31"/>
  <c r="N38" i="27"/>
  <c r="M56" i="27"/>
  <c r="S38" i="27"/>
  <c r="S56" i="27" s="1"/>
  <c r="AE52" i="33"/>
  <c r="AI52" i="33"/>
  <c r="BC50" i="51"/>
  <c r="CI50" i="51"/>
  <c r="X29" i="31"/>
  <c r="Z38" i="27"/>
  <c r="L38" i="31"/>
  <c r="P38" i="31"/>
  <c r="P56" i="31" s="1"/>
  <c r="K56" i="31"/>
  <c r="CJ51" i="59"/>
  <c r="BD51" i="59"/>
  <c r="O53" i="33"/>
  <c r="O28" i="33" s="1"/>
  <c r="O54" i="33"/>
  <c r="O27" i="33" s="1"/>
  <c r="O24" i="33" s="1"/>
  <c r="U27" i="35"/>
  <c r="U24" i="35" s="1"/>
  <c r="U28" i="35"/>
  <c r="U28" i="43"/>
  <c r="U27" i="43"/>
  <c r="U24" i="43" s="1"/>
  <c r="V55" i="15"/>
  <c r="V53" i="15"/>
  <c r="W30" i="15"/>
  <c r="V54" i="15"/>
  <c r="V56" i="15"/>
  <c r="V54" i="13"/>
  <c r="W30" i="13"/>
  <c r="V53" i="13"/>
  <c r="V55" i="13"/>
  <c r="V56" i="13"/>
  <c r="V54" i="37"/>
  <c r="W30" i="37"/>
  <c r="V53" i="37"/>
  <c r="V56" i="37"/>
  <c r="V55" i="37"/>
  <c r="U27" i="37"/>
  <c r="U24" i="37" s="1"/>
  <c r="V56" i="19"/>
  <c r="W30" i="19"/>
  <c r="V54" i="19"/>
  <c r="V53" i="19"/>
  <c r="V55" i="19"/>
  <c r="AM37" i="53"/>
  <c r="AL38" i="53"/>
  <c r="AG38" i="53"/>
  <c r="AL38" i="49"/>
  <c r="AG38" i="49"/>
  <c r="AM37" i="49"/>
  <c r="AL38" i="47"/>
  <c r="AG38" i="47"/>
  <c r="AM37" i="47"/>
  <c r="AM38" i="39"/>
  <c r="AM37" i="39"/>
  <c r="AI38" i="9"/>
  <c r="AE38" i="9"/>
  <c r="AG37" i="9"/>
  <c r="AL37" i="9"/>
  <c r="DH35" i="64"/>
  <c r="CT35" i="64"/>
  <c r="CX35" i="64"/>
  <c r="BY35" i="64"/>
  <c r="DU52" i="61"/>
  <c r="CN35" i="61"/>
  <c r="BQ35" i="61"/>
  <c r="DV48" i="61"/>
  <c r="BH35" i="61"/>
  <c r="CM35" i="61"/>
  <c r="DW48" i="59"/>
  <c r="BQ35" i="59"/>
  <c r="BH35" i="59"/>
  <c r="CM35" i="59"/>
  <c r="DV52" i="59"/>
  <c r="CN35" i="59"/>
  <c r="CN35" i="57"/>
  <c r="BQ35" i="57"/>
  <c r="DU52" i="57"/>
  <c r="BH35" i="57"/>
  <c r="CM35" i="57"/>
  <c r="DV48" i="57"/>
  <c r="CO35" i="55"/>
  <c r="BI35" i="55"/>
  <c r="BR35" i="55"/>
  <c r="DV52" i="55"/>
  <c r="DV48" i="55"/>
  <c r="DV48" i="53"/>
  <c r="DV52" i="53"/>
  <c r="BS29" i="53"/>
  <c r="CP29" i="53"/>
  <c r="BJ29" i="53"/>
  <c r="BR35" i="53"/>
  <c r="CO35" i="53"/>
  <c r="BI35" i="53"/>
  <c r="CO29" i="51"/>
  <c r="BI29" i="51"/>
  <c r="BI35" i="51"/>
  <c r="CO35" i="51"/>
  <c r="BR29" i="51"/>
  <c r="BR35" i="51"/>
  <c r="DU52" i="51"/>
  <c r="DV48" i="51"/>
  <c r="DW48" i="49"/>
  <c r="BQ29" i="49"/>
  <c r="DV52" i="49"/>
  <c r="BR35" i="49"/>
  <c r="BH29" i="49"/>
  <c r="CM29" i="49"/>
  <c r="CO35" i="49"/>
  <c r="BI35" i="49"/>
  <c r="CN29" i="49"/>
  <c r="BR35" i="47"/>
  <c r="DU52" i="47"/>
  <c r="BH29" i="47"/>
  <c r="CM29" i="47"/>
  <c r="CN29" i="47"/>
  <c r="BI35" i="47"/>
  <c r="CO35" i="47"/>
  <c r="BQ29" i="47"/>
  <c r="DV48" i="47"/>
  <c r="BR29" i="45"/>
  <c r="CN35" i="45"/>
  <c r="DV52" i="45"/>
  <c r="BQ35" i="45"/>
  <c r="CM35" i="45"/>
  <c r="BH35" i="45"/>
  <c r="CO29" i="45"/>
  <c r="BI29" i="45"/>
  <c r="DV48" i="45"/>
  <c r="BQ29" i="43"/>
  <c r="BH29" i="43"/>
  <c r="CM29" i="43"/>
  <c r="CN29" i="43"/>
  <c r="CO35" i="43"/>
  <c r="BI35" i="43"/>
  <c r="BR35" i="43"/>
  <c r="DV48" i="43"/>
  <c r="CP35" i="41"/>
  <c r="BJ35" i="41"/>
  <c r="BS35" i="41"/>
  <c r="DU52" i="39"/>
  <c r="DV48" i="39"/>
  <c r="BR29" i="39"/>
  <c r="CP35" i="39"/>
  <c r="BJ35" i="39"/>
  <c r="BS35" i="39"/>
  <c r="BR34" i="39"/>
  <c r="BI29" i="39"/>
  <c r="CO29" i="39"/>
  <c r="BS35" i="37"/>
  <c r="CP35" i="37"/>
  <c r="BJ35" i="37"/>
  <c r="DV48" i="37"/>
  <c r="BQ35" i="35"/>
  <c r="CN35" i="35"/>
  <c r="DV48" i="35"/>
  <c r="BH35" i="35"/>
  <c r="CM35" i="35"/>
  <c r="DV48" i="33"/>
  <c r="CM35" i="33"/>
  <c r="BH35" i="33"/>
  <c r="BQ35" i="33"/>
  <c r="CN35" i="33"/>
  <c r="DV48" i="31"/>
  <c r="BH35" i="31"/>
  <c r="CM35" i="31"/>
  <c r="BQ35" i="31"/>
  <c r="CN35" i="31"/>
  <c r="BI35" i="29"/>
  <c r="CO35" i="29"/>
  <c r="BR35" i="29"/>
  <c r="DV48" i="29"/>
  <c r="DV48" i="27"/>
  <c r="BT35" i="27"/>
  <c r="BU35" i="27"/>
  <c r="CQ35" i="27"/>
  <c r="CM35" i="25"/>
  <c r="BH35" i="25"/>
  <c r="BQ35" i="25"/>
  <c r="CN35" i="25"/>
  <c r="DV48" i="25"/>
  <c r="BI35" i="23"/>
  <c r="CO35" i="23"/>
  <c r="DV48" i="23"/>
  <c r="BR35" i="23"/>
  <c r="DW48" i="19"/>
  <c r="BR35" i="19"/>
  <c r="CO35" i="19"/>
  <c r="BI35" i="19"/>
  <c r="BI35" i="17"/>
  <c r="CO35" i="17"/>
  <c r="BR35" i="17"/>
  <c r="DV48" i="17"/>
  <c r="CO35" i="15"/>
  <c r="BI35" i="15"/>
  <c r="DV48" i="15"/>
  <c r="BR35" i="15"/>
  <c r="BQ35" i="13"/>
  <c r="BH35" i="13"/>
  <c r="CM35" i="13"/>
  <c r="CN35" i="13"/>
  <c r="DV48" i="13"/>
  <c r="BI35" i="11"/>
  <c r="CO35" i="11"/>
  <c r="BR35" i="11"/>
  <c r="BG29" i="9"/>
  <c r="BF29" i="9"/>
  <c r="CL29" i="9"/>
  <c r="BP29" i="9"/>
  <c r="CM34" i="9"/>
  <c r="BH34" i="9"/>
  <c r="BR35" i="9"/>
  <c r="BQ34" i="9"/>
  <c r="DU48" i="9"/>
  <c r="BI35" i="9"/>
  <c r="CO35" i="9"/>
  <c r="CN34" i="9"/>
  <c r="DT52" i="9"/>
  <c r="BH51" i="3"/>
  <c r="CO51" i="3" s="1"/>
  <c r="Q38" i="3"/>
  <c r="Q56" i="3" s="1"/>
  <c r="M38" i="3"/>
  <c r="R38" i="3"/>
  <c r="R56" i="3" s="1"/>
  <c r="L56" i="3"/>
  <c r="T36" i="3"/>
  <c r="Q37" i="3"/>
  <c r="Q55" i="3" s="1"/>
  <c r="M37" i="3"/>
  <c r="R37" i="3"/>
  <c r="R55" i="3" s="1"/>
  <c r="L55" i="3"/>
  <c r="BD49" i="3"/>
  <c r="CJ49" i="3"/>
  <c r="BP47" i="3"/>
  <c r="BQ47" i="3" s="1"/>
  <c r="BR47" i="3" s="1"/>
  <c r="BS47" i="3" s="1"/>
  <c r="BT47" i="3" s="1"/>
  <c r="CL47" i="3"/>
  <c r="BG47" i="3"/>
  <c r="CN47" i="3" s="1"/>
  <c r="BF47" i="3"/>
  <c r="BD35" i="3"/>
  <c r="CJ35" i="3"/>
  <c r="BI32" i="3"/>
  <c r="CO32" i="3"/>
  <c r="BI31" i="3"/>
  <c r="CO31" i="3"/>
  <c r="BI46" i="3"/>
  <c r="CO46" i="3"/>
  <c r="BI45" i="3"/>
  <c r="CO45" i="3"/>
  <c r="BI33" i="3"/>
  <c r="CO33" i="3"/>
  <c r="CO42" i="3"/>
  <c r="BI42" i="3"/>
  <c r="BH44" i="3"/>
  <c r="CM44" i="3"/>
  <c r="CP40" i="3"/>
  <c r="BJ40" i="3"/>
  <c r="CL50" i="3"/>
  <c r="BF50" i="3"/>
  <c r="BG50" i="3"/>
  <c r="CN50" i="3" s="1"/>
  <c r="CP41" i="3"/>
  <c r="BJ41" i="3"/>
  <c r="CO39" i="3"/>
  <c r="BI39" i="3"/>
  <c r="AJ29" i="3"/>
  <c r="AK29" i="3"/>
  <c r="AF29" i="3"/>
  <c r="AL29" i="3" s="1"/>
  <c r="AM48" i="3"/>
  <c r="V30" i="25" l="1"/>
  <c r="U54" i="25"/>
  <c r="U53" i="25"/>
  <c r="U55" i="25"/>
  <c r="U56" i="25"/>
  <c r="V28" i="19"/>
  <c r="V27" i="19"/>
  <c r="V24" i="19" s="1"/>
  <c r="W54" i="19"/>
  <c r="W53" i="19"/>
  <c r="X30" i="19"/>
  <c r="W56" i="19"/>
  <c r="W55" i="19"/>
  <c r="W53" i="37"/>
  <c r="X30" i="37"/>
  <c r="W54" i="37"/>
  <c r="W56" i="37"/>
  <c r="W55" i="37"/>
  <c r="W28" i="37" s="1"/>
  <c r="V28" i="13"/>
  <c r="V27" i="13"/>
  <c r="V24" i="13" s="1"/>
  <c r="V28" i="15"/>
  <c r="V27" i="15"/>
  <c r="V24" i="15" s="1"/>
  <c r="CK51" i="59"/>
  <c r="BE51" i="59"/>
  <c r="M38" i="31"/>
  <c r="R38" i="31"/>
  <c r="R56" i="31" s="1"/>
  <c r="Q38" i="31"/>
  <c r="Q56" i="31" s="1"/>
  <c r="L56" i="31"/>
  <c r="AA38" i="27"/>
  <c r="N56" i="27"/>
  <c r="T38" i="27"/>
  <c r="T56" i="27" s="1"/>
  <c r="Y38" i="31"/>
  <c r="BE51" i="43"/>
  <c r="CK51" i="43"/>
  <c r="BE51" i="51"/>
  <c r="CK51" i="51"/>
  <c r="BJ36" i="13"/>
  <c r="CP36" i="13"/>
  <c r="BD50" i="25"/>
  <c r="CJ50" i="25"/>
  <c r="Z29" i="29"/>
  <c r="AM34" i="35"/>
  <c r="CK51" i="29"/>
  <c r="BE51" i="29"/>
  <c r="AM38" i="61"/>
  <c r="BH36" i="15"/>
  <c r="CM36" i="15"/>
  <c r="AE29" i="55"/>
  <c r="AI29" i="55"/>
  <c r="BZ36" i="41"/>
  <c r="CU36" i="41"/>
  <c r="CY36" i="41"/>
  <c r="AL29" i="11"/>
  <c r="AG29" i="11"/>
  <c r="CJ50" i="37"/>
  <c r="BD50" i="37"/>
  <c r="BE51" i="39"/>
  <c r="CK51" i="39"/>
  <c r="AJ29" i="15"/>
  <c r="AF29" i="15"/>
  <c r="AK29" i="15"/>
  <c r="AL36" i="33"/>
  <c r="AG36" i="33"/>
  <c r="AM36" i="33" s="1"/>
  <c r="AN36" i="33" s="1"/>
  <c r="AO36" i="33" s="1"/>
  <c r="AP36" i="33" s="1"/>
  <c r="AQ36" i="33" s="1"/>
  <c r="AR36" i="33" s="1"/>
  <c r="AS36" i="33" s="1"/>
  <c r="AT36" i="33" s="1"/>
  <c r="AU36" i="33" s="1"/>
  <c r="AV36" i="33" s="1"/>
  <c r="AW36" i="33" s="1"/>
  <c r="AX36" i="33" s="1"/>
  <c r="AY36" i="33" s="1"/>
  <c r="AZ36" i="33" s="1"/>
  <c r="S29" i="31"/>
  <c r="N29" i="31"/>
  <c r="CJ50" i="11"/>
  <c r="BD50" i="11"/>
  <c r="AG29" i="13"/>
  <c r="AL29" i="13"/>
  <c r="Q55" i="33"/>
  <c r="CJ37" i="23"/>
  <c r="BD37" i="23"/>
  <c r="CJ36" i="25"/>
  <c r="BD36" i="25"/>
  <c r="S53" i="27"/>
  <c r="S28" i="27" s="1"/>
  <c r="S54" i="27"/>
  <c r="AB34" i="25"/>
  <c r="BD50" i="49"/>
  <c r="CJ50" i="49"/>
  <c r="CJ50" i="43"/>
  <c r="BD50" i="43"/>
  <c r="CJ50" i="15"/>
  <c r="BD50" i="15"/>
  <c r="AI34" i="41"/>
  <c r="AE34" i="41"/>
  <c r="CJ50" i="17"/>
  <c r="BD50" i="17"/>
  <c r="BB34" i="49"/>
  <c r="CH34" i="49"/>
  <c r="CG34" i="49"/>
  <c r="CF34" i="49"/>
  <c r="Y29" i="33"/>
  <c r="Q53" i="29"/>
  <c r="Q28" i="29" s="1"/>
  <c r="Q54" i="29"/>
  <c r="R53" i="29"/>
  <c r="R28" i="29" s="1"/>
  <c r="R54" i="29"/>
  <c r="CJ50" i="64"/>
  <c r="BD50" i="64"/>
  <c r="BE36" i="23"/>
  <c r="CK36" i="23"/>
  <c r="W53" i="11"/>
  <c r="W54" i="11"/>
  <c r="X30" i="11"/>
  <c r="W56" i="11"/>
  <c r="W55" i="11"/>
  <c r="BA52" i="27"/>
  <c r="BK52" i="27"/>
  <c r="BL52" i="27" s="1"/>
  <c r="BM52" i="27" s="1"/>
  <c r="BN52" i="27" s="1"/>
  <c r="BO52" i="27" s="1"/>
  <c r="N28" i="49"/>
  <c r="N27" i="49"/>
  <c r="N24" i="49" s="1"/>
  <c r="V54" i="23"/>
  <c r="W30" i="23"/>
  <c r="V53" i="23"/>
  <c r="V55" i="23"/>
  <c r="V56" i="23"/>
  <c r="AM38" i="55"/>
  <c r="M28" i="51"/>
  <c r="M27" i="51"/>
  <c r="M24" i="51" s="1"/>
  <c r="BE51" i="49"/>
  <c r="CK51" i="49"/>
  <c r="AL52" i="31"/>
  <c r="AG52" i="31"/>
  <c r="AM52" i="31" s="1"/>
  <c r="AN52" i="31" s="1"/>
  <c r="AO52" i="31" s="1"/>
  <c r="AP52" i="31" s="1"/>
  <c r="AQ52" i="31" s="1"/>
  <c r="AR52" i="31" s="1"/>
  <c r="AS52" i="31" s="1"/>
  <c r="AT52" i="31" s="1"/>
  <c r="AU52" i="31" s="1"/>
  <c r="AV52" i="31" s="1"/>
  <c r="AW52" i="31" s="1"/>
  <c r="AX52" i="31" s="1"/>
  <c r="AY52" i="31" s="1"/>
  <c r="AZ52" i="31" s="1"/>
  <c r="AL34" i="37"/>
  <c r="AG34" i="37"/>
  <c r="BD50" i="53"/>
  <c r="CJ50" i="53"/>
  <c r="O34" i="61"/>
  <c r="O55" i="61" s="1"/>
  <c r="K34" i="61"/>
  <c r="V34" i="61"/>
  <c r="AD38" i="17"/>
  <c r="AH38" i="17"/>
  <c r="AK34" i="17"/>
  <c r="AF34" i="17"/>
  <c r="AJ34" i="17"/>
  <c r="BE51" i="31"/>
  <c r="CK51" i="31"/>
  <c r="AM38" i="35"/>
  <c r="N34" i="31"/>
  <c r="M55" i="31"/>
  <c r="S34" i="31"/>
  <c r="S55" i="31" s="1"/>
  <c r="AJ38" i="64"/>
  <c r="AF38" i="64"/>
  <c r="AK38" i="64"/>
  <c r="AE34" i="64"/>
  <c r="AI34" i="64"/>
  <c r="X56" i="64"/>
  <c r="X54" i="64"/>
  <c r="X53" i="64"/>
  <c r="Y30" i="64"/>
  <c r="X55" i="64"/>
  <c r="W27" i="64"/>
  <c r="W24" i="64" s="1"/>
  <c r="W54" i="43"/>
  <c r="W53" i="43"/>
  <c r="X30" i="43"/>
  <c r="W56" i="43"/>
  <c r="W55" i="43"/>
  <c r="V27" i="43"/>
  <c r="V24" i="43" s="1"/>
  <c r="V28" i="43"/>
  <c r="W54" i="41"/>
  <c r="X30" i="41"/>
  <c r="W53" i="41"/>
  <c r="W56" i="41"/>
  <c r="W55" i="41"/>
  <c r="P53" i="33"/>
  <c r="P28" i="33" s="1"/>
  <c r="P54" i="33"/>
  <c r="AM34" i="11"/>
  <c r="L28" i="33"/>
  <c r="N36" i="33"/>
  <c r="S36" i="33"/>
  <c r="CT52" i="35"/>
  <c r="CX52" i="35"/>
  <c r="BY52" i="35"/>
  <c r="Y34" i="53"/>
  <c r="CL52" i="15"/>
  <c r="BP52" i="15"/>
  <c r="BQ52" i="15" s="1"/>
  <c r="BR52" i="15" s="1"/>
  <c r="BS52" i="15" s="1"/>
  <c r="BT52" i="15" s="1"/>
  <c r="BF52" i="15"/>
  <c r="BG52" i="15"/>
  <c r="CN52" i="15" s="1"/>
  <c r="CJ50" i="19"/>
  <c r="BD50" i="19"/>
  <c r="BD50" i="13"/>
  <c r="CJ50" i="13"/>
  <c r="V54" i="9"/>
  <c r="W30" i="9"/>
  <c r="V55" i="9"/>
  <c r="V53" i="9"/>
  <c r="V56" i="9"/>
  <c r="U27" i="9"/>
  <c r="U24" i="9" s="1"/>
  <c r="U28" i="9"/>
  <c r="CJ50" i="57"/>
  <c r="BD50" i="57"/>
  <c r="AB29" i="25"/>
  <c r="N52" i="31"/>
  <c r="S52" i="31"/>
  <c r="M54" i="31"/>
  <c r="K28" i="55"/>
  <c r="K27" i="55"/>
  <c r="K24" i="55" s="1"/>
  <c r="CQ37" i="51"/>
  <c r="BU37" i="51"/>
  <c r="W30" i="45"/>
  <c r="V53" i="45"/>
  <c r="V54" i="45"/>
  <c r="V56" i="45"/>
  <c r="V55" i="45"/>
  <c r="W55" i="39"/>
  <c r="X30" i="39"/>
  <c r="W53" i="39"/>
  <c r="W56" i="39"/>
  <c r="W54" i="39"/>
  <c r="L28" i="53"/>
  <c r="L27" i="53"/>
  <c r="L24" i="53" s="1"/>
  <c r="S34" i="53"/>
  <c r="S55" i="53" s="1"/>
  <c r="N34" i="53"/>
  <c r="M55" i="53"/>
  <c r="AF29" i="41"/>
  <c r="AJ29" i="41"/>
  <c r="AK29" i="41"/>
  <c r="AD34" i="43"/>
  <c r="AH34" i="43"/>
  <c r="AI38" i="15"/>
  <c r="AE38" i="15"/>
  <c r="CQ37" i="55"/>
  <c r="BU37" i="55"/>
  <c r="L27" i="33"/>
  <c r="L24" i="33" s="1"/>
  <c r="U55" i="47"/>
  <c r="V30" i="47"/>
  <c r="U54" i="47"/>
  <c r="U53" i="47"/>
  <c r="U56" i="47"/>
  <c r="BH34" i="39"/>
  <c r="CM34" i="39"/>
  <c r="W34" i="57"/>
  <c r="P34" i="57"/>
  <c r="P55" i="57" s="1"/>
  <c r="L34" i="57"/>
  <c r="K55" i="57"/>
  <c r="AC34" i="45"/>
  <c r="CK51" i="41"/>
  <c r="BE51" i="41"/>
  <c r="CJ50" i="35"/>
  <c r="BD50" i="35"/>
  <c r="AL34" i="13"/>
  <c r="AG34" i="13"/>
  <c r="AM34" i="13" s="1"/>
  <c r="AC34" i="23"/>
  <c r="CM37" i="15"/>
  <c r="BH37" i="15"/>
  <c r="AN38" i="13"/>
  <c r="AG37" i="29"/>
  <c r="AM37" i="29" s="1"/>
  <c r="AN37" i="29" s="1"/>
  <c r="AO37" i="29" s="1"/>
  <c r="AP37" i="29" s="1"/>
  <c r="AQ37" i="29" s="1"/>
  <c r="AR37" i="29" s="1"/>
  <c r="AS37" i="29" s="1"/>
  <c r="AT37" i="29" s="1"/>
  <c r="AU37" i="29" s="1"/>
  <c r="AV37" i="29" s="1"/>
  <c r="AW37" i="29" s="1"/>
  <c r="AX37" i="29" s="1"/>
  <c r="AY37" i="29" s="1"/>
  <c r="AZ37" i="29" s="1"/>
  <c r="AL37" i="29"/>
  <c r="DA44" i="35"/>
  <c r="CC44" i="35"/>
  <c r="CB44" i="35"/>
  <c r="BE51" i="61"/>
  <c r="CK51" i="61"/>
  <c r="CY36" i="35"/>
  <c r="CU36" i="35"/>
  <c r="BZ36" i="35"/>
  <c r="BE52" i="17"/>
  <c r="CK52" i="17"/>
  <c r="CT52" i="41"/>
  <c r="BY52" i="41"/>
  <c r="CX52" i="41"/>
  <c r="BA34" i="3"/>
  <c r="BK34" i="3"/>
  <c r="BL34" i="3" s="1"/>
  <c r="BM34" i="3" s="1"/>
  <c r="BF37" i="17"/>
  <c r="BG37" i="17"/>
  <c r="CN37" i="17" s="1"/>
  <c r="CL37" i="17"/>
  <c r="BP37" i="17"/>
  <c r="BQ37" i="17" s="1"/>
  <c r="BR37" i="17" s="1"/>
  <c r="BS37" i="17" s="1"/>
  <c r="BT37" i="17" s="1"/>
  <c r="T29" i="29"/>
  <c r="CJ52" i="23"/>
  <c r="BD52" i="23"/>
  <c r="N55" i="29"/>
  <c r="T34" i="29"/>
  <c r="CO52" i="13"/>
  <c r="BI52" i="13"/>
  <c r="N37" i="31"/>
  <c r="T37" i="31" s="1"/>
  <c r="S37" i="31"/>
  <c r="CK51" i="13"/>
  <c r="BE51" i="13"/>
  <c r="CI52" i="25"/>
  <c r="BC52" i="25"/>
  <c r="CK51" i="45"/>
  <c r="BE51" i="45"/>
  <c r="BD50" i="45"/>
  <c r="CJ50" i="45"/>
  <c r="AM29" i="35"/>
  <c r="AM38" i="45"/>
  <c r="AM38" i="41"/>
  <c r="V34" i="59"/>
  <c r="W34" i="59" s="1"/>
  <c r="G27" i="59"/>
  <c r="G28" i="59"/>
  <c r="BU37" i="57"/>
  <c r="CQ37" i="57"/>
  <c r="AE29" i="64"/>
  <c r="AI29" i="64"/>
  <c r="AM38" i="43"/>
  <c r="AG29" i="37"/>
  <c r="AL29" i="37"/>
  <c r="CJ50" i="47"/>
  <c r="BD50" i="47"/>
  <c r="L38" i="33"/>
  <c r="P38" i="33"/>
  <c r="P56" i="33" s="1"/>
  <c r="K56" i="33"/>
  <c r="CJ50" i="55"/>
  <c r="BD50" i="55"/>
  <c r="CK51" i="25"/>
  <c r="BE51" i="25"/>
  <c r="AI29" i="17"/>
  <c r="AE29" i="17"/>
  <c r="BE52" i="19"/>
  <c r="CK52" i="19"/>
  <c r="CG36" i="27"/>
  <c r="BB36" i="27"/>
  <c r="CH36" i="27"/>
  <c r="CF36" i="27"/>
  <c r="W38" i="33"/>
  <c r="V28" i="37"/>
  <c r="V27" i="37"/>
  <c r="V24" i="37" s="1"/>
  <c r="W53" i="13"/>
  <c r="X30" i="13"/>
  <c r="W54" i="13"/>
  <c r="W55" i="13"/>
  <c r="W56" i="13"/>
  <c r="X30" i="15"/>
  <c r="W53" i="15"/>
  <c r="W54" i="15"/>
  <c r="W55" i="15"/>
  <c r="W56" i="15"/>
  <c r="Y29" i="31"/>
  <c r="CJ50" i="51"/>
  <c r="BD50" i="51"/>
  <c r="AF52" i="33"/>
  <c r="AK52" i="33"/>
  <c r="AJ52" i="33"/>
  <c r="BU37" i="41"/>
  <c r="CQ37" i="41"/>
  <c r="CQ37" i="35"/>
  <c r="BU37" i="35"/>
  <c r="AC29" i="59"/>
  <c r="BE51" i="55"/>
  <c r="CK51" i="55"/>
  <c r="BE51" i="17"/>
  <c r="CK51" i="17"/>
  <c r="AC29" i="61"/>
  <c r="BA36" i="29"/>
  <c r="BK36" i="29"/>
  <c r="BL36" i="29" s="1"/>
  <c r="BM36" i="29" s="1"/>
  <c r="BN36" i="29" s="1"/>
  <c r="BO36" i="29" s="1"/>
  <c r="Y34" i="31"/>
  <c r="AG37" i="31"/>
  <c r="AM37" i="31" s="1"/>
  <c r="AN37" i="31" s="1"/>
  <c r="AO37" i="31" s="1"/>
  <c r="AP37" i="31" s="1"/>
  <c r="AQ37" i="31" s="1"/>
  <c r="AR37" i="31" s="1"/>
  <c r="AS37" i="31" s="1"/>
  <c r="AT37" i="31" s="1"/>
  <c r="AU37" i="31" s="1"/>
  <c r="AV37" i="31" s="1"/>
  <c r="AW37" i="31" s="1"/>
  <c r="AX37" i="31" s="1"/>
  <c r="AY37" i="31" s="1"/>
  <c r="AZ37" i="31" s="1"/>
  <c r="AL37" i="31"/>
  <c r="R28" i="31"/>
  <c r="BE51" i="27"/>
  <c r="CK51" i="27"/>
  <c r="CK51" i="53"/>
  <c r="BE51" i="53"/>
  <c r="AM34" i="15"/>
  <c r="AB38" i="23"/>
  <c r="N34" i="33"/>
  <c r="S34" i="33"/>
  <c r="AM38" i="11"/>
  <c r="BE51" i="15"/>
  <c r="CK51" i="15"/>
  <c r="AL52" i="29"/>
  <c r="AG52" i="29"/>
  <c r="AM52" i="29" s="1"/>
  <c r="AN52" i="29" s="1"/>
  <c r="AO52" i="29" s="1"/>
  <c r="AP52" i="29" s="1"/>
  <c r="AQ52" i="29" s="1"/>
  <c r="AR52" i="29" s="1"/>
  <c r="AS52" i="29" s="1"/>
  <c r="AT52" i="29" s="1"/>
  <c r="AU52" i="29" s="1"/>
  <c r="AV52" i="29" s="1"/>
  <c r="AW52" i="29" s="1"/>
  <c r="AX52" i="29" s="1"/>
  <c r="AY52" i="29" s="1"/>
  <c r="AZ52" i="29" s="1"/>
  <c r="AM38" i="51"/>
  <c r="AM38" i="37"/>
  <c r="T52" i="27"/>
  <c r="N54" i="27"/>
  <c r="BU37" i="43"/>
  <c r="CQ37" i="43"/>
  <c r="M53" i="31"/>
  <c r="M28" i="31" s="1"/>
  <c r="T36" i="31"/>
  <c r="N53" i="31"/>
  <c r="BD50" i="31"/>
  <c r="CJ50" i="31"/>
  <c r="BD50" i="23"/>
  <c r="CJ50" i="23"/>
  <c r="CQ37" i="61"/>
  <c r="BU37" i="61"/>
  <c r="BC37" i="25"/>
  <c r="CI37" i="25"/>
  <c r="CU36" i="37"/>
  <c r="BZ36" i="37"/>
  <c r="CY36" i="37"/>
  <c r="BF36" i="17"/>
  <c r="BG36" i="17"/>
  <c r="CN36" i="17" s="1"/>
  <c r="CL36" i="17"/>
  <c r="BP36" i="17"/>
  <c r="BQ36" i="17" s="1"/>
  <c r="BR36" i="17" s="1"/>
  <c r="BS36" i="17" s="1"/>
  <c r="BT36" i="17" s="1"/>
  <c r="CO37" i="13"/>
  <c r="BI37" i="13"/>
  <c r="AM38" i="57"/>
  <c r="BK36" i="31"/>
  <c r="BL36" i="31" s="1"/>
  <c r="BM36" i="31" s="1"/>
  <c r="BN36" i="31" s="1"/>
  <c r="BO36" i="31" s="1"/>
  <c r="BA36" i="31"/>
  <c r="S52" i="29"/>
  <c r="N52" i="29"/>
  <c r="M54" i="29"/>
  <c r="CJ50" i="29"/>
  <c r="BD50" i="29"/>
  <c r="BE52" i="64"/>
  <c r="CK52" i="64"/>
  <c r="CQ37" i="45"/>
  <c r="BU37" i="45"/>
  <c r="V27" i="11"/>
  <c r="V24" i="11" s="1"/>
  <c r="V28" i="11"/>
  <c r="T28" i="49"/>
  <c r="T27" i="49"/>
  <c r="T24" i="49" s="1"/>
  <c r="K23" i="49" s="1"/>
  <c r="U30" i="49" s="1"/>
  <c r="U28" i="23"/>
  <c r="U27" i="23"/>
  <c r="U24" i="23" s="1"/>
  <c r="S28" i="51"/>
  <c r="S27" i="51"/>
  <c r="S24" i="51" s="1"/>
  <c r="T34" i="51"/>
  <c r="T55" i="51" s="1"/>
  <c r="N55" i="51"/>
  <c r="AC29" i="23"/>
  <c r="AD34" i="19"/>
  <c r="AH34" i="19"/>
  <c r="AA38" i="25"/>
  <c r="AC34" i="27"/>
  <c r="BE51" i="11"/>
  <c r="CK51" i="11"/>
  <c r="BE51" i="64"/>
  <c r="CK51" i="64"/>
  <c r="AI38" i="19"/>
  <c r="AE38" i="19"/>
  <c r="G28" i="61"/>
  <c r="G27" i="61"/>
  <c r="N53" i="27"/>
  <c r="CJ50" i="33"/>
  <c r="BD50" i="33"/>
  <c r="BE51" i="23"/>
  <c r="CK51" i="23"/>
  <c r="X38" i="29"/>
  <c r="V28" i="17"/>
  <c r="V27" i="17"/>
  <c r="V24" i="17" s="1"/>
  <c r="W54" i="17"/>
  <c r="W53" i="17"/>
  <c r="X30" i="17"/>
  <c r="W55" i="17"/>
  <c r="W56" i="17"/>
  <c r="W54" i="35"/>
  <c r="X30" i="35"/>
  <c r="W53" i="35"/>
  <c r="W55" i="35"/>
  <c r="W56" i="35"/>
  <c r="V28" i="35"/>
  <c r="V27" i="35"/>
  <c r="V24" i="35" s="1"/>
  <c r="V27" i="41"/>
  <c r="V24" i="41" s="1"/>
  <c r="V28" i="41"/>
  <c r="K27" i="33"/>
  <c r="K24" i="33" s="1"/>
  <c r="R52" i="33"/>
  <c r="M52" i="33"/>
  <c r="Q52" i="33"/>
  <c r="L54" i="33"/>
  <c r="BD50" i="59"/>
  <c r="CJ50" i="59"/>
  <c r="CG37" i="27"/>
  <c r="CH37" i="27"/>
  <c r="CF37" i="27"/>
  <c r="BB37" i="27"/>
  <c r="AH29" i="57"/>
  <c r="AD29" i="57"/>
  <c r="Y34" i="33"/>
  <c r="CK51" i="37"/>
  <c r="BE51" i="37"/>
  <c r="R53" i="31"/>
  <c r="R54" i="31"/>
  <c r="R27" i="31" s="1"/>
  <c r="R24" i="31" s="1"/>
  <c r="Q53" i="31"/>
  <c r="Q28" i="31" s="1"/>
  <c r="Q54" i="31"/>
  <c r="Q27" i="31" s="1"/>
  <c r="Q24" i="31" s="1"/>
  <c r="AH29" i="19"/>
  <c r="AD29" i="19"/>
  <c r="L55" i="55"/>
  <c r="M34" i="55"/>
  <c r="R34" i="55"/>
  <c r="R55" i="55" s="1"/>
  <c r="Q34" i="55"/>
  <c r="Q55" i="55" s="1"/>
  <c r="P28" i="55"/>
  <c r="P27" i="55"/>
  <c r="P24" i="55" s="1"/>
  <c r="BG36" i="64"/>
  <c r="CN36" i="64" s="1"/>
  <c r="BF36" i="64"/>
  <c r="BP36" i="64"/>
  <c r="BQ36" i="64" s="1"/>
  <c r="BR36" i="64" s="1"/>
  <c r="BS36" i="64" s="1"/>
  <c r="BT36" i="64" s="1"/>
  <c r="CL36" i="64"/>
  <c r="CK51" i="35"/>
  <c r="BE51" i="35"/>
  <c r="BP37" i="64"/>
  <c r="BQ37" i="64" s="1"/>
  <c r="BR37" i="64" s="1"/>
  <c r="BS37" i="64" s="1"/>
  <c r="BT37" i="64" s="1"/>
  <c r="BG37" i="64"/>
  <c r="CN37" i="64" s="1"/>
  <c r="CL37" i="64"/>
  <c r="BF37" i="64"/>
  <c r="U27" i="45"/>
  <c r="U24" i="45" s="1"/>
  <c r="U28" i="45"/>
  <c r="V27" i="39"/>
  <c r="V24" i="39" s="1"/>
  <c r="V28" i="39"/>
  <c r="BJ37" i="59"/>
  <c r="CP37" i="59"/>
  <c r="Q28" i="53"/>
  <c r="Q27" i="53"/>
  <c r="Q24" i="53" s="1"/>
  <c r="R28" i="53"/>
  <c r="R27" i="53"/>
  <c r="R24" i="53" s="1"/>
  <c r="BE51" i="33"/>
  <c r="CK51" i="33"/>
  <c r="BZ36" i="43"/>
  <c r="CU36" i="43"/>
  <c r="CY36" i="43"/>
  <c r="BY52" i="43"/>
  <c r="CX52" i="43"/>
  <c r="CT52" i="43"/>
  <c r="CK51" i="47"/>
  <c r="BE51" i="47"/>
  <c r="BC34" i="47"/>
  <c r="CI34" i="47"/>
  <c r="N29" i="33"/>
  <c r="S29" i="33"/>
  <c r="O28" i="57"/>
  <c r="O27" i="57"/>
  <c r="O24" i="57" s="1"/>
  <c r="BD50" i="39"/>
  <c r="CJ50" i="39"/>
  <c r="R27" i="27"/>
  <c r="R24" i="27" s="1"/>
  <c r="R28" i="27"/>
  <c r="BD50" i="41"/>
  <c r="CJ50" i="41"/>
  <c r="BD50" i="61"/>
  <c r="CJ50" i="61"/>
  <c r="R37" i="33"/>
  <c r="R55" i="33" s="1"/>
  <c r="M37" i="33"/>
  <c r="Q37" i="33"/>
  <c r="BD50" i="9"/>
  <c r="CJ50" i="9"/>
  <c r="X34" i="55"/>
  <c r="BE51" i="9"/>
  <c r="CK51" i="9"/>
  <c r="AD34" i="51"/>
  <c r="AH34" i="51"/>
  <c r="CK51" i="57"/>
  <c r="BE51" i="57"/>
  <c r="M53" i="29"/>
  <c r="T36" i="29"/>
  <c r="AA29" i="27"/>
  <c r="CX52" i="37"/>
  <c r="BY52" i="37"/>
  <c r="CT52" i="37"/>
  <c r="AB34" i="29"/>
  <c r="AN38" i="59"/>
  <c r="BU37" i="11"/>
  <c r="CQ37" i="11"/>
  <c r="K34" i="59"/>
  <c r="O34" i="59"/>
  <c r="O55" i="59" s="1"/>
  <c r="BP37" i="19"/>
  <c r="BQ37" i="19" s="1"/>
  <c r="BR37" i="19" s="1"/>
  <c r="BS37" i="19" s="1"/>
  <c r="BT37" i="19" s="1"/>
  <c r="BF37" i="19"/>
  <c r="CL37" i="19"/>
  <c r="BG37" i="19"/>
  <c r="CN37" i="19" s="1"/>
  <c r="BU37" i="37"/>
  <c r="CQ37" i="37"/>
  <c r="BE51" i="19"/>
  <c r="CK51" i="19"/>
  <c r="CL36" i="19"/>
  <c r="BG36" i="19"/>
  <c r="CN36" i="19" s="1"/>
  <c r="BF36" i="19"/>
  <c r="BP36" i="19"/>
  <c r="BQ36" i="19" s="1"/>
  <c r="BR36" i="19" s="1"/>
  <c r="BS36" i="19" s="1"/>
  <c r="BT36" i="19" s="1"/>
  <c r="L56" i="29"/>
  <c r="M38" i="29"/>
  <c r="Q38" i="29"/>
  <c r="Q56" i="29" s="1"/>
  <c r="R38" i="29"/>
  <c r="R56" i="29" s="1"/>
  <c r="N37" i="29"/>
  <c r="T37" i="29" s="1"/>
  <c r="S37" i="29"/>
  <c r="S55" i="29" s="1"/>
  <c r="BD50" i="27"/>
  <c r="CJ50" i="27"/>
  <c r="AF37" i="33"/>
  <c r="AJ37" i="33"/>
  <c r="AK37" i="33"/>
  <c r="AM38" i="53"/>
  <c r="AN37" i="53"/>
  <c r="AM38" i="49"/>
  <c r="AN37" i="49"/>
  <c r="AM38" i="47"/>
  <c r="AN37" i="47"/>
  <c r="AN37" i="39"/>
  <c r="AN38" i="39"/>
  <c r="AF38" i="9"/>
  <c r="AJ38" i="9"/>
  <c r="AK38" i="9"/>
  <c r="AM37" i="9"/>
  <c r="CY35" i="64"/>
  <c r="CU35" i="64"/>
  <c r="BZ35" i="64"/>
  <c r="DI35" i="64"/>
  <c r="DW48" i="61"/>
  <c r="DV52" i="61"/>
  <c r="CO35" i="61"/>
  <c r="BI35" i="61"/>
  <c r="BR35" i="61"/>
  <c r="DW52" i="59"/>
  <c r="BR35" i="59"/>
  <c r="CO35" i="59"/>
  <c r="BI35" i="59"/>
  <c r="DV52" i="57"/>
  <c r="BR35" i="57"/>
  <c r="CO35" i="57"/>
  <c r="BI35" i="57"/>
  <c r="DW48" i="57"/>
  <c r="DW52" i="55"/>
  <c r="BJ35" i="55"/>
  <c r="CP35" i="55"/>
  <c r="BS35" i="55"/>
  <c r="DW48" i="55"/>
  <c r="DW52" i="53"/>
  <c r="CQ29" i="53"/>
  <c r="BU29" i="53"/>
  <c r="CP35" i="53"/>
  <c r="BJ35" i="53"/>
  <c r="BS35" i="53"/>
  <c r="BT29" i="53"/>
  <c r="DW48" i="53"/>
  <c r="BS35" i="51"/>
  <c r="DW48" i="51"/>
  <c r="DV52" i="51"/>
  <c r="CP35" i="51"/>
  <c r="BJ35" i="51"/>
  <c r="CP29" i="51"/>
  <c r="BJ29" i="51"/>
  <c r="BS29" i="51"/>
  <c r="DW52" i="49"/>
  <c r="BR29" i="49"/>
  <c r="BJ35" i="49"/>
  <c r="CP35" i="49"/>
  <c r="BI29" i="49"/>
  <c r="CO29" i="49"/>
  <c r="BS35" i="49"/>
  <c r="BR29" i="47"/>
  <c r="CP35" i="47"/>
  <c r="BJ35" i="47"/>
  <c r="DW48" i="47"/>
  <c r="CO29" i="47"/>
  <c r="BI29" i="47"/>
  <c r="DV52" i="47"/>
  <c r="BS35" i="47"/>
  <c r="CP29" i="45"/>
  <c r="BJ29" i="45"/>
  <c r="DW48" i="45"/>
  <c r="BR35" i="45"/>
  <c r="BS29" i="45"/>
  <c r="BI35" i="45"/>
  <c r="CO35" i="45"/>
  <c r="DW52" i="45"/>
  <c r="DW48" i="43"/>
  <c r="BS35" i="43"/>
  <c r="BR29" i="43"/>
  <c r="CO29" i="43"/>
  <c r="BI29" i="43"/>
  <c r="CP35" i="43"/>
  <c r="BJ35" i="43"/>
  <c r="BT35" i="41"/>
  <c r="BU35" i="41"/>
  <c r="CQ35" i="41"/>
  <c r="DW48" i="39"/>
  <c r="BS29" i="39"/>
  <c r="BS34" i="39"/>
  <c r="BT35" i="39"/>
  <c r="DV52" i="39"/>
  <c r="BU35" i="39"/>
  <c r="CQ35" i="39"/>
  <c r="CP29" i="39"/>
  <c r="BJ29" i="39"/>
  <c r="BU35" i="37"/>
  <c r="CQ35" i="37"/>
  <c r="BT35" i="37"/>
  <c r="DW48" i="37"/>
  <c r="BR35" i="35"/>
  <c r="CO35" i="35"/>
  <c r="BI35" i="35"/>
  <c r="DW48" i="35"/>
  <c r="CO35" i="33"/>
  <c r="BI35" i="33"/>
  <c r="BR35" i="33"/>
  <c r="DW48" i="33"/>
  <c r="DW48" i="31"/>
  <c r="BR35" i="31"/>
  <c r="CO35" i="31"/>
  <c r="BI35" i="31"/>
  <c r="DW48" i="29"/>
  <c r="BS35" i="29"/>
  <c r="BJ35" i="29"/>
  <c r="CP35" i="29"/>
  <c r="DW48" i="27"/>
  <c r="CR35" i="27"/>
  <c r="BW35" i="27"/>
  <c r="BV35" i="27"/>
  <c r="CV35" i="27"/>
  <c r="DF35" i="27"/>
  <c r="BR35" i="25"/>
  <c r="DW48" i="25"/>
  <c r="CO35" i="25"/>
  <c r="BI35" i="25"/>
  <c r="DW48" i="23"/>
  <c r="BS35" i="23"/>
  <c r="BJ35" i="23"/>
  <c r="CP35" i="23"/>
  <c r="BS35" i="19"/>
  <c r="BJ35" i="19"/>
  <c r="CP35" i="19"/>
  <c r="DW48" i="17"/>
  <c r="BJ35" i="17"/>
  <c r="CP35" i="17"/>
  <c r="BS35" i="17"/>
  <c r="DW48" i="15"/>
  <c r="BS35" i="15"/>
  <c r="CP35" i="15"/>
  <c r="BJ35" i="15"/>
  <c r="DW48" i="13"/>
  <c r="CO35" i="13"/>
  <c r="BI35" i="13"/>
  <c r="BR35" i="13"/>
  <c r="BS35" i="11"/>
  <c r="CP35" i="11"/>
  <c r="BJ35" i="11"/>
  <c r="BJ35" i="9"/>
  <c r="CP35" i="9"/>
  <c r="BS35" i="9"/>
  <c r="BQ29" i="9"/>
  <c r="DU52" i="9"/>
  <c r="DV48" i="9"/>
  <c r="BH29" i="9"/>
  <c r="CM29" i="9"/>
  <c r="BI34" i="9"/>
  <c r="CO34" i="9"/>
  <c r="BR34" i="9"/>
  <c r="CN29" i="9"/>
  <c r="BI51" i="3"/>
  <c r="CP51" i="3" s="1"/>
  <c r="S37" i="3"/>
  <c r="S55" i="3" s="1"/>
  <c r="N37" i="3"/>
  <c r="M55" i="3"/>
  <c r="S38" i="3"/>
  <c r="S56" i="3" s="1"/>
  <c r="N38" i="3"/>
  <c r="M56" i="3"/>
  <c r="CK49" i="3"/>
  <c r="BE49" i="3"/>
  <c r="CM47" i="3"/>
  <c r="BH47" i="3"/>
  <c r="BJ46" i="3"/>
  <c r="CP46" i="3"/>
  <c r="BJ32" i="3"/>
  <c r="CP32" i="3"/>
  <c r="BJ31" i="3"/>
  <c r="CP31" i="3"/>
  <c r="BE35" i="3"/>
  <c r="CK35" i="3"/>
  <c r="BJ45" i="3"/>
  <c r="CP45" i="3"/>
  <c r="BJ33" i="3"/>
  <c r="CP33" i="3"/>
  <c r="BN34" i="3"/>
  <c r="CQ41" i="3"/>
  <c r="BU41" i="3"/>
  <c r="BW41" i="3" s="1"/>
  <c r="BU40" i="3"/>
  <c r="BW40" i="3" s="1"/>
  <c r="CQ40" i="3"/>
  <c r="CP42" i="3"/>
  <c r="BJ42" i="3"/>
  <c r="BJ39" i="3"/>
  <c r="CP39" i="3"/>
  <c r="CO44" i="3"/>
  <c r="BI44" i="3"/>
  <c r="CM50" i="3"/>
  <c r="BH50" i="3"/>
  <c r="AG29" i="3"/>
  <c r="AN48" i="3"/>
  <c r="U54" i="49" l="1"/>
  <c r="U53" i="49"/>
  <c r="U55" i="49"/>
  <c r="V30" i="49"/>
  <c r="U56" i="49"/>
  <c r="M56" i="29"/>
  <c r="N38" i="29"/>
  <c r="S38" i="29"/>
  <c r="S56" i="29" s="1"/>
  <c r="K55" i="59"/>
  <c r="P34" i="59"/>
  <c r="P55" i="59" s="1"/>
  <c r="L34" i="59"/>
  <c r="DF37" i="11"/>
  <c r="DG37" i="11" s="1"/>
  <c r="DH37" i="11" s="1"/>
  <c r="DI37" i="11" s="1"/>
  <c r="DJ37" i="11" s="1"/>
  <c r="DK37" i="11" s="1"/>
  <c r="DL37" i="11" s="1"/>
  <c r="DM37" i="11" s="1"/>
  <c r="DN37" i="11" s="1"/>
  <c r="CR37" i="11"/>
  <c r="CV37" i="11"/>
  <c r="BV37" i="11"/>
  <c r="BW37" i="11"/>
  <c r="AO38" i="59"/>
  <c r="AC34" i="29"/>
  <c r="BZ52" i="37"/>
  <c r="CY52" i="37"/>
  <c r="CU52" i="37"/>
  <c r="AB29" i="27"/>
  <c r="BP51" i="57"/>
  <c r="BQ51" i="57" s="1"/>
  <c r="BR51" i="57" s="1"/>
  <c r="BS51" i="57" s="1"/>
  <c r="BT51" i="57" s="1"/>
  <c r="CL51" i="57"/>
  <c r="BF51" i="57"/>
  <c r="BG51" i="57"/>
  <c r="CN51" i="57" s="1"/>
  <c r="AE34" i="51"/>
  <c r="AI34" i="51"/>
  <c r="CL51" i="9"/>
  <c r="BG51" i="9"/>
  <c r="CN51" i="9" s="1"/>
  <c r="BF51" i="9"/>
  <c r="BP51" i="9"/>
  <c r="BQ51" i="9" s="1"/>
  <c r="BR51" i="9" s="1"/>
  <c r="BS51" i="9" s="1"/>
  <c r="BT51" i="9" s="1"/>
  <c r="Y34" i="55"/>
  <c r="Z34" i="55" s="1"/>
  <c r="CK50" i="9"/>
  <c r="BE50" i="9"/>
  <c r="N37" i="33"/>
  <c r="T37" i="33" s="1"/>
  <c r="S37" i="33"/>
  <c r="S55" i="33" s="1"/>
  <c r="BE50" i="39"/>
  <c r="CK50" i="39"/>
  <c r="T29" i="33"/>
  <c r="N28" i="33"/>
  <c r="BD34" i="47"/>
  <c r="CJ34" i="47"/>
  <c r="BP51" i="47"/>
  <c r="BQ51" i="47" s="1"/>
  <c r="BR51" i="47" s="1"/>
  <c r="BS51" i="47" s="1"/>
  <c r="BT51" i="47" s="1"/>
  <c r="CL51" i="47"/>
  <c r="BG51" i="47"/>
  <c r="CN51" i="47" s="1"/>
  <c r="BF51" i="47"/>
  <c r="CU52" i="43"/>
  <c r="CY52" i="43"/>
  <c r="BZ52" i="43"/>
  <c r="CM37" i="64"/>
  <c r="BH37" i="64"/>
  <c r="CL51" i="35"/>
  <c r="BF51" i="35"/>
  <c r="BG51" i="35"/>
  <c r="CN51" i="35" s="1"/>
  <c r="BP51" i="35"/>
  <c r="BQ51" i="35" s="1"/>
  <c r="BR51" i="35" s="1"/>
  <c r="BS51" i="35" s="1"/>
  <c r="BT51" i="35" s="1"/>
  <c r="BH36" i="64"/>
  <c r="CM36" i="64"/>
  <c r="Q28" i="55"/>
  <c r="Q27" i="55"/>
  <c r="Q24" i="55" s="1"/>
  <c r="M55" i="55"/>
  <c r="S34" i="55"/>
  <c r="S55" i="55" s="1"/>
  <c r="N34" i="55"/>
  <c r="AE29" i="19"/>
  <c r="AI29" i="19"/>
  <c r="CL51" i="37"/>
  <c r="BF51" i="37"/>
  <c r="BG51" i="37"/>
  <c r="CN51" i="37" s="1"/>
  <c r="BP51" i="37"/>
  <c r="BQ51" i="37" s="1"/>
  <c r="BR51" i="37" s="1"/>
  <c r="BS51" i="37" s="1"/>
  <c r="BT51" i="37" s="1"/>
  <c r="AE29" i="57"/>
  <c r="AI29" i="57"/>
  <c r="BC37" i="27"/>
  <c r="CI37" i="27"/>
  <c r="BE50" i="59"/>
  <c r="CK50" i="59"/>
  <c r="Q53" i="33"/>
  <c r="Q28" i="33" s="1"/>
  <c r="Q54" i="33"/>
  <c r="Q27" i="33" s="1"/>
  <c r="Q24" i="33" s="1"/>
  <c r="R53" i="33"/>
  <c r="R28" i="33" s="1"/>
  <c r="R54" i="33"/>
  <c r="R27" i="33" s="1"/>
  <c r="R24" i="33" s="1"/>
  <c r="W28" i="35"/>
  <c r="W27" i="35"/>
  <c r="W24" i="35" s="1"/>
  <c r="W28" i="17"/>
  <c r="W27" i="17"/>
  <c r="W24" i="17" s="1"/>
  <c r="CK50" i="33"/>
  <c r="BE50" i="33"/>
  <c r="N27" i="27"/>
  <c r="N24" i="27" s="1"/>
  <c r="N28" i="27"/>
  <c r="AK38" i="19"/>
  <c r="AF38" i="19"/>
  <c r="AJ38" i="19"/>
  <c r="BP51" i="11"/>
  <c r="BQ51" i="11" s="1"/>
  <c r="BR51" i="11" s="1"/>
  <c r="BS51" i="11" s="1"/>
  <c r="BT51" i="11" s="1"/>
  <c r="BF51" i="11"/>
  <c r="BG51" i="11"/>
  <c r="CN51" i="11" s="1"/>
  <c r="CL51" i="11"/>
  <c r="AD34" i="27"/>
  <c r="AH34" i="27"/>
  <c r="AB38" i="25"/>
  <c r="AD29" i="23"/>
  <c r="AH29" i="23"/>
  <c r="T28" i="51"/>
  <c r="T27" i="51"/>
  <c r="T24" i="51" s="1"/>
  <c r="CR37" i="45"/>
  <c r="BV37" i="45"/>
  <c r="CV37" i="45"/>
  <c r="BW37" i="45"/>
  <c r="DF37" i="45"/>
  <c r="DG37" i="45" s="1"/>
  <c r="DH37" i="45" s="1"/>
  <c r="DI37" i="45" s="1"/>
  <c r="DJ37" i="45" s="1"/>
  <c r="DK37" i="45" s="1"/>
  <c r="DL37" i="45" s="1"/>
  <c r="DM37" i="45" s="1"/>
  <c r="DN37" i="45" s="1"/>
  <c r="CL52" i="64"/>
  <c r="BG52" i="64"/>
  <c r="CN52" i="64" s="1"/>
  <c r="BF52" i="64"/>
  <c r="BP52" i="64"/>
  <c r="BQ52" i="64" s="1"/>
  <c r="BR52" i="64" s="1"/>
  <c r="BS52" i="64" s="1"/>
  <c r="BT52" i="64" s="1"/>
  <c r="T52" i="29"/>
  <c r="N54" i="29"/>
  <c r="CH36" i="31"/>
  <c r="BB36" i="31"/>
  <c r="CF36" i="31"/>
  <c r="CG36" i="31"/>
  <c r="CP37" i="13"/>
  <c r="BJ37" i="13"/>
  <c r="CJ37" i="25"/>
  <c r="BD37" i="25"/>
  <c r="BW37" i="61"/>
  <c r="CV37" i="61"/>
  <c r="CR37" i="61"/>
  <c r="BV37" i="61"/>
  <c r="DF37" i="61"/>
  <c r="DG37" i="61" s="1"/>
  <c r="DH37" i="61" s="1"/>
  <c r="DI37" i="61" s="1"/>
  <c r="DJ37" i="61" s="1"/>
  <c r="DK37" i="61" s="1"/>
  <c r="DL37" i="61" s="1"/>
  <c r="DM37" i="61" s="1"/>
  <c r="DN37" i="61" s="1"/>
  <c r="BW37" i="43"/>
  <c r="CR37" i="43"/>
  <c r="CV37" i="43"/>
  <c r="BV37" i="43"/>
  <c r="DF37" i="43"/>
  <c r="DG37" i="43" s="1"/>
  <c r="DH37" i="43" s="1"/>
  <c r="DI37" i="43" s="1"/>
  <c r="DJ37" i="43" s="1"/>
  <c r="DK37" i="43" s="1"/>
  <c r="DL37" i="43" s="1"/>
  <c r="DM37" i="43" s="1"/>
  <c r="DN37" i="43" s="1"/>
  <c r="T53" i="27"/>
  <c r="T28" i="27" s="1"/>
  <c r="T54" i="27"/>
  <c r="AN38" i="37"/>
  <c r="AN38" i="51"/>
  <c r="BG51" i="15"/>
  <c r="CN51" i="15" s="1"/>
  <c r="BP51" i="15"/>
  <c r="BQ51" i="15" s="1"/>
  <c r="BR51" i="15" s="1"/>
  <c r="BS51" i="15" s="1"/>
  <c r="BT51" i="15" s="1"/>
  <c r="CL51" i="15"/>
  <c r="BF51" i="15"/>
  <c r="AN38" i="11"/>
  <c r="M55" i="33"/>
  <c r="N55" i="33"/>
  <c r="T34" i="33"/>
  <c r="T55" i="33" s="1"/>
  <c r="AC38" i="23"/>
  <c r="AN34" i="15"/>
  <c r="BP51" i="27"/>
  <c r="BQ51" i="27" s="1"/>
  <c r="BR51" i="27" s="1"/>
  <c r="BS51" i="27" s="1"/>
  <c r="BT51" i="27" s="1"/>
  <c r="BF51" i="27"/>
  <c r="BG51" i="27"/>
  <c r="CN51" i="27" s="1"/>
  <c r="CL51" i="27"/>
  <c r="BK37" i="31"/>
  <c r="BL37" i="31" s="1"/>
  <c r="BM37" i="31" s="1"/>
  <c r="BN37" i="31" s="1"/>
  <c r="BO37" i="31" s="1"/>
  <c r="BA37" i="31"/>
  <c r="Z34" i="31"/>
  <c r="CH36" i="29"/>
  <c r="BB36" i="29"/>
  <c r="CG36" i="29"/>
  <c r="CF36" i="29"/>
  <c r="AH29" i="61"/>
  <c r="AD29" i="61"/>
  <c r="AH29" i="59"/>
  <c r="AD29" i="59"/>
  <c r="DF37" i="41"/>
  <c r="DG37" i="41" s="1"/>
  <c r="DH37" i="41" s="1"/>
  <c r="DI37" i="41" s="1"/>
  <c r="DJ37" i="41" s="1"/>
  <c r="DK37" i="41" s="1"/>
  <c r="DL37" i="41" s="1"/>
  <c r="DM37" i="41" s="1"/>
  <c r="DN37" i="41" s="1"/>
  <c r="CV37" i="41"/>
  <c r="BW37" i="41"/>
  <c r="BV37" i="41"/>
  <c r="CR37" i="41"/>
  <c r="CK50" i="51"/>
  <c r="BE50" i="51"/>
  <c r="Z29" i="31"/>
  <c r="W28" i="15"/>
  <c r="W27" i="15"/>
  <c r="W24" i="15" s="1"/>
  <c r="W27" i="13"/>
  <c r="W24" i="13" s="1"/>
  <c r="X38" i="33"/>
  <c r="BF52" i="19"/>
  <c r="BP52" i="19"/>
  <c r="BQ52" i="19" s="1"/>
  <c r="BR52" i="19" s="1"/>
  <c r="BS52" i="19" s="1"/>
  <c r="BT52" i="19" s="1"/>
  <c r="BG52" i="19"/>
  <c r="CN52" i="19" s="1"/>
  <c r="CL52" i="19"/>
  <c r="CK50" i="47"/>
  <c r="BE50" i="47"/>
  <c r="AN29" i="35"/>
  <c r="BE50" i="45"/>
  <c r="CK50" i="45"/>
  <c r="CK52" i="23"/>
  <c r="BE52" i="23"/>
  <c r="CM37" i="17"/>
  <c r="BH37" i="17"/>
  <c r="CG34" i="3"/>
  <c r="CF34" i="3"/>
  <c r="CH34" i="3"/>
  <c r="BB34" i="3"/>
  <c r="CY52" i="41"/>
  <c r="BZ52" i="41"/>
  <c r="CU52" i="41"/>
  <c r="CZ36" i="35"/>
  <c r="CA36" i="35"/>
  <c r="BP51" i="61"/>
  <c r="BQ51" i="61" s="1"/>
  <c r="BR51" i="61" s="1"/>
  <c r="BS51" i="61" s="1"/>
  <c r="BT51" i="61" s="1"/>
  <c r="CL51" i="61"/>
  <c r="BG51" i="61"/>
  <c r="CN51" i="61" s="1"/>
  <c r="BF51" i="61"/>
  <c r="BI37" i="15"/>
  <c r="CO37" i="15"/>
  <c r="AN34" i="13"/>
  <c r="CK50" i="35"/>
  <c r="BE50" i="35"/>
  <c r="BG51" i="41"/>
  <c r="CN51" i="41" s="1"/>
  <c r="CL51" i="41"/>
  <c r="BP51" i="41"/>
  <c r="BQ51" i="41" s="1"/>
  <c r="BR51" i="41" s="1"/>
  <c r="BS51" i="41" s="1"/>
  <c r="BT51" i="41" s="1"/>
  <c r="BF51" i="41"/>
  <c r="K28" i="57"/>
  <c r="K27" i="57"/>
  <c r="K24" i="57" s="1"/>
  <c r="P28" i="57"/>
  <c r="P27" i="57"/>
  <c r="P24" i="57" s="1"/>
  <c r="X34" i="57"/>
  <c r="CO34" i="39"/>
  <c r="BI34" i="39"/>
  <c r="U28" i="47"/>
  <c r="U27" i="47"/>
  <c r="U24" i="47" s="1"/>
  <c r="W30" i="47"/>
  <c r="V54" i="47"/>
  <c r="V56" i="47"/>
  <c r="V53" i="47"/>
  <c r="V55" i="47"/>
  <c r="AF38" i="15"/>
  <c r="AK38" i="15"/>
  <c r="AJ38" i="15"/>
  <c r="AI34" i="43"/>
  <c r="AE34" i="43"/>
  <c r="M28" i="53"/>
  <c r="M27" i="53"/>
  <c r="M24" i="53" s="1"/>
  <c r="S28" i="53"/>
  <c r="S27" i="53"/>
  <c r="S24" i="53" s="1"/>
  <c r="X53" i="39"/>
  <c r="X56" i="39"/>
  <c r="X54" i="39"/>
  <c r="Y30" i="39"/>
  <c r="X55" i="39"/>
  <c r="W54" i="45"/>
  <c r="X30" i="45"/>
  <c r="W53" i="45"/>
  <c r="W56" i="45"/>
  <c r="W55" i="45"/>
  <c r="S53" i="31"/>
  <c r="S54" i="31"/>
  <c r="S27" i="31" s="1"/>
  <c r="S24" i="31" s="1"/>
  <c r="AC29" i="25"/>
  <c r="V27" i="9"/>
  <c r="V24" i="9" s="1"/>
  <c r="V28" i="9"/>
  <c r="W53" i="9"/>
  <c r="X30" i="9"/>
  <c r="W56" i="9"/>
  <c r="W54" i="9"/>
  <c r="W55" i="9"/>
  <c r="BE50" i="19"/>
  <c r="CK50" i="19"/>
  <c r="CY52" i="35"/>
  <c r="BZ52" i="35"/>
  <c r="CU52" i="35"/>
  <c r="AN34" i="11"/>
  <c r="X54" i="41"/>
  <c r="X53" i="41"/>
  <c r="Y30" i="41"/>
  <c r="X56" i="41"/>
  <c r="X55" i="41"/>
  <c r="X54" i="43"/>
  <c r="Y30" i="43"/>
  <c r="X53" i="43"/>
  <c r="X56" i="43"/>
  <c r="X55" i="43"/>
  <c r="X28" i="64"/>
  <c r="X27" i="64"/>
  <c r="X24" i="64" s="1"/>
  <c r="AG38" i="64"/>
  <c r="AL38" i="64"/>
  <c r="N55" i="31"/>
  <c r="N28" i="31" s="1"/>
  <c r="T34" i="31"/>
  <c r="T55" i="31" s="1"/>
  <c r="AN38" i="35"/>
  <c r="BG51" i="31"/>
  <c r="CN51" i="31" s="1"/>
  <c r="CL51" i="31"/>
  <c r="BP51" i="31"/>
  <c r="BQ51" i="31" s="1"/>
  <c r="BR51" i="31" s="1"/>
  <c r="BS51" i="31" s="1"/>
  <c r="BT51" i="31" s="1"/>
  <c r="BF51" i="31"/>
  <c r="K55" i="61"/>
  <c r="L34" i="61"/>
  <c r="P34" i="61"/>
  <c r="P55" i="61" s="1"/>
  <c r="BE50" i="53"/>
  <c r="CK50" i="53"/>
  <c r="BP51" i="49"/>
  <c r="BQ51" i="49" s="1"/>
  <c r="BR51" i="49" s="1"/>
  <c r="BS51" i="49" s="1"/>
  <c r="BT51" i="49" s="1"/>
  <c r="CL51" i="49"/>
  <c r="BG51" i="49"/>
  <c r="CN51" i="49" s="1"/>
  <c r="BF51" i="49"/>
  <c r="AN38" i="55"/>
  <c r="W53" i="23"/>
  <c r="W54" i="23"/>
  <c r="X30" i="23"/>
  <c r="W55" i="23"/>
  <c r="W56" i="23"/>
  <c r="X53" i="11"/>
  <c r="X54" i="11"/>
  <c r="Y30" i="11"/>
  <c r="X56" i="11"/>
  <c r="X55" i="11"/>
  <c r="W27" i="11"/>
  <c r="W24" i="11" s="1"/>
  <c r="W28" i="11"/>
  <c r="BG36" i="23"/>
  <c r="CN36" i="23" s="1"/>
  <c r="BF36" i="23"/>
  <c r="BP36" i="23"/>
  <c r="BQ36" i="23" s="1"/>
  <c r="BR36" i="23" s="1"/>
  <c r="BS36" i="23" s="1"/>
  <c r="BT36" i="23" s="1"/>
  <c r="CL36" i="23"/>
  <c r="AF34" i="41"/>
  <c r="AJ34" i="41"/>
  <c r="AK34" i="41"/>
  <c r="CK50" i="49"/>
  <c r="BE50" i="49"/>
  <c r="AC34" i="25"/>
  <c r="BE37" i="23"/>
  <c r="CK37" i="23"/>
  <c r="AM29" i="13"/>
  <c r="CK50" i="11"/>
  <c r="BE50" i="11"/>
  <c r="T29" i="31"/>
  <c r="BK36" i="33"/>
  <c r="BL36" i="33" s="1"/>
  <c r="BM36" i="33" s="1"/>
  <c r="BN36" i="33" s="1"/>
  <c r="BO36" i="33" s="1"/>
  <c r="BA36" i="33"/>
  <c r="BF51" i="39"/>
  <c r="CL51" i="39"/>
  <c r="BP51" i="39"/>
  <c r="BQ51" i="39" s="1"/>
  <c r="BR51" i="39" s="1"/>
  <c r="BS51" i="39" s="1"/>
  <c r="BT51" i="39" s="1"/>
  <c r="BG51" i="39"/>
  <c r="CN51" i="39" s="1"/>
  <c r="BF51" i="29"/>
  <c r="BP51" i="29"/>
  <c r="BQ51" i="29" s="1"/>
  <c r="BR51" i="29" s="1"/>
  <c r="BS51" i="29" s="1"/>
  <c r="BT51" i="29" s="1"/>
  <c r="BG51" i="29"/>
  <c r="CN51" i="29" s="1"/>
  <c r="CL51" i="29"/>
  <c r="AA29" i="29"/>
  <c r="BE50" i="25"/>
  <c r="CK50" i="25"/>
  <c r="CQ36" i="13"/>
  <c r="BU36" i="13"/>
  <c r="BP51" i="51"/>
  <c r="BQ51" i="51" s="1"/>
  <c r="BR51" i="51" s="1"/>
  <c r="BS51" i="51" s="1"/>
  <c r="BT51" i="51" s="1"/>
  <c r="BF51" i="51"/>
  <c r="BG51" i="51"/>
  <c r="CN51" i="51" s="1"/>
  <c r="CL51" i="51"/>
  <c r="BP51" i="43"/>
  <c r="BQ51" i="43" s="1"/>
  <c r="BR51" i="43" s="1"/>
  <c r="BS51" i="43" s="1"/>
  <c r="BT51" i="43" s="1"/>
  <c r="CL51" i="43"/>
  <c r="BG51" i="43"/>
  <c r="CN51" i="43" s="1"/>
  <c r="BF51" i="43"/>
  <c r="Z38" i="31"/>
  <c r="AB38" i="27"/>
  <c r="N38" i="31"/>
  <c r="M56" i="31"/>
  <c r="S38" i="31"/>
  <c r="S56" i="31" s="1"/>
  <c r="X54" i="37"/>
  <c r="X53" i="37"/>
  <c r="Y30" i="37"/>
  <c r="X56" i="37"/>
  <c r="X55" i="37"/>
  <c r="Y30" i="19"/>
  <c r="X53" i="19"/>
  <c r="X54" i="19"/>
  <c r="X56" i="19"/>
  <c r="X55" i="19"/>
  <c r="AL37" i="33"/>
  <c r="AG37" i="33"/>
  <c r="AM37" i="33" s="1"/>
  <c r="AN37" i="33" s="1"/>
  <c r="AO37" i="33" s="1"/>
  <c r="AP37" i="33" s="1"/>
  <c r="AQ37" i="33" s="1"/>
  <c r="AR37" i="33" s="1"/>
  <c r="AS37" i="33" s="1"/>
  <c r="AT37" i="33" s="1"/>
  <c r="AU37" i="33" s="1"/>
  <c r="AV37" i="33" s="1"/>
  <c r="AW37" i="33" s="1"/>
  <c r="AX37" i="33" s="1"/>
  <c r="AY37" i="33" s="1"/>
  <c r="AZ37" i="33" s="1"/>
  <c r="BE50" i="27"/>
  <c r="CK50" i="27"/>
  <c r="BH36" i="19"/>
  <c r="CM36" i="19"/>
  <c r="BG51" i="19"/>
  <c r="CN51" i="19" s="1"/>
  <c r="BP51" i="19"/>
  <c r="BQ51" i="19" s="1"/>
  <c r="BR51" i="19" s="1"/>
  <c r="BS51" i="19" s="1"/>
  <c r="BT51" i="19" s="1"/>
  <c r="CL51" i="19"/>
  <c r="BF51" i="19"/>
  <c r="BW37" i="37"/>
  <c r="CR37" i="37"/>
  <c r="DF37" i="37"/>
  <c r="DG37" i="37" s="1"/>
  <c r="DH37" i="37" s="1"/>
  <c r="DI37" i="37" s="1"/>
  <c r="DJ37" i="37" s="1"/>
  <c r="DK37" i="37" s="1"/>
  <c r="DL37" i="37" s="1"/>
  <c r="DM37" i="37" s="1"/>
  <c r="DN37" i="37" s="1"/>
  <c r="CV37" i="37"/>
  <c r="BV37" i="37"/>
  <c r="BH37" i="19"/>
  <c r="CM37" i="19"/>
  <c r="O27" i="59"/>
  <c r="O24" i="59" s="1"/>
  <c r="O28" i="59"/>
  <c r="N53" i="29"/>
  <c r="M28" i="29"/>
  <c r="M27" i="29"/>
  <c r="M24" i="29" s="1"/>
  <c r="BE50" i="61"/>
  <c r="CK50" i="61"/>
  <c r="BE50" i="41"/>
  <c r="CK50" i="41"/>
  <c r="CZ36" i="43"/>
  <c r="CA36" i="43"/>
  <c r="BP51" i="33"/>
  <c r="BQ51" i="33" s="1"/>
  <c r="BR51" i="33" s="1"/>
  <c r="BS51" i="33" s="1"/>
  <c r="BT51" i="33" s="1"/>
  <c r="BF51" i="33"/>
  <c r="BG51" i="33"/>
  <c r="CN51" i="33" s="1"/>
  <c r="CL51" i="33"/>
  <c r="CQ37" i="59"/>
  <c r="BU37" i="59"/>
  <c r="R28" i="55"/>
  <c r="R27" i="55"/>
  <c r="R24" i="55" s="1"/>
  <c r="L28" i="55"/>
  <c r="L27" i="55"/>
  <c r="L24" i="55" s="1"/>
  <c r="Z34" i="33"/>
  <c r="N52" i="33"/>
  <c r="S52" i="33"/>
  <c r="M54" i="33"/>
  <c r="X54" i="35"/>
  <c r="X53" i="35"/>
  <c r="Y30" i="35"/>
  <c r="X55" i="35"/>
  <c r="X56" i="35"/>
  <c r="X54" i="17"/>
  <c r="Y30" i="17"/>
  <c r="X53" i="17"/>
  <c r="X55" i="17"/>
  <c r="X56" i="17"/>
  <c r="Y38" i="29"/>
  <c r="CL51" i="23"/>
  <c r="BG51" i="23"/>
  <c r="CN51" i="23" s="1"/>
  <c r="BF51" i="23"/>
  <c r="BP51" i="23"/>
  <c r="BQ51" i="23" s="1"/>
  <c r="BR51" i="23" s="1"/>
  <c r="BS51" i="23" s="1"/>
  <c r="BT51" i="23" s="1"/>
  <c r="BF51" i="64"/>
  <c r="BP51" i="64"/>
  <c r="BQ51" i="64" s="1"/>
  <c r="BR51" i="64" s="1"/>
  <c r="BS51" i="64" s="1"/>
  <c r="BT51" i="64" s="1"/>
  <c r="BG51" i="64"/>
  <c r="CN51" i="64" s="1"/>
  <c r="CL51" i="64"/>
  <c r="AI34" i="19"/>
  <c r="AE34" i="19"/>
  <c r="N28" i="51"/>
  <c r="N27" i="51"/>
  <c r="N24" i="51" s="1"/>
  <c r="K23" i="51" s="1"/>
  <c r="U30" i="51" s="1"/>
  <c r="BE50" i="29"/>
  <c r="CK50" i="29"/>
  <c r="S53" i="29"/>
  <c r="S28" i="29" s="1"/>
  <c r="S54" i="29"/>
  <c r="S27" i="29" s="1"/>
  <c r="S24" i="29" s="1"/>
  <c r="AN38" i="57"/>
  <c r="CM36" i="17"/>
  <c r="BH36" i="17"/>
  <c r="CZ36" i="37"/>
  <c r="CA36" i="37"/>
  <c r="CK50" i="23"/>
  <c r="BE50" i="23"/>
  <c r="BE50" i="31"/>
  <c r="CK50" i="31"/>
  <c r="BA52" i="29"/>
  <c r="BK52" i="29"/>
  <c r="BL52" i="29" s="1"/>
  <c r="BM52" i="29" s="1"/>
  <c r="BN52" i="29" s="1"/>
  <c r="BO52" i="29" s="1"/>
  <c r="CL51" i="53"/>
  <c r="BG51" i="53"/>
  <c r="CN51" i="53" s="1"/>
  <c r="BF51" i="53"/>
  <c r="BP51" i="53"/>
  <c r="BQ51" i="53" s="1"/>
  <c r="BR51" i="53" s="1"/>
  <c r="BS51" i="53" s="1"/>
  <c r="BT51" i="53" s="1"/>
  <c r="BF51" i="17"/>
  <c r="CL51" i="17"/>
  <c r="BG51" i="17"/>
  <c r="CN51" i="17" s="1"/>
  <c r="BP51" i="17"/>
  <c r="BQ51" i="17" s="1"/>
  <c r="BR51" i="17" s="1"/>
  <c r="BS51" i="17" s="1"/>
  <c r="BT51" i="17" s="1"/>
  <c r="CL51" i="55"/>
  <c r="BP51" i="55"/>
  <c r="BQ51" i="55" s="1"/>
  <c r="BR51" i="55" s="1"/>
  <c r="BS51" i="55" s="1"/>
  <c r="BT51" i="55" s="1"/>
  <c r="BF51" i="55"/>
  <c r="BG51" i="55"/>
  <c r="CN51" i="55" s="1"/>
  <c r="CV37" i="35"/>
  <c r="CR37" i="35"/>
  <c r="BW37" i="35"/>
  <c r="DF37" i="35"/>
  <c r="DG37" i="35" s="1"/>
  <c r="DH37" i="35" s="1"/>
  <c r="DI37" i="35" s="1"/>
  <c r="DJ37" i="35" s="1"/>
  <c r="DK37" i="35" s="1"/>
  <c r="DL37" i="35" s="1"/>
  <c r="DM37" i="35" s="1"/>
  <c r="DN37" i="35" s="1"/>
  <c r="BV37" i="35"/>
  <c r="AG52" i="33"/>
  <c r="AM52" i="33" s="1"/>
  <c r="AN52" i="33" s="1"/>
  <c r="AO52" i="33" s="1"/>
  <c r="AP52" i="33" s="1"/>
  <c r="AQ52" i="33" s="1"/>
  <c r="AR52" i="33" s="1"/>
  <c r="AS52" i="33" s="1"/>
  <c r="AT52" i="33" s="1"/>
  <c r="AU52" i="33" s="1"/>
  <c r="AV52" i="33" s="1"/>
  <c r="AW52" i="33" s="1"/>
  <c r="AX52" i="33" s="1"/>
  <c r="AY52" i="33" s="1"/>
  <c r="AZ52" i="33" s="1"/>
  <c r="AL52" i="33"/>
  <c r="X54" i="15"/>
  <c r="Y30" i="15"/>
  <c r="X53" i="15"/>
  <c r="X55" i="15"/>
  <c r="X56" i="15"/>
  <c r="W28" i="13"/>
  <c r="X56" i="13"/>
  <c r="Y30" i="13"/>
  <c r="X53" i="13"/>
  <c r="X54" i="13"/>
  <c r="X55" i="13"/>
  <c r="CI36" i="27"/>
  <c r="BC36" i="27"/>
  <c r="AF29" i="17"/>
  <c r="AK29" i="17"/>
  <c r="AJ29" i="17"/>
  <c r="CL51" i="25"/>
  <c r="BF51" i="25"/>
  <c r="BG51" i="25"/>
  <c r="CN51" i="25" s="1"/>
  <c r="BP51" i="25"/>
  <c r="BQ51" i="25" s="1"/>
  <c r="BR51" i="25" s="1"/>
  <c r="BS51" i="25" s="1"/>
  <c r="BT51" i="25" s="1"/>
  <c r="CK50" i="55"/>
  <c r="BE50" i="55"/>
  <c r="L56" i="33"/>
  <c r="R38" i="33"/>
  <c r="R56" i="33" s="1"/>
  <c r="M38" i="33"/>
  <c r="Q38" i="33"/>
  <c r="Q56" i="33" s="1"/>
  <c r="AM29" i="37"/>
  <c r="AN38" i="43"/>
  <c r="AF29" i="64"/>
  <c r="AJ29" i="64"/>
  <c r="AK29" i="64"/>
  <c r="DF37" i="57"/>
  <c r="DG37" i="57" s="1"/>
  <c r="DH37" i="57" s="1"/>
  <c r="DI37" i="57" s="1"/>
  <c r="DJ37" i="57" s="1"/>
  <c r="DK37" i="57" s="1"/>
  <c r="DL37" i="57" s="1"/>
  <c r="DM37" i="57" s="1"/>
  <c r="DN37" i="57" s="1"/>
  <c r="BW37" i="57"/>
  <c r="CR37" i="57"/>
  <c r="BV37" i="57"/>
  <c r="CV37" i="57"/>
  <c r="X34" i="59"/>
  <c r="AN38" i="41"/>
  <c r="AN38" i="45"/>
  <c r="CL51" i="45"/>
  <c r="BP51" i="45"/>
  <c r="BQ51" i="45" s="1"/>
  <c r="BR51" i="45" s="1"/>
  <c r="BS51" i="45" s="1"/>
  <c r="BT51" i="45" s="1"/>
  <c r="BG51" i="45"/>
  <c r="CN51" i="45" s="1"/>
  <c r="BF51" i="45"/>
  <c r="BD52" i="25"/>
  <c r="CJ52" i="25"/>
  <c r="CL51" i="13"/>
  <c r="BG51" i="13"/>
  <c r="CN51" i="13" s="1"/>
  <c r="BF51" i="13"/>
  <c r="BP51" i="13"/>
  <c r="BQ51" i="13" s="1"/>
  <c r="BR51" i="13" s="1"/>
  <c r="BS51" i="13" s="1"/>
  <c r="BT51" i="13" s="1"/>
  <c r="CP52" i="13"/>
  <c r="BJ52" i="13"/>
  <c r="T55" i="29"/>
  <c r="BF52" i="17"/>
  <c r="BG52" i="17"/>
  <c r="CN52" i="17" s="1"/>
  <c r="CL52" i="17"/>
  <c r="BP52" i="17"/>
  <c r="BQ52" i="17" s="1"/>
  <c r="BR52" i="17" s="1"/>
  <c r="BS52" i="17" s="1"/>
  <c r="BT52" i="17" s="1"/>
  <c r="DB44" i="35"/>
  <c r="CD44" i="35"/>
  <c r="BK37" i="29"/>
  <c r="BL37" i="29" s="1"/>
  <c r="BM37" i="29" s="1"/>
  <c r="BN37" i="29" s="1"/>
  <c r="BO37" i="29" s="1"/>
  <c r="BA37" i="29"/>
  <c r="AO38" i="13"/>
  <c r="AH34" i="23"/>
  <c r="AD34" i="23"/>
  <c r="AD34" i="45"/>
  <c r="AH34" i="45"/>
  <c r="L55" i="57"/>
  <c r="M34" i="57"/>
  <c r="Q34" i="57"/>
  <c r="Q55" i="57" s="1"/>
  <c r="R34" i="57"/>
  <c r="R55" i="57" s="1"/>
  <c r="CR37" i="55"/>
  <c r="BV37" i="55"/>
  <c r="DF37" i="55"/>
  <c r="DG37" i="55" s="1"/>
  <c r="DH37" i="55" s="1"/>
  <c r="DI37" i="55" s="1"/>
  <c r="DJ37" i="55" s="1"/>
  <c r="DK37" i="55" s="1"/>
  <c r="DL37" i="55" s="1"/>
  <c r="DM37" i="55" s="1"/>
  <c r="DN37" i="55" s="1"/>
  <c r="BW37" i="55"/>
  <c r="CV37" i="55"/>
  <c r="AL29" i="41"/>
  <c r="AG29" i="41"/>
  <c r="T34" i="53"/>
  <c r="T55" i="53" s="1"/>
  <c r="N55" i="53"/>
  <c r="W28" i="39"/>
  <c r="W27" i="39"/>
  <c r="W24" i="39" s="1"/>
  <c r="V28" i="45"/>
  <c r="V27" i="45"/>
  <c r="V24" i="45" s="1"/>
  <c r="CR37" i="51"/>
  <c r="DF37" i="51"/>
  <c r="DG37" i="51" s="1"/>
  <c r="DH37" i="51" s="1"/>
  <c r="DI37" i="51" s="1"/>
  <c r="DJ37" i="51" s="1"/>
  <c r="DK37" i="51" s="1"/>
  <c r="DL37" i="51" s="1"/>
  <c r="DM37" i="51" s="1"/>
  <c r="DN37" i="51" s="1"/>
  <c r="CV37" i="51"/>
  <c r="BV37" i="51"/>
  <c r="BW37" i="51"/>
  <c r="T52" i="31"/>
  <c r="N54" i="31"/>
  <c r="N27" i="31" s="1"/>
  <c r="N24" i="31" s="1"/>
  <c r="CK50" i="57"/>
  <c r="BE50" i="57"/>
  <c r="BE50" i="13"/>
  <c r="CK50" i="13"/>
  <c r="BH52" i="15"/>
  <c r="CM52" i="15"/>
  <c r="Z34" i="53"/>
  <c r="M53" i="33"/>
  <c r="T36" i="33"/>
  <c r="N53" i="33"/>
  <c r="P27" i="33"/>
  <c r="P24" i="33" s="1"/>
  <c r="W28" i="41"/>
  <c r="W27" i="41"/>
  <c r="W24" i="41" s="1"/>
  <c r="W27" i="43"/>
  <c r="W24" i="43" s="1"/>
  <c r="W28" i="43"/>
  <c r="Y54" i="64"/>
  <c r="Z30" i="64"/>
  <c r="Y53" i="64"/>
  <c r="Y56" i="64"/>
  <c r="Y55" i="64"/>
  <c r="AK34" i="64"/>
  <c r="AF34" i="64"/>
  <c r="AJ34" i="64"/>
  <c r="AL34" i="17"/>
  <c r="AG34" i="17"/>
  <c r="AE38" i="17"/>
  <c r="AI38" i="17"/>
  <c r="W34" i="61"/>
  <c r="O28" i="61"/>
  <c r="O27" i="61"/>
  <c r="O24" i="61" s="1"/>
  <c r="AM34" i="37"/>
  <c r="BA52" i="31"/>
  <c r="BK52" i="31"/>
  <c r="BL52" i="31" s="1"/>
  <c r="BM52" i="31" s="1"/>
  <c r="BN52" i="31" s="1"/>
  <c r="BO52" i="31" s="1"/>
  <c r="V28" i="23"/>
  <c r="V27" i="23"/>
  <c r="V24" i="23" s="1"/>
  <c r="CH52" i="27"/>
  <c r="CF52" i="27"/>
  <c r="BB52" i="27"/>
  <c r="CG52" i="27"/>
  <c r="BE50" i="64"/>
  <c r="CK50" i="64"/>
  <c r="R27" i="29"/>
  <c r="R24" i="29" s="1"/>
  <c r="Q27" i="29"/>
  <c r="Q24" i="29" s="1"/>
  <c r="Z29" i="33"/>
  <c r="CI34" i="49"/>
  <c r="BC34" i="49"/>
  <c r="BE50" i="17"/>
  <c r="CK50" i="17"/>
  <c r="BE50" i="15"/>
  <c r="CK50" i="15"/>
  <c r="BE50" i="43"/>
  <c r="CK50" i="43"/>
  <c r="S27" i="27"/>
  <c r="S24" i="27" s="1"/>
  <c r="CK36" i="25"/>
  <c r="BE36" i="25"/>
  <c r="M27" i="31"/>
  <c r="M24" i="31" s="1"/>
  <c r="S28" i="31"/>
  <c r="AG29" i="15"/>
  <c r="AL29" i="15"/>
  <c r="CK50" i="37"/>
  <c r="BE50" i="37"/>
  <c r="AM29" i="11"/>
  <c r="CA36" i="41"/>
  <c r="CZ36" i="41"/>
  <c r="AF29" i="55"/>
  <c r="AK29" i="55"/>
  <c r="AJ29" i="55"/>
  <c r="CO36" i="15"/>
  <c r="BI36" i="15"/>
  <c r="AN38" i="61"/>
  <c r="AN34" i="35"/>
  <c r="CL51" i="59"/>
  <c r="BG51" i="59"/>
  <c r="CN51" i="59" s="1"/>
  <c r="BP51" i="59"/>
  <c r="BQ51" i="59" s="1"/>
  <c r="BR51" i="59" s="1"/>
  <c r="BS51" i="59" s="1"/>
  <c r="BT51" i="59" s="1"/>
  <c r="BF51" i="59"/>
  <c r="W27" i="37"/>
  <c r="W24" i="37" s="1"/>
  <c r="W28" i="19"/>
  <c r="W27" i="19"/>
  <c r="W24" i="19" s="1"/>
  <c r="U27" i="25"/>
  <c r="U24" i="25" s="1"/>
  <c r="U28" i="25"/>
  <c r="V53" i="25"/>
  <c r="V54" i="25"/>
  <c r="W30" i="25"/>
  <c r="V55" i="25"/>
  <c r="V56" i="25"/>
  <c r="AN38" i="53"/>
  <c r="AO37" i="53"/>
  <c r="AO37" i="49"/>
  <c r="AN38" i="49"/>
  <c r="AO37" i="47"/>
  <c r="AN38" i="47"/>
  <c r="AO38" i="39"/>
  <c r="AO37" i="39"/>
  <c r="AN37" i="9"/>
  <c r="AL38" i="9"/>
  <c r="AG38" i="9"/>
  <c r="DJ35" i="64"/>
  <c r="CZ35" i="64"/>
  <c r="CA35" i="64"/>
  <c r="CP35" i="61"/>
  <c r="BJ35" i="61"/>
  <c r="BS35" i="61"/>
  <c r="DW52" i="61"/>
  <c r="CP35" i="59"/>
  <c r="BJ35" i="59"/>
  <c r="BS35" i="59"/>
  <c r="CP35" i="57"/>
  <c r="BJ35" i="57"/>
  <c r="BS35" i="57"/>
  <c r="DW52" i="57"/>
  <c r="CQ35" i="55"/>
  <c r="BU35" i="55"/>
  <c r="BT35" i="55"/>
  <c r="BT35" i="53"/>
  <c r="BU35" i="53"/>
  <c r="CQ35" i="53"/>
  <c r="BW29" i="53"/>
  <c r="DF29" i="53"/>
  <c r="BV29" i="53"/>
  <c r="CV29" i="53"/>
  <c r="CR29" i="53"/>
  <c r="DW52" i="51"/>
  <c r="BU29" i="51"/>
  <c r="CQ29" i="51"/>
  <c r="BT29" i="51"/>
  <c r="BT35" i="51"/>
  <c r="BU35" i="51"/>
  <c r="CQ35" i="51"/>
  <c r="BS29" i="49"/>
  <c r="BT35" i="49"/>
  <c r="CQ35" i="49"/>
  <c r="BU35" i="49"/>
  <c r="BJ29" i="49"/>
  <c r="CP29" i="49"/>
  <c r="CQ35" i="47"/>
  <c r="BU35" i="47"/>
  <c r="BT35" i="47"/>
  <c r="CP29" i="47"/>
  <c r="BJ29" i="47"/>
  <c r="BS29" i="47"/>
  <c r="DW52" i="47"/>
  <c r="BJ35" i="45"/>
  <c r="CP35" i="45"/>
  <c r="BU29" i="45"/>
  <c r="CQ29" i="45"/>
  <c r="BT29" i="45"/>
  <c r="BS35" i="45"/>
  <c r="BJ29" i="43"/>
  <c r="CP29" i="43"/>
  <c r="BT35" i="43"/>
  <c r="BS29" i="43"/>
  <c r="CQ35" i="43"/>
  <c r="BU35" i="43"/>
  <c r="BW35" i="41"/>
  <c r="CV35" i="41"/>
  <c r="DF35" i="41"/>
  <c r="BV35" i="41"/>
  <c r="CR35" i="41"/>
  <c r="DW52" i="39"/>
  <c r="BU29" i="39"/>
  <c r="CQ29" i="39"/>
  <c r="BT29" i="39"/>
  <c r="BT34" i="39"/>
  <c r="CV35" i="39"/>
  <c r="BW35" i="39"/>
  <c r="DF35" i="39"/>
  <c r="CR35" i="39"/>
  <c r="BV35" i="39"/>
  <c r="BV35" i="37"/>
  <c r="BW35" i="37"/>
  <c r="DF35" i="37"/>
  <c r="CV35" i="37"/>
  <c r="CR35" i="37"/>
  <c r="CP35" i="35"/>
  <c r="BJ35" i="35"/>
  <c r="BS35" i="35"/>
  <c r="CP35" i="33"/>
  <c r="BJ35" i="33"/>
  <c r="BS35" i="33"/>
  <c r="CP35" i="31"/>
  <c r="BJ35" i="31"/>
  <c r="BS35" i="31"/>
  <c r="BU35" i="29"/>
  <c r="CQ35" i="29"/>
  <c r="BT35" i="29"/>
  <c r="CW35" i="27"/>
  <c r="CS35" i="27"/>
  <c r="BX35" i="27"/>
  <c r="DG35" i="27"/>
  <c r="BS35" i="25"/>
  <c r="CP35" i="25"/>
  <c r="BJ35" i="25"/>
  <c r="BT35" i="23"/>
  <c r="CQ35" i="23"/>
  <c r="BU35" i="23"/>
  <c r="BU35" i="19"/>
  <c r="CQ35" i="19"/>
  <c r="BT35" i="19"/>
  <c r="BT35" i="17"/>
  <c r="CQ35" i="17"/>
  <c r="BU35" i="17"/>
  <c r="BT35" i="15"/>
  <c r="BU35" i="15"/>
  <c r="CQ35" i="15"/>
  <c r="CP35" i="13"/>
  <c r="BJ35" i="13"/>
  <c r="BS35" i="13"/>
  <c r="CQ35" i="11"/>
  <c r="BU35" i="11"/>
  <c r="BT35" i="11"/>
  <c r="CP34" i="9"/>
  <c r="BJ34" i="9"/>
  <c r="BT35" i="9"/>
  <c r="DW48" i="9"/>
  <c r="BS34" i="9"/>
  <c r="CQ35" i="9"/>
  <c r="BU35" i="9"/>
  <c r="DV52" i="9"/>
  <c r="CO29" i="9"/>
  <c r="BI29" i="9"/>
  <c r="BR29" i="9"/>
  <c r="BJ51" i="3"/>
  <c r="CQ51" i="3" s="1"/>
  <c r="T38" i="3"/>
  <c r="T56" i="3" s="1"/>
  <c r="N56" i="3"/>
  <c r="T37" i="3"/>
  <c r="T55" i="3" s="1"/>
  <c r="N55" i="3"/>
  <c r="CL49" i="3"/>
  <c r="BF49" i="3"/>
  <c r="BG49" i="3"/>
  <c r="CN49" i="3" s="1"/>
  <c r="BP49" i="3"/>
  <c r="BQ49" i="3" s="1"/>
  <c r="BR49" i="3" s="1"/>
  <c r="BS49" i="3" s="1"/>
  <c r="BT49" i="3" s="1"/>
  <c r="CO47" i="3"/>
  <c r="BI47" i="3"/>
  <c r="BG35" i="3"/>
  <c r="CN35" i="3" s="1"/>
  <c r="CL35" i="3"/>
  <c r="BP35" i="3"/>
  <c r="BQ35" i="3" s="1"/>
  <c r="BR35" i="3" s="1"/>
  <c r="BS35" i="3" s="1"/>
  <c r="BT35" i="3" s="1"/>
  <c r="BF35" i="3"/>
  <c r="BU32" i="3"/>
  <c r="CQ32" i="3"/>
  <c r="BU31" i="3"/>
  <c r="CQ31" i="3"/>
  <c r="BU46" i="3"/>
  <c r="CQ46" i="3"/>
  <c r="BU45" i="3"/>
  <c r="CQ45" i="3"/>
  <c r="BU33" i="3"/>
  <c r="CQ33" i="3"/>
  <c r="BO34" i="3"/>
  <c r="CP44" i="3"/>
  <c r="BJ44" i="3"/>
  <c r="CQ39" i="3"/>
  <c r="BU39" i="3"/>
  <c r="BW39" i="3" s="1"/>
  <c r="CV40" i="3"/>
  <c r="CR40" i="3"/>
  <c r="DF40" i="3"/>
  <c r="DG40" i="3" s="1"/>
  <c r="DH40" i="3" s="1"/>
  <c r="DI40" i="3" s="1"/>
  <c r="DJ40" i="3" s="1"/>
  <c r="DK40" i="3" s="1"/>
  <c r="DL40" i="3" s="1"/>
  <c r="DM40" i="3" s="1"/>
  <c r="DN40" i="3" s="1"/>
  <c r="BV40" i="3"/>
  <c r="BI50" i="3"/>
  <c r="CO50" i="3"/>
  <c r="CR41" i="3"/>
  <c r="CV41" i="3"/>
  <c r="DF41" i="3"/>
  <c r="DG41" i="3" s="1"/>
  <c r="DH41" i="3" s="1"/>
  <c r="DI41" i="3" s="1"/>
  <c r="DJ41" i="3" s="1"/>
  <c r="DK41" i="3" s="1"/>
  <c r="DL41" i="3" s="1"/>
  <c r="DM41" i="3" s="1"/>
  <c r="DN41" i="3" s="1"/>
  <c r="BV41" i="3"/>
  <c r="CQ42" i="3"/>
  <c r="BU42" i="3"/>
  <c r="BW42" i="3" s="1"/>
  <c r="AM29" i="3"/>
  <c r="AO48" i="3"/>
  <c r="AP48" i="3" s="1"/>
  <c r="AQ48" i="3" s="1"/>
  <c r="AR48" i="3" s="1"/>
  <c r="AS48" i="3" s="1"/>
  <c r="AT48" i="3" s="1"/>
  <c r="AU48" i="3" s="1"/>
  <c r="AV48" i="3" s="1"/>
  <c r="AW48" i="3" s="1"/>
  <c r="AX48" i="3" s="1"/>
  <c r="AY48" i="3" s="1"/>
  <c r="AZ48" i="3" s="1"/>
  <c r="G30" i="3"/>
  <c r="G56" i="3" s="1"/>
  <c r="W54" i="25" l="1"/>
  <c r="W53" i="25"/>
  <c r="X30" i="25"/>
  <c r="W55" i="25"/>
  <c r="W56" i="25"/>
  <c r="V28" i="25"/>
  <c r="V27" i="25"/>
  <c r="V24" i="25" s="1"/>
  <c r="CM51" i="59"/>
  <c r="BH51" i="59"/>
  <c r="CP36" i="15"/>
  <c r="BJ36" i="15"/>
  <c r="AL29" i="55"/>
  <c r="AG29" i="55"/>
  <c r="CC36" i="41"/>
  <c r="DA36" i="41"/>
  <c r="CB36" i="41"/>
  <c r="CL50" i="37"/>
  <c r="BF50" i="37"/>
  <c r="BG50" i="37"/>
  <c r="CN50" i="37" s="1"/>
  <c r="BP50" i="37"/>
  <c r="BQ50" i="37" s="1"/>
  <c r="BR50" i="37" s="1"/>
  <c r="BS50" i="37" s="1"/>
  <c r="BT50" i="37" s="1"/>
  <c r="BP36" i="25"/>
  <c r="BQ36" i="25" s="1"/>
  <c r="BR36" i="25" s="1"/>
  <c r="BS36" i="25" s="1"/>
  <c r="BT36" i="25" s="1"/>
  <c r="CL36" i="25"/>
  <c r="BF36" i="25"/>
  <c r="BG36" i="25"/>
  <c r="CN36" i="25" s="1"/>
  <c r="BF50" i="43"/>
  <c r="CL50" i="43"/>
  <c r="BP50" i="43"/>
  <c r="BQ50" i="43" s="1"/>
  <c r="BR50" i="43" s="1"/>
  <c r="BS50" i="43" s="1"/>
  <c r="BT50" i="43" s="1"/>
  <c r="BG50" i="43"/>
  <c r="CN50" i="43" s="1"/>
  <c r="CL50" i="15"/>
  <c r="BF50" i="15"/>
  <c r="BG50" i="15"/>
  <c r="CN50" i="15" s="1"/>
  <c r="BP50" i="15"/>
  <c r="BQ50" i="15" s="1"/>
  <c r="BR50" i="15" s="1"/>
  <c r="BS50" i="15" s="1"/>
  <c r="BT50" i="15" s="1"/>
  <c r="BD34" i="49"/>
  <c r="CJ34" i="49"/>
  <c r="AA29" i="33"/>
  <c r="BF50" i="64"/>
  <c r="BG50" i="64"/>
  <c r="CN50" i="64" s="1"/>
  <c r="CL50" i="64"/>
  <c r="BP50" i="64"/>
  <c r="BQ50" i="64" s="1"/>
  <c r="BR50" i="64" s="1"/>
  <c r="BS50" i="64" s="1"/>
  <c r="BT50" i="64" s="1"/>
  <c r="CI52" i="27"/>
  <c r="BC52" i="27"/>
  <c r="CH52" i="31"/>
  <c r="CG52" i="31"/>
  <c r="BB52" i="31"/>
  <c r="CF52" i="31"/>
  <c r="AN34" i="37"/>
  <c r="X34" i="61"/>
  <c r="Z54" i="64"/>
  <c r="Z53" i="64"/>
  <c r="Z28" i="64" s="1"/>
  <c r="AA30" i="64"/>
  <c r="Z56" i="64"/>
  <c r="Z55" i="64"/>
  <c r="BP50" i="57"/>
  <c r="BQ50" i="57" s="1"/>
  <c r="BR50" i="57" s="1"/>
  <c r="BS50" i="57" s="1"/>
  <c r="BT50" i="57" s="1"/>
  <c r="BG50" i="57"/>
  <c r="CN50" i="57" s="1"/>
  <c r="CL50" i="57"/>
  <c r="BF50" i="57"/>
  <c r="BX37" i="51"/>
  <c r="CW37" i="51"/>
  <c r="CS37" i="51"/>
  <c r="N28" i="53"/>
  <c r="N27" i="53"/>
  <c r="N24" i="53" s="1"/>
  <c r="K23" i="53" s="1"/>
  <c r="U30" i="53" s="1"/>
  <c r="AM29" i="41"/>
  <c r="Q28" i="57"/>
  <c r="Q27" i="57"/>
  <c r="Q24" i="57" s="1"/>
  <c r="L28" i="57"/>
  <c r="L27" i="57"/>
  <c r="L24" i="57" s="1"/>
  <c r="AE34" i="23"/>
  <c r="AI34" i="23"/>
  <c r="CF37" i="29"/>
  <c r="BB37" i="29"/>
  <c r="CG37" i="29"/>
  <c r="CH37" i="29"/>
  <c r="CE44" i="35"/>
  <c r="DC44" i="35"/>
  <c r="CM51" i="13"/>
  <c r="BH51" i="13"/>
  <c r="BE52" i="25"/>
  <c r="CK52" i="25"/>
  <c r="AO38" i="45"/>
  <c r="AO38" i="41"/>
  <c r="Y34" i="59"/>
  <c r="CS37" i="57"/>
  <c r="CW37" i="57"/>
  <c r="BX37" i="57"/>
  <c r="AG29" i="64"/>
  <c r="AL29" i="64"/>
  <c r="AO38" i="43"/>
  <c r="BG50" i="55"/>
  <c r="CN50" i="55" s="1"/>
  <c r="BF50" i="55"/>
  <c r="BP50" i="55"/>
  <c r="BQ50" i="55" s="1"/>
  <c r="BR50" i="55" s="1"/>
  <c r="BS50" i="55" s="1"/>
  <c r="BT50" i="55" s="1"/>
  <c r="CL50" i="55"/>
  <c r="BH51" i="25"/>
  <c r="CM51" i="25"/>
  <c r="AG29" i="17"/>
  <c r="AL29" i="17"/>
  <c r="Y54" i="13"/>
  <c r="Y53" i="13"/>
  <c r="Z30" i="13"/>
  <c r="Y55" i="13"/>
  <c r="Y56" i="13"/>
  <c r="Y54" i="15"/>
  <c r="Y53" i="15"/>
  <c r="Z30" i="15"/>
  <c r="Y55" i="15"/>
  <c r="Y56" i="15"/>
  <c r="CW37" i="35"/>
  <c r="CS37" i="35"/>
  <c r="BX37" i="35"/>
  <c r="BH51" i="55"/>
  <c r="CM51" i="55"/>
  <c r="CM51" i="17"/>
  <c r="BH51" i="17"/>
  <c r="CM51" i="53"/>
  <c r="BH51" i="53"/>
  <c r="BP50" i="23"/>
  <c r="BQ50" i="23" s="1"/>
  <c r="BR50" i="23" s="1"/>
  <c r="BS50" i="23" s="1"/>
  <c r="BT50" i="23" s="1"/>
  <c r="BG50" i="23"/>
  <c r="CN50" i="23" s="1"/>
  <c r="CL50" i="23"/>
  <c r="BF50" i="23"/>
  <c r="CB36" i="37"/>
  <c r="CC36" i="37"/>
  <c r="DA36" i="37"/>
  <c r="BI36" i="17"/>
  <c r="CO36" i="17"/>
  <c r="U55" i="51"/>
  <c r="U54" i="51"/>
  <c r="V30" i="51"/>
  <c r="U53" i="51"/>
  <c r="U56" i="51"/>
  <c r="CM51" i="64"/>
  <c r="BH51" i="64"/>
  <c r="X28" i="17"/>
  <c r="X27" i="17"/>
  <c r="X24" i="17" s="1"/>
  <c r="X27" i="35"/>
  <c r="X24" i="35" s="1"/>
  <c r="X28" i="35"/>
  <c r="S53" i="33"/>
  <c r="S54" i="33"/>
  <c r="CR37" i="59"/>
  <c r="DF37" i="59"/>
  <c r="DG37" i="59" s="1"/>
  <c r="DH37" i="59" s="1"/>
  <c r="DI37" i="59" s="1"/>
  <c r="DJ37" i="59" s="1"/>
  <c r="DK37" i="59" s="1"/>
  <c r="DL37" i="59" s="1"/>
  <c r="DM37" i="59" s="1"/>
  <c r="DN37" i="59" s="1"/>
  <c r="CV37" i="59"/>
  <c r="BW37" i="59"/>
  <c r="BV37" i="59"/>
  <c r="CM51" i="33"/>
  <c r="BH51" i="33"/>
  <c r="CB36" i="43"/>
  <c r="DA36" i="43"/>
  <c r="CC36" i="43"/>
  <c r="CW37" i="37"/>
  <c r="BX37" i="37"/>
  <c r="CS37" i="37"/>
  <c r="CO36" i="19"/>
  <c r="BI36" i="19"/>
  <c r="BF50" i="27"/>
  <c r="BG50" i="27"/>
  <c r="CN50" i="27" s="1"/>
  <c r="BP50" i="27"/>
  <c r="BQ50" i="27" s="1"/>
  <c r="BR50" i="27" s="1"/>
  <c r="BS50" i="27" s="1"/>
  <c r="BT50" i="27" s="1"/>
  <c r="CL50" i="27"/>
  <c r="X28" i="19"/>
  <c r="X27" i="19"/>
  <c r="X24" i="19" s="1"/>
  <c r="Y54" i="37"/>
  <c r="Z30" i="37"/>
  <c r="Y53" i="37"/>
  <c r="Y56" i="37"/>
  <c r="Y55" i="37"/>
  <c r="CM51" i="43"/>
  <c r="BH51" i="43"/>
  <c r="CM51" i="51"/>
  <c r="BH51" i="51"/>
  <c r="BW36" i="13"/>
  <c r="BV36" i="13"/>
  <c r="CR36" i="13"/>
  <c r="DF36" i="13"/>
  <c r="DG36" i="13" s="1"/>
  <c r="DH36" i="13" s="1"/>
  <c r="DI36" i="13" s="1"/>
  <c r="DJ36" i="13" s="1"/>
  <c r="DK36" i="13" s="1"/>
  <c r="DL36" i="13" s="1"/>
  <c r="DM36" i="13" s="1"/>
  <c r="DN36" i="13" s="1"/>
  <c r="CV36" i="13"/>
  <c r="AB29" i="29"/>
  <c r="BH51" i="29"/>
  <c r="CM51" i="29"/>
  <c r="BH51" i="39"/>
  <c r="CM51" i="39"/>
  <c r="CL50" i="49"/>
  <c r="BP50" i="49"/>
  <c r="BQ50" i="49" s="1"/>
  <c r="BR50" i="49" s="1"/>
  <c r="BS50" i="49" s="1"/>
  <c r="BT50" i="49" s="1"/>
  <c r="BF50" i="49"/>
  <c r="BG50" i="49"/>
  <c r="CN50" i="49" s="1"/>
  <c r="BH36" i="23"/>
  <c r="CM36" i="23"/>
  <c r="Y54" i="11"/>
  <c r="Z30" i="11"/>
  <c r="Y53" i="11"/>
  <c r="Y55" i="11"/>
  <c r="Y56" i="11"/>
  <c r="X27" i="11"/>
  <c r="X24" i="11" s="1"/>
  <c r="X28" i="11"/>
  <c r="CM51" i="49"/>
  <c r="BH51" i="49"/>
  <c r="BG50" i="53"/>
  <c r="CN50" i="53" s="1"/>
  <c r="BF50" i="53"/>
  <c r="CL50" i="53"/>
  <c r="BP50" i="53"/>
  <c r="BQ50" i="53" s="1"/>
  <c r="BR50" i="53" s="1"/>
  <c r="BS50" i="53" s="1"/>
  <c r="BT50" i="53" s="1"/>
  <c r="L55" i="61"/>
  <c r="Q34" i="61"/>
  <c r="Q55" i="61" s="1"/>
  <c r="M34" i="61"/>
  <c r="R34" i="61"/>
  <c r="R55" i="61" s="1"/>
  <c r="AO38" i="35"/>
  <c r="Y53" i="43"/>
  <c r="Y54" i="43"/>
  <c r="Z30" i="43"/>
  <c r="Y56" i="43"/>
  <c r="Y55" i="43"/>
  <c r="Y54" i="41"/>
  <c r="Y53" i="41"/>
  <c r="Z30" i="41"/>
  <c r="Y56" i="41"/>
  <c r="Y55" i="41"/>
  <c r="AO34" i="11"/>
  <c r="CA52" i="35"/>
  <c r="CZ52" i="35"/>
  <c r="W27" i="9"/>
  <c r="W24" i="9" s="1"/>
  <c r="W28" i="9"/>
  <c r="W27" i="45"/>
  <c r="W24" i="45" s="1"/>
  <c r="W28" i="45"/>
  <c r="Y53" i="39"/>
  <c r="Y54" i="39"/>
  <c r="Z30" i="39"/>
  <c r="Y56" i="39"/>
  <c r="Y55" i="39"/>
  <c r="AG38" i="15"/>
  <c r="AL38" i="15"/>
  <c r="V28" i="47"/>
  <c r="V27" i="47"/>
  <c r="V24" i="47" s="1"/>
  <c r="CP34" i="39"/>
  <c r="BJ34" i="39"/>
  <c r="BH51" i="41"/>
  <c r="CM51" i="41"/>
  <c r="BF50" i="35"/>
  <c r="CL50" i="35"/>
  <c r="BP50" i="35"/>
  <c r="BQ50" i="35" s="1"/>
  <c r="BR50" i="35" s="1"/>
  <c r="BS50" i="35" s="1"/>
  <c r="BT50" i="35" s="1"/>
  <c r="BG50" i="35"/>
  <c r="CN50" i="35" s="1"/>
  <c r="CM51" i="61"/>
  <c r="BH51" i="61"/>
  <c r="CC36" i="35"/>
  <c r="DA36" i="35"/>
  <c r="CB36" i="35"/>
  <c r="BP52" i="23"/>
  <c r="BQ52" i="23" s="1"/>
  <c r="BR52" i="23" s="1"/>
  <c r="BS52" i="23" s="1"/>
  <c r="BT52" i="23" s="1"/>
  <c r="BF52" i="23"/>
  <c r="BG52" i="23"/>
  <c r="CN52" i="23" s="1"/>
  <c r="CL52" i="23"/>
  <c r="AO29" i="35"/>
  <c r="BH52" i="19"/>
  <c r="CM52" i="19"/>
  <c r="Y38" i="33"/>
  <c r="AA29" i="31"/>
  <c r="BX37" i="41"/>
  <c r="CW37" i="41"/>
  <c r="CS37" i="41"/>
  <c r="AE29" i="59"/>
  <c r="AI29" i="59"/>
  <c r="AE29" i="61"/>
  <c r="AI29" i="61"/>
  <c r="CI36" i="29"/>
  <c r="BC36" i="29"/>
  <c r="CH37" i="31"/>
  <c r="CG37" i="31"/>
  <c r="BB37" i="31"/>
  <c r="CF37" i="31"/>
  <c r="CM51" i="27"/>
  <c r="BH51" i="27"/>
  <c r="AO38" i="11"/>
  <c r="AO38" i="51"/>
  <c r="AO38" i="37"/>
  <c r="BX37" i="43"/>
  <c r="CW37" i="43"/>
  <c r="CS37" i="43"/>
  <c r="T53" i="29"/>
  <c r="T28" i="29" s="1"/>
  <c r="T54" i="29"/>
  <c r="T27" i="29" s="1"/>
  <c r="T24" i="29" s="1"/>
  <c r="CM52" i="64"/>
  <c r="BH52" i="64"/>
  <c r="CW37" i="45"/>
  <c r="CS37" i="45"/>
  <c r="BX37" i="45"/>
  <c r="AC38" i="25"/>
  <c r="CM51" i="11"/>
  <c r="BH51" i="11"/>
  <c r="AL38" i="19"/>
  <c r="AG38" i="19"/>
  <c r="BG50" i="33"/>
  <c r="CN50" i="33" s="1"/>
  <c r="CL50" i="33"/>
  <c r="BP50" i="33"/>
  <c r="BQ50" i="33" s="1"/>
  <c r="BR50" i="33" s="1"/>
  <c r="BS50" i="33" s="1"/>
  <c r="BT50" i="33" s="1"/>
  <c r="BF50" i="33"/>
  <c r="CM51" i="37"/>
  <c r="BH51" i="37"/>
  <c r="N55" i="55"/>
  <c r="T34" i="55"/>
  <c r="T55" i="55" s="1"/>
  <c r="M28" i="55"/>
  <c r="M27" i="55"/>
  <c r="M24" i="55" s="1"/>
  <c r="BI36" i="64"/>
  <c r="CO36" i="64"/>
  <c r="CM51" i="47"/>
  <c r="BH51" i="47"/>
  <c r="BF50" i="9"/>
  <c r="CL50" i="9"/>
  <c r="BG50" i="9"/>
  <c r="CN50" i="9" s="1"/>
  <c r="BP50" i="9"/>
  <c r="BQ50" i="9" s="1"/>
  <c r="BR50" i="9" s="1"/>
  <c r="BS50" i="9" s="1"/>
  <c r="BT50" i="9" s="1"/>
  <c r="AK34" i="51"/>
  <c r="AF34" i="51"/>
  <c r="AJ34" i="51"/>
  <c r="BH51" i="57"/>
  <c r="CM51" i="57"/>
  <c r="CZ52" i="37"/>
  <c r="CA52" i="37"/>
  <c r="AD34" i="29"/>
  <c r="AH34" i="29"/>
  <c r="AP38" i="59"/>
  <c r="BX37" i="11"/>
  <c r="CS37" i="11"/>
  <c r="CW37" i="11"/>
  <c r="M34" i="59"/>
  <c r="Q34" i="59"/>
  <c r="Q55" i="59" s="1"/>
  <c r="L55" i="59"/>
  <c r="R34" i="59"/>
  <c r="R55" i="59" s="1"/>
  <c r="K27" i="59"/>
  <c r="K24" i="59" s="1"/>
  <c r="K28" i="59"/>
  <c r="T38" i="29"/>
  <c r="T56" i="29" s="1"/>
  <c r="N56" i="29"/>
  <c r="AO34" i="35"/>
  <c r="AO38" i="61"/>
  <c r="AN29" i="11"/>
  <c r="AM29" i="15"/>
  <c r="BG50" i="17"/>
  <c r="CN50" i="17" s="1"/>
  <c r="BP50" i="17"/>
  <c r="BQ50" i="17" s="1"/>
  <c r="BR50" i="17" s="1"/>
  <c r="BS50" i="17" s="1"/>
  <c r="BT50" i="17" s="1"/>
  <c r="BF50" i="17"/>
  <c r="CL50" i="17"/>
  <c r="AF38" i="17"/>
  <c r="AJ38" i="17"/>
  <c r="AK38" i="17"/>
  <c r="AM34" i="17"/>
  <c r="AL34" i="64"/>
  <c r="AG34" i="64"/>
  <c r="Y28" i="64"/>
  <c r="Y27" i="64"/>
  <c r="Y24" i="64" s="1"/>
  <c r="M28" i="33"/>
  <c r="M27" i="33"/>
  <c r="M24" i="33" s="1"/>
  <c r="AA34" i="53"/>
  <c r="CO52" i="15"/>
  <c r="BI52" i="15"/>
  <c r="BG50" i="13"/>
  <c r="CN50" i="13" s="1"/>
  <c r="CL50" i="13"/>
  <c r="BF50" i="13"/>
  <c r="BP50" i="13"/>
  <c r="BQ50" i="13" s="1"/>
  <c r="BR50" i="13" s="1"/>
  <c r="BS50" i="13" s="1"/>
  <c r="BT50" i="13" s="1"/>
  <c r="T53" i="31"/>
  <c r="T28" i="31" s="1"/>
  <c r="T54" i="31"/>
  <c r="T28" i="53"/>
  <c r="T27" i="53"/>
  <c r="T24" i="53" s="1"/>
  <c r="BX37" i="55"/>
  <c r="CS37" i="55"/>
  <c r="CW37" i="55"/>
  <c r="R28" i="57"/>
  <c r="R27" i="57"/>
  <c r="R24" i="57" s="1"/>
  <c r="M55" i="57"/>
  <c r="N34" i="57"/>
  <c r="S34" i="57"/>
  <c r="S55" i="57" s="1"/>
  <c r="AE34" i="45"/>
  <c r="AI34" i="45"/>
  <c r="AP38" i="13"/>
  <c r="CM52" i="17"/>
  <c r="BH52" i="17"/>
  <c r="BU52" i="13"/>
  <c r="CQ52" i="13"/>
  <c r="CM51" i="45"/>
  <c r="BH51" i="45"/>
  <c r="AN29" i="37"/>
  <c r="M56" i="33"/>
  <c r="N38" i="33"/>
  <c r="S38" i="33"/>
  <c r="S56" i="33" s="1"/>
  <c r="CJ36" i="27"/>
  <c r="BD36" i="27"/>
  <c r="X27" i="13"/>
  <c r="X24" i="13" s="1"/>
  <c r="X28" i="13"/>
  <c r="X27" i="15"/>
  <c r="X24" i="15" s="1"/>
  <c r="X28" i="15"/>
  <c r="BA52" i="33"/>
  <c r="BK52" i="33"/>
  <c r="BL52" i="33" s="1"/>
  <c r="BM52" i="33" s="1"/>
  <c r="BN52" i="33" s="1"/>
  <c r="BO52" i="33" s="1"/>
  <c r="CH52" i="29"/>
  <c r="CF52" i="29"/>
  <c r="BB52" i="29"/>
  <c r="CG52" i="29"/>
  <c r="CL50" i="31"/>
  <c r="BP50" i="31"/>
  <c r="BQ50" i="31" s="1"/>
  <c r="BR50" i="31" s="1"/>
  <c r="BS50" i="31" s="1"/>
  <c r="BT50" i="31" s="1"/>
  <c r="BG50" i="31"/>
  <c r="CN50" i="31" s="1"/>
  <c r="BF50" i="31"/>
  <c r="AO38" i="57"/>
  <c r="CL50" i="29"/>
  <c r="BF50" i="29"/>
  <c r="BG50" i="29"/>
  <c r="CN50" i="29" s="1"/>
  <c r="BP50" i="29"/>
  <c r="BQ50" i="29" s="1"/>
  <c r="BR50" i="29" s="1"/>
  <c r="BS50" i="29" s="1"/>
  <c r="BT50" i="29" s="1"/>
  <c r="AK34" i="19"/>
  <c r="AF34" i="19"/>
  <c r="AJ34" i="19"/>
  <c r="CM51" i="23"/>
  <c r="BH51" i="23"/>
  <c r="Z38" i="29"/>
  <c r="Y54" i="17"/>
  <c r="Z30" i="17"/>
  <c r="Y53" i="17"/>
  <c r="Y55" i="17"/>
  <c r="Y56" i="17"/>
  <c r="Y54" i="35"/>
  <c r="Y53" i="35"/>
  <c r="Z30" i="35"/>
  <c r="Y55" i="35"/>
  <c r="Y56" i="35"/>
  <c r="T52" i="33"/>
  <c r="N54" i="33"/>
  <c r="N27" i="33" s="1"/>
  <c r="N24" i="33" s="1"/>
  <c r="AA34" i="33"/>
  <c r="CL50" i="41"/>
  <c r="BG50" i="41"/>
  <c r="CN50" i="41" s="1"/>
  <c r="BF50" i="41"/>
  <c r="BP50" i="41"/>
  <c r="BQ50" i="41" s="1"/>
  <c r="BR50" i="41" s="1"/>
  <c r="BS50" i="41" s="1"/>
  <c r="BT50" i="41" s="1"/>
  <c r="BG50" i="61"/>
  <c r="CN50" i="61" s="1"/>
  <c r="CL50" i="61"/>
  <c r="BP50" i="61"/>
  <c r="BQ50" i="61" s="1"/>
  <c r="BR50" i="61" s="1"/>
  <c r="BS50" i="61" s="1"/>
  <c r="BT50" i="61" s="1"/>
  <c r="BF50" i="61"/>
  <c r="K23" i="29"/>
  <c r="U30" i="29" s="1"/>
  <c r="N27" i="29"/>
  <c r="N24" i="29" s="1"/>
  <c r="N28" i="29"/>
  <c r="BI37" i="19"/>
  <c r="CO37" i="19"/>
  <c r="BH51" i="19"/>
  <c r="CM51" i="19"/>
  <c r="BA37" i="33"/>
  <c r="BK37" i="33"/>
  <c r="BL37" i="33" s="1"/>
  <c r="BM37" i="33" s="1"/>
  <c r="BN37" i="33" s="1"/>
  <c r="BO37" i="33" s="1"/>
  <c r="Y54" i="19"/>
  <c r="Z30" i="19"/>
  <c r="Y53" i="19"/>
  <c r="Y56" i="19"/>
  <c r="Y55" i="19"/>
  <c r="X28" i="37"/>
  <c r="X27" i="37"/>
  <c r="X24" i="37" s="1"/>
  <c r="T38" i="31"/>
  <c r="T56" i="31" s="1"/>
  <c r="N56" i="31"/>
  <c r="AC38" i="27"/>
  <c r="AA38" i="31"/>
  <c r="CL50" i="25"/>
  <c r="BP50" i="25"/>
  <c r="BQ50" i="25" s="1"/>
  <c r="BR50" i="25" s="1"/>
  <c r="BS50" i="25" s="1"/>
  <c r="BT50" i="25" s="1"/>
  <c r="BG50" i="25"/>
  <c r="CN50" i="25" s="1"/>
  <c r="BF50" i="25"/>
  <c r="CF36" i="33"/>
  <c r="CH36" i="33"/>
  <c r="CG36" i="33"/>
  <c r="BB36" i="33"/>
  <c r="BF50" i="11"/>
  <c r="BP50" i="11"/>
  <c r="BQ50" i="11" s="1"/>
  <c r="BR50" i="11" s="1"/>
  <c r="BS50" i="11" s="1"/>
  <c r="BT50" i="11" s="1"/>
  <c r="BG50" i="11"/>
  <c r="CN50" i="11" s="1"/>
  <c r="CL50" i="11"/>
  <c r="AN29" i="13"/>
  <c r="BG37" i="23"/>
  <c r="CN37" i="23" s="1"/>
  <c r="BF37" i="23"/>
  <c r="BP37" i="23"/>
  <c r="BQ37" i="23" s="1"/>
  <c r="BR37" i="23" s="1"/>
  <c r="BS37" i="23" s="1"/>
  <c r="BT37" i="23" s="1"/>
  <c r="CL37" i="23"/>
  <c r="AH34" i="25"/>
  <c r="AD34" i="25"/>
  <c r="AG34" i="41"/>
  <c r="AL34" i="41"/>
  <c r="X54" i="23"/>
  <c r="X53" i="23"/>
  <c r="Y30" i="23"/>
  <c r="X55" i="23"/>
  <c r="X56" i="23"/>
  <c r="W28" i="23"/>
  <c r="W27" i="23"/>
  <c r="W24" i="23" s="1"/>
  <c r="AO38" i="55"/>
  <c r="P27" i="61"/>
  <c r="P24" i="61" s="1"/>
  <c r="P28" i="61"/>
  <c r="K28" i="61"/>
  <c r="K27" i="61"/>
  <c r="K24" i="61" s="1"/>
  <c r="CM51" i="31"/>
  <c r="BH51" i="31"/>
  <c r="AM38" i="64"/>
  <c r="X27" i="43"/>
  <c r="X24" i="43" s="1"/>
  <c r="X28" i="43"/>
  <c r="X28" i="41"/>
  <c r="X27" i="41"/>
  <c r="X24" i="41" s="1"/>
  <c r="CL50" i="19"/>
  <c r="BP50" i="19"/>
  <c r="BQ50" i="19" s="1"/>
  <c r="BR50" i="19" s="1"/>
  <c r="BS50" i="19" s="1"/>
  <c r="BT50" i="19" s="1"/>
  <c r="BG50" i="19"/>
  <c r="CN50" i="19" s="1"/>
  <c r="BF50" i="19"/>
  <c r="X54" i="9"/>
  <c r="Y30" i="9"/>
  <c r="X56" i="9"/>
  <c r="X53" i="9"/>
  <c r="X55" i="9"/>
  <c r="AD29" i="25"/>
  <c r="AH29" i="25"/>
  <c r="X54" i="45"/>
  <c r="X53" i="45"/>
  <c r="Y30" i="45"/>
  <c r="X56" i="45"/>
  <c r="X55" i="45"/>
  <c r="X27" i="39"/>
  <c r="X24" i="39" s="1"/>
  <c r="X28" i="39"/>
  <c r="AF34" i="43"/>
  <c r="AJ34" i="43"/>
  <c r="AK34" i="43"/>
  <c r="W53" i="47"/>
  <c r="W54" i="47"/>
  <c r="W56" i="47"/>
  <c r="X30" i="47"/>
  <c r="W55" i="47"/>
  <c r="Y34" i="57"/>
  <c r="AO34" i="13"/>
  <c r="BJ37" i="15"/>
  <c r="CP37" i="15"/>
  <c r="CZ52" i="41"/>
  <c r="CA52" i="41"/>
  <c r="BC34" i="3"/>
  <c r="CI34" i="3"/>
  <c r="CO37" i="17"/>
  <c r="BI37" i="17"/>
  <c r="BF50" i="45"/>
  <c r="CL50" i="45"/>
  <c r="BG50" i="45"/>
  <c r="CN50" i="45" s="1"/>
  <c r="BP50" i="45"/>
  <c r="BQ50" i="45" s="1"/>
  <c r="BR50" i="45" s="1"/>
  <c r="BS50" i="45" s="1"/>
  <c r="BT50" i="45" s="1"/>
  <c r="BF50" i="47"/>
  <c r="BG50" i="47"/>
  <c r="CN50" i="47" s="1"/>
  <c r="BP50" i="47"/>
  <c r="BQ50" i="47" s="1"/>
  <c r="BR50" i="47" s="1"/>
  <c r="BS50" i="47" s="1"/>
  <c r="BT50" i="47" s="1"/>
  <c r="CL50" i="47"/>
  <c r="BF50" i="51"/>
  <c r="BP50" i="51"/>
  <c r="BQ50" i="51" s="1"/>
  <c r="BR50" i="51" s="1"/>
  <c r="BS50" i="51" s="1"/>
  <c r="BT50" i="51" s="1"/>
  <c r="CL50" i="51"/>
  <c r="BG50" i="51"/>
  <c r="CN50" i="51" s="1"/>
  <c r="AA34" i="31"/>
  <c r="AO34" i="15"/>
  <c r="AH38" i="23"/>
  <c r="AD38" i="23"/>
  <c r="BH51" i="15"/>
  <c r="CM51" i="15"/>
  <c r="T27" i="27"/>
  <c r="T24" i="27" s="1"/>
  <c r="K23" i="27" s="1"/>
  <c r="U30" i="27" s="1"/>
  <c r="CW37" i="61"/>
  <c r="BX37" i="61"/>
  <c r="CS37" i="61"/>
  <c r="BE37" i="25"/>
  <c r="CK37" i="25"/>
  <c r="CQ37" i="13"/>
  <c r="BU37" i="13"/>
  <c r="CI36" i="31"/>
  <c r="BC36" i="31"/>
  <c r="AI29" i="23"/>
  <c r="AE29" i="23"/>
  <c r="AE34" i="27"/>
  <c r="AI34" i="27"/>
  <c r="BG50" i="59"/>
  <c r="CN50" i="59" s="1"/>
  <c r="BF50" i="59"/>
  <c r="BP50" i="59"/>
  <c r="BQ50" i="59" s="1"/>
  <c r="BR50" i="59" s="1"/>
  <c r="BS50" i="59" s="1"/>
  <c r="BT50" i="59" s="1"/>
  <c r="CL50" i="59"/>
  <c r="CJ37" i="27"/>
  <c r="BD37" i="27"/>
  <c r="AF29" i="57"/>
  <c r="AJ29" i="57"/>
  <c r="AK29" i="57"/>
  <c r="AF29" i="19"/>
  <c r="AJ29" i="19"/>
  <c r="AK29" i="19"/>
  <c r="S28" i="55"/>
  <c r="S27" i="55"/>
  <c r="S24" i="55" s="1"/>
  <c r="CM51" i="35"/>
  <c r="BH51" i="35"/>
  <c r="CO37" i="64"/>
  <c r="BI37" i="64"/>
  <c r="CZ52" i="43"/>
  <c r="CA52" i="43"/>
  <c r="BE34" i="47"/>
  <c r="CK34" i="47"/>
  <c r="BP50" i="39"/>
  <c r="BQ50" i="39" s="1"/>
  <c r="BR50" i="39" s="1"/>
  <c r="BS50" i="39" s="1"/>
  <c r="BT50" i="39" s="1"/>
  <c r="BG50" i="39"/>
  <c r="CN50" i="39" s="1"/>
  <c r="CL50" i="39"/>
  <c r="BF50" i="39"/>
  <c r="AA34" i="55"/>
  <c r="CM51" i="9"/>
  <c r="BH51" i="9"/>
  <c r="AC29" i="27"/>
  <c r="P27" i="59"/>
  <c r="P24" i="59" s="1"/>
  <c r="P28" i="59"/>
  <c r="V53" i="49"/>
  <c r="V54" i="49"/>
  <c r="V56" i="49"/>
  <c r="W30" i="49"/>
  <c r="V55" i="49"/>
  <c r="U28" i="49"/>
  <c r="U27" i="49"/>
  <c r="U24" i="49" s="1"/>
  <c r="AP37" i="53"/>
  <c r="AO38" i="53"/>
  <c r="AO38" i="49"/>
  <c r="AP37" i="49"/>
  <c r="AO38" i="47"/>
  <c r="AP37" i="47"/>
  <c r="AP37" i="39"/>
  <c r="AP38" i="39"/>
  <c r="AM38" i="9"/>
  <c r="AO37" i="9"/>
  <c r="DA35" i="64"/>
  <c r="CC35" i="64"/>
  <c r="CB35" i="64"/>
  <c r="DK35" i="64"/>
  <c r="CQ35" i="61"/>
  <c r="BU35" i="61"/>
  <c r="BT35" i="61"/>
  <c r="CQ35" i="59"/>
  <c r="BU35" i="59"/>
  <c r="BT35" i="59"/>
  <c r="BT35" i="57"/>
  <c r="CQ35" i="57"/>
  <c r="BU35" i="57"/>
  <c r="DF35" i="55"/>
  <c r="BV35" i="55"/>
  <c r="CV35" i="55"/>
  <c r="CR35" i="55"/>
  <c r="BW35" i="55"/>
  <c r="CW29" i="53"/>
  <c r="CS29" i="53"/>
  <c r="BX29" i="53"/>
  <c r="DF35" i="53"/>
  <c r="BW35" i="53"/>
  <c r="BV35" i="53"/>
  <c r="CV35" i="53"/>
  <c r="CR35" i="53"/>
  <c r="DG29" i="53"/>
  <c r="CV29" i="51"/>
  <c r="BW29" i="51"/>
  <c r="CR29" i="51"/>
  <c r="DF29" i="51"/>
  <c r="BV29" i="51"/>
  <c r="CV35" i="51"/>
  <c r="DF35" i="51"/>
  <c r="BV35" i="51"/>
  <c r="CR35" i="51"/>
  <c r="BW35" i="51"/>
  <c r="CR35" i="49"/>
  <c r="BW35" i="49"/>
  <c r="BV35" i="49"/>
  <c r="DF35" i="49"/>
  <c r="CV35" i="49"/>
  <c r="BT29" i="49"/>
  <c r="CQ29" i="49"/>
  <c r="BU29" i="49"/>
  <c r="DF35" i="47"/>
  <c r="CR35" i="47"/>
  <c r="CV35" i="47"/>
  <c r="BW35" i="47"/>
  <c r="BV35" i="47"/>
  <c r="CQ29" i="47"/>
  <c r="BU29" i="47"/>
  <c r="BT29" i="47"/>
  <c r="CV29" i="45"/>
  <c r="CR29" i="45"/>
  <c r="DF29" i="45"/>
  <c r="BW29" i="45"/>
  <c r="BV29" i="45"/>
  <c r="CQ35" i="45"/>
  <c r="BU35" i="45"/>
  <c r="BT35" i="45"/>
  <c r="BT29" i="43"/>
  <c r="BU29" i="43"/>
  <c r="CQ29" i="43"/>
  <c r="CV35" i="43"/>
  <c r="BV35" i="43"/>
  <c r="DF35" i="43"/>
  <c r="CR35" i="43"/>
  <c r="BW35" i="43"/>
  <c r="CS35" i="41"/>
  <c r="BX35" i="41"/>
  <c r="CW35" i="41"/>
  <c r="DG35" i="41"/>
  <c r="DG35" i="39"/>
  <c r="BX35" i="39"/>
  <c r="CS35" i="39"/>
  <c r="CW35" i="39"/>
  <c r="DF29" i="39"/>
  <c r="CR29" i="39"/>
  <c r="BW29" i="39"/>
  <c r="BV29" i="39"/>
  <c r="CV29" i="39"/>
  <c r="DG35" i="37"/>
  <c r="CW35" i="37"/>
  <c r="CS35" i="37"/>
  <c r="BX35" i="37"/>
  <c r="BT35" i="35"/>
  <c r="CQ35" i="35"/>
  <c r="BU35" i="35"/>
  <c r="CQ35" i="33"/>
  <c r="BU35" i="33"/>
  <c r="BT35" i="33"/>
  <c r="CQ35" i="31"/>
  <c r="BU35" i="31"/>
  <c r="BT35" i="31"/>
  <c r="DF35" i="29"/>
  <c r="CV35" i="29"/>
  <c r="BW35" i="29"/>
  <c r="BV35" i="29"/>
  <c r="CR35" i="29"/>
  <c r="BY35" i="27"/>
  <c r="CX35" i="27"/>
  <c r="CT35" i="27"/>
  <c r="DH35" i="27"/>
  <c r="BT35" i="25"/>
  <c r="CQ35" i="25"/>
  <c r="BU35" i="25"/>
  <c r="CV35" i="23"/>
  <c r="CR35" i="23"/>
  <c r="DF35" i="23"/>
  <c r="BV35" i="23"/>
  <c r="BW35" i="23"/>
  <c r="DF35" i="19"/>
  <c r="BV35" i="19"/>
  <c r="CV35" i="19"/>
  <c r="BW35" i="19"/>
  <c r="CR35" i="19"/>
  <c r="BV35" i="17"/>
  <c r="CR35" i="17"/>
  <c r="DF35" i="17"/>
  <c r="CV35" i="17"/>
  <c r="BW35" i="17"/>
  <c r="DF35" i="15"/>
  <c r="BW35" i="15"/>
  <c r="BV35" i="15"/>
  <c r="CV35" i="15"/>
  <c r="CR35" i="15"/>
  <c r="BT35" i="13"/>
  <c r="CQ35" i="13"/>
  <c r="BU35" i="13"/>
  <c r="BV35" i="11"/>
  <c r="CV35" i="11"/>
  <c r="DF35" i="11"/>
  <c r="CR35" i="11"/>
  <c r="BW35" i="11"/>
  <c r="DF35" i="9"/>
  <c r="BV35" i="9"/>
  <c r="CV35" i="9"/>
  <c r="BW35" i="9"/>
  <c r="CR35" i="9"/>
  <c r="BT34" i="9"/>
  <c r="CP29" i="9"/>
  <c r="BJ29" i="9"/>
  <c r="BU34" i="9"/>
  <c r="CQ34" i="9"/>
  <c r="DW52" i="9"/>
  <c r="BS29" i="9"/>
  <c r="BU51" i="3"/>
  <c r="BW51" i="3" s="1"/>
  <c r="CM49" i="3"/>
  <c r="BH49" i="3"/>
  <c r="CP47" i="3"/>
  <c r="BJ47" i="3"/>
  <c r="BW31" i="3"/>
  <c r="CV31" i="3"/>
  <c r="CR31" i="3"/>
  <c r="BV31" i="3"/>
  <c r="DF31" i="3"/>
  <c r="DG31" i="3" s="1"/>
  <c r="DH31" i="3" s="1"/>
  <c r="DI31" i="3" s="1"/>
  <c r="DJ31" i="3" s="1"/>
  <c r="DK31" i="3" s="1"/>
  <c r="DL31" i="3" s="1"/>
  <c r="DM31" i="3" s="1"/>
  <c r="DN31" i="3" s="1"/>
  <c r="BH35" i="3"/>
  <c r="CM35" i="3"/>
  <c r="BW46" i="3"/>
  <c r="CV46" i="3"/>
  <c r="CR46" i="3"/>
  <c r="BV46" i="3"/>
  <c r="DF46" i="3"/>
  <c r="DG46" i="3" s="1"/>
  <c r="DH46" i="3" s="1"/>
  <c r="DI46" i="3" s="1"/>
  <c r="DJ46" i="3" s="1"/>
  <c r="DK46" i="3" s="1"/>
  <c r="DL46" i="3" s="1"/>
  <c r="DM46" i="3" s="1"/>
  <c r="DN46" i="3" s="1"/>
  <c r="BW32" i="3"/>
  <c r="CV32" i="3"/>
  <c r="CR32" i="3"/>
  <c r="BV32" i="3"/>
  <c r="DF32" i="3"/>
  <c r="DG32" i="3" s="1"/>
  <c r="DH32" i="3" s="1"/>
  <c r="DI32" i="3" s="1"/>
  <c r="DJ32" i="3" s="1"/>
  <c r="DK32" i="3" s="1"/>
  <c r="DL32" i="3" s="1"/>
  <c r="DM32" i="3" s="1"/>
  <c r="DN32" i="3" s="1"/>
  <c r="BW45" i="3"/>
  <c r="CR45" i="3"/>
  <c r="CV45" i="3"/>
  <c r="DF45" i="3"/>
  <c r="DG45" i="3" s="1"/>
  <c r="DH45" i="3" s="1"/>
  <c r="DI45" i="3" s="1"/>
  <c r="DJ45" i="3" s="1"/>
  <c r="DK45" i="3" s="1"/>
  <c r="DL45" i="3" s="1"/>
  <c r="DM45" i="3" s="1"/>
  <c r="DN45" i="3" s="1"/>
  <c r="BV45" i="3"/>
  <c r="BV33" i="3"/>
  <c r="CV33" i="3"/>
  <c r="BW33" i="3"/>
  <c r="CR33" i="3"/>
  <c r="BA48" i="3"/>
  <c r="BK48" i="3"/>
  <c r="BL48" i="3" s="1"/>
  <c r="BM48" i="3" s="1"/>
  <c r="BN48" i="3" s="1"/>
  <c r="BO48" i="3" s="1"/>
  <c r="CV39" i="3"/>
  <c r="BV39" i="3"/>
  <c r="CR39" i="3"/>
  <c r="DF39" i="3"/>
  <c r="DG39" i="3" s="1"/>
  <c r="DH39" i="3" s="1"/>
  <c r="DI39" i="3" s="1"/>
  <c r="DJ39" i="3" s="1"/>
  <c r="DK39" i="3" s="1"/>
  <c r="DL39" i="3" s="1"/>
  <c r="DM39" i="3" s="1"/>
  <c r="DN39" i="3" s="1"/>
  <c r="CS41" i="3"/>
  <c r="CW41" i="3"/>
  <c r="BX41" i="3"/>
  <c r="CV42" i="3"/>
  <c r="DF42" i="3"/>
  <c r="DG42" i="3" s="1"/>
  <c r="DH42" i="3" s="1"/>
  <c r="DI42" i="3" s="1"/>
  <c r="DJ42" i="3" s="1"/>
  <c r="DK42" i="3" s="1"/>
  <c r="DL42" i="3" s="1"/>
  <c r="DM42" i="3" s="1"/>
  <c r="DN42" i="3" s="1"/>
  <c r="BV42" i="3"/>
  <c r="CR42" i="3"/>
  <c r="CW40" i="3"/>
  <c r="BX40" i="3"/>
  <c r="CS40" i="3"/>
  <c r="BU44" i="3"/>
  <c r="BW44" i="3" s="1"/>
  <c r="CQ44" i="3"/>
  <c r="CP50" i="3"/>
  <c r="BJ50" i="3"/>
  <c r="AN29" i="3"/>
  <c r="U36" i="3"/>
  <c r="G52" i="3"/>
  <c r="U54" i="27" l="1"/>
  <c r="U53" i="27"/>
  <c r="V30" i="27"/>
  <c r="U55" i="27"/>
  <c r="U56" i="27"/>
  <c r="W53" i="49"/>
  <c r="W55" i="49"/>
  <c r="X30" i="49"/>
  <c r="W54" i="49"/>
  <c r="W56" i="49"/>
  <c r="AH29" i="27"/>
  <c r="AD29" i="27"/>
  <c r="BI51" i="9"/>
  <c r="CO51" i="9"/>
  <c r="CM50" i="39"/>
  <c r="BH50" i="39"/>
  <c r="BF34" i="47"/>
  <c r="BG34" i="47"/>
  <c r="CN34" i="47" s="1"/>
  <c r="CL34" i="47"/>
  <c r="BP34" i="47"/>
  <c r="BQ34" i="47" s="1"/>
  <c r="BR34" i="47" s="1"/>
  <c r="BS34" i="47" s="1"/>
  <c r="BT34" i="47" s="1"/>
  <c r="AL29" i="57"/>
  <c r="AG29" i="57"/>
  <c r="AJ34" i="27"/>
  <c r="AK34" i="27"/>
  <c r="AF34" i="27"/>
  <c r="CL37" i="25"/>
  <c r="BP37" i="25"/>
  <c r="BQ37" i="25" s="1"/>
  <c r="BR37" i="25" s="1"/>
  <c r="BS37" i="25" s="1"/>
  <c r="BT37" i="25" s="1"/>
  <c r="BF37" i="25"/>
  <c r="BG37" i="25"/>
  <c r="CN37" i="25" s="1"/>
  <c r="CT37" i="61"/>
  <c r="BY37" i="61"/>
  <c r="CX37" i="61"/>
  <c r="CO51" i="15"/>
  <c r="BI51" i="15"/>
  <c r="AI38" i="23"/>
  <c r="AE38" i="23"/>
  <c r="CP37" i="17"/>
  <c r="BJ37" i="17"/>
  <c r="CC52" i="41"/>
  <c r="CB52" i="41"/>
  <c r="DA52" i="41"/>
  <c r="W28" i="47"/>
  <c r="W27" i="47"/>
  <c r="W24" i="47" s="1"/>
  <c r="Z30" i="45"/>
  <c r="Y54" i="45"/>
  <c r="Y53" i="45"/>
  <c r="Y56" i="45"/>
  <c r="Y55" i="45"/>
  <c r="AI29" i="25"/>
  <c r="AE29" i="25"/>
  <c r="X27" i="9"/>
  <c r="X24" i="9" s="1"/>
  <c r="X28" i="9"/>
  <c r="Y53" i="9"/>
  <c r="Y54" i="9"/>
  <c r="Y56" i="9"/>
  <c r="Z30" i="9"/>
  <c r="Y55" i="9"/>
  <c r="CM50" i="19"/>
  <c r="BH50" i="19"/>
  <c r="BI51" i="31"/>
  <c r="CO51" i="31"/>
  <c r="Y54" i="23"/>
  <c r="Z30" i="23"/>
  <c r="Y53" i="23"/>
  <c r="Y55" i="23"/>
  <c r="Y56" i="23"/>
  <c r="AE34" i="25"/>
  <c r="AI34" i="25"/>
  <c r="BH37" i="23"/>
  <c r="CM37" i="23"/>
  <c r="AO29" i="13"/>
  <c r="BH50" i="11"/>
  <c r="CM50" i="11"/>
  <c r="AB38" i="31"/>
  <c r="AH38" i="27"/>
  <c r="AD38" i="27"/>
  <c r="AA30" i="19"/>
  <c r="Z53" i="19"/>
  <c r="Z54" i="19"/>
  <c r="Z56" i="19"/>
  <c r="Z55" i="19"/>
  <c r="U55" i="29"/>
  <c r="V30" i="29"/>
  <c r="U53" i="29"/>
  <c r="U54" i="29"/>
  <c r="U56" i="29"/>
  <c r="CM50" i="41"/>
  <c r="BH50" i="41"/>
  <c r="AB34" i="33"/>
  <c r="T53" i="33"/>
  <c r="T28" i="33" s="1"/>
  <c r="T54" i="33"/>
  <c r="T27" i="33" s="1"/>
  <c r="T24" i="33" s="1"/>
  <c r="Y28" i="35"/>
  <c r="Y27" i="35"/>
  <c r="Y24" i="35" s="1"/>
  <c r="Y27" i="17"/>
  <c r="Y24" i="17" s="1"/>
  <c r="Y28" i="17"/>
  <c r="AA38" i="29"/>
  <c r="AP38" i="57"/>
  <c r="BC52" i="29"/>
  <c r="CI52" i="29"/>
  <c r="CG52" i="33"/>
  <c r="BB52" i="33"/>
  <c r="CH52" i="33"/>
  <c r="CF52" i="33"/>
  <c r="T38" i="33"/>
  <c r="T56" i="33" s="1"/>
  <c r="N56" i="33"/>
  <c r="AO29" i="37"/>
  <c r="BV52" i="13"/>
  <c r="DF52" i="13"/>
  <c r="DG52" i="13" s="1"/>
  <c r="DH52" i="13" s="1"/>
  <c r="DI52" i="13" s="1"/>
  <c r="DJ52" i="13" s="1"/>
  <c r="DK52" i="13" s="1"/>
  <c r="DL52" i="13" s="1"/>
  <c r="DM52" i="13" s="1"/>
  <c r="DN52" i="13" s="1"/>
  <c r="BW52" i="13"/>
  <c r="CR52" i="13"/>
  <c r="CV52" i="13"/>
  <c r="AQ38" i="13"/>
  <c r="AK34" i="45"/>
  <c r="AF34" i="45"/>
  <c r="AJ34" i="45"/>
  <c r="N55" i="57"/>
  <c r="T34" i="57"/>
  <c r="T55" i="57" s="1"/>
  <c r="CX37" i="55"/>
  <c r="CT37" i="55"/>
  <c r="BY37" i="55"/>
  <c r="CM50" i="13"/>
  <c r="BH50" i="13"/>
  <c r="AB34" i="53"/>
  <c r="AM34" i="64"/>
  <c r="AO29" i="11"/>
  <c r="AP38" i="61"/>
  <c r="AP34" i="35"/>
  <c r="L28" i="59"/>
  <c r="L27" i="59"/>
  <c r="L24" i="59" s="1"/>
  <c r="M55" i="59"/>
  <c r="N34" i="59"/>
  <c r="S34" i="59"/>
  <c r="S55" i="59" s="1"/>
  <c r="AI34" i="29"/>
  <c r="AE34" i="29"/>
  <c r="CO51" i="57"/>
  <c r="BI51" i="57"/>
  <c r="BH50" i="9"/>
  <c r="CM50" i="9"/>
  <c r="CP36" i="64"/>
  <c r="BJ36" i="64"/>
  <c r="N28" i="55"/>
  <c r="N27" i="55"/>
  <c r="N24" i="55" s="1"/>
  <c r="K23" i="55" s="1"/>
  <c r="U30" i="55" s="1"/>
  <c r="AM38" i="19"/>
  <c r="BI51" i="11"/>
  <c r="CO51" i="11"/>
  <c r="AD38" i="25"/>
  <c r="AH38" i="25"/>
  <c r="CO52" i="64"/>
  <c r="BI52" i="64"/>
  <c r="CT37" i="43"/>
  <c r="CX37" i="43"/>
  <c r="BY37" i="43"/>
  <c r="AP38" i="37"/>
  <c r="AP38" i="51"/>
  <c r="AP38" i="11"/>
  <c r="CI37" i="31"/>
  <c r="BC37" i="31"/>
  <c r="AF29" i="61"/>
  <c r="AK29" i="61"/>
  <c r="AJ29" i="61"/>
  <c r="BY37" i="41"/>
  <c r="CT37" i="41"/>
  <c r="CX37" i="41"/>
  <c r="AP29" i="35"/>
  <c r="CO51" i="61"/>
  <c r="BI51" i="61"/>
  <c r="CQ34" i="39"/>
  <c r="BU34" i="39"/>
  <c r="AM38" i="15"/>
  <c r="AA30" i="41"/>
  <c r="Z53" i="41"/>
  <c r="Z54" i="41"/>
  <c r="Z56" i="41"/>
  <c r="Z55" i="41"/>
  <c r="AP38" i="35"/>
  <c r="S34" i="61"/>
  <c r="S55" i="61" s="1"/>
  <c r="M55" i="61"/>
  <c r="N34" i="61"/>
  <c r="L28" i="61"/>
  <c r="L27" i="61"/>
  <c r="L24" i="61" s="1"/>
  <c r="Z54" i="11"/>
  <c r="AA30" i="11"/>
  <c r="Z53" i="11"/>
  <c r="Z55" i="11"/>
  <c r="Z56" i="11"/>
  <c r="BH50" i="49"/>
  <c r="CM50" i="49"/>
  <c r="AC29" i="29"/>
  <c r="CS36" i="13"/>
  <c r="BX36" i="13"/>
  <c r="CW36" i="13"/>
  <c r="CO51" i="51"/>
  <c r="BI51" i="51"/>
  <c r="BI51" i="43"/>
  <c r="CO51" i="43"/>
  <c r="Y28" i="37"/>
  <c r="Y27" i="37"/>
  <c r="Y24" i="37" s="1"/>
  <c r="CM50" i="27"/>
  <c r="BH50" i="27"/>
  <c r="BY37" i="37"/>
  <c r="CT37" i="37"/>
  <c r="CX37" i="37"/>
  <c r="CD36" i="43"/>
  <c r="DB36" i="43"/>
  <c r="BI51" i="64"/>
  <c r="CO51" i="64"/>
  <c r="U28" i="51"/>
  <c r="U27" i="51"/>
  <c r="U24" i="51" s="1"/>
  <c r="DB36" i="37"/>
  <c r="CD36" i="37"/>
  <c r="CO51" i="55"/>
  <c r="BI51" i="55"/>
  <c r="Z53" i="15"/>
  <c r="Z54" i="15"/>
  <c r="AA30" i="15"/>
  <c r="Z55" i="15"/>
  <c r="Z56" i="15"/>
  <c r="Y27" i="13"/>
  <c r="Y24" i="13" s="1"/>
  <c r="Y28" i="13"/>
  <c r="CM50" i="55"/>
  <c r="BH50" i="55"/>
  <c r="CT37" i="57"/>
  <c r="CX37" i="57"/>
  <c r="BY37" i="57"/>
  <c r="Z34" i="59"/>
  <c r="AP38" i="41"/>
  <c r="AP38" i="45"/>
  <c r="BG52" i="25"/>
  <c r="CN52" i="25" s="1"/>
  <c r="CL52" i="25"/>
  <c r="BP52" i="25"/>
  <c r="BQ52" i="25" s="1"/>
  <c r="BR52" i="25" s="1"/>
  <c r="BS52" i="25" s="1"/>
  <c r="BT52" i="25" s="1"/>
  <c r="BF52" i="25"/>
  <c r="DE44" i="35"/>
  <c r="DO44" i="35" s="1"/>
  <c r="DP44" i="35" s="1"/>
  <c r="DQ44" i="35" s="1"/>
  <c r="DR44" i="35" s="1"/>
  <c r="DS44" i="35" s="1"/>
  <c r="DT44" i="35" s="1"/>
  <c r="DU44" i="35" s="1"/>
  <c r="DV44" i="35" s="1"/>
  <c r="DW44" i="35" s="1"/>
  <c r="DD44" i="35"/>
  <c r="V30" i="53"/>
  <c r="U53" i="53"/>
  <c r="U27" i="53" s="1"/>
  <c r="U24" i="53" s="1"/>
  <c r="U54" i="53"/>
  <c r="U56" i="53"/>
  <c r="U55" i="53"/>
  <c r="CT37" i="51"/>
  <c r="BY37" i="51"/>
  <c r="CX37" i="51"/>
  <c r="BD52" i="27"/>
  <c r="CJ52" i="27"/>
  <c r="AB29" i="33"/>
  <c r="BE34" i="49"/>
  <c r="CK34" i="49"/>
  <c r="CM50" i="43"/>
  <c r="BH50" i="43"/>
  <c r="CM36" i="25"/>
  <c r="BH36" i="25"/>
  <c r="AM29" i="55"/>
  <c r="BU36" i="15"/>
  <c r="CQ36" i="15"/>
  <c r="CO51" i="59"/>
  <c r="BI51" i="59"/>
  <c r="X53" i="25"/>
  <c r="Y30" i="25"/>
  <c r="X54" i="25"/>
  <c r="X55" i="25"/>
  <c r="X56" i="25"/>
  <c r="V27" i="49"/>
  <c r="V24" i="49" s="1"/>
  <c r="V28" i="49"/>
  <c r="AB34" i="55"/>
  <c r="DA52" i="43"/>
  <c r="CB52" i="43"/>
  <c r="CC52" i="43"/>
  <c r="CP37" i="64"/>
  <c r="BJ37" i="64"/>
  <c r="BI51" i="35"/>
  <c r="CO51" i="35"/>
  <c r="AL29" i="19"/>
  <c r="AG29" i="19"/>
  <c r="CK37" i="27"/>
  <c r="BE37" i="27"/>
  <c r="BH50" i="59"/>
  <c r="CM50" i="59"/>
  <c r="AK29" i="23"/>
  <c r="AF29" i="23"/>
  <c r="AJ29" i="23"/>
  <c r="BD36" i="31"/>
  <c r="CJ36" i="31"/>
  <c r="CR37" i="13"/>
  <c r="CV37" i="13"/>
  <c r="BV37" i="13"/>
  <c r="DF37" i="13"/>
  <c r="DG37" i="13" s="1"/>
  <c r="DH37" i="13" s="1"/>
  <c r="DI37" i="13" s="1"/>
  <c r="DJ37" i="13" s="1"/>
  <c r="DK37" i="13" s="1"/>
  <c r="DL37" i="13" s="1"/>
  <c r="DM37" i="13" s="1"/>
  <c r="DN37" i="13" s="1"/>
  <c r="BW37" i="13"/>
  <c r="AP34" i="15"/>
  <c r="AB34" i="31"/>
  <c r="CM50" i="51"/>
  <c r="BH50" i="51"/>
  <c r="CM50" i="47"/>
  <c r="BH50" i="47"/>
  <c r="BH50" i="45"/>
  <c r="CM50" i="45"/>
  <c r="CJ34" i="3"/>
  <c r="BD34" i="3"/>
  <c r="BU37" i="15"/>
  <c r="CQ37" i="15"/>
  <c r="AP34" i="13"/>
  <c r="Z34" i="57"/>
  <c r="Y30" i="47"/>
  <c r="X53" i="47"/>
  <c r="X55" i="47"/>
  <c r="X54" i="47"/>
  <c r="X56" i="47"/>
  <c r="AL34" i="43"/>
  <c r="AG34" i="43"/>
  <c r="X27" i="45"/>
  <c r="X24" i="45" s="1"/>
  <c r="X28" i="45"/>
  <c r="AN38" i="64"/>
  <c r="AP38" i="55"/>
  <c r="X28" i="23"/>
  <c r="X27" i="23"/>
  <c r="X24" i="23" s="1"/>
  <c r="AM34" i="41"/>
  <c r="CI36" i="33"/>
  <c r="BC36" i="33"/>
  <c r="BH50" i="25"/>
  <c r="CM50" i="25"/>
  <c r="Y27" i="19"/>
  <c r="Y24" i="19" s="1"/>
  <c r="Y28" i="19"/>
  <c r="BB37" i="33"/>
  <c r="CG37" i="33"/>
  <c r="CF37" i="33"/>
  <c r="CH37" i="33"/>
  <c r="BI51" i="19"/>
  <c r="CO51" i="19"/>
  <c r="BJ37" i="19"/>
  <c r="CP37" i="19"/>
  <c r="BH50" i="61"/>
  <c r="CM50" i="61"/>
  <c r="AA30" i="35"/>
  <c r="Z53" i="35"/>
  <c r="Z54" i="35"/>
  <c r="Z56" i="35"/>
  <c r="Z55" i="35"/>
  <c r="Z53" i="17"/>
  <c r="AA30" i="17"/>
  <c r="Z54" i="17"/>
  <c r="Z55" i="17"/>
  <c r="Z56" i="17"/>
  <c r="BI51" i="23"/>
  <c r="CO51" i="23"/>
  <c r="AL34" i="19"/>
  <c r="AG34" i="19"/>
  <c r="BH50" i="29"/>
  <c r="CM50" i="29"/>
  <c r="BH50" i="31"/>
  <c r="CM50" i="31"/>
  <c r="CK36" i="27"/>
  <c r="BE36" i="27"/>
  <c r="BI51" i="45"/>
  <c r="CO51" i="45"/>
  <c r="CO52" i="17"/>
  <c r="BI52" i="17"/>
  <c r="S28" i="57"/>
  <c r="S27" i="57"/>
  <c r="S24" i="57" s="1"/>
  <c r="M28" i="57"/>
  <c r="M27" i="57"/>
  <c r="M24" i="57" s="1"/>
  <c r="T27" i="31"/>
  <c r="T24" i="31" s="1"/>
  <c r="K23" i="31" s="1"/>
  <c r="U30" i="31" s="1"/>
  <c r="CP52" i="15"/>
  <c r="BJ52" i="15"/>
  <c r="K23" i="33"/>
  <c r="U30" i="33" s="1"/>
  <c r="AN34" i="17"/>
  <c r="AL38" i="17"/>
  <c r="AG38" i="17"/>
  <c r="CM50" i="17"/>
  <c r="BH50" i="17"/>
  <c r="AN29" i="15"/>
  <c r="R28" i="59"/>
  <c r="R27" i="59"/>
  <c r="R24" i="59" s="1"/>
  <c r="Q27" i="59"/>
  <c r="Q24" i="59" s="1"/>
  <c r="Q28" i="59"/>
  <c r="CT37" i="11"/>
  <c r="CX37" i="11"/>
  <c r="BY37" i="11"/>
  <c r="AQ38" i="59"/>
  <c r="CC52" i="37"/>
  <c r="DA52" i="37"/>
  <c r="CB52" i="37"/>
  <c r="AL34" i="51"/>
  <c r="AG34" i="51"/>
  <c r="BI51" i="47"/>
  <c r="CO51" i="47"/>
  <c r="T28" i="55"/>
  <c r="T27" i="55"/>
  <c r="T24" i="55" s="1"/>
  <c r="BI51" i="37"/>
  <c r="CO51" i="37"/>
  <c r="BH50" i="33"/>
  <c r="CM50" i="33"/>
  <c r="CT37" i="45"/>
  <c r="BY37" i="45"/>
  <c r="CX37" i="45"/>
  <c r="BI51" i="27"/>
  <c r="CO51" i="27"/>
  <c r="CJ36" i="29"/>
  <c r="BD36" i="29"/>
  <c r="AF29" i="59"/>
  <c r="AK29" i="59"/>
  <c r="AJ29" i="59"/>
  <c r="AB29" i="31"/>
  <c r="Z38" i="33"/>
  <c r="CO52" i="19"/>
  <c r="BI52" i="19"/>
  <c r="CM52" i="23"/>
  <c r="BH52" i="23"/>
  <c r="DB36" i="35"/>
  <c r="CD36" i="35"/>
  <c r="CM50" i="35"/>
  <c r="BH50" i="35"/>
  <c r="CO51" i="41"/>
  <c r="BI51" i="41"/>
  <c r="AA30" i="39"/>
  <c r="Z54" i="39"/>
  <c r="Z55" i="39"/>
  <c r="Z53" i="39"/>
  <c r="Z56" i="39"/>
  <c r="Y27" i="39"/>
  <c r="Y24" i="39" s="1"/>
  <c r="Y28" i="39"/>
  <c r="CB52" i="35"/>
  <c r="CC52" i="35"/>
  <c r="DA52" i="35"/>
  <c r="AP34" i="11"/>
  <c r="Y28" i="41"/>
  <c r="Y27" i="41"/>
  <c r="Y24" i="41" s="1"/>
  <c r="AA30" i="43"/>
  <c r="Z54" i="43"/>
  <c r="Z53" i="43"/>
  <c r="Z56" i="43"/>
  <c r="Z55" i="43"/>
  <c r="Y28" i="43"/>
  <c r="Y27" i="43"/>
  <c r="Y24" i="43" s="1"/>
  <c r="R27" i="61"/>
  <c r="R24" i="61" s="1"/>
  <c r="R28" i="61"/>
  <c r="Q27" i="61"/>
  <c r="Q24" i="61" s="1"/>
  <c r="Q28" i="61"/>
  <c r="CM50" i="53"/>
  <c r="BH50" i="53"/>
  <c r="CO51" i="49"/>
  <c r="BI51" i="49"/>
  <c r="Y27" i="11"/>
  <c r="Y24" i="11" s="1"/>
  <c r="Y28" i="11"/>
  <c r="BI36" i="23"/>
  <c r="CO36" i="23"/>
  <c r="CO51" i="39"/>
  <c r="BI51" i="39"/>
  <c r="CO51" i="29"/>
  <c r="BI51" i="29"/>
  <c r="AA30" i="37"/>
  <c r="Z53" i="37"/>
  <c r="Z54" i="37"/>
  <c r="Z56" i="37"/>
  <c r="Z55" i="37"/>
  <c r="CP36" i="19"/>
  <c r="BJ36" i="19"/>
  <c r="CO51" i="33"/>
  <c r="BI51" i="33"/>
  <c r="CW37" i="59"/>
  <c r="BX37" i="59"/>
  <c r="CS37" i="59"/>
  <c r="S28" i="33"/>
  <c r="S27" i="33"/>
  <c r="S24" i="33" s="1"/>
  <c r="V55" i="51"/>
  <c r="V53" i="51"/>
  <c r="V54" i="51"/>
  <c r="W30" i="51"/>
  <c r="V56" i="51"/>
  <c r="BJ36" i="17"/>
  <c r="CP36" i="17"/>
  <c r="CM50" i="23"/>
  <c r="BH50" i="23"/>
  <c r="BI51" i="53"/>
  <c r="CO51" i="53"/>
  <c r="BI51" i="17"/>
  <c r="CO51" i="17"/>
  <c r="CX37" i="35"/>
  <c r="CT37" i="35"/>
  <c r="BY37" i="35"/>
  <c r="Y27" i="15"/>
  <c r="Y24" i="15" s="1"/>
  <c r="Y28" i="15"/>
  <c r="Z56" i="13"/>
  <c r="Z53" i="13"/>
  <c r="Z54" i="13"/>
  <c r="AA30" i="13"/>
  <c r="Z55" i="13"/>
  <c r="AM29" i="17"/>
  <c r="BI51" i="25"/>
  <c r="CO51" i="25"/>
  <c r="AP38" i="43"/>
  <c r="AM29" i="64"/>
  <c r="CO51" i="13"/>
  <c r="BI51" i="13"/>
  <c r="BC37" i="29"/>
  <c r="CI37" i="29"/>
  <c r="AF34" i="23"/>
  <c r="AK34" i="23"/>
  <c r="AJ34" i="23"/>
  <c r="AN29" i="41"/>
  <c r="BH50" i="57"/>
  <c r="CM50" i="57"/>
  <c r="Z27" i="64"/>
  <c r="Z24" i="64" s="1"/>
  <c r="AA53" i="64"/>
  <c r="AB30" i="64"/>
  <c r="AA54" i="64"/>
  <c r="AA56" i="64"/>
  <c r="AA55" i="64"/>
  <c r="Y34" i="61"/>
  <c r="AO34" i="37"/>
  <c r="CI52" i="31"/>
  <c r="BC52" i="31"/>
  <c r="BH50" i="64"/>
  <c r="CM50" i="64"/>
  <c r="CM50" i="15"/>
  <c r="BH50" i="15"/>
  <c r="CM50" i="37"/>
  <c r="BH50" i="37"/>
  <c r="DB36" i="41"/>
  <c r="CD36" i="41"/>
  <c r="W28" i="25"/>
  <c r="W27" i="25"/>
  <c r="W24" i="25" s="1"/>
  <c r="AP38" i="53"/>
  <c r="AQ37" i="53"/>
  <c r="AQ37" i="49"/>
  <c r="AP38" i="49"/>
  <c r="AQ37" i="47"/>
  <c r="AP38" i="47"/>
  <c r="AQ37" i="39"/>
  <c r="AQ38" i="39"/>
  <c r="AP37" i="9"/>
  <c r="AN38" i="9"/>
  <c r="CD35" i="64"/>
  <c r="DB35" i="64"/>
  <c r="DL35" i="64"/>
  <c r="BW35" i="61"/>
  <c r="BV35" i="61"/>
  <c r="CV35" i="61"/>
  <c r="CR35" i="61"/>
  <c r="DF35" i="61"/>
  <c r="CV35" i="59"/>
  <c r="BV35" i="59"/>
  <c r="CR35" i="59"/>
  <c r="BW35" i="59"/>
  <c r="DF35" i="59"/>
  <c r="CV35" i="57"/>
  <c r="BW35" i="57"/>
  <c r="CR35" i="57"/>
  <c r="BV35" i="57"/>
  <c r="DF35" i="57"/>
  <c r="CW35" i="55"/>
  <c r="CS35" i="55"/>
  <c r="BX35" i="55"/>
  <c r="DG35" i="55"/>
  <c r="CX29" i="53"/>
  <c r="CT29" i="53"/>
  <c r="BY29" i="53"/>
  <c r="DG35" i="53"/>
  <c r="CW35" i="53"/>
  <c r="CS35" i="53"/>
  <c r="BX35" i="53"/>
  <c r="DH29" i="53"/>
  <c r="BX35" i="51"/>
  <c r="CW35" i="51"/>
  <c r="CS35" i="51"/>
  <c r="DG29" i="51"/>
  <c r="DG35" i="51"/>
  <c r="BX29" i="51"/>
  <c r="CS29" i="51"/>
  <c r="CW29" i="51"/>
  <c r="DG35" i="49"/>
  <c r="CW35" i="49"/>
  <c r="BX35" i="49"/>
  <c r="CS35" i="49"/>
  <c r="CV29" i="49"/>
  <c r="CR29" i="49"/>
  <c r="BV29" i="49"/>
  <c r="BW29" i="49"/>
  <c r="DF29" i="49"/>
  <c r="CR29" i="47"/>
  <c r="BW29" i="47"/>
  <c r="DF29" i="47"/>
  <c r="CV29" i="47"/>
  <c r="BV29" i="47"/>
  <c r="CS35" i="47"/>
  <c r="BX35" i="47"/>
  <c r="CW35" i="47"/>
  <c r="DG35" i="47"/>
  <c r="CW29" i="45"/>
  <c r="BX29" i="45"/>
  <c r="CS29" i="45"/>
  <c r="DG29" i="45"/>
  <c r="BW35" i="45"/>
  <c r="BV35" i="45"/>
  <c r="CR35" i="45"/>
  <c r="DF35" i="45"/>
  <c r="CV35" i="45"/>
  <c r="BX35" i="43"/>
  <c r="CW35" i="43"/>
  <c r="CS35" i="43"/>
  <c r="CR29" i="43"/>
  <c r="CV29" i="43"/>
  <c r="BW29" i="43"/>
  <c r="DF29" i="43"/>
  <c r="BV29" i="43"/>
  <c r="DG35" i="43"/>
  <c r="DH35" i="41"/>
  <c r="CX35" i="41"/>
  <c r="CT35" i="41"/>
  <c r="BY35" i="41"/>
  <c r="DG29" i="39"/>
  <c r="CX35" i="39"/>
  <c r="CT35" i="39"/>
  <c r="BY35" i="39"/>
  <c r="CS29" i="39"/>
  <c r="CW29" i="39"/>
  <c r="BX29" i="39"/>
  <c r="DH35" i="39"/>
  <c r="DH35" i="37"/>
  <c r="CT35" i="37"/>
  <c r="CX35" i="37"/>
  <c r="BY35" i="37"/>
  <c r="CV35" i="35"/>
  <c r="BV35" i="35"/>
  <c r="DF35" i="35"/>
  <c r="CR35" i="35"/>
  <c r="BW35" i="35"/>
  <c r="BW35" i="33"/>
  <c r="BV35" i="33"/>
  <c r="CV35" i="33"/>
  <c r="CR35" i="33"/>
  <c r="DF35" i="33"/>
  <c r="DF35" i="31"/>
  <c r="CV35" i="31"/>
  <c r="CR35" i="31"/>
  <c r="BW35" i="31"/>
  <c r="BV35" i="31"/>
  <c r="CS35" i="29"/>
  <c r="CW35" i="29"/>
  <c r="BX35" i="29"/>
  <c r="DG35" i="29"/>
  <c r="DI35" i="27"/>
  <c r="CU35" i="27"/>
  <c r="BZ35" i="27"/>
  <c r="CY35" i="27"/>
  <c r="BW35" i="25"/>
  <c r="DF35" i="25"/>
  <c r="BV35" i="25"/>
  <c r="CV35" i="25"/>
  <c r="CR35" i="25"/>
  <c r="BX35" i="23"/>
  <c r="CS35" i="23"/>
  <c r="CW35" i="23"/>
  <c r="DG35" i="23"/>
  <c r="DG35" i="19"/>
  <c r="CS35" i="19"/>
  <c r="CW35" i="19"/>
  <c r="BX35" i="19"/>
  <c r="CS35" i="17"/>
  <c r="CW35" i="17"/>
  <c r="BX35" i="17"/>
  <c r="DG35" i="17"/>
  <c r="DG35" i="15"/>
  <c r="CW35" i="15"/>
  <c r="CS35" i="15"/>
  <c r="BX35" i="15"/>
  <c r="CR35" i="13"/>
  <c r="CV35" i="13"/>
  <c r="DF35" i="13"/>
  <c r="BW35" i="13"/>
  <c r="BV35" i="13"/>
  <c r="DG35" i="11"/>
  <c r="CW35" i="11"/>
  <c r="CS35" i="11"/>
  <c r="BX35" i="11"/>
  <c r="CW35" i="9"/>
  <c r="BX35" i="9"/>
  <c r="CS35" i="9"/>
  <c r="BT29" i="9"/>
  <c r="CQ29" i="9"/>
  <c r="BU29" i="9"/>
  <c r="DG35" i="9"/>
  <c r="DF34" i="9"/>
  <c r="BV34" i="9"/>
  <c r="CV34" i="9"/>
  <c r="CR34" i="9"/>
  <c r="BW34" i="9"/>
  <c r="CR51" i="3"/>
  <c r="CV51" i="3"/>
  <c r="DF51" i="3"/>
  <c r="DG51" i="3" s="1"/>
  <c r="DH51" i="3" s="1"/>
  <c r="DI51" i="3" s="1"/>
  <c r="DJ51" i="3" s="1"/>
  <c r="DK51" i="3" s="1"/>
  <c r="DL51" i="3" s="1"/>
  <c r="DM51" i="3" s="1"/>
  <c r="DN51" i="3" s="1"/>
  <c r="BV51" i="3"/>
  <c r="BX51" i="3" s="1"/>
  <c r="BI49" i="3"/>
  <c r="CO49" i="3"/>
  <c r="U52" i="3"/>
  <c r="J52" i="3"/>
  <c r="BU47" i="3"/>
  <c r="CQ47" i="3"/>
  <c r="CS31" i="3"/>
  <c r="CW31" i="3"/>
  <c r="BX31" i="3"/>
  <c r="BX46" i="3"/>
  <c r="CS46" i="3"/>
  <c r="CW46" i="3"/>
  <c r="BI35" i="3"/>
  <c r="CO35" i="3"/>
  <c r="CW32" i="3"/>
  <c r="CS32" i="3"/>
  <c r="BX32" i="3"/>
  <c r="CS45" i="3"/>
  <c r="BX45" i="3"/>
  <c r="CW45" i="3"/>
  <c r="CS33" i="3"/>
  <c r="BX33" i="3"/>
  <c r="CW33" i="3"/>
  <c r="CG48" i="3"/>
  <c r="CH48" i="3"/>
  <c r="BB48" i="3"/>
  <c r="CI48" i="3" s="1"/>
  <c r="CF48" i="3"/>
  <c r="CV44" i="3"/>
  <c r="CR44" i="3"/>
  <c r="BV44" i="3"/>
  <c r="DF44" i="3"/>
  <c r="DG44" i="3" s="1"/>
  <c r="DH44" i="3" s="1"/>
  <c r="DI44" i="3" s="1"/>
  <c r="DJ44" i="3" s="1"/>
  <c r="DK44" i="3" s="1"/>
  <c r="DL44" i="3" s="1"/>
  <c r="DM44" i="3" s="1"/>
  <c r="DN44" i="3" s="1"/>
  <c r="CW42" i="3"/>
  <c r="BX42" i="3"/>
  <c r="CS42" i="3"/>
  <c r="CW39" i="3"/>
  <c r="BX39" i="3"/>
  <c r="CS39" i="3"/>
  <c r="CX40" i="3"/>
  <c r="BY40" i="3"/>
  <c r="CT40" i="3"/>
  <c r="CQ50" i="3"/>
  <c r="BU50" i="3"/>
  <c r="BW50" i="3" s="1"/>
  <c r="BY41" i="3"/>
  <c r="CX41" i="3"/>
  <c r="CT41" i="3"/>
  <c r="AO29" i="3"/>
  <c r="G55" i="3"/>
  <c r="U37" i="3"/>
  <c r="G54" i="3"/>
  <c r="V36" i="3"/>
  <c r="U38" i="3"/>
  <c r="G53" i="3"/>
  <c r="AA27" i="64" l="1"/>
  <c r="AA24" i="64" s="1"/>
  <c r="U54" i="55"/>
  <c r="U53" i="55"/>
  <c r="V30" i="55"/>
  <c r="U56" i="55"/>
  <c r="U55" i="55"/>
  <c r="CO50" i="64"/>
  <c r="BI50" i="64"/>
  <c r="AP34" i="37"/>
  <c r="Z34" i="61"/>
  <c r="AC30" i="64"/>
  <c r="AB53" i="64"/>
  <c r="AB54" i="64"/>
  <c r="AB56" i="64"/>
  <c r="AB55" i="64"/>
  <c r="CO50" i="57"/>
  <c r="BI50" i="57"/>
  <c r="CP51" i="13"/>
  <c r="BJ51" i="13"/>
  <c r="AN29" i="64"/>
  <c r="AQ38" i="43"/>
  <c r="CP51" i="25"/>
  <c r="BJ51" i="25"/>
  <c r="CO50" i="23"/>
  <c r="BI50" i="23"/>
  <c r="CT37" i="59"/>
  <c r="CX37" i="59"/>
  <c r="BY37" i="59"/>
  <c r="BJ51" i="33"/>
  <c r="CP51" i="33"/>
  <c r="BU36" i="19"/>
  <c r="CQ36" i="19"/>
  <c r="AA53" i="37"/>
  <c r="AA54" i="37"/>
  <c r="AB30" i="37"/>
  <c r="AA56" i="37"/>
  <c r="AA55" i="37"/>
  <c r="BJ36" i="23"/>
  <c r="CP36" i="23"/>
  <c r="DB52" i="35"/>
  <c r="CD52" i="35"/>
  <c r="Z27" i="39"/>
  <c r="Z24" i="39" s="1"/>
  <c r="Z28" i="39"/>
  <c r="AA38" i="33"/>
  <c r="AG29" i="59"/>
  <c r="AL29" i="59"/>
  <c r="BJ51" i="27"/>
  <c r="CP51" i="27"/>
  <c r="CU37" i="45"/>
  <c r="BZ37" i="45"/>
  <c r="CY37" i="45"/>
  <c r="CO50" i="33"/>
  <c r="BI50" i="33"/>
  <c r="BJ51" i="37"/>
  <c r="CP51" i="37"/>
  <c r="AR38" i="59"/>
  <c r="AO29" i="15"/>
  <c r="AM38" i="17"/>
  <c r="AO34" i="17"/>
  <c r="V30" i="33"/>
  <c r="U53" i="33"/>
  <c r="U54" i="33"/>
  <c r="U55" i="33"/>
  <c r="U56" i="33"/>
  <c r="BJ51" i="45"/>
  <c r="CP51" i="45"/>
  <c r="CO50" i="31"/>
  <c r="BI50" i="31"/>
  <c r="BI50" i="29"/>
  <c r="CO50" i="29"/>
  <c r="AM34" i="19"/>
  <c r="Z28" i="17"/>
  <c r="Z27" i="17"/>
  <c r="Z24" i="17" s="1"/>
  <c r="Z28" i="35"/>
  <c r="Z27" i="35"/>
  <c r="Z24" i="35" s="1"/>
  <c r="BD36" i="33"/>
  <c r="CJ36" i="33"/>
  <c r="AN34" i="41"/>
  <c r="AQ38" i="55"/>
  <c r="AO38" i="64"/>
  <c r="AM34" i="43"/>
  <c r="X27" i="47"/>
  <c r="X24" i="47" s="1"/>
  <c r="X28" i="47"/>
  <c r="BE34" i="3"/>
  <c r="CK34" i="3"/>
  <c r="BI50" i="47"/>
  <c r="CO50" i="47"/>
  <c r="CO50" i="51"/>
  <c r="BI50" i="51"/>
  <c r="BG37" i="27"/>
  <c r="CN37" i="27" s="1"/>
  <c r="BF37" i="27"/>
  <c r="BP37" i="27"/>
  <c r="BQ37" i="27" s="1"/>
  <c r="BR37" i="27" s="1"/>
  <c r="BS37" i="27" s="1"/>
  <c r="BT37" i="27" s="1"/>
  <c r="CL37" i="27"/>
  <c r="AM29" i="19"/>
  <c r="BU37" i="64"/>
  <c r="CQ37" i="64"/>
  <c r="AC34" i="55"/>
  <c r="Y53" i="25"/>
  <c r="Y54" i="25"/>
  <c r="Z30" i="25"/>
  <c r="Y55" i="25"/>
  <c r="Y56" i="25"/>
  <c r="CP51" i="59"/>
  <c r="BJ51" i="59"/>
  <c r="AN29" i="55"/>
  <c r="BG34" i="49"/>
  <c r="CN34" i="49" s="1"/>
  <c r="BF34" i="49"/>
  <c r="BP34" i="49"/>
  <c r="BQ34" i="49" s="1"/>
  <c r="BR34" i="49" s="1"/>
  <c r="BS34" i="49" s="1"/>
  <c r="BT34" i="49" s="1"/>
  <c r="CL34" i="49"/>
  <c r="AQ38" i="45"/>
  <c r="AQ38" i="41"/>
  <c r="AA34" i="59"/>
  <c r="CO50" i="55"/>
  <c r="BI50" i="55"/>
  <c r="AA53" i="15"/>
  <c r="AA54" i="15"/>
  <c r="AB30" i="15"/>
  <c r="AA55" i="15"/>
  <c r="AA56" i="15"/>
  <c r="Z28" i="15"/>
  <c r="Z27" i="15"/>
  <c r="Z24" i="15" s="1"/>
  <c r="CP51" i="64"/>
  <c r="BJ51" i="64"/>
  <c r="DC36" i="43"/>
  <c r="CE36" i="43"/>
  <c r="CO50" i="27"/>
  <c r="BI50" i="27"/>
  <c r="BJ51" i="51"/>
  <c r="CP51" i="51"/>
  <c r="Z27" i="11"/>
  <c r="Z24" i="11" s="1"/>
  <c r="Z28" i="11"/>
  <c r="M27" i="61"/>
  <c r="M24" i="61" s="1"/>
  <c r="M28" i="61"/>
  <c r="AA53" i="41"/>
  <c r="AA54" i="41"/>
  <c r="AB30" i="41"/>
  <c r="AA56" i="41"/>
  <c r="AA55" i="41"/>
  <c r="AN38" i="15"/>
  <c r="CY37" i="41"/>
  <c r="BZ37" i="41"/>
  <c r="CU37" i="41"/>
  <c r="BD37" i="31"/>
  <c r="CJ37" i="31"/>
  <c r="CU37" i="43"/>
  <c r="CY37" i="43"/>
  <c r="BZ37" i="43"/>
  <c r="CQ36" i="64"/>
  <c r="BU36" i="64"/>
  <c r="BJ51" i="57"/>
  <c r="CP51" i="57"/>
  <c r="N55" i="59"/>
  <c r="T34" i="59"/>
  <c r="T55" i="59" s="1"/>
  <c r="AQ34" i="35"/>
  <c r="AQ38" i="61"/>
  <c r="AN34" i="64"/>
  <c r="AC34" i="53"/>
  <c r="T27" i="57"/>
  <c r="T24" i="57" s="1"/>
  <c r="K23" i="57" s="1"/>
  <c r="U30" i="57" s="1"/>
  <c r="T28" i="57"/>
  <c r="AG34" i="45"/>
  <c r="AL34" i="45"/>
  <c r="BX52" i="13"/>
  <c r="CS52" i="13"/>
  <c r="CW52" i="13"/>
  <c r="CI52" i="33"/>
  <c r="BC52" i="33"/>
  <c r="CO50" i="41"/>
  <c r="BI50" i="41"/>
  <c r="U28" i="29"/>
  <c r="U27" i="29"/>
  <c r="U24" i="29" s="1"/>
  <c r="Z28" i="19"/>
  <c r="Z27" i="19"/>
  <c r="Z24" i="19" s="1"/>
  <c r="AC38" i="31"/>
  <c r="CO50" i="11"/>
  <c r="BI50" i="11"/>
  <c r="AK34" i="25"/>
  <c r="AF34" i="25"/>
  <c r="AJ34" i="25"/>
  <c r="Y28" i="23"/>
  <c r="Y27" i="23"/>
  <c r="Y24" i="23" s="1"/>
  <c r="CP51" i="31"/>
  <c r="BJ51" i="31"/>
  <c r="Z53" i="9"/>
  <c r="Z55" i="9"/>
  <c r="AA30" i="9"/>
  <c r="Z54" i="9"/>
  <c r="Z56" i="9"/>
  <c r="AJ29" i="25"/>
  <c r="AK29" i="25"/>
  <c r="AF29" i="25"/>
  <c r="Y28" i="45"/>
  <c r="Y27" i="45"/>
  <c r="Y24" i="45" s="1"/>
  <c r="Z53" i="45"/>
  <c r="Z54" i="45"/>
  <c r="AA30" i="45"/>
  <c r="Z56" i="45"/>
  <c r="Z55" i="45"/>
  <c r="AF38" i="23"/>
  <c r="AJ38" i="23"/>
  <c r="AK38" i="23"/>
  <c r="CP51" i="15"/>
  <c r="BJ51" i="15"/>
  <c r="CM37" i="25"/>
  <c r="BH37" i="25"/>
  <c r="AG34" i="27"/>
  <c r="AL34" i="27"/>
  <c r="BH34" i="47"/>
  <c r="CM34" i="47"/>
  <c r="BJ51" i="9"/>
  <c r="CP51" i="9"/>
  <c r="V55" i="27"/>
  <c r="V54" i="27"/>
  <c r="W30" i="27"/>
  <c r="V53" i="27"/>
  <c r="V56" i="27"/>
  <c r="DC36" i="41"/>
  <c r="CE36" i="41"/>
  <c r="CO50" i="37"/>
  <c r="BI50" i="37"/>
  <c r="CO50" i="15"/>
  <c r="BI50" i="15"/>
  <c r="BD52" i="31"/>
  <c r="CJ52" i="31"/>
  <c r="AA28" i="64"/>
  <c r="AO29" i="41"/>
  <c r="AG34" i="23"/>
  <c r="AL34" i="23"/>
  <c r="CJ37" i="29"/>
  <c r="BD37" i="29"/>
  <c r="AN29" i="17"/>
  <c r="AA53" i="13"/>
  <c r="AA54" i="13"/>
  <c r="AB30" i="13"/>
  <c r="AA56" i="13"/>
  <c r="AA55" i="13"/>
  <c r="AA28" i="13" s="1"/>
  <c r="Z28" i="13"/>
  <c r="Z27" i="13"/>
  <c r="Z24" i="13" s="1"/>
  <c r="BZ37" i="35"/>
  <c r="CY37" i="35"/>
  <c r="CU37" i="35"/>
  <c r="CP51" i="17"/>
  <c r="BJ51" i="17"/>
  <c r="CP51" i="53"/>
  <c r="BJ51" i="53"/>
  <c r="CQ36" i="17"/>
  <c r="BU36" i="17"/>
  <c r="W53" i="51"/>
  <c r="W54" i="51"/>
  <c r="X30" i="51"/>
  <c r="W56" i="51"/>
  <c r="W55" i="51"/>
  <c r="W28" i="51" s="1"/>
  <c r="V28" i="51"/>
  <c r="V27" i="51"/>
  <c r="V24" i="51" s="1"/>
  <c r="Z27" i="37"/>
  <c r="Z24" i="37" s="1"/>
  <c r="Z28" i="37"/>
  <c r="BJ51" i="29"/>
  <c r="CP51" i="29"/>
  <c r="BJ51" i="39"/>
  <c r="CP51" i="39"/>
  <c r="BJ51" i="49"/>
  <c r="CP51" i="49"/>
  <c r="CO50" i="53"/>
  <c r="BI50" i="53"/>
  <c r="Z27" i="43"/>
  <c r="Z24" i="43" s="1"/>
  <c r="Z28" i="43"/>
  <c r="AA54" i="43"/>
  <c r="AB30" i="43"/>
  <c r="AA53" i="43"/>
  <c r="AA56" i="43"/>
  <c r="AA55" i="43"/>
  <c r="AQ34" i="11"/>
  <c r="AB30" i="39"/>
  <c r="AA55" i="39"/>
  <c r="AA53" i="39"/>
  <c r="AA54" i="39"/>
  <c r="AA56" i="39"/>
  <c r="CP51" i="41"/>
  <c r="BJ51" i="41"/>
  <c r="CO50" i="35"/>
  <c r="BI50" i="35"/>
  <c r="DC36" i="35"/>
  <c r="CE36" i="35"/>
  <c r="BI52" i="23"/>
  <c r="CO52" i="23"/>
  <c r="BJ52" i="19"/>
  <c r="CP52" i="19"/>
  <c r="AC29" i="31"/>
  <c r="BE36" i="29"/>
  <c r="CK36" i="29"/>
  <c r="CP51" i="47"/>
  <c r="BJ51" i="47"/>
  <c r="AM34" i="51"/>
  <c r="CD52" i="37"/>
  <c r="DB52" i="37"/>
  <c r="BZ37" i="11"/>
  <c r="CY37" i="11"/>
  <c r="CU37" i="11"/>
  <c r="BI50" i="17"/>
  <c r="CO50" i="17"/>
  <c r="BU52" i="15"/>
  <c r="CQ52" i="15"/>
  <c r="U56" i="31"/>
  <c r="U53" i="31"/>
  <c r="V30" i="31"/>
  <c r="U54" i="31"/>
  <c r="U55" i="31"/>
  <c r="BJ52" i="17"/>
  <c r="CP52" i="17"/>
  <c r="CL36" i="27"/>
  <c r="BF36" i="27"/>
  <c r="BP36" i="27"/>
  <c r="BQ36" i="27" s="1"/>
  <c r="BR36" i="27" s="1"/>
  <c r="BS36" i="27" s="1"/>
  <c r="BT36" i="27" s="1"/>
  <c r="BG36" i="27"/>
  <c r="CN36" i="27" s="1"/>
  <c r="BJ51" i="23"/>
  <c r="CP51" i="23"/>
  <c r="AA53" i="17"/>
  <c r="AB30" i="17"/>
  <c r="AA54" i="17"/>
  <c r="AA55" i="17"/>
  <c r="AA56" i="17"/>
  <c r="AA53" i="35"/>
  <c r="AA54" i="35"/>
  <c r="AB30" i="35"/>
  <c r="AA55" i="35"/>
  <c r="AA56" i="35"/>
  <c r="BI50" i="61"/>
  <c r="CO50" i="61"/>
  <c r="CQ37" i="19"/>
  <c r="BU37" i="19"/>
  <c r="BJ51" i="19"/>
  <c r="CP51" i="19"/>
  <c r="CI37" i="33"/>
  <c r="BC37" i="33"/>
  <c r="BI50" i="25"/>
  <c r="CO50" i="25"/>
  <c r="Z30" i="47"/>
  <c r="Y55" i="47"/>
  <c r="Y53" i="47"/>
  <c r="Y54" i="47"/>
  <c r="Y56" i="47"/>
  <c r="AA34" i="57"/>
  <c r="AQ34" i="13"/>
  <c r="CV37" i="15"/>
  <c r="BV37" i="15"/>
  <c r="DF37" i="15"/>
  <c r="DG37" i="15" s="1"/>
  <c r="DH37" i="15" s="1"/>
  <c r="DI37" i="15" s="1"/>
  <c r="DJ37" i="15" s="1"/>
  <c r="DK37" i="15" s="1"/>
  <c r="DL37" i="15" s="1"/>
  <c r="DM37" i="15" s="1"/>
  <c r="DN37" i="15" s="1"/>
  <c r="BW37" i="15"/>
  <c r="CR37" i="15"/>
  <c r="CO50" i="45"/>
  <c r="BI50" i="45"/>
  <c r="AC34" i="31"/>
  <c r="AQ34" i="15"/>
  <c r="BX37" i="13"/>
  <c r="CS37" i="13"/>
  <c r="CW37" i="13"/>
  <c r="CK36" i="31"/>
  <c r="BE36" i="31"/>
  <c r="AG29" i="23"/>
  <c r="AL29" i="23"/>
  <c r="BI50" i="59"/>
  <c r="CO50" i="59"/>
  <c r="CP51" i="35"/>
  <c r="BJ51" i="35"/>
  <c r="CD52" i="43"/>
  <c r="DB52" i="43"/>
  <c r="X28" i="25"/>
  <c r="X27" i="25"/>
  <c r="X24" i="25" s="1"/>
  <c r="CV36" i="15"/>
  <c r="BW36" i="15"/>
  <c r="DF36" i="15"/>
  <c r="DG36" i="15" s="1"/>
  <c r="DH36" i="15" s="1"/>
  <c r="DI36" i="15" s="1"/>
  <c r="DJ36" i="15" s="1"/>
  <c r="DK36" i="15" s="1"/>
  <c r="DL36" i="15" s="1"/>
  <c r="DM36" i="15" s="1"/>
  <c r="DN36" i="15" s="1"/>
  <c r="CR36" i="15"/>
  <c r="BV36" i="15"/>
  <c r="CO36" i="25"/>
  <c r="BI36" i="25"/>
  <c r="CO50" i="43"/>
  <c r="BI50" i="43"/>
  <c r="AC29" i="33"/>
  <c r="BE52" i="27"/>
  <c r="CK52" i="27"/>
  <c r="CU37" i="51"/>
  <c r="BZ37" i="51"/>
  <c r="CY37" i="51"/>
  <c r="U28" i="53"/>
  <c r="W30" i="53"/>
  <c r="V54" i="53"/>
  <c r="V56" i="53"/>
  <c r="V53" i="53"/>
  <c r="V55" i="53"/>
  <c r="BH52" i="25"/>
  <c r="CM52" i="25"/>
  <c r="CY37" i="57"/>
  <c r="CU37" i="57"/>
  <c r="BZ37" i="57"/>
  <c r="BJ51" i="55"/>
  <c r="CP51" i="55"/>
  <c r="DC36" i="37"/>
  <c r="CE36" i="37"/>
  <c r="BZ37" i="37"/>
  <c r="CY37" i="37"/>
  <c r="CU37" i="37"/>
  <c r="CP51" i="43"/>
  <c r="BJ51" i="43"/>
  <c r="CX36" i="13"/>
  <c r="BY36" i="13"/>
  <c r="CT36" i="13"/>
  <c r="AD29" i="29"/>
  <c r="AH29" i="29"/>
  <c r="BI50" i="49"/>
  <c r="CO50" i="49"/>
  <c r="AA53" i="11"/>
  <c r="AA54" i="11"/>
  <c r="AB30" i="11"/>
  <c r="AA56" i="11"/>
  <c r="AA55" i="11"/>
  <c r="N55" i="61"/>
  <c r="T34" i="61"/>
  <c r="T55" i="61" s="1"/>
  <c r="S28" i="61"/>
  <c r="S27" i="61"/>
  <c r="S24" i="61" s="1"/>
  <c r="AQ38" i="35"/>
  <c r="Z27" i="41"/>
  <c r="Z24" i="41" s="1"/>
  <c r="Z28" i="41"/>
  <c r="CV34" i="39"/>
  <c r="DF34" i="39"/>
  <c r="DG34" i="39" s="1"/>
  <c r="BV34" i="39"/>
  <c r="BW34" i="39"/>
  <c r="CR34" i="39"/>
  <c r="CP51" i="61"/>
  <c r="BJ51" i="61"/>
  <c r="AQ29" i="35"/>
  <c r="AG29" i="61"/>
  <c r="AL29" i="61"/>
  <c r="AQ38" i="11"/>
  <c r="AQ38" i="51"/>
  <c r="AQ38" i="37"/>
  <c r="CP52" i="64"/>
  <c r="BJ52" i="64"/>
  <c r="AE38" i="25"/>
  <c r="AI38" i="25"/>
  <c r="BJ51" i="11"/>
  <c r="CP51" i="11"/>
  <c r="AN38" i="19"/>
  <c r="BI50" i="9"/>
  <c r="CO50" i="9"/>
  <c r="AJ34" i="29"/>
  <c r="AF34" i="29"/>
  <c r="AK34" i="29"/>
  <c r="S27" i="59"/>
  <c r="S24" i="59" s="1"/>
  <c r="S28" i="59"/>
  <c r="M28" i="59"/>
  <c r="M27" i="59"/>
  <c r="M24" i="59" s="1"/>
  <c r="AP29" i="11"/>
  <c r="CO50" i="13"/>
  <c r="BI50" i="13"/>
  <c r="BZ37" i="55"/>
  <c r="CY37" i="55"/>
  <c r="CU37" i="55"/>
  <c r="N28" i="57"/>
  <c r="N27" i="57"/>
  <c r="N24" i="57" s="1"/>
  <c r="AR38" i="13"/>
  <c r="AP29" i="37"/>
  <c r="BD52" i="29"/>
  <c r="CJ52" i="29"/>
  <c r="AQ38" i="57"/>
  <c r="AB38" i="29"/>
  <c r="AC34" i="33"/>
  <c r="V55" i="29"/>
  <c r="V54" i="29"/>
  <c r="W30" i="29"/>
  <c r="V53" i="29"/>
  <c r="V56" i="29"/>
  <c r="AA54" i="19"/>
  <c r="AA53" i="19"/>
  <c r="AB30" i="19"/>
  <c r="AA56" i="19"/>
  <c r="AA55" i="19"/>
  <c r="AI38" i="27"/>
  <c r="AE38" i="27"/>
  <c r="AP29" i="13"/>
  <c r="CO37" i="23"/>
  <c r="BI37" i="23"/>
  <c r="Z54" i="23"/>
  <c r="Z53" i="23"/>
  <c r="AA30" i="23"/>
  <c r="Z55" i="23"/>
  <c r="Z56" i="23"/>
  <c r="BI50" i="19"/>
  <c r="CO50" i="19"/>
  <c r="Y27" i="9"/>
  <c r="Y24" i="9" s="1"/>
  <c r="Y28" i="9"/>
  <c r="CD52" i="41"/>
  <c r="DB52" i="41"/>
  <c r="BU37" i="17"/>
  <c r="CQ37" i="17"/>
  <c r="BZ37" i="61"/>
  <c r="CU37" i="61"/>
  <c r="CY37" i="61"/>
  <c r="AM29" i="57"/>
  <c r="CO50" i="39"/>
  <c r="BI50" i="39"/>
  <c r="AE29" i="27"/>
  <c r="AI29" i="27"/>
  <c r="X54" i="49"/>
  <c r="X53" i="49"/>
  <c r="X56" i="49"/>
  <c r="Y30" i="49"/>
  <c r="X55" i="49"/>
  <c r="W27" i="49"/>
  <c r="W24" i="49" s="1"/>
  <c r="W28" i="49"/>
  <c r="U28" i="27"/>
  <c r="U27" i="27"/>
  <c r="U24" i="27" s="1"/>
  <c r="AR37" i="53"/>
  <c r="AQ38" i="53"/>
  <c r="AQ38" i="49"/>
  <c r="AR37" i="49"/>
  <c r="AQ38" i="47"/>
  <c r="AR37" i="47"/>
  <c r="AR38" i="39"/>
  <c r="AR37" i="39"/>
  <c r="AQ37" i="9"/>
  <c r="AO38" i="9"/>
  <c r="DM35" i="64"/>
  <c r="CE35" i="64"/>
  <c r="DC35" i="64"/>
  <c r="CW35" i="61"/>
  <c r="BX35" i="61"/>
  <c r="CS35" i="61"/>
  <c r="DG35" i="61"/>
  <c r="DG35" i="59"/>
  <c r="BX35" i="59"/>
  <c r="CW35" i="59"/>
  <c r="CS35" i="59"/>
  <c r="BX35" i="57"/>
  <c r="CW35" i="57"/>
  <c r="CS35" i="57"/>
  <c r="DG35" i="57"/>
  <c r="BY35" i="55"/>
  <c r="CX35" i="55"/>
  <c r="CT35" i="55"/>
  <c r="DH35" i="55"/>
  <c r="CX35" i="53"/>
  <c r="BY35" i="53"/>
  <c r="CT35" i="53"/>
  <c r="CY29" i="53"/>
  <c r="BZ29" i="53"/>
  <c r="CU29" i="53"/>
  <c r="DI29" i="53"/>
  <c r="DH35" i="53"/>
  <c r="DH35" i="51"/>
  <c r="CT35" i="51"/>
  <c r="BY35" i="51"/>
  <c r="CX35" i="51"/>
  <c r="CX29" i="51"/>
  <c r="CT29" i="51"/>
  <c r="BY29" i="51"/>
  <c r="DH29" i="51"/>
  <c r="DG29" i="49"/>
  <c r="DH35" i="49"/>
  <c r="BX29" i="49"/>
  <c r="CS29" i="49"/>
  <c r="CW29" i="49"/>
  <c r="BY35" i="49"/>
  <c r="CX35" i="49"/>
  <c r="CT35" i="49"/>
  <c r="CW29" i="47"/>
  <c r="BX29" i="47"/>
  <c r="CS29" i="47"/>
  <c r="DH35" i="47"/>
  <c r="DG29" i="47"/>
  <c r="CX35" i="47"/>
  <c r="BY35" i="47"/>
  <c r="CT35" i="47"/>
  <c r="DG35" i="45"/>
  <c r="CS35" i="45"/>
  <c r="BX35" i="45"/>
  <c r="CW35" i="45"/>
  <c r="BY29" i="45"/>
  <c r="CT29" i="45"/>
  <c r="CX29" i="45"/>
  <c r="DH29" i="45"/>
  <c r="DH35" i="43"/>
  <c r="CS29" i="43"/>
  <c r="BX29" i="43"/>
  <c r="CW29" i="43"/>
  <c r="DG29" i="43"/>
  <c r="CT35" i="43"/>
  <c r="CX35" i="43"/>
  <c r="BY35" i="43"/>
  <c r="DI35" i="41"/>
  <c r="CY35" i="41"/>
  <c r="BZ35" i="41"/>
  <c r="CU35" i="41"/>
  <c r="DH34" i="39"/>
  <c r="CU35" i="39"/>
  <c r="CY35" i="39"/>
  <c r="BZ35" i="39"/>
  <c r="DI35" i="39"/>
  <c r="CX29" i="39"/>
  <c r="CT29" i="39"/>
  <c r="BY29" i="39"/>
  <c r="DH29" i="39"/>
  <c r="BZ35" i="37"/>
  <c r="CY35" i="37"/>
  <c r="CU35" i="37"/>
  <c r="DI35" i="37"/>
  <c r="DG35" i="35"/>
  <c r="BX35" i="35"/>
  <c r="CS35" i="35"/>
  <c r="CW35" i="35"/>
  <c r="BX35" i="33"/>
  <c r="CW35" i="33"/>
  <c r="CS35" i="33"/>
  <c r="DG35" i="33"/>
  <c r="DG35" i="31"/>
  <c r="CW35" i="31"/>
  <c r="BX35" i="31"/>
  <c r="CS35" i="31"/>
  <c r="DH35" i="29"/>
  <c r="CX35" i="29"/>
  <c r="CT35" i="29"/>
  <c r="BY35" i="29"/>
  <c r="CZ35" i="27"/>
  <c r="CA35" i="27"/>
  <c r="DJ35" i="27"/>
  <c r="CW35" i="25"/>
  <c r="CS35" i="25"/>
  <c r="BX35" i="25"/>
  <c r="DG35" i="25"/>
  <c r="DH35" i="23"/>
  <c r="CT35" i="23"/>
  <c r="CX35" i="23"/>
  <c r="BY35" i="23"/>
  <c r="BY35" i="19"/>
  <c r="CX35" i="19"/>
  <c r="CT35" i="19"/>
  <c r="DH35" i="19"/>
  <c r="DH35" i="17"/>
  <c r="CT35" i="17"/>
  <c r="BY35" i="17"/>
  <c r="CX35" i="17"/>
  <c r="CX35" i="15"/>
  <c r="BY35" i="15"/>
  <c r="CT35" i="15"/>
  <c r="DH35" i="15"/>
  <c r="BX35" i="13"/>
  <c r="CW35" i="13"/>
  <c r="CS35" i="13"/>
  <c r="DG35" i="13"/>
  <c r="DH35" i="11"/>
  <c r="CT35" i="11"/>
  <c r="CX35" i="11"/>
  <c r="BY35" i="11"/>
  <c r="CR29" i="9"/>
  <c r="BW29" i="9"/>
  <c r="BV29" i="9"/>
  <c r="CV29" i="9"/>
  <c r="DF29" i="9"/>
  <c r="CW34" i="9"/>
  <c r="CS34" i="9"/>
  <c r="BX34" i="9"/>
  <c r="DG34" i="9"/>
  <c r="CT35" i="9"/>
  <c r="BY35" i="9"/>
  <c r="CX35" i="9"/>
  <c r="DH35" i="9"/>
  <c r="CW51" i="3"/>
  <c r="CS51" i="3"/>
  <c r="O52" i="3"/>
  <c r="K52" i="3"/>
  <c r="V52" i="3"/>
  <c r="CP49" i="3"/>
  <c r="BJ49" i="3"/>
  <c r="BW47" i="3"/>
  <c r="CR47" i="3"/>
  <c r="BV47" i="3"/>
  <c r="CV47" i="3"/>
  <c r="DF47" i="3"/>
  <c r="DG47" i="3" s="1"/>
  <c r="DH47" i="3" s="1"/>
  <c r="DI47" i="3" s="1"/>
  <c r="DJ47" i="3" s="1"/>
  <c r="DK47" i="3" s="1"/>
  <c r="DL47" i="3" s="1"/>
  <c r="DM47" i="3" s="1"/>
  <c r="DN47" i="3" s="1"/>
  <c r="BC48" i="3"/>
  <c r="CJ48" i="3" s="1"/>
  <c r="BY46" i="3"/>
  <c r="CT46" i="3"/>
  <c r="CX46" i="3"/>
  <c r="CT32" i="3"/>
  <c r="CX32" i="3"/>
  <c r="BY32" i="3"/>
  <c r="BJ35" i="3"/>
  <c r="CP35" i="3"/>
  <c r="CX31" i="3"/>
  <c r="BY31" i="3"/>
  <c r="CT31" i="3"/>
  <c r="BY45" i="3"/>
  <c r="CX45" i="3"/>
  <c r="CT45" i="3"/>
  <c r="CT33" i="3"/>
  <c r="CX33" i="3"/>
  <c r="BY33" i="3"/>
  <c r="CW44" i="3"/>
  <c r="BX44" i="3"/>
  <c r="CS44" i="3"/>
  <c r="BZ41" i="3"/>
  <c r="CY41" i="3"/>
  <c r="CU41" i="3"/>
  <c r="CV50" i="3"/>
  <c r="BV50" i="3"/>
  <c r="CR50" i="3"/>
  <c r="DF50" i="3"/>
  <c r="DG50" i="3" s="1"/>
  <c r="DH50" i="3" s="1"/>
  <c r="DI50" i="3" s="1"/>
  <c r="DJ50" i="3" s="1"/>
  <c r="DK50" i="3" s="1"/>
  <c r="DL50" i="3" s="1"/>
  <c r="DM50" i="3" s="1"/>
  <c r="DN50" i="3" s="1"/>
  <c r="CX42" i="3"/>
  <c r="CT42" i="3"/>
  <c r="BY42" i="3"/>
  <c r="CX51" i="3"/>
  <c r="BY51" i="3"/>
  <c r="CT51" i="3"/>
  <c r="CY40" i="3"/>
  <c r="BZ40" i="3"/>
  <c r="CU40" i="3"/>
  <c r="CX39" i="3"/>
  <c r="BY39" i="3"/>
  <c r="CT39" i="3"/>
  <c r="G27" i="3"/>
  <c r="AP29" i="3"/>
  <c r="G28" i="3"/>
  <c r="W36" i="3"/>
  <c r="V38" i="3"/>
  <c r="V37" i="3"/>
  <c r="Y54" i="49" l="1"/>
  <c r="Y55" i="49"/>
  <c r="Z30" i="49"/>
  <c r="Y53" i="49"/>
  <c r="Y56" i="49"/>
  <c r="X27" i="49"/>
  <c r="X24" i="49" s="1"/>
  <c r="X28" i="49"/>
  <c r="BJ50" i="39"/>
  <c r="CP50" i="39"/>
  <c r="AN29" i="57"/>
  <c r="CZ37" i="61"/>
  <c r="CA37" i="61"/>
  <c r="AA54" i="23"/>
  <c r="AA53" i="23"/>
  <c r="AB30" i="23"/>
  <c r="AA55" i="23"/>
  <c r="AA56" i="23"/>
  <c r="CP37" i="23"/>
  <c r="BJ37" i="23"/>
  <c r="AQ29" i="13"/>
  <c r="AJ38" i="27"/>
  <c r="AK38" i="27"/>
  <c r="AF38" i="27"/>
  <c r="AB54" i="19"/>
  <c r="AB53" i="19"/>
  <c r="AC30" i="19"/>
  <c r="AB56" i="19"/>
  <c r="AB55" i="19"/>
  <c r="V28" i="29"/>
  <c r="V27" i="29"/>
  <c r="V24" i="29" s="1"/>
  <c r="AQ29" i="37"/>
  <c r="AS38" i="13"/>
  <c r="CP50" i="13"/>
  <c r="BJ50" i="13"/>
  <c r="AQ29" i="11"/>
  <c r="BJ50" i="9"/>
  <c r="CP50" i="9"/>
  <c r="AO38" i="19"/>
  <c r="CQ51" i="11"/>
  <c r="BU51" i="11"/>
  <c r="CQ52" i="64"/>
  <c r="BU52" i="64"/>
  <c r="AR29" i="35"/>
  <c r="T27" i="61"/>
  <c r="T24" i="61" s="1"/>
  <c r="T28" i="61"/>
  <c r="AC30" i="11"/>
  <c r="AB54" i="11"/>
  <c r="AB53" i="11"/>
  <c r="AB56" i="11"/>
  <c r="AB55" i="11"/>
  <c r="AA28" i="11"/>
  <c r="AA27" i="11"/>
  <c r="AA24" i="11" s="1"/>
  <c r="BJ50" i="49"/>
  <c r="CP50" i="49"/>
  <c r="AI29" i="29"/>
  <c r="AE29" i="29"/>
  <c r="BZ36" i="13"/>
  <c r="CY36" i="13"/>
  <c r="CU36" i="13"/>
  <c r="BU51" i="43"/>
  <c r="CQ51" i="43"/>
  <c r="CZ37" i="37"/>
  <c r="CA37" i="37"/>
  <c r="CQ51" i="55"/>
  <c r="BU51" i="55"/>
  <c r="W54" i="53"/>
  <c r="W53" i="53"/>
  <c r="W56" i="53"/>
  <c r="X30" i="53"/>
  <c r="W55" i="53"/>
  <c r="BG52" i="27"/>
  <c r="CN52" i="27" s="1"/>
  <c r="BF52" i="27"/>
  <c r="CL52" i="27"/>
  <c r="BP52" i="27"/>
  <c r="BQ52" i="27" s="1"/>
  <c r="BR52" i="27" s="1"/>
  <c r="BS52" i="27" s="1"/>
  <c r="BT52" i="27" s="1"/>
  <c r="BJ50" i="43"/>
  <c r="CP50" i="43"/>
  <c r="CP36" i="25"/>
  <c r="BJ36" i="25"/>
  <c r="CS36" i="15"/>
  <c r="BX36" i="15"/>
  <c r="CW36" i="15"/>
  <c r="DC52" i="43"/>
  <c r="CE52" i="43"/>
  <c r="BJ50" i="59"/>
  <c r="CP50" i="59"/>
  <c r="AM29" i="23"/>
  <c r="BJ50" i="45"/>
  <c r="CP50" i="45"/>
  <c r="AR34" i="13"/>
  <c r="AB34" i="57"/>
  <c r="BJ50" i="25"/>
  <c r="CP50" i="25"/>
  <c r="BU51" i="19"/>
  <c r="CQ51" i="19"/>
  <c r="CP50" i="61"/>
  <c r="BJ50" i="61"/>
  <c r="AA28" i="17"/>
  <c r="AA27" i="17"/>
  <c r="AA24" i="17" s="1"/>
  <c r="BU51" i="23"/>
  <c r="CQ51" i="23"/>
  <c r="CM36" i="27"/>
  <c r="BH36" i="27"/>
  <c r="V53" i="31"/>
  <c r="V54" i="31"/>
  <c r="W30" i="31"/>
  <c r="V56" i="31"/>
  <c r="V55" i="31"/>
  <c r="V28" i="31" s="1"/>
  <c r="BV52" i="15"/>
  <c r="CV52" i="15"/>
  <c r="BW52" i="15"/>
  <c r="CR52" i="15"/>
  <c r="DF52" i="15"/>
  <c r="DG52" i="15" s="1"/>
  <c r="DH52" i="15" s="1"/>
  <c r="DI52" i="15" s="1"/>
  <c r="DJ52" i="15" s="1"/>
  <c r="DK52" i="15" s="1"/>
  <c r="DL52" i="15" s="1"/>
  <c r="DM52" i="15" s="1"/>
  <c r="DN52" i="15" s="1"/>
  <c r="CZ37" i="11"/>
  <c r="CA37" i="11"/>
  <c r="DC52" i="37"/>
  <c r="CE52" i="37"/>
  <c r="AN34" i="51"/>
  <c r="BF36" i="29"/>
  <c r="BP36" i="29"/>
  <c r="BQ36" i="29" s="1"/>
  <c r="BR36" i="29" s="1"/>
  <c r="BS36" i="29" s="1"/>
  <c r="BT36" i="29" s="1"/>
  <c r="BG36" i="29"/>
  <c r="CN36" i="29" s="1"/>
  <c r="CL36" i="29"/>
  <c r="DD36" i="35"/>
  <c r="DE36" i="35"/>
  <c r="DO36" i="35" s="1"/>
  <c r="DP36" i="35" s="1"/>
  <c r="DQ36" i="35" s="1"/>
  <c r="DR36" i="35" s="1"/>
  <c r="DS36" i="35" s="1"/>
  <c r="DT36" i="35" s="1"/>
  <c r="DU36" i="35" s="1"/>
  <c r="DV36" i="35" s="1"/>
  <c r="DW36" i="35" s="1"/>
  <c r="BJ50" i="35"/>
  <c r="CP50" i="35"/>
  <c r="BU51" i="41"/>
  <c r="CQ51" i="41"/>
  <c r="AA27" i="39"/>
  <c r="AA24" i="39" s="1"/>
  <c r="AA28" i="39"/>
  <c r="AB53" i="39"/>
  <c r="AB54" i="39"/>
  <c r="AB56" i="39"/>
  <c r="AC30" i="39"/>
  <c r="AB55" i="39"/>
  <c r="AR34" i="11"/>
  <c r="AC30" i="43"/>
  <c r="AB53" i="43"/>
  <c r="AB54" i="43"/>
  <c r="AB56" i="43"/>
  <c r="AB55" i="43"/>
  <c r="CP50" i="53"/>
  <c r="BJ50" i="53"/>
  <c r="X54" i="51"/>
  <c r="Y30" i="51"/>
  <c r="X53" i="51"/>
  <c r="X56" i="51"/>
  <c r="X55" i="51"/>
  <c r="W27" i="51"/>
  <c r="W24" i="51" s="1"/>
  <c r="AB56" i="13"/>
  <c r="AB54" i="13"/>
  <c r="AB53" i="13"/>
  <c r="AC30" i="13"/>
  <c r="AB55" i="13"/>
  <c r="AA27" i="13"/>
  <c r="AA24" i="13" s="1"/>
  <c r="CK37" i="29"/>
  <c r="BE37" i="29"/>
  <c r="AM34" i="23"/>
  <c r="AP29" i="41"/>
  <c r="CP50" i="15"/>
  <c r="BJ50" i="15"/>
  <c r="CP50" i="37"/>
  <c r="BJ50" i="37"/>
  <c r="DD36" i="41"/>
  <c r="DE36" i="41"/>
  <c r="DO36" i="41" s="1"/>
  <c r="DP36" i="41" s="1"/>
  <c r="DQ36" i="41" s="1"/>
  <c r="DR36" i="41" s="1"/>
  <c r="DS36" i="41" s="1"/>
  <c r="DT36" i="41" s="1"/>
  <c r="DU36" i="41" s="1"/>
  <c r="DV36" i="41" s="1"/>
  <c r="DW36" i="41" s="1"/>
  <c r="W56" i="27"/>
  <c r="X30" i="27"/>
  <c r="W53" i="27"/>
  <c r="W54" i="27"/>
  <c r="W55" i="27"/>
  <c r="BU51" i="9"/>
  <c r="CQ51" i="9"/>
  <c r="BI34" i="47"/>
  <c r="CO34" i="47"/>
  <c r="AM34" i="27"/>
  <c r="AG38" i="23"/>
  <c r="AL38" i="23"/>
  <c r="AG29" i="25"/>
  <c r="AL29" i="25"/>
  <c r="BU51" i="31"/>
  <c r="CQ51" i="31"/>
  <c r="AG34" i="25"/>
  <c r="AL34" i="25"/>
  <c r="CP50" i="11"/>
  <c r="BJ50" i="11"/>
  <c r="AM34" i="45"/>
  <c r="U54" i="57"/>
  <c r="V30" i="57"/>
  <c r="U53" i="57"/>
  <c r="U56" i="57"/>
  <c r="U55" i="57"/>
  <c r="AD34" i="53"/>
  <c r="AH34" i="53"/>
  <c r="AO34" i="64"/>
  <c r="AR38" i="61"/>
  <c r="AR34" i="35"/>
  <c r="N27" i="59"/>
  <c r="N24" i="59" s="1"/>
  <c r="N28" i="59"/>
  <c r="DF36" i="64"/>
  <c r="DG36" i="64" s="1"/>
  <c r="DH36" i="64" s="1"/>
  <c r="DI36" i="64" s="1"/>
  <c r="DJ36" i="64" s="1"/>
  <c r="DK36" i="64" s="1"/>
  <c r="DL36" i="64" s="1"/>
  <c r="DM36" i="64" s="1"/>
  <c r="DN36" i="64" s="1"/>
  <c r="CV36" i="64"/>
  <c r="CR36" i="64"/>
  <c r="BV36" i="64"/>
  <c r="BW36" i="64"/>
  <c r="AO38" i="15"/>
  <c r="BJ50" i="27"/>
  <c r="CP50" i="27"/>
  <c r="DD36" i="43"/>
  <c r="DE36" i="43"/>
  <c r="DO36" i="43" s="1"/>
  <c r="DP36" i="43" s="1"/>
  <c r="DQ36" i="43" s="1"/>
  <c r="DR36" i="43" s="1"/>
  <c r="DS36" i="43" s="1"/>
  <c r="DT36" i="43" s="1"/>
  <c r="DU36" i="43" s="1"/>
  <c r="DV36" i="43" s="1"/>
  <c r="DW36" i="43" s="1"/>
  <c r="CE53" i="43"/>
  <c r="CQ51" i="64"/>
  <c r="BU51" i="64"/>
  <c r="AB53" i="15"/>
  <c r="AB54" i="15"/>
  <c r="AC30" i="15"/>
  <c r="AB55" i="15"/>
  <c r="AB56" i="15"/>
  <c r="AA28" i="15"/>
  <c r="AA27" i="15"/>
  <c r="AA24" i="15" s="1"/>
  <c r="AB34" i="59"/>
  <c r="AR38" i="41"/>
  <c r="AR38" i="45"/>
  <c r="CQ51" i="59"/>
  <c r="BU51" i="59"/>
  <c r="Z54" i="25"/>
  <c r="Z53" i="25"/>
  <c r="AA30" i="25"/>
  <c r="Z55" i="25"/>
  <c r="Z56" i="25"/>
  <c r="Y28" i="25"/>
  <c r="Y27" i="25"/>
  <c r="Y24" i="25" s="1"/>
  <c r="AH34" i="55"/>
  <c r="AD34" i="55"/>
  <c r="CV37" i="64"/>
  <c r="DF37" i="64"/>
  <c r="DG37" i="64" s="1"/>
  <c r="DH37" i="64" s="1"/>
  <c r="DI37" i="64" s="1"/>
  <c r="DJ37" i="64" s="1"/>
  <c r="DK37" i="64" s="1"/>
  <c r="DL37" i="64" s="1"/>
  <c r="DM37" i="64" s="1"/>
  <c r="DN37" i="64" s="1"/>
  <c r="CR37" i="64"/>
  <c r="BW37" i="64"/>
  <c r="BV37" i="64"/>
  <c r="BH37" i="27"/>
  <c r="CM37" i="27"/>
  <c r="CP50" i="51"/>
  <c r="BJ50" i="51"/>
  <c r="BJ50" i="31"/>
  <c r="CP50" i="31"/>
  <c r="V54" i="33"/>
  <c r="W30" i="33"/>
  <c r="V53" i="33"/>
  <c r="V55" i="33"/>
  <c r="V56" i="33"/>
  <c r="AP34" i="17"/>
  <c r="AN38" i="17"/>
  <c r="CQ51" i="37"/>
  <c r="BU51" i="37"/>
  <c r="CA37" i="45"/>
  <c r="CZ37" i="45"/>
  <c r="CE52" i="35"/>
  <c r="DC52" i="35"/>
  <c r="AB54" i="37"/>
  <c r="AB53" i="37"/>
  <c r="AC30" i="37"/>
  <c r="AB56" i="37"/>
  <c r="AB55" i="37"/>
  <c r="AA28" i="37"/>
  <c r="AA27" i="37"/>
  <c r="AA24" i="37" s="1"/>
  <c r="CR36" i="19"/>
  <c r="DF36" i="19"/>
  <c r="DG36" i="19" s="1"/>
  <c r="DH36" i="19" s="1"/>
  <c r="DI36" i="19" s="1"/>
  <c r="DJ36" i="19" s="1"/>
  <c r="DK36" i="19" s="1"/>
  <c r="DL36" i="19" s="1"/>
  <c r="DM36" i="19" s="1"/>
  <c r="DN36" i="19" s="1"/>
  <c r="CV36" i="19"/>
  <c r="BW36" i="19"/>
  <c r="BV36" i="19"/>
  <c r="CQ51" i="33"/>
  <c r="BU51" i="33"/>
  <c r="CP50" i="23"/>
  <c r="BJ50" i="23"/>
  <c r="BU51" i="25"/>
  <c r="CQ51" i="25"/>
  <c r="AO29" i="64"/>
  <c r="BJ50" i="57"/>
  <c r="CP50" i="57"/>
  <c r="AC53" i="64"/>
  <c r="AC54" i="64"/>
  <c r="AC56" i="64"/>
  <c r="AC55" i="64"/>
  <c r="AA34" i="61"/>
  <c r="AQ34" i="37"/>
  <c r="V53" i="55"/>
  <c r="W30" i="55"/>
  <c r="V54" i="55"/>
  <c r="V56" i="55"/>
  <c r="V55" i="55"/>
  <c r="V28" i="55" s="1"/>
  <c r="AK29" i="27"/>
  <c r="AF29" i="27"/>
  <c r="AJ29" i="27"/>
  <c r="BV37" i="17"/>
  <c r="CR37" i="17"/>
  <c r="CV37" i="17"/>
  <c r="BW37" i="17"/>
  <c r="DF37" i="17"/>
  <c r="DG37" i="17" s="1"/>
  <c r="DH37" i="17" s="1"/>
  <c r="DI37" i="17" s="1"/>
  <c r="DJ37" i="17" s="1"/>
  <c r="DK37" i="17" s="1"/>
  <c r="DL37" i="17" s="1"/>
  <c r="DM37" i="17" s="1"/>
  <c r="DN37" i="17" s="1"/>
  <c r="CE52" i="41"/>
  <c r="DC52" i="41"/>
  <c r="CP50" i="19"/>
  <c r="BJ50" i="19"/>
  <c r="Z28" i="23"/>
  <c r="Z27" i="23"/>
  <c r="Z24" i="23" s="1"/>
  <c r="AA27" i="19"/>
  <c r="AA24" i="19" s="1"/>
  <c r="AA28" i="19"/>
  <c r="W54" i="29"/>
  <c r="W53" i="29"/>
  <c r="X30" i="29"/>
  <c r="W55" i="29"/>
  <c r="W56" i="29"/>
  <c r="AH34" i="33"/>
  <c r="AD34" i="33"/>
  <c r="AC38" i="29"/>
  <c r="AR38" i="57"/>
  <c r="CK52" i="29"/>
  <c r="BE52" i="29"/>
  <c r="CZ37" i="55"/>
  <c r="CA37" i="55"/>
  <c r="AG34" i="29"/>
  <c r="AL34" i="29"/>
  <c r="AJ38" i="25"/>
  <c r="AF38" i="25"/>
  <c r="AK38" i="25"/>
  <c r="AR38" i="37"/>
  <c r="AR38" i="51"/>
  <c r="AR38" i="11"/>
  <c r="AM29" i="61"/>
  <c r="BU51" i="61"/>
  <c r="CQ51" i="61"/>
  <c r="BX34" i="39"/>
  <c r="CS34" i="39"/>
  <c r="CW34" i="39"/>
  <c r="AR38" i="35"/>
  <c r="N28" i="61"/>
  <c r="N27" i="61"/>
  <c r="N24" i="61" s="1"/>
  <c r="DD36" i="37"/>
  <c r="DE36" i="37"/>
  <c r="DO36" i="37" s="1"/>
  <c r="DP36" i="37" s="1"/>
  <c r="DQ36" i="37" s="1"/>
  <c r="DR36" i="37" s="1"/>
  <c r="DS36" i="37" s="1"/>
  <c r="DT36" i="37" s="1"/>
  <c r="DU36" i="37" s="1"/>
  <c r="DV36" i="37" s="1"/>
  <c r="DW36" i="37" s="1"/>
  <c r="CA37" i="57"/>
  <c r="CZ37" i="57"/>
  <c r="CO52" i="25"/>
  <c r="BI52" i="25"/>
  <c r="V27" i="53"/>
  <c r="V24" i="53" s="1"/>
  <c r="V28" i="53"/>
  <c r="CZ37" i="51"/>
  <c r="CA37" i="51"/>
  <c r="AH29" i="33"/>
  <c r="AD29" i="33"/>
  <c r="BU51" i="35"/>
  <c r="CQ51" i="35"/>
  <c r="CL36" i="31"/>
  <c r="BP36" i="31"/>
  <c r="BQ36" i="31" s="1"/>
  <c r="BR36" i="31" s="1"/>
  <c r="BS36" i="31" s="1"/>
  <c r="BT36" i="31" s="1"/>
  <c r="BG36" i="31"/>
  <c r="CN36" i="31" s="1"/>
  <c r="BF36" i="31"/>
  <c r="CX37" i="13"/>
  <c r="CT37" i="13"/>
  <c r="BY37" i="13"/>
  <c r="AR34" i="15"/>
  <c r="AD34" i="31"/>
  <c r="AH34" i="31"/>
  <c r="BX37" i="15"/>
  <c r="CS37" i="15"/>
  <c r="CW37" i="15"/>
  <c r="Y27" i="47"/>
  <c r="Y24" i="47" s="1"/>
  <c r="Y28" i="47"/>
  <c r="AA30" i="47"/>
  <c r="Z54" i="47"/>
  <c r="Z53" i="47"/>
  <c r="Z56" i="47"/>
  <c r="Z55" i="47"/>
  <c r="BD37" i="33"/>
  <c r="CJ37" i="33"/>
  <c r="BW37" i="19"/>
  <c r="BV37" i="19"/>
  <c r="CR37" i="19"/>
  <c r="DF37" i="19"/>
  <c r="DG37" i="19" s="1"/>
  <c r="DH37" i="19" s="1"/>
  <c r="DI37" i="19" s="1"/>
  <c r="DJ37" i="19" s="1"/>
  <c r="DK37" i="19" s="1"/>
  <c r="DL37" i="19" s="1"/>
  <c r="DM37" i="19" s="1"/>
  <c r="DN37" i="19" s="1"/>
  <c r="CV37" i="19"/>
  <c r="AB54" i="35"/>
  <c r="AB53" i="35"/>
  <c r="AC30" i="35"/>
  <c r="AB55" i="35"/>
  <c r="AB56" i="35"/>
  <c r="AA28" i="35"/>
  <c r="AA27" i="35"/>
  <c r="AA24" i="35" s="1"/>
  <c r="AC30" i="17"/>
  <c r="AB53" i="17"/>
  <c r="AB54" i="17"/>
  <c r="AB55" i="17"/>
  <c r="AB56" i="17"/>
  <c r="BU52" i="17"/>
  <c r="CQ52" i="17"/>
  <c r="U27" i="31"/>
  <c r="U24" i="31" s="1"/>
  <c r="U28" i="31"/>
  <c r="BJ50" i="17"/>
  <c r="CP50" i="17"/>
  <c r="BU51" i="47"/>
  <c r="CQ51" i="47"/>
  <c r="AD29" i="31"/>
  <c r="AH29" i="31"/>
  <c r="BU52" i="19"/>
  <c r="CQ52" i="19"/>
  <c r="BJ52" i="23"/>
  <c r="CP52" i="23"/>
  <c r="AA28" i="43"/>
  <c r="AA27" i="43"/>
  <c r="AA24" i="43" s="1"/>
  <c r="BU51" i="49"/>
  <c r="CQ51" i="49"/>
  <c r="CQ51" i="39"/>
  <c r="BU51" i="39"/>
  <c r="BU51" i="29"/>
  <c r="CQ51" i="29"/>
  <c r="CR36" i="17"/>
  <c r="BW36" i="17"/>
  <c r="BV36" i="17"/>
  <c r="CV36" i="17"/>
  <c r="DF36" i="17"/>
  <c r="DG36" i="17" s="1"/>
  <c r="DH36" i="17" s="1"/>
  <c r="DI36" i="17" s="1"/>
  <c r="DJ36" i="17" s="1"/>
  <c r="DK36" i="17" s="1"/>
  <c r="DL36" i="17" s="1"/>
  <c r="DM36" i="17" s="1"/>
  <c r="DN36" i="17" s="1"/>
  <c r="BU51" i="53"/>
  <c r="CQ51" i="53"/>
  <c r="CQ51" i="17"/>
  <c r="BU51" i="17"/>
  <c r="CA37" i="35"/>
  <c r="CZ37" i="35"/>
  <c r="AO29" i="17"/>
  <c r="BE52" i="31"/>
  <c r="CK52" i="31"/>
  <c r="V27" i="27"/>
  <c r="V24" i="27" s="1"/>
  <c r="V28" i="27"/>
  <c r="BI37" i="25"/>
  <c r="CO37" i="25"/>
  <c r="CQ51" i="15"/>
  <c r="BU51" i="15"/>
  <c r="AA54" i="45"/>
  <c r="AA53" i="45"/>
  <c r="AB30" i="45"/>
  <c r="AA56" i="45"/>
  <c r="AA55" i="45"/>
  <c r="Z28" i="45"/>
  <c r="Z27" i="45"/>
  <c r="Z24" i="45" s="1"/>
  <c r="AB30" i="9"/>
  <c r="AA53" i="9"/>
  <c r="AA56" i="9"/>
  <c r="AA54" i="9"/>
  <c r="AA55" i="9"/>
  <c r="Z27" i="9"/>
  <c r="Z24" i="9" s="1"/>
  <c r="Z28" i="9"/>
  <c r="AD38" i="31"/>
  <c r="AH38" i="31"/>
  <c r="CP50" i="41"/>
  <c r="BJ50" i="41"/>
  <c r="BD52" i="33"/>
  <c r="CJ52" i="33"/>
  <c r="CT52" i="13"/>
  <c r="BY52" i="13"/>
  <c r="CX52" i="13"/>
  <c r="T28" i="59"/>
  <c r="T27" i="59"/>
  <c r="T24" i="59" s="1"/>
  <c r="K23" i="59" s="1"/>
  <c r="U30" i="59" s="1"/>
  <c r="CQ51" i="57"/>
  <c r="BU51" i="57"/>
  <c r="CA37" i="43"/>
  <c r="CZ37" i="43"/>
  <c r="BE37" i="31"/>
  <c r="CK37" i="31"/>
  <c r="CZ37" i="41"/>
  <c r="CA37" i="41"/>
  <c r="AB54" i="41"/>
  <c r="AB53" i="41"/>
  <c r="AC30" i="41"/>
  <c r="AB56" i="41"/>
  <c r="AB55" i="41"/>
  <c r="AA27" i="41"/>
  <c r="AA24" i="41" s="1"/>
  <c r="AA28" i="41"/>
  <c r="CQ51" i="51"/>
  <c r="BU51" i="51"/>
  <c r="CP50" i="55"/>
  <c r="BJ50" i="55"/>
  <c r="BH34" i="49"/>
  <c r="CM34" i="49"/>
  <c r="AO29" i="55"/>
  <c r="AN29" i="19"/>
  <c r="BJ50" i="47"/>
  <c r="CP50" i="47"/>
  <c r="BP34" i="3"/>
  <c r="BQ34" i="3" s="1"/>
  <c r="BR34" i="3" s="1"/>
  <c r="BS34" i="3" s="1"/>
  <c r="BT34" i="3" s="1"/>
  <c r="BG34" i="3"/>
  <c r="CN34" i="3" s="1"/>
  <c r="CL34" i="3"/>
  <c r="BF34" i="3"/>
  <c r="AN34" i="43"/>
  <c r="AP38" i="64"/>
  <c r="AR38" i="55"/>
  <c r="AO34" i="41"/>
  <c r="BE36" i="33"/>
  <c r="CK36" i="33"/>
  <c r="AN34" i="19"/>
  <c r="CP50" i="29"/>
  <c r="BJ50" i="29"/>
  <c r="CQ51" i="45"/>
  <c r="BU51" i="45"/>
  <c r="U28" i="33"/>
  <c r="U27" i="33"/>
  <c r="U24" i="33" s="1"/>
  <c r="AP29" i="15"/>
  <c r="AS38" i="59"/>
  <c r="BJ50" i="33"/>
  <c r="CP50" i="33"/>
  <c r="CQ51" i="27"/>
  <c r="BU51" i="27"/>
  <c r="AM29" i="59"/>
  <c r="AB38" i="33"/>
  <c r="CQ36" i="23"/>
  <c r="BU36" i="23"/>
  <c r="CU37" i="59"/>
  <c r="BZ37" i="59"/>
  <c r="CY37" i="59"/>
  <c r="AR38" i="43"/>
  <c r="BU51" i="13"/>
  <c r="CQ51" i="13"/>
  <c r="AB28" i="64"/>
  <c r="AB27" i="64"/>
  <c r="AB24" i="64" s="1"/>
  <c r="BJ50" i="64"/>
  <c r="CP50" i="64"/>
  <c r="U28" i="55"/>
  <c r="U27" i="55"/>
  <c r="U24" i="55" s="1"/>
  <c r="AS37" i="53"/>
  <c r="AR38" i="53"/>
  <c r="AS37" i="49"/>
  <c r="AR38" i="49"/>
  <c r="AR38" i="47"/>
  <c r="AS37" i="47"/>
  <c r="AS37" i="39"/>
  <c r="AS38" i="39"/>
  <c r="AP38" i="9"/>
  <c r="AR37" i="9"/>
  <c r="DN35" i="64"/>
  <c r="DE35" i="64"/>
  <c r="DD35" i="64"/>
  <c r="BY35" i="61"/>
  <c r="CX35" i="61"/>
  <c r="CT35" i="61"/>
  <c r="DH35" i="61"/>
  <c r="DH35" i="59"/>
  <c r="CX35" i="59"/>
  <c r="BY35" i="59"/>
  <c r="CT35" i="59"/>
  <c r="DH35" i="57"/>
  <c r="BY35" i="57"/>
  <c r="CT35" i="57"/>
  <c r="CX35" i="57"/>
  <c r="DI35" i="55"/>
  <c r="CY35" i="55"/>
  <c r="CU35" i="55"/>
  <c r="BZ35" i="55"/>
  <c r="DJ29" i="53"/>
  <c r="BZ35" i="53"/>
  <c r="CY35" i="53"/>
  <c r="CU35" i="53"/>
  <c r="DI35" i="53"/>
  <c r="CA29" i="53"/>
  <c r="CZ29" i="53"/>
  <c r="DI29" i="51"/>
  <c r="DI35" i="51"/>
  <c r="CU35" i="51"/>
  <c r="CY35" i="51"/>
  <c r="BZ35" i="51"/>
  <c r="CU29" i="51"/>
  <c r="CY29" i="51"/>
  <c r="BZ29" i="51"/>
  <c r="DH29" i="49"/>
  <c r="CT29" i="49"/>
  <c r="CX29" i="49"/>
  <c r="BY29" i="49"/>
  <c r="DI35" i="49"/>
  <c r="CY35" i="49"/>
  <c r="CU35" i="49"/>
  <c r="BZ35" i="49"/>
  <c r="BY29" i="47"/>
  <c r="CT29" i="47"/>
  <c r="CX29" i="47"/>
  <c r="DI35" i="47"/>
  <c r="BZ35" i="47"/>
  <c r="CU35" i="47"/>
  <c r="CY35" i="47"/>
  <c r="DH29" i="47"/>
  <c r="DH35" i="45"/>
  <c r="DI29" i="45"/>
  <c r="BZ29" i="45"/>
  <c r="CU29" i="45"/>
  <c r="CY29" i="45"/>
  <c r="CT35" i="45"/>
  <c r="CX35" i="45"/>
  <c r="BY35" i="45"/>
  <c r="DI35" i="43"/>
  <c r="CU35" i="43"/>
  <c r="CY35" i="43"/>
  <c r="BZ35" i="43"/>
  <c r="CX29" i="43"/>
  <c r="BY29" i="43"/>
  <c r="CT29" i="43"/>
  <c r="DH29" i="43"/>
  <c r="DJ35" i="41"/>
  <c r="CA35" i="41"/>
  <c r="CZ35" i="41"/>
  <c r="DI34" i="39"/>
  <c r="BZ29" i="39"/>
  <c r="CU29" i="39"/>
  <c r="CY29" i="39"/>
  <c r="DI29" i="39"/>
  <c r="DJ35" i="39"/>
  <c r="CA35" i="39"/>
  <c r="CZ35" i="39"/>
  <c r="DJ35" i="37"/>
  <c r="CA35" i="37"/>
  <c r="CZ35" i="37"/>
  <c r="CX35" i="35"/>
  <c r="CT35" i="35"/>
  <c r="BY35" i="35"/>
  <c r="DH35" i="35"/>
  <c r="DH35" i="33"/>
  <c r="BY35" i="33"/>
  <c r="CX35" i="33"/>
  <c r="CT35" i="33"/>
  <c r="CX35" i="31"/>
  <c r="BY35" i="31"/>
  <c r="CT35" i="31"/>
  <c r="DH35" i="31"/>
  <c r="DI35" i="29"/>
  <c r="CU35" i="29"/>
  <c r="BZ35" i="29"/>
  <c r="CY35" i="29"/>
  <c r="DK35" i="27"/>
  <c r="DA35" i="27"/>
  <c r="CC35" i="27"/>
  <c r="CB35" i="27"/>
  <c r="CX35" i="25"/>
  <c r="CT35" i="25"/>
  <c r="BY35" i="25"/>
  <c r="DH35" i="25"/>
  <c r="DI35" i="23"/>
  <c r="CU35" i="23"/>
  <c r="CY35" i="23"/>
  <c r="BZ35" i="23"/>
  <c r="DI35" i="19"/>
  <c r="CU35" i="19"/>
  <c r="CY35" i="19"/>
  <c r="BZ35" i="19"/>
  <c r="BZ35" i="17"/>
  <c r="CU35" i="17"/>
  <c r="CY35" i="17"/>
  <c r="DI35" i="17"/>
  <c r="BZ35" i="15"/>
  <c r="CY35" i="15"/>
  <c r="CU35" i="15"/>
  <c r="DI35" i="15"/>
  <c r="BY35" i="13"/>
  <c r="CX35" i="13"/>
  <c r="CT35" i="13"/>
  <c r="DH35" i="13"/>
  <c r="DI35" i="11"/>
  <c r="BZ35" i="11"/>
  <c r="CU35" i="11"/>
  <c r="CY35" i="11"/>
  <c r="DG29" i="9"/>
  <c r="CY35" i="9"/>
  <c r="CU35" i="9"/>
  <c r="BZ35" i="9"/>
  <c r="CX34" i="9"/>
  <c r="CT34" i="9"/>
  <c r="BY34" i="9"/>
  <c r="CS29" i="9"/>
  <c r="CW29" i="9"/>
  <c r="BX29" i="9"/>
  <c r="DH34" i="9"/>
  <c r="DI35" i="9"/>
  <c r="P52" i="3"/>
  <c r="L52" i="3"/>
  <c r="K54" i="3"/>
  <c r="K53" i="3"/>
  <c r="O54" i="3"/>
  <c r="O53" i="3"/>
  <c r="W52" i="3"/>
  <c r="X52" i="3" s="1"/>
  <c r="BU49" i="3"/>
  <c r="CQ49" i="3"/>
  <c r="BX47" i="3"/>
  <c r="CW47" i="3"/>
  <c r="CS47" i="3"/>
  <c r="BD48" i="3"/>
  <c r="BE48" i="3" s="1"/>
  <c r="BP48" i="3" s="1"/>
  <c r="BQ48" i="3" s="1"/>
  <c r="BR48" i="3" s="1"/>
  <c r="BS48" i="3" s="1"/>
  <c r="BT48" i="3" s="1"/>
  <c r="BU35" i="3"/>
  <c r="CQ35" i="3"/>
  <c r="BZ31" i="3"/>
  <c r="CU31" i="3"/>
  <c r="CY31" i="3"/>
  <c r="CY32" i="3"/>
  <c r="CU32" i="3"/>
  <c r="BZ32" i="3"/>
  <c r="CU46" i="3"/>
  <c r="BZ46" i="3"/>
  <c r="CY46" i="3"/>
  <c r="CU45" i="3"/>
  <c r="CY45" i="3"/>
  <c r="BZ45" i="3"/>
  <c r="CU33" i="3"/>
  <c r="CY33" i="3"/>
  <c r="BZ33" i="3"/>
  <c r="CY39" i="3"/>
  <c r="BZ39" i="3"/>
  <c r="CU39" i="3"/>
  <c r="CW50" i="3"/>
  <c r="BX50" i="3"/>
  <c r="CS50" i="3"/>
  <c r="CA41" i="3"/>
  <c r="CC41" i="3" s="1"/>
  <c r="CZ41" i="3"/>
  <c r="CA40" i="3"/>
  <c r="CC40" i="3" s="1"/>
  <c r="CZ40" i="3"/>
  <c r="CY51" i="3"/>
  <c r="BZ51" i="3"/>
  <c r="CU51" i="3"/>
  <c r="CX44" i="3"/>
  <c r="CT44" i="3"/>
  <c r="BY44" i="3"/>
  <c r="CY42" i="3"/>
  <c r="BZ42" i="3"/>
  <c r="CU42" i="3"/>
  <c r="AQ29" i="3"/>
  <c r="W37" i="3"/>
  <c r="X36" i="3"/>
  <c r="W38" i="3"/>
  <c r="U54" i="59" l="1"/>
  <c r="U53" i="59"/>
  <c r="V30" i="59"/>
  <c r="U56" i="59"/>
  <c r="U55" i="59"/>
  <c r="AC38" i="33"/>
  <c r="CR51" i="27"/>
  <c r="BV51" i="27"/>
  <c r="BW51" i="27"/>
  <c r="DF51" i="27"/>
  <c r="DG51" i="27" s="1"/>
  <c r="DH51" i="27" s="1"/>
  <c r="DI51" i="27" s="1"/>
  <c r="DJ51" i="27" s="1"/>
  <c r="DK51" i="27" s="1"/>
  <c r="DL51" i="27" s="1"/>
  <c r="DM51" i="27" s="1"/>
  <c r="DN51" i="27" s="1"/>
  <c r="CV51" i="27"/>
  <c r="AQ29" i="15"/>
  <c r="AO34" i="19"/>
  <c r="BG36" i="33"/>
  <c r="CN36" i="33" s="1"/>
  <c r="BP36" i="33"/>
  <c r="BQ36" i="33" s="1"/>
  <c r="BR36" i="33" s="1"/>
  <c r="BS36" i="33" s="1"/>
  <c r="BT36" i="33" s="1"/>
  <c r="CL36" i="33"/>
  <c r="BF36" i="33"/>
  <c r="AP34" i="41"/>
  <c r="AS38" i="55"/>
  <c r="AQ38" i="64"/>
  <c r="AO34" i="43"/>
  <c r="CQ50" i="47"/>
  <c r="BU50" i="47"/>
  <c r="AP29" i="55"/>
  <c r="CO34" i="49"/>
  <c r="BI34" i="49"/>
  <c r="AB28" i="41"/>
  <c r="AB27" i="41"/>
  <c r="AB24" i="41" s="1"/>
  <c r="DA37" i="41"/>
  <c r="CB37" i="41"/>
  <c r="CC37" i="41"/>
  <c r="CV51" i="57"/>
  <c r="CR51" i="57"/>
  <c r="BW51" i="57"/>
  <c r="DF51" i="57"/>
  <c r="DG51" i="57" s="1"/>
  <c r="DH51" i="57" s="1"/>
  <c r="DI51" i="57" s="1"/>
  <c r="DJ51" i="57" s="1"/>
  <c r="DK51" i="57" s="1"/>
  <c r="DL51" i="57" s="1"/>
  <c r="DM51" i="57" s="1"/>
  <c r="DN51" i="57" s="1"/>
  <c r="BV51" i="57"/>
  <c r="CY52" i="13"/>
  <c r="BZ52" i="13"/>
  <c r="CU52" i="13"/>
  <c r="BU50" i="41"/>
  <c r="CQ50" i="41"/>
  <c r="AI38" i="31"/>
  <c r="AE38" i="31"/>
  <c r="AA28" i="9"/>
  <c r="AA27" i="9"/>
  <c r="AA24" i="9" s="1"/>
  <c r="AC30" i="45"/>
  <c r="AB54" i="45"/>
  <c r="AB53" i="45"/>
  <c r="AB56" i="45"/>
  <c r="AB55" i="45"/>
  <c r="BV51" i="15"/>
  <c r="CR51" i="15"/>
  <c r="DF51" i="15"/>
  <c r="DG51" i="15" s="1"/>
  <c r="DH51" i="15" s="1"/>
  <c r="DI51" i="15" s="1"/>
  <c r="DJ51" i="15" s="1"/>
  <c r="DK51" i="15" s="1"/>
  <c r="DL51" i="15" s="1"/>
  <c r="DM51" i="15" s="1"/>
  <c r="DN51" i="15" s="1"/>
  <c r="CV51" i="15"/>
  <c r="BW51" i="15"/>
  <c r="BP52" i="31"/>
  <c r="BQ52" i="31" s="1"/>
  <c r="BR52" i="31" s="1"/>
  <c r="BS52" i="31" s="1"/>
  <c r="BT52" i="31" s="1"/>
  <c r="BF52" i="31"/>
  <c r="CL52" i="31"/>
  <c r="BG52" i="31"/>
  <c r="CN52" i="31" s="1"/>
  <c r="AP29" i="17"/>
  <c r="CB37" i="35"/>
  <c r="DA37" i="35"/>
  <c r="CC37" i="35"/>
  <c r="CV51" i="53"/>
  <c r="DF51" i="53"/>
  <c r="DG51" i="53" s="1"/>
  <c r="DH51" i="53" s="1"/>
  <c r="DI51" i="53" s="1"/>
  <c r="DJ51" i="53" s="1"/>
  <c r="DK51" i="53" s="1"/>
  <c r="DL51" i="53" s="1"/>
  <c r="DM51" i="53" s="1"/>
  <c r="DN51" i="53" s="1"/>
  <c r="CR51" i="53"/>
  <c r="BW51" i="53"/>
  <c r="BV51" i="53"/>
  <c r="CR51" i="39"/>
  <c r="DF51" i="39"/>
  <c r="DG51" i="39" s="1"/>
  <c r="DH51" i="39" s="1"/>
  <c r="DI51" i="39" s="1"/>
  <c r="DJ51" i="39" s="1"/>
  <c r="DK51" i="39" s="1"/>
  <c r="DL51" i="39" s="1"/>
  <c r="DM51" i="39" s="1"/>
  <c r="DN51" i="39" s="1"/>
  <c r="BV51" i="39"/>
  <c r="CV51" i="39"/>
  <c r="BW51" i="39"/>
  <c r="AC53" i="17"/>
  <c r="AC54" i="17"/>
  <c r="AC55" i="17"/>
  <c r="AC56" i="17"/>
  <c r="AB28" i="35"/>
  <c r="AB27" i="35"/>
  <c r="AB24" i="35" s="1"/>
  <c r="CK37" i="33"/>
  <c r="BE37" i="33"/>
  <c r="CX37" i="15"/>
  <c r="BY37" i="15"/>
  <c r="CT37" i="15"/>
  <c r="CU37" i="13"/>
  <c r="BZ37" i="13"/>
  <c r="CY37" i="13"/>
  <c r="BW51" i="35"/>
  <c r="BV51" i="35"/>
  <c r="CR51" i="35"/>
  <c r="DF51" i="35"/>
  <c r="DG51" i="35" s="1"/>
  <c r="DH51" i="35" s="1"/>
  <c r="DI51" i="35" s="1"/>
  <c r="DJ51" i="35" s="1"/>
  <c r="DK51" i="35" s="1"/>
  <c r="DL51" i="35" s="1"/>
  <c r="DM51" i="35" s="1"/>
  <c r="DN51" i="35" s="1"/>
  <c r="CV51" i="35"/>
  <c r="CB37" i="57"/>
  <c r="CC37" i="57"/>
  <c r="DA37" i="57"/>
  <c r="CT34" i="39"/>
  <c r="BY34" i="39"/>
  <c r="CX34" i="39"/>
  <c r="DF51" i="61"/>
  <c r="DG51" i="61" s="1"/>
  <c r="DH51" i="61" s="1"/>
  <c r="DI51" i="61" s="1"/>
  <c r="DJ51" i="61" s="1"/>
  <c r="DK51" i="61" s="1"/>
  <c r="DL51" i="61" s="1"/>
  <c r="DM51" i="61" s="1"/>
  <c r="DN51" i="61" s="1"/>
  <c r="BV51" i="61"/>
  <c r="CR51" i="61"/>
  <c r="CV51" i="61"/>
  <c r="BW51" i="61"/>
  <c r="AG38" i="25"/>
  <c r="AL38" i="25"/>
  <c r="AM34" i="29"/>
  <c r="AS38" i="57"/>
  <c r="AH38" i="29"/>
  <c r="AD38" i="29"/>
  <c r="AE34" i="33"/>
  <c r="AI34" i="33"/>
  <c r="Y30" i="29"/>
  <c r="X53" i="29"/>
  <c r="X54" i="29"/>
  <c r="X55" i="29"/>
  <c r="X56" i="29"/>
  <c r="CQ50" i="19"/>
  <c r="BU50" i="19"/>
  <c r="BX37" i="17"/>
  <c r="CS37" i="17"/>
  <c r="CW37" i="17"/>
  <c r="AL29" i="27"/>
  <c r="AG29" i="27"/>
  <c r="V27" i="55"/>
  <c r="V24" i="55" s="1"/>
  <c r="AR34" i="37"/>
  <c r="AB34" i="61"/>
  <c r="AC27" i="64"/>
  <c r="AC24" i="64" s="1"/>
  <c r="U23" i="64" s="1"/>
  <c r="AD30" i="64" s="1"/>
  <c r="AC28" i="64"/>
  <c r="CQ50" i="57"/>
  <c r="BU50" i="57"/>
  <c r="CQ50" i="23"/>
  <c r="BU50" i="23"/>
  <c r="CR51" i="33"/>
  <c r="DF51" i="33"/>
  <c r="DG51" i="33" s="1"/>
  <c r="DH51" i="33" s="1"/>
  <c r="DI51" i="33" s="1"/>
  <c r="DJ51" i="33" s="1"/>
  <c r="DK51" i="33" s="1"/>
  <c r="DL51" i="33" s="1"/>
  <c r="DM51" i="33" s="1"/>
  <c r="DN51" i="33" s="1"/>
  <c r="CV51" i="33"/>
  <c r="BV51" i="33"/>
  <c r="BW51" i="33"/>
  <c r="CS36" i="19"/>
  <c r="BX36" i="19"/>
  <c r="CW36" i="19"/>
  <c r="AB27" i="37"/>
  <c r="AB24" i="37" s="1"/>
  <c r="AB28" i="37"/>
  <c r="CR51" i="37"/>
  <c r="DF51" i="37"/>
  <c r="DG51" i="37" s="1"/>
  <c r="DH51" i="37" s="1"/>
  <c r="DI51" i="37" s="1"/>
  <c r="DJ51" i="37" s="1"/>
  <c r="DK51" i="37" s="1"/>
  <c r="DL51" i="37" s="1"/>
  <c r="DM51" i="37" s="1"/>
  <c r="DN51" i="37" s="1"/>
  <c r="CV51" i="37"/>
  <c r="BW51" i="37"/>
  <c r="BV51" i="37"/>
  <c r="V27" i="33"/>
  <c r="V24" i="33" s="1"/>
  <c r="V28" i="33"/>
  <c r="BU50" i="31"/>
  <c r="CQ50" i="31"/>
  <c r="CO37" i="27"/>
  <c r="BI37" i="27"/>
  <c r="Z27" i="25"/>
  <c r="Z24" i="25" s="1"/>
  <c r="Z28" i="25"/>
  <c r="CR51" i="59"/>
  <c r="BV51" i="59"/>
  <c r="BW51" i="59"/>
  <c r="DF51" i="59"/>
  <c r="DG51" i="59" s="1"/>
  <c r="DH51" i="59" s="1"/>
  <c r="DI51" i="59" s="1"/>
  <c r="DJ51" i="59" s="1"/>
  <c r="DK51" i="59" s="1"/>
  <c r="DL51" i="59" s="1"/>
  <c r="DM51" i="59" s="1"/>
  <c r="DN51" i="59" s="1"/>
  <c r="CV51" i="59"/>
  <c r="AC53" i="15"/>
  <c r="AC54" i="15"/>
  <c r="AC55" i="15"/>
  <c r="AC56" i="15"/>
  <c r="AB27" i="15"/>
  <c r="AB24" i="15" s="1"/>
  <c r="AB28" i="15"/>
  <c r="AS34" i="35"/>
  <c r="AS38" i="61"/>
  <c r="AP34" i="64"/>
  <c r="U28" i="57"/>
  <c r="U27" i="57"/>
  <c r="U24" i="57" s="1"/>
  <c r="AN34" i="45"/>
  <c r="AM38" i="23"/>
  <c r="W27" i="27"/>
  <c r="W24" i="27" s="1"/>
  <c r="W28" i="27"/>
  <c r="BU50" i="37"/>
  <c r="CQ50" i="37"/>
  <c r="CQ50" i="15"/>
  <c r="BU50" i="15"/>
  <c r="AQ29" i="41"/>
  <c r="AN34" i="23"/>
  <c r="AB27" i="13"/>
  <c r="AB24" i="13" s="1"/>
  <c r="AB28" i="13"/>
  <c r="X28" i="51"/>
  <c r="X27" i="51"/>
  <c r="X24" i="51" s="1"/>
  <c r="AB27" i="43"/>
  <c r="AB24" i="43" s="1"/>
  <c r="AB28" i="43"/>
  <c r="AB28" i="39"/>
  <c r="AB27" i="39"/>
  <c r="AB24" i="39" s="1"/>
  <c r="CR51" i="41"/>
  <c r="CV51" i="41"/>
  <c r="BV51" i="41"/>
  <c r="BW51" i="41"/>
  <c r="DF51" i="41"/>
  <c r="DG51" i="41" s="1"/>
  <c r="DH51" i="41" s="1"/>
  <c r="DI51" i="41" s="1"/>
  <c r="DJ51" i="41" s="1"/>
  <c r="DK51" i="41" s="1"/>
  <c r="DL51" i="41" s="1"/>
  <c r="DM51" i="41" s="1"/>
  <c r="DN51" i="41" s="1"/>
  <c r="BU50" i="35"/>
  <c r="CQ50" i="35"/>
  <c r="DE52" i="37"/>
  <c r="DO52" i="37" s="1"/>
  <c r="DP52" i="37" s="1"/>
  <c r="DQ52" i="37" s="1"/>
  <c r="DR52" i="37" s="1"/>
  <c r="DS52" i="37" s="1"/>
  <c r="DT52" i="37" s="1"/>
  <c r="DU52" i="37" s="1"/>
  <c r="DV52" i="37" s="1"/>
  <c r="DW52" i="37" s="1"/>
  <c r="DD52" i="37"/>
  <c r="CC37" i="11"/>
  <c r="CB37" i="11"/>
  <c r="DA37" i="11"/>
  <c r="BX52" i="15"/>
  <c r="CW52" i="15"/>
  <c r="CS52" i="15"/>
  <c r="BI36" i="27"/>
  <c r="CO36" i="27"/>
  <c r="BU50" i="61"/>
  <c r="CQ50" i="61"/>
  <c r="AN29" i="23"/>
  <c r="CQ50" i="59"/>
  <c r="BU50" i="59"/>
  <c r="CX36" i="15"/>
  <c r="BY36" i="15"/>
  <c r="CT36" i="15"/>
  <c r="BU36" i="25"/>
  <c r="CQ36" i="25"/>
  <c r="BH52" i="27"/>
  <c r="CM52" i="27"/>
  <c r="DF51" i="43"/>
  <c r="DG51" i="43" s="1"/>
  <c r="DH51" i="43" s="1"/>
  <c r="DI51" i="43" s="1"/>
  <c r="DJ51" i="43" s="1"/>
  <c r="DK51" i="43" s="1"/>
  <c r="DL51" i="43" s="1"/>
  <c r="DM51" i="43" s="1"/>
  <c r="DN51" i="43" s="1"/>
  <c r="CV51" i="43"/>
  <c r="CR51" i="43"/>
  <c r="BV51" i="43"/>
  <c r="BW51" i="43"/>
  <c r="AF29" i="29"/>
  <c r="AJ29" i="29"/>
  <c r="AK29" i="29"/>
  <c r="AB28" i="11"/>
  <c r="AB27" i="11"/>
  <c r="AB24" i="11" s="1"/>
  <c r="AC54" i="11"/>
  <c r="AC53" i="11"/>
  <c r="AC55" i="11"/>
  <c r="AC56" i="11"/>
  <c r="K23" i="61"/>
  <c r="U30" i="61" s="1"/>
  <c r="BV52" i="64"/>
  <c r="DF52" i="64"/>
  <c r="DG52" i="64" s="1"/>
  <c r="DH52" i="64" s="1"/>
  <c r="DI52" i="64" s="1"/>
  <c r="DJ52" i="64" s="1"/>
  <c r="DK52" i="64" s="1"/>
  <c r="DL52" i="64" s="1"/>
  <c r="DM52" i="64" s="1"/>
  <c r="DN52" i="64" s="1"/>
  <c r="BW52" i="64"/>
  <c r="CR52" i="64"/>
  <c r="CV52" i="64"/>
  <c r="AP38" i="19"/>
  <c r="CQ50" i="9"/>
  <c r="BU50" i="9"/>
  <c r="BU50" i="13"/>
  <c r="CQ50" i="13"/>
  <c r="AR29" i="37"/>
  <c r="AB28" i="19"/>
  <c r="AB27" i="19"/>
  <c r="AB24" i="19" s="1"/>
  <c r="AR29" i="13"/>
  <c r="AA27" i="23"/>
  <c r="AA24" i="23" s="1"/>
  <c r="AA28" i="23"/>
  <c r="CB37" i="61"/>
  <c r="DA37" i="61"/>
  <c r="CC37" i="61"/>
  <c r="AO29" i="57"/>
  <c r="BU50" i="39"/>
  <c r="CQ50" i="39"/>
  <c r="Y27" i="49"/>
  <c r="Y24" i="49" s="1"/>
  <c r="Y28" i="49"/>
  <c r="BU50" i="64"/>
  <c r="CQ50" i="64"/>
  <c r="DF51" i="13"/>
  <c r="DG51" i="13" s="1"/>
  <c r="DH51" i="13" s="1"/>
  <c r="DI51" i="13" s="1"/>
  <c r="DJ51" i="13" s="1"/>
  <c r="DK51" i="13" s="1"/>
  <c r="DL51" i="13" s="1"/>
  <c r="DM51" i="13" s="1"/>
  <c r="DN51" i="13" s="1"/>
  <c r="CV51" i="13"/>
  <c r="BW51" i="13"/>
  <c r="BV51" i="13"/>
  <c r="CR51" i="13"/>
  <c r="AS38" i="43"/>
  <c r="CA37" i="59"/>
  <c r="CZ37" i="59"/>
  <c r="BW36" i="23"/>
  <c r="CR36" i="23"/>
  <c r="CV36" i="23"/>
  <c r="BV36" i="23"/>
  <c r="DF36" i="23"/>
  <c r="DG36" i="23" s="1"/>
  <c r="DH36" i="23" s="1"/>
  <c r="DI36" i="23" s="1"/>
  <c r="DJ36" i="23" s="1"/>
  <c r="DK36" i="23" s="1"/>
  <c r="DL36" i="23" s="1"/>
  <c r="DM36" i="23" s="1"/>
  <c r="DN36" i="23" s="1"/>
  <c r="AN29" i="59"/>
  <c r="BU50" i="33"/>
  <c r="CQ50" i="33"/>
  <c r="AT38" i="59"/>
  <c r="BW51" i="45"/>
  <c r="CV51" i="45"/>
  <c r="CR51" i="45"/>
  <c r="BV51" i="45"/>
  <c r="DF51" i="45"/>
  <c r="DG51" i="45" s="1"/>
  <c r="DH51" i="45" s="1"/>
  <c r="DI51" i="45" s="1"/>
  <c r="DJ51" i="45" s="1"/>
  <c r="DK51" i="45" s="1"/>
  <c r="DL51" i="45" s="1"/>
  <c r="DM51" i="45" s="1"/>
  <c r="DN51" i="45" s="1"/>
  <c r="BU50" i="29"/>
  <c r="CQ50" i="29"/>
  <c r="CM34" i="3"/>
  <c r="BH34" i="3"/>
  <c r="AO29" i="19"/>
  <c r="BU50" i="55"/>
  <c r="CQ50" i="55"/>
  <c r="DF51" i="51"/>
  <c r="DG51" i="51" s="1"/>
  <c r="DH51" i="51" s="1"/>
  <c r="DI51" i="51" s="1"/>
  <c r="DJ51" i="51" s="1"/>
  <c r="DK51" i="51" s="1"/>
  <c r="DL51" i="51" s="1"/>
  <c r="DM51" i="51" s="1"/>
  <c r="DN51" i="51" s="1"/>
  <c r="BW51" i="51"/>
  <c r="CV51" i="51"/>
  <c r="CR51" i="51"/>
  <c r="BV51" i="51"/>
  <c r="AC53" i="41"/>
  <c r="AC54" i="41"/>
  <c r="AC56" i="41"/>
  <c r="AC55" i="41"/>
  <c r="BG37" i="31"/>
  <c r="CN37" i="31" s="1"/>
  <c r="BP37" i="31"/>
  <c r="BQ37" i="31" s="1"/>
  <c r="BR37" i="31" s="1"/>
  <c r="BS37" i="31" s="1"/>
  <c r="BT37" i="31" s="1"/>
  <c r="BF37" i="31"/>
  <c r="CL37" i="31"/>
  <c r="CC37" i="43"/>
  <c r="DA37" i="43"/>
  <c r="CB37" i="43"/>
  <c r="BE52" i="33"/>
  <c r="CK52" i="33"/>
  <c r="AB54" i="9"/>
  <c r="AC30" i="9"/>
  <c r="AB56" i="9"/>
  <c r="AB53" i="9"/>
  <c r="AB55" i="9"/>
  <c r="AA28" i="45"/>
  <c r="AA27" i="45"/>
  <c r="AA24" i="45" s="1"/>
  <c r="CP37" i="25"/>
  <c r="BJ37" i="25"/>
  <c r="DF51" i="17"/>
  <c r="DG51" i="17" s="1"/>
  <c r="DH51" i="17" s="1"/>
  <c r="DI51" i="17" s="1"/>
  <c r="DJ51" i="17" s="1"/>
  <c r="DK51" i="17" s="1"/>
  <c r="DL51" i="17" s="1"/>
  <c r="DM51" i="17" s="1"/>
  <c r="DN51" i="17" s="1"/>
  <c r="BV51" i="17"/>
  <c r="BW51" i="17"/>
  <c r="CR51" i="17"/>
  <c r="CV51" i="17"/>
  <c r="CW36" i="17"/>
  <c r="BX36" i="17"/>
  <c r="CS36" i="17"/>
  <c r="CV51" i="29"/>
  <c r="BV51" i="29"/>
  <c r="CR51" i="29"/>
  <c r="BW51" i="29"/>
  <c r="DF51" i="29"/>
  <c r="DG51" i="29" s="1"/>
  <c r="DH51" i="29" s="1"/>
  <c r="DI51" i="29" s="1"/>
  <c r="DJ51" i="29" s="1"/>
  <c r="DK51" i="29" s="1"/>
  <c r="DL51" i="29" s="1"/>
  <c r="DM51" i="29" s="1"/>
  <c r="DN51" i="29" s="1"/>
  <c r="CR51" i="49"/>
  <c r="CV51" i="49"/>
  <c r="BW51" i="49"/>
  <c r="DF51" i="49"/>
  <c r="DG51" i="49" s="1"/>
  <c r="DH51" i="49" s="1"/>
  <c r="DI51" i="49" s="1"/>
  <c r="DJ51" i="49" s="1"/>
  <c r="DK51" i="49" s="1"/>
  <c r="DL51" i="49" s="1"/>
  <c r="DM51" i="49" s="1"/>
  <c r="DN51" i="49" s="1"/>
  <c r="BV51" i="49"/>
  <c r="BU52" i="23"/>
  <c r="CQ52" i="23"/>
  <c r="DF52" i="19"/>
  <c r="DG52" i="19" s="1"/>
  <c r="DH52" i="19" s="1"/>
  <c r="DI52" i="19" s="1"/>
  <c r="DJ52" i="19" s="1"/>
  <c r="DK52" i="19" s="1"/>
  <c r="DL52" i="19" s="1"/>
  <c r="DM52" i="19" s="1"/>
  <c r="DN52" i="19" s="1"/>
  <c r="CV52" i="19"/>
  <c r="CR52" i="19"/>
  <c r="BW52" i="19"/>
  <c r="BV52" i="19"/>
  <c r="AI29" i="31"/>
  <c r="AE29" i="31"/>
  <c r="CR51" i="47"/>
  <c r="CV51" i="47"/>
  <c r="BW51" i="47"/>
  <c r="BV51" i="47"/>
  <c r="DF51" i="47"/>
  <c r="DG51" i="47" s="1"/>
  <c r="DH51" i="47" s="1"/>
  <c r="DI51" i="47" s="1"/>
  <c r="DJ51" i="47" s="1"/>
  <c r="DK51" i="47" s="1"/>
  <c r="DL51" i="47" s="1"/>
  <c r="DM51" i="47" s="1"/>
  <c r="DN51" i="47" s="1"/>
  <c r="CQ50" i="17"/>
  <c r="BU50" i="17"/>
  <c r="BW52" i="17"/>
  <c r="CV52" i="17"/>
  <c r="BV52" i="17"/>
  <c r="DF52" i="17"/>
  <c r="DG52" i="17" s="1"/>
  <c r="DH52" i="17" s="1"/>
  <c r="DI52" i="17" s="1"/>
  <c r="DJ52" i="17" s="1"/>
  <c r="DK52" i="17" s="1"/>
  <c r="DL52" i="17" s="1"/>
  <c r="DM52" i="17" s="1"/>
  <c r="DN52" i="17" s="1"/>
  <c r="CR52" i="17"/>
  <c r="AB27" i="17"/>
  <c r="AB24" i="17" s="1"/>
  <c r="AB28" i="17"/>
  <c r="AC53" i="35"/>
  <c r="AC54" i="35"/>
  <c r="AC55" i="35"/>
  <c r="AC56" i="35"/>
  <c r="CW37" i="19"/>
  <c r="CS37" i="19"/>
  <c r="BX37" i="19"/>
  <c r="Z28" i="47"/>
  <c r="Z27" i="47"/>
  <c r="Z24" i="47" s="1"/>
  <c r="AA54" i="47"/>
  <c r="AB30" i="47"/>
  <c r="AA56" i="47"/>
  <c r="AA53" i="47"/>
  <c r="AA55" i="47"/>
  <c r="AI34" i="31"/>
  <c r="AE34" i="31"/>
  <c r="AS34" i="15"/>
  <c r="BH36" i="31"/>
  <c r="CM36" i="31"/>
  <c r="AE29" i="33"/>
  <c r="AI29" i="33"/>
  <c r="CC37" i="51"/>
  <c r="DA37" i="51"/>
  <c r="CB37" i="51"/>
  <c r="CP52" i="25"/>
  <c r="BJ52" i="25"/>
  <c r="CE53" i="37"/>
  <c r="AS38" i="35"/>
  <c r="AN29" i="61"/>
  <c r="AS38" i="11"/>
  <c r="AS38" i="51"/>
  <c r="AS38" i="37"/>
  <c r="DA37" i="55"/>
  <c r="CB37" i="55"/>
  <c r="CC37" i="55"/>
  <c r="CL52" i="29"/>
  <c r="BG52" i="29"/>
  <c r="CN52" i="29" s="1"/>
  <c r="BP52" i="29"/>
  <c r="BQ52" i="29" s="1"/>
  <c r="BR52" i="29" s="1"/>
  <c r="BS52" i="29" s="1"/>
  <c r="BT52" i="29" s="1"/>
  <c r="BF52" i="29"/>
  <c r="W28" i="29"/>
  <c r="W27" i="29"/>
  <c r="W24" i="29" s="1"/>
  <c r="DE52" i="41"/>
  <c r="DO52" i="41" s="1"/>
  <c r="DP52" i="41" s="1"/>
  <c r="DQ52" i="41" s="1"/>
  <c r="DR52" i="41" s="1"/>
  <c r="DS52" i="41" s="1"/>
  <c r="DT52" i="41" s="1"/>
  <c r="DU52" i="41" s="1"/>
  <c r="DV52" i="41" s="1"/>
  <c r="DW52" i="41" s="1"/>
  <c r="DD52" i="41"/>
  <c r="X30" i="55"/>
  <c r="W53" i="55"/>
  <c r="W54" i="55"/>
  <c r="W56" i="55"/>
  <c r="W55" i="55"/>
  <c r="AP29" i="64"/>
  <c r="BW51" i="25"/>
  <c r="BV51" i="25"/>
  <c r="CR51" i="25"/>
  <c r="CV51" i="25"/>
  <c r="DF51" i="25"/>
  <c r="DG51" i="25" s="1"/>
  <c r="DH51" i="25" s="1"/>
  <c r="DI51" i="25" s="1"/>
  <c r="DJ51" i="25" s="1"/>
  <c r="DK51" i="25" s="1"/>
  <c r="DL51" i="25" s="1"/>
  <c r="DM51" i="25" s="1"/>
  <c r="DN51" i="25" s="1"/>
  <c r="AC54" i="37"/>
  <c r="AC53" i="37"/>
  <c r="AC56" i="37"/>
  <c r="AC55" i="37"/>
  <c r="DD52" i="35"/>
  <c r="DE52" i="35"/>
  <c r="DO52" i="35" s="1"/>
  <c r="DP52" i="35" s="1"/>
  <c r="DQ52" i="35" s="1"/>
  <c r="DR52" i="35" s="1"/>
  <c r="DS52" i="35" s="1"/>
  <c r="DT52" i="35" s="1"/>
  <c r="DU52" i="35" s="1"/>
  <c r="DV52" i="35" s="1"/>
  <c r="DW52" i="35" s="1"/>
  <c r="CC37" i="45"/>
  <c r="CB37" i="45"/>
  <c r="DA37" i="45"/>
  <c r="AO38" i="17"/>
  <c r="AQ34" i="17"/>
  <c r="W53" i="33"/>
  <c r="X30" i="33"/>
  <c r="W54" i="33"/>
  <c r="W55" i="33"/>
  <c r="W56" i="33"/>
  <c r="BU50" i="51"/>
  <c r="CQ50" i="51"/>
  <c r="CS37" i="64"/>
  <c r="BX37" i="64"/>
  <c r="CW37" i="64"/>
  <c r="AE34" i="55"/>
  <c r="AI34" i="55"/>
  <c r="AA53" i="25"/>
  <c r="AB30" i="25"/>
  <c r="AA54" i="25"/>
  <c r="AA55" i="25"/>
  <c r="AA56" i="25"/>
  <c r="AS38" i="45"/>
  <c r="AS38" i="41"/>
  <c r="AC34" i="59"/>
  <c r="CR51" i="64"/>
  <c r="CV51" i="64"/>
  <c r="BW51" i="64"/>
  <c r="BV51" i="64"/>
  <c r="DF51" i="64"/>
  <c r="DG51" i="64" s="1"/>
  <c r="DH51" i="64" s="1"/>
  <c r="DI51" i="64" s="1"/>
  <c r="DJ51" i="64" s="1"/>
  <c r="DK51" i="64" s="1"/>
  <c r="DL51" i="64" s="1"/>
  <c r="DM51" i="64" s="1"/>
  <c r="DN51" i="64" s="1"/>
  <c r="BU50" i="27"/>
  <c r="CQ50" i="27"/>
  <c r="AP38" i="15"/>
  <c r="CS36" i="64"/>
  <c r="CW36" i="64"/>
  <c r="BX36" i="64"/>
  <c r="AI34" i="53"/>
  <c r="AE34" i="53"/>
  <c r="V54" i="57"/>
  <c r="W30" i="57"/>
  <c r="V53" i="57"/>
  <c r="V56" i="57"/>
  <c r="V55" i="57"/>
  <c r="CQ50" i="11"/>
  <c r="BU50" i="11"/>
  <c r="AM34" i="25"/>
  <c r="CV51" i="31"/>
  <c r="BV51" i="31"/>
  <c r="DF51" i="31"/>
  <c r="DG51" i="31" s="1"/>
  <c r="DH51" i="31" s="1"/>
  <c r="DI51" i="31" s="1"/>
  <c r="DJ51" i="31" s="1"/>
  <c r="DK51" i="31" s="1"/>
  <c r="DL51" i="31" s="1"/>
  <c r="DM51" i="31" s="1"/>
  <c r="DN51" i="31" s="1"/>
  <c r="CR51" i="31"/>
  <c r="BW51" i="31"/>
  <c r="AM29" i="25"/>
  <c r="AN34" i="27"/>
  <c r="BJ34" i="47"/>
  <c r="CP34" i="47"/>
  <c r="BV51" i="9"/>
  <c r="DF51" i="9"/>
  <c r="DG51" i="9" s="1"/>
  <c r="DH51" i="9" s="1"/>
  <c r="DI51" i="9" s="1"/>
  <c r="DJ51" i="9" s="1"/>
  <c r="DK51" i="9" s="1"/>
  <c r="DL51" i="9" s="1"/>
  <c r="DM51" i="9" s="1"/>
  <c r="DN51" i="9" s="1"/>
  <c r="BW51" i="9"/>
  <c r="CV51" i="9"/>
  <c r="CR51" i="9"/>
  <c r="X54" i="27"/>
  <c r="X53" i="27"/>
  <c r="Y30" i="27"/>
  <c r="X55" i="27"/>
  <c r="X56" i="27"/>
  <c r="CE53" i="41"/>
  <c r="BG37" i="29"/>
  <c r="CN37" i="29" s="1"/>
  <c r="CL37" i="29"/>
  <c r="BP37" i="29"/>
  <c r="BQ37" i="29" s="1"/>
  <c r="BR37" i="29" s="1"/>
  <c r="BS37" i="29" s="1"/>
  <c r="BT37" i="29" s="1"/>
  <c r="BF37" i="29"/>
  <c r="AC54" i="13"/>
  <c r="AC53" i="13"/>
  <c r="AC56" i="13"/>
  <c r="AC55" i="13"/>
  <c r="Y55" i="51"/>
  <c r="Z30" i="51"/>
  <c r="Y53" i="51"/>
  <c r="Y54" i="51"/>
  <c r="Y56" i="51"/>
  <c r="CQ50" i="53"/>
  <c r="BU50" i="53"/>
  <c r="AC53" i="43"/>
  <c r="AC54" i="43"/>
  <c r="AC56" i="43"/>
  <c r="AC55" i="43"/>
  <c r="AS34" i="11"/>
  <c r="AC53" i="39"/>
  <c r="AC56" i="39"/>
  <c r="AC54" i="39"/>
  <c r="AC55" i="39"/>
  <c r="CE53" i="35"/>
  <c r="BH36" i="29"/>
  <c r="CM36" i="29"/>
  <c r="AO34" i="51"/>
  <c r="W54" i="31"/>
  <c r="X30" i="31"/>
  <c r="W53" i="31"/>
  <c r="W56" i="31"/>
  <c r="W55" i="31"/>
  <c r="V27" i="31"/>
  <c r="V24" i="31" s="1"/>
  <c r="CR51" i="23"/>
  <c r="BW51" i="23"/>
  <c r="BV51" i="23"/>
  <c r="CV51" i="23"/>
  <c r="DF51" i="23"/>
  <c r="DG51" i="23" s="1"/>
  <c r="DH51" i="23" s="1"/>
  <c r="DI51" i="23" s="1"/>
  <c r="DJ51" i="23" s="1"/>
  <c r="DK51" i="23" s="1"/>
  <c r="DL51" i="23" s="1"/>
  <c r="DM51" i="23" s="1"/>
  <c r="DN51" i="23" s="1"/>
  <c r="DF51" i="19"/>
  <c r="DG51" i="19" s="1"/>
  <c r="DH51" i="19" s="1"/>
  <c r="DI51" i="19" s="1"/>
  <c r="DJ51" i="19" s="1"/>
  <c r="DK51" i="19" s="1"/>
  <c r="DL51" i="19" s="1"/>
  <c r="DM51" i="19" s="1"/>
  <c r="DN51" i="19" s="1"/>
  <c r="BW51" i="19"/>
  <c r="CR51" i="19"/>
  <c r="CV51" i="19"/>
  <c r="BV51" i="19"/>
  <c r="BU50" i="25"/>
  <c r="CQ50" i="25"/>
  <c r="AC34" i="57"/>
  <c r="AS34" i="13"/>
  <c r="BU50" i="45"/>
  <c r="CQ50" i="45"/>
  <c r="DD52" i="43"/>
  <c r="DE52" i="43"/>
  <c r="DO52" i="43" s="1"/>
  <c r="DP52" i="43" s="1"/>
  <c r="DQ52" i="43" s="1"/>
  <c r="DR52" i="43" s="1"/>
  <c r="DS52" i="43" s="1"/>
  <c r="DT52" i="43" s="1"/>
  <c r="DU52" i="43" s="1"/>
  <c r="DV52" i="43" s="1"/>
  <c r="DW52" i="43" s="1"/>
  <c r="CQ50" i="43"/>
  <c r="BU50" i="43"/>
  <c r="X54" i="53"/>
  <c r="X53" i="53"/>
  <c r="X56" i="53"/>
  <c r="Y30" i="53"/>
  <c r="X55" i="53"/>
  <c r="W27" i="53"/>
  <c r="W24" i="53" s="1"/>
  <c r="W28" i="53"/>
  <c r="CV51" i="55"/>
  <c r="CR51" i="55"/>
  <c r="DF51" i="55"/>
  <c r="DG51" i="55" s="1"/>
  <c r="DH51" i="55" s="1"/>
  <c r="DI51" i="55" s="1"/>
  <c r="DJ51" i="55" s="1"/>
  <c r="DK51" i="55" s="1"/>
  <c r="DL51" i="55" s="1"/>
  <c r="DM51" i="55" s="1"/>
  <c r="DN51" i="55" s="1"/>
  <c r="BW51" i="55"/>
  <c r="BV51" i="55"/>
  <c r="CC37" i="37"/>
  <c r="DA37" i="37"/>
  <c r="CB37" i="37"/>
  <c r="CA36" i="13"/>
  <c r="CZ36" i="13"/>
  <c r="CQ50" i="49"/>
  <c r="BU50" i="49"/>
  <c r="AS29" i="35"/>
  <c r="BV51" i="11"/>
  <c r="CV51" i="11"/>
  <c r="DF51" i="11"/>
  <c r="DG51" i="11" s="1"/>
  <c r="DH51" i="11" s="1"/>
  <c r="DI51" i="11" s="1"/>
  <c r="DJ51" i="11" s="1"/>
  <c r="DK51" i="11" s="1"/>
  <c r="DL51" i="11" s="1"/>
  <c r="DM51" i="11" s="1"/>
  <c r="DN51" i="11" s="1"/>
  <c r="CR51" i="11"/>
  <c r="BW51" i="11"/>
  <c r="AR29" i="11"/>
  <c r="AT38" i="13"/>
  <c r="AC53" i="19"/>
  <c r="AC54" i="19"/>
  <c r="AC56" i="19"/>
  <c r="AC55" i="19"/>
  <c r="AG38" i="27"/>
  <c r="AL38" i="27"/>
  <c r="CQ37" i="23"/>
  <c r="BU37" i="23"/>
  <c r="AB54" i="23"/>
  <c r="AC30" i="23"/>
  <c r="AB53" i="23"/>
  <c r="AB55" i="23"/>
  <c r="AB56" i="23"/>
  <c r="Z53" i="49"/>
  <c r="Z55" i="49"/>
  <c r="AA30" i="49"/>
  <c r="Z54" i="49"/>
  <c r="Z56" i="49"/>
  <c r="AS38" i="53"/>
  <c r="AT37" i="53"/>
  <c r="AT37" i="49"/>
  <c r="AS38" i="49"/>
  <c r="AT37" i="47"/>
  <c r="AS38" i="47"/>
  <c r="AT37" i="39"/>
  <c r="AT38" i="39"/>
  <c r="AS37" i="9"/>
  <c r="AQ38" i="9"/>
  <c r="DO35" i="64"/>
  <c r="DI35" i="61"/>
  <c r="CY35" i="61"/>
  <c r="CU35" i="61"/>
  <c r="BZ35" i="61"/>
  <c r="CY35" i="59"/>
  <c r="CU35" i="59"/>
  <c r="BZ35" i="59"/>
  <c r="DI35" i="59"/>
  <c r="CU35" i="57"/>
  <c r="CY35" i="57"/>
  <c r="BZ35" i="57"/>
  <c r="DI35" i="57"/>
  <c r="DJ35" i="55"/>
  <c r="CA35" i="55"/>
  <c r="CZ35" i="55"/>
  <c r="DA29" i="53"/>
  <c r="CC29" i="53"/>
  <c r="CB29" i="53"/>
  <c r="DJ35" i="53"/>
  <c r="DK29" i="53"/>
  <c r="CA35" i="53"/>
  <c r="CZ35" i="53"/>
  <c r="CA35" i="51"/>
  <c r="CZ35" i="51"/>
  <c r="DJ35" i="51"/>
  <c r="CA29" i="51"/>
  <c r="CZ29" i="51"/>
  <c r="DJ29" i="51"/>
  <c r="BZ29" i="49"/>
  <c r="CY29" i="49"/>
  <c r="CU29" i="49"/>
  <c r="DI29" i="49"/>
  <c r="DJ35" i="49"/>
  <c r="CA35" i="49"/>
  <c r="CZ35" i="49"/>
  <c r="DI29" i="47"/>
  <c r="CA35" i="47"/>
  <c r="CZ35" i="47"/>
  <c r="BZ29" i="47"/>
  <c r="CY29" i="47"/>
  <c r="CU29" i="47"/>
  <c r="DJ35" i="47"/>
  <c r="CU35" i="45"/>
  <c r="CY35" i="45"/>
  <c r="BZ35" i="45"/>
  <c r="DJ29" i="45"/>
  <c r="DI35" i="45"/>
  <c r="CZ29" i="45"/>
  <c r="CA29" i="45"/>
  <c r="CZ35" i="43"/>
  <c r="CA35" i="43"/>
  <c r="DI29" i="43"/>
  <c r="CY29" i="43"/>
  <c r="BZ29" i="43"/>
  <c r="CU29" i="43"/>
  <c r="DJ35" i="43"/>
  <c r="DA35" i="41"/>
  <c r="CC35" i="41"/>
  <c r="CB35" i="41"/>
  <c r="DK35" i="41"/>
  <c r="DA35" i="39"/>
  <c r="CC35" i="39"/>
  <c r="CB35" i="39"/>
  <c r="DJ29" i="39"/>
  <c r="CA29" i="39"/>
  <c r="CZ29" i="39"/>
  <c r="DJ34" i="39"/>
  <c r="DK35" i="39"/>
  <c r="DK35" i="37"/>
  <c r="CC35" i="37"/>
  <c r="DA35" i="37"/>
  <c r="CB35" i="37"/>
  <c r="CU35" i="35"/>
  <c r="BZ35" i="35"/>
  <c r="CY35" i="35"/>
  <c r="DI35" i="35"/>
  <c r="CU35" i="33"/>
  <c r="CY35" i="33"/>
  <c r="BZ35" i="33"/>
  <c r="DI35" i="33"/>
  <c r="CY35" i="31"/>
  <c r="BZ35" i="31"/>
  <c r="CU35" i="31"/>
  <c r="DI35" i="31"/>
  <c r="CA35" i="29"/>
  <c r="CZ35" i="29"/>
  <c r="DJ35" i="29"/>
  <c r="DL35" i="27"/>
  <c r="DB35" i="27"/>
  <c r="CD35" i="27"/>
  <c r="DI35" i="25"/>
  <c r="CY35" i="25"/>
  <c r="BZ35" i="25"/>
  <c r="CU35" i="25"/>
  <c r="CA35" i="23"/>
  <c r="CZ35" i="23"/>
  <c r="DJ35" i="23"/>
  <c r="CZ35" i="19"/>
  <c r="CA35" i="19"/>
  <c r="DJ35" i="19"/>
  <c r="DJ35" i="17"/>
  <c r="CA35" i="17"/>
  <c r="CZ35" i="17"/>
  <c r="CA35" i="15"/>
  <c r="CZ35" i="15"/>
  <c r="DJ35" i="15"/>
  <c r="CY35" i="13"/>
  <c r="CU35" i="13"/>
  <c r="BZ35" i="13"/>
  <c r="DI35" i="13"/>
  <c r="CA35" i="11"/>
  <c r="CZ35" i="11"/>
  <c r="DJ35" i="11"/>
  <c r="DI34" i="9"/>
  <c r="BZ34" i="9"/>
  <c r="CU34" i="9"/>
  <c r="CY34" i="9"/>
  <c r="CX29" i="9"/>
  <c r="BY29" i="9"/>
  <c r="CT29" i="9"/>
  <c r="DH29" i="9"/>
  <c r="DJ35" i="9"/>
  <c r="CA35" i="9"/>
  <c r="CZ35" i="9"/>
  <c r="R52" i="3"/>
  <c r="Q52" i="3"/>
  <c r="M52" i="3"/>
  <c r="L54" i="3"/>
  <c r="L53" i="3"/>
  <c r="P54" i="3"/>
  <c r="P53" i="3"/>
  <c r="K28" i="3"/>
  <c r="K27" i="3"/>
  <c r="K24" i="3" s="1"/>
  <c r="O28" i="3"/>
  <c r="O27" i="3"/>
  <c r="O24" i="3" s="1"/>
  <c r="CV49" i="3"/>
  <c r="BW49" i="3"/>
  <c r="CR49" i="3"/>
  <c r="DF49" i="3"/>
  <c r="DG49" i="3" s="1"/>
  <c r="DH49" i="3" s="1"/>
  <c r="DI49" i="3" s="1"/>
  <c r="DJ49" i="3" s="1"/>
  <c r="DK49" i="3" s="1"/>
  <c r="DL49" i="3" s="1"/>
  <c r="DM49" i="3" s="1"/>
  <c r="DN49" i="3" s="1"/>
  <c r="BV49" i="3"/>
  <c r="CT47" i="3"/>
  <c r="CX47" i="3"/>
  <c r="BY47" i="3"/>
  <c r="CK48" i="3"/>
  <c r="CZ32" i="3"/>
  <c r="CA32" i="3"/>
  <c r="CZ31" i="3"/>
  <c r="CA31" i="3"/>
  <c r="CA46" i="3"/>
  <c r="CZ46" i="3"/>
  <c r="CR35" i="3"/>
  <c r="BW35" i="3"/>
  <c r="CV35" i="3"/>
  <c r="BV35" i="3"/>
  <c r="DF35" i="3"/>
  <c r="DG35" i="3" s="1"/>
  <c r="DH35" i="3" s="1"/>
  <c r="DI35" i="3" s="1"/>
  <c r="DJ35" i="3" s="1"/>
  <c r="DK35" i="3" s="1"/>
  <c r="DL35" i="3" s="1"/>
  <c r="DM35" i="3" s="1"/>
  <c r="DN35" i="3" s="1"/>
  <c r="CA45" i="3"/>
  <c r="CZ45" i="3"/>
  <c r="CZ33" i="3"/>
  <c r="CA33" i="3"/>
  <c r="BF48" i="3"/>
  <c r="CL48" i="3"/>
  <c r="BG48" i="3"/>
  <c r="CN48" i="3" s="1"/>
  <c r="DA40" i="3"/>
  <c r="CB40" i="3"/>
  <c r="CX50" i="3"/>
  <c r="BY50" i="3"/>
  <c r="CT50" i="3"/>
  <c r="CA42" i="3"/>
  <c r="CC42" i="3" s="1"/>
  <c r="CZ42" i="3"/>
  <c r="CA39" i="3"/>
  <c r="CC39" i="3" s="1"/>
  <c r="CZ39" i="3"/>
  <c r="CB41" i="3"/>
  <c r="DA41" i="3"/>
  <c r="CY44" i="3"/>
  <c r="CU44" i="3"/>
  <c r="BZ44" i="3"/>
  <c r="CA51" i="3"/>
  <c r="CC51" i="3" s="1"/>
  <c r="CZ51" i="3"/>
  <c r="AR29" i="3"/>
  <c r="Y36" i="3"/>
  <c r="X37" i="3"/>
  <c r="Y52" i="3"/>
  <c r="X38" i="3"/>
  <c r="AA54" i="49" l="1"/>
  <c r="AB30" i="49"/>
  <c r="AA56" i="49"/>
  <c r="AA53" i="49"/>
  <c r="AA55" i="49"/>
  <c r="Z27" i="49"/>
  <c r="Z24" i="49" s="1"/>
  <c r="Z28" i="49"/>
  <c r="AC54" i="23"/>
  <c r="AC53" i="23"/>
  <c r="AC55" i="23"/>
  <c r="AC56" i="23"/>
  <c r="CV37" i="23"/>
  <c r="BV37" i="23"/>
  <c r="DF37" i="23"/>
  <c r="DG37" i="23" s="1"/>
  <c r="DH37" i="23" s="1"/>
  <c r="DI37" i="23" s="1"/>
  <c r="DJ37" i="23" s="1"/>
  <c r="DK37" i="23" s="1"/>
  <c r="DL37" i="23" s="1"/>
  <c r="DM37" i="23" s="1"/>
  <c r="DN37" i="23" s="1"/>
  <c r="BW37" i="23"/>
  <c r="CR37" i="23"/>
  <c r="AS29" i="11"/>
  <c r="AT29" i="35"/>
  <c r="CB36" i="13"/>
  <c r="CC36" i="13"/>
  <c r="DA36" i="13"/>
  <c r="BX51" i="55"/>
  <c r="CS51" i="55"/>
  <c r="CW51" i="55"/>
  <c r="Y53" i="53"/>
  <c r="Z30" i="53"/>
  <c r="Y56" i="53"/>
  <c r="Y54" i="53"/>
  <c r="Y55" i="53"/>
  <c r="X27" i="53"/>
  <c r="X24" i="53" s="1"/>
  <c r="X28" i="53"/>
  <c r="CR50" i="43"/>
  <c r="CV50" i="43"/>
  <c r="BV50" i="43"/>
  <c r="DF50" i="43"/>
  <c r="DG50" i="43" s="1"/>
  <c r="DH50" i="43" s="1"/>
  <c r="DI50" i="43" s="1"/>
  <c r="DJ50" i="43" s="1"/>
  <c r="DK50" i="43" s="1"/>
  <c r="DL50" i="43" s="1"/>
  <c r="DM50" i="43" s="1"/>
  <c r="DN50" i="43" s="1"/>
  <c r="BW50" i="43"/>
  <c r="CW51" i="19"/>
  <c r="BX51" i="19"/>
  <c r="CS51" i="19"/>
  <c r="Y30" i="31"/>
  <c r="X53" i="31"/>
  <c r="X54" i="31"/>
  <c r="X56" i="31"/>
  <c r="X55" i="31"/>
  <c r="AC28" i="39"/>
  <c r="AC27" i="39"/>
  <c r="AC24" i="39" s="1"/>
  <c r="U23" i="39" s="1"/>
  <c r="AD30" i="39" s="1"/>
  <c r="AT34" i="11"/>
  <c r="AC27" i="43"/>
  <c r="AC24" i="43" s="1"/>
  <c r="U23" i="43" s="1"/>
  <c r="AD30" i="43" s="1"/>
  <c r="AC28" i="43"/>
  <c r="Z53" i="51"/>
  <c r="Z54" i="51"/>
  <c r="AA30" i="51"/>
  <c r="Z56" i="51"/>
  <c r="Z55" i="51"/>
  <c r="Z28" i="51" s="1"/>
  <c r="AC27" i="13"/>
  <c r="AC24" i="13" s="1"/>
  <c r="U23" i="13" s="1"/>
  <c r="AD30" i="13" s="1"/>
  <c r="AC28" i="13"/>
  <c r="CM37" i="29"/>
  <c r="BH37" i="29"/>
  <c r="X28" i="27"/>
  <c r="X27" i="27"/>
  <c r="X24" i="27" s="1"/>
  <c r="CW51" i="9"/>
  <c r="CS51" i="9"/>
  <c r="BX51" i="9"/>
  <c r="BU34" i="47"/>
  <c r="CQ34" i="47"/>
  <c r="AO34" i="27"/>
  <c r="AN29" i="25"/>
  <c r="CW51" i="31"/>
  <c r="BX51" i="31"/>
  <c r="CS51" i="31"/>
  <c r="CR50" i="11"/>
  <c r="BV50" i="11"/>
  <c r="DF50" i="11"/>
  <c r="DG50" i="11" s="1"/>
  <c r="DH50" i="11" s="1"/>
  <c r="DI50" i="11" s="1"/>
  <c r="DJ50" i="11" s="1"/>
  <c r="DK50" i="11" s="1"/>
  <c r="DL50" i="11" s="1"/>
  <c r="DM50" i="11" s="1"/>
  <c r="DN50" i="11" s="1"/>
  <c r="BW50" i="11"/>
  <c r="CV50" i="11"/>
  <c r="V27" i="57"/>
  <c r="V24" i="57" s="1"/>
  <c r="V28" i="57"/>
  <c r="AK34" i="53"/>
  <c r="AF34" i="53"/>
  <c r="AJ34" i="53"/>
  <c r="BY36" i="64"/>
  <c r="CX36" i="64"/>
  <c r="CT36" i="64"/>
  <c r="AQ38" i="15"/>
  <c r="CR50" i="27"/>
  <c r="BW50" i="27"/>
  <c r="DF50" i="27"/>
  <c r="DG50" i="27" s="1"/>
  <c r="DH50" i="27" s="1"/>
  <c r="DI50" i="27" s="1"/>
  <c r="DJ50" i="27" s="1"/>
  <c r="DK50" i="27" s="1"/>
  <c r="DL50" i="27" s="1"/>
  <c r="DM50" i="27" s="1"/>
  <c r="DN50" i="27" s="1"/>
  <c r="CV50" i="27"/>
  <c r="BV50" i="27"/>
  <c r="CW51" i="64"/>
  <c r="CS51" i="64"/>
  <c r="BX51" i="64"/>
  <c r="AA28" i="25"/>
  <c r="AA27" i="25"/>
  <c r="AA24" i="25" s="1"/>
  <c r="DF50" i="51"/>
  <c r="DG50" i="51" s="1"/>
  <c r="DH50" i="51" s="1"/>
  <c r="DI50" i="51" s="1"/>
  <c r="DJ50" i="51" s="1"/>
  <c r="DK50" i="51" s="1"/>
  <c r="DL50" i="51" s="1"/>
  <c r="DM50" i="51" s="1"/>
  <c r="DN50" i="51" s="1"/>
  <c r="CV50" i="51"/>
  <c r="CR50" i="51"/>
  <c r="BW50" i="51"/>
  <c r="BV50" i="51"/>
  <c r="X53" i="33"/>
  <c r="X54" i="33"/>
  <c r="Y30" i="33"/>
  <c r="X55" i="33"/>
  <c r="X56" i="33"/>
  <c r="CW51" i="25"/>
  <c r="BX51" i="25"/>
  <c r="CS51" i="25"/>
  <c r="AQ29" i="64"/>
  <c r="W28" i="55"/>
  <c r="W27" i="55"/>
  <c r="W24" i="55" s="1"/>
  <c r="DB37" i="55"/>
  <c r="CD37" i="55"/>
  <c r="AT38" i="37"/>
  <c r="AT38" i="51"/>
  <c r="AT38" i="11"/>
  <c r="AA27" i="47"/>
  <c r="AA24" i="47" s="1"/>
  <c r="AA28" i="47"/>
  <c r="AB53" i="47"/>
  <c r="AB54" i="47"/>
  <c r="AB56" i="47"/>
  <c r="AC30" i="47"/>
  <c r="AB55" i="47"/>
  <c r="CT37" i="19"/>
  <c r="BY37" i="19"/>
  <c r="CX37" i="19"/>
  <c r="AC27" i="35"/>
  <c r="AC24" i="35" s="1"/>
  <c r="U23" i="35" s="1"/>
  <c r="AD30" i="35" s="1"/>
  <c r="AC28" i="35"/>
  <c r="BV50" i="17"/>
  <c r="BW50" i="17"/>
  <c r="CV50" i="17"/>
  <c r="DF50" i="17"/>
  <c r="DG50" i="17" s="1"/>
  <c r="DH50" i="17" s="1"/>
  <c r="DI50" i="17" s="1"/>
  <c r="DJ50" i="17" s="1"/>
  <c r="DK50" i="17" s="1"/>
  <c r="DL50" i="17" s="1"/>
  <c r="DM50" i="17" s="1"/>
  <c r="DN50" i="17" s="1"/>
  <c r="CR50" i="17"/>
  <c r="CW51" i="49"/>
  <c r="BX51" i="49"/>
  <c r="CS51" i="49"/>
  <c r="CS51" i="29"/>
  <c r="CW51" i="29"/>
  <c r="BX51" i="29"/>
  <c r="CS51" i="17"/>
  <c r="BX51" i="17"/>
  <c r="CW51" i="17"/>
  <c r="CQ37" i="25"/>
  <c r="BU37" i="25"/>
  <c r="CD37" i="43"/>
  <c r="DB37" i="43"/>
  <c r="CM37" i="31"/>
  <c r="BH37" i="31"/>
  <c r="AC27" i="41"/>
  <c r="AC24" i="41" s="1"/>
  <c r="U23" i="41" s="1"/>
  <c r="AD30" i="41" s="1"/>
  <c r="AC28" i="41"/>
  <c r="AP29" i="19"/>
  <c r="BW50" i="29"/>
  <c r="CV50" i="29"/>
  <c r="BV50" i="29"/>
  <c r="CR50" i="29"/>
  <c r="DF50" i="29"/>
  <c r="DG50" i="29" s="1"/>
  <c r="DH50" i="29" s="1"/>
  <c r="DI50" i="29" s="1"/>
  <c r="DJ50" i="29" s="1"/>
  <c r="DK50" i="29" s="1"/>
  <c r="DL50" i="29" s="1"/>
  <c r="DM50" i="29" s="1"/>
  <c r="DN50" i="29" s="1"/>
  <c r="BX51" i="45"/>
  <c r="CS51" i="45"/>
  <c r="CW51" i="45"/>
  <c r="AO29" i="59"/>
  <c r="BX36" i="23"/>
  <c r="CW36" i="23"/>
  <c r="CS36" i="23"/>
  <c r="CR50" i="64"/>
  <c r="DF50" i="64"/>
  <c r="DG50" i="64" s="1"/>
  <c r="DH50" i="64" s="1"/>
  <c r="DI50" i="64" s="1"/>
  <c r="DJ50" i="64" s="1"/>
  <c r="DK50" i="64" s="1"/>
  <c r="DL50" i="64" s="1"/>
  <c r="DM50" i="64" s="1"/>
  <c r="DN50" i="64" s="1"/>
  <c r="BV50" i="64"/>
  <c r="BW50" i="64"/>
  <c r="CV50" i="64"/>
  <c r="BV50" i="39"/>
  <c r="CR50" i="39"/>
  <c r="DF50" i="39"/>
  <c r="DG50" i="39" s="1"/>
  <c r="DH50" i="39" s="1"/>
  <c r="DI50" i="39" s="1"/>
  <c r="DJ50" i="39" s="1"/>
  <c r="DK50" i="39" s="1"/>
  <c r="DL50" i="39" s="1"/>
  <c r="DM50" i="39" s="1"/>
  <c r="DN50" i="39" s="1"/>
  <c r="BW50" i="39"/>
  <c r="CV50" i="39"/>
  <c r="DB37" i="61"/>
  <c r="CD37" i="61"/>
  <c r="CV50" i="9"/>
  <c r="BV50" i="9"/>
  <c r="BW50" i="9"/>
  <c r="DF50" i="9"/>
  <c r="DG50" i="9" s="1"/>
  <c r="DH50" i="9" s="1"/>
  <c r="DI50" i="9" s="1"/>
  <c r="DJ50" i="9" s="1"/>
  <c r="DK50" i="9" s="1"/>
  <c r="DL50" i="9" s="1"/>
  <c r="DM50" i="9" s="1"/>
  <c r="DN50" i="9" s="1"/>
  <c r="CR50" i="9"/>
  <c r="BX52" i="64"/>
  <c r="CW52" i="64"/>
  <c r="CS52" i="64"/>
  <c r="AC27" i="11"/>
  <c r="AC24" i="11" s="1"/>
  <c r="U23" i="11" s="1"/>
  <c r="AD30" i="11" s="1"/>
  <c r="AC28" i="11"/>
  <c r="AG29" i="29"/>
  <c r="AL29" i="29"/>
  <c r="CW51" i="43"/>
  <c r="CS51" i="43"/>
  <c r="BX51" i="43"/>
  <c r="CT52" i="15"/>
  <c r="CX52" i="15"/>
  <c r="BY52" i="15"/>
  <c r="DB37" i="11"/>
  <c r="CD37" i="11"/>
  <c r="CS51" i="41"/>
  <c r="CW51" i="41"/>
  <c r="BX51" i="41"/>
  <c r="AO34" i="23"/>
  <c r="BV50" i="15"/>
  <c r="DF50" i="15"/>
  <c r="DG50" i="15" s="1"/>
  <c r="DH50" i="15" s="1"/>
  <c r="DI50" i="15" s="1"/>
  <c r="DJ50" i="15" s="1"/>
  <c r="DK50" i="15" s="1"/>
  <c r="DL50" i="15" s="1"/>
  <c r="DM50" i="15" s="1"/>
  <c r="DN50" i="15" s="1"/>
  <c r="BW50" i="15"/>
  <c r="CR50" i="15"/>
  <c r="CV50" i="15"/>
  <c r="AO34" i="45"/>
  <c r="AQ34" i="64"/>
  <c r="AT38" i="61"/>
  <c r="AT34" i="35"/>
  <c r="AC27" i="15"/>
  <c r="AC24" i="15" s="1"/>
  <c r="U23" i="15" s="1"/>
  <c r="AD30" i="15" s="1"/>
  <c r="AC28" i="15"/>
  <c r="CW51" i="59"/>
  <c r="BX51" i="59"/>
  <c r="CS51" i="59"/>
  <c r="BV50" i="31"/>
  <c r="CV50" i="31"/>
  <c r="DF50" i="31"/>
  <c r="DG50" i="31" s="1"/>
  <c r="DH50" i="31" s="1"/>
  <c r="DI50" i="31" s="1"/>
  <c r="DJ50" i="31" s="1"/>
  <c r="DK50" i="31" s="1"/>
  <c r="DL50" i="31" s="1"/>
  <c r="DM50" i="31" s="1"/>
  <c r="DN50" i="31" s="1"/>
  <c r="CR50" i="31"/>
  <c r="BW50" i="31"/>
  <c r="BX51" i="33"/>
  <c r="CW51" i="33"/>
  <c r="CS51" i="33"/>
  <c r="CR50" i="23"/>
  <c r="BW50" i="23"/>
  <c r="CV50" i="23"/>
  <c r="DF50" i="23"/>
  <c r="DG50" i="23" s="1"/>
  <c r="DH50" i="23" s="1"/>
  <c r="DI50" i="23" s="1"/>
  <c r="DJ50" i="23" s="1"/>
  <c r="DK50" i="23" s="1"/>
  <c r="DL50" i="23" s="1"/>
  <c r="DM50" i="23" s="1"/>
  <c r="DN50" i="23" s="1"/>
  <c r="BV50" i="23"/>
  <c r="DF50" i="57"/>
  <c r="DG50" i="57" s="1"/>
  <c r="DH50" i="57" s="1"/>
  <c r="DI50" i="57" s="1"/>
  <c r="DJ50" i="57" s="1"/>
  <c r="DK50" i="57" s="1"/>
  <c r="DL50" i="57" s="1"/>
  <c r="DM50" i="57" s="1"/>
  <c r="DN50" i="57" s="1"/>
  <c r="CV50" i="57"/>
  <c r="CR50" i="57"/>
  <c r="BV50" i="57"/>
  <c r="BW50" i="57"/>
  <c r="BV50" i="19"/>
  <c r="DF50" i="19"/>
  <c r="DG50" i="19" s="1"/>
  <c r="DH50" i="19" s="1"/>
  <c r="DI50" i="19" s="1"/>
  <c r="DJ50" i="19" s="1"/>
  <c r="DK50" i="19" s="1"/>
  <c r="DL50" i="19" s="1"/>
  <c r="DM50" i="19" s="1"/>
  <c r="DN50" i="19" s="1"/>
  <c r="CV50" i="19"/>
  <c r="CR50" i="19"/>
  <c r="BW50" i="19"/>
  <c r="Y54" i="29"/>
  <c r="Y53" i="29"/>
  <c r="Z30" i="29"/>
  <c r="Y55" i="29"/>
  <c r="Y56" i="29"/>
  <c r="AT38" i="57"/>
  <c r="AN34" i="29"/>
  <c r="CY34" i="39"/>
  <c r="CU34" i="39"/>
  <c r="BZ34" i="39"/>
  <c r="DB37" i="57"/>
  <c r="CD37" i="57"/>
  <c r="CS51" i="35"/>
  <c r="CW51" i="35"/>
  <c r="BX51" i="35"/>
  <c r="AC27" i="17"/>
  <c r="AC24" i="17" s="1"/>
  <c r="U23" i="17" s="1"/>
  <c r="AD30" i="17" s="1"/>
  <c r="AC28" i="17"/>
  <c r="CS51" i="53"/>
  <c r="BX51" i="53"/>
  <c r="CW51" i="53"/>
  <c r="AQ29" i="17"/>
  <c r="AB27" i="45"/>
  <c r="AB24" i="45" s="1"/>
  <c r="AB28" i="45"/>
  <c r="AC53" i="45"/>
  <c r="AC54" i="45"/>
  <c r="AC56" i="45"/>
  <c r="AC55" i="45"/>
  <c r="AK38" i="31"/>
  <c r="AF38" i="31"/>
  <c r="AJ38" i="31"/>
  <c r="CV50" i="47"/>
  <c r="DF50" i="47"/>
  <c r="DG50" i="47" s="1"/>
  <c r="DH50" i="47" s="1"/>
  <c r="DI50" i="47" s="1"/>
  <c r="DJ50" i="47" s="1"/>
  <c r="DK50" i="47" s="1"/>
  <c r="DL50" i="47" s="1"/>
  <c r="DM50" i="47" s="1"/>
  <c r="DN50" i="47" s="1"/>
  <c r="BW50" i="47"/>
  <c r="CR50" i="47"/>
  <c r="BV50" i="47"/>
  <c r="CM36" i="33"/>
  <c r="BH36" i="33"/>
  <c r="AR29" i="15"/>
  <c r="BX51" i="27"/>
  <c r="CS51" i="27"/>
  <c r="CW51" i="27"/>
  <c r="V55" i="59"/>
  <c r="W30" i="59"/>
  <c r="V53" i="59"/>
  <c r="V54" i="59"/>
  <c r="V56" i="59"/>
  <c r="AB27" i="23"/>
  <c r="AB24" i="23" s="1"/>
  <c r="AB28" i="23"/>
  <c r="AM38" i="27"/>
  <c r="AC27" i="19"/>
  <c r="AC24" i="19" s="1"/>
  <c r="U23" i="19" s="1"/>
  <c r="AD30" i="19" s="1"/>
  <c r="AC28" i="19"/>
  <c r="AU38" i="13"/>
  <c r="CW51" i="11"/>
  <c r="CS51" i="11"/>
  <c r="BX51" i="11"/>
  <c r="DF50" i="49"/>
  <c r="DG50" i="49" s="1"/>
  <c r="DH50" i="49" s="1"/>
  <c r="DI50" i="49" s="1"/>
  <c r="DJ50" i="49" s="1"/>
  <c r="DK50" i="49" s="1"/>
  <c r="DL50" i="49" s="1"/>
  <c r="DM50" i="49" s="1"/>
  <c r="DN50" i="49" s="1"/>
  <c r="CR50" i="49"/>
  <c r="BV50" i="49"/>
  <c r="CV50" i="49"/>
  <c r="BW50" i="49"/>
  <c r="CD37" i="37"/>
  <c r="DB37" i="37"/>
  <c r="CR50" i="45"/>
  <c r="DF50" i="45"/>
  <c r="DG50" i="45" s="1"/>
  <c r="DH50" i="45" s="1"/>
  <c r="DI50" i="45" s="1"/>
  <c r="DJ50" i="45" s="1"/>
  <c r="DK50" i="45" s="1"/>
  <c r="DL50" i="45" s="1"/>
  <c r="DM50" i="45" s="1"/>
  <c r="DN50" i="45" s="1"/>
  <c r="BW50" i="45"/>
  <c r="CV50" i="45"/>
  <c r="BV50" i="45"/>
  <c r="AT34" i="13"/>
  <c r="AD34" i="57"/>
  <c r="AH34" i="57"/>
  <c r="CV50" i="25"/>
  <c r="BW50" i="25"/>
  <c r="BV50" i="25"/>
  <c r="DF50" i="25"/>
  <c r="DG50" i="25" s="1"/>
  <c r="DH50" i="25" s="1"/>
  <c r="DI50" i="25" s="1"/>
  <c r="DJ50" i="25" s="1"/>
  <c r="DK50" i="25" s="1"/>
  <c r="DL50" i="25" s="1"/>
  <c r="DM50" i="25" s="1"/>
  <c r="DN50" i="25" s="1"/>
  <c r="CR50" i="25"/>
  <c r="CS51" i="23"/>
  <c r="BX51" i="23"/>
  <c r="CW51" i="23"/>
  <c r="W27" i="31"/>
  <c r="W24" i="31" s="1"/>
  <c r="W28" i="31"/>
  <c r="AP34" i="51"/>
  <c r="BI36" i="29"/>
  <c r="CO36" i="29"/>
  <c r="CR50" i="53"/>
  <c r="CV50" i="53"/>
  <c r="DF50" i="53"/>
  <c r="DG50" i="53" s="1"/>
  <c r="DH50" i="53" s="1"/>
  <c r="DI50" i="53" s="1"/>
  <c r="DJ50" i="53" s="1"/>
  <c r="DK50" i="53" s="1"/>
  <c r="DL50" i="53" s="1"/>
  <c r="DM50" i="53" s="1"/>
  <c r="DN50" i="53" s="1"/>
  <c r="BW50" i="53"/>
  <c r="BV50" i="53"/>
  <c r="Y27" i="51"/>
  <c r="Y24" i="51" s="1"/>
  <c r="Y28" i="51"/>
  <c r="Y55" i="27"/>
  <c r="Z30" i="27"/>
  <c r="Y53" i="27"/>
  <c r="Y54" i="27"/>
  <c r="Y56" i="27"/>
  <c r="AN34" i="25"/>
  <c r="W54" i="57"/>
  <c r="W53" i="57"/>
  <c r="X30" i="57"/>
  <c r="W56" i="57"/>
  <c r="W55" i="57"/>
  <c r="AH34" i="59"/>
  <c r="AD34" i="59"/>
  <c r="AT38" i="41"/>
  <c r="AT38" i="45"/>
  <c r="AB53" i="25"/>
  <c r="AB54" i="25"/>
  <c r="AC30" i="25"/>
  <c r="AB55" i="25"/>
  <c r="AB56" i="25"/>
  <c r="AK34" i="55"/>
  <c r="AF34" i="55"/>
  <c r="AJ34" i="55"/>
  <c r="CX37" i="64"/>
  <c r="CT37" i="64"/>
  <c r="BY37" i="64"/>
  <c r="W28" i="33"/>
  <c r="W27" i="33"/>
  <c r="W24" i="33" s="1"/>
  <c r="AR34" i="17"/>
  <c r="AP38" i="17"/>
  <c r="CD37" i="45"/>
  <c r="DB37" i="45"/>
  <c r="AC27" i="37"/>
  <c r="AC24" i="37" s="1"/>
  <c r="U23" i="37" s="1"/>
  <c r="AD30" i="37" s="1"/>
  <c r="AC28" i="37"/>
  <c r="X53" i="55"/>
  <c r="Y30" i="55"/>
  <c r="X54" i="55"/>
  <c r="X56" i="55"/>
  <c r="X55" i="55"/>
  <c r="X28" i="55" s="1"/>
  <c r="BH52" i="29"/>
  <c r="CM52" i="29"/>
  <c r="AO29" i="61"/>
  <c r="AT38" i="35"/>
  <c r="CQ52" i="25"/>
  <c r="BU52" i="25"/>
  <c r="CD37" i="51"/>
  <c r="DB37" i="51"/>
  <c r="AF29" i="33"/>
  <c r="AJ29" i="33"/>
  <c r="AK29" i="33"/>
  <c r="CO36" i="31"/>
  <c r="BI36" i="31"/>
  <c r="AT34" i="15"/>
  <c r="AK34" i="31"/>
  <c r="AF34" i="31"/>
  <c r="AJ34" i="31"/>
  <c r="BX52" i="17"/>
  <c r="CW52" i="17"/>
  <c r="CS52" i="17"/>
  <c r="CS51" i="47"/>
  <c r="CW51" i="47"/>
  <c r="BX51" i="47"/>
  <c r="AK29" i="31"/>
  <c r="AF29" i="31"/>
  <c r="AJ29" i="31"/>
  <c r="CS52" i="19"/>
  <c r="BX52" i="19"/>
  <c r="CW52" i="19"/>
  <c r="BV52" i="23"/>
  <c r="CR52" i="23"/>
  <c r="CV52" i="23"/>
  <c r="DF52" i="23"/>
  <c r="DG52" i="23" s="1"/>
  <c r="DH52" i="23" s="1"/>
  <c r="DI52" i="23" s="1"/>
  <c r="DJ52" i="23" s="1"/>
  <c r="DK52" i="23" s="1"/>
  <c r="DL52" i="23" s="1"/>
  <c r="DM52" i="23" s="1"/>
  <c r="DN52" i="23" s="1"/>
  <c r="BW52" i="23"/>
  <c r="CT36" i="17"/>
  <c r="CX36" i="17"/>
  <c r="BY36" i="17"/>
  <c r="AB27" i="9"/>
  <c r="AB24" i="9" s="1"/>
  <c r="AB28" i="9"/>
  <c r="AC53" i="9"/>
  <c r="AC56" i="9"/>
  <c r="AC54" i="9"/>
  <c r="AC55" i="9"/>
  <c r="BP52" i="33"/>
  <c r="BQ52" i="33" s="1"/>
  <c r="BR52" i="33" s="1"/>
  <c r="BS52" i="33" s="1"/>
  <c r="BT52" i="33" s="1"/>
  <c r="BF52" i="33"/>
  <c r="BG52" i="33"/>
  <c r="CN52" i="33" s="1"/>
  <c r="CL52" i="33"/>
  <c r="CW51" i="51"/>
  <c r="CS51" i="51"/>
  <c r="BX51" i="51"/>
  <c r="DF50" i="55"/>
  <c r="DG50" i="55" s="1"/>
  <c r="DH50" i="55" s="1"/>
  <c r="DI50" i="55" s="1"/>
  <c r="DJ50" i="55" s="1"/>
  <c r="DK50" i="55" s="1"/>
  <c r="DL50" i="55" s="1"/>
  <c r="DM50" i="55" s="1"/>
  <c r="DN50" i="55" s="1"/>
  <c r="CV50" i="55"/>
  <c r="BV50" i="55"/>
  <c r="BW50" i="55"/>
  <c r="CR50" i="55"/>
  <c r="CO34" i="3"/>
  <c r="BI34" i="3"/>
  <c r="AU38" i="59"/>
  <c r="BW50" i="33"/>
  <c r="DF50" i="33"/>
  <c r="DG50" i="33" s="1"/>
  <c r="DH50" i="33" s="1"/>
  <c r="DI50" i="33" s="1"/>
  <c r="DJ50" i="33" s="1"/>
  <c r="DK50" i="33" s="1"/>
  <c r="DL50" i="33" s="1"/>
  <c r="DM50" i="33" s="1"/>
  <c r="DN50" i="33" s="1"/>
  <c r="CV50" i="33"/>
  <c r="BV50" i="33"/>
  <c r="CR50" i="33"/>
  <c r="CC37" i="59"/>
  <c r="CB37" i="59"/>
  <c r="DA37" i="59"/>
  <c r="AT38" i="43"/>
  <c r="CS51" i="13"/>
  <c r="CW51" i="13"/>
  <c r="BX51" i="13"/>
  <c r="AP29" i="57"/>
  <c r="AS29" i="13"/>
  <c r="AS29" i="37"/>
  <c r="CR50" i="13"/>
  <c r="CV50" i="13"/>
  <c r="BW50" i="13"/>
  <c r="DF50" i="13"/>
  <c r="DG50" i="13" s="1"/>
  <c r="DH50" i="13" s="1"/>
  <c r="DI50" i="13" s="1"/>
  <c r="DJ50" i="13" s="1"/>
  <c r="DK50" i="13" s="1"/>
  <c r="DL50" i="13" s="1"/>
  <c r="DM50" i="13" s="1"/>
  <c r="DN50" i="13" s="1"/>
  <c r="BV50" i="13"/>
  <c r="AQ38" i="19"/>
  <c r="U53" i="61"/>
  <c r="V30" i="61"/>
  <c r="U54" i="61"/>
  <c r="U56" i="61"/>
  <c r="U55" i="61"/>
  <c r="CO52" i="27"/>
  <c r="BI52" i="27"/>
  <c r="CR36" i="25"/>
  <c r="BV36" i="25"/>
  <c r="BW36" i="25"/>
  <c r="DF36" i="25"/>
  <c r="DG36" i="25" s="1"/>
  <c r="DH36" i="25" s="1"/>
  <c r="DI36" i="25" s="1"/>
  <c r="DJ36" i="25" s="1"/>
  <c r="DK36" i="25" s="1"/>
  <c r="DL36" i="25" s="1"/>
  <c r="DM36" i="25" s="1"/>
  <c r="DN36" i="25" s="1"/>
  <c r="CV36" i="25"/>
  <c r="CU36" i="15"/>
  <c r="CY36" i="15"/>
  <c r="BZ36" i="15"/>
  <c r="CR50" i="59"/>
  <c r="DF50" i="59"/>
  <c r="DG50" i="59" s="1"/>
  <c r="DH50" i="59" s="1"/>
  <c r="DI50" i="59" s="1"/>
  <c r="DJ50" i="59" s="1"/>
  <c r="DK50" i="59" s="1"/>
  <c r="DL50" i="59" s="1"/>
  <c r="DM50" i="59" s="1"/>
  <c r="DN50" i="59" s="1"/>
  <c r="BW50" i="59"/>
  <c r="CV50" i="59"/>
  <c r="BV50" i="59"/>
  <c r="AO29" i="23"/>
  <c r="BV50" i="61"/>
  <c r="CV50" i="61"/>
  <c r="DF50" i="61"/>
  <c r="DG50" i="61" s="1"/>
  <c r="DH50" i="61" s="1"/>
  <c r="DI50" i="61" s="1"/>
  <c r="DJ50" i="61" s="1"/>
  <c r="DK50" i="61" s="1"/>
  <c r="DL50" i="61" s="1"/>
  <c r="DM50" i="61" s="1"/>
  <c r="DN50" i="61" s="1"/>
  <c r="BW50" i="61"/>
  <c r="CR50" i="61"/>
  <c r="CP36" i="27"/>
  <c r="BJ36" i="27"/>
  <c r="BW50" i="35"/>
  <c r="BV50" i="35"/>
  <c r="CR50" i="35"/>
  <c r="DF50" i="35"/>
  <c r="DG50" i="35" s="1"/>
  <c r="DH50" i="35" s="1"/>
  <c r="DI50" i="35" s="1"/>
  <c r="DJ50" i="35" s="1"/>
  <c r="DK50" i="35" s="1"/>
  <c r="DL50" i="35" s="1"/>
  <c r="DM50" i="35" s="1"/>
  <c r="DN50" i="35" s="1"/>
  <c r="CV50" i="35"/>
  <c r="AR29" i="41"/>
  <c r="BV50" i="37"/>
  <c r="CV50" i="37"/>
  <c r="CR50" i="37"/>
  <c r="DF50" i="37"/>
  <c r="DG50" i="37" s="1"/>
  <c r="DH50" i="37" s="1"/>
  <c r="DI50" i="37" s="1"/>
  <c r="DJ50" i="37" s="1"/>
  <c r="DK50" i="37" s="1"/>
  <c r="DL50" i="37" s="1"/>
  <c r="DM50" i="37" s="1"/>
  <c r="DN50" i="37" s="1"/>
  <c r="BW50" i="37"/>
  <c r="AN38" i="23"/>
  <c r="CP37" i="27"/>
  <c r="BJ37" i="27"/>
  <c r="CW51" i="37"/>
  <c r="BX51" i="37"/>
  <c r="CS51" i="37"/>
  <c r="BY36" i="19"/>
  <c r="CT36" i="19"/>
  <c r="CX36" i="19"/>
  <c r="AD53" i="64"/>
  <c r="AD54" i="64"/>
  <c r="AE30" i="64"/>
  <c r="AD56" i="64"/>
  <c r="AD55" i="64"/>
  <c r="AC34" i="61"/>
  <c r="AS34" i="37"/>
  <c r="AM29" i="27"/>
  <c r="BY37" i="17"/>
  <c r="CT37" i="17"/>
  <c r="CX37" i="17"/>
  <c r="X28" i="29"/>
  <c r="X27" i="29"/>
  <c r="X24" i="29" s="1"/>
  <c r="AK34" i="33"/>
  <c r="AF34" i="33"/>
  <c r="AJ34" i="33"/>
  <c r="AE38" i="29"/>
  <c r="AI38" i="29"/>
  <c r="AM38" i="25"/>
  <c r="CW51" i="61"/>
  <c r="CS51" i="61"/>
  <c r="BX51" i="61"/>
  <c r="CA37" i="13"/>
  <c r="CZ37" i="13"/>
  <c r="CU37" i="15"/>
  <c r="BZ37" i="15"/>
  <c r="CY37" i="15"/>
  <c r="BG37" i="33"/>
  <c r="CN37" i="33" s="1"/>
  <c r="BF37" i="33"/>
  <c r="CL37" i="33"/>
  <c r="BP37" i="33"/>
  <c r="BQ37" i="33" s="1"/>
  <c r="BR37" i="33" s="1"/>
  <c r="BS37" i="33" s="1"/>
  <c r="BT37" i="33" s="1"/>
  <c r="CW51" i="39"/>
  <c r="BX51" i="39"/>
  <c r="CS51" i="39"/>
  <c r="CD37" i="35"/>
  <c r="DB37" i="35"/>
  <c r="CM52" i="31"/>
  <c r="BH52" i="31"/>
  <c r="BX51" i="15"/>
  <c r="CS51" i="15"/>
  <c r="CW51" i="15"/>
  <c r="BV50" i="41"/>
  <c r="DF50" i="41"/>
  <c r="DG50" i="41" s="1"/>
  <c r="DH50" i="41" s="1"/>
  <c r="DI50" i="41" s="1"/>
  <c r="DJ50" i="41" s="1"/>
  <c r="DK50" i="41" s="1"/>
  <c r="DL50" i="41" s="1"/>
  <c r="DM50" i="41" s="1"/>
  <c r="DN50" i="41" s="1"/>
  <c r="BW50" i="41"/>
  <c r="CR50" i="41"/>
  <c r="CV50" i="41"/>
  <c r="CZ52" i="13"/>
  <c r="CA52" i="13"/>
  <c r="CW51" i="57"/>
  <c r="BX51" i="57"/>
  <c r="CS51" i="57"/>
  <c r="DB37" i="41"/>
  <c r="CD37" i="41"/>
  <c r="CP34" i="49"/>
  <c r="BJ34" i="49"/>
  <c r="AQ29" i="55"/>
  <c r="AP34" i="43"/>
  <c r="AR38" i="64"/>
  <c r="AT38" i="55"/>
  <c r="AQ34" i="41"/>
  <c r="AP34" i="19"/>
  <c r="AH38" i="33"/>
  <c r="AD38" i="33"/>
  <c r="U27" i="59"/>
  <c r="U24" i="59" s="1"/>
  <c r="U28" i="59"/>
  <c r="AT38" i="53"/>
  <c r="AU37" i="53"/>
  <c r="AT38" i="49"/>
  <c r="AU37" i="49"/>
  <c r="AU37" i="47"/>
  <c r="AT38" i="47"/>
  <c r="AU37" i="39"/>
  <c r="AU38" i="39"/>
  <c r="AR38" i="9"/>
  <c r="AT37" i="9"/>
  <c r="DP35" i="64"/>
  <c r="CZ35" i="61"/>
  <c r="CA35" i="61"/>
  <c r="DJ35" i="61"/>
  <c r="DJ35" i="59"/>
  <c r="CZ35" i="59"/>
  <c r="CA35" i="59"/>
  <c r="DJ35" i="57"/>
  <c r="CZ35" i="57"/>
  <c r="CA35" i="57"/>
  <c r="CC35" i="55"/>
  <c r="DA35" i="55"/>
  <c r="CB35" i="55"/>
  <c r="DK35" i="55"/>
  <c r="DA35" i="53"/>
  <c r="CC35" i="53"/>
  <c r="CB35" i="53"/>
  <c r="DK35" i="53"/>
  <c r="DL29" i="53"/>
  <c r="CD29" i="53"/>
  <c r="DB29" i="53"/>
  <c r="CC35" i="51"/>
  <c r="CB35" i="51"/>
  <c r="DA35" i="51"/>
  <c r="DA29" i="51"/>
  <c r="CC29" i="51"/>
  <c r="CB29" i="51"/>
  <c r="DK35" i="51"/>
  <c r="DK29" i="51"/>
  <c r="CA29" i="49"/>
  <c r="CZ29" i="49"/>
  <c r="DA35" i="49"/>
  <c r="CC35" i="49"/>
  <c r="CB35" i="49"/>
  <c r="DJ29" i="49"/>
  <c r="DK35" i="49"/>
  <c r="DA35" i="47"/>
  <c r="CC35" i="47"/>
  <c r="CB35" i="47"/>
  <c r="DK35" i="47"/>
  <c r="CZ29" i="47"/>
  <c r="CA29" i="47"/>
  <c r="DJ29" i="47"/>
  <c r="DA29" i="45"/>
  <c r="CC29" i="45"/>
  <c r="CB29" i="45"/>
  <c r="DK29" i="45"/>
  <c r="CA35" i="45"/>
  <c r="CZ35" i="45"/>
  <c r="DJ35" i="45"/>
  <c r="DK35" i="43"/>
  <c r="DJ29" i="43"/>
  <c r="CZ29" i="43"/>
  <c r="CA29" i="43"/>
  <c r="CC35" i="43"/>
  <c r="DA35" i="43"/>
  <c r="CB35" i="43"/>
  <c r="CD35" i="41"/>
  <c r="DB35" i="41"/>
  <c r="DL35" i="41"/>
  <c r="DK34" i="39"/>
  <c r="DL35" i="39"/>
  <c r="DK29" i="39"/>
  <c r="CC29" i="39"/>
  <c r="CB29" i="39"/>
  <c r="DA29" i="39"/>
  <c r="CD35" i="39"/>
  <c r="DB35" i="39"/>
  <c r="DB35" i="37"/>
  <c r="CD35" i="37"/>
  <c r="DL35" i="37"/>
  <c r="DJ35" i="35"/>
  <c r="CA35" i="35"/>
  <c r="CZ35" i="35"/>
  <c r="DJ35" i="33"/>
  <c r="CZ35" i="33"/>
  <c r="CA35" i="33"/>
  <c r="CA35" i="31"/>
  <c r="CZ35" i="31"/>
  <c r="DJ35" i="31"/>
  <c r="DA35" i="29"/>
  <c r="CC35" i="29"/>
  <c r="CB35" i="29"/>
  <c r="DK35" i="29"/>
  <c r="DC35" i="27"/>
  <c r="CE35" i="27"/>
  <c r="DM35" i="27"/>
  <c r="DJ35" i="25"/>
  <c r="CA35" i="25"/>
  <c r="CZ35" i="25"/>
  <c r="DA35" i="23"/>
  <c r="CB35" i="23"/>
  <c r="CC35" i="23"/>
  <c r="DK35" i="23"/>
  <c r="DK35" i="19"/>
  <c r="DA35" i="19"/>
  <c r="CC35" i="19"/>
  <c r="CB35" i="19"/>
  <c r="DA35" i="17"/>
  <c r="CC35" i="17"/>
  <c r="CB35" i="17"/>
  <c r="DK35" i="17"/>
  <c r="DK35" i="15"/>
  <c r="CC35" i="15"/>
  <c r="CB35" i="15"/>
  <c r="DA35" i="15"/>
  <c r="CZ35" i="13"/>
  <c r="CA35" i="13"/>
  <c r="DJ35" i="13"/>
  <c r="DK35" i="11"/>
  <c r="CB35" i="11"/>
  <c r="DA35" i="11"/>
  <c r="CC35" i="11"/>
  <c r="DK35" i="9"/>
  <c r="CY29" i="9"/>
  <c r="BZ29" i="9"/>
  <c r="CU29" i="9"/>
  <c r="CZ34" i="9"/>
  <c r="CA34" i="9"/>
  <c r="DJ34" i="9"/>
  <c r="CC35" i="9"/>
  <c r="CB35" i="9"/>
  <c r="DA35" i="9"/>
  <c r="DI29" i="9"/>
  <c r="P28" i="3"/>
  <c r="P27" i="3"/>
  <c r="P24" i="3" s="1"/>
  <c r="S52" i="3"/>
  <c r="N52" i="3"/>
  <c r="M54" i="3"/>
  <c r="M53" i="3"/>
  <c r="Q54" i="3"/>
  <c r="Q53" i="3"/>
  <c r="L28" i="3"/>
  <c r="L27" i="3"/>
  <c r="L24" i="3" s="1"/>
  <c r="R54" i="3"/>
  <c r="R53" i="3"/>
  <c r="BX49" i="3"/>
  <c r="CW49" i="3"/>
  <c r="CS49" i="3"/>
  <c r="CU47" i="3"/>
  <c r="BZ47" i="3"/>
  <c r="CY47" i="3"/>
  <c r="CC31" i="3"/>
  <c r="CB31" i="3"/>
  <c r="DA31" i="3"/>
  <c r="CS35" i="3"/>
  <c r="BX35" i="3"/>
  <c r="CW35" i="3"/>
  <c r="CC32" i="3"/>
  <c r="CB32" i="3"/>
  <c r="DA32" i="3"/>
  <c r="CC46" i="3"/>
  <c r="CB46" i="3"/>
  <c r="DA46" i="3"/>
  <c r="CC45" i="3"/>
  <c r="DA45" i="3"/>
  <c r="CB45" i="3"/>
  <c r="CC33" i="3"/>
  <c r="CB33" i="3"/>
  <c r="DA33" i="3"/>
  <c r="CB51" i="3"/>
  <c r="DA51" i="3"/>
  <c r="CA44" i="3"/>
  <c r="CC44" i="3" s="1"/>
  <c r="CZ44" i="3"/>
  <c r="DB41" i="3"/>
  <c r="CD41" i="3"/>
  <c r="DA39" i="3"/>
  <c r="CB39" i="3"/>
  <c r="CY50" i="3"/>
  <c r="BZ50" i="3"/>
  <c r="CU50" i="3"/>
  <c r="CD40" i="3"/>
  <c r="DB40" i="3"/>
  <c r="CM48" i="3"/>
  <c r="BH48" i="3"/>
  <c r="DA42" i="3"/>
  <c r="CB42" i="3"/>
  <c r="AS29" i="3"/>
  <c r="Z52" i="3"/>
  <c r="Z36" i="3"/>
  <c r="Y38" i="3"/>
  <c r="Y37" i="3"/>
  <c r="AE38" i="33" l="1"/>
  <c r="AI38" i="33"/>
  <c r="AR29" i="55"/>
  <c r="BY51" i="57"/>
  <c r="CT51" i="57"/>
  <c r="CX51" i="57"/>
  <c r="CC52" i="13"/>
  <c r="CB52" i="13"/>
  <c r="DA52" i="13"/>
  <c r="CW50" i="41"/>
  <c r="CS50" i="41"/>
  <c r="BX50" i="41"/>
  <c r="CX51" i="15"/>
  <c r="CT51" i="15"/>
  <c r="BY51" i="15"/>
  <c r="CE37" i="35"/>
  <c r="DC37" i="35"/>
  <c r="BY51" i="39"/>
  <c r="CT51" i="39"/>
  <c r="CX51" i="39"/>
  <c r="BH37" i="33"/>
  <c r="CM37" i="33"/>
  <c r="CC37" i="13"/>
  <c r="CB37" i="13"/>
  <c r="DA37" i="13"/>
  <c r="AK38" i="29"/>
  <c r="AF38" i="29"/>
  <c r="AJ38" i="29"/>
  <c r="AN29" i="27"/>
  <c r="AT34" i="37"/>
  <c r="AD34" i="61"/>
  <c r="AH34" i="61"/>
  <c r="BZ36" i="19"/>
  <c r="CY36" i="19"/>
  <c r="CU36" i="19"/>
  <c r="CT51" i="37"/>
  <c r="CX51" i="37"/>
  <c r="BY51" i="37"/>
  <c r="CQ37" i="27"/>
  <c r="BU37" i="27"/>
  <c r="BX50" i="37"/>
  <c r="CW50" i="37"/>
  <c r="CS50" i="37"/>
  <c r="AP29" i="23"/>
  <c r="CA36" i="15"/>
  <c r="CZ36" i="15"/>
  <c r="BX36" i="25"/>
  <c r="CS36" i="25"/>
  <c r="CW36" i="25"/>
  <c r="BJ52" i="27"/>
  <c r="CP52" i="27"/>
  <c r="U27" i="61"/>
  <c r="U24" i="61" s="1"/>
  <c r="U28" i="61"/>
  <c r="AR38" i="19"/>
  <c r="AT29" i="37"/>
  <c r="AQ29" i="57"/>
  <c r="CS50" i="33"/>
  <c r="CW50" i="33"/>
  <c r="BX50" i="33"/>
  <c r="BJ34" i="3"/>
  <c r="CP34" i="3"/>
  <c r="CW50" i="55"/>
  <c r="BX50" i="55"/>
  <c r="CS50" i="55"/>
  <c r="CM52" i="33"/>
  <c r="BH52" i="33"/>
  <c r="CY36" i="17"/>
  <c r="BZ36" i="17"/>
  <c r="CU36" i="17"/>
  <c r="AG29" i="31"/>
  <c r="AL29" i="31"/>
  <c r="CX51" i="47"/>
  <c r="BY51" i="47"/>
  <c r="CT51" i="47"/>
  <c r="AG34" i="31"/>
  <c r="AL34" i="31"/>
  <c r="CP36" i="31"/>
  <c r="BJ36" i="31"/>
  <c r="AL29" i="33"/>
  <c r="AG29" i="33"/>
  <c r="CE37" i="51"/>
  <c r="DC37" i="51"/>
  <c r="AU38" i="35"/>
  <c r="X27" i="55"/>
  <c r="X24" i="55" s="1"/>
  <c r="AD54" i="37"/>
  <c r="AE30" i="37"/>
  <c r="AD53" i="37"/>
  <c r="AD56" i="37"/>
  <c r="AD55" i="37"/>
  <c r="DC37" i="45"/>
  <c r="CE37" i="45"/>
  <c r="AQ38" i="17"/>
  <c r="AS34" i="17"/>
  <c r="AG34" i="55"/>
  <c r="AL34" i="55"/>
  <c r="AC54" i="25"/>
  <c r="AC53" i="25"/>
  <c r="AC55" i="25"/>
  <c r="AC56" i="25"/>
  <c r="AB28" i="25"/>
  <c r="AB27" i="25"/>
  <c r="AB24" i="25" s="1"/>
  <c r="AU38" i="45"/>
  <c r="AU38" i="41"/>
  <c r="AI34" i="59"/>
  <c r="AE34" i="59"/>
  <c r="X54" i="57"/>
  <c r="X53" i="57"/>
  <c r="Y30" i="57"/>
  <c r="X56" i="57"/>
  <c r="X55" i="57"/>
  <c r="AO34" i="25"/>
  <c r="AA30" i="27"/>
  <c r="Z53" i="27"/>
  <c r="Z54" i="27"/>
  <c r="Z55" i="27"/>
  <c r="Z56" i="27"/>
  <c r="CW50" i="53"/>
  <c r="CS50" i="53"/>
  <c r="BX50" i="53"/>
  <c r="CP36" i="29"/>
  <c r="BJ36" i="29"/>
  <c r="AQ34" i="51"/>
  <c r="BY51" i="23"/>
  <c r="CT51" i="23"/>
  <c r="CX51" i="23"/>
  <c r="CS50" i="25"/>
  <c r="CW50" i="25"/>
  <c r="BX50" i="25"/>
  <c r="CW50" i="45"/>
  <c r="CS50" i="45"/>
  <c r="BX50" i="45"/>
  <c r="DC37" i="37"/>
  <c r="CE37" i="37"/>
  <c r="BY51" i="11"/>
  <c r="CX51" i="11"/>
  <c r="CT51" i="11"/>
  <c r="AV38" i="13"/>
  <c r="AD54" i="19"/>
  <c r="AD53" i="19"/>
  <c r="AE30" i="19"/>
  <c r="AD56" i="19"/>
  <c r="AD55" i="19"/>
  <c r="AN38" i="27"/>
  <c r="W54" i="59"/>
  <c r="X30" i="59"/>
  <c r="W53" i="59"/>
  <c r="W56" i="59"/>
  <c r="W55" i="59"/>
  <c r="BY51" i="27"/>
  <c r="CT51" i="27"/>
  <c r="CX51" i="27"/>
  <c r="BI36" i="33"/>
  <c r="CO36" i="33"/>
  <c r="BX50" i="47"/>
  <c r="CS50" i="47"/>
  <c r="CW50" i="47"/>
  <c r="AC27" i="45"/>
  <c r="AC24" i="45" s="1"/>
  <c r="U23" i="45" s="1"/>
  <c r="AD30" i="45" s="1"/>
  <c r="AC28" i="45"/>
  <c r="AD53" i="17"/>
  <c r="AD54" i="17"/>
  <c r="AE30" i="17"/>
  <c r="AD55" i="17"/>
  <c r="AD56" i="17"/>
  <c r="DC37" i="57"/>
  <c r="CE37" i="57"/>
  <c r="CA34" i="39"/>
  <c r="CZ34" i="39"/>
  <c r="Z53" i="29"/>
  <c r="AA30" i="29"/>
  <c r="Z54" i="29"/>
  <c r="Z55" i="29"/>
  <c r="Z56" i="29"/>
  <c r="BY51" i="33"/>
  <c r="CT51" i="33"/>
  <c r="CX51" i="33"/>
  <c r="AD53" i="15"/>
  <c r="AE30" i="15"/>
  <c r="AD54" i="15"/>
  <c r="AD55" i="15"/>
  <c r="AD56" i="15"/>
  <c r="AU34" i="35"/>
  <c r="AU38" i="61"/>
  <c r="AR34" i="64"/>
  <c r="AP34" i="45"/>
  <c r="CX51" i="41"/>
  <c r="BY51" i="41"/>
  <c r="CT51" i="41"/>
  <c r="CX51" i="43"/>
  <c r="BY51" i="43"/>
  <c r="CT51" i="43"/>
  <c r="AM29" i="29"/>
  <c r="AD54" i="11"/>
  <c r="AE30" i="11"/>
  <c r="AD53" i="11"/>
  <c r="AD56" i="11"/>
  <c r="AD55" i="11"/>
  <c r="CS50" i="64"/>
  <c r="BX50" i="64"/>
  <c r="CW50" i="64"/>
  <c r="AP29" i="59"/>
  <c r="BX50" i="29"/>
  <c r="CW50" i="29"/>
  <c r="CS50" i="29"/>
  <c r="BI37" i="31"/>
  <c r="CO37" i="31"/>
  <c r="CR37" i="25"/>
  <c r="BV37" i="25"/>
  <c r="CV37" i="25"/>
  <c r="BW37" i="25"/>
  <c r="DF37" i="25"/>
  <c r="DG37" i="25" s="1"/>
  <c r="DH37" i="25" s="1"/>
  <c r="DI37" i="25" s="1"/>
  <c r="DJ37" i="25" s="1"/>
  <c r="DK37" i="25" s="1"/>
  <c r="DL37" i="25" s="1"/>
  <c r="DM37" i="25" s="1"/>
  <c r="DN37" i="25" s="1"/>
  <c r="AC54" i="47"/>
  <c r="AC55" i="47"/>
  <c r="AC53" i="47"/>
  <c r="AC56" i="47"/>
  <c r="AU38" i="11"/>
  <c r="AU38" i="51"/>
  <c r="AU38" i="37"/>
  <c r="CW50" i="51"/>
  <c r="BX50" i="51"/>
  <c r="CS50" i="51"/>
  <c r="CX51" i="64"/>
  <c r="CT51" i="64"/>
  <c r="BY51" i="64"/>
  <c r="BZ36" i="64"/>
  <c r="CY36" i="64"/>
  <c r="CU36" i="64"/>
  <c r="CS50" i="11"/>
  <c r="BX50" i="11"/>
  <c r="CW50" i="11"/>
  <c r="CX51" i="9"/>
  <c r="CT51" i="9"/>
  <c r="BY51" i="9"/>
  <c r="AD53" i="13"/>
  <c r="AD54" i="13"/>
  <c r="AE30" i="13"/>
  <c r="AD56" i="13"/>
  <c r="AD55" i="13"/>
  <c r="AD28" i="13" s="1"/>
  <c r="AD54" i="39"/>
  <c r="AE30" i="39"/>
  <c r="AD55" i="39"/>
  <c r="AD53" i="39"/>
  <c r="AD56" i="39"/>
  <c r="Y54" i="31"/>
  <c r="Z30" i="31"/>
  <c r="Y53" i="31"/>
  <c r="Y55" i="31"/>
  <c r="Y56" i="31"/>
  <c r="CX51" i="19"/>
  <c r="CT51" i="19"/>
  <c r="BY51" i="19"/>
  <c r="CS50" i="43"/>
  <c r="CW50" i="43"/>
  <c r="BX50" i="43"/>
  <c r="AA30" i="53"/>
  <c r="Z53" i="53"/>
  <c r="Z54" i="53"/>
  <c r="Z56" i="53"/>
  <c r="Z55" i="53"/>
  <c r="CX51" i="55"/>
  <c r="BY51" i="55"/>
  <c r="CT51" i="55"/>
  <c r="AU29" i="35"/>
  <c r="BX37" i="23"/>
  <c r="CS37" i="23"/>
  <c r="CW37" i="23"/>
  <c r="AC28" i="23"/>
  <c r="AC27" i="23"/>
  <c r="AC24" i="23" s="1"/>
  <c r="U23" i="23" s="1"/>
  <c r="AD30" i="23" s="1"/>
  <c r="AQ34" i="19"/>
  <c r="AR34" i="41"/>
  <c r="AU38" i="55"/>
  <c r="AS38" i="64"/>
  <c r="AQ34" i="43"/>
  <c r="CQ34" i="49"/>
  <c r="BU34" i="49"/>
  <c r="DC37" i="41"/>
  <c r="CE37" i="41"/>
  <c r="CO52" i="31"/>
  <c r="BI52" i="31"/>
  <c r="CA37" i="15"/>
  <c r="CZ37" i="15"/>
  <c r="BY51" i="61"/>
  <c r="CX51" i="61"/>
  <c r="CT51" i="61"/>
  <c r="AN38" i="25"/>
  <c r="AL34" i="33"/>
  <c r="AG34" i="33"/>
  <c r="CU37" i="17"/>
  <c r="CY37" i="17"/>
  <c r="BZ37" i="17"/>
  <c r="AE53" i="64"/>
  <c r="AF30" i="64"/>
  <c r="AE54" i="64"/>
  <c r="AE56" i="64"/>
  <c r="AE55" i="64"/>
  <c r="AD27" i="64"/>
  <c r="AD24" i="64" s="1"/>
  <c r="AD28" i="64"/>
  <c r="AO38" i="23"/>
  <c r="AS29" i="41"/>
  <c r="BX50" i="35"/>
  <c r="CS50" i="35"/>
  <c r="CW50" i="35"/>
  <c r="BU36" i="27"/>
  <c r="CQ36" i="27"/>
  <c r="CW50" i="61"/>
  <c r="BX50" i="61"/>
  <c r="CS50" i="61"/>
  <c r="CW50" i="59"/>
  <c r="CS50" i="59"/>
  <c r="BX50" i="59"/>
  <c r="V53" i="61"/>
  <c r="V54" i="61"/>
  <c r="W30" i="61"/>
  <c r="V56" i="61"/>
  <c r="V55" i="61"/>
  <c r="BX50" i="13"/>
  <c r="CS50" i="13"/>
  <c r="CW50" i="13"/>
  <c r="AT29" i="13"/>
  <c r="CX51" i="13"/>
  <c r="BY51" i="13"/>
  <c r="CT51" i="13"/>
  <c r="AU38" i="43"/>
  <c r="DB37" i="59"/>
  <c r="CD37" i="59"/>
  <c r="AV38" i="59"/>
  <c r="CT51" i="51"/>
  <c r="BY51" i="51"/>
  <c r="CX51" i="51"/>
  <c r="AC27" i="9"/>
  <c r="AC24" i="9" s="1"/>
  <c r="U23" i="9" s="1"/>
  <c r="AD30" i="9" s="1"/>
  <c r="AC28" i="9"/>
  <c r="CS52" i="23"/>
  <c r="CW52" i="23"/>
  <c r="BX52" i="23"/>
  <c r="CX52" i="19"/>
  <c r="CT52" i="19"/>
  <c r="BY52" i="19"/>
  <c r="BY52" i="17"/>
  <c r="CX52" i="17"/>
  <c r="CT52" i="17"/>
  <c r="AU34" i="15"/>
  <c r="CR52" i="25"/>
  <c r="DF52" i="25"/>
  <c r="DG52" i="25" s="1"/>
  <c r="DH52" i="25" s="1"/>
  <c r="DI52" i="25" s="1"/>
  <c r="DJ52" i="25" s="1"/>
  <c r="DK52" i="25" s="1"/>
  <c r="DL52" i="25" s="1"/>
  <c r="DM52" i="25" s="1"/>
  <c r="DN52" i="25" s="1"/>
  <c r="CV52" i="25"/>
  <c r="BW52" i="25"/>
  <c r="BV52" i="25"/>
  <c r="AP29" i="61"/>
  <c r="CO52" i="29"/>
  <c r="BI52" i="29"/>
  <c r="Y55" i="55"/>
  <c r="Z30" i="55"/>
  <c r="Y53" i="55"/>
  <c r="Y54" i="55"/>
  <c r="Y56" i="55"/>
  <c r="CU37" i="64"/>
  <c r="CY37" i="64"/>
  <c r="BZ37" i="64"/>
  <c r="W27" i="57"/>
  <c r="W24" i="57" s="1"/>
  <c r="W28" i="57"/>
  <c r="Y28" i="27"/>
  <c r="Y27" i="27"/>
  <c r="Y24" i="27" s="1"/>
  <c r="AI34" i="57"/>
  <c r="AE34" i="57"/>
  <c r="AU34" i="13"/>
  <c r="CS50" i="49"/>
  <c r="BX50" i="49"/>
  <c r="CW50" i="49"/>
  <c r="V28" i="59"/>
  <c r="V27" i="59"/>
  <c r="V24" i="59" s="1"/>
  <c r="AS29" i="15"/>
  <c r="AL38" i="31"/>
  <c r="AG38" i="31"/>
  <c r="AR29" i="17"/>
  <c r="BY51" i="53"/>
  <c r="CT51" i="53"/>
  <c r="CX51" i="53"/>
  <c r="CX51" i="35"/>
  <c r="CT51" i="35"/>
  <c r="BY51" i="35"/>
  <c r="AO34" i="29"/>
  <c r="AU38" i="57"/>
  <c r="Y28" i="29"/>
  <c r="Y27" i="29"/>
  <c r="Y24" i="29" s="1"/>
  <c r="BX50" i="19"/>
  <c r="CS50" i="19"/>
  <c r="CW50" i="19"/>
  <c r="CW50" i="57"/>
  <c r="CS50" i="57"/>
  <c r="BX50" i="57"/>
  <c r="CW50" i="23"/>
  <c r="BX50" i="23"/>
  <c r="CS50" i="23"/>
  <c r="BX50" i="31"/>
  <c r="CS50" i="31"/>
  <c r="CW50" i="31"/>
  <c r="BY51" i="59"/>
  <c r="CX51" i="59"/>
  <c r="CT51" i="59"/>
  <c r="CW50" i="15"/>
  <c r="BX50" i="15"/>
  <c r="CS50" i="15"/>
  <c r="AP34" i="23"/>
  <c r="DC37" i="11"/>
  <c r="CE37" i="11"/>
  <c r="CU52" i="15"/>
  <c r="BZ52" i="15"/>
  <c r="CY52" i="15"/>
  <c r="BY52" i="64"/>
  <c r="CT52" i="64"/>
  <c r="CX52" i="64"/>
  <c r="BX50" i="9"/>
  <c r="CW50" i="9"/>
  <c r="CS50" i="9"/>
  <c r="CE37" i="61"/>
  <c r="DC37" i="61"/>
  <c r="BX50" i="39"/>
  <c r="CW50" i="39"/>
  <c r="CS50" i="39"/>
  <c r="CT36" i="23"/>
  <c r="BY36" i="23"/>
  <c r="CX36" i="23"/>
  <c r="BY51" i="45"/>
  <c r="CX51" i="45"/>
  <c r="CT51" i="45"/>
  <c r="AQ29" i="19"/>
  <c r="AD53" i="41"/>
  <c r="AE30" i="41"/>
  <c r="AD54" i="41"/>
  <c r="AD56" i="41"/>
  <c r="AD55" i="41"/>
  <c r="CE37" i="43"/>
  <c r="DC37" i="43"/>
  <c r="BY51" i="17"/>
  <c r="CT51" i="17"/>
  <c r="CX51" i="17"/>
  <c r="BY51" i="29"/>
  <c r="CX51" i="29"/>
  <c r="CT51" i="29"/>
  <c r="CX51" i="49"/>
  <c r="BY51" i="49"/>
  <c r="CT51" i="49"/>
  <c r="CS50" i="17"/>
  <c r="CW50" i="17"/>
  <c r="BX50" i="17"/>
  <c r="AD53" i="35"/>
  <c r="AE30" i="35"/>
  <c r="AD54" i="35"/>
  <c r="AD56" i="35"/>
  <c r="AD55" i="35"/>
  <c r="BZ37" i="19"/>
  <c r="CU37" i="19"/>
  <c r="CY37" i="19"/>
  <c r="AB28" i="47"/>
  <c r="AB27" i="47"/>
  <c r="AB24" i="47" s="1"/>
  <c r="DC37" i="55"/>
  <c r="CE37" i="55"/>
  <c r="AR29" i="64"/>
  <c r="BY51" i="25"/>
  <c r="CT51" i="25"/>
  <c r="CX51" i="25"/>
  <c r="Y53" i="33"/>
  <c r="Z30" i="33"/>
  <c r="Y54" i="33"/>
  <c r="Y55" i="33"/>
  <c r="Y56" i="33"/>
  <c r="X27" i="33"/>
  <c r="X24" i="33" s="1"/>
  <c r="X28" i="33"/>
  <c r="CW50" i="27"/>
  <c r="CS50" i="27"/>
  <c r="BX50" i="27"/>
  <c r="AR38" i="15"/>
  <c r="AG34" i="53"/>
  <c r="AL34" i="53"/>
  <c r="BY51" i="31"/>
  <c r="CT51" i="31"/>
  <c r="CX51" i="31"/>
  <c r="AO29" i="25"/>
  <c r="AP34" i="27"/>
  <c r="DF34" i="47"/>
  <c r="DG34" i="47" s="1"/>
  <c r="DH34" i="47" s="1"/>
  <c r="DI34" i="47" s="1"/>
  <c r="DJ34" i="47" s="1"/>
  <c r="BW34" i="47"/>
  <c r="CR34" i="47"/>
  <c r="CV34" i="47"/>
  <c r="BV34" i="47"/>
  <c r="CO37" i="29"/>
  <c r="BI37" i="29"/>
  <c r="AA55" i="51"/>
  <c r="AB30" i="51"/>
  <c r="AA54" i="51"/>
  <c r="AA53" i="51"/>
  <c r="AA56" i="51"/>
  <c r="Z27" i="51"/>
  <c r="Z24" i="51" s="1"/>
  <c r="AD53" i="43"/>
  <c r="AD54" i="43"/>
  <c r="AE30" i="43"/>
  <c r="AD56" i="43"/>
  <c r="AD55" i="43"/>
  <c r="AU34" i="11"/>
  <c r="X28" i="31"/>
  <c r="X27" i="31"/>
  <c r="X24" i="31" s="1"/>
  <c r="Y28" i="53"/>
  <c r="Y27" i="53"/>
  <c r="Y24" i="53" s="1"/>
  <c r="DB36" i="13"/>
  <c r="CD36" i="13"/>
  <c r="AT29" i="11"/>
  <c r="AA27" i="49"/>
  <c r="AA24" i="49" s="1"/>
  <c r="AA28" i="49"/>
  <c r="AB53" i="49"/>
  <c r="AC30" i="49"/>
  <c r="AB56" i="49"/>
  <c r="AB54" i="49"/>
  <c r="AB55" i="49"/>
  <c r="AV37" i="53"/>
  <c r="AU38" i="53"/>
  <c r="AU38" i="49"/>
  <c r="AV37" i="49"/>
  <c r="AU38" i="47"/>
  <c r="AV37" i="47"/>
  <c r="AV37" i="39"/>
  <c r="AV38" i="39"/>
  <c r="AS38" i="9"/>
  <c r="AU37" i="9"/>
  <c r="DQ35" i="64"/>
  <c r="DK35" i="61"/>
  <c r="CB35" i="61"/>
  <c r="DA35" i="61"/>
  <c r="CC35" i="61"/>
  <c r="DK35" i="59"/>
  <c r="CC35" i="59"/>
  <c r="CB35" i="59"/>
  <c r="DA35" i="59"/>
  <c r="CB35" i="57"/>
  <c r="CC35" i="57"/>
  <c r="DA35" i="57"/>
  <c r="DK35" i="57"/>
  <c r="CD35" i="55"/>
  <c r="DB35" i="55"/>
  <c r="DL35" i="55"/>
  <c r="DL35" i="53"/>
  <c r="CD35" i="53"/>
  <c r="DB35" i="53"/>
  <c r="CE29" i="53"/>
  <c r="DC29" i="53"/>
  <c r="DM29" i="53"/>
  <c r="DL35" i="51"/>
  <c r="DB35" i="51"/>
  <c r="CD35" i="51"/>
  <c r="CD29" i="51"/>
  <c r="DB29" i="51"/>
  <c r="DL29" i="51"/>
  <c r="DK29" i="49"/>
  <c r="DL35" i="49"/>
  <c r="CD35" i="49"/>
  <c r="DB35" i="49"/>
  <c r="CB29" i="49"/>
  <c r="DA29" i="49"/>
  <c r="CC29" i="49"/>
  <c r="DK34" i="47"/>
  <c r="DL35" i="47"/>
  <c r="DB35" i="47"/>
  <c r="CD35" i="47"/>
  <c r="DK29" i="47"/>
  <c r="DA29" i="47"/>
  <c r="CC29" i="47"/>
  <c r="CB29" i="47"/>
  <c r="DL29" i="45"/>
  <c r="DK35" i="45"/>
  <c r="DB29" i="45"/>
  <c r="CD29" i="45"/>
  <c r="CB35" i="45"/>
  <c r="DA35" i="45"/>
  <c r="CC35" i="45"/>
  <c r="DA29" i="43"/>
  <c r="CC29" i="43"/>
  <c r="CB29" i="43"/>
  <c r="CD35" i="43"/>
  <c r="DB35" i="43"/>
  <c r="DK29" i="43"/>
  <c r="DL35" i="43"/>
  <c r="DC35" i="41"/>
  <c r="CE35" i="41"/>
  <c r="DM35" i="41"/>
  <c r="DM35" i="39"/>
  <c r="DB29" i="39"/>
  <c r="CD29" i="39"/>
  <c r="DC35" i="39"/>
  <c r="CE35" i="39"/>
  <c r="DL34" i="39"/>
  <c r="DL29" i="39"/>
  <c r="DM35" i="37"/>
  <c r="CE35" i="37"/>
  <c r="DC35" i="37"/>
  <c r="CC35" i="35"/>
  <c r="CB35" i="35"/>
  <c r="DA35" i="35"/>
  <c r="DK35" i="35"/>
  <c r="DK35" i="33"/>
  <c r="CB35" i="33"/>
  <c r="CC35" i="33"/>
  <c r="DA35" i="33"/>
  <c r="CC35" i="31"/>
  <c r="CB35" i="31"/>
  <c r="DA35" i="31"/>
  <c r="DK35" i="31"/>
  <c r="CD35" i="29"/>
  <c r="DB35" i="29"/>
  <c r="DL35" i="29"/>
  <c r="DE35" i="27"/>
  <c r="DD35" i="27"/>
  <c r="DN35" i="27"/>
  <c r="CB35" i="25"/>
  <c r="DA35" i="25"/>
  <c r="CC35" i="25"/>
  <c r="DK35" i="25"/>
  <c r="DL35" i="23"/>
  <c r="DB35" i="23"/>
  <c r="CD35" i="23"/>
  <c r="DL35" i="19"/>
  <c r="CD35" i="19"/>
  <c r="DB35" i="19"/>
  <c r="DL35" i="17"/>
  <c r="DB35" i="17"/>
  <c r="CD35" i="17"/>
  <c r="DL35" i="15"/>
  <c r="CD35" i="15"/>
  <c r="DB35" i="15"/>
  <c r="DK35" i="13"/>
  <c r="CB35" i="13"/>
  <c r="DA35" i="13"/>
  <c r="CC35" i="13"/>
  <c r="DB35" i="11"/>
  <c r="CD35" i="11"/>
  <c r="DL35" i="11"/>
  <c r="DK34" i="9"/>
  <c r="DJ29" i="9"/>
  <c r="CC34" i="9"/>
  <c r="CB34" i="9"/>
  <c r="DA34" i="9"/>
  <c r="CZ29" i="9"/>
  <c r="CA29" i="9"/>
  <c r="DL35" i="9"/>
  <c r="CD35" i="9"/>
  <c r="DB35" i="9"/>
  <c r="M27" i="3"/>
  <c r="M24" i="3" s="1"/>
  <c r="M28" i="3"/>
  <c r="S54" i="3"/>
  <c r="S53" i="3"/>
  <c r="R27" i="3"/>
  <c r="R24" i="3" s="1"/>
  <c r="R28" i="3"/>
  <c r="Q27" i="3"/>
  <c r="Q24" i="3" s="1"/>
  <c r="Q28" i="3"/>
  <c r="T52" i="3"/>
  <c r="N54" i="3"/>
  <c r="N53" i="3"/>
  <c r="CX49" i="3"/>
  <c r="CT49" i="3"/>
  <c r="BY49" i="3"/>
  <c r="CZ47" i="3"/>
  <c r="CA47" i="3"/>
  <c r="CD32" i="3"/>
  <c r="DB32" i="3"/>
  <c r="CD46" i="3"/>
  <c r="DB46" i="3"/>
  <c r="CD31" i="3"/>
  <c r="DB31" i="3"/>
  <c r="CX35" i="3"/>
  <c r="CT35" i="3"/>
  <c r="BY35" i="3"/>
  <c r="DB45" i="3"/>
  <c r="CD45" i="3"/>
  <c r="DB33" i="3"/>
  <c r="CD33" i="3"/>
  <c r="CA50" i="3"/>
  <c r="CC50" i="3" s="1"/>
  <c r="CZ50" i="3"/>
  <c r="CE41" i="3"/>
  <c r="DC41" i="3"/>
  <c r="CO48" i="3"/>
  <c r="BI48" i="3"/>
  <c r="CB44" i="3"/>
  <c r="DA44" i="3"/>
  <c r="CD51" i="3"/>
  <c r="DB51" i="3"/>
  <c r="DB42" i="3"/>
  <c r="CD42" i="3"/>
  <c r="CE40" i="3"/>
  <c r="DC40" i="3"/>
  <c r="CD39" i="3"/>
  <c r="DB39" i="3"/>
  <c r="AT29" i="3"/>
  <c r="Z37" i="3"/>
  <c r="AA36" i="3"/>
  <c r="Z38" i="3"/>
  <c r="AA52" i="3"/>
  <c r="AB28" i="49" l="1"/>
  <c r="AB27" i="49"/>
  <c r="AB24" i="49" s="1"/>
  <c r="CE36" i="13"/>
  <c r="DC36" i="13"/>
  <c r="AF30" i="43"/>
  <c r="AE54" i="43"/>
  <c r="AE53" i="43"/>
  <c r="AE56" i="43"/>
  <c r="AE55" i="43"/>
  <c r="AD28" i="43"/>
  <c r="AD27" i="43"/>
  <c r="AD24" i="43" s="1"/>
  <c r="AP29" i="25"/>
  <c r="AM34" i="53"/>
  <c r="AN34" i="53" s="1"/>
  <c r="AO34" i="53" s="1"/>
  <c r="AP34" i="53" s="1"/>
  <c r="AQ34" i="53" s="1"/>
  <c r="AR34" i="53" s="1"/>
  <c r="AS34" i="53" s="1"/>
  <c r="AT34" i="53" s="1"/>
  <c r="AU34" i="53" s="1"/>
  <c r="AV34" i="53" s="1"/>
  <c r="AW34" i="53" s="1"/>
  <c r="AX34" i="53" s="1"/>
  <c r="AY34" i="53" s="1"/>
  <c r="AZ34" i="53" s="1"/>
  <c r="AS38" i="15"/>
  <c r="Y27" i="33"/>
  <c r="Y24" i="33" s="1"/>
  <c r="Y28" i="33"/>
  <c r="AS29" i="64"/>
  <c r="AD28" i="35"/>
  <c r="AD27" i="35"/>
  <c r="AD24" i="35" s="1"/>
  <c r="BZ51" i="17"/>
  <c r="CU51" i="17"/>
  <c r="CY51" i="17"/>
  <c r="DD37" i="43"/>
  <c r="DE37" i="43"/>
  <c r="DO37" i="43" s="1"/>
  <c r="DP37" i="43" s="1"/>
  <c r="DQ37" i="43" s="1"/>
  <c r="DR37" i="43" s="1"/>
  <c r="DS37" i="43" s="1"/>
  <c r="DT37" i="43" s="1"/>
  <c r="DU37" i="43" s="1"/>
  <c r="DV37" i="43" s="1"/>
  <c r="DW37" i="43" s="1"/>
  <c r="AE54" i="41"/>
  <c r="AF30" i="41"/>
  <c r="AE53" i="41"/>
  <c r="AE56" i="41"/>
  <c r="AE55" i="41"/>
  <c r="AR29" i="19"/>
  <c r="CT50" i="9"/>
  <c r="BY50" i="9"/>
  <c r="CX50" i="9"/>
  <c r="AQ34" i="23"/>
  <c r="CT50" i="15"/>
  <c r="BY50" i="15"/>
  <c r="CX50" i="15"/>
  <c r="CU51" i="59"/>
  <c r="CY51" i="59"/>
  <c r="BZ51" i="59"/>
  <c r="BY50" i="19"/>
  <c r="CX50" i="19"/>
  <c r="CT50" i="19"/>
  <c r="AV38" i="57"/>
  <c r="AP34" i="29"/>
  <c r="CY51" i="53"/>
  <c r="CU51" i="53"/>
  <c r="BZ51" i="53"/>
  <c r="AV34" i="13"/>
  <c r="AK34" i="57"/>
  <c r="AJ34" i="57"/>
  <c r="AF34" i="57"/>
  <c r="Y28" i="55"/>
  <c r="Y27" i="55"/>
  <c r="Y24" i="55" s="1"/>
  <c r="BX52" i="25"/>
  <c r="CS52" i="25"/>
  <c r="CW52" i="25"/>
  <c r="AV34" i="15"/>
  <c r="CY52" i="19"/>
  <c r="BZ52" i="19"/>
  <c r="CU52" i="19"/>
  <c r="AW38" i="59"/>
  <c r="AV38" i="43"/>
  <c r="CU51" i="13"/>
  <c r="CY51" i="13"/>
  <c r="BZ51" i="13"/>
  <c r="AU29" i="13"/>
  <c r="W53" i="61"/>
  <c r="W54" i="61"/>
  <c r="X30" i="61"/>
  <c r="W56" i="61"/>
  <c r="W55" i="61"/>
  <c r="V27" i="61"/>
  <c r="V24" i="61" s="1"/>
  <c r="V28" i="61"/>
  <c r="BV36" i="27"/>
  <c r="CR36" i="27"/>
  <c r="BW36" i="27"/>
  <c r="CV36" i="27"/>
  <c r="DF36" i="27"/>
  <c r="DG36" i="27" s="1"/>
  <c r="DH36" i="27" s="1"/>
  <c r="DI36" i="27" s="1"/>
  <c r="DJ36" i="27" s="1"/>
  <c r="DK36" i="27" s="1"/>
  <c r="DL36" i="27" s="1"/>
  <c r="DM36" i="27" s="1"/>
  <c r="DN36" i="27" s="1"/>
  <c r="AT29" i="41"/>
  <c r="AP38" i="23"/>
  <c r="AF54" i="64"/>
  <c r="AG30" i="64"/>
  <c r="AF53" i="64"/>
  <c r="AF56" i="64"/>
  <c r="AF55" i="64"/>
  <c r="CA37" i="17"/>
  <c r="CZ37" i="17"/>
  <c r="AM34" i="33"/>
  <c r="AO38" i="25"/>
  <c r="BJ52" i="31"/>
  <c r="CP52" i="31"/>
  <c r="DD37" i="41"/>
  <c r="DE37" i="41"/>
  <c r="DO37" i="41" s="1"/>
  <c r="DP37" i="41" s="1"/>
  <c r="DQ37" i="41" s="1"/>
  <c r="DR37" i="41" s="1"/>
  <c r="DS37" i="41" s="1"/>
  <c r="DT37" i="41" s="1"/>
  <c r="DU37" i="41" s="1"/>
  <c r="DV37" i="41" s="1"/>
  <c r="DW37" i="41" s="1"/>
  <c r="CR34" i="49"/>
  <c r="BV34" i="49"/>
  <c r="DF34" i="49"/>
  <c r="DG34" i="49" s="1"/>
  <c r="DH34" i="49" s="1"/>
  <c r="DI34" i="49" s="1"/>
  <c r="DJ34" i="49" s="1"/>
  <c r="DK34" i="49" s="1"/>
  <c r="BW34" i="49"/>
  <c r="CV34" i="49"/>
  <c r="AV29" i="35"/>
  <c r="CU51" i="55"/>
  <c r="BZ51" i="55"/>
  <c r="CY51" i="55"/>
  <c r="AB30" i="53"/>
  <c r="AA53" i="53"/>
  <c r="AA56" i="53"/>
  <c r="AA54" i="53"/>
  <c r="AA55" i="53"/>
  <c r="BZ51" i="19"/>
  <c r="CY51" i="19"/>
  <c r="CU51" i="19"/>
  <c r="Z53" i="31"/>
  <c r="Z54" i="31"/>
  <c r="AA30" i="31"/>
  <c r="Z56" i="31"/>
  <c r="Z55" i="31"/>
  <c r="CU51" i="9"/>
  <c r="BZ51" i="9"/>
  <c r="CY51" i="9"/>
  <c r="BY50" i="11"/>
  <c r="CT50" i="11"/>
  <c r="CX50" i="11"/>
  <c r="CZ36" i="64"/>
  <c r="CA36" i="64"/>
  <c r="AV38" i="37"/>
  <c r="AV38" i="51"/>
  <c r="AV38" i="11"/>
  <c r="AC27" i="47"/>
  <c r="AC24" i="47" s="1"/>
  <c r="U23" i="47" s="1"/>
  <c r="AD30" i="47" s="1"/>
  <c r="AC28" i="47"/>
  <c r="CW37" i="25"/>
  <c r="BX37" i="25"/>
  <c r="CS37" i="25"/>
  <c r="CX50" i="29"/>
  <c r="CT50" i="29"/>
  <c r="BY50" i="29"/>
  <c r="AE54" i="11"/>
  <c r="AF30" i="11"/>
  <c r="AE53" i="11"/>
  <c r="AE56" i="11"/>
  <c r="AE55" i="11"/>
  <c r="AN29" i="29"/>
  <c r="CY51" i="43"/>
  <c r="CU51" i="43"/>
  <c r="BZ51" i="43"/>
  <c r="AQ34" i="45"/>
  <c r="AS34" i="64"/>
  <c r="AV38" i="61"/>
  <c r="AV34" i="35"/>
  <c r="AE53" i="15"/>
  <c r="AE54" i="15"/>
  <c r="AF30" i="15"/>
  <c r="AE55" i="15"/>
  <c r="AE56" i="15"/>
  <c r="CY51" i="33"/>
  <c r="BZ51" i="33"/>
  <c r="CU51" i="33"/>
  <c r="AA53" i="29"/>
  <c r="AA54" i="29"/>
  <c r="AB30" i="29"/>
  <c r="AA55" i="29"/>
  <c r="AA56" i="29"/>
  <c r="DE37" i="57"/>
  <c r="DO37" i="57" s="1"/>
  <c r="DP37" i="57" s="1"/>
  <c r="DQ37" i="57" s="1"/>
  <c r="DR37" i="57" s="1"/>
  <c r="DS37" i="57" s="1"/>
  <c r="DT37" i="57" s="1"/>
  <c r="DU37" i="57" s="1"/>
  <c r="DV37" i="57" s="1"/>
  <c r="DW37" i="57" s="1"/>
  <c r="DD37" i="57"/>
  <c r="AE54" i="17"/>
  <c r="AF30" i="17"/>
  <c r="AE53" i="17"/>
  <c r="AE55" i="17"/>
  <c r="AE56" i="17"/>
  <c r="AD28" i="17"/>
  <c r="AD27" i="17"/>
  <c r="AD24" i="17" s="1"/>
  <c r="AD54" i="45"/>
  <c r="AE30" i="45"/>
  <c r="AD53" i="45"/>
  <c r="AD56" i="45"/>
  <c r="AD55" i="45"/>
  <c r="CY51" i="27"/>
  <c r="CU51" i="27"/>
  <c r="BZ51" i="27"/>
  <c r="X53" i="59"/>
  <c r="X54" i="59"/>
  <c r="Y30" i="59"/>
  <c r="X56" i="59"/>
  <c r="X55" i="59"/>
  <c r="X28" i="59" s="1"/>
  <c r="AE54" i="19"/>
  <c r="AE53" i="19"/>
  <c r="AF30" i="19"/>
  <c r="AE56" i="19"/>
  <c r="AE55" i="19"/>
  <c r="AW38" i="13"/>
  <c r="DE37" i="37"/>
  <c r="DO37" i="37" s="1"/>
  <c r="DP37" i="37" s="1"/>
  <c r="DQ37" i="37" s="1"/>
  <c r="DR37" i="37" s="1"/>
  <c r="DS37" i="37" s="1"/>
  <c r="DT37" i="37" s="1"/>
  <c r="DU37" i="37" s="1"/>
  <c r="DV37" i="37" s="1"/>
  <c r="DW37" i="37" s="1"/>
  <c r="DD37" i="37"/>
  <c r="BY50" i="45"/>
  <c r="CX50" i="45"/>
  <c r="CT50" i="45"/>
  <c r="CT50" i="25"/>
  <c r="BY50" i="25"/>
  <c r="CX50" i="25"/>
  <c r="BU36" i="29"/>
  <c r="CQ36" i="29"/>
  <c r="CT50" i="53"/>
  <c r="BY50" i="53"/>
  <c r="CX50" i="53"/>
  <c r="Z28" i="27"/>
  <c r="Z27" i="27"/>
  <c r="Z24" i="27" s="1"/>
  <c r="Y54" i="57"/>
  <c r="Z30" i="57"/>
  <c r="Y53" i="57"/>
  <c r="Y56" i="57"/>
  <c r="Y55" i="57"/>
  <c r="AV38" i="41"/>
  <c r="AV38" i="45"/>
  <c r="DE37" i="45"/>
  <c r="DO37" i="45" s="1"/>
  <c r="DP37" i="45" s="1"/>
  <c r="DQ37" i="45" s="1"/>
  <c r="DR37" i="45" s="1"/>
  <c r="DS37" i="45" s="1"/>
  <c r="DT37" i="45" s="1"/>
  <c r="DU37" i="45" s="1"/>
  <c r="DV37" i="45" s="1"/>
  <c r="DW37" i="45" s="1"/>
  <c r="DD37" i="45"/>
  <c r="AD27" i="37"/>
  <c r="AD24" i="37" s="1"/>
  <c r="AD28" i="37"/>
  <c r="AM29" i="33"/>
  <c r="BU36" i="31"/>
  <c r="CQ36" i="31"/>
  <c r="AM34" i="31"/>
  <c r="CY51" i="47"/>
  <c r="CU51" i="47"/>
  <c r="BZ51" i="47"/>
  <c r="CX50" i="55"/>
  <c r="CT50" i="55"/>
  <c r="BY50" i="55"/>
  <c r="BY50" i="33"/>
  <c r="CX50" i="33"/>
  <c r="CT50" i="33"/>
  <c r="AU29" i="37"/>
  <c r="AS38" i="19"/>
  <c r="BU52" i="27"/>
  <c r="CQ52" i="27"/>
  <c r="AQ29" i="23"/>
  <c r="CV37" i="27"/>
  <c r="BV37" i="27"/>
  <c r="DF37" i="27"/>
  <c r="DG37" i="27" s="1"/>
  <c r="DH37" i="27" s="1"/>
  <c r="DI37" i="27" s="1"/>
  <c r="DJ37" i="27" s="1"/>
  <c r="DK37" i="27" s="1"/>
  <c r="DL37" i="27" s="1"/>
  <c r="DM37" i="27" s="1"/>
  <c r="DN37" i="27" s="1"/>
  <c r="BW37" i="27"/>
  <c r="CR37" i="27"/>
  <c r="BZ51" i="37"/>
  <c r="CY51" i="37"/>
  <c r="CU51" i="37"/>
  <c r="AI34" i="61"/>
  <c r="AE34" i="61"/>
  <c r="AU34" i="37"/>
  <c r="AG38" i="29"/>
  <c r="AL38" i="29"/>
  <c r="CO37" i="33"/>
  <c r="BI37" i="33"/>
  <c r="BZ51" i="15"/>
  <c r="CY51" i="15"/>
  <c r="CU51" i="15"/>
  <c r="AS29" i="55"/>
  <c r="AC54" i="49"/>
  <c r="AC56" i="49"/>
  <c r="AC53" i="49"/>
  <c r="AC55" i="49"/>
  <c r="AU29" i="11"/>
  <c r="AV34" i="11"/>
  <c r="AA28" i="51"/>
  <c r="AA27" i="51"/>
  <c r="AA24" i="51" s="1"/>
  <c r="AB53" i="51"/>
  <c r="AC30" i="51"/>
  <c r="AB54" i="51"/>
  <c r="AB56" i="51"/>
  <c r="AB55" i="51"/>
  <c r="BJ37" i="29"/>
  <c r="CP37" i="29"/>
  <c r="CW34" i="47"/>
  <c r="BX34" i="47"/>
  <c r="CS34" i="47"/>
  <c r="AQ34" i="27"/>
  <c r="BZ51" i="31"/>
  <c r="CU51" i="31"/>
  <c r="CY51" i="31"/>
  <c r="BY50" i="27"/>
  <c r="CT50" i="27"/>
  <c r="CX50" i="27"/>
  <c r="Z54" i="33"/>
  <c r="AA30" i="33"/>
  <c r="Z53" i="33"/>
  <c r="Z55" i="33"/>
  <c r="Z56" i="33"/>
  <c r="CY51" i="25"/>
  <c r="BZ51" i="25"/>
  <c r="CU51" i="25"/>
  <c r="DD37" i="55"/>
  <c r="DE37" i="55"/>
  <c r="DO37" i="55" s="1"/>
  <c r="DP37" i="55" s="1"/>
  <c r="DQ37" i="55" s="1"/>
  <c r="DR37" i="55" s="1"/>
  <c r="DS37" i="55" s="1"/>
  <c r="DT37" i="55" s="1"/>
  <c r="DU37" i="55" s="1"/>
  <c r="DV37" i="55" s="1"/>
  <c r="DW37" i="55" s="1"/>
  <c r="CA37" i="19"/>
  <c r="CZ37" i="19"/>
  <c r="AE53" i="35"/>
  <c r="AF30" i="35"/>
  <c r="AE54" i="35"/>
  <c r="AE56" i="35"/>
  <c r="AE55" i="35"/>
  <c r="CT50" i="17"/>
  <c r="CX50" i="17"/>
  <c r="BY50" i="17"/>
  <c r="CU51" i="49"/>
  <c r="BZ51" i="49"/>
  <c r="CY51" i="49"/>
  <c r="CY51" i="29"/>
  <c r="BZ51" i="29"/>
  <c r="CU51" i="29"/>
  <c r="AD28" i="41"/>
  <c r="AD27" i="41"/>
  <c r="AD24" i="41" s="1"/>
  <c r="BZ51" i="45"/>
  <c r="CY51" i="45"/>
  <c r="CU51" i="45"/>
  <c r="CU36" i="23"/>
  <c r="BZ36" i="23"/>
  <c r="CY36" i="23"/>
  <c r="BY50" i="39"/>
  <c r="CX50" i="39"/>
  <c r="CT50" i="39"/>
  <c r="DD37" i="61"/>
  <c r="DE37" i="61"/>
  <c r="DO37" i="61" s="1"/>
  <c r="DP37" i="61" s="1"/>
  <c r="DQ37" i="61" s="1"/>
  <c r="DR37" i="61" s="1"/>
  <c r="DS37" i="61" s="1"/>
  <c r="DT37" i="61" s="1"/>
  <c r="DU37" i="61" s="1"/>
  <c r="DV37" i="61" s="1"/>
  <c r="DW37" i="61" s="1"/>
  <c r="CU52" i="64"/>
  <c r="BZ52" i="64"/>
  <c r="CY52" i="64"/>
  <c r="CA52" i="15"/>
  <c r="CZ52" i="15"/>
  <c r="DD37" i="11"/>
  <c r="DE37" i="11"/>
  <c r="DO37" i="11" s="1"/>
  <c r="DP37" i="11" s="1"/>
  <c r="DQ37" i="11" s="1"/>
  <c r="DR37" i="11" s="1"/>
  <c r="DS37" i="11" s="1"/>
  <c r="DT37" i="11" s="1"/>
  <c r="DU37" i="11" s="1"/>
  <c r="DV37" i="11" s="1"/>
  <c r="DW37" i="11" s="1"/>
  <c r="BY50" i="31"/>
  <c r="CT50" i="31"/>
  <c r="CX50" i="31"/>
  <c r="BY50" i="23"/>
  <c r="CX50" i="23"/>
  <c r="CT50" i="23"/>
  <c r="CT50" i="57"/>
  <c r="CX50" i="57"/>
  <c r="BY50" i="57"/>
  <c r="BZ51" i="35"/>
  <c r="CU51" i="35"/>
  <c r="CY51" i="35"/>
  <c r="AS29" i="17"/>
  <c r="AM38" i="31"/>
  <c r="AT29" i="15"/>
  <c r="CX50" i="49"/>
  <c r="BY50" i="49"/>
  <c r="CT50" i="49"/>
  <c r="CZ37" i="64"/>
  <c r="CA37" i="64"/>
  <c r="AA30" i="55"/>
  <c r="Z54" i="55"/>
  <c r="Z53" i="55"/>
  <c r="Z56" i="55"/>
  <c r="Z55" i="55"/>
  <c r="CP52" i="29"/>
  <c r="BJ52" i="29"/>
  <c r="AQ29" i="61"/>
  <c r="BZ52" i="17"/>
  <c r="CY52" i="17"/>
  <c r="CU52" i="17"/>
  <c r="CX52" i="23"/>
  <c r="CT52" i="23"/>
  <c r="BY52" i="23"/>
  <c r="AE30" i="9"/>
  <c r="AD55" i="9"/>
  <c r="AD53" i="9"/>
  <c r="AD54" i="9"/>
  <c r="AD56" i="9"/>
  <c r="CY51" i="51"/>
  <c r="BZ51" i="51"/>
  <c r="CU51" i="51"/>
  <c r="CE37" i="59"/>
  <c r="DC37" i="59"/>
  <c r="BY50" i="13"/>
  <c r="CX50" i="13"/>
  <c r="CT50" i="13"/>
  <c r="BY50" i="59"/>
  <c r="CT50" i="59"/>
  <c r="CX50" i="59"/>
  <c r="BY50" i="61"/>
  <c r="CT50" i="61"/>
  <c r="CX50" i="61"/>
  <c r="CX50" i="35"/>
  <c r="BY50" i="35"/>
  <c r="CT50" i="35"/>
  <c r="AE27" i="64"/>
  <c r="AE24" i="64" s="1"/>
  <c r="AE28" i="64"/>
  <c r="CU51" i="61"/>
  <c r="CY51" i="61"/>
  <c r="BZ51" i="61"/>
  <c r="CC37" i="15"/>
  <c r="DA37" i="15"/>
  <c r="CB37" i="15"/>
  <c r="AR34" i="43"/>
  <c r="AT38" i="64"/>
  <c r="AV38" i="55"/>
  <c r="AS34" i="41"/>
  <c r="AR34" i="19"/>
  <c r="AE30" i="23"/>
  <c r="AD54" i="23"/>
  <c r="AD53" i="23"/>
  <c r="AD55" i="23"/>
  <c r="AD56" i="23"/>
  <c r="CT37" i="23"/>
  <c r="BY37" i="23"/>
  <c r="CX37" i="23"/>
  <c r="Z28" i="53"/>
  <c r="Z27" i="53"/>
  <c r="Z24" i="53" s="1"/>
  <c r="BY50" i="43"/>
  <c r="CX50" i="43"/>
  <c r="CT50" i="43"/>
  <c r="Y27" i="31"/>
  <c r="Y24" i="31" s="1"/>
  <c r="Y28" i="31"/>
  <c r="AD27" i="39"/>
  <c r="AD24" i="39" s="1"/>
  <c r="AD28" i="39"/>
  <c r="AE54" i="39"/>
  <c r="AE56" i="39"/>
  <c r="AF30" i="39"/>
  <c r="AE53" i="39"/>
  <c r="AE55" i="39"/>
  <c r="AE55" i="13"/>
  <c r="AE54" i="13"/>
  <c r="AF30" i="13"/>
  <c r="AE53" i="13"/>
  <c r="AE56" i="13"/>
  <c r="AD27" i="13"/>
  <c r="AD24" i="13" s="1"/>
  <c r="BZ51" i="64"/>
  <c r="CU51" i="64"/>
  <c r="CY51" i="64"/>
  <c r="CX50" i="51"/>
  <c r="CT50" i="51"/>
  <c r="BY50" i="51"/>
  <c r="CP37" i="31"/>
  <c r="BJ37" i="31"/>
  <c r="AQ29" i="59"/>
  <c r="CX50" i="64"/>
  <c r="CT50" i="64"/>
  <c r="BY50" i="64"/>
  <c r="AD27" i="11"/>
  <c r="AD24" i="11" s="1"/>
  <c r="AD28" i="11"/>
  <c r="BZ51" i="41"/>
  <c r="CU51" i="41"/>
  <c r="CY51" i="41"/>
  <c r="AD27" i="15"/>
  <c r="AD24" i="15" s="1"/>
  <c r="AD28" i="15"/>
  <c r="Z28" i="29"/>
  <c r="Z27" i="29"/>
  <c r="Z24" i="29" s="1"/>
  <c r="DA34" i="39"/>
  <c r="CB34" i="39"/>
  <c r="CC34" i="39"/>
  <c r="BY50" i="47"/>
  <c r="CT50" i="47"/>
  <c r="CX50" i="47"/>
  <c r="CP36" i="33"/>
  <c r="BJ36" i="33"/>
  <c r="W27" i="59"/>
  <c r="W24" i="59" s="1"/>
  <c r="W28" i="59"/>
  <c r="AO38" i="27"/>
  <c r="AD28" i="19"/>
  <c r="AD27" i="19"/>
  <c r="AD24" i="19" s="1"/>
  <c r="CU51" i="11"/>
  <c r="BZ51" i="11"/>
  <c r="CY51" i="11"/>
  <c r="CU51" i="23"/>
  <c r="BZ51" i="23"/>
  <c r="CY51" i="23"/>
  <c r="AR34" i="51"/>
  <c r="AA54" i="27"/>
  <c r="AA53" i="27"/>
  <c r="AB30" i="27"/>
  <c r="AA55" i="27"/>
  <c r="AA56" i="27"/>
  <c r="AP34" i="25"/>
  <c r="X28" i="57"/>
  <c r="X27" i="57"/>
  <c r="X24" i="57" s="1"/>
  <c r="AF34" i="59"/>
  <c r="AJ34" i="59"/>
  <c r="AK34" i="59"/>
  <c r="AC27" i="25"/>
  <c r="AC24" i="25" s="1"/>
  <c r="U23" i="25" s="1"/>
  <c r="AD30" i="25" s="1"/>
  <c r="AC28" i="25"/>
  <c r="AM34" i="55"/>
  <c r="AT34" i="17"/>
  <c r="AR38" i="17"/>
  <c r="AE53" i="37"/>
  <c r="AF30" i="37"/>
  <c r="AE54" i="37"/>
  <c r="AE56" i="37"/>
  <c r="AE55" i="37"/>
  <c r="AV38" i="35"/>
  <c r="DD37" i="51"/>
  <c r="DE37" i="51"/>
  <c r="DO37" i="51" s="1"/>
  <c r="DP37" i="51" s="1"/>
  <c r="DQ37" i="51" s="1"/>
  <c r="DR37" i="51" s="1"/>
  <c r="DS37" i="51" s="1"/>
  <c r="DT37" i="51" s="1"/>
  <c r="DU37" i="51" s="1"/>
  <c r="DV37" i="51" s="1"/>
  <c r="DW37" i="51" s="1"/>
  <c r="AM29" i="31"/>
  <c r="CA36" i="17"/>
  <c r="CZ36" i="17"/>
  <c r="BI52" i="33"/>
  <c r="CO52" i="33"/>
  <c r="BU34" i="3"/>
  <c r="CQ34" i="3"/>
  <c r="AR29" i="57"/>
  <c r="CX36" i="25"/>
  <c r="BY36" i="25"/>
  <c r="CT36" i="25"/>
  <c r="DA36" i="15"/>
  <c r="CC36" i="15"/>
  <c r="CB36" i="15"/>
  <c r="BY50" i="37"/>
  <c r="CT50" i="37"/>
  <c r="CX50" i="37"/>
  <c r="CA36" i="19"/>
  <c r="CZ36" i="19"/>
  <c r="AO29" i="27"/>
  <c r="CD37" i="13"/>
  <c r="DB37" i="13"/>
  <c r="CU51" i="39"/>
  <c r="CY51" i="39"/>
  <c r="BZ51" i="39"/>
  <c r="DE37" i="35"/>
  <c r="DO37" i="35" s="1"/>
  <c r="DP37" i="35" s="1"/>
  <c r="DQ37" i="35" s="1"/>
  <c r="DR37" i="35" s="1"/>
  <c r="DS37" i="35" s="1"/>
  <c r="DT37" i="35" s="1"/>
  <c r="DU37" i="35" s="1"/>
  <c r="DV37" i="35" s="1"/>
  <c r="DW37" i="35" s="1"/>
  <c r="DD37" i="35"/>
  <c r="BY50" i="41"/>
  <c r="CT50" i="41"/>
  <c r="CX50" i="41"/>
  <c r="CD52" i="13"/>
  <c r="DB52" i="13"/>
  <c r="BZ51" i="57"/>
  <c r="CU51" i="57"/>
  <c r="CY51" i="57"/>
  <c r="AJ38" i="33"/>
  <c r="AK38" i="33"/>
  <c r="AF38" i="33"/>
  <c r="AV38" i="53"/>
  <c r="AW37" i="53"/>
  <c r="AV38" i="49"/>
  <c r="AW37" i="49"/>
  <c r="AV38" i="47"/>
  <c r="AW37" i="47"/>
  <c r="AW37" i="39"/>
  <c r="AW38" i="39"/>
  <c r="AT38" i="9"/>
  <c r="AV37" i="9"/>
  <c r="DR35" i="64"/>
  <c r="DL35" i="61"/>
  <c r="DB35" i="61"/>
  <c r="CD35" i="61"/>
  <c r="CD35" i="59"/>
  <c r="DB35" i="59"/>
  <c r="DL35" i="59"/>
  <c r="DL35" i="57"/>
  <c r="DB35" i="57"/>
  <c r="CD35" i="57"/>
  <c r="DM35" i="55"/>
  <c r="CE35" i="55"/>
  <c r="DC35" i="55"/>
  <c r="CE35" i="53"/>
  <c r="DC35" i="53"/>
  <c r="DN29" i="53"/>
  <c r="DE29" i="53"/>
  <c r="DD29" i="53"/>
  <c r="DM35" i="53"/>
  <c r="DM29" i="51"/>
  <c r="DC35" i="51"/>
  <c r="CE35" i="51"/>
  <c r="DC29" i="51"/>
  <c r="CE29" i="51"/>
  <c r="DM35" i="51"/>
  <c r="DM35" i="49"/>
  <c r="DL34" i="49"/>
  <c r="CE35" i="49"/>
  <c r="DC35" i="49"/>
  <c r="DB29" i="49"/>
  <c r="CD29" i="49"/>
  <c r="DL29" i="49"/>
  <c r="DB29" i="47"/>
  <c r="CD29" i="47"/>
  <c r="CE35" i="47"/>
  <c r="DC35" i="47"/>
  <c r="DL34" i="47"/>
  <c r="DL29" i="47"/>
  <c r="DM35" i="47"/>
  <c r="DL35" i="45"/>
  <c r="DM29" i="45"/>
  <c r="DC29" i="45"/>
  <c r="CE29" i="45"/>
  <c r="DB35" i="45"/>
  <c r="CD35" i="45"/>
  <c r="DL29" i="43"/>
  <c r="CE35" i="43"/>
  <c r="DC35" i="43"/>
  <c r="DB29" i="43"/>
  <c r="CD29" i="43"/>
  <c r="DM35" i="43"/>
  <c r="DE35" i="41"/>
  <c r="DD35" i="41"/>
  <c r="DN35" i="41"/>
  <c r="DN35" i="39"/>
  <c r="DD35" i="39"/>
  <c r="DE35" i="39"/>
  <c r="DC29" i="39"/>
  <c r="CE29" i="39"/>
  <c r="DM29" i="39"/>
  <c r="DM34" i="39"/>
  <c r="DE35" i="37"/>
  <c r="DD35" i="37"/>
  <c r="DN35" i="37"/>
  <c r="DL35" i="35"/>
  <c r="CD35" i="35"/>
  <c r="DB35" i="35"/>
  <c r="CD35" i="33"/>
  <c r="DB35" i="33"/>
  <c r="DL35" i="33"/>
  <c r="CD35" i="31"/>
  <c r="DB35" i="31"/>
  <c r="DL35" i="31"/>
  <c r="DM35" i="29"/>
  <c r="CE35" i="29"/>
  <c r="DC35" i="29"/>
  <c r="DO35" i="27"/>
  <c r="DL35" i="25"/>
  <c r="CD35" i="25"/>
  <c r="DB35" i="25"/>
  <c r="DC35" i="23"/>
  <c r="CE35" i="23"/>
  <c r="DM35" i="23"/>
  <c r="CE35" i="19"/>
  <c r="DC35" i="19"/>
  <c r="DM35" i="19"/>
  <c r="DM35" i="17"/>
  <c r="DC35" i="17"/>
  <c r="CE35" i="17"/>
  <c r="CE35" i="15"/>
  <c r="DC35" i="15"/>
  <c r="DM35" i="15"/>
  <c r="DL35" i="13"/>
  <c r="DB35" i="13"/>
  <c r="CD35" i="13"/>
  <c r="DM35" i="11"/>
  <c r="DC35" i="11"/>
  <c r="CE35" i="11"/>
  <c r="DK29" i="9"/>
  <c r="CE35" i="9"/>
  <c r="DC35" i="9"/>
  <c r="DM35" i="9"/>
  <c r="CB29" i="9"/>
  <c r="CC29" i="9"/>
  <c r="DA29" i="9"/>
  <c r="CD34" i="9"/>
  <c r="DB34" i="9"/>
  <c r="DL34" i="9"/>
  <c r="T54" i="3"/>
  <c r="T53" i="3"/>
  <c r="S28" i="3"/>
  <c r="S27" i="3"/>
  <c r="S24" i="3" s="1"/>
  <c r="N28" i="3"/>
  <c r="N27" i="3"/>
  <c r="N24" i="3" s="1"/>
  <c r="CU49" i="3"/>
  <c r="CY49" i="3"/>
  <c r="BZ49" i="3"/>
  <c r="CC47" i="3"/>
  <c r="CB47" i="3"/>
  <c r="DA47" i="3"/>
  <c r="CE46" i="3"/>
  <c r="DC46" i="3"/>
  <c r="CY35" i="3"/>
  <c r="CU35" i="3"/>
  <c r="BZ35" i="3"/>
  <c r="CE31" i="3"/>
  <c r="DC31" i="3"/>
  <c r="DC32" i="3"/>
  <c r="CE32" i="3"/>
  <c r="DC45" i="3"/>
  <c r="CE45" i="3"/>
  <c r="DC33" i="3"/>
  <c r="CE33" i="3"/>
  <c r="DD33" i="3" s="1"/>
  <c r="DC39" i="3"/>
  <c r="CE39" i="3"/>
  <c r="DC51" i="3"/>
  <c r="CE51" i="3"/>
  <c r="CB50" i="3"/>
  <c r="DA50" i="3"/>
  <c r="CE42" i="3"/>
  <c r="DC42" i="3"/>
  <c r="CP48" i="3"/>
  <c r="BJ48" i="3"/>
  <c r="DD40" i="3"/>
  <c r="DE40" i="3"/>
  <c r="DO40" i="3" s="1"/>
  <c r="DP40" i="3" s="1"/>
  <c r="DQ40" i="3" s="1"/>
  <c r="DR40" i="3" s="1"/>
  <c r="DS40" i="3" s="1"/>
  <c r="DT40" i="3" s="1"/>
  <c r="DU40" i="3" s="1"/>
  <c r="DV40" i="3" s="1"/>
  <c r="DW40" i="3" s="1"/>
  <c r="DB44" i="3"/>
  <c r="CD44" i="3"/>
  <c r="DE41" i="3"/>
  <c r="DO41" i="3" s="1"/>
  <c r="DP41" i="3" s="1"/>
  <c r="DQ41" i="3" s="1"/>
  <c r="DR41" i="3" s="1"/>
  <c r="DS41" i="3" s="1"/>
  <c r="DT41" i="3" s="1"/>
  <c r="DU41" i="3" s="1"/>
  <c r="DV41" i="3" s="1"/>
  <c r="DW41" i="3" s="1"/>
  <c r="DD41" i="3"/>
  <c r="AU29" i="3"/>
  <c r="AB52" i="3"/>
  <c r="AB36" i="3"/>
  <c r="AA38" i="3"/>
  <c r="AA37" i="3"/>
  <c r="CZ51" i="57" l="1"/>
  <c r="CA51" i="57"/>
  <c r="CE52" i="13"/>
  <c r="DC52" i="13"/>
  <c r="CA51" i="39"/>
  <c r="CZ51" i="39"/>
  <c r="DC37" i="13"/>
  <c r="CE37" i="13"/>
  <c r="CC36" i="19"/>
  <c r="DA36" i="19"/>
  <c r="CB36" i="19"/>
  <c r="CD36" i="15"/>
  <c r="DB36" i="15"/>
  <c r="CY36" i="25"/>
  <c r="CU36" i="25"/>
  <c r="BZ36" i="25"/>
  <c r="AS29" i="57"/>
  <c r="BW34" i="3"/>
  <c r="DF34" i="3"/>
  <c r="DG34" i="3" s="1"/>
  <c r="DH34" i="3" s="1"/>
  <c r="DI34" i="3" s="1"/>
  <c r="DJ34" i="3" s="1"/>
  <c r="DK34" i="3" s="1"/>
  <c r="DL34" i="3" s="1"/>
  <c r="DM34" i="3" s="1"/>
  <c r="DN34" i="3" s="1"/>
  <c r="BV34" i="3"/>
  <c r="CV34" i="3"/>
  <c r="CR34" i="3"/>
  <c r="CP52" i="33"/>
  <c r="BJ52" i="33"/>
  <c r="CC36" i="17"/>
  <c r="DA36" i="17"/>
  <c r="CB36" i="17"/>
  <c r="AW38" i="35"/>
  <c r="AF53" i="37"/>
  <c r="AG30" i="37"/>
  <c r="AF54" i="37"/>
  <c r="AF56" i="37"/>
  <c r="AF55" i="37"/>
  <c r="AC30" i="27"/>
  <c r="AB53" i="27"/>
  <c r="AB54" i="27"/>
  <c r="AB55" i="27"/>
  <c r="AB56" i="27"/>
  <c r="AS34" i="51"/>
  <c r="CZ51" i="23"/>
  <c r="CA51" i="23"/>
  <c r="AP38" i="27"/>
  <c r="CU50" i="64"/>
  <c r="CY50" i="64"/>
  <c r="BZ50" i="64"/>
  <c r="CQ37" i="31"/>
  <c r="BU37" i="31"/>
  <c r="CU50" i="51"/>
  <c r="CY50" i="51"/>
  <c r="BZ50" i="51"/>
  <c r="AE27" i="13"/>
  <c r="AE24" i="13" s="1"/>
  <c r="AE28" i="13"/>
  <c r="AF53" i="39"/>
  <c r="AG30" i="39"/>
  <c r="AF56" i="39"/>
  <c r="AF54" i="39"/>
  <c r="AF55" i="39"/>
  <c r="CD37" i="15"/>
  <c r="DB37" i="15"/>
  <c r="CY50" i="35"/>
  <c r="CU50" i="35"/>
  <c r="BZ50" i="35"/>
  <c r="CY50" i="61"/>
  <c r="BZ50" i="61"/>
  <c r="CU50" i="61"/>
  <c r="CU50" i="13"/>
  <c r="CY50" i="13"/>
  <c r="BZ50" i="13"/>
  <c r="DE37" i="59"/>
  <c r="DO37" i="59" s="1"/>
  <c r="DP37" i="59" s="1"/>
  <c r="DQ37" i="59" s="1"/>
  <c r="DR37" i="59" s="1"/>
  <c r="DS37" i="59" s="1"/>
  <c r="DT37" i="59" s="1"/>
  <c r="DU37" i="59" s="1"/>
  <c r="DV37" i="59" s="1"/>
  <c r="DW37" i="59" s="1"/>
  <c r="DD37" i="59"/>
  <c r="CZ51" i="51"/>
  <c r="CA51" i="51"/>
  <c r="AD27" i="9"/>
  <c r="AD24" i="9" s="1"/>
  <c r="AD28" i="9"/>
  <c r="AE53" i="9"/>
  <c r="AE55" i="9"/>
  <c r="AF30" i="9"/>
  <c r="AE54" i="9"/>
  <c r="AE56" i="9"/>
  <c r="CZ52" i="17"/>
  <c r="CA52" i="17"/>
  <c r="CQ52" i="29"/>
  <c r="BU52" i="29"/>
  <c r="Z28" i="55"/>
  <c r="Z27" i="55"/>
  <c r="Z24" i="55" s="1"/>
  <c r="AA53" i="55"/>
  <c r="AA54" i="55"/>
  <c r="AB30" i="55"/>
  <c r="AA56" i="55"/>
  <c r="AA55" i="55"/>
  <c r="AT29" i="17"/>
  <c r="BZ50" i="57"/>
  <c r="CU50" i="57"/>
  <c r="CY50" i="57"/>
  <c r="CU50" i="31"/>
  <c r="BZ50" i="31"/>
  <c r="CY50" i="31"/>
  <c r="CC52" i="15"/>
  <c r="DA52" i="15"/>
  <c r="CB52" i="15"/>
  <c r="CA52" i="64"/>
  <c r="CZ52" i="64"/>
  <c r="BZ50" i="39"/>
  <c r="CU50" i="39"/>
  <c r="CY50" i="39"/>
  <c r="CZ36" i="23"/>
  <c r="CA36" i="23"/>
  <c r="CZ51" i="45"/>
  <c r="CA51" i="45"/>
  <c r="CA51" i="29"/>
  <c r="CZ51" i="29"/>
  <c r="AE28" i="35"/>
  <c r="AE27" i="35"/>
  <c r="AE24" i="35" s="1"/>
  <c r="DA37" i="19"/>
  <c r="CB37" i="19"/>
  <c r="CC37" i="19"/>
  <c r="CA51" i="25"/>
  <c r="CZ51" i="25"/>
  <c r="Z28" i="33"/>
  <c r="Z27" i="33"/>
  <c r="Z24" i="33" s="1"/>
  <c r="CZ51" i="31"/>
  <c r="CA51" i="31"/>
  <c r="AR34" i="27"/>
  <c r="BY34" i="47"/>
  <c r="CX34" i="47"/>
  <c r="CT34" i="47"/>
  <c r="AB28" i="51"/>
  <c r="AB27" i="51"/>
  <c r="AB24" i="51" s="1"/>
  <c r="AW34" i="11"/>
  <c r="CA51" i="15"/>
  <c r="CZ51" i="15"/>
  <c r="AV29" i="37"/>
  <c r="CU50" i="55"/>
  <c r="CY50" i="55"/>
  <c r="BZ50" i="55"/>
  <c r="AN29" i="33"/>
  <c r="Z53" i="57"/>
  <c r="Z54" i="57"/>
  <c r="AA30" i="57"/>
  <c r="Z56" i="57"/>
  <c r="Z55" i="57"/>
  <c r="BW36" i="29"/>
  <c r="CV36" i="29"/>
  <c r="CR36" i="29"/>
  <c r="BV36" i="29"/>
  <c r="DF36" i="29"/>
  <c r="DG36" i="29" s="1"/>
  <c r="DH36" i="29" s="1"/>
  <c r="DI36" i="29" s="1"/>
  <c r="DJ36" i="29" s="1"/>
  <c r="DK36" i="29" s="1"/>
  <c r="DL36" i="29" s="1"/>
  <c r="DM36" i="29" s="1"/>
  <c r="DN36" i="29" s="1"/>
  <c r="CU50" i="25"/>
  <c r="CY50" i="25"/>
  <c r="BZ50" i="25"/>
  <c r="CU50" i="45"/>
  <c r="CY50" i="45"/>
  <c r="BZ50" i="45"/>
  <c r="AX38" i="13"/>
  <c r="AE28" i="19"/>
  <c r="AE27" i="19"/>
  <c r="AE24" i="19" s="1"/>
  <c r="Z30" i="59"/>
  <c r="Y53" i="59"/>
  <c r="Y54" i="59"/>
  <c r="Y56" i="59"/>
  <c r="Y55" i="59"/>
  <c r="X27" i="59"/>
  <c r="X24" i="59" s="1"/>
  <c r="AD27" i="45"/>
  <c r="AD24" i="45" s="1"/>
  <c r="AD28" i="45"/>
  <c r="AG30" i="17"/>
  <c r="AF54" i="17"/>
  <c r="AF53" i="17"/>
  <c r="AF55" i="17"/>
  <c r="AF56" i="17"/>
  <c r="AB53" i="29"/>
  <c r="AC30" i="29"/>
  <c r="AB54" i="29"/>
  <c r="AB55" i="29"/>
  <c r="AB56" i="29"/>
  <c r="AA28" i="29"/>
  <c r="AA27" i="29"/>
  <c r="AA24" i="29" s="1"/>
  <c r="CZ51" i="33"/>
  <c r="CA51" i="33"/>
  <c r="AF53" i="15"/>
  <c r="AF54" i="15"/>
  <c r="AG30" i="15"/>
  <c r="AF55" i="15"/>
  <c r="AF56" i="15"/>
  <c r="AE28" i="15"/>
  <c r="AE27" i="15"/>
  <c r="AE24" i="15" s="1"/>
  <c r="AW34" i="35"/>
  <c r="AW38" i="61"/>
  <c r="AT34" i="64"/>
  <c r="AR34" i="45"/>
  <c r="AO29" i="29"/>
  <c r="AF53" i="11"/>
  <c r="AF54" i="11"/>
  <c r="AG30" i="11"/>
  <c r="AF55" i="11"/>
  <c r="AF56" i="11"/>
  <c r="CU50" i="29"/>
  <c r="BZ50" i="29"/>
  <c r="CY50" i="29"/>
  <c r="CX37" i="25"/>
  <c r="CT37" i="25"/>
  <c r="BY37" i="25"/>
  <c r="CC36" i="64"/>
  <c r="DA36" i="64"/>
  <c r="CB36" i="64"/>
  <c r="CU50" i="11"/>
  <c r="CY50" i="11"/>
  <c r="BZ50" i="11"/>
  <c r="CA51" i="9"/>
  <c r="CZ51" i="9"/>
  <c r="AB30" i="31"/>
  <c r="AA53" i="31"/>
  <c r="AA54" i="31"/>
  <c r="AA56" i="31"/>
  <c r="AA55" i="31"/>
  <c r="Z27" i="31"/>
  <c r="Z24" i="31" s="1"/>
  <c r="Z28" i="31"/>
  <c r="AB53" i="53"/>
  <c r="AB54" i="53"/>
  <c r="AC30" i="53"/>
  <c r="AB56" i="53"/>
  <c r="AB55" i="53"/>
  <c r="CZ51" i="55"/>
  <c r="CA51" i="55"/>
  <c r="AW29" i="35"/>
  <c r="BX34" i="49"/>
  <c r="CW34" i="49"/>
  <c r="CS34" i="49"/>
  <c r="AF27" i="64"/>
  <c r="AF24" i="64" s="1"/>
  <c r="AF28" i="64"/>
  <c r="AQ38" i="23"/>
  <c r="CW36" i="27"/>
  <c r="CS36" i="27"/>
  <c r="BX36" i="27"/>
  <c r="AV29" i="13"/>
  <c r="AW34" i="15"/>
  <c r="CU50" i="19"/>
  <c r="CY50" i="19"/>
  <c r="BZ50" i="19"/>
  <c r="AR34" i="23"/>
  <c r="CU50" i="9"/>
  <c r="BZ50" i="9"/>
  <c r="CY50" i="9"/>
  <c r="AS29" i="19"/>
  <c r="AF54" i="41"/>
  <c r="AF53" i="41"/>
  <c r="AG30" i="41"/>
  <c r="AF56" i="41"/>
  <c r="AF55" i="41"/>
  <c r="CZ51" i="17"/>
  <c r="CA51" i="17"/>
  <c r="AQ29" i="25"/>
  <c r="AG38" i="33"/>
  <c r="AL38" i="33"/>
  <c r="CY50" i="41"/>
  <c r="CU50" i="41"/>
  <c r="BZ50" i="41"/>
  <c r="AP29" i="27"/>
  <c r="BZ50" i="37"/>
  <c r="CY50" i="37"/>
  <c r="CU50" i="37"/>
  <c r="AN29" i="31"/>
  <c r="AE28" i="37"/>
  <c r="AE27" i="37"/>
  <c r="AE24" i="37" s="1"/>
  <c r="AS38" i="17"/>
  <c r="AU34" i="17"/>
  <c r="AN34" i="55"/>
  <c r="AD54" i="25"/>
  <c r="AE30" i="25"/>
  <c r="AD53" i="25"/>
  <c r="AD55" i="25"/>
  <c r="AD56" i="25"/>
  <c r="AG34" i="59"/>
  <c r="AL34" i="59"/>
  <c r="AQ34" i="25"/>
  <c r="AA28" i="27"/>
  <c r="AA27" i="27"/>
  <c r="AA24" i="27" s="1"/>
  <c r="CA51" i="11"/>
  <c r="CZ51" i="11"/>
  <c r="CQ36" i="33"/>
  <c r="BU36" i="33"/>
  <c r="CU50" i="47"/>
  <c r="BZ50" i="47"/>
  <c r="CY50" i="47"/>
  <c r="CD34" i="39"/>
  <c r="DB34" i="39"/>
  <c r="CZ51" i="41"/>
  <c r="CA51" i="41"/>
  <c r="AR29" i="59"/>
  <c r="CA51" i="64"/>
  <c r="CZ51" i="64"/>
  <c r="AF56" i="13"/>
  <c r="AF53" i="13"/>
  <c r="AG30" i="13"/>
  <c r="AF54" i="13"/>
  <c r="AF55" i="13"/>
  <c r="AE28" i="39"/>
  <c r="AE27" i="39"/>
  <c r="AE24" i="39" s="1"/>
  <c r="CU50" i="43"/>
  <c r="CY50" i="43"/>
  <c r="BZ50" i="43"/>
  <c r="CU37" i="23"/>
  <c r="BZ37" i="23"/>
  <c r="CY37" i="23"/>
  <c r="AD28" i="23"/>
  <c r="AD27" i="23"/>
  <c r="AD24" i="23" s="1"/>
  <c r="AE53" i="23"/>
  <c r="AF30" i="23"/>
  <c r="AE54" i="23"/>
  <c r="AE55" i="23"/>
  <c r="AE56" i="23"/>
  <c r="AS34" i="19"/>
  <c r="AT34" i="41"/>
  <c r="AW38" i="55"/>
  <c r="AU38" i="64"/>
  <c r="AS34" i="43"/>
  <c r="CZ51" i="61"/>
  <c r="CA51" i="61"/>
  <c r="CY50" i="59"/>
  <c r="BZ50" i="59"/>
  <c r="CU50" i="59"/>
  <c r="BZ52" i="23"/>
  <c r="CY52" i="23"/>
  <c r="CU52" i="23"/>
  <c r="AR29" i="61"/>
  <c r="DA37" i="64"/>
  <c r="CB37" i="64"/>
  <c r="CC37" i="64"/>
  <c r="CY50" i="49"/>
  <c r="BZ50" i="49"/>
  <c r="CU50" i="49"/>
  <c r="AU29" i="15"/>
  <c r="AN38" i="31"/>
  <c r="CZ51" i="35"/>
  <c r="CA51" i="35"/>
  <c r="CY50" i="23"/>
  <c r="BZ50" i="23"/>
  <c r="CU50" i="23"/>
  <c r="CA51" i="49"/>
  <c r="CZ51" i="49"/>
  <c r="CY50" i="17"/>
  <c r="CU50" i="17"/>
  <c r="BZ50" i="17"/>
  <c r="AG30" i="35"/>
  <c r="AF53" i="35"/>
  <c r="AF54" i="35"/>
  <c r="AF55" i="35"/>
  <c r="AF56" i="35"/>
  <c r="AA53" i="33"/>
  <c r="AB30" i="33"/>
  <c r="AA54" i="33"/>
  <c r="AA55" i="33"/>
  <c r="AA56" i="33"/>
  <c r="BZ50" i="27"/>
  <c r="CY50" i="27"/>
  <c r="CU50" i="27"/>
  <c r="BU37" i="29"/>
  <c r="CQ37" i="29"/>
  <c r="AC54" i="51"/>
  <c r="AC53" i="51"/>
  <c r="AC56" i="51"/>
  <c r="AC55" i="51"/>
  <c r="AV29" i="11"/>
  <c r="AC28" i="49"/>
  <c r="AC27" i="49"/>
  <c r="AC24" i="49" s="1"/>
  <c r="U23" i="49" s="1"/>
  <c r="AD30" i="49" s="1"/>
  <c r="AT29" i="55"/>
  <c r="CP37" i="33"/>
  <c r="BJ37" i="33"/>
  <c r="AM38" i="29"/>
  <c r="AV34" i="37"/>
  <c r="AF34" i="61"/>
  <c r="AJ34" i="61"/>
  <c r="AK34" i="61"/>
  <c r="CA51" i="37"/>
  <c r="CZ51" i="37"/>
  <c r="CW37" i="27"/>
  <c r="CS37" i="27"/>
  <c r="BX37" i="27"/>
  <c r="AR29" i="23"/>
  <c r="CV52" i="27"/>
  <c r="BW52" i="27"/>
  <c r="DF52" i="27"/>
  <c r="DG52" i="27" s="1"/>
  <c r="DH52" i="27" s="1"/>
  <c r="DI52" i="27" s="1"/>
  <c r="DJ52" i="27" s="1"/>
  <c r="DK52" i="27" s="1"/>
  <c r="DL52" i="27" s="1"/>
  <c r="DM52" i="27" s="1"/>
  <c r="DN52" i="27" s="1"/>
  <c r="BV52" i="27"/>
  <c r="CR52" i="27"/>
  <c r="AT38" i="19"/>
  <c r="CU50" i="33"/>
  <c r="CY50" i="33"/>
  <c r="BZ50" i="33"/>
  <c r="CZ51" i="47"/>
  <c r="CA51" i="47"/>
  <c r="AN34" i="31"/>
  <c r="DF36" i="31"/>
  <c r="DG36" i="31" s="1"/>
  <c r="DH36" i="31" s="1"/>
  <c r="DI36" i="31" s="1"/>
  <c r="DJ36" i="31" s="1"/>
  <c r="DK36" i="31" s="1"/>
  <c r="DL36" i="31" s="1"/>
  <c r="DM36" i="31" s="1"/>
  <c r="DN36" i="31" s="1"/>
  <c r="BV36" i="31"/>
  <c r="BW36" i="31"/>
  <c r="CV36" i="31"/>
  <c r="CR36" i="31"/>
  <c r="AW38" i="45"/>
  <c r="AW38" i="41"/>
  <c r="Y28" i="57"/>
  <c r="Y27" i="57"/>
  <c r="Y24" i="57" s="1"/>
  <c r="BZ50" i="53"/>
  <c r="CY50" i="53"/>
  <c r="CU50" i="53"/>
  <c r="AF53" i="19"/>
  <c r="AG30" i="19"/>
  <c r="AF54" i="19"/>
  <c r="AF56" i="19"/>
  <c r="AF55" i="19"/>
  <c r="CA51" i="27"/>
  <c r="CZ51" i="27"/>
  <c r="AE53" i="45"/>
  <c r="AF30" i="45"/>
  <c r="AE54" i="45"/>
  <c r="AE56" i="45"/>
  <c r="AE55" i="45"/>
  <c r="AE28" i="17"/>
  <c r="AE27" i="17"/>
  <c r="AE24" i="17" s="1"/>
  <c r="CZ51" i="43"/>
  <c r="CA51" i="43"/>
  <c r="AE27" i="11"/>
  <c r="AE24" i="11" s="1"/>
  <c r="AE28" i="11"/>
  <c r="AD54" i="47"/>
  <c r="AE30" i="47"/>
  <c r="AD56" i="47"/>
  <c r="AD53" i="47"/>
  <c r="AD55" i="47"/>
  <c r="AW38" i="11"/>
  <c r="AW38" i="51"/>
  <c r="AW38" i="37"/>
  <c r="CZ51" i="19"/>
  <c r="CA51" i="19"/>
  <c r="AA27" i="53"/>
  <c r="AA24" i="53" s="1"/>
  <c r="AA28" i="53"/>
  <c r="CQ52" i="31"/>
  <c r="BU52" i="31"/>
  <c r="AP38" i="25"/>
  <c r="AN34" i="33"/>
  <c r="CB37" i="17"/>
  <c r="DA37" i="17"/>
  <c r="CC37" i="17"/>
  <c r="AG53" i="64"/>
  <c r="AH30" i="64"/>
  <c r="AG54" i="64"/>
  <c r="AG56" i="64"/>
  <c r="AG55" i="64"/>
  <c r="AU29" i="41"/>
  <c r="X53" i="61"/>
  <c r="X54" i="61"/>
  <c r="Y30" i="61"/>
  <c r="X56" i="61"/>
  <c r="X55" i="61"/>
  <c r="W28" i="61"/>
  <c r="W27" i="61"/>
  <c r="W24" i="61" s="1"/>
  <c r="CZ51" i="13"/>
  <c r="CA51" i="13"/>
  <c r="AW38" i="43"/>
  <c r="AX38" i="59"/>
  <c r="CA52" i="19"/>
  <c r="CZ52" i="19"/>
  <c r="BY52" i="25"/>
  <c r="CT52" i="25"/>
  <c r="CX52" i="25"/>
  <c r="AL34" i="57"/>
  <c r="AG34" i="57"/>
  <c r="AW34" i="13"/>
  <c r="CZ51" i="53"/>
  <c r="CA51" i="53"/>
  <c r="AQ34" i="29"/>
  <c r="AW38" i="57"/>
  <c r="CZ51" i="59"/>
  <c r="CA51" i="59"/>
  <c r="CY50" i="15"/>
  <c r="CU50" i="15"/>
  <c r="BZ50" i="15"/>
  <c r="AE27" i="41"/>
  <c r="AE24" i="41" s="1"/>
  <c r="AE28" i="41"/>
  <c r="AT29" i="64"/>
  <c r="AT38" i="15"/>
  <c r="BK34" i="53"/>
  <c r="BL34" i="53" s="1"/>
  <c r="BM34" i="53" s="1"/>
  <c r="BN34" i="53" s="1"/>
  <c r="BO34" i="53" s="1"/>
  <c r="BA34" i="53"/>
  <c r="AE27" i="43"/>
  <c r="AE24" i="43" s="1"/>
  <c r="AE28" i="43"/>
  <c r="AF53" i="43"/>
  <c r="AF54" i="43"/>
  <c r="AG30" i="43"/>
  <c r="AF56" i="43"/>
  <c r="AF55" i="43"/>
  <c r="DE36" i="13"/>
  <c r="DO36" i="13" s="1"/>
  <c r="DP36" i="13" s="1"/>
  <c r="DQ36" i="13" s="1"/>
  <c r="DR36" i="13" s="1"/>
  <c r="DS36" i="13" s="1"/>
  <c r="DT36" i="13" s="1"/>
  <c r="DU36" i="13" s="1"/>
  <c r="DV36" i="13" s="1"/>
  <c r="DW36" i="13" s="1"/>
  <c r="DD36" i="13"/>
  <c r="CE53" i="13"/>
  <c r="AW38" i="53"/>
  <c r="AX37" i="53"/>
  <c r="AX37" i="49"/>
  <c r="AW38" i="49"/>
  <c r="AW38" i="47"/>
  <c r="AX37" i="47"/>
  <c r="AX38" i="39"/>
  <c r="AX37" i="39"/>
  <c r="AU38" i="9"/>
  <c r="AW37" i="9"/>
  <c r="DS35" i="64"/>
  <c r="CE35" i="61"/>
  <c r="DC35" i="61"/>
  <c r="DM35" i="61"/>
  <c r="DM35" i="59"/>
  <c r="CE35" i="59"/>
  <c r="DC35" i="59"/>
  <c r="DC35" i="57"/>
  <c r="CE35" i="57"/>
  <c r="DM35" i="57"/>
  <c r="DE35" i="55"/>
  <c r="DD35" i="55"/>
  <c r="DN35" i="55"/>
  <c r="DN35" i="53"/>
  <c r="DE35" i="53"/>
  <c r="DD35" i="53"/>
  <c r="DO29" i="53"/>
  <c r="DN35" i="51"/>
  <c r="DD35" i="51"/>
  <c r="DE35" i="51"/>
  <c r="DD29" i="51"/>
  <c r="DE29" i="51"/>
  <c r="DN29" i="51"/>
  <c r="DD35" i="49"/>
  <c r="DE35" i="49"/>
  <c r="DM29" i="49"/>
  <c r="DM34" i="49"/>
  <c r="DN35" i="49"/>
  <c r="DC29" i="49"/>
  <c r="CE29" i="49"/>
  <c r="DN35" i="47"/>
  <c r="DC29" i="47"/>
  <c r="CE29" i="47"/>
  <c r="DE35" i="47"/>
  <c r="DD35" i="47"/>
  <c r="DM29" i="47"/>
  <c r="DM34" i="47"/>
  <c r="DN29" i="45"/>
  <c r="DM35" i="45"/>
  <c r="DC35" i="45"/>
  <c r="CE35" i="45"/>
  <c r="DE29" i="45"/>
  <c r="DD29" i="45"/>
  <c r="DN35" i="43"/>
  <c r="DD35" i="43"/>
  <c r="DE35" i="43"/>
  <c r="DM29" i="43"/>
  <c r="DC29" i="43"/>
  <c r="CE29" i="43"/>
  <c r="DO35" i="41"/>
  <c r="DO35" i="39"/>
  <c r="DN29" i="39"/>
  <c r="DD29" i="39"/>
  <c r="DE29" i="39"/>
  <c r="DN34" i="39"/>
  <c r="DO35" i="37"/>
  <c r="CE35" i="35"/>
  <c r="DC35" i="35"/>
  <c r="DM35" i="35"/>
  <c r="DC35" i="33"/>
  <c r="CE35" i="33"/>
  <c r="DM35" i="33"/>
  <c r="DM35" i="31"/>
  <c r="CE35" i="31"/>
  <c r="DC35" i="31"/>
  <c r="DN35" i="29"/>
  <c r="DD35" i="29"/>
  <c r="DE35" i="29"/>
  <c r="DP35" i="27"/>
  <c r="CE35" i="25"/>
  <c r="DC35" i="25"/>
  <c r="DM35" i="25"/>
  <c r="DN35" i="23"/>
  <c r="DD35" i="23"/>
  <c r="DE35" i="23"/>
  <c r="DN35" i="19"/>
  <c r="DE35" i="19"/>
  <c r="DD35" i="19"/>
  <c r="DN35" i="17"/>
  <c r="DD35" i="17"/>
  <c r="DE35" i="17"/>
  <c r="DE35" i="15"/>
  <c r="DD35" i="15"/>
  <c r="DN35" i="15"/>
  <c r="CE35" i="13"/>
  <c r="DC35" i="13"/>
  <c r="DM35" i="13"/>
  <c r="DN35" i="11"/>
  <c r="DE35" i="11"/>
  <c r="DD35" i="11"/>
  <c r="CE34" i="9"/>
  <c r="DC34" i="9"/>
  <c r="DE35" i="9"/>
  <c r="DD35" i="9"/>
  <c r="DL29" i="9"/>
  <c r="DM34" i="9"/>
  <c r="DB29" i="9"/>
  <c r="CD29" i="9"/>
  <c r="DN35" i="9"/>
  <c r="T27" i="3"/>
  <c r="T24" i="3" s="1"/>
  <c r="K23" i="3" s="1"/>
  <c r="U30" i="3" s="1"/>
  <c r="T28" i="3"/>
  <c r="CA49" i="3"/>
  <c r="CZ49" i="3"/>
  <c r="CD47" i="3"/>
  <c r="DB47" i="3"/>
  <c r="DE31" i="3"/>
  <c r="DO31" i="3" s="1"/>
  <c r="DP31" i="3" s="1"/>
  <c r="DQ31" i="3" s="1"/>
  <c r="DR31" i="3" s="1"/>
  <c r="DS31" i="3" s="1"/>
  <c r="DT31" i="3" s="1"/>
  <c r="DU31" i="3" s="1"/>
  <c r="DV31" i="3" s="1"/>
  <c r="DW31" i="3" s="1"/>
  <c r="DD31" i="3"/>
  <c r="DD32" i="3"/>
  <c r="DE32" i="3"/>
  <c r="DO32" i="3" s="1"/>
  <c r="DP32" i="3" s="1"/>
  <c r="DQ32" i="3" s="1"/>
  <c r="DR32" i="3" s="1"/>
  <c r="DS32" i="3" s="1"/>
  <c r="DT32" i="3" s="1"/>
  <c r="DU32" i="3" s="1"/>
  <c r="DV32" i="3" s="1"/>
  <c r="DW32" i="3" s="1"/>
  <c r="CA35" i="3"/>
  <c r="CZ35" i="3"/>
  <c r="DE46" i="3"/>
  <c r="DO46" i="3" s="1"/>
  <c r="DP46" i="3" s="1"/>
  <c r="DQ46" i="3" s="1"/>
  <c r="DR46" i="3" s="1"/>
  <c r="DS46" i="3" s="1"/>
  <c r="DT46" i="3" s="1"/>
  <c r="DU46" i="3" s="1"/>
  <c r="DV46" i="3" s="1"/>
  <c r="DW46" i="3" s="1"/>
  <c r="DD46" i="3"/>
  <c r="DD45" i="3"/>
  <c r="DE45" i="3"/>
  <c r="DO45" i="3" s="1"/>
  <c r="DP45" i="3" s="1"/>
  <c r="DQ45" i="3" s="1"/>
  <c r="DR45" i="3" s="1"/>
  <c r="DS45" i="3" s="1"/>
  <c r="DT45" i="3" s="1"/>
  <c r="DU45" i="3" s="1"/>
  <c r="DV45" i="3" s="1"/>
  <c r="DW45" i="3" s="1"/>
  <c r="CE44" i="3"/>
  <c r="DC44" i="3"/>
  <c r="CD50" i="3"/>
  <c r="DB50" i="3"/>
  <c r="CQ48" i="3"/>
  <c r="BU48" i="3"/>
  <c r="BW48" i="3" s="1"/>
  <c r="DD39" i="3"/>
  <c r="DE39" i="3"/>
  <c r="DO39" i="3" s="1"/>
  <c r="DP39" i="3" s="1"/>
  <c r="DQ39" i="3" s="1"/>
  <c r="DR39" i="3" s="1"/>
  <c r="DS39" i="3" s="1"/>
  <c r="DT39" i="3" s="1"/>
  <c r="DU39" i="3" s="1"/>
  <c r="DV39" i="3" s="1"/>
  <c r="DW39" i="3" s="1"/>
  <c r="DD42" i="3"/>
  <c r="DE42" i="3"/>
  <c r="DO42" i="3" s="1"/>
  <c r="DP42" i="3" s="1"/>
  <c r="DQ42" i="3" s="1"/>
  <c r="DR42" i="3" s="1"/>
  <c r="DS42" i="3" s="1"/>
  <c r="DT42" i="3" s="1"/>
  <c r="DU42" i="3" s="1"/>
  <c r="DV42" i="3" s="1"/>
  <c r="DW42" i="3" s="1"/>
  <c r="DD51" i="3"/>
  <c r="DE51" i="3"/>
  <c r="DO51" i="3" s="1"/>
  <c r="DP51" i="3" s="1"/>
  <c r="DQ51" i="3" s="1"/>
  <c r="DR51" i="3" s="1"/>
  <c r="DS51" i="3" s="1"/>
  <c r="DT51" i="3" s="1"/>
  <c r="DU51" i="3" s="1"/>
  <c r="DV51" i="3" s="1"/>
  <c r="DW51" i="3" s="1"/>
  <c r="AV29" i="3"/>
  <c r="AB38" i="3"/>
  <c r="AC36" i="3"/>
  <c r="AH36" i="3" s="1"/>
  <c r="AB37" i="3"/>
  <c r="AC52" i="3"/>
  <c r="AH52" i="3" s="1"/>
  <c r="CF34" i="53" l="1"/>
  <c r="CG34" i="53"/>
  <c r="BB34" i="53"/>
  <c r="CH34" i="53"/>
  <c r="AU29" i="64"/>
  <c r="CC51" i="59"/>
  <c r="CB51" i="59"/>
  <c r="DA51" i="59"/>
  <c r="CB51" i="53"/>
  <c r="DA51" i="53"/>
  <c r="CC51" i="53"/>
  <c r="AM34" i="57"/>
  <c r="CU52" i="25"/>
  <c r="CY52" i="25"/>
  <c r="BZ52" i="25"/>
  <c r="CC52" i="19"/>
  <c r="DA52" i="19"/>
  <c r="CB52" i="19"/>
  <c r="AY38" i="59"/>
  <c r="AX38" i="43"/>
  <c r="AV29" i="41"/>
  <c r="AH53" i="64"/>
  <c r="AH54" i="64"/>
  <c r="AI30" i="64"/>
  <c r="AH56" i="64"/>
  <c r="AH55" i="64"/>
  <c r="DB37" i="17"/>
  <c r="CD37" i="17"/>
  <c r="AO34" i="33"/>
  <c r="AQ38" i="25"/>
  <c r="AX38" i="37"/>
  <c r="AX38" i="51"/>
  <c r="AX38" i="11"/>
  <c r="AD27" i="47"/>
  <c r="AD24" i="47" s="1"/>
  <c r="AD28" i="47"/>
  <c r="AE53" i="47"/>
  <c r="AE55" i="47"/>
  <c r="AE54" i="47"/>
  <c r="AF30" i="47"/>
  <c r="AE56" i="47"/>
  <c r="DA51" i="43"/>
  <c r="CB51" i="43"/>
  <c r="CC51" i="43"/>
  <c r="AE27" i="45"/>
  <c r="AE24" i="45" s="1"/>
  <c r="AE28" i="45"/>
  <c r="DA51" i="27"/>
  <c r="CB51" i="27"/>
  <c r="CC51" i="27"/>
  <c r="AG54" i="19"/>
  <c r="AH30" i="19"/>
  <c r="AG53" i="19"/>
  <c r="AG56" i="19"/>
  <c r="AG55" i="19"/>
  <c r="CA50" i="53"/>
  <c r="CZ50" i="53"/>
  <c r="AX38" i="41"/>
  <c r="AX38" i="45"/>
  <c r="CW36" i="31"/>
  <c r="CS36" i="31"/>
  <c r="BX36" i="31"/>
  <c r="DA51" i="47"/>
  <c r="CC51" i="47"/>
  <c r="CB51" i="47"/>
  <c r="CZ50" i="33"/>
  <c r="CA50" i="33"/>
  <c r="AU38" i="19"/>
  <c r="CW52" i="27"/>
  <c r="BX52" i="27"/>
  <c r="CS52" i="27"/>
  <c r="AS29" i="23"/>
  <c r="BU37" i="33"/>
  <c r="CQ37" i="33"/>
  <c r="AU29" i="55"/>
  <c r="AC27" i="51"/>
  <c r="AC24" i="51" s="1"/>
  <c r="U23" i="51" s="1"/>
  <c r="AD30" i="51" s="1"/>
  <c r="AC28" i="51"/>
  <c r="CZ50" i="27"/>
  <c r="CA50" i="27"/>
  <c r="AB54" i="33"/>
  <c r="AC30" i="33"/>
  <c r="AB53" i="33"/>
  <c r="AB55" i="33"/>
  <c r="AB56" i="33"/>
  <c r="AG54" i="35"/>
  <c r="AH30" i="35"/>
  <c r="AG53" i="35"/>
  <c r="AG56" i="35"/>
  <c r="AG55" i="35"/>
  <c r="AO38" i="31"/>
  <c r="DB37" i="64"/>
  <c r="CD37" i="64"/>
  <c r="AS29" i="61"/>
  <c r="AT34" i="43"/>
  <c r="AV38" i="64"/>
  <c r="AX38" i="55"/>
  <c r="AU34" i="41"/>
  <c r="AT34" i="19"/>
  <c r="AF54" i="23"/>
  <c r="AF53" i="23"/>
  <c r="AG30" i="23"/>
  <c r="AF55" i="23"/>
  <c r="AF56" i="23"/>
  <c r="AG55" i="13"/>
  <c r="AH30" i="13"/>
  <c r="AG53" i="13"/>
  <c r="AG54" i="13"/>
  <c r="AG56" i="13"/>
  <c r="CC51" i="64"/>
  <c r="DA51" i="64"/>
  <c r="CB51" i="64"/>
  <c r="DA51" i="41"/>
  <c r="CB51" i="41"/>
  <c r="CC51" i="41"/>
  <c r="CB51" i="11"/>
  <c r="CC51" i="11"/>
  <c r="DA51" i="11"/>
  <c r="AR34" i="25"/>
  <c r="AE54" i="25"/>
  <c r="AF30" i="25"/>
  <c r="AE53" i="25"/>
  <c r="AE55" i="25"/>
  <c r="AE56" i="25"/>
  <c r="AO29" i="31"/>
  <c r="AQ29" i="27"/>
  <c r="AR29" i="25"/>
  <c r="AF27" i="41"/>
  <c r="AF24" i="41" s="1"/>
  <c r="AF28" i="41"/>
  <c r="AT29" i="19"/>
  <c r="CA50" i="9"/>
  <c r="CZ50" i="9"/>
  <c r="CZ50" i="19"/>
  <c r="CA50" i="19"/>
  <c r="AW29" i="13"/>
  <c r="BY34" i="49"/>
  <c r="CX34" i="49"/>
  <c r="CT34" i="49"/>
  <c r="CC51" i="55"/>
  <c r="DA51" i="55"/>
  <c r="CB51" i="55"/>
  <c r="AC54" i="53"/>
  <c r="AC53" i="53"/>
  <c r="AC56" i="53"/>
  <c r="AC55" i="53"/>
  <c r="AB28" i="53"/>
  <c r="AB27" i="53"/>
  <c r="AB24" i="53" s="1"/>
  <c r="AA28" i="31"/>
  <c r="AA27" i="31"/>
  <c r="AA24" i="31" s="1"/>
  <c r="CZ50" i="11"/>
  <c r="CA50" i="11"/>
  <c r="CU37" i="25"/>
  <c r="CY37" i="25"/>
  <c r="BZ37" i="25"/>
  <c r="CZ50" i="29"/>
  <c r="CA50" i="29"/>
  <c r="AG54" i="11"/>
  <c r="AG53" i="11"/>
  <c r="AH30" i="11"/>
  <c r="AG55" i="11"/>
  <c r="AG56" i="11"/>
  <c r="AF27" i="11"/>
  <c r="AF24" i="11" s="1"/>
  <c r="AF28" i="11"/>
  <c r="AG54" i="15"/>
  <c r="AH30" i="15"/>
  <c r="AG53" i="15"/>
  <c r="AG55" i="15"/>
  <c r="AG56" i="15"/>
  <c r="AF27" i="15"/>
  <c r="AF24" i="15" s="1"/>
  <c r="AF28" i="15"/>
  <c r="AC53" i="29"/>
  <c r="AC54" i="29"/>
  <c r="AC55" i="29"/>
  <c r="AC56" i="29"/>
  <c r="AF27" i="17"/>
  <c r="AF24" i="17" s="1"/>
  <c r="AF28" i="17"/>
  <c r="AH30" i="17"/>
  <c r="AG53" i="17"/>
  <c r="AG54" i="17"/>
  <c r="AG55" i="17"/>
  <c r="AG56" i="17"/>
  <c r="Z54" i="59"/>
  <c r="AA30" i="59"/>
  <c r="Z53" i="59"/>
  <c r="Z56" i="59"/>
  <c r="Z55" i="59"/>
  <c r="AY38" i="13"/>
  <c r="CA50" i="25"/>
  <c r="CZ50" i="25"/>
  <c r="CS36" i="29"/>
  <c r="CW36" i="29"/>
  <c r="BX36" i="29"/>
  <c r="AA54" i="57"/>
  <c r="AB30" i="57"/>
  <c r="AA53" i="57"/>
  <c r="AA56" i="57"/>
  <c r="AA55" i="57"/>
  <c r="Z28" i="57"/>
  <c r="Z27" i="57"/>
  <c r="Z24" i="57" s="1"/>
  <c r="CZ50" i="55"/>
  <c r="CA50" i="55"/>
  <c r="BZ34" i="47"/>
  <c r="CU34" i="47"/>
  <c r="CY34" i="47"/>
  <c r="AS34" i="27"/>
  <c r="CB51" i="25"/>
  <c r="CC51" i="25"/>
  <c r="DA51" i="25"/>
  <c r="CD37" i="19"/>
  <c r="DB37" i="19"/>
  <c r="CB51" i="45"/>
  <c r="DA51" i="45"/>
  <c r="CC51" i="45"/>
  <c r="CC36" i="23"/>
  <c r="DA36" i="23"/>
  <c r="CB36" i="23"/>
  <c r="CA50" i="39"/>
  <c r="CZ50" i="39"/>
  <c r="DA52" i="64"/>
  <c r="CC52" i="64"/>
  <c r="CB52" i="64"/>
  <c r="AU29" i="17"/>
  <c r="CV52" i="29"/>
  <c r="BW52" i="29"/>
  <c r="DF52" i="29"/>
  <c r="DG52" i="29" s="1"/>
  <c r="DH52" i="29" s="1"/>
  <c r="DI52" i="29" s="1"/>
  <c r="DJ52" i="29" s="1"/>
  <c r="DK52" i="29" s="1"/>
  <c r="DL52" i="29" s="1"/>
  <c r="DM52" i="29" s="1"/>
  <c r="DN52" i="29" s="1"/>
  <c r="CR52" i="29"/>
  <c r="BV52" i="29"/>
  <c r="DA52" i="17"/>
  <c r="CC52" i="17"/>
  <c r="CB52" i="17"/>
  <c r="AF53" i="9"/>
  <c r="AF55" i="9"/>
  <c r="AG30" i="9"/>
  <c r="AF54" i="9"/>
  <c r="AF56" i="9"/>
  <c r="AE28" i="9"/>
  <c r="AE27" i="9"/>
  <c r="AE24" i="9" s="1"/>
  <c r="AF28" i="39"/>
  <c r="AF27" i="39"/>
  <c r="AF24" i="39" s="1"/>
  <c r="DF37" i="31"/>
  <c r="DG37" i="31" s="1"/>
  <c r="DH37" i="31" s="1"/>
  <c r="DI37" i="31" s="1"/>
  <c r="DJ37" i="31" s="1"/>
  <c r="DK37" i="31" s="1"/>
  <c r="DL37" i="31" s="1"/>
  <c r="DM37" i="31" s="1"/>
  <c r="DN37" i="31" s="1"/>
  <c r="CR37" i="31"/>
  <c r="BV37" i="31"/>
  <c r="BW37" i="31"/>
  <c r="CV37" i="31"/>
  <c r="CA50" i="64"/>
  <c r="CZ50" i="64"/>
  <c r="AQ38" i="27"/>
  <c r="AT34" i="51"/>
  <c r="AB27" i="27"/>
  <c r="AB24" i="27" s="1"/>
  <c r="AB28" i="27"/>
  <c r="AG54" i="37"/>
  <c r="AG53" i="37"/>
  <c r="AH30" i="37"/>
  <c r="AG56" i="37"/>
  <c r="AG55" i="37"/>
  <c r="DB36" i="17"/>
  <c r="CD36" i="17"/>
  <c r="AT29" i="57"/>
  <c r="DB36" i="19"/>
  <c r="CD36" i="19"/>
  <c r="CC51" i="39"/>
  <c r="CB51" i="39"/>
  <c r="DA51" i="39"/>
  <c r="DE52" i="13"/>
  <c r="DO52" i="13" s="1"/>
  <c r="DP52" i="13" s="1"/>
  <c r="DQ52" i="13" s="1"/>
  <c r="DR52" i="13" s="1"/>
  <c r="DS52" i="13" s="1"/>
  <c r="DT52" i="13" s="1"/>
  <c r="DU52" i="13" s="1"/>
  <c r="DV52" i="13" s="1"/>
  <c r="DW52" i="13" s="1"/>
  <c r="DD52" i="13"/>
  <c r="AG54" i="43"/>
  <c r="AH30" i="43"/>
  <c r="AG53" i="43"/>
  <c r="AG56" i="43"/>
  <c r="AG55" i="43"/>
  <c r="AF27" i="43"/>
  <c r="AF24" i="43" s="1"/>
  <c r="AF28" i="43"/>
  <c r="AU38" i="15"/>
  <c r="CZ50" i="15"/>
  <c r="CA50" i="15"/>
  <c r="AX38" i="57"/>
  <c r="AR34" i="29"/>
  <c r="AX34" i="13"/>
  <c r="CC51" i="13"/>
  <c r="DA51" i="13"/>
  <c r="CB51" i="13"/>
  <c r="Y53" i="61"/>
  <c r="Y54" i="61"/>
  <c r="Z30" i="61"/>
  <c r="Y56" i="61"/>
  <c r="Y55" i="61"/>
  <c r="X27" i="61"/>
  <c r="X24" i="61" s="1"/>
  <c r="X28" i="61"/>
  <c r="AG28" i="64"/>
  <c r="AG27" i="64"/>
  <c r="AG24" i="64" s="1"/>
  <c r="CV52" i="31"/>
  <c r="BW52" i="31"/>
  <c r="DF52" i="31"/>
  <c r="DG52" i="31" s="1"/>
  <c r="DH52" i="31" s="1"/>
  <c r="DI52" i="31" s="1"/>
  <c r="DJ52" i="31" s="1"/>
  <c r="DK52" i="31" s="1"/>
  <c r="DL52" i="31" s="1"/>
  <c r="DM52" i="31" s="1"/>
  <c r="DN52" i="31" s="1"/>
  <c r="BV52" i="31"/>
  <c r="CR52" i="31"/>
  <c r="CB51" i="19"/>
  <c r="DA51" i="19"/>
  <c r="CC51" i="19"/>
  <c r="AF54" i="45"/>
  <c r="AG30" i="45"/>
  <c r="AF53" i="45"/>
  <c r="AF56" i="45"/>
  <c r="AF55" i="45"/>
  <c r="AF28" i="19"/>
  <c r="AF27" i="19"/>
  <c r="AF24" i="19" s="1"/>
  <c r="AO34" i="31"/>
  <c r="CX37" i="27"/>
  <c r="BY37" i="27"/>
  <c r="CT37" i="27"/>
  <c r="CB51" i="37"/>
  <c r="CC51" i="37"/>
  <c r="DA51" i="37"/>
  <c r="AG34" i="61"/>
  <c r="AL34" i="61"/>
  <c r="AW34" i="37"/>
  <c r="AN38" i="29"/>
  <c r="AD53" i="49"/>
  <c r="AD55" i="49"/>
  <c r="AD54" i="49"/>
  <c r="AE30" i="49"/>
  <c r="AD56" i="49"/>
  <c r="AW29" i="11"/>
  <c r="DF37" i="29"/>
  <c r="DG37" i="29" s="1"/>
  <c r="DH37" i="29" s="1"/>
  <c r="DI37" i="29" s="1"/>
  <c r="DJ37" i="29" s="1"/>
  <c r="DK37" i="29" s="1"/>
  <c r="DL37" i="29" s="1"/>
  <c r="DM37" i="29" s="1"/>
  <c r="DN37" i="29" s="1"/>
  <c r="BW37" i="29"/>
  <c r="CR37" i="29"/>
  <c r="CV37" i="29"/>
  <c r="BV37" i="29"/>
  <c r="AA28" i="33"/>
  <c r="AA27" i="33"/>
  <c r="AA24" i="33" s="1"/>
  <c r="AF27" i="35"/>
  <c r="AF24" i="35" s="1"/>
  <c r="AF28" i="35"/>
  <c r="CZ50" i="17"/>
  <c r="CA50" i="17"/>
  <c r="CC51" i="49"/>
  <c r="CB51" i="49"/>
  <c r="DA51" i="49"/>
  <c r="CA50" i="23"/>
  <c r="CZ50" i="23"/>
  <c r="CB51" i="35"/>
  <c r="DA51" i="35"/>
  <c r="CC51" i="35"/>
  <c r="AV29" i="15"/>
  <c r="CA50" i="49"/>
  <c r="CZ50" i="49"/>
  <c r="CZ52" i="23"/>
  <c r="CA52" i="23"/>
  <c r="CZ50" i="59"/>
  <c r="CA50" i="59"/>
  <c r="DA51" i="61"/>
  <c r="CB51" i="61"/>
  <c r="CC51" i="61"/>
  <c r="AE28" i="23"/>
  <c r="AE27" i="23"/>
  <c r="AE24" i="23" s="1"/>
  <c r="CA37" i="23"/>
  <c r="CZ37" i="23"/>
  <c r="CA50" i="43"/>
  <c r="CZ50" i="43"/>
  <c r="AF27" i="13"/>
  <c r="AF24" i="13" s="1"/>
  <c r="AF28" i="13"/>
  <c r="AS29" i="59"/>
  <c r="CE34" i="39"/>
  <c r="DC34" i="39"/>
  <c r="CA50" i="47"/>
  <c r="CZ50" i="47"/>
  <c r="BV36" i="33"/>
  <c r="CR36" i="33"/>
  <c r="BW36" i="33"/>
  <c r="DF36" i="33"/>
  <c r="DG36" i="33" s="1"/>
  <c r="DH36" i="33" s="1"/>
  <c r="DI36" i="33" s="1"/>
  <c r="DJ36" i="33" s="1"/>
  <c r="DK36" i="33" s="1"/>
  <c r="DL36" i="33" s="1"/>
  <c r="DM36" i="33" s="1"/>
  <c r="DN36" i="33" s="1"/>
  <c r="CV36" i="33"/>
  <c r="AM34" i="59"/>
  <c r="AD28" i="25"/>
  <c r="AD27" i="25"/>
  <c r="AD24" i="25" s="1"/>
  <c r="AO34" i="55"/>
  <c r="AV34" i="17"/>
  <c r="AT38" i="17"/>
  <c r="CA50" i="37"/>
  <c r="CZ50" i="37"/>
  <c r="CA50" i="41"/>
  <c r="CZ50" i="41"/>
  <c r="AM38" i="33"/>
  <c r="DA51" i="17"/>
  <c r="CB51" i="17"/>
  <c r="CC51" i="17"/>
  <c r="AG54" i="41"/>
  <c r="AG53" i="41"/>
  <c r="AH30" i="41"/>
  <c r="AG56" i="41"/>
  <c r="AG55" i="41"/>
  <c r="AS34" i="23"/>
  <c r="AX34" i="15"/>
  <c r="CX36" i="27"/>
  <c r="CT36" i="27"/>
  <c r="BY36" i="27"/>
  <c r="AR38" i="23"/>
  <c r="AX29" i="35"/>
  <c r="AY29" i="35" s="1"/>
  <c r="AZ29" i="35" s="1"/>
  <c r="AB54" i="31"/>
  <c r="AC30" i="31"/>
  <c r="AB53" i="31"/>
  <c r="AB56" i="31"/>
  <c r="AB55" i="31"/>
  <c r="DA51" i="9"/>
  <c r="CC51" i="9"/>
  <c r="CB51" i="9"/>
  <c r="CD36" i="64"/>
  <c r="DB36" i="64"/>
  <c r="AP29" i="29"/>
  <c r="AS34" i="45"/>
  <c r="AU34" i="64"/>
  <c r="AX38" i="61"/>
  <c r="AX34" i="35"/>
  <c r="DA51" i="33"/>
  <c r="CB51" i="33"/>
  <c r="CC51" i="33"/>
  <c r="AB28" i="29"/>
  <c r="AB27" i="29"/>
  <c r="AB24" i="29" s="1"/>
  <c r="Y27" i="59"/>
  <c r="Y24" i="59" s="1"/>
  <c r="Y28" i="59"/>
  <c r="CA50" i="45"/>
  <c r="CZ50" i="45"/>
  <c r="AO29" i="33"/>
  <c r="AW29" i="37"/>
  <c r="CC51" i="15"/>
  <c r="CB51" i="15"/>
  <c r="DA51" i="15"/>
  <c r="AX34" i="11"/>
  <c r="CB51" i="31"/>
  <c r="CC51" i="31"/>
  <c r="DA51" i="31"/>
  <c r="CC51" i="29"/>
  <c r="CB51" i="29"/>
  <c r="DA51" i="29"/>
  <c r="DB52" i="15"/>
  <c r="CD52" i="15"/>
  <c r="CZ50" i="31"/>
  <c r="CA50" i="31"/>
  <c r="CZ50" i="57"/>
  <c r="CA50" i="57"/>
  <c r="AB53" i="55"/>
  <c r="AC30" i="55"/>
  <c r="AB54" i="55"/>
  <c r="AB56" i="55"/>
  <c r="AB55" i="55"/>
  <c r="AA27" i="55"/>
  <c r="AA24" i="55" s="1"/>
  <c r="AA28" i="55"/>
  <c r="DA51" i="51"/>
  <c r="CB51" i="51"/>
  <c r="CC51" i="51"/>
  <c r="CZ50" i="13"/>
  <c r="CA50" i="13"/>
  <c r="CZ50" i="61"/>
  <c r="CA50" i="61"/>
  <c r="CA50" i="35"/>
  <c r="CZ50" i="35"/>
  <c r="DC37" i="15"/>
  <c r="CE37" i="15"/>
  <c r="AG54" i="39"/>
  <c r="AH30" i="39"/>
  <c r="AG55" i="39"/>
  <c r="AG53" i="39"/>
  <c r="AG56" i="39"/>
  <c r="CA50" i="51"/>
  <c r="CZ50" i="51"/>
  <c r="CB51" i="23"/>
  <c r="DA51" i="23"/>
  <c r="CC51" i="23"/>
  <c r="AC54" i="27"/>
  <c r="AC53" i="27"/>
  <c r="AC55" i="27"/>
  <c r="AC56" i="27"/>
  <c r="AF28" i="37"/>
  <c r="AF27" i="37"/>
  <c r="AF24" i="37" s="1"/>
  <c r="AX38" i="35"/>
  <c r="CQ52" i="33"/>
  <c r="BU52" i="33"/>
  <c r="BX34" i="3"/>
  <c r="CW34" i="3"/>
  <c r="CS34" i="3"/>
  <c r="CA36" i="25"/>
  <c r="CZ36" i="25"/>
  <c r="CE36" i="15"/>
  <c r="DC36" i="15"/>
  <c r="DE37" i="13"/>
  <c r="DO37" i="13" s="1"/>
  <c r="DP37" i="13" s="1"/>
  <c r="DQ37" i="13" s="1"/>
  <c r="DR37" i="13" s="1"/>
  <c r="DS37" i="13" s="1"/>
  <c r="DT37" i="13" s="1"/>
  <c r="DU37" i="13" s="1"/>
  <c r="DV37" i="13" s="1"/>
  <c r="DW37" i="13" s="1"/>
  <c r="DD37" i="13"/>
  <c r="CC51" i="57"/>
  <c r="DA51" i="57"/>
  <c r="CB51" i="57"/>
  <c r="AY37" i="53"/>
  <c r="AX38" i="53"/>
  <c r="AX38" i="49"/>
  <c r="AY37" i="49"/>
  <c r="AY37" i="47"/>
  <c r="AX38" i="47"/>
  <c r="AY37" i="39"/>
  <c r="AY38" i="39"/>
  <c r="AX37" i="9"/>
  <c r="AV38" i="9"/>
  <c r="DT35" i="64"/>
  <c r="DE35" i="61"/>
  <c r="DD35" i="61"/>
  <c r="DN35" i="61"/>
  <c r="DN35" i="59"/>
  <c r="DD35" i="59"/>
  <c r="DE35" i="59"/>
  <c r="DN35" i="57"/>
  <c r="DD35" i="57"/>
  <c r="DE35" i="57"/>
  <c r="DO35" i="55"/>
  <c r="DP29" i="53"/>
  <c r="DO35" i="53"/>
  <c r="DO29" i="51"/>
  <c r="DO35" i="51"/>
  <c r="DD29" i="49"/>
  <c r="DE29" i="49"/>
  <c r="DN29" i="49"/>
  <c r="DO35" i="49"/>
  <c r="DN34" i="49"/>
  <c r="DN29" i="47"/>
  <c r="DE29" i="47"/>
  <c r="DD29" i="47"/>
  <c r="DO35" i="47"/>
  <c r="DN34" i="47"/>
  <c r="DO29" i="45"/>
  <c r="DD35" i="45"/>
  <c r="DE35" i="45"/>
  <c r="DN35" i="45"/>
  <c r="DN29" i="43"/>
  <c r="DD29" i="43"/>
  <c r="DE29" i="43"/>
  <c r="DO35" i="43"/>
  <c r="DP35" i="41"/>
  <c r="DO29" i="39"/>
  <c r="DP35" i="39"/>
  <c r="DP35" i="37"/>
  <c r="DN35" i="35"/>
  <c r="DD35" i="35"/>
  <c r="DE35" i="35"/>
  <c r="DN35" i="33"/>
  <c r="DD35" i="33"/>
  <c r="DE35" i="33"/>
  <c r="DE35" i="31"/>
  <c r="DD35" i="31"/>
  <c r="DN35" i="31"/>
  <c r="DO35" i="29"/>
  <c r="DQ35" i="27"/>
  <c r="DN35" i="25"/>
  <c r="DE35" i="25"/>
  <c r="DD35" i="25"/>
  <c r="DO35" i="23"/>
  <c r="DO35" i="19"/>
  <c r="DO35" i="17"/>
  <c r="DO35" i="15"/>
  <c r="DD35" i="13"/>
  <c r="DE35" i="13"/>
  <c r="DN35" i="13"/>
  <c r="DO35" i="11"/>
  <c r="DO35" i="9"/>
  <c r="DC29" i="9"/>
  <c r="CE29" i="9"/>
  <c r="DN34" i="9"/>
  <c r="DM29" i="9"/>
  <c r="DE34" i="9"/>
  <c r="DD34" i="9"/>
  <c r="V30" i="3"/>
  <c r="U54" i="3"/>
  <c r="U53" i="3"/>
  <c r="U56" i="3"/>
  <c r="U55" i="3"/>
  <c r="CC49" i="3"/>
  <c r="CB49" i="3"/>
  <c r="DA49" i="3"/>
  <c r="CE47" i="3"/>
  <c r="DC47" i="3"/>
  <c r="CC35" i="3"/>
  <c r="DA35" i="3"/>
  <c r="CB35" i="3"/>
  <c r="CV48" i="3"/>
  <c r="CR48" i="3"/>
  <c r="DF48" i="3"/>
  <c r="DG48" i="3" s="1"/>
  <c r="DH48" i="3" s="1"/>
  <c r="DI48" i="3" s="1"/>
  <c r="DJ48" i="3" s="1"/>
  <c r="DK48" i="3" s="1"/>
  <c r="DL48" i="3" s="1"/>
  <c r="DM48" i="3" s="1"/>
  <c r="DN48" i="3" s="1"/>
  <c r="BV48" i="3"/>
  <c r="DC50" i="3"/>
  <c r="CE50" i="3"/>
  <c r="DE44" i="3"/>
  <c r="DO44" i="3" s="1"/>
  <c r="DP44" i="3" s="1"/>
  <c r="DQ44" i="3" s="1"/>
  <c r="DR44" i="3" s="1"/>
  <c r="DS44" i="3" s="1"/>
  <c r="DT44" i="3" s="1"/>
  <c r="DU44" i="3" s="1"/>
  <c r="DV44" i="3" s="1"/>
  <c r="DW44" i="3" s="1"/>
  <c r="DD44" i="3"/>
  <c r="AW29" i="3"/>
  <c r="AC38" i="3"/>
  <c r="AH38" i="3" s="1"/>
  <c r="AD52" i="3"/>
  <c r="AI52" i="3" s="1"/>
  <c r="AD36" i="3"/>
  <c r="AI36" i="3" s="1"/>
  <c r="AC37" i="3"/>
  <c r="AH37" i="3" s="1"/>
  <c r="CT34" i="3" l="1"/>
  <c r="CX34" i="3"/>
  <c r="BY34" i="3"/>
  <c r="AY38" i="35"/>
  <c r="CB50" i="35"/>
  <c r="CC50" i="35"/>
  <c r="DA50" i="35"/>
  <c r="DB51" i="51"/>
  <c r="CD51" i="51"/>
  <c r="AB28" i="55"/>
  <c r="AB27" i="55"/>
  <c r="AB24" i="55" s="1"/>
  <c r="DB51" i="29"/>
  <c r="CD51" i="29"/>
  <c r="CD51" i="31"/>
  <c r="DB51" i="31"/>
  <c r="AY34" i="11"/>
  <c r="DB51" i="15"/>
  <c r="CD51" i="15"/>
  <c r="AX29" i="37"/>
  <c r="AY34" i="35"/>
  <c r="AY38" i="61"/>
  <c r="AV34" i="64"/>
  <c r="AT34" i="45"/>
  <c r="CD51" i="9"/>
  <c r="DB51" i="9"/>
  <c r="AC54" i="31"/>
  <c r="AC53" i="31"/>
  <c r="AC55" i="31"/>
  <c r="AC56" i="31"/>
  <c r="BK29" i="35"/>
  <c r="BL29" i="35" s="1"/>
  <c r="BM29" i="35" s="1"/>
  <c r="BN29" i="35" s="1"/>
  <c r="BO29" i="35" s="1"/>
  <c r="BA29" i="35"/>
  <c r="AS38" i="23"/>
  <c r="AH53" i="41"/>
  <c r="AH54" i="41"/>
  <c r="AI30" i="41"/>
  <c r="AH56" i="41"/>
  <c r="AH55" i="41"/>
  <c r="DB51" i="17"/>
  <c r="CD51" i="17"/>
  <c r="CW36" i="33"/>
  <c r="BX36" i="33"/>
  <c r="CS36" i="33"/>
  <c r="CC50" i="47"/>
  <c r="DA50" i="47"/>
  <c r="CB50" i="47"/>
  <c r="DD34" i="39"/>
  <c r="DE34" i="39"/>
  <c r="DO34" i="39" s="1"/>
  <c r="DA50" i="49"/>
  <c r="CB50" i="49"/>
  <c r="CC50" i="49"/>
  <c r="DB51" i="35"/>
  <c r="CD51" i="35"/>
  <c r="CC50" i="23"/>
  <c r="CB50" i="23"/>
  <c r="DA50" i="23"/>
  <c r="DB51" i="49"/>
  <c r="CD51" i="49"/>
  <c r="CB50" i="17"/>
  <c r="DA50" i="17"/>
  <c r="CC50" i="17"/>
  <c r="BX37" i="29"/>
  <c r="CW37" i="29"/>
  <c r="CS37" i="29"/>
  <c r="AD27" i="49"/>
  <c r="AD24" i="49" s="1"/>
  <c r="AD28" i="49"/>
  <c r="AO38" i="29"/>
  <c r="AX34" i="37"/>
  <c r="AP34" i="31"/>
  <c r="AG53" i="45"/>
  <c r="AG54" i="45"/>
  <c r="AH30" i="45"/>
  <c r="AG56" i="45"/>
  <c r="AG55" i="45"/>
  <c r="CD51" i="19"/>
  <c r="DB51" i="19"/>
  <c r="CW52" i="31"/>
  <c r="CS52" i="31"/>
  <c r="BX52" i="31"/>
  <c r="Z54" i="61"/>
  <c r="AA30" i="61"/>
  <c r="Z53" i="61"/>
  <c r="Z56" i="61"/>
  <c r="Z55" i="61"/>
  <c r="Y28" i="61"/>
  <c r="Y27" i="61"/>
  <c r="Y24" i="61" s="1"/>
  <c r="AY34" i="13"/>
  <c r="AS34" i="29"/>
  <c r="AY38" i="57"/>
  <c r="AV38" i="15"/>
  <c r="AH53" i="43"/>
  <c r="AI30" i="43"/>
  <c r="AH54" i="43"/>
  <c r="AH56" i="43"/>
  <c r="AH55" i="43"/>
  <c r="CE36" i="17"/>
  <c r="DC36" i="17"/>
  <c r="AI30" i="37"/>
  <c r="AH53" i="37"/>
  <c r="AH54" i="37"/>
  <c r="AH56" i="37"/>
  <c r="AH55" i="37"/>
  <c r="AU34" i="51"/>
  <c r="AR38" i="27"/>
  <c r="DA50" i="64"/>
  <c r="CB50" i="64"/>
  <c r="CC50" i="64"/>
  <c r="AH30" i="9"/>
  <c r="AG55" i="9"/>
  <c r="AG53" i="9"/>
  <c r="AG54" i="9"/>
  <c r="AG56" i="9"/>
  <c r="AF28" i="9"/>
  <c r="AF27" i="9"/>
  <c r="AF24" i="9" s="1"/>
  <c r="BX52" i="29"/>
  <c r="CS52" i="29"/>
  <c r="CW52" i="29"/>
  <c r="DB52" i="64"/>
  <c r="CD52" i="64"/>
  <c r="DA50" i="39"/>
  <c r="CC50" i="39"/>
  <c r="CB50" i="39"/>
  <c r="DB51" i="45"/>
  <c r="CD51" i="45"/>
  <c r="CE37" i="19"/>
  <c r="DC37" i="19"/>
  <c r="CZ34" i="47"/>
  <c r="CA34" i="47"/>
  <c r="AB53" i="57"/>
  <c r="AB54" i="57"/>
  <c r="AC30" i="57"/>
  <c r="AB56" i="57"/>
  <c r="AB55" i="57"/>
  <c r="CX36" i="29"/>
  <c r="CT36" i="29"/>
  <c r="BY36" i="29"/>
  <c r="CC50" i="25"/>
  <c r="DA50" i="25"/>
  <c r="CB50" i="25"/>
  <c r="AZ38" i="13"/>
  <c r="AA56" i="59"/>
  <c r="AA53" i="59"/>
  <c r="AA54" i="59"/>
  <c r="AB30" i="59"/>
  <c r="AA55" i="59"/>
  <c r="AH53" i="17"/>
  <c r="AI30" i="17"/>
  <c r="AH54" i="17"/>
  <c r="AH55" i="17"/>
  <c r="AH56" i="17"/>
  <c r="AC27" i="29"/>
  <c r="AC24" i="29" s="1"/>
  <c r="U23" i="29" s="1"/>
  <c r="AD30" i="29" s="1"/>
  <c r="AC28" i="29"/>
  <c r="AH54" i="15"/>
  <c r="AI30" i="15"/>
  <c r="AH53" i="15"/>
  <c r="AH55" i="15"/>
  <c r="AH56" i="15"/>
  <c r="AH54" i="11"/>
  <c r="AI30" i="11"/>
  <c r="AH53" i="11"/>
  <c r="AH55" i="11"/>
  <c r="AH56" i="11"/>
  <c r="CB50" i="11"/>
  <c r="CC50" i="11"/>
  <c r="DA50" i="11"/>
  <c r="AC28" i="53"/>
  <c r="AC27" i="53"/>
  <c r="AC24" i="53" s="1"/>
  <c r="U23" i="53" s="1"/>
  <c r="AD30" i="53" s="1"/>
  <c r="DB51" i="55"/>
  <c r="CD51" i="55"/>
  <c r="AX29" i="13"/>
  <c r="DA50" i="9"/>
  <c r="CC50" i="9"/>
  <c r="CB50" i="9"/>
  <c r="AS29" i="25"/>
  <c r="AR29" i="27"/>
  <c r="AE27" i="25"/>
  <c r="AE24" i="25" s="1"/>
  <c r="AE28" i="25"/>
  <c r="DB51" i="11"/>
  <c r="CD51" i="11"/>
  <c r="CD51" i="41"/>
  <c r="DB51" i="41"/>
  <c r="CD51" i="64"/>
  <c r="DB51" i="64"/>
  <c r="AH53" i="13"/>
  <c r="AH54" i="13"/>
  <c r="AI30" i="13"/>
  <c r="AH56" i="13"/>
  <c r="AH55" i="13"/>
  <c r="AG54" i="23"/>
  <c r="AG53" i="23"/>
  <c r="AH30" i="23"/>
  <c r="AG55" i="23"/>
  <c r="AG56" i="23"/>
  <c r="AU34" i="19"/>
  <c r="AV34" i="41"/>
  <c r="AY38" i="55"/>
  <c r="AW38" i="64"/>
  <c r="AU34" i="43"/>
  <c r="DC37" i="64"/>
  <c r="CE37" i="64"/>
  <c r="AG27" i="35"/>
  <c r="AG24" i="35" s="1"/>
  <c r="AG28" i="35"/>
  <c r="AC54" i="33"/>
  <c r="AC53" i="33"/>
  <c r="AC55" i="33"/>
  <c r="AC56" i="33"/>
  <c r="CC50" i="27"/>
  <c r="DA50" i="27"/>
  <c r="CB50" i="27"/>
  <c r="AV29" i="55"/>
  <c r="BV37" i="33"/>
  <c r="CV37" i="33"/>
  <c r="BW37" i="33"/>
  <c r="DF37" i="33"/>
  <c r="DG37" i="33" s="1"/>
  <c r="DH37" i="33" s="1"/>
  <c r="DI37" i="33" s="1"/>
  <c r="DJ37" i="33" s="1"/>
  <c r="DK37" i="33" s="1"/>
  <c r="DL37" i="33" s="1"/>
  <c r="DM37" i="33" s="1"/>
  <c r="DN37" i="33" s="1"/>
  <c r="CR37" i="33"/>
  <c r="AT29" i="23"/>
  <c r="CT52" i="27"/>
  <c r="BY52" i="27"/>
  <c r="CX52" i="27"/>
  <c r="CC50" i="33"/>
  <c r="DA50" i="33"/>
  <c r="CB50" i="33"/>
  <c r="DB51" i="47"/>
  <c r="CD51" i="47"/>
  <c r="AG28" i="19"/>
  <c r="AG27" i="19"/>
  <c r="AG24" i="19" s="1"/>
  <c r="CD51" i="27"/>
  <c r="DB51" i="27"/>
  <c r="AF53" i="47"/>
  <c r="AF55" i="47"/>
  <c r="AF54" i="47"/>
  <c r="AG30" i="47"/>
  <c r="AF56" i="47"/>
  <c r="DC37" i="17"/>
  <c r="CE37" i="17"/>
  <c r="AI53" i="64"/>
  <c r="AI54" i="64"/>
  <c r="AJ30" i="64"/>
  <c r="AI56" i="64"/>
  <c r="AI55" i="64"/>
  <c r="AH27" i="64"/>
  <c r="AH24" i="64" s="1"/>
  <c r="AH28" i="64"/>
  <c r="DB52" i="19"/>
  <c r="CD52" i="19"/>
  <c r="DB51" i="53"/>
  <c r="CD51" i="53"/>
  <c r="DB51" i="59"/>
  <c r="CD51" i="59"/>
  <c r="AV29" i="64"/>
  <c r="BC34" i="53"/>
  <c r="CI34" i="53"/>
  <c r="CD51" i="57"/>
  <c r="DB51" i="57"/>
  <c r="DD36" i="15"/>
  <c r="DE36" i="15"/>
  <c r="DO36" i="15" s="1"/>
  <c r="DP36" i="15" s="1"/>
  <c r="DQ36" i="15" s="1"/>
  <c r="DR36" i="15" s="1"/>
  <c r="DS36" i="15" s="1"/>
  <c r="DT36" i="15" s="1"/>
  <c r="DU36" i="15" s="1"/>
  <c r="DV36" i="15" s="1"/>
  <c r="DW36" i="15" s="1"/>
  <c r="CE53" i="15"/>
  <c r="DA36" i="25"/>
  <c r="CC36" i="25"/>
  <c r="CB36" i="25"/>
  <c r="CR52" i="33"/>
  <c r="BW52" i="33"/>
  <c r="CV52" i="33"/>
  <c r="BV52" i="33"/>
  <c r="DF52" i="33"/>
  <c r="DG52" i="33" s="1"/>
  <c r="DH52" i="33" s="1"/>
  <c r="DI52" i="33" s="1"/>
  <c r="DJ52" i="33" s="1"/>
  <c r="DK52" i="33" s="1"/>
  <c r="DL52" i="33" s="1"/>
  <c r="DM52" i="33" s="1"/>
  <c r="DN52" i="33" s="1"/>
  <c r="AC27" i="27"/>
  <c r="AC24" i="27" s="1"/>
  <c r="U23" i="27" s="1"/>
  <c r="AD30" i="27" s="1"/>
  <c r="AC28" i="27"/>
  <c r="CD51" i="23"/>
  <c r="DB51" i="23"/>
  <c r="CC50" i="51"/>
  <c r="DA50" i="51"/>
  <c r="CB50" i="51"/>
  <c r="AG27" i="39"/>
  <c r="AG24" i="39" s="1"/>
  <c r="AG28" i="39"/>
  <c r="AH53" i="39"/>
  <c r="AH55" i="39"/>
  <c r="AH54" i="39"/>
  <c r="AI30" i="39"/>
  <c r="AH56" i="39"/>
  <c r="DD37" i="15"/>
  <c r="DE37" i="15"/>
  <c r="DO37" i="15" s="1"/>
  <c r="DP37" i="15" s="1"/>
  <c r="DQ37" i="15" s="1"/>
  <c r="DR37" i="15" s="1"/>
  <c r="DS37" i="15" s="1"/>
  <c r="DT37" i="15" s="1"/>
  <c r="DU37" i="15" s="1"/>
  <c r="DV37" i="15" s="1"/>
  <c r="DW37" i="15" s="1"/>
  <c r="CB50" i="61"/>
  <c r="CC50" i="61"/>
  <c r="DA50" i="61"/>
  <c r="CB50" i="13"/>
  <c r="CC50" i="13"/>
  <c r="DA50" i="13"/>
  <c r="AC53" i="55"/>
  <c r="AC54" i="55"/>
  <c r="AC56" i="55"/>
  <c r="AC55" i="55"/>
  <c r="CB50" i="57"/>
  <c r="CC50" i="57"/>
  <c r="DA50" i="57"/>
  <c r="CB50" i="31"/>
  <c r="DA50" i="31"/>
  <c r="CC50" i="31"/>
  <c r="CE52" i="15"/>
  <c r="DC52" i="15"/>
  <c r="AP29" i="33"/>
  <c r="DA50" i="45"/>
  <c r="CC50" i="45"/>
  <c r="CB50" i="45"/>
  <c r="DB51" i="33"/>
  <c r="CD51" i="33"/>
  <c r="AQ29" i="29"/>
  <c r="DC36" i="64"/>
  <c r="CE36" i="64"/>
  <c r="AB27" i="31"/>
  <c r="AB24" i="31" s="1"/>
  <c r="AB28" i="31"/>
  <c r="CU36" i="27"/>
  <c r="CY36" i="27"/>
  <c r="BZ36" i="27"/>
  <c r="AY34" i="15"/>
  <c r="AT34" i="23"/>
  <c r="AG27" i="41"/>
  <c r="AG24" i="41" s="1"/>
  <c r="AG28" i="41"/>
  <c r="AN38" i="33"/>
  <c r="DA50" i="41"/>
  <c r="CC50" i="41"/>
  <c r="CB50" i="41"/>
  <c r="CB50" i="37"/>
  <c r="DA50" i="37"/>
  <c r="CC50" i="37"/>
  <c r="AU38" i="17"/>
  <c r="AW34" i="17"/>
  <c r="AP34" i="55"/>
  <c r="AN34" i="59"/>
  <c r="AT29" i="59"/>
  <c r="DA50" i="43"/>
  <c r="CC50" i="43"/>
  <c r="CB50" i="43"/>
  <c r="CB37" i="23"/>
  <c r="DA37" i="23"/>
  <c r="CC37" i="23"/>
  <c r="DB51" i="61"/>
  <c r="CD51" i="61"/>
  <c r="CB50" i="59"/>
  <c r="CC50" i="59"/>
  <c r="DA50" i="59"/>
  <c r="CC52" i="23"/>
  <c r="DA52" i="23"/>
  <c r="CB52" i="23"/>
  <c r="AW29" i="15"/>
  <c r="AX29" i="11"/>
  <c r="AE54" i="49"/>
  <c r="AE55" i="49"/>
  <c r="AE53" i="49"/>
  <c r="AF30" i="49"/>
  <c r="AE56" i="49"/>
  <c r="AM34" i="61"/>
  <c r="DB51" i="37"/>
  <c r="CD51" i="37"/>
  <c r="CU37" i="27"/>
  <c r="BZ37" i="27"/>
  <c r="CY37" i="27"/>
  <c r="AF27" i="45"/>
  <c r="AF24" i="45" s="1"/>
  <c r="AF28" i="45"/>
  <c r="DB51" i="13"/>
  <c r="CD51" i="13"/>
  <c r="CB50" i="15"/>
  <c r="CC50" i="15"/>
  <c r="DA50" i="15"/>
  <c r="AG27" i="43"/>
  <c r="AG24" i="43" s="1"/>
  <c r="AG28" i="43"/>
  <c r="CD51" i="39"/>
  <c r="DB51" i="39"/>
  <c r="CE36" i="19"/>
  <c r="DC36" i="19"/>
  <c r="AU29" i="57"/>
  <c r="AG27" i="37"/>
  <c r="AG24" i="37" s="1"/>
  <c r="AG28" i="37"/>
  <c r="CW37" i="31"/>
  <c r="BX37" i="31"/>
  <c r="CS37" i="31"/>
  <c r="CD52" i="17"/>
  <c r="DB52" i="17"/>
  <c r="AV29" i="17"/>
  <c r="CD36" i="23"/>
  <c r="DB36" i="23"/>
  <c r="DB51" i="25"/>
  <c r="CD51" i="25"/>
  <c r="AT34" i="27"/>
  <c r="DA50" i="55"/>
  <c r="CC50" i="55"/>
  <c r="CB50" i="55"/>
  <c r="AA28" i="57"/>
  <c r="AA27" i="57"/>
  <c r="AA24" i="57" s="1"/>
  <c r="Z27" i="59"/>
  <c r="Z24" i="59" s="1"/>
  <c r="Z28" i="59"/>
  <c r="AG27" i="17"/>
  <c r="AG24" i="17" s="1"/>
  <c r="AG28" i="17"/>
  <c r="AG27" i="15"/>
  <c r="AG24" i="15" s="1"/>
  <c r="AG28" i="15"/>
  <c r="AG27" i="11"/>
  <c r="AG24" i="11" s="1"/>
  <c r="AG28" i="11"/>
  <c r="CB50" i="29"/>
  <c r="CC50" i="29"/>
  <c r="DA50" i="29"/>
  <c r="CA37" i="25"/>
  <c r="CZ37" i="25"/>
  <c r="CU34" i="49"/>
  <c r="BZ34" i="49"/>
  <c r="CY34" i="49"/>
  <c r="DA50" i="19"/>
  <c r="CB50" i="19"/>
  <c r="CC50" i="19"/>
  <c r="AU29" i="19"/>
  <c r="AP29" i="31"/>
  <c r="AF54" i="25"/>
  <c r="AG30" i="25"/>
  <c r="AF53" i="25"/>
  <c r="AF55" i="25"/>
  <c r="AF56" i="25"/>
  <c r="AS34" i="25"/>
  <c r="AG27" i="13"/>
  <c r="AG24" i="13" s="1"/>
  <c r="AG28" i="13"/>
  <c r="AF28" i="23"/>
  <c r="AF27" i="23"/>
  <c r="AF24" i="23" s="1"/>
  <c r="AT29" i="61"/>
  <c r="AP38" i="31"/>
  <c r="AI30" i="35"/>
  <c r="AH53" i="35"/>
  <c r="AH54" i="35"/>
  <c r="AH55" i="35"/>
  <c r="AH56" i="35"/>
  <c r="AB27" i="33"/>
  <c r="AB24" i="33" s="1"/>
  <c r="AB28" i="33"/>
  <c r="AD54" i="51"/>
  <c r="AE30" i="51"/>
  <c r="AD53" i="51"/>
  <c r="AD56" i="51"/>
  <c r="AD55" i="51"/>
  <c r="AV38" i="19"/>
  <c r="CX36" i="31"/>
  <c r="CT36" i="31"/>
  <c r="BY36" i="31"/>
  <c r="AY38" i="45"/>
  <c r="AY38" i="41"/>
  <c r="CB50" i="53"/>
  <c r="DA50" i="53"/>
  <c r="CC50" i="53"/>
  <c r="AI30" i="19"/>
  <c r="AH54" i="19"/>
  <c r="AH53" i="19"/>
  <c r="AH56" i="19"/>
  <c r="AH55" i="19"/>
  <c r="DB51" i="43"/>
  <c r="CD51" i="43"/>
  <c r="AE27" i="47"/>
  <c r="AE24" i="47" s="1"/>
  <c r="AE28" i="47"/>
  <c r="AY38" i="11"/>
  <c r="AY38" i="51"/>
  <c r="AY38" i="37"/>
  <c r="AR38" i="25"/>
  <c r="AP34" i="33"/>
  <c r="AW29" i="41"/>
  <c r="AY38" i="43"/>
  <c r="AZ38" i="59"/>
  <c r="CZ52" i="25"/>
  <c r="CA52" i="25"/>
  <c r="AN34" i="57"/>
  <c r="AZ37" i="53"/>
  <c r="AY38" i="53"/>
  <c r="AY38" i="49"/>
  <c r="AZ37" i="49"/>
  <c r="AZ37" i="47"/>
  <c r="AY38" i="47"/>
  <c r="AZ37" i="39"/>
  <c r="AZ38" i="39"/>
  <c r="AW38" i="9"/>
  <c r="AY37" i="9"/>
  <c r="DU35" i="64"/>
  <c r="DO35" i="61"/>
  <c r="DO35" i="59"/>
  <c r="DO35" i="57"/>
  <c r="DP35" i="55"/>
  <c r="DP35" i="53"/>
  <c r="DQ29" i="53"/>
  <c r="DP35" i="51"/>
  <c r="DP29" i="51"/>
  <c r="DO29" i="49"/>
  <c r="DP35" i="49"/>
  <c r="DP35" i="47"/>
  <c r="DO29" i="47"/>
  <c r="DO35" i="45"/>
  <c r="DP29" i="45"/>
  <c r="DO29" i="43"/>
  <c r="DP35" i="43"/>
  <c r="DQ35" i="41"/>
  <c r="DP34" i="39"/>
  <c r="DP29" i="39"/>
  <c r="DQ35" i="39"/>
  <c r="DQ35" i="37"/>
  <c r="DO35" i="35"/>
  <c r="DO35" i="33"/>
  <c r="DO35" i="31"/>
  <c r="DP35" i="29"/>
  <c r="DR35" i="27"/>
  <c r="DO35" i="25"/>
  <c r="DP35" i="23"/>
  <c r="DP35" i="19"/>
  <c r="DP35" i="17"/>
  <c r="DP35" i="15"/>
  <c r="DO35" i="13"/>
  <c r="DP35" i="11"/>
  <c r="DN29" i="9"/>
  <c r="DP35" i="9"/>
  <c r="DO34" i="9"/>
  <c r="DD29" i="9"/>
  <c r="DE29" i="9"/>
  <c r="U27" i="3"/>
  <c r="U24" i="3" s="1"/>
  <c r="U28" i="3"/>
  <c r="W30" i="3"/>
  <c r="V54" i="3"/>
  <c r="V53" i="3"/>
  <c r="V55" i="3"/>
  <c r="V56" i="3"/>
  <c r="CD49" i="3"/>
  <c r="DB49" i="3"/>
  <c r="DD47" i="3"/>
  <c r="DE47" i="3"/>
  <c r="DO47" i="3" s="1"/>
  <c r="DP47" i="3" s="1"/>
  <c r="DQ47" i="3" s="1"/>
  <c r="DR47" i="3" s="1"/>
  <c r="DS47" i="3" s="1"/>
  <c r="DT47" i="3" s="1"/>
  <c r="DU47" i="3" s="1"/>
  <c r="DV47" i="3" s="1"/>
  <c r="DW47" i="3" s="1"/>
  <c r="CD35" i="3"/>
  <c r="DB35" i="3"/>
  <c r="DD50" i="3"/>
  <c r="DE50" i="3"/>
  <c r="DO50" i="3" s="1"/>
  <c r="DP50" i="3" s="1"/>
  <c r="DQ50" i="3" s="1"/>
  <c r="DR50" i="3" s="1"/>
  <c r="DS50" i="3" s="1"/>
  <c r="DT50" i="3" s="1"/>
  <c r="DU50" i="3" s="1"/>
  <c r="DV50" i="3" s="1"/>
  <c r="DW50" i="3" s="1"/>
  <c r="CW48" i="3"/>
  <c r="BX48" i="3"/>
  <c r="CS48" i="3"/>
  <c r="AX29" i="3"/>
  <c r="AE36" i="3"/>
  <c r="AD37" i="3"/>
  <c r="AI37" i="3" s="1"/>
  <c r="AD38" i="3"/>
  <c r="AI38" i="3" s="1"/>
  <c r="AE52" i="3"/>
  <c r="AO34" i="57" l="1"/>
  <c r="BA38" i="59"/>
  <c r="BK38" i="59"/>
  <c r="BL38" i="59" s="1"/>
  <c r="BM38" i="59" s="1"/>
  <c r="BN38" i="59" s="1"/>
  <c r="BO38" i="59" s="1"/>
  <c r="AZ38" i="43"/>
  <c r="CE51" i="43"/>
  <c r="DC51" i="43"/>
  <c r="AH28" i="19"/>
  <c r="AH27" i="19"/>
  <c r="AH24" i="19" s="1"/>
  <c r="AI53" i="19"/>
  <c r="AI54" i="19"/>
  <c r="AJ30" i="19"/>
  <c r="AI56" i="19"/>
  <c r="AI55" i="19"/>
  <c r="CY36" i="31"/>
  <c r="CU36" i="31"/>
  <c r="BZ36" i="31"/>
  <c r="AW38" i="19"/>
  <c r="AE53" i="51"/>
  <c r="AE54" i="51"/>
  <c r="AF30" i="51"/>
  <c r="AE56" i="51"/>
  <c r="AE55" i="51"/>
  <c r="AE28" i="51" s="1"/>
  <c r="AJ30" i="35"/>
  <c r="AI54" i="35"/>
  <c r="AI53" i="35"/>
  <c r="AI56" i="35"/>
  <c r="AI55" i="35"/>
  <c r="AQ38" i="31"/>
  <c r="AF28" i="25"/>
  <c r="AF27" i="25"/>
  <c r="AF24" i="25" s="1"/>
  <c r="AV29" i="19"/>
  <c r="DB50" i="19"/>
  <c r="CD50" i="19"/>
  <c r="CB37" i="25"/>
  <c r="CC37" i="25"/>
  <c r="DA37" i="25"/>
  <c r="CD50" i="55"/>
  <c r="DB50" i="55"/>
  <c r="AU34" i="27"/>
  <c r="CE36" i="23"/>
  <c r="DC36" i="23"/>
  <c r="CD50" i="15"/>
  <c r="DB50" i="15"/>
  <c r="CZ37" i="27"/>
  <c r="CA37" i="27"/>
  <c r="CE51" i="37"/>
  <c r="DC51" i="37"/>
  <c r="AE28" i="49"/>
  <c r="AE27" i="49"/>
  <c r="AE24" i="49" s="1"/>
  <c r="AX29" i="15"/>
  <c r="DB50" i="59"/>
  <c r="CD50" i="59"/>
  <c r="DB50" i="43"/>
  <c r="CD50" i="43"/>
  <c r="DB50" i="37"/>
  <c r="CD50" i="37"/>
  <c r="CA36" i="27"/>
  <c r="CZ36" i="27"/>
  <c r="CE51" i="33"/>
  <c r="DC51" i="33"/>
  <c r="DB50" i="45"/>
  <c r="CD50" i="45"/>
  <c r="CD50" i="31"/>
  <c r="DB50" i="31"/>
  <c r="CD50" i="13"/>
  <c r="DB50" i="13"/>
  <c r="AH27" i="39"/>
  <c r="AH24" i="39" s="1"/>
  <c r="AH28" i="39"/>
  <c r="DC51" i="57"/>
  <c r="CE51" i="57"/>
  <c r="AW29" i="64"/>
  <c r="DD37" i="17"/>
  <c r="DE37" i="17"/>
  <c r="DO37" i="17" s="1"/>
  <c r="DP37" i="17" s="1"/>
  <c r="DQ37" i="17" s="1"/>
  <c r="DR37" i="17" s="1"/>
  <c r="DS37" i="17" s="1"/>
  <c r="DT37" i="17" s="1"/>
  <c r="DU37" i="17" s="1"/>
  <c r="DV37" i="17" s="1"/>
  <c r="DW37" i="17" s="1"/>
  <c r="AF28" i="47"/>
  <c r="AF27" i="47"/>
  <c r="AF24" i="47" s="1"/>
  <c r="DC51" i="27"/>
  <c r="CE51" i="27"/>
  <c r="CW37" i="33"/>
  <c r="BX37" i="33"/>
  <c r="CS37" i="33"/>
  <c r="CD50" i="27"/>
  <c r="DB50" i="27"/>
  <c r="AV34" i="43"/>
  <c r="AX38" i="64"/>
  <c r="AZ38" i="55"/>
  <c r="AW34" i="41"/>
  <c r="AV34" i="19"/>
  <c r="AG27" i="23"/>
  <c r="AG24" i="23" s="1"/>
  <c r="AG28" i="23"/>
  <c r="AI53" i="13"/>
  <c r="AJ30" i="13"/>
  <c r="AI54" i="13"/>
  <c r="AI56" i="13"/>
  <c r="AI55" i="13"/>
  <c r="AH28" i="13"/>
  <c r="AH27" i="13"/>
  <c r="AH24" i="13" s="1"/>
  <c r="CE51" i="64"/>
  <c r="DC51" i="64"/>
  <c r="DC51" i="41"/>
  <c r="CE51" i="41"/>
  <c r="AT29" i="25"/>
  <c r="AY29" i="13"/>
  <c r="AH28" i="11"/>
  <c r="AH27" i="11"/>
  <c r="AH24" i="11" s="1"/>
  <c r="AI54" i="15"/>
  <c r="AI53" i="15"/>
  <c r="AJ30" i="15"/>
  <c r="AI55" i="15"/>
  <c r="AI56" i="15"/>
  <c r="AH28" i="17"/>
  <c r="AH27" i="17"/>
  <c r="AH24" i="17" s="1"/>
  <c r="AB56" i="59"/>
  <c r="AB54" i="59"/>
  <c r="AC30" i="59"/>
  <c r="AB53" i="59"/>
  <c r="AB55" i="59"/>
  <c r="AA28" i="59"/>
  <c r="AA27" i="59"/>
  <c r="AA24" i="59" s="1"/>
  <c r="DB50" i="25"/>
  <c r="CD50" i="25"/>
  <c r="AC54" i="57"/>
  <c r="AC53" i="57"/>
  <c r="AC56" i="57"/>
  <c r="AC55" i="57"/>
  <c r="AB28" i="57"/>
  <c r="AB27" i="57"/>
  <c r="AB24" i="57" s="1"/>
  <c r="DE37" i="19"/>
  <c r="DO37" i="19" s="1"/>
  <c r="DP37" i="19" s="1"/>
  <c r="DQ37" i="19" s="1"/>
  <c r="DR37" i="19" s="1"/>
  <c r="DS37" i="19" s="1"/>
  <c r="DT37" i="19" s="1"/>
  <c r="DU37" i="19" s="1"/>
  <c r="DV37" i="19" s="1"/>
  <c r="DW37" i="19" s="1"/>
  <c r="DD37" i="19"/>
  <c r="DC52" i="64"/>
  <c r="CE52" i="64"/>
  <c r="CX52" i="29"/>
  <c r="CT52" i="29"/>
  <c r="BY52" i="29"/>
  <c r="AS38" i="27"/>
  <c r="AV34" i="51"/>
  <c r="AH28" i="37"/>
  <c r="AH27" i="37"/>
  <c r="AH24" i="37" s="1"/>
  <c r="AH27" i="43"/>
  <c r="AH24" i="43" s="1"/>
  <c r="AH28" i="43"/>
  <c r="AW38" i="15"/>
  <c r="AZ38" i="57"/>
  <c r="AT34" i="29"/>
  <c r="AZ34" i="13"/>
  <c r="AB30" i="61"/>
  <c r="AA53" i="61"/>
  <c r="AA54" i="61"/>
  <c r="AA56" i="61"/>
  <c r="AA55" i="61"/>
  <c r="BY52" i="31"/>
  <c r="CX52" i="31"/>
  <c r="CT52" i="31"/>
  <c r="CE51" i="19"/>
  <c r="DC51" i="19"/>
  <c r="AY34" i="37"/>
  <c r="AP38" i="29"/>
  <c r="DB50" i="17"/>
  <c r="CD50" i="17"/>
  <c r="DB50" i="23"/>
  <c r="CD50" i="23"/>
  <c r="DC51" i="35"/>
  <c r="CE51" i="35"/>
  <c r="CF29" i="35"/>
  <c r="BB29" i="35"/>
  <c r="CG29" i="35"/>
  <c r="CH29" i="35"/>
  <c r="AC28" i="31"/>
  <c r="AC27" i="31"/>
  <c r="AC24" i="31" s="1"/>
  <c r="U23" i="31" s="1"/>
  <c r="AD30" i="31" s="1"/>
  <c r="AY29" i="37"/>
  <c r="AZ34" i="11"/>
  <c r="CE51" i="31"/>
  <c r="DC51" i="31"/>
  <c r="BZ34" i="3"/>
  <c r="CY34" i="3"/>
  <c r="CU34" i="3"/>
  <c r="CB52" i="25"/>
  <c r="CC52" i="25"/>
  <c r="DA52" i="25"/>
  <c r="AX29" i="41"/>
  <c r="AQ34" i="33"/>
  <c r="AS38" i="25"/>
  <c r="AZ38" i="37"/>
  <c r="AZ38" i="51"/>
  <c r="AZ38" i="11"/>
  <c r="CD50" i="53"/>
  <c r="DB50" i="53"/>
  <c r="AZ38" i="41"/>
  <c r="AZ38" i="45"/>
  <c r="AD27" i="51"/>
  <c r="AD24" i="51" s="1"/>
  <c r="AD28" i="51"/>
  <c r="AH27" i="35"/>
  <c r="AH24" i="35" s="1"/>
  <c r="AH28" i="35"/>
  <c r="AU29" i="61"/>
  <c r="AT34" i="25"/>
  <c r="AG54" i="25"/>
  <c r="AH30" i="25"/>
  <c r="AG53" i="25"/>
  <c r="AG55" i="25"/>
  <c r="AG56" i="25"/>
  <c r="AQ29" i="31"/>
  <c r="CA34" i="49"/>
  <c r="CZ34" i="49"/>
  <c r="DB50" i="29"/>
  <c r="CD50" i="29"/>
  <c r="CE51" i="25"/>
  <c r="DC51" i="25"/>
  <c r="AW29" i="17"/>
  <c r="CE52" i="17"/>
  <c r="DC52" i="17"/>
  <c r="CX37" i="31"/>
  <c r="CT37" i="31"/>
  <c r="BY37" i="31"/>
  <c r="AV29" i="57"/>
  <c r="DD36" i="19"/>
  <c r="DE36" i="19"/>
  <c r="DO36" i="19" s="1"/>
  <c r="DP36" i="19" s="1"/>
  <c r="DQ36" i="19" s="1"/>
  <c r="DR36" i="19" s="1"/>
  <c r="DS36" i="19" s="1"/>
  <c r="DT36" i="19" s="1"/>
  <c r="DU36" i="19" s="1"/>
  <c r="DV36" i="19" s="1"/>
  <c r="DW36" i="19" s="1"/>
  <c r="CE53" i="19"/>
  <c r="DC51" i="39"/>
  <c r="CE51" i="39"/>
  <c r="CE51" i="13"/>
  <c r="DC51" i="13"/>
  <c r="AN34" i="61"/>
  <c r="AF54" i="49"/>
  <c r="AF55" i="49"/>
  <c r="AG30" i="49"/>
  <c r="AF53" i="49"/>
  <c r="AF56" i="49"/>
  <c r="AY29" i="11"/>
  <c r="DB52" i="23"/>
  <c r="CD52" i="23"/>
  <c r="DC51" i="61"/>
  <c r="CE51" i="61"/>
  <c r="CD37" i="23"/>
  <c r="DB37" i="23"/>
  <c r="AU29" i="59"/>
  <c r="AO34" i="59"/>
  <c r="AQ34" i="55"/>
  <c r="AX34" i="17"/>
  <c r="AV38" i="17"/>
  <c r="CD50" i="41"/>
  <c r="DB50" i="41"/>
  <c r="AO38" i="33"/>
  <c r="AU34" i="23"/>
  <c r="AZ34" i="15"/>
  <c r="DD36" i="64"/>
  <c r="DE36" i="64"/>
  <c r="DO36" i="64" s="1"/>
  <c r="DP36" i="64" s="1"/>
  <c r="DQ36" i="64" s="1"/>
  <c r="DR36" i="64" s="1"/>
  <c r="DS36" i="64" s="1"/>
  <c r="DT36" i="64" s="1"/>
  <c r="DU36" i="64" s="1"/>
  <c r="DV36" i="64" s="1"/>
  <c r="DW36" i="64" s="1"/>
  <c r="CE53" i="64"/>
  <c r="AR29" i="29"/>
  <c r="AQ29" i="33"/>
  <c r="DE52" i="15"/>
  <c r="DO52" i="15" s="1"/>
  <c r="DP52" i="15" s="1"/>
  <c r="DQ52" i="15" s="1"/>
  <c r="DR52" i="15" s="1"/>
  <c r="DS52" i="15" s="1"/>
  <c r="DT52" i="15" s="1"/>
  <c r="DU52" i="15" s="1"/>
  <c r="DV52" i="15" s="1"/>
  <c r="DW52" i="15" s="1"/>
  <c r="DD52" i="15"/>
  <c r="DB50" i="57"/>
  <c r="CD50" i="57"/>
  <c r="AC28" i="55"/>
  <c r="AC27" i="55"/>
  <c r="AC24" i="55" s="1"/>
  <c r="U23" i="55" s="1"/>
  <c r="AD30" i="55" s="1"/>
  <c r="DB50" i="61"/>
  <c r="CD50" i="61"/>
  <c r="AJ30" i="39"/>
  <c r="AI54" i="39"/>
  <c r="AI56" i="39"/>
  <c r="AI53" i="39"/>
  <c r="AI55" i="39"/>
  <c r="CD50" i="51"/>
  <c r="DB50" i="51"/>
  <c r="DC51" i="23"/>
  <c r="CE51" i="23"/>
  <c r="AD54" i="27"/>
  <c r="AE30" i="27"/>
  <c r="AD53" i="27"/>
  <c r="AD55" i="27"/>
  <c r="AD56" i="27"/>
  <c r="CS52" i="33"/>
  <c r="CW52" i="33"/>
  <c r="BX52" i="33"/>
  <c r="CD36" i="25"/>
  <c r="DB36" i="25"/>
  <c r="CJ34" i="53"/>
  <c r="BD34" i="53"/>
  <c r="DC51" i="59"/>
  <c r="CE51" i="59"/>
  <c r="DC51" i="53"/>
  <c r="CE51" i="53"/>
  <c r="DC52" i="19"/>
  <c r="CE52" i="19"/>
  <c r="AJ53" i="64"/>
  <c r="AK30" i="64"/>
  <c r="AJ54" i="64"/>
  <c r="AJ56" i="64"/>
  <c r="AJ55" i="64"/>
  <c r="AI27" i="64"/>
  <c r="AI24" i="64" s="1"/>
  <c r="AI28" i="64"/>
  <c r="AG54" i="47"/>
  <c r="AG53" i="47"/>
  <c r="AG56" i="47"/>
  <c r="AH30" i="47"/>
  <c r="AG55" i="47"/>
  <c r="DC51" i="47"/>
  <c r="CE51" i="47"/>
  <c r="DB50" i="33"/>
  <c r="CD50" i="33"/>
  <c r="CY52" i="27"/>
  <c r="CU52" i="27"/>
  <c r="BZ52" i="27"/>
  <c r="AU29" i="23"/>
  <c r="AW29" i="55"/>
  <c r="AC28" i="33"/>
  <c r="AC27" i="33"/>
  <c r="AC24" i="33" s="1"/>
  <c r="U23" i="33" s="1"/>
  <c r="AD30" i="33" s="1"/>
  <c r="DD37" i="64"/>
  <c r="DE37" i="64"/>
  <c r="DO37" i="64" s="1"/>
  <c r="DP37" i="64" s="1"/>
  <c r="DQ37" i="64" s="1"/>
  <c r="DR37" i="64" s="1"/>
  <c r="DS37" i="64" s="1"/>
  <c r="DT37" i="64" s="1"/>
  <c r="DU37" i="64" s="1"/>
  <c r="DV37" i="64" s="1"/>
  <c r="DW37" i="64" s="1"/>
  <c r="AI30" i="23"/>
  <c r="AH53" i="23"/>
  <c r="AH54" i="23"/>
  <c r="AH55" i="23"/>
  <c r="AH56" i="23"/>
  <c r="DC51" i="11"/>
  <c r="CE51" i="11"/>
  <c r="AS29" i="27"/>
  <c r="DB50" i="9"/>
  <c r="CD50" i="9"/>
  <c r="CE51" i="55"/>
  <c r="DC51" i="55"/>
  <c r="AE30" i="53"/>
  <c r="AD53" i="53"/>
  <c r="AD54" i="53"/>
  <c r="AD56" i="53"/>
  <c r="AD55" i="53"/>
  <c r="DB50" i="11"/>
  <c r="CD50" i="11"/>
  <c r="AI53" i="11"/>
  <c r="AJ30" i="11"/>
  <c r="AI54" i="11"/>
  <c r="AI55" i="11"/>
  <c r="AI56" i="11"/>
  <c r="AH27" i="15"/>
  <c r="AH24" i="15" s="1"/>
  <c r="AH28" i="15"/>
  <c r="AE30" i="29"/>
  <c r="AD53" i="29"/>
  <c r="AD54" i="29"/>
  <c r="AD55" i="29"/>
  <c r="AD56" i="29"/>
  <c r="AI53" i="17"/>
  <c r="AJ30" i="17"/>
  <c r="AI54" i="17"/>
  <c r="AI55" i="17"/>
  <c r="AI56" i="17"/>
  <c r="BA38" i="13"/>
  <c r="BK38" i="13"/>
  <c r="BL38" i="13" s="1"/>
  <c r="BM38" i="13" s="1"/>
  <c r="BN38" i="13" s="1"/>
  <c r="BO38" i="13" s="1"/>
  <c r="CY36" i="29"/>
  <c r="CU36" i="29"/>
  <c r="BZ36" i="29"/>
  <c r="CB34" i="47"/>
  <c r="DA34" i="47"/>
  <c r="CC34" i="47"/>
  <c r="DC51" i="45"/>
  <c r="CE51" i="45"/>
  <c r="DB50" i="39"/>
  <c r="CD50" i="39"/>
  <c r="AG28" i="9"/>
  <c r="AG27" i="9"/>
  <c r="AG24" i="9" s="1"/>
  <c r="AH54" i="9"/>
  <c r="AH53" i="9"/>
  <c r="AH56" i="9"/>
  <c r="AI30" i="9"/>
  <c r="AH55" i="9"/>
  <c r="DB50" i="64"/>
  <c r="CD50" i="64"/>
  <c r="AJ30" i="37"/>
  <c r="AI53" i="37"/>
  <c r="AI54" i="37"/>
  <c r="AI56" i="37"/>
  <c r="AI55" i="37"/>
  <c r="DE36" i="17"/>
  <c r="DO36" i="17" s="1"/>
  <c r="DP36" i="17" s="1"/>
  <c r="DQ36" i="17" s="1"/>
  <c r="DR36" i="17" s="1"/>
  <c r="DS36" i="17" s="1"/>
  <c r="DT36" i="17" s="1"/>
  <c r="DU36" i="17" s="1"/>
  <c r="DV36" i="17" s="1"/>
  <c r="DW36" i="17" s="1"/>
  <c r="DD36" i="17"/>
  <c r="CE53" i="17"/>
  <c r="AI53" i="43"/>
  <c r="AI54" i="43"/>
  <c r="AJ30" i="43"/>
  <c r="AI56" i="43"/>
  <c r="AI55" i="43"/>
  <c r="Z27" i="61"/>
  <c r="Z24" i="61" s="1"/>
  <c r="Z28" i="61"/>
  <c r="AH53" i="45"/>
  <c r="AH54" i="45"/>
  <c r="AI30" i="45"/>
  <c r="AH56" i="45"/>
  <c r="AH55" i="45"/>
  <c r="AG27" i="45"/>
  <c r="AG24" i="45" s="1"/>
  <c r="AG28" i="45"/>
  <c r="AQ34" i="31"/>
  <c r="BY37" i="29"/>
  <c r="CT37" i="29"/>
  <c r="CX37" i="29"/>
  <c r="DC51" i="49"/>
  <c r="CE51" i="49"/>
  <c r="DB50" i="49"/>
  <c r="CD50" i="49"/>
  <c r="DB50" i="47"/>
  <c r="CD50" i="47"/>
  <c r="CT36" i="33"/>
  <c r="CX36" i="33"/>
  <c r="BY36" i="33"/>
  <c r="DC51" i="17"/>
  <c r="CE51" i="17"/>
  <c r="AI54" i="41"/>
  <c r="AI53" i="41"/>
  <c r="AJ30" i="41"/>
  <c r="AI56" i="41"/>
  <c r="AI55" i="41"/>
  <c r="AH27" i="41"/>
  <c r="AH24" i="41" s="1"/>
  <c r="AH28" i="41"/>
  <c r="AT38" i="23"/>
  <c r="CE51" i="9"/>
  <c r="DC51" i="9"/>
  <c r="AU34" i="45"/>
  <c r="AW34" i="64"/>
  <c r="AZ38" i="61"/>
  <c r="AZ34" i="35"/>
  <c r="CE51" i="15"/>
  <c r="DC51" i="15"/>
  <c r="CE51" i="29"/>
  <c r="DC51" i="29"/>
  <c r="CE51" i="51"/>
  <c r="DC51" i="51"/>
  <c r="CD50" i="35"/>
  <c r="DB50" i="35"/>
  <c r="AZ38" i="35"/>
  <c r="BA37" i="53"/>
  <c r="BK37" i="53"/>
  <c r="BL37" i="53" s="1"/>
  <c r="BM37" i="53" s="1"/>
  <c r="BN37" i="53" s="1"/>
  <c r="BO37" i="53" s="1"/>
  <c r="AZ38" i="53"/>
  <c r="BA37" i="49"/>
  <c r="BK37" i="49"/>
  <c r="BL37" i="49" s="1"/>
  <c r="BM37" i="49" s="1"/>
  <c r="BN37" i="49" s="1"/>
  <c r="BO37" i="49" s="1"/>
  <c r="AZ38" i="49"/>
  <c r="AZ38" i="47"/>
  <c r="BK37" i="47"/>
  <c r="BL37" i="47" s="1"/>
  <c r="BM37" i="47" s="1"/>
  <c r="BN37" i="47" s="1"/>
  <c r="BO37" i="47" s="1"/>
  <c r="BA37" i="47"/>
  <c r="BA37" i="39"/>
  <c r="BK37" i="39"/>
  <c r="BL37" i="39" s="1"/>
  <c r="BM37" i="39" s="1"/>
  <c r="BN37" i="39" s="1"/>
  <c r="BO37" i="39" s="1"/>
  <c r="BA38" i="39"/>
  <c r="BK38" i="39"/>
  <c r="BL38" i="39" s="1"/>
  <c r="BM38" i="39" s="1"/>
  <c r="BN38" i="39" s="1"/>
  <c r="BO38" i="39" s="1"/>
  <c r="AX38" i="9"/>
  <c r="AZ37" i="9"/>
  <c r="DV35" i="64"/>
  <c r="DP35" i="61"/>
  <c r="DP35" i="59"/>
  <c r="DP35" i="57"/>
  <c r="DQ35" i="55"/>
  <c r="DQ35" i="53"/>
  <c r="DR29" i="53"/>
  <c r="DQ29" i="51"/>
  <c r="DQ35" i="51"/>
  <c r="DQ35" i="49"/>
  <c r="DP29" i="49"/>
  <c r="DP29" i="47"/>
  <c r="DQ35" i="47"/>
  <c r="DP35" i="45"/>
  <c r="DQ29" i="45"/>
  <c r="DQ35" i="43"/>
  <c r="DP29" i="43"/>
  <c r="DR35" i="41"/>
  <c r="DQ29" i="39"/>
  <c r="DQ34" i="39"/>
  <c r="DR35" i="39"/>
  <c r="DR35" i="37"/>
  <c r="DP35" i="35"/>
  <c r="DP35" i="33"/>
  <c r="DP35" i="31"/>
  <c r="DQ35" i="29"/>
  <c r="DS35" i="27"/>
  <c r="DP35" i="25"/>
  <c r="DQ35" i="23"/>
  <c r="DQ35" i="19"/>
  <c r="DQ35" i="17"/>
  <c r="DQ35" i="15"/>
  <c r="DP35" i="13"/>
  <c r="DQ35" i="11"/>
  <c r="DO29" i="9"/>
  <c r="DQ35" i="9"/>
  <c r="DP34" i="9"/>
  <c r="X30" i="3"/>
  <c r="W53" i="3"/>
  <c r="W55" i="3"/>
  <c r="W54" i="3"/>
  <c r="W56" i="3"/>
  <c r="V27" i="3"/>
  <c r="V24" i="3" s="1"/>
  <c r="V28" i="3"/>
  <c r="DC49" i="3"/>
  <c r="CE49" i="3"/>
  <c r="DC35" i="3"/>
  <c r="CE35" i="3"/>
  <c r="CX48" i="3"/>
  <c r="BY48" i="3"/>
  <c r="CT48" i="3"/>
  <c r="AJ52" i="3"/>
  <c r="AK52" i="3"/>
  <c r="AJ36" i="3"/>
  <c r="AK36" i="3"/>
  <c r="AY29" i="3"/>
  <c r="AF52" i="3"/>
  <c r="AL52" i="3" s="1"/>
  <c r="AE38" i="3"/>
  <c r="AE37" i="3"/>
  <c r="AF36" i="3"/>
  <c r="AL36" i="3" s="1"/>
  <c r="BA38" i="35" l="1"/>
  <c r="BK38" i="35"/>
  <c r="BL38" i="35" s="1"/>
  <c r="BM38" i="35" s="1"/>
  <c r="BN38" i="35" s="1"/>
  <c r="BO38" i="35" s="1"/>
  <c r="CE50" i="35"/>
  <c r="DC50" i="35"/>
  <c r="DE51" i="51"/>
  <c r="DO51" i="51" s="1"/>
  <c r="DP51" i="51" s="1"/>
  <c r="DQ51" i="51" s="1"/>
  <c r="DR51" i="51" s="1"/>
  <c r="DS51" i="51" s="1"/>
  <c r="DT51" i="51" s="1"/>
  <c r="DU51" i="51" s="1"/>
  <c r="DV51" i="51" s="1"/>
  <c r="DW51" i="51" s="1"/>
  <c r="DD51" i="51"/>
  <c r="DD51" i="29"/>
  <c r="DE51" i="29"/>
  <c r="DO51" i="29" s="1"/>
  <c r="DP51" i="29" s="1"/>
  <c r="DQ51" i="29" s="1"/>
  <c r="DR51" i="29" s="1"/>
  <c r="DS51" i="29" s="1"/>
  <c r="DT51" i="29" s="1"/>
  <c r="DU51" i="29" s="1"/>
  <c r="DV51" i="29" s="1"/>
  <c r="DW51" i="29" s="1"/>
  <c r="DD51" i="15"/>
  <c r="DE51" i="15"/>
  <c r="DO51" i="15" s="1"/>
  <c r="DP51" i="15" s="1"/>
  <c r="DQ51" i="15" s="1"/>
  <c r="DR51" i="15" s="1"/>
  <c r="DS51" i="15" s="1"/>
  <c r="DT51" i="15" s="1"/>
  <c r="DU51" i="15" s="1"/>
  <c r="DV51" i="15" s="1"/>
  <c r="DW51" i="15" s="1"/>
  <c r="BK34" i="35"/>
  <c r="BL34" i="35" s="1"/>
  <c r="BM34" i="35" s="1"/>
  <c r="BN34" i="35" s="1"/>
  <c r="BO34" i="35" s="1"/>
  <c r="BA34" i="35"/>
  <c r="BK38" i="61"/>
  <c r="BL38" i="61" s="1"/>
  <c r="BM38" i="61" s="1"/>
  <c r="BN38" i="61" s="1"/>
  <c r="BO38" i="61" s="1"/>
  <c r="BA38" i="61"/>
  <c r="AX34" i="64"/>
  <c r="AV34" i="45"/>
  <c r="DE51" i="9"/>
  <c r="DO51" i="9" s="1"/>
  <c r="DP51" i="9" s="1"/>
  <c r="DQ51" i="9" s="1"/>
  <c r="DR51" i="9" s="1"/>
  <c r="DS51" i="9" s="1"/>
  <c r="DT51" i="9" s="1"/>
  <c r="DU51" i="9" s="1"/>
  <c r="DV51" i="9" s="1"/>
  <c r="DW51" i="9" s="1"/>
  <c r="DD51" i="9"/>
  <c r="AU38" i="23"/>
  <c r="AI28" i="41"/>
  <c r="AI27" i="41"/>
  <c r="AI24" i="41" s="1"/>
  <c r="DE51" i="17"/>
  <c r="DO51" i="17" s="1"/>
  <c r="DP51" i="17" s="1"/>
  <c r="DQ51" i="17" s="1"/>
  <c r="DR51" i="17" s="1"/>
  <c r="DS51" i="17" s="1"/>
  <c r="DT51" i="17" s="1"/>
  <c r="DU51" i="17" s="1"/>
  <c r="DV51" i="17" s="1"/>
  <c r="DW51" i="17" s="1"/>
  <c r="DD51" i="17"/>
  <c r="CU36" i="33"/>
  <c r="BZ36" i="33"/>
  <c r="CY36" i="33"/>
  <c r="AJ30" i="45"/>
  <c r="AI54" i="45"/>
  <c r="AI53" i="45"/>
  <c r="AI56" i="45"/>
  <c r="AI55" i="45"/>
  <c r="AH28" i="45"/>
  <c r="AH27" i="45"/>
  <c r="AH24" i="45" s="1"/>
  <c r="AI27" i="37"/>
  <c r="AI24" i="37" s="1"/>
  <c r="AI28" i="37"/>
  <c r="CE50" i="64"/>
  <c r="DC50" i="64"/>
  <c r="CA36" i="29"/>
  <c r="CZ36" i="29"/>
  <c r="AI27" i="17"/>
  <c r="AI24" i="17" s="1"/>
  <c r="AI28" i="17"/>
  <c r="AD28" i="29"/>
  <c r="AD27" i="29"/>
  <c r="AD24" i="29" s="1"/>
  <c r="AI28" i="11"/>
  <c r="AI27" i="11"/>
  <c r="AI24" i="11" s="1"/>
  <c r="AD27" i="53"/>
  <c r="AD24" i="53" s="1"/>
  <c r="AD28" i="53"/>
  <c r="CE50" i="9"/>
  <c r="DC50" i="9"/>
  <c r="AT29" i="27"/>
  <c r="AH27" i="23"/>
  <c r="AH24" i="23" s="1"/>
  <c r="AH28" i="23"/>
  <c r="AD53" i="33"/>
  <c r="AD54" i="33"/>
  <c r="AE30" i="33"/>
  <c r="AD55" i="33"/>
  <c r="AD56" i="33"/>
  <c r="AX29" i="55"/>
  <c r="CZ52" i="27"/>
  <c r="CA52" i="27"/>
  <c r="AH54" i="47"/>
  <c r="AH55" i="47"/>
  <c r="AI30" i="47"/>
  <c r="AH53" i="47"/>
  <c r="AH56" i="47"/>
  <c r="AG27" i="47"/>
  <c r="AG24" i="47" s="1"/>
  <c r="AG28" i="47"/>
  <c r="AJ28" i="64"/>
  <c r="AJ27" i="64"/>
  <c r="AJ24" i="64" s="1"/>
  <c r="CE36" i="25"/>
  <c r="DC36" i="25"/>
  <c r="AD28" i="27"/>
  <c r="AD27" i="27"/>
  <c r="AD24" i="27" s="1"/>
  <c r="DC50" i="51"/>
  <c r="CE50" i="51"/>
  <c r="AI28" i="39"/>
  <c r="AI27" i="39"/>
  <c r="AI24" i="39" s="1"/>
  <c r="DC50" i="61"/>
  <c r="CE50" i="61"/>
  <c r="AD54" i="55"/>
  <c r="AE30" i="55"/>
  <c r="AD53" i="55"/>
  <c r="AD56" i="55"/>
  <c r="AD55" i="55"/>
  <c r="DC50" i="57"/>
  <c r="CE50" i="57"/>
  <c r="AR29" i="33"/>
  <c r="BK34" i="15"/>
  <c r="BL34" i="15" s="1"/>
  <c r="BM34" i="15" s="1"/>
  <c r="BN34" i="15" s="1"/>
  <c r="BO34" i="15" s="1"/>
  <c r="BA34" i="15"/>
  <c r="AV34" i="23"/>
  <c r="AP38" i="33"/>
  <c r="DC50" i="41"/>
  <c r="CE50" i="41"/>
  <c r="AW38" i="17"/>
  <c r="AY34" i="17"/>
  <c r="AR34" i="55"/>
  <c r="AP34" i="59"/>
  <c r="DD51" i="61"/>
  <c r="DE51" i="61"/>
  <c r="DO51" i="61" s="1"/>
  <c r="DP51" i="61" s="1"/>
  <c r="DQ51" i="61" s="1"/>
  <c r="DR51" i="61" s="1"/>
  <c r="DS51" i="61" s="1"/>
  <c r="DT51" i="61" s="1"/>
  <c r="DU51" i="61" s="1"/>
  <c r="DV51" i="61" s="1"/>
  <c r="DW51" i="61" s="1"/>
  <c r="CE52" i="23"/>
  <c r="DC52" i="23"/>
  <c r="AZ29" i="11"/>
  <c r="AF27" i="49"/>
  <c r="AF24" i="49" s="1"/>
  <c r="AF28" i="49"/>
  <c r="DD51" i="39"/>
  <c r="DE51" i="39"/>
  <c r="DO51" i="39" s="1"/>
  <c r="DP51" i="39" s="1"/>
  <c r="DQ51" i="39" s="1"/>
  <c r="DR51" i="39" s="1"/>
  <c r="DS51" i="39" s="1"/>
  <c r="DT51" i="39" s="1"/>
  <c r="DU51" i="39" s="1"/>
  <c r="DV51" i="39" s="1"/>
  <c r="DW51" i="39" s="1"/>
  <c r="CU37" i="31"/>
  <c r="BZ37" i="31"/>
  <c r="CY37" i="31"/>
  <c r="DE52" i="17"/>
  <c r="DO52" i="17" s="1"/>
  <c r="DP52" i="17" s="1"/>
  <c r="DQ52" i="17" s="1"/>
  <c r="DR52" i="17" s="1"/>
  <c r="DS52" i="17" s="1"/>
  <c r="DT52" i="17" s="1"/>
  <c r="DU52" i="17" s="1"/>
  <c r="DV52" i="17" s="1"/>
  <c r="DW52" i="17" s="1"/>
  <c r="DD52" i="17"/>
  <c r="CE50" i="29"/>
  <c r="DC50" i="29"/>
  <c r="AR29" i="31"/>
  <c r="AH53" i="25"/>
  <c r="AI30" i="25"/>
  <c r="AH54" i="25"/>
  <c r="AH55" i="25"/>
  <c r="AH56" i="25"/>
  <c r="AV29" i="61"/>
  <c r="BA38" i="45"/>
  <c r="BK38" i="45"/>
  <c r="BL38" i="45" s="1"/>
  <c r="BM38" i="45" s="1"/>
  <c r="BN38" i="45" s="1"/>
  <c r="BO38" i="45" s="1"/>
  <c r="BA38" i="41"/>
  <c r="BK38" i="41"/>
  <c r="BL38" i="41" s="1"/>
  <c r="BM38" i="41" s="1"/>
  <c r="BN38" i="41" s="1"/>
  <c r="BO38" i="41" s="1"/>
  <c r="CE50" i="53"/>
  <c r="DC50" i="53"/>
  <c r="BK38" i="11"/>
  <c r="BL38" i="11" s="1"/>
  <c r="BM38" i="11" s="1"/>
  <c r="BN38" i="11" s="1"/>
  <c r="BO38" i="11" s="1"/>
  <c r="BA38" i="11"/>
  <c r="BK38" i="51"/>
  <c r="BL38" i="51" s="1"/>
  <c r="BM38" i="51" s="1"/>
  <c r="BN38" i="51" s="1"/>
  <c r="BO38" i="51" s="1"/>
  <c r="BA38" i="51"/>
  <c r="BA38" i="37"/>
  <c r="BK38" i="37"/>
  <c r="BL38" i="37" s="1"/>
  <c r="BM38" i="37" s="1"/>
  <c r="BN38" i="37" s="1"/>
  <c r="BO38" i="37" s="1"/>
  <c r="AT38" i="25"/>
  <c r="AR34" i="33"/>
  <c r="DB52" i="25"/>
  <c r="CD52" i="25"/>
  <c r="AZ29" i="37"/>
  <c r="AQ38" i="29"/>
  <c r="AZ34" i="37"/>
  <c r="DE51" i="19"/>
  <c r="DO51" i="19" s="1"/>
  <c r="DP51" i="19" s="1"/>
  <c r="DQ51" i="19" s="1"/>
  <c r="DR51" i="19" s="1"/>
  <c r="DS51" i="19" s="1"/>
  <c r="DT51" i="19" s="1"/>
  <c r="DU51" i="19" s="1"/>
  <c r="DV51" i="19" s="1"/>
  <c r="DW51" i="19" s="1"/>
  <c r="DD51" i="19"/>
  <c r="AB53" i="61"/>
  <c r="AC30" i="61"/>
  <c r="AB54" i="61"/>
  <c r="AB56" i="61"/>
  <c r="AB55" i="61"/>
  <c r="BK34" i="13"/>
  <c r="BL34" i="13" s="1"/>
  <c r="BM34" i="13" s="1"/>
  <c r="BN34" i="13" s="1"/>
  <c r="BO34" i="13" s="1"/>
  <c r="BA34" i="13"/>
  <c r="AU34" i="29"/>
  <c r="BK38" i="57"/>
  <c r="BL38" i="57" s="1"/>
  <c r="BM38" i="57" s="1"/>
  <c r="BN38" i="57" s="1"/>
  <c r="BO38" i="57" s="1"/>
  <c r="BA38" i="57"/>
  <c r="AX38" i="15"/>
  <c r="AW34" i="51"/>
  <c r="AT38" i="27"/>
  <c r="CE54" i="64"/>
  <c r="DE52" i="64"/>
  <c r="DO52" i="64" s="1"/>
  <c r="DP52" i="64" s="1"/>
  <c r="DQ52" i="64" s="1"/>
  <c r="DR52" i="64" s="1"/>
  <c r="DS52" i="64" s="1"/>
  <c r="DT52" i="64" s="1"/>
  <c r="DU52" i="64" s="1"/>
  <c r="DV52" i="64" s="1"/>
  <c r="DW52" i="64" s="1"/>
  <c r="DD52" i="64"/>
  <c r="AC27" i="57"/>
  <c r="AC24" i="57" s="1"/>
  <c r="U23" i="57" s="1"/>
  <c r="AD30" i="57" s="1"/>
  <c r="AC28" i="57"/>
  <c r="CE50" i="25"/>
  <c r="DC50" i="25"/>
  <c r="AC54" i="59"/>
  <c r="AC53" i="59"/>
  <c r="AC56" i="59"/>
  <c r="AC55" i="59"/>
  <c r="AI27" i="15"/>
  <c r="AI24" i="15" s="1"/>
  <c r="AI28" i="15"/>
  <c r="AZ29" i="13"/>
  <c r="DE51" i="41"/>
  <c r="DO51" i="41" s="1"/>
  <c r="DP51" i="41" s="1"/>
  <c r="DQ51" i="41" s="1"/>
  <c r="DR51" i="41" s="1"/>
  <c r="DS51" i="41" s="1"/>
  <c r="DT51" i="41" s="1"/>
  <c r="DU51" i="41" s="1"/>
  <c r="DV51" i="41" s="1"/>
  <c r="DW51" i="41" s="1"/>
  <c r="DD51" i="41"/>
  <c r="AI28" i="13"/>
  <c r="AI27" i="13"/>
  <c r="AI24" i="13" s="1"/>
  <c r="AW34" i="19"/>
  <c r="AX34" i="41"/>
  <c r="BA38" i="55"/>
  <c r="BK38" i="55"/>
  <c r="BL38" i="55" s="1"/>
  <c r="BM38" i="55" s="1"/>
  <c r="BN38" i="55" s="1"/>
  <c r="BO38" i="55" s="1"/>
  <c r="AY38" i="64"/>
  <c r="AW34" i="43"/>
  <c r="CE50" i="27"/>
  <c r="DC50" i="27"/>
  <c r="CX37" i="33"/>
  <c r="CT37" i="33"/>
  <c r="BY37" i="33"/>
  <c r="DE51" i="27"/>
  <c r="DO51" i="27" s="1"/>
  <c r="DP51" i="27" s="1"/>
  <c r="DQ51" i="27" s="1"/>
  <c r="DR51" i="27" s="1"/>
  <c r="DS51" i="27" s="1"/>
  <c r="DT51" i="27" s="1"/>
  <c r="DU51" i="27" s="1"/>
  <c r="DV51" i="27" s="1"/>
  <c r="DW51" i="27" s="1"/>
  <c r="DD51" i="27"/>
  <c r="AX29" i="64"/>
  <c r="CE50" i="13"/>
  <c r="DC50" i="13"/>
  <c r="CE50" i="31"/>
  <c r="DC50" i="31"/>
  <c r="DD51" i="33"/>
  <c r="DE51" i="33"/>
  <c r="DO51" i="33" s="1"/>
  <c r="DP51" i="33" s="1"/>
  <c r="DQ51" i="33" s="1"/>
  <c r="DR51" i="33" s="1"/>
  <c r="DS51" i="33" s="1"/>
  <c r="DT51" i="33" s="1"/>
  <c r="DU51" i="33" s="1"/>
  <c r="DV51" i="33" s="1"/>
  <c r="DW51" i="33" s="1"/>
  <c r="CB36" i="27"/>
  <c r="CC36" i="27"/>
  <c r="DA36" i="27"/>
  <c r="DA37" i="27"/>
  <c r="CB37" i="27"/>
  <c r="CC37" i="27"/>
  <c r="CD37" i="25"/>
  <c r="DB37" i="25"/>
  <c r="AI28" i="35"/>
  <c r="AI27" i="35"/>
  <c r="AI24" i="35" s="1"/>
  <c r="AJ54" i="35"/>
  <c r="AK30" i="35"/>
  <c r="AJ53" i="35"/>
  <c r="AJ56" i="35"/>
  <c r="AJ55" i="35"/>
  <c r="CZ36" i="31"/>
  <c r="CA36" i="31"/>
  <c r="CH38" i="59"/>
  <c r="BB38" i="59"/>
  <c r="CG38" i="59"/>
  <c r="CF38" i="59"/>
  <c r="AP34" i="57"/>
  <c r="AJ54" i="41"/>
  <c r="AJ53" i="41"/>
  <c r="AK30" i="41"/>
  <c r="AJ56" i="41"/>
  <c r="AJ55" i="41"/>
  <c r="CE50" i="47"/>
  <c r="DC50" i="47"/>
  <c r="DC50" i="49"/>
  <c r="CE50" i="49"/>
  <c r="DD51" i="49"/>
  <c r="DE51" i="49"/>
  <c r="DO51" i="49" s="1"/>
  <c r="DP51" i="49" s="1"/>
  <c r="DQ51" i="49" s="1"/>
  <c r="DR51" i="49" s="1"/>
  <c r="DS51" i="49" s="1"/>
  <c r="DT51" i="49" s="1"/>
  <c r="DU51" i="49" s="1"/>
  <c r="DV51" i="49" s="1"/>
  <c r="DW51" i="49" s="1"/>
  <c r="CY37" i="29"/>
  <c r="CU37" i="29"/>
  <c r="BZ37" i="29"/>
  <c r="AR34" i="31"/>
  <c r="AK30" i="43"/>
  <c r="AJ53" i="43"/>
  <c r="AJ54" i="43"/>
  <c r="AJ56" i="43"/>
  <c r="AJ55" i="43"/>
  <c r="AI27" i="43"/>
  <c r="AI24" i="43" s="1"/>
  <c r="AI28" i="43"/>
  <c r="AJ54" i="37"/>
  <c r="AK30" i="37"/>
  <c r="AJ53" i="37"/>
  <c r="AJ56" i="37"/>
  <c r="AJ55" i="37"/>
  <c r="AI54" i="9"/>
  <c r="AJ30" i="9"/>
  <c r="AI56" i="9"/>
  <c r="AI53" i="9"/>
  <c r="AI55" i="9"/>
  <c r="AH27" i="9"/>
  <c r="AH24" i="9" s="1"/>
  <c r="AH28" i="9"/>
  <c r="CE50" i="39"/>
  <c r="DC50" i="39"/>
  <c r="DD51" i="45"/>
  <c r="DE51" i="45"/>
  <c r="DO51" i="45" s="1"/>
  <c r="DP51" i="45" s="1"/>
  <c r="DQ51" i="45" s="1"/>
  <c r="DR51" i="45" s="1"/>
  <c r="DS51" i="45" s="1"/>
  <c r="DT51" i="45" s="1"/>
  <c r="DU51" i="45" s="1"/>
  <c r="DV51" i="45" s="1"/>
  <c r="DW51" i="45" s="1"/>
  <c r="DB34" i="47"/>
  <c r="CD34" i="47"/>
  <c r="CF38" i="13"/>
  <c r="BB38" i="13"/>
  <c r="CG38" i="13"/>
  <c r="CH38" i="13"/>
  <c r="AK30" i="17"/>
  <c r="AJ54" i="17"/>
  <c r="AJ53" i="17"/>
  <c r="AJ55" i="17"/>
  <c r="AJ56" i="17"/>
  <c r="AE53" i="29"/>
  <c r="AE54" i="29"/>
  <c r="AF30" i="29"/>
  <c r="AE55" i="29"/>
  <c r="AE56" i="29"/>
  <c r="AK30" i="11"/>
  <c r="AJ53" i="11"/>
  <c r="AJ54" i="11"/>
  <c r="AJ56" i="11"/>
  <c r="AJ55" i="11"/>
  <c r="DC50" i="11"/>
  <c r="CE50" i="11"/>
  <c r="AF30" i="53"/>
  <c r="AE53" i="53"/>
  <c r="AE54" i="53"/>
  <c r="AE56" i="53"/>
  <c r="AE55" i="53"/>
  <c r="DD51" i="55"/>
  <c r="DE51" i="55"/>
  <c r="DO51" i="55" s="1"/>
  <c r="DP51" i="55" s="1"/>
  <c r="DQ51" i="55" s="1"/>
  <c r="DR51" i="55" s="1"/>
  <c r="DS51" i="55" s="1"/>
  <c r="DT51" i="55" s="1"/>
  <c r="DU51" i="55" s="1"/>
  <c r="DV51" i="55" s="1"/>
  <c r="DW51" i="55" s="1"/>
  <c r="DD51" i="11"/>
  <c r="DE51" i="11"/>
  <c r="DO51" i="11" s="1"/>
  <c r="DP51" i="11" s="1"/>
  <c r="DQ51" i="11" s="1"/>
  <c r="DR51" i="11" s="1"/>
  <c r="DS51" i="11" s="1"/>
  <c r="DT51" i="11" s="1"/>
  <c r="DU51" i="11" s="1"/>
  <c r="DV51" i="11" s="1"/>
  <c r="DW51" i="11" s="1"/>
  <c r="AI53" i="23"/>
  <c r="AJ30" i="23"/>
  <c r="AI54" i="23"/>
  <c r="AI55" i="23"/>
  <c r="AI56" i="23"/>
  <c r="AV29" i="23"/>
  <c r="CE50" i="33"/>
  <c r="DC50" i="33"/>
  <c r="DD51" i="47"/>
  <c r="DE51" i="47"/>
  <c r="DO51" i="47" s="1"/>
  <c r="DP51" i="47" s="1"/>
  <c r="DQ51" i="47" s="1"/>
  <c r="DR51" i="47" s="1"/>
  <c r="DS51" i="47" s="1"/>
  <c r="DT51" i="47" s="1"/>
  <c r="DU51" i="47" s="1"/>
  <c r="DV51" i="47" s="1"/>
  <c r="DW51" i="47" s="1"/>
  <c r="AK53" i="64"/>
  <c r="AK54" i="64"/>
  <c r="AL30" i="64"/>
  <c r="AK56" i="64"/>
  <c r="AK55" i="64"/>
  <c r="DE52" i="19"/>
  <c r="DO52" i="19" s="1"/>
  <c r="DP52" i="19" s="1"/>
  <c r="DQ52" i="19" s="1"/>
  <c r="DR52" i="19" s="1"/>
  <c r="DS52" i="19" s="1"/>
  <c r="DT52" i="19" s="1"/>
  <c r="DU52" i="19" s="1"/>
  <c r="DV52" i="19" s="1"/>
  <c r="DW52" i="19" s="1"/>
  <c r="DD52" i="19"/>
  <c r="DE51" i="53"/>
  <c r="DO51" i="53" s="1"/>
  <c r="DP51" i="53" s="1"/>
  <c r="DQ51" i="53" s="1"/>
  <c r="DR51" i="53" s="1"/>
  <c r="DS51" i="53" s="1"/>
  <c r="DT51" i="53" s="1"/>
  <c r="DU51" i="53" s="1"/>
  <c r="DV51" i="53" s="1"/>
  <c r="DW51" i="53" s="1"/>
  <c r="DD51" i="53"/>
  <c r="DE51" i="59"/>
  <c r="DO51" i="59" s="1"/>
  <c r="DP51" i="59" s="1"/>
  <c r="DQ51" i="59" s="1"/>
  <c r="DR51" i="59" s="1"/>
  <c r="DS51" i="59" s="1"/>
  <c r="DT51" i="59" s="1"/>
  <c r="DU51" i="59" s="1"/>
  <c r="DV51" i="59" s="1"/>
  <c r="DW51" i="59" s="1"/>
  <c r="DD51" i="59"/>
  <c r="BE34" i="53"/>
  <c r="CK34" i="53"/>
  <c r="CX52" i="33"/>
  <c r="BY52" i="33"/>
  <c r="CT52" i="33"/>
  <c r="AE53" i="27"/>
  <c r="AE54" i="27"/>
  <c r="AF30" i="27"/>
  <c r="AE55" i="27"/>
  <c r="AE56" i="27"/>
  <c r="DE51" i="23"/>
  <c r="DO51" i="23" s="1"/>
  <c r="DP51" i="23" s="1"/>
  <c r="DQ51" i="23" s="1"/>
  <c r="DR51" i="23" s="1"/>
  <c r="DS51" i="23" s="1"/>
  <c r="DT51" i="23" s="1"/>
  <c r="DU51" i="23" s="1"/>
  <c r="DV51" i="23" s="1"/>
  <c r="DW51" i="23" s="1"/>
  <c r="DD51" i="23"/>
  <c r="AK30" i="39"/>
  <c r="AJ54" i="39"/>
  <c r="AJ55" i="39"/>
  <c r="AJ53" i="39"/>
  <c r="AJ56" i="39"/>
  <c r="AS29" i="29"/>
  <c r="AV29" i="59"/>
  <c r="DC37" i="23"/>
  <c r="CE37" i="23"/>
  <c r="AG53" i="49"/>
  <c r="AG55" i="49"/>
  <c r="AG54" i="49"/>
  <c r="AH30" i="49"/>
  <c r="AG56" i="49"/>
  <c r="AO34" i="61"/>
  <c r="DD51" i="13"/>
  <c r="DE51" i="13"/>
  <c r="DO51" i="13" s="1"/>
  <c r="DP51" i="13" s="1"/>
  <c r="DQ51" i="13" s="1"/>
  <c r="DR51" i="13" s="1"/>
  <c r="DS51" i="13" s="1"/>
  <c r="DT51" i="13" s="1"/>
  <c r="DU51" i="13" s="1"/>
  <c r="DV51" i="13" s="1"/>
  <c r="DW51" i="13" s="1"/>
  <c r="AW29" i="57"/>
  <c r="AX29" i="17"/>
  <c r="DD51" i="25"/>
  <c r="DE51" i="25"/>
  <c r="DO51" i="25" s="1"/>
  <c r="DP51" i="25" s="1"/>
  <c r="DQ51" i="25" s="1"/>
  <c r="DR51" i="25" s="1"/>
  <c r="DS51" i="25" s="1"/>
  <c r="DT51" i="25" s="1"/>
  <c r="DU51" i="25" s="1"/>
  <c r="DV51" i="25" s="1"/>
  <c r="DW51" i="25" s="1"/>
  <c r="DA34" i="49"/>
  <c r="CB34" i="49"/>
  <c r="CC34" i="49"/>
  <c r="AG27" i="25"/>
  <c r="AG24" i="25" s="1"/>
  <c r="AG28" i="25"/>
  <c r="AU34" i="25"/>
  <c r="AY29" i="41"/>
  <c r="CZ34" i="3"/>
  <c r="CA34" i="3"/>
  <c r="DE51" i="31"/>
  <c r="DO51" i="31" s="1"/>
  <c r="DP51" i="31" s="1"/>
  <c r="DQ51" i="31" s="1"/>
  <c r="DR51" i="31" s="1"/>
  <c r="DS51" i="31" s="1"/>
  <c r="DT51" i="31" s="1"/>
  <c r="DU51" i="31" s="1"/>
  <c r="DV51" i="31" s="1"/>
  <c r="DW51" i="31" s="1"/>
  <c r="DD51" i="31"/>
  <c r="BK34" i="11"/>
  <c r="BL34" i="11" s="1"/>
  <c r="BM34" i="11" s="1"/>
  <c r="BN34" i="11" s="1"/>
  <c r="BO34" i="11" s="1"/>
  <c r="BA34" i="11"/>
  <c r="AD54" i="31"/>
  <c r="AE30" i="31"/>
  <c r="AD53" i="31"/>
  <c r="AD56" i="31"/>
  <c r="AD55" i="31"/>
  <c r="CI29" i="35"/>
  <c r="BC29" i="35"/>
  <c r="DD51" i="35"/>
  <c r="DE51" i="35"/>
  <c r="DO51" i="35" s="1"/>
  <c r="DP51" i="35" s="1"/>
  <c r="DQ51" i="35" s="1"/>
  <c r="DR51" i="35" s="1"/>
  <c r="DS51" i="35" s="1"/>
  <c r="DT51" i="35" s="1"/>
  <c r="DU51" i="35" s="1"/>
  <c r="DV51" i="35" s="1"/>
  <c r="DW51" i="35" s="1"/>
  <c r="CE50" i="23"/>
  <c r="DC50" i="23"/>
  <c r="CE50" i="17"/>
  <c r="DC50" i="17"/>
  <c r="CY52" i="31"/>
  <c r="BZ52" i="31"/>
  <c r="CU52" i="31"/>
  <c r="AA28" i="61"/>
  <c r="AA27" i="61"/>
  <c r="AA24" i="61" s="1"/>
  <c r="CU52" i="29"/>
  <c r="CY52" i="29"/>
  <c r="BZ52" i="29"/>
  <c r="AB28" i="59"/>
  <c r="AB27" i="59"/>
  <c r="AB24" i="59" s="1"/>
  <c r="AJ53" i="15"/>
  <c r="AK30" i="15"/>
  <c r="AJ54" i="15"/>
  <c r="AJ55" i="15"/>
  <c r="AJ56" i="15"/>
  <c r="AU29" i="25"/>
  <c r="DD51" i="64"/>
  <c r="DE51" i="64"/>
  <c r="DO51" i="64" s="1"/>
  <c r="DP51" i="64" s="1"/>
  <c r="DQ51" i="64" s="1"/>
  <c r="DR51" i="64" s="1"/>
  <c r="DS51" i="64" s="1"/>
  <c r="DT51" i="64" s="1"/>
  <c r="DU51" i="64" s="1"/>
  <c r="DV51" i="64" s="1"/>
  <c r="DW51" i="64" s="1"/>
  <c r="AJ53" i="13"/>
  <c r="AJ54" i="13"/>
  <c r="AK30" i="13"/>
  <c r="AJ56" i="13"/>
  <c r="AJ55" i="13"/>
  <c r="DE51" i="57"/>
  <c r="DO51" i="57" s="1"/>
  <c r="DP51" i="57" s="1"/>
  <c r="DQ51" i="57" s="1"/>
  <c r="DR51" i="57" s="1"/>
  <c r="DS51" i="57" s="1"/>
  <c r="DT51" i="57" s="1"/>
  <c r="DU51" i="57" s="1"/>
  <c r="DV51" i="57" s="1"/>
  <c r="DW51" i="57" s="1"/>
  <c r="DD51" i="57"/>
  <c r="DC50" i="45"/>
  <c r="CE50" i="45"/>
  <c r="DC50" i="37"/>
  <c r="CE50" i="37"/>
  <c r="DC50" i="43"/>
  <c r="CE50" i="43"/>
  <c r="DC50" i="59"/>
  <c r="CE50" i="59"/>
  <c r="AY29" i="15"/>
  <c r="DD51" i="37"/>
  <c r="DE51" i="37"/>
  <c r="DO51" i="37" s="1"/>
  <c r="DP51" i="37" s="1"/>
  <c r="DQ51" i="37" s="1"/>
  <c r="DR51" i="37" s="1"/>
  <c r="DS51" i="37" s="1"/>
  <c r="DT51" i="37" s="1"/>
  <c r="DU51" i="37" s="1"/>
  <c r="DV51" i="37" s="1"/>
  <c r="DW51" i="37" s="1"/>
  <c r="CE50" i="15"/>
  <c r="DC50" i="15"/>
  <c r="DD36" i="23"/>
  <c r="DE36" i="23"/>
  <c r="DO36" i="23" s="1"/>
  <c r="DP36" i="23" s="1"/>
  <c r="DQ36" i="23" s="1"/>
  <c r="DR36" i="23" s="1"/>
  <c r="DS36" i="23" s="1"/>
  <c r="DT36" i="23" s="1"/>
  <c r="DU36" i="23" s="1"/>
  <c r="DV36" i="23" s="1"/>
  <c r="DW36" i="23" s="1"/>
  <c r="CE53" i="23"/>
  <c r="AV34" i="27"/>
  <c r="CE50" i="55"/>
  <c r="DC50" i="55"/>
  <c r="DC50" i="19"/>
  <c r="CE50" i="19"/>
  <c r="AW29" i="19"/>
  <c r="AR38" i="31"/>
  <c r="AG30" i="51"/>
  <c r="AF53" i="51"/>
  <c r="AF54" i="51"/>
  <c r="AF56" i="51"/>
  <c r="AF55" i="51"/>
  <c r="AE27" i="51"/>
  <c r="AE24" i="51" s="1"/>
  <c r="AX38" i="19"/>
  <c r="AJ53" i="19"/>
  <c r="AJ54" i="19"/>
  <c r="AK30" i="19"/>
  <c r="AJ56" i="19"/>
  <c r="AJ55" i="19"/>
  <c r="AI28" i="19"/>
  <c r="AI27" i="19"/>
  <c r="AI24" i="19" s="1"/>
  <c r="DE51" i="43"/>
  <c r="DO51" i="43" s="1"/>
  <c r="DP51" i="43" s="1"/>
  <c r="DQ51" i="43" s="1"/>
  <c r="DR51" i="43" s="1"/>
  <c r="DS51" i="43" s="1"/>
  <c r="DT51" i="43" s="1"/>
  <c r="DU51" i="43" s="1"/>
  <c r="DV51" i="43" s="1"/>
  <c r="DW51" i="43" s="1"/>
  <c r="DD51" i="43"/>
  <c r="BA38" i="43"/>
  <c r="BK38" i="43"/>
  <c r="BL38" i="43" s="1"/>
  <c r="BM38" i="43" s="1"/>
  <c r="BN38" i="43" s="1"/>
  <c r="BO38" i="43" s="1"/>
  <c r="BK38" i="53"/>
  <c r="BL38" i="53" s="1"/>
  <c r="BM38" i="53" s="1"/>
  <c r="BN38" i="53" s="1"/>
  <c r="BO38" i="53" s="1"/>
  <c r="BA38" i="53"/>
  <c r="CG37" i="53"/>
  <c r="CH37" i="53"/>
  <c r="BB37" i="53"/>
  <c r="CF37" i="53"/>
  <c r="CF37" i="49"/>
  <c r="CG37" i="49"/>
  <c r="BB37" i="49"/>
  <c r="CH37" i="49"/>
  <c r="BK38" i="49"/>
  <c r="BL38" i="49" s="1"/>
  <c r="BM38" i="49" s="1"/>
  <c r="BN38" i="49" s="1"/>
  <c r="BO38" i="49" s="1"/>
  <c r="BA38" i="49"/>
  <c r="CG37" i="47"/>
  <c r="CF37" i="47"/>
  <c r="BB37" i="47"/>
  <c r="CH37" i="47"/>
  <c r="BA38" i="47"/>
  <c r="BK38" i="47"/>
  <c r="BL38" i="47" s="1"/>
  <c r="BM38" i="47" s="1"/>
  <c r="BN38" i="47" s="1"/>
  <c r="BO38" i="47" s="1"/>
  <c r="BB38" i="39"/>
  <c r="CG38" i="39"/>
  <c r="CH38" i="39"/>
  <c r="CF38" i="39"/>
  <c r="BB37" i="39"/>
  <c r="CF37" i="39"/>
  <c r="CH37" i="39"/>
  <c r="CG37" i="39"/>
  <c r="BA37" i="9"/>
  <c r="BK37" i="9"/>
  <c r="BL37" i="9" s="1"/>
  <c r="BM37" i="9" s="1"/>
  <c r="BN37" i="9" s="1"/>
  <c r="BO37" i="9" s="1"/>
  <c r="AY38" i="9"/>
  <c r="DW35" i="64"/>
  <c r="DQ35" i="61"/>
  <c r="DQ35" i="59"/>
  <c r="DQ35" i="57"/>
  <c r="DR35" i="55"/>
  <c r="DS29" i="53"/>
  <c r="DR35" i="53"/>
  <c r="DR29" i="51"/>
  <c r="DR35" i="51"/>
  <c r="DQ29" i="49"/>
  <c r="DR35" i="49"/>
  <c r="DR35" i="47"/>
  <c r="DQ29" i="47"/>
  <c r="DR29" i="45"/>
  <c r="DQ35" i="45"/>
  <c r="DQ29" i="43"/>
  <c r="DR35" i="43"/>
  <c r="DS35" i="41"/>
  <c r="DR29" i="39"/>
  <c r="DR34" i="39"/>
  <c r="DS35" i="39"/>
  <c r="DS35" i="37"/>
  <c r="DQ35" i="35"/>
  <c r="DQ35" i="33"/>
  <c r="DQ35" i="31"/>
  <c r="DR35" i="29"/>
  <c r="DT35" i="27"/>
  <c r="DQ35" i="25"/>
  <c r="DR35" i="23"/>
  <c r="DR35" i="19"/>
  <c r="DR35" i="17"/>
  <c r="DR35" i="15"/>
  <c r="DQ35" i="13"/>
  <c r="DR35" i="11"/>
  <c r="DQ34" i="9"/>
  <c r="DR35" i="9"/>
  <c r="DP29" i="9"/>
  <c r="W27" i="3"/>
  <c r="W24" i="3" s="1"/>
  <c r="W28" i="3"/>
  <c r="Y30" i="3"/>
  <c r="X53" i="3"/>
  <c r="X54" i="3"/>
  <c r="X56" i="3"/>
  <c r="X55" i="3"/>
  <c r="DE49" i="3"/>
  <c r="DO49" i="3" s="1"/>
  <c r="DP49" i="3" s="1"/>
  <c r="DQ49" i="3" s="1"/>
  <c r="DR49" i="3" s="1"/>
  <c r="DS49" i="3" s="1"/>
  <c r="DT49" i="3" s="1"/>
  <c r="DU49" i="3" s="1"/>
  <c r="DV49" i="3" s="1"/>
  <c r="DW49" i="3" s="1"/>
  <c r="DD49" i="3"/>
  <c r="DE35" i="3"/>
  <c r="DO35" i="3" s="1"/>
  <c r="DP35" i="3" s="1"/>
  <c r="DQ35" i="3" s="1"/>
  <c r="DR35" i="3" s="1"/>
  <c r="DS35" i="3" s="1"/>
  <c r="DT35" i="3" s="1"/>
  <c r="DU35" i="3" s="1"/>
  <c r="DV35" i="3" s="1"/>
  <c r="DW35" i="3" s="1"/>
  <c r="DD35" i="3"/>
  <c r="CY48" i="3"/>
  <c r="BZ48" i="3"/>
  <c r="CU48" i="3"/>
  <c r="AJ38" i="3"/>
  <c r="AK38" i="3"/>
  <c r="AJ37" i="3"/>
  <c r="AK37" i="3"/>
  <c r="AZ29" i="3"/>
  <c r="BK29" i="3" s="1"/>
  <c r="AG36" i="3"/>
  <c r="AF38" i="3"/>
  <c r="AL38" i="3" s="1"/>
  <c r="AF37" i="3"/>
  <c r="AL37" i="3" s="1"/>
  <c r="AG52" i="3"/>
  <c r="AK54" i="19" l="1"/>
  <c r="AK53" i="19"/>
  <c r="AL30" i="19"/>
  <c r="AK56" i="19"/>
  <c r="AK55" i="19"/>
  <c r="AJ28" i="19"/>
  <c r="AJ27" i="19"/>
  <c r="AJ24" i="19" s="1"/>
  <c r="AY38" i="19"/>
  <c r="AG54" i="51"/>
  <c r="AH30" i="51"/>
  <c r="AG53" i="51"/>
  <c r="AG56" i="51"/>
  <c r="AG55" i="51"/>
  <c r="AS38" i="31"/>
  <c r="DE50" i="19"/>
  <c r="DO50" i="19" s="1"/>
  <c r="DP50" i="19" s="1"/>
  <c r="DQ50" i="19" s="1"/>
  <c r="DR50" i="19" s="1"/>
  <c r="DS50" i="19" s="1"/>
  <c r="DT50" i="19" s="1"/>
  <c r="DU50" i="19" s="1"/>
  <c r="DV50" i="19" s="1"/>
  <c r="DW50" i="19" s="1"/>
  <c r="CE54" i="19"/>
  <c r="DD50" i="19"/>
  <c r="DD50" i="15"/>
  <c r="DE50" i="15"/>
  <c r="DO50" i="15" s="1"/>
  <c r="DP50" i="15" s="1"/>
  <c r="DQ50" i="15" s="1"/>
  <c r="DR50" i="15" s="1"/>
  <c r="DS50" i="15" s="1"/>
  <c r="DT50" i="15" s="1"/>
  <c r="DU50" i="15" s="1"/>
  <c r="DV50" i="15" s="1"/>
  <c r="DW50" i="15" s="1"/>
  <c r="CE54" i="15"/>
  <c r="DD50" i="59"/>
  <c r="DE50" i="59"/>
  <c r="DO50" i="59" s="1"/>
  <c r="DP50" i="59" s="1"/>
  <c r="DQ50" i="59" s="1"/>
  <c r="DR50" i="59" s="1"/>
  <c r="DS50" i="59" s="1"/>
  <c r="DT50" i="59" s="1"/>
  <c r="DU50" i="59" s="1"/>
  <c r="DV50" i="59" s="1"/>
  <c r="DW50" i="59" s="1"/>
  <c r="CE54" i="59"/>
  <c r="DE50" i="43"/>
  <c r="DO50" i="43" s="1"/>
  <c r="DP50" i="43" s="1"/>
  <c r="DQ50" i="43" s="1"/>
  <c r="DR50" i="43" s="1"/>
  <c r="DS50" i="43" s="1"/>
  <c r="DT50" i="43" s="1"/>
  <c r="DU50" i="43" s="1"/>
  <c r="DV50" i="43" s="1"/>
  <c r="DW50" i="43" s="1"/>
  <c r="DD50" i="43"/>
  <c r="CE54" i="43"/>
  <c r="DD50" i="37"/>
  <c r="DE50" i="37"/>
  <c r="DO50" i="37" s="1"/>
  <c r="DP50" i="37" s="1"/>
  <c r="DQ50" i="37" s="1"/>
  <c r="DR50" i="37" s="1"/>
  <c r="DS50" i="37" s="1"/>
  <c r="DT50" i="37" s="1"/>
  <c r="DU50" i="37" s="1"/>
  <c r="DV50" i="37" s="1"/>
  <c r="DW50" i="37" s="1"/>
  <c r="CE54" i="37"/>
  <c r="DE50" i="45"/>
  <c r="DO50" i="45" s="1"/>
  <c r="DP50" i="45" s="1"/>
  <c r="DQ50" i="45" s="1"/>
  <c r="DR50" i="45" s="1"/>
  <c r="DS50" i="45" s="1"/>
  <c r="DT50" i="45" s="1"/>
  <c r="DU50" i="45" s="1"/>
  <c r="DV50" i="45" s="1"/>
  <c r="DW50" i="45" s="1"/>
  <c r="DD50" i="45"/>
  <c r="CE54" i="45"/>
  <c r="AL30" i="13"/>
  <c r="AK54" i="13"/>
  <c r="AK53" i="13"/>
  <c r="AK56" i="13"/>
  <c r="AK55" i="13"/>
  <c r="AJ28" i="13"/>
  <c r="AJ27" i="13"/>
  <c r="AJ24" i="13" s="1"/>
  <c r="AJ28" i="15"/>
  <c r="AJ27" i="15"/>
  <c r="AJ24" i="15" s="1"/>
  <c r="DD50" i="17"/>
  <c r="DE50" i="17"/>
  <c r="DO50" i="17" s="1"/>
  <c r="DP50" i="17" s="1"/>
  <c r="DQ50" i="17" s="1"/>
  <c r="DR50" i="17" s="1"/>
  <c r="DS50" i="17" s="1"/>
  <c r="DT50" i="17" s="1"/>
  <c r="DU50" i="17" s="1"/>
  <c r="DV50" i="17" s="1"/>
  <c r="DW50" i="17" s="1"/>
  <c r="CE54" i="17"/>
  <c r="DE50" i="23"/>
  <c r="DO50" i="23" s="1"/>
  <c r="DP50" i="23" s="1"/>
  <c r="DQ50" i="23" s="1"/>
  <c r="DR50" i="23" s="1"/>
  <c r="DS50" i="23" s="1"/>
  <c r="DT50" i="23" s="1"/>
  <c r="DU50" i="23" s="1"/>
  <c r="DV50" i="23" s="1"/>
  <c r="DW50" i="23" s="1"/>
  <c r="CE54" i="23"/>
  <c r="DD50" i="23"/>
  <c r="AE53" i="31"/>
  <c r="AE54" i="31"/>
  <c r="AF30" i="31"/>
  <c r="AE56" i="31"/>
  <c r="AE55" i="31"/>
  <c r="AX29" i="57"/>
  <c r="AP34" i="61"/>
  <c r="AH53" i="49"/>
  <c r="AH55" i="49"/>
  <c r="AH54" i="49"/>
  <c r="AI30" i="49"/>
  <c r="AH56" i="49"/>
  <c r="DD37" i="23"/>
  <c r="DE37" i="23"/>
  <c r="DO37" i="23" s="1"/>
  <c r="DP37" i="23" s="1"/>
  <c r="DQ37" i="23" s="1"/>
  <c r="DR37" i="23" s="1"/>
  <c r="DS37" i="23" s="1"/>
  <c r="DT37" i="23" s="1"/>
  <c r="DU37" i="23" s="1"/>
  <c r="DV37" i="23" s="1"/>
  <c r="DW37" i="23" s="1"/>
  <c r="AW29" i="59"/>
  <c r="AK54" i="39"/>
  <c r="AL30" i="39"/>
  <c r="AK55" i="39"/>
  <c r="AK53" i="39"/>
  <c r="AK56" i="39"/>
  <c r="CL34" i="53"/>
  <c r="BP34" i="53"/>
  <c r="BQ34" i="53" s="1"/>
  <c r="BR34" i="53" s="1"/>
  <c r="BS34" i="53" s="1"/>
  <c r="BT34" i="53" s="1"/>
  <c r="BF34" i="53"/>
  <c r="BG34" i="53"/>
  <c r="CN34" i="53" s="1"/>
  <c r="AW29" i="23"/>
  <c r="AJ53" i="23"/>
  <c r="AK30" i="23"/>
  <c r="AJ54" i="23"/>
  <c r="AJ55" i="23"/>
  <c r="AJ56" i="23"/>
  <c r="AF53" i="53"/>
  <c r="AF54" i="53"/>
  <c r="AG30" i="53"/>
  <c r="AF56" i="53"/>
  <c r="AF55" i="53"/>
  <c r="AJ28" i="11"/>
  <c r="AJ27" i="11"/>
  <c r="AJ24" i="11" s="1"/>
  <c r="AG30" i="29"/>
  <c r="AF54" i="29"/>
  <c r="AF53" i="29"/>
  <c r="AF55" i="29"/>
  <c r="AF56" i="29"/>
  <c r="AE27" i="29"/>
  <c r="AE24" i="29" s="1"/>
  <c r="AE28" i="29"/>
  <c r="DD50" i="39"/>
  <c r="DE50" i="39"/>
  <c r="DO50" i="39" s="1"/>
  <c r="DP50" i="39" s="1"/>
  <c r="DQ50" i="39" s="1"/>
  <c r="DR50" i="39" s="1"/>
  <c r="DS50" i="39" s="1"/>
  <c r="DT50" i="39" s="1"/>
  <c r="DU50" i="39" s="1"/>
  <c r="DV50" i="39" s="1"/>
  <c r="DW50" i="39" s="1"/>
  <c r="CE54" i="39"/>
  <c r="AI28" i="9"/>
  <c r="AI27" i="9"/>
  <c r="AI24" i="9" s="1"/>
  <c r="AJ54" i="9"/>
  <c r="AK30" i="9"/>
  <c r="AJ56" i="9"/>
  <c r="AJ53" i="9"/>
  <c r="AJ55" i="9"/>
  <c r="AJ27" i="37"/>
  <c r="AJ24" i="37" s="1"/>
  <c r="AJ28" i="37"/>
  <c r="AJ28" i="43"/>
  <c r="AJ27" i="43"/>
  <c r="AJ24" i="43" s="1"/>
  <c r="CZ37" i="29"/>
  <c r="CA37" i="29"/>
  <c r="DD50" i="47"/>
  <c r="CE54" i="47"/>
  <c r="DE50" i="47"/>
  <c r="DO50" i="47" s="1"/>
  <c r="DP50" i="47" s="1"/>
  <c r="DQ50" i="47" s="1"/>
  <c r="DR50" i="47" s="1"/>
  <c r="DS50" i="47" s="1"/>
  <c r="DT50" i="47" s="1"/>
  <c r="DU50" i="47" s="1"/>
  <c r="DV50" i="47" s="1"/>
  <c r="DW50" i="47" s="1"/>
  <c r="AJ27" i="41"/>
  <c r="AJ24" i="41" s="1"/>
  <c r="AJ28" i="41"/>
  <c r="AK54" i="35"/>
  <c r="AK53" i="35"/>
  <c r="AL30" i="35"/>
  <c r="AK55" i="35"/>
  <c r="AK56" i="35"/>
  <c r="AY29" i="64"/>
  <c r="CG38" i="55"/>
  <c r="CH38" i="55"/>
  <c r="BB38" i="55"/>
  <c r="CF38" i="55"/>
  <c r="AY34" i="41"/>
  <c r="AX34" i="19"/>
  <c r="AC27" i="59"/>
  <c r="AC24" i="59" s="1"/>
  <c r="U23" i="59" s="1"/>
  <c r="AD30" i="59" s="1"/>
  <c r="AC28" i="59"/>
  <c r="AU38" i="27"/>
  <c r="AX34" i="51"/>
  <c r="AY38" i="15"/>
  <c r="BB38" i="57"/>
  <c r="CF38" i="57"/>
  <c r="CH38" i="57"/>
  <c r="CG38" i="57"/>
  <c r="AC54" i="61"/>
  <c r="AC53" i="61"/>
  <c r="AC56" i="61"/>
  <c r="AC55" i="61"/>
  <c r="BK29" i="37"/>
  <c r="BL29" i="37" s="1"/>
  <c r="BM29" i="37" s="1"/>
  <c r="BN29" i="37" s="1"/>
  <c r="BO29" i="37" s="1"/>
  <c r="BA29" i="37"/>
  <c r="AS34" i="33"/>
  <c r="AU38" i="25"/>
  <c r="BB38" i="11"/>
  <c r="CG38" i="11"/>
  <c r="CH38" i="11"/>
  <c r="CF38" i="11"/>
  <c r="CG38" i="41"/>
  <c r="BB38" i="41"/>
  <c r="CF38" i="41"/>
  <c r="CH38" i="41"/>
  <c r="AW29" i="61"/>
  <c r="AI54" i="25"/>
  <c r="AJ30" i="25"/>
  <c r="AI53" i="25"/>
  <c r="AI55" i="25"/>
  <c r="AI56" i="25"/>
  <c r="AS29" i="31"/>
  <c r="DE50" i="29"/>
  <c r="DO50" i="29" s="1"/>
  <c r="DP50" i="29" s="1"/>
  <c r="DQ50" i="29" s="1"/>
  <c r="DR50" i="29" s="1"/>
  <c r="DS50" i="29" s="1"/>
  <c r="DT50" i="29" s="1"/>
  <c r="DU50" i="29" s="1"/>
  <c r="DV50" i="29" s="1"/>
  <c r="DW50" i="29" s="1"/>
  <c r="DD50" i="29"/>
  <c r="CZ37" i="31"/>
  <c r="CA37" i="31"/>
  <c r="BK29" i="11"/>
  <c r="BL29" i="11" s="1"/>
  <c r="BM29" i="11" s="1"/>
  <c r="BN29" i="11" s="1"/>
  <c r="BO29" i="11" s="1"/>
  <c r="BA29" i="11"/>
  <c r="DE52" i="23"/>
  <c r="DO52" i="23" s="1"/>
  <c r="DP52" i="23" s="1"/>
  <c r="DQ52" i="23" s="1"/>
  <c r="DR52" i="23" s="1"/>
  <c r="DS52" i="23" s="1"/>
  <c r="DT52" i="23" s="1"/>
  <c r="DU52" i="23" s="1"/>
  <c r="DV52" i="23" s="1"/>
  <c r="DW52" i="23" s="1"/>
  <c r="DD52" i="23"/>
  <c r="AQ34" i="59"/>
  <c r="AS34" i="55"/>
  <c r="AZ34" i="17"/>
  <c r="AX38" i="17"/>
  <c r="AQ38" i="33"/>
  <c r="AW34" i="23"/>
  <c r="CF34" i="15"/>
  <c r="CH34" i="15"/>
  <c r="CG34" i="15"/>
  <c r="BB34" i="15"/>
  <c r="AS29" i="33"/>
  <c r="AE53" i="55"/>
  <c r="AF30" i="55"/>
  <c r="AE54" i="55"/>
  <c r="AE56" i="55"/>
  <c r="AE55" i="55"/>
  <c r="DD50" i="61"/>
  <c r="DE50" i="61"/>
  <c r="DO50" i="61" s="1"/>
  <c r="DP50" i="61" s="1"/>
  <c r="DQ50" i="61" s="1"/>
  <c r="DR50" i="61" s="1"/>
  <c r="DS50" i="61" s="1"/>
  <c r="DT50" i="61" s="1"/>
  <c r="DU50" i="61" s="1"/>
  <c r="DV50" i="61" s="1"/>
  <c r="DW50" i="61" s="1"/>
  <c r="CE54" i="61"/>
  <c r="CE54" i="51"/>
  <c r="DE50" i="51"/>
  <c r="DO50" i="51" s="1"/>
  <c r="DP50" i="51" s="1"/>
  <c r="DQ50" i="51" s="1"/>
  <c r="DR50" i="51" s="1"/>
  <c r="DS50" i="51" s="1"/>
  <c r="DT50" i="51" s="1"/>
  <c r="DU50" i="51" s="1"/>
  <c r="DV50" i="51" s="1"/>
  <c r="DW50" i="51" s="1"/>
  <c r="DD50" i="51"/>
  <c r="AI53" i="47"/>
  <c r="AI54" i="47"/>
  <c r="AI56" i="47"/>
  <c r="AJ30" i="47"/>
  <c r="AI55" i="47"/>
  <c r="AE54" i="33"/>
  <c r="AF30" i="33"/>
  <c r="AE53" i="33"/>
  <c r="AE55" i="33"/>
  <c r="AE56" i="33"/>
  <c r="AD27" i="33"/>
  <c r="AD24" i="33" s="1"/>
  <c r="AD28" i="33"/>
  <c r="AI27" i="45"/>
  <c r="AI24" i="45" s="1"/>
  <c r="AI28" i="45"/>
  <c r="AJ54" i="45"/>
  <c r="AJ53" i="45"/>
  <c r="AK30" i="45"/>
  <c r="AJ56" i="45"/>
  <c r="AJ55" i="45"/>
  <c r="CZ36" i="33"/>
  <c r="CA36" i="33"/>
  <c r="BB34" i="35"/>
  <c r="CF34" i="35"/>
  <c r="CG34" i="35"/>
  <c r="CH34" i="35"/>
  <c r="BB38" i="35"/>
  <c r="CG38" i="35"/>
  <c r="CH38" i="35"/>
  <c r="CF38" i="35"/>
  <c r="CH38" i="43"/>
  <c r="CG38" i="43"/>
  <c r="BB38" i="43"/>
  <c r="CF38" i="43"/>
  <c r="AF28" i="51"/>
  <c r="AF27" i="51"/>
  <c r="AF24" i="51" s="1"/>
  <c r="AX29" i="19"/>
  <c r="DD50" i="55"/>
  <c r="DE50" i="55"/>
  <c r="DO50" i="55" s="1"/>
  <c r="DP50" i="55" s="1"/>
  <c r="DQ50" i="55" s="1"/>
  <c r="DR50" i="55" s="1"/>
  <c r="DS50" i="55" s="1"/>
  <c r="DT50" i="55" s="1"/>
  <c r="DU50" i="55" s="1"/>
  <c r="DV50" i="55" s="1"/>
  <c r="DW50" i="55" s="1"/>
  <c r="CE54" i="55"/>
  <c r="AW34" i="27"/>
  <c r="AZ29" i="15"/>
  <c r="AV29" i="25"/>
  <c r="AK54" i="15"/>
  <c r="AL30" i="15"/>
  <c r="AK53" i="15"/>
  <c r="AK55" i="15"/>
  <c r="AK56" i="15"/>
  <c r="CA52" i="29"/>
  <c r="CZ52" i="29"/>
  <c r="CA52" i="31"/>
  <c r="CZ52" i="31"/>
  <c r="BD29" i="35"/>
  <c r="CJ29" i="35"/>
  <c r="AD27" i="31"/>
  <c r="AD24" i="31" s="1"/>
  <c r="AD28" i="31"/>
  <c r="CH34" i="11"/>
  <c r="CF34" i="11"/>
  <c r="CG34" i="11"/>
  <c r="BB34" i="11"/>
  <c r="CC34" i="3"/>
  <c r="DA34" i="3"/>
  <c r="CB34" i="3"/>
  <c r="AZ29" i="41"/>
  <c r="AV34" i="25"/>
  <c r="CD34" i="49"/>
  <c r="DB34" i="49"/>
  <c r="AY29" i="17"/>
  <c r="AG28" i="49"/>
  <c r="AG27" i="49"/>
  <c r="AG24" i="49" s="1"/>
  <c r="AT29" i="29"/>
  <c r="AJ27" i="39"/>
  <c r="AJ24" i="39" s="1"/>
  <c r="AJ28" i="39"/>
  <c r="AF54" i="27"/>
  <c r="AG30" i="27"/>
  <c r="AF53" i="27"/>
  <c r="AF55" i="27"/>
  <c r="AF56" i="27"/>
  <c r="AE27" i="27"/>
  <c r="AE24" i="27" s="1"/>
  <c r="AE28" i="27"/>
  <c r="CY52" i="33"/>
  <c r="BZ52" i="33"/>
  <c r="CU52" i="33"/>
  <c r="AL53" i="64"/>
  <c r="AL54" i="64"/>
  <c r="AM30" i="64"/>
  <c r="AL56" i="64"/>
  <c r="AL55" i="64"/>
  <c r="AK28" i="64"/>
  <c r="AK27" i="64"/>
  <c r="AK24" i="64" s="1"/>
  <c r="DD50" i="33"/>
  <c r="DE50" i="33"/>
  <c r="DO50" i="33" s="1"/>
  <c r="DP50" i="33" s="1"/>
  <c r="DQ50" i="33" s="1"/>
  <c r="DR50" i="33" s="1"/>
  <c r="DS50" i="33" s="1"/>
  <c r="DT50" i="33" s="1"/>
  <c r="DU50" i="33" s="1"/>
  <c r="DV50" i="33" s="1"/>
  <c r="DW50" i="33" s="1"/>
  <c r="AI28" i="23"/>
  <c r="AI27" i="23"/>
  <c r="AI24" i="23" s="1"/>
  <c r="AE27" i="53"/>
  <c r="AE24" i="53" s="1"/>
  <c r="AE28" i="53"/>
  <c r="DE50" i="11"/>
  <c r="DO50" i="11" s="1"/>
  <c r="DP50" i="11" s="1"/>
  <c r="DQ50" i="11" s="1"/>
  <c r="DR50" i="11" s="1"/>
  <c r="DS50" i="11" s="1"/>
  <c r="DT50" i="11" s="1"/>
  <c r="DU50" i="11" s="1"/>
  <c r="DV50" i="11" s="1"/>
  <c r="DW50" i="11" s="1"/>
  <c r="DD50" i="11"/>
  <c r="CE54" i="11"/>
  <c r="AK54" i="11"/>
  <c r="AK53" i="11"/>
  <c r="AL30" i="11"/>
  <c r="AK55" i="11"/>
  <c r="AK56" i="11"/>
  <c r="AJ27" i="17"/>
  <c r="AJ24" i="17" s="1"/>
  <c r="AJ28" i="17"/>
  <c r="AK54" i="17"/>
  <c r="AK53" i="17"/>
  <c r="AL30" i="17"/>
  <c r="AK55" i="17"/>
  <c r="AK56" i="17"/>
  <c r="CI38" i="13"/>
  <c r="BC38" i="13"/>
  <c r="DC34" i="47"/>
  <c r="CE34" i="47"/>
  <c r="AL30" i="37"/>
  <c r="AK54" i="37"/>
  <c r="AK53" i="37"/>
  <c r="AK56" i="37"/>
  <c r="AK55" i="37"/>
  <c r="AK54" i="43"/>
  <c r="AL30" i="43"/>
  <c r="AK53" i="43"/>
  <c r="AK56" i="43"/>
  <c r="AK55" i="43"/>
  <c r="AS34" i="31"/>
  <c r="DD50" i="49"/>
  <c r="DE50" i="49"/>
  <c r="DO50" i="49" s="1"/>
  <c r="DP50" i="49" s="1"/>
  <c r="DQ50" i="49" s="1"/>
  <c r="DR50" i="49" s="1"/>
  <c r="DS50" i="49" s="1"/>
  <c r="DT50" i="49" s="1"/>
  <c r="DU50" i="49" s="1"/>
  <c r="DV50" i="49" s="1"/>
  <c r="DW50" i="49" s="1"/>
  <c r="CE54" i="49"/>
  <c r="AL30" i="41"/>
  <c r="AK53" i="41"/>
  <c r="AK54" i="41"/>
  <c r="AK56" i="41"/>
  <c r="AK55" i="41"/>
  <c r="AQ34" i="57"/>
  <c r="CI38" i="59"/>
  <c r="BC38" i="59"/>
  <c r="CB36" i="31"/>
  <c r="CC36" i="31"/>
  <c r="DA36" i="31"/>
  <c r="AJ27" i="35"/>
  <c r="AJ24" i="35" s="1"/>
  <c r="AJ28" i="35"/>
  <c r="DC37" i="25"/>
  <c r="CE37" i="25"/>
  <c r="DB37" i="27"/>
  <c r="CD37" i="27"/>
  <c r="CD36" i="27"/>
  <c r="DB36" i="27"/>
  <c r="DE50" i="31"/>
  <c r="DO50" i="31" s="1"/>
  <c r="DP50" i="31" s="1"/>
  <c r="DQ50" i="31" s="1"/>
  <c r="DR50" i="31" s="1"/>
  <c r="DS50" i="31" s="1"/>
  <c r="DT50" i="31" s="1"/>
  <c r="DU50" i="31" s="1"/>
  <c r="DV50" i="31" s="1"/>
  <c r="DW50" i="31" s="1"/>
  <c r="DD50" i="31"/>
  <c r="CE54" i="13"/>
  <c r="DE50" i="13"/>
  <c r="DO50" i="13" s="1"/>
  <c r="DP50" i="13" s="1"/>
  <c r="DQ50" i="13" s="1"/>
  <c r="DR50" i="13" s="1"/>
  <c r="DS50" i="13" s="1"/>
  <c r="DT50" i="13" s="1"/>
  <c r="DU50" i="13" s="1"/>
  <c r="DV50" i="13" s="1"/>
  <c r="DW50" i="13" s="1"/>
  <c r="DD50" i="13"/>
  <c r="CU37" i="33"/>
  <c r="CY37" i="33"/>
  <c r="BZ37" i="33"/>
  <c r="DD50" i="27"/>
  <c r="DE50" i="27"/>
  <c r="DO50" i="27" s="1"/>
  <c r="DP50" i="27" s="1"/>
  <c r="DQ50" i="27" s="1"/>
  <c r="DR50" i="27" s="1"/>
  <c r="DS50" i="27" s="1"/>
  <c r="DT50" i="27" s="1"/>
  <c r="DU50" i="27" s="1"/>
  <c r="DV50" i="27" s="1"/>
  <c r="DW50" i="27" s="1"/>
  <c r="AX34" i="43"/>
  <c r="AZ38" i="64"/>
  <c r="BK29" i="13"/>
  <c r="BL29" i="13" s="1"/>
  <c r="BM29" i="13" s="1"/>
  <c r="BN29" i="13" s="1"/>
  <c r="BO29" i="13" s="1"/>
  <c r="BA29" i="13"/>
  <c r="DE50" i="25"/>
  <c r="DO50" i="25" s="1"/>
  <c r="DP50" i="25" s="1"/>
  <c r="DQ50" i="25" s="1"/>
  <c r="DR50" i="25" s="1"/>
  <c r="DS50" i="25" s="1"/>
  <c r="DT50" i="25" s="1"/>
  <c r="DU50" i="25" s="1"/>
  <c r="DV50" i="25" s="1"/>
  <c r="DW50" i="25" s="1"/>
  <c r="DD50" i="25"/>
  <c r="AD54" i="57"/>
  <c r="AE30" i="57"/>
  <c r="AD53" i="57"/>
  <c r="AD56" i="57"/>
  <c r="AD55" i="57"/>
  <c r="AV34" i="29"/>
  <c r="CG34" i="13"/>
  <c r="CH34" i="13"/>
  <c r="BB34" i="13"/>
  <c r="CF34" i="13"/>
  <c r="AB28" i="61"/>
  <c r="AB27" i="61"/>
  <c r="AB24" i="61" s="1"/>
  <c r="BA34" i="37"/>
  <c r="BK34" i="37"/>
  <c r="BL34" i="37" s="1"/>
  <c r="BM34" i="37" s="1"/>
  <c r="BN34" i="37" s="1"/>
  <c r="BO34" i="37" s="1"/>
  <c r="AR38" i="29"/>
  <c r="DC52" i="25"/>
  <c r="CE52" i="25"/>
  <c r="CH38" i="37"/>
  <c r="CF38" i="37"/>
  <c r="CG38" i="37"/>
  <c r="BB38" i="37"/>
  <c r="CF38" i="51"/>
  <c r="CH38" i="51"/>
  <c r="CG38" i="51"/>
  <c r="BB38" i="51"/>
  <c r="CE54" i="53"/>
  <c r="DD50" i="53"/>
  <c r="DE50" i="53"/>
  <c r="DO50" i="53" s="1"/>
  <c r="DP50" i="53" s="1"/>
  <c r="DQ50" i="53" s="1"/>
  <c r="DR50" i="53" s="1"/>
  <c r="DS50" i="53" s="1"/>
  <c r="DT50" i="53" s="1"/>
  <c r="DU50" i="53" s="1"/>
  <c r="DV50" i="53" s="1"/>
  <c r="DW50" i="53" s="1"/>
  <c r="CH38" i="45"/>
  <c r="BB38" i="45"/>
  <c r="CG38" i="45"/>
  <c r="CF38" i="45"/>
  <c r="AH28" i="25"/>
  <c r="AH27" i="25"/>
  <c r="AH24" i="25" s="1"/>
  <c r="DE50" i="41"/>
  <c r="DO50" i="41" s="1"/>
  <c r="DP50" i="41" s="1"/>
  <c r="DQ50" i="41" s="1"/>
  <c r="DR50" i="41" s="1"/>
  <c r="DS50" i="41" s="1"/>
  <c r="DT50" i="41" s="1"/>
  <c r="DU50" i="41" s="1"/>
  <c r="DV50" i="41" s="1"/>
  <c r="DW50" i="41" s="1"/>
  <c r="CE54" i="41"/>
  <c r="DD50" i="41"/>
  <c r="CE54" i="57"/>
  <c r="DD50" i="57"/>
  <c r="DE50" i="57"/>
  <c r="DO50" i="57" s="1"/>
  <c r="DP50" i="57" s="1"/>
  <c r="DQ50" i="57" s="1"/>
  <c r="DR50" i="57" s="1"/>
  <c r="DS50" i="57" s="1"/>
  <c r="DT50" i="57" s="1"/>
  <c r="DU50" i="57" s="1"/>
  <c r="DV50" i="57" s="1"/>
  <c r="DW50" i="57" s="1"/>
  <c r="AD28" i="55"/>
  <c r="AD27" i="55"/>
  <c r="AD24" i="55" s="1"/>
  <c r="DD36" i="25"/>
  <c r="DE36" i="25"/>
  <c r="DO36" i="25" s="1"/>
  <c r="DP36" i="25" s="1"/>
  <c r="DQ36" i="25" s="1"/>
  <c r="DR36" i="25" s="1"/>
  <c r="DS36" i="25" s="1"/>
  <c r="DT36" i="25" s="1"/>
  <c r="DU36" i="25" s="1"/>
  <c r="DV36" i="25" s="1"/>
  <c r="DW36" i="25" s="1"/>
  <c r="CE53" i="25"/>
  <c r="AH27" i="47"/>
  <c r="AH24" i="47" s="1"/>
  <c r="AH28" i="47"/>
  <c r="DA52" i="27"/>
  <c r="CB52" i="27"/>
  <c r="CC52" i="27"/>
  <c r="AY29" i="55"/>
  <c r="AU29" i="27"/>
  <c r="DE50" i="9"/>
  <c r="DO50" i="9" s="1"/>
  <c r="DP50" i="9" s="1"/>
  <c r="DQ50" i="9" s="1"/>
  <c r="DR50" i="9" s="1"/>
  <c r="DS50" i="9" s="1"/>
  <c r="DT50" i="9" s="1"/>
  <c r="DU50" i="9" s="1"/>
  <c r="DV50" i="9" s="1"/>
  <c r="DW50" i="9" s="1"/>
  <c r="DD50" i="9"/>
  <c r="CE54" i="9"/>
  <c r="DA36" i="29"/>
  <c r="CB36" i="29"/>
  <c r="CC36" i="29"/>
  <c r="DE50" i="64"/>
  <c r="DO50" i="64" s="1"/>
  <c r="DP50" i="64" s="1"/>
  <c r="DQ50" i="64" s="1"/>
  <c r="DR50" i="64" s="1"/>
  <c r="DS50" i="64" s="1"/>
  <c r="DT50" i="64" s="1"/>
  <c r="DU50" i="64" s="1"/>
  <c r="DV50" i="64" s="1"/>
  <c r="DW50" i="64" s="1"/>
  <c r="DD50" i="64"/>
  <c r="AV38" i="23"/>
  <c r="AW34" i="45"/>
  <c r="AY34" i="64"/>
  <c r="CG38" i="61"/>
  <c r="CF38" i="61"/>
  <c r="CH38" i="61"/>
  <c r="BB38" i="61"/>
  <c r="CE54" i="35"/>
  <c r="DD50" i="35"/>
  <c r="DE50" i="35"/>
  <c r="DO50" i="35" s="1"/>
  <c r="DP50" i="35" s="1"/>
  <c r="DQ50" i="35" s="1"/>
  <c r="DR50" i="35" s="1"/>
  <c r="DS50" i="35" s="1"/>
  <c r="DT50" i="35" s="1"/>
  <c r="DU50" i="35" s="1"/>
  <c r="DV50" i="35" s="1"/>
  <c r="DW50" i="35" s="1"/>
  <c r="BC37" i="53"/>
  <c r="CI37" i="53"/>
  <c r="CH38" i="53"/>
  <c r="BB38" i="53"/>
  <c r="CF38" i="53"/>
  <c r="CG38" i="53"/>
  <c r="BC37" i="49"/>
  <c r="CI37" i="49"/>
  <c r="CG38" i="49"/>
  <c r="CF38" i="49"/>
  <c r="CH38" i="49"/>
  <c r="BB38" i="49"/>
  <c r="BB38" i="47"/>
  <c r="CH38" i="47"/>
  <c r="CG38" i="47"/>
  <c r="CF38" i="47"/>
  <c r="BC37" i="47"/>
  <c r="CI37" i="47"/>
  <c r="CI37" i="39"/>
  <c r="BC37" i="39"/>
  <c r="BC38" i="39"/>
  <c r="CI38" i="39"/>
  <c r="CG37" i="9"/>
  <c r="CH37" i="9"/>
  <c r="CF37" i="9"/>
  <c r="BB37" i="9"/>
  <c r="AZ38" i="9"/>
  <c r="DR35" i="61"/>
  <c r="DR35" i="59"/>
  <c r="DR35" i="57"/>
  <c r="DS35" i="55"/>
  <c r="DT29" i="53"/>
  <c r="DS35" i="53"/>
  <c r="DS35" i="51"/>
  <c r="DS29" i="51"/>
  <c r="DS35" i="49"/>
  <c r="DR29" i="49"/>
  <c r="DS35" i="47"/>
  <c r="DR29" i="47"/>
  <c r="DS29" i="45"/>
  <c r="DR35" i="45"/>
  <c r="DS35" i="43"/>
  <c r="DR29" i="43"/>
  <c r="DT35" i="41"/>
  <c r="DT35" i="39"/>
  <c r="DS34" i="39"/>
  <c r="DS29" i="39"/>
  <c r="DT35" i="37"/>
  <c r="DR35" i="35"/>
  <c r="DR35" i="33"/>
  <c r="DR35" i="31"/>
  <c r="DS35" i="29"/>
  <c r="DU35" i="27"/>
  <c r="DR35" i="25"/>
  <c r="DS35" i="23"/>
  <c r="DS35" i="19"/>
  <c r="DS35" i="17"/>
  <c r="DS35" i="15"/>
  <c r="DR35" i="13"/>
  <c r="DS35" i="11"/>
  <c r="DR34" i="9"/>
  <c r="DQ29" i="9"/>
  <c r="DS35" i="9"/>
  <c r="X28" i="3"/>
  <c r="X27" i="3"/>
  <c r="X24" i="3" s="1"/>
  <c r="Z30" i="3"/>
  <c r="Y53" i="3"/>
  <c r="Y54" i="3"/>
  <c r="Y55" i="3"/>
  <c r="Y56" i="3"/>
  <c r="BL29" i="3"/>
  <c r="CZ48" i="3"/>
  <c r="CA48" i="3"/>
  <c r="CC48" i="3" s="1"/>
  <c r="BA29" i="3"/>
  <c r="CH29" i="3" s="1"/>
  <c r="AM36" i="3"/>
  <c r="AG38" i="3"/>
  <c r="AG37" i="3"/>
  <c r="AM52" i="3"/>
  <c r="AZ34" i="64" l="1"/>
  <c r="AX34" i="45"/>
  <c r="AW38" i="23"/>
  <c r="CD36" i="29"/>
  <c r="DB36" i="29"/>
  <c r="AZ29" i="55"/>
  <c r="DB52" i="27"/>
  <c r="CD52" i="27"/>
  <c r="BC38" i="45"/>
  <c r="CI38" i="45"/>
  <c r="CI38" i="51"/>
  <c r="BC38" i="51"/>
  <c r="AS38" i="29"/>
  <c r="CI34" i="13"/>
  <c r="BC34" i="13"/>
  <c r="AW34" i="29"/>
  <c r="AE53" i="57"/>
  <c r="AF30" i="57"/>
  <c r="AE54" i="57"/>
  <c r="AE56" i="57"/>
  <c r="AE55" i="57"/>
  <c r="BA38" i="64"/>
  <c r="BK38" i="64"/>
  <c r="BL38" i="64" s="1"/>
  <c r="BM38" i="64" s="1"/>
  <c r="BN38" i="64" s="1"/>
  <c r="BO38" i="64" s="1"/>
  <c r="AY34" i="43"/>
  <c r="CZ37" i="33"/>
  <c r="CA37" i="33"/>
  <c r="CE36" i="27"/>
  <c r="DC36" i="27"/>
  <c r="AR34" i="57"/>
  <c r="AK28" i="41"/>
  <c r="AK27" i="41"/>
  <c r="AK24" i="41" s="1"/>
  <c r="AT34" i="31"/>
  <c r="AL53" i="43"/>
  <c r="AM30" i="43"/>
  <c r="AL54" i="43"/>
  <c r="AL56" i="43"/>
  <c r="AL55" i="43"/>
  <c r="AK28" i="37"/>
  <c r="AK27" i="37"/>
  <c r="AK24" i="37" s="1"/>
  <c r="AL54" i="37"/>
  <c r="AL53" i="37"/>
  <c r="AM30" i="37"/>
  <c r="AL56" i="37"/>
  <c r="AL55" i="37"/>
  <c r="CJ38" i="13"/>
  <c r="BD38" i="13"/>
  <c r="AM30" i="17"/>
  <c r="AL53" i="17"/>
  <c r="AL54" i="17"/>
  <c r="AL55" i="17"/>
  <c r="AL56" i="17"/>
  <c r="AK27" i="11"/>
  <c r="AK24" i="11" s="1"/>
  <c r="AK28" i="11"/>
  <c r="AM54" i="64"/>
  <c r="AM53" i="64"/>
  <c r="AM56" i="64"/>
  <c r="AM55" i="64"/>
  <c r="AL28" i="64"/>
  <c r="AL27" i="64"/>
  <c r="AL24" i="64" s="1"/>
  <c r="CA52" i="33"/>
  <c r="CZ52" i="33"/>
  <c r="AF27" i="27"/>
  <c r="AF24" i="27" s="1"/>
  <c r="AF28" i="27"/>
  <c r="AZ29" i="17"/>
  <c r="CE34" i="49"/>
  <c r="DC34" i="49"/>
  <c r="AW34" i="25"/>
  <c r="CD34" i="3"/>
  <c r="DB34" i="3"/>
  <c r="BC34" i="11"/>
  <c r="CI34" i="11"/>
  <c r="AK28" i="15"/>
  <c r="AK27" i="15"/>
  <c r="AK24" i="15" s="1"/>
  <c r="BA29" i="15"/>
  <c r="BK29" i="15"/>
  <c r="BL29" i="15" s="1"/>
  <c r="BM29" i="15" s="1"/>
  <c r="BN29" i="15" s="1"/>
  <c r="BO29" i="15" s="1"/>
  <c r="AX34" i="27"/>
  <c r="AY29" i="19"/>
  <c r="BC38" i="35"/>
  <c r="CI38" i="35"/>
  <c r="DA36" i="33"/>
  <c r="CC36" i="33"/>
  <c r="CB36" i="33"/>
  <c r="AK53" i="45"/>
  <c r="AK54" i="45"/>
  <c r="AL30" i="45"/>
  <c r="AK56" i="45"/>
  <c r="AK55" i="45"/>
  <c r="AF53" i="33"/>
  <c r="AG30" i="33"/>
  <c r="AF54" i="33"/>
  <c r="AF55" i="33"/>
  <c r="AF56" i="33"/>
  <c r="AI28" i="47"/>
  <c r="AI27" i="47"/>
  <c r="AI24" i="47" s="1"/>
  <c r="AF54" i="55"/>
  <c r="AG30" i="55"/>
  <c r="AF53" i="55"/>
  <c r="AF56" i="55"/>
  <c r="AF55" i="55"/>
  <c r="AT29" i="33"/>
  <c r="CI34" i="15"/>
  <c r="BC34" i="15"/>
  <c r="CH29" i="11"/>
  <c r="BB29" i="11"/>
  <c r="CG29" i="11"/>
  <c r="CF29" i="11"/>
  <c r="DA37" i="31"/>
  <c r="CC37" i="31"/>
  <c r="CB37" i="31"/>
  <c r="AI27" i="25"/>
  <c r="AI24" i="25" s="1"/>
  <c r="AI28" i="25"/>
  <c r="BB29" i="37"/>
  <c r="CG29" i="37"/>
  <c r="CF29" i="37"/>
  <c r="CH29" i="37"/>
  <c r="AC28" i="61"/>
  <c r="AC27" i="61"/>
  <c r="AC24" i="61" s="1"/>
  <c r="U23" i="61" s="1"/>
  <c r="AD30" i="61" s="1"/>
  <c r="BC38" i="57"/>
  <c r="CI38" i="57"/>
  <c r="AZ38" i="15"/>
  <c r="AY34" i="51"/>
  <c r="AV38" i="27"/>
  <c r="AD55" i="59"/>
  <c r="AE30" i="59"/>
  <c r="AD53" i="59"/>
  <c r="AD28" i="59" s="1"/>
  <c r="AD54" i="59"/>
  <c r="AD56" i="59"/>
  <c r="AY34" i="19"/>
  <c r="AZ34" i="41"/>
  <c r="AZ29" i="64"/>
  <c r="AK28" i="35"/>
  <c r="AK27" i="35"/>
  <c r="AK24" i="35" s="1"/>
  <c r="AJ28" i="9"/>
  <c r="AJ27" i="9"/>
  <c r="AJ24" i="9" s="1"/>
  <c r="AL30" i="9"/>
  <c r="AK55" i="9"/>
  <c r="AK53" i="9"/>
  <c r="AK54" i="9"/>
  <c r="AK56" i="9"/>
  <c r="AG54" i="53"/>
  <c r="AG53" i="53"/>
  <c r="AG56" i="53"/>
  <c r="AH30" i="53"/>
  <c r="AG55" i="53"/>
  <c r="AF27" i="53"/>
  <c r="AF24" i="53" s="1"/>
  <c r="AF28" i="53"/>
  <c r="AK53" i="23"/>
  <c r="AK54" i="23"/>
  <c r="AL30" i="23"/>
  <c r="AK55" i="23"/>
  <c r="AK56" i="23"/>
  <c r="AX29" i="23"/>
  <c r="CM34" i="53"/>
  <c r="BH34" i="53"/>
  <c r="AK27" i="39"/>
  <c r="AK24" i="39" s="1"/>
  <c r="AK28" i="39"/>
  <c r="AL53" i="39"/>
  <c r="AM30" i="39"/>
  <c r="AL55" i="39"/>
  <c r="AL54" i="39"/>
  <c r="AL56" i="39"/>
  <c r="AX29" i="59"/>
  <c r="AI53" i="49"/>
  <c r="AI55" i="49"/>
  <c r="AI54" i="49"/>
  <c r="AJ30" i="49"/>
  <c r="AI56" i="49"/>
  <c r="AY29" i="57"/>
  <c r="AK28" i="13"/>
  <c r="AK27" i="13"/>
  <c r="AK24" i="13" s="1"/>
  <c r="AL54" i="13"/>
  <c r="AL53" i="13"/>
  <c r="AM30" i="13"/>
  <c r="AL56" i="13"/>
  <c r="AL55" i="13"/>
  <c r="AT38" i="31"/>
  <c r="AH53" i="51"/>
  <c r="AH54" i="51"/>
  <c r="AI30" i="51"/>
  <c r="AH56" i="51"/>
  <c r="AH55" i="51"/>
  <c r="AM30" i="19"/>
  <c r="AL53" i="19"/>
  <c r="AL54" i="19"/>
  <c r="AL56" i="19"/>
  <c r="AL55" i="19"/>
  <c r="CI38" i="61"/>
  <c r="BC38" i="61"/>
  <c r="AV29" i="27"/>
  <c r="BC38" i="37"/>
  <c r="CI38" i="37"/>
  <c r="DE52" i="25"/>
  <c r="DO52" i="25" s="1"/>
  <c r="DP52" i="25" s="1"/>
  <c r="DQ52" i="25" s="1"/>
  <c r="DR52" i="25" s="1"/>
  <c r="DS52" i="25" s="1"/>
  <c r="DT52" i="25" s="1"/>
  <c r="DU52" i="25" s="1"/>
  <c r="DV52" i="25" s="1"/>
  <c r="DW52" i="25" s="1"/>
  <c r="DD52" i="25"/>
  <c r="CF34" i="37"/>
  <c r="CH34" i="37"/>
  <c r="BB34" i="37"/>
  <c r="CG34" i="37"/>
  <c r="AD27" i="57"/>
  <c r="AD24" i="57" s="1"/>
  <c r="AD28" i="57"/>
  <c r="CE54" i="25"/>
  <c r="CH29" i="13"/>
  <c r="BB29" i="13"/>
  <c r="CG29" i="13"/>
  <c r="CF29" i="13"/>
  <c r="DC37" i="27"/>
  <c r="CE37" i="27"/>
  <c r="DD37" i="25"/>
  <c r="DE37" i="25"/>
  <c r="DO37" i="25" s="1"/>
  <c r="DP37" i="25" s="1"/>
  <c r="DQ37" i="25" s="1"/>
  <c r="DR37" i="25" s="1"/>
  <c r="DS37" i="25" s="1"/>
  <c r="DT37" i="25" s="1"/>
  <c r="DU37" i="25" s="1"/>
  <c r="DV37" i="25" s="1"/>
  <c r="DW37" i="25" s="1"/>
  <c r="DB36" i="31"/>
  <c r="CD36" i="31"/>
  <c r="CJ38" i="59"/>
  <c r="BD38" i="59"/>
  <c r="AL54" i="41"/>
  <c r="AL53" i="41"/>
  <c r="AM30" i="41"/>
  <c r="AL56" i="41"/>
  <c r="AL55" i="41"/>
  <c r="AK27" i="43"/>
  <c r="AK24" i="43" s="1"/>
  <c r="AK28" i="43"/>
  <c r="DE34" i="47"/>
  <c r="DO34" i="47" s="1"/>
  <c r="DP34" i="47" s="1"/>
  <c r="DQ34" i="47" s="1"/>
  <c r="DR34" i="47" s="1"/>
  <c r="DD34" i="47"/>
  <c r="AK28" i="17"/>
  <c r="AK27" i="17"/>
  <c r="AK24" i="17" s="1"/>
  <c r="AL53" i="11"/>
  <c r="AM30" i="11"/>
  <c r="AL54" i="11"/>
  <c r="AL56" i="11"/>
  <c r="AL55" i="11"/>
  <c r="AG53" i="27"/>
  <c r="AG54" i="27"/>
  <c r="AH30" i="27"/>
  <c r="AG55" i="27"/>
  <c r="AG56" i="27"/>
  <c r="AU29" i="29"/>
  <c r="BK29" i="41"/>
  <c r="BL29" i="41" s="1"/>
  <c r="BM29" i="41" s="1"/>
  <c r="BN29" i="41" s="1"/>
  <c r="BO29" i="41" s="1"/>
  <c r="BA29" i="41"/>
  <c r="BE29" i="35"/>
  <c r="CK29" i="35"/>
  <c r="DA52" i="31"/>
  <c r="CC52" i="31"/>
  <c r="CB52" i="31"/>
  <c r="CB52" i="29"/>
  <c r="CC52" i="29"/>
  <c r="DA52" i="29"/>
  <c r="AL53" i="15"/>
  <c r="AL54" i="15"/>
  <c r="AM30" i="15"/>
  <c r="AL55" i="15"/>
  <c r="AL56" i="15"/>
  <c r="AW29" i="25"/>
  <c r="CI38" i="43"/>
  <c r="BC38" i="43"/>
  <c r="BC34" i="35"/>
  <c r="CI34" i="35"/>
  <c r="AJ27" i="45"/>
  <c r="AJ24" i="45" s="1"/>
  <c r="AJ28" i="45"/>
  <c r="AE28" i="33"/>
  <c r="AE27" i="33"/>
  <c r="AE24" i="33" s="1"/>
  <c r="AJ54" i="47"/>
  <c r="AK30" i="47"/>
  <c r="AJ56" i="47"/>
  <c r="AJ53" i="47"/>
  <c r="AJ55" i="47"/>
  <c r="AE28" i="55"/>
  <c r="AE27" i="55"/>
  <c r="AE24" i="55" s="1"/>
  <c r="AX34" i="23"/>
  <c r="AR38" i="33"/>
  <c r="AY38" i="17"/>
  <c r="BA34" i="17"/>
  <c r="BK34" i="17"/>
  <c r="BL34" i="17" s="1"/>
  <c r="BM34" i="17" s="1"/>
  <c r="BN34" i="17" s="1"/>
  <c r="BO34" i="17" s="1"/>
  <c r="AT34" i="55"/>
  <c r="AR34" i="59"/>
  <c r="AT29" i="31"/>
  <c r="AJ54" i="25"/>
  <c r="AK30" i="25"/>
  <c r="AJ53" i="25"/>
  <c r="AJ55" i="25"/>
  <c r="AJ56" i="25"/>
  <c r="AX29" i="61"/>
  <c r="BC38" i="41"/>
  <c r="CI38" i="41"/>
  <c r="BC38" i="11"/>
  <c r="CI38" i="11"/>
  <c r="AV38" i="25"/>
  <c r="AT34" i="33"/>
  <c r="CI38" i="55"/>
  <c r="BC38" i="55"/>
  <c r="AL54" i="35"/>
  <c r="AL53" i="35"/>
  <c r="AM30" i="35"/>
  <c r="AL55" i="35"/>
  <c r="AL56" i="35"/>
  <c r="CC37" i="29"/>
  <c r="DA37" i="29"/>
  <c r="CB37" i="29"/>
  <c r="AF27" i="29"/>
  <c r="AF24" i="29" s="1"/>
  <c r="AF28" i="29"/>
  <c r="AG53" i="29"/>
  <c r="AG54" i="29"/>
  <c r="AH30" i="29"/>
  <c r="AG55" i="29"/>
  <c r="AG56" i="29"/>
  <c r="AJ28" i="23"/>
  <c r="AJ27" i="23"/>
  <c r="AJ24" i="23" s="1"/>
  <c r="AH27" i="49"/>
  <c r="AH24" i="49" s="1"/>
  <c r="AH28" i="49"/>
  <c r="AQ34" i="61"/>
  <c r="AF53" i="31"/>
  <c r="AG30" i="31"/>
  <c r="AF54" i="31"/>
  <c r="AF55" i="31"/>
  <c r="AF56" i="31"/>
  <c r="AE27" i="31"/>
  <c r="AE24" i="31" s="1"/>
  <c r="AE28" i="31"/>
  <c r="AG27" i="51"/>
  <c r="AG24" i="51" s="1"/>
  <c r="AG28" i="51"/>
  <c r="AZ38" i="19"/>
  <c r="AK27" i="19"/>
  <c r="AK24" i="19" s="1"/>
  <c r="AK28" i="19"/>
  <c r="BD37" i="53"/>
  <c r="CJ37" i="53"/>
  <c r="BC38" i="53"/>
  <c r="CI38" i="53"/>
  <c r="BC38" i="49"/>
  <c r="CI38" i="49"/>
  <c r="CJ37" i="49"/>
  <c r="BD37" i="49"/>
  <c r="CJ37" i="47"/>
  <c r="BD37" i="47"/>
  <c r="CI38" i="47"/>
  <c r="BC38" i="47"/>
  <c r="CJ38" i="39"/>
  <c r="BD38" i="39"/>
  <c r="CJ37" i="39"/>
  <c r="BD37" i="39"/>
  <c r="BA38" i="9"/>
  <c r="BK38" i="9"/>
  <c r="BL38" i="9" s="1"/>
  <c r="BM38" i="9" s="1"/>
  <c r="BN38" i="9" s="1"/>
  <c r="BO38" i="9" s="1"/>
  <c r="BC37" i="9"/>
  <c r="CI37" i="9"/>
  <c r="DS35" i="61"/>
  <c r="DS35" i="59"/>
  <c r="DS35" i="57"/>
  <c r="DT35" i="55"/>
  <c r="DU29" i="53"/>
  <c r="DT35" i="53"/>
  <c r="DT35" i="51"/>
  <c r="DT29" i="51"/>
  <c r="DS29" i="49"/>
  <c r="DT35" i="49"/>
  <c r="DT35" i="47"/>
  <c r="DS29" i="47"/>
  <c r="DS34" i="47"/>
  <c r="DS35" i="45"/>
  <c r="DT29" i="45"/>
  <c r="DS29" i="43"/>
  <c r="DT35" i="43"/>
  <c r="DU35" i="41"/>
  <c r="DU35" i="39"/>
  <c r="DT34" i="39"/>
  <c r="DT29" i="39"/>
  <c r="DU35" i="37"/>
  <c r="DS35" i="35"/>
  <c r="DS35" i="33"/>
  <c r="DS35" i="31"/>
  <c r="DT35" i="29"/>
  <c r="DV35" i="27"/>
  <c r="DS35" i="25"/>
  <c r="DT35" i="23"/>
  <c r="DT35" i="19"/>
  <c r="DT35" i="17"/>
  <c r="DT35" i="15"/>
  <c r="DS35" i="13"/>
  <c r="DT35" i="11"/>
  <c r="DR29" i="9"/>
  <c r="DT35" i="9"/>
  <c r="DS34" i="9"/>
  <c r="Y28" i="3"/>
  <c r="Y27" i="3"/>
  <c r="Y24" i="3" s="1"/>
  <c r="AA30" i="3"/>
  <c r="Z53" i="3"/>
  <c r="Z54" i="3"/>
  <c r="Z55" i="3"/>
  <c r="Z56" i="3"/>
  <c r="BM29" i="3"/>
  <c r="CF29" i="3"/>
  <c r="CG29" i="3"/>
  <c r="CB48" i="3"/>
  <c r="DA48" i="3"/>
  <c r="BB29" i="3"/>
  <c r="CI29" i="3" s="1"/>
  <c r="AN52" i="3"/>
  <c r="AO52" i="3" s="1"/>
  <c r="AP52" i="3" s="1"/>
  <c r="AQ52" i="3" s="1"/>
  <c r="AR52" i="3" s="1"/>
  <c r="AS52" i="3" s="1"/>
  <c r="AT52" i="3" s="1"/>
  <c r="AU52" i="3" s="1"/>
  <c r="AV52" i="3" s="1"/>
  <c r="AW52" i="3" s="1"/>
  <c r="AX52" i="3" s="1"/>
  <c r="AY52" i="3" s="1"/>
  <c r="AZ52" i="3" s="1"/>
  <c r="AN36" i="3"/>
  <c r="AO36" i="3" s="1"/>
  <c r="AP36" i="3" s="1"/>
  <c r="AQ36" i="3" s="1"/>
  <c r="AR36" i="3" s="1"/>
  <c r="AS36" i="3" s="1"/>
  <c r="AT36" i="3" s="1"/>
  <c r="AU36" i="3" s="1"/>
  <c r="AV36" i="3" s="1"/>
  <c r="AW36" i="3" s="1"/>
  <c r="AX36" i="3" s="1"/>
  <c r="AY36" i="3" s="1"/>
  <c r="AZ36" i="3" s="1"/>
  <c r="AM37" i="3"/>
  <c r="AM38" i="3"/>
  <c r="BK38" i="19" l="1"/>
  <c r="BL38" i="19" s="1"/>
  <c r="BM38" i="19" s="1"/>
  <c r="BN38" i="19" s="1"/>
  <c r="BO38" i="19" s="1"/>
  <c r="BA38" i="19"/>
  <c r="AG53" i="31"/>
  <c r="AG54" i="31"/>
  <c r="AH30" i="31"/>
  <c r="AG55" i="31"/>
  <c r="AG56" i="31"/>
  <c r="AH53" i="29"/>
  <c r="AH54" i="29"/>
  <c r="AI30" i="29"/>
  <c r="AH55" i="29"/>
  <c r="AH56" i="29"/>
  <c r="AG28" i="29"/>
  <c r="AG27" i="29"/>
  <c r="AG24" i="29" s="1"/>
  <c r="AM54" i="35"/>
  <c r="AM53" i="35"/>
  <c r="AM56" i="35"/>
  <c r="AM55" i="35"/>
  <c r="BD38" i="55"/>
  <c r="CJ38" i="55"/>
  <c r="BD38" i="11"/>
  <c r="CJ38" i="11"/>
  <c r="AY29" i="61"/>
  <c r="AK54" i="25"/>
  <c r="AL30" i="25"/>
  <c r="AK53" i="25"/>
  <c r="AK55" i="25"/>
  <c r="AK56" i="25"/>
  <c r="AU29" i="31"/>
  <c r="AS34" i="59"/>
  <c r="AU34" i="55"/>
  <c r="AJ27" i="47"/>
  <c r="AJ24" i="47" s="1"/>
  <c r="AJ28" i="47"/>
  <c r="AK53" i="47"/>
  <c r="AK54" i="47"/>
  <c r="AK56" i="47"/>
  <c r="AL30" i="47"/>
  <c r="AK55" i="47"/>
  <c r="BD34" i="35"/>
  <c r="CJ34" i="35"/>
  <c r="BD38" i="43"/>
  <c r="CJ38" i="43"/>
  <c r="AX29" i="25"/>
  <c r="DB52" i="29"/>
  <c r="CD52" i="29"/>
  <c r="BB29" i="41"/>
  <c r="CF29" i="41"/>
  <c r="CH29" i="41"/>
  <c r="CG29" i="41"/>
  <c r="AV29" i="29"/>
  <c r="AL28" i="11"/>
  <c r="AL27" i="11"/>
  <c r="AL24" i="11" s="1"/>
  <c r="AL28" i="41"/>
  <c r="AL27" i="41"/>
  <c r="AL24" i="41" s="1"/>
  <c r="BC34" i="37"/>
  <c r="CI34" i="37"/>
  <c r="AW29" i="27"/>
  <c r="CJ38" i="61"/>
  <c r="BD38" i="61"/>
  <c r="AM54" i="19"/>
  <c r="AM53" i="19"/>
  <c r="AM56" i="19"/>
  <c r="AM55" i="19"/>
  <c r="AM53" i="13"/>
  <c r="AM54" i="13"/>
  <c r="AM56" i="13"/>
  <c r="AM55" i="13"/>
  <c r="AI28" i="49"/>
  <c r="AI27" i="49"/>
  <c r="AI24" i="49" s="1"/>
  <c r="AL28" i="39"/>
  <c r="AL27" i="39"/>
  <c r="AL24" i="39" s="1"/>
  <c r="AL53" i="23"/>
  <c r="AL54" i="23"/>
  <c r="AM30" i="23"/>
  <c r="AL55" i="23"/>
  <c r="AL56" i="23"/>
  <c r="AK27" i="23"/>
  <c r="AK24" i="23" s="1"/>
  <c r="AK28" i="23"/>
  <c r="AH53" i="53"/>
  <c r="AH55" i="53"/>
  <c r="AH54" i="53"/>
  <c r="AI30" i="53"/>
  <c r="AH56" i="53"/>
  <c r="AG28" i="53"/>
  <c r="AG27" i="53"/>
  <c r="AG24" i="53" s="1"/>
  <c r="AK27" i="9"/>
  <c r="AK24" i="9" s="1"/>
  <c r="AK28" i="9"/>
  <c r="AL53" i="9"/>
  <c r="AL55" i="9"/>
  <c r="AL54" i="9"/>
  <c r="AM30" i="9"/>
  <c r="AL56" i="9"/>
  <c r="AW38" i="27"/>
  <c r="AZ34" i="51"/>
  <c r="BA38" i="15"/>
  <c r="BK38" i="15"/>
  <c r="BL38" i="15" s="1"/>
  <c r="BM38" i="15" s="1"/>
  <c r="BN38" i="15" s="1"/>
  <c r="BO38" i="15" s="1"/>
  <c r="AD53" i="61"/>
  <c r="AE30" i="61"/>
  <c r="AD54" i="61"/>
  <c r="AD56" i="61"/>
  <c r="AD55" i="61"/>
  <c r="DB37" i="31"/>
  <c r="CD37" i="31"/>
  <c r="BD34" i="15"/>
  <c r="CJ34" i="15"/>
  <c r="AU29" i="33"/>
  <c r="AG53" i="55"/>
  <c r="AG54" i="55"/>
  <c r="AH30" i="55"/>
  <c r="AG56" i="55"/>
  <c r="AG55" i="55"/>
  <c r="AF28" i="33"/>
  <c r="AF27" i="33"/>
  <c r="AF24" i="33" s="1"/>
  <c r="DB36" i="33"/>
  <c r="CD36" i="33"/>
  <c r="AZ29" i="19"/>
  <c r="AY34" i="27"/>
  <c r="CF29" i="15"/>
  <c r="CH29" i="15"/>
  <c r="CG29" i="15"/>
  <c r="BB29" i="15"/>
  <c r="BA29" i="17"/>
  <c r="BK29" i="17"/>
  <c r="BL29" i="17" s="1"/>
  <c r="BM29" i="17" s="1"/>
  <c r="BN29" i="17" s="1"/>
  <c r="BO29" i="17" s="1"/>
  <c r="DA52" i="33"/>
  <c r="CB52" i="33"/>
  <c r="CC52" i="33"/>
  <c r="AL28" i="17"/>
  <c r="AL27" i="17"/>
  <c r="AL24" i="17" s="1"/>
  <c r="AL27" i="37"/>
  <c r="AL24" i="37" s="1"/>
  <c r="AL28" i="37"/>
  <c r="AL27" i="43"/>
  <c r="AL24" i="43" s="1"/>
  <c r="AL28" i="43"/>
  <c r="AU34" i="31"/>
  <c r="AS34" i="57"/>
  <c r="DE36" i="27"/>
  <c r="DO36" i="27" s="1"/>
  <c r="DP36" i="27" s="1"/>
  <c r="DQ36" i="27" s="1"/>
  <c r="DR36" i="27" s="1"/>
  <c r="DS36" i="27" s="1"/>
  <c r="DT36" i="27" s="1"/>
  <c r="DU36" i="27" s="1"/>
  <c r="DV36" i="27" s="1"/>
  <c r="DW36" i="27" s="1"/>
  <c r="DD36" i="27"/>
  <c r="AZ34" i="43"/>
  <c r="AE28" i="57"/>
  <c r="AE27" i="57"/>
  <c r="AE24" i="57" s="1"/>
  <c r="AX34" i="29"/>
  <c r="CJ34" i="13"/>
  <c r="BD34" i="13"/>
  <c r="CE52" i="27"/>
  <c r="DC52" i="27"/>
  <c r="BK29" i="55"/>
  <c r="BL29" i="55" s="1"/>
  <c r="BM29" i="55" s="1"/>
  <c r="BN29" i="55" s="1"/>
  <c r="BO29" i="55" s="1"/>
  <c r="BA29" i="55"/>
  <c r="DC36" i="29"/>
  <c r="CE36" i="29"/>
  <c r="AX38" i="23"/>
  <c r="AY34" i="45"/>
  <c r="BK34" i="64"/>
  <c r="BL34" i="64" s="1"/>
  <c r="BM34" i="64" s="1"/>
  <c r="BN34" i="64" s="1"/>
  <c r="BO34" i="64" s="1"/>
  <c r="BA34" i="64"/>
  <c r="AF28" i="31"/>
  <c r="AF27" i="31"/>
  <c r="AF24" i="31" s="1"/>
  <c r="AR34" i="61"/>
  <c r="DB37" i="29"/>
  <c r="CD37" i="29"/>
  <c r="AL28" i="35"/>
  <c r="AL27" i="35"/>
  <c r="AL24" i="35" s="1"/>
  <c r="AU34" i="33"/>
  <c r="AW38" i="25"/>
  <c r="CJ38" i="41"/>
  <c r="BD38" i="41"/>
  <c r="AJ28" i="25"/>
  <c r="AJ27" i="25"/>
  <c r="AJ24" i="25" s="1"/>
  <c r="CH34" i="17"/>
  <c r="CF34" i="17"/>
  <c r="CG34" i="17"/>
  <c r="BB34" i="17"/>
  <c r="AZ38" i="17"/>
  <c r="AS38" i="33"/>
  <c r="AY34" i="23"/>
  <c r="AM54" i="15"/>
  <c r="AM53" i="15"/>
  <c r="AM55" i="15"/>
  <c r="AM56" i="15"/>
  <c r="AL28" i="15"/>
  <c r="AL27" i="15"/>
  <c r="AL24" i="15" s="1"/>
  <c r="CD52" i="31"/>
  <c r="DB52" i="31"/>
  <c r="BG29" i="35"/>
  <c r="CN29" i="35" s="1"/>
  <c r="CL29" i="35"/>
  <c r="BP29" i="35"/>
  <c r="BQ29" i="35" s="1"/>
  <c r="BR29" i="35" s="1"/>
  <c r="BS29" i="35" s="1"/>
  <c r="BT29" i="35" s="1"/>
  <c r="BF29" i="35"/>
  <c r="AH54" i="27"/>
  <c r="AH53" i="27"/>
  <c r="AI30" i="27"/>
  <c r="AH55" i="27"/>
  <c r="AH56" i="27"/>
  <c r="AG27" i="27"/>
  <c r="AG24" i="27" s="1"/>
  <c r="AG28" i="27"/>
  <c r="AM53" i="11"/>
  <c r="AM54" i="11"/>
  <c r="AM56" i="11"/>
  <c r="AM55" i="11"/>
  <c r="AM53" i="41"/>
  <c r="AM54" i="41"/>
  <c r="AM56" i="41"/>
  <c r="AM55" i="41"/>
  <c r="CK38" i="59"/>
  <c r="BE38" i="59"/>
  <c r="CE36" i="31"/>
  <c r="DC36" i="31"/>
  <c r="DE37" i="27"/>
  <c r="DO37" i="27" s="1"/>
  <c r="DP37" i="27" s="1"/>
  <c r="DQ37" i="27" s="1"/>
  <c r="DR37" i="27" s="1"/>
  <c r="DS37" i="27" s="1"/>
  <c r="DT37" i="27" s="1"/>
  <c r="DU37" i="27" s="1"/>
  <c r="DV37" i="27" s="1"/>
  <c r="DW37" i="27" s="1"/>
  <c r="DD37" i="27"/>
  <c r="CI29" i="13"/>
  <c r="BC29" i="13"/>
  <c r="BD38" i="37"/>
  <c r="CJ38" i="37"/>
  <c r="AL28" i="19"/>
  <c r="AL27" i="19"/>
  <c r="AL24" i="19" s="1"/>
  <c r="AI53" i="51"/>
  <c r="AJ30" i="51"/>
  <c r="AI54" i="51"/>
  <c r="AI56" i="51"/>
  <c r="AI55" i="51"/>
  <c r="AH27" i="51"/>
  <c r="AH24" i="51" s="1"/>
  <c r="AH28" i="51"/>
  <c r="AU38" i="31"/>
  <c r="AL28" i="13"/>
  <c r="AL27" i="13"/>
  <c r="AL24" i="13" s="1"/>
  <c r="AZ29" i="57"/>
  <c r="AJ54" i="49"/>
  <c r="AK30" i="49"/>
  <c r="AJ56" i="49"/>
  <c r="AJ53" i="49"/>
  <c r="AJ55" i="49"/>
  <c r="AY29" i="59"/>
  <c r="AM54" i="39"/>
  <c r="AM55" i="39"/>
  <c r="AM53" i="39"/>
  <c r="AM56" i="39"/>
  <c r="CO34" i="53"/>
  <c r="BI34" i="53"/>
  <c r="AY29" i="23"/>
  <c r="BK29" i="64"/>
  <c r="BL29" i="64" s="1"/>
  <c r="BM29" i="64" s="1"/>
  <c r="BN29" i="64" s="1"/>
  <c r="BO29" i="64" s="1"/>
  <c r="BA29" i="64"/>
  <c r="BA34" i="41"/>
  <c r="BK34" i="41"/>
  <c r="BL34" i="41" s="1"/>
  <c r="BM34" i="41" s="1"/>
  <c r="BN34" i="41" s="1"/>
  <c r="BO34" i="41" s="1"/>
  <c r="AZ34" i="19"/>
  <c r="AD27" i="59"/>
  <c r="AD24" i="59" s="1"/>
  <c r="AE53" i="59"/>
  <c r="AF30" i="59"/>
  <c r="AE54" i="59"/>
  <c r="AE56" i="59"/>
  <c r="AE55" i="59"/>
  <c r="CJ38" i="57"/>
  <c r="BD38" i="57"/>
  <c r="BC29" i="37"/>
  <c r="CI29" i="37"/>
  <c r="BC29" i="11"/>
  <c r="CI29" i="11"/>
  <c r="AF28" i="55"/>
  <c r="AF27" i="55"/>
  <c r="AF24" i="55" s="1"/>
  <c r="AG53" i="33"/>
  <c r="AG54" i="33"/>
  <c r="AH30" i="33"/>
  <c r="AG55" i="33"/>
  <c r="AG56" i="33"/>
  <c r="AL54" i="45"/>
  <c r="AL53" i="45"/>
  <c r="AM30" i="45"/>
  <c r="AL56" i="45"/>
  <c r="AL55" i="45"/>
  <c r="AK27" i="45"/>
  <c r="AK24" i="45" s="1"/>
  <c r="AK28" i="45"/>
  <c r="CJ38" i="35"/>
  <c r="BD38" i="35"/>
  <c r="BD34" i="11"/>
  <c r="CJ34" i="11"/>
  <c r="DC34" i="3"/>
  <c r="CE34" i="3"/>
  <c r="AX34" i="25"/>
  <c r="DD34" i="49"/>
  <c r="DE34" i="49"/>
  <c r="DO34" i="49" s="1"/>
  <c r="DP34" i="49" s="1"/>
  <c r="DQ34" i="49" s="1"/>
  <c r="DR34" i="49" s="1"/>
  <c r="DS34" i="49" s="1"/>
  <c r="AM27" i="64"/>
  <c r="AM24" i="64" s="1"/>
  <c r="AD23" i="64" s="1"/>
  <c r="AN30" i="64" s="1"/>
  <c r="AM28" i="64"/>
  <c r="AM53" i="17"/>
  <c r="AM54" i="17"/>
  <c r="AM55" i="17"/>
  <c r="AM56" i="17"/>
  <c r="BE38" i="13"/>
  <c r="CK38" i="13"/>
  <c r="AM53" i="37"/>
  <c r="AM54" i="37"/>
  <c r="AM56" i="37"/>
  <c r="AM55" i="37"/>
  <c r="AM54" i="43"/>
  <c r="AM53" i="43"/>
  <c r="AM56" i="43"/>
  <c r="AM55" i="43"/>
  <c r="DA37" i="33"/>
  <c r="CC37" i="33"/>
  <c r="CB37" i="33"/>
  <c r="BB38" i="64"/>
  <c r="CF38" i="64"/>
  <c r="CH38" i="64"/>
  <c r="CG38" i="64"/>
  <c r="AF54" i="57"/>
  <c r="AF53" i="57"/>
  <c r="AG30" i="57"/>
  <c r="AF56" i="57"/>
  <c r="AF55" i="57"/>
  <c r="AT38" i="29"/>
  <c r="CJ38" i="51"/>
  <c r="BD38" i="51"/>
  <c r="BD38" i="45"/>
  <c r="CJ38" i="45"/>
  <c r="CJ38" i="53"/>
  <c r="BD38" i="53"/>
  <c r="BE37" i="53"/>
  <c r="CK37" i="53"/>
  <c r="BE37" i="49"/>
  <c r="CK37" i="49"/>
  <c r="BD38" i="49"/>
  <c r="CJ38" i="49"/>
  <c r="BD38" i="47"/>
  <c r="CJ38" i="47"/>
  <c r="CK37" i="47"/>
  <c r="BE37" i="47"/>
  <c r="CK37" i="39"/>
  <c r="BE37" i="39"/>
  <c r="BE38" i="39"/>
  <c r="CK38" i="39"/>
  <c r="CJ37" i="9"/>
  <c r="BD37" i="9"/>
  <c r="CG38" i="9"/>
  <c r="CF38" i="9"/>
  <c r="CH38" i="9"/>
  <c r="BB38" i="9"/>
  <c r="DT35" i="61"/>
  <c r="DT35" i="59"/>
  <c r="DT35" i="57"/>
  <c r="DU35" i="55"/>
  <c r="DU35" i="53"/>
  <c r="DV29" i="53"/>
  <c r="DU29" i="51"/>
  <c r="DU35" i="51"/>
  <c r="DU35" i="49"/>
  <c r="DT34" i="49"/>
  <c r="DT29" i="49"/>
  <c r="DT34" i="47"/>
  <c r="DT29" i="47"/>
  <c r="DU35" i="47"/>
  <c r="DU29" i="45"/>
  <c r="DT35" i="45"/>
  <c r="DU35" i="43"/>
  <c r="DT29" i="43"/>
  <c r="DV35" i="41"/>
  <c r="DU34" i="39"/>
  <c r="DU29" i="39"/>
  <c r="DV35" i="39"/>
  <c r="DV35" i="37"/>
  <c r="DT35" i="35"/>
  <c r="DT35" i="33"/>
  <c r="DT35" i="31"/>
  <c r="DU35" i="29"/>
  <c r="DW35" i="27"/>
  <c r="DT35" i="25"/>
  <c r="DU35" i="23"/>
  <c r="DU35" i="19"/>
  <c r="DU35" i="17"/>
  <c r="DU35" i="15"/>
  <c r="DT35" i="13"/>
  <c r="DU35" i="11"/>
  <c r="DU35" i="9"/>
  <c r="DT34" i="9"/>
  <c r="DS29" i="9"/>
  <c r="Z28" i="3"/>
  <c r="Z27" i="3"/>
  <c r="Z24" i="3" s="1"/>
  <c r="AB30" i="3"/>
  <c r="AA53" i="3"/>
  <c r="AA54" i="3"/>
  <c r="AA56" i="3"/>
  <c r="AA55" i="3"/>
  <c r="BN29" i="3"/>
  <c r="BA52" i="3"/>
  <c r="BK52" i="3"/>
  <c r="BL52" i="3" s="1"/>
  <c r="BM52" i="3" s="1"/>
  <c r="BN52" i="3" s="1"/>
  <c r="BO52" i="3" s="1"/>
  <c r="BA36" i="3"/>
  <c r="BK36" i="3"/>
  <c r="BL36" i="3" s="1"/>
  <c r="BM36" i="3" s="1"/>
  <c r="BN36" i="3" s="1"/>
  <c r="BO36" i="3" s="1"/>
  <c r="DB48" i="3"/>
  <c r="CD48" i="3"/>
  <c r="BC29" i="3"/>
  <c r="CJ29" i="3" s="1"/>
  <c r="AN38" i="3"/>
  <c r="AN37" i="3"/>
  <c r="BE38" i="45" l="1"/>
  <c r="CK38" i="45"/>
  <c r="BE38" i="51"/>
  <c r="CK38" i="51"/>
  <c r="AG54" i="57"/>
  <c r="AH30" i="57"/>
  <c r="AG53" i="57"/>
  <c r="AG56" i="57"/>
  <c r="AG55" i="57"/>
  <c r="DB37" i="33"/>
  <c r="CD37" i="33"/>
  <c r="AM28" i="37"/>
  <c r="AM27" i="37"/>
  <c r="AM24" i="37" s="1"/>
  <c r="AD23" i="37" s="1"/>
  <c r="AN30" i="37" s="1"/>
  <c r="DD34" i="3"/>
  <c r="DE34" i="3"/>
  <c r="DO34" i="3" s="1"/>
  <c r="DP34" i="3" s="1"/>
  <c r="DQ34" i="3" s="1"/>
  <c r="DR34" i="3" s="1"/>
  <c r="DS34" i="3" s="1"/>
  <c r="DT34" i="3" s="1"/>
  <c r="DU34" i="3" s="1"/>
  <c r="DV34" i="3" s="1"/>
  <c r="DW34" i="3" s="1"/>
  <c r="BE34" i="11"/>
  <c r="CK34" i="11"/>
  <c r="CK38" i="35"/>
  <c r="BE38" i="35"/>
  <c r="AM53" i="45"/>
  <c r="AM54" i="45"/>
  <c r="AM56" i="45"/>
  <c r="AM55" i="45"/>
  <c r="AG30" i="59"/>
  <c r="AF53" i="59"/>
  <c r="AF54" i="59"/>
  <c r="AF56" i="59"/>
  <c r="AF55" i="59"/>
  <c r="BK34" i="19"/>
  <c r="BL34" i="19" s="1"/>
  <c r="BM34" i="19" s="1"/>
  <c r="BN34" i="19" s="1"/>
  <c r="BO34" i="19" s="1"/>
  <c r="BA34" i="19"/>
  <c r="CH29" i="64"/>
  <c r="CG29" i="64"/>
  <c r="BB29" i="64"/>
  <c r="CF29" i="64"/>
  <c r="AZ29" i="23"/>
  <c r="AM28" i="39"/>
  <c r="AM27" i="39"/>
  <c r="AM24" i="39" s="1"/>
  <c r="AD23" i="39" s="1"/>
  <c r="AN30" i="39" s="1"/>
  <c r="AI28" i="51"/>
  <c r="AI27" i="51"/>
  <c r="AI24" i="51" s="1"/>
  <c r="CJ29" i="13"/>
  <c r="BD29" i="13"/>
  <c r="AM27" i="41"/>
  <c r="AM24" i="41" s="1"/>
  <c r="AD23" i="41" s="1"/>
  <c r="AN30" i="41" s="1"/>
  <c r="AM28" i="41"/>
  <c r="AM27" i="11"/>
  <c r="AM24" i="11" s="1"/>
  <c r="AD23" i="11" s="1"/>
  <c r="AN30" i="11" s="1"/>
  <c r="AM28" i="11"/>
  <c r="AH28" i="27"/>
  <c r="AH27" i="27"/>
  <c r="AH24" i="27" s="1"/>
  <c r="BH29" i="35"/>
  <c r="CM29" i="35"/>
  <c r="AM27" i="15"/>
  <c r="AM24" i="15" s="1"/>
  <c r="AD23" i="15" s="1"/>
  <c r="AN30" i="15" s="1"/>
  <c r="AM28" i="15"/>
  <c r="CK38" i="41"/>
  <c r="BE38" i="41"/>
  <c r="CE37" i="29"/>
  <c r="DC37" i="29"/>
  <c r="AZ34" i="45"/>
  <c r="AY38" i="23"/>
  <c r="DD52" i="27"/>
  <c r="DE52" i="27"/>
  <c r="DO52" i="27" s="1"/>
  <c r="DP52" i="27" s="1"/>
  <c r="DQ52" i="27" s="1"/>
  <c r="DR52" i="27" s="1"/>
  <c r="DS52" i="27" s="1"/>
  <c r="DT52" i="27" s="1"/>
  <c r="DU52" i="27" s="1"/>
  <c r="DV52" i="27" s="1"/>
  <c r="DW52" i="27" s="1"/>
  <c r="CE54" i="27"/>
  <c r="BE34" i="13"/>
  <c r="CK34" i="13"/>
  <c r="CE53" i="27"/>
  <c r="AT34" i="57"/>
  <c r="AV34" i="31"/>
  <c r="CD52" i="33"/>
  <c r="DB52" i="33"/>
  <c r="BC29" i="15"/>
  <c r="CI29" i="15"/>
  <c r="BK29" i="19"/>
  <c r="BL29" i="19" s="1"/>
  <c r="BM29" i="19" s="1"/>
  <c r="BN29" i="19" s="1"/>
  <c r="BO29" i="19" s="1"/>
  <c r="BA29" i="19"/>
  <c r="AV29" i="33"/>
  <c r="CE37" i="31"/>
  <c r="DC37" i="31"/>
  <c r="AD28" i="61"/>
  <c r="AD27" i="61"/>
  <c r="AD24" i="61" s="1"/>
  <c r="AL27" i="9"/>
  <c r="AL24" i="9" s="1"/>
  <c r="AL28" i="9"/>
  <c r="AJ30" i="53"/>
  <c r="AI55" i="53"/>
  <c r="AI54" i="53"/>
  <c r="AI53" i="53"/>
  <c r="AI56" i="53"/>
  <c r="AM53" i="23"/>
  <c r="AM54" i="23"/>
  <c r="AM55" i="23"/>
  <c r="AM56" i="23"/>
  <c r="AL27" i="23"/>
  <c r="AL24" i="23" s="1"/>
  <c r="AL28" i="23"/>
  <c r="AM27" i="13"/>
  <c r="AM24" i="13" s="1"/>
  <c r="AD23" i="13" s="1"/>
  <c r="AN30" i="13" s="1"/>
  <c r="AM28" i="13"/>
  <c r="CK38" i="61"/>
  <c r="BE38" i="61"/>
  <c r="AX29" i="27"/>
  <c r="AW29" i="29"/>
  <c r="CI29" i="41"/>
  <c r="BC29" i="41"/>
  <c r="CK38" i="43"/>
  <c r="BE38" i="43"/>
  <c r="AK28" i="47"/>
  <c r="AK27" i="47"/>
  <c r="AK24" i="47" s="1"/>
  <c r="AV34" i="55"/>
  <c r="AT34" i="59"/>
  <c r="AK28" i="25"/>
  <c r="AK27" i="25"/>
  <c r="AK24" i="25" s="1"/>
  <c r="BE38" i="11"/>
  <c r="CK38" i="11"/>
  <c r="AM28" i="35"/>
  <c r="AM27" i="35"/>
  <c r="AM24" i="35" s="1"/>
  <c r="AD23" i="35" s="1"/>
  <c r="AN30" i="35" s="1"/>
  <c r="AJ30" i="29"/>
  <c r="AI54" i="29"/>
  <c r="AI53" i="29"/>
  <c r="AI55" i="29"/>
  <c r="AI56" i="29"/>
  <c r="AH28" i="29"/>
  <c r="AH27" i="29"/>
  <c r="AH24" i="29" s="1"/>
  <c r="AU38" i="29"/>
  <c r="AF28" i="57"/>
  <c r="AF27" i="57"/>
  <c r="AF24" i="57" s="1"/>
  <c r="BC38" i="64"/>
  <c r="CI38" i="64"/>
  <c r="AM27" i="43"/>
  <c r="AM24" i="43" s="1"/>
  <c r="AD23" i="43" s="1"/>
  <c r="AN30" i="43" s="1"/>
  <c r="AM28" i="43"/>
  <c r="BG38" i="13"/>
  <c r="CL38" i="13"/>
  <c r="BP38" i="13"/>
  <c r="BQ38" i="13" s="1"/>
  <c r="BR38" i="13" s="1"/>
  <c r="BS38" i="13" s="1"/>
  <c r="BT38" i="13" s="1"/>
  <c r="BF38" i="13"/>
  <c r="AM27" i="17"/>
  <c r="AM24" i="17" s="1"/>
  <c r="AD23" i="17" s="1"/>
  <c r="AN30" i="17" s="1"/>
  <c r="AM28" i="17"/>
  <c r="AN54" i="64"/>
  <c r="AN53" i="64"/>
  <c r="AO30" i="64"/>
  <c r="AN56" i="64"/>
  <c r="AN55" i="64"/>
  <c r="AY34" i="25"/>
  <c r="AL28" i="45"/>
  <c r="AL27" i="45"/>
  <c r="AL24" i="45" s="1"/>
  <c r="AH53" i="33"/>
  <c r="AH54" i="33"/>
  <c r="AI30" i="33"/>
  <c r="AH55" i="33"/>
  <c r="AH56" i="33"/>
  <c r="AG28" i="33"/>
  <c r="AG27" i="33"/>
  <c r="AG24" i="33" s="1"/>
  <c r="BD29" i="11"/>
  <c r="CJ29" i="11"/>
  <c r="CJ29" i="37"/>
  <c r="BD29" i="37"/>
  <c r="CK38" i="57"/>
  <c r="BE38" i="57"/>
  <c r="AE28" i="59"/>
  <c r="AE27" i="59"/>
  <c r="AE24" i="59" s="1"/>
  <c r="CH34" i="41"/>
  <c r="CF34" i="41"/>
  <c r="CG34" i="41"/>
  <c r="BB34" i="41"/>
  <c r="CP34" i="53"/>
  <c r="BJ34" i="53"/>
  <c r="AZ29" i="59"/>
  <c r="AJ27" i="49"/>
  <c r="AJ24" i="49" s="1"/>
  <c r="AJ28" i="49"/>
  <c r="AK54" i="49"/>
  <c r="AL30" i="49"/>
  <c r="AK56" i="49"/>
  <c r="AK53" i="49"/>
  <c r="AK55" i="49"/>
  <c r="BA29" i="57"/>
  <c r="BK29" i="57"/>
  <c r="BL29" i="57" s="1"/>
  <c r="BM29" i="57" s="1"/>
  <c r="BN29" i="57" s="1"/>
  <c r="BO29" i="57" s="1"/>
  <c r="AV38" i="31"/>
  <c r="AJ54" i="51"/>
  <c r="AJ53" i="51"/>
  <c r="AK30" i="51"/>
  <c r="AJ56" i="51"/>
  <c r="AJ55" i="51"/>
  <c r="BE38" i="37"/>
  <c r="CK38" i="37"/>
  <c r="DD36" i="31"/>
  <c r="DE36" i="31"/>
  <c r="DO36" i="31" s="1"/>
  <c r="DP36" i="31" s="1"/>
  <c r="DQ36" i="31" s="1"/>
  <c r="DR36" i="31" s="1"/>
  <c r="DS36" i="31" s="1"/>
  <c r="DT36" i="31" s="1"/>
  <c r="DU36" i="31" s="1"/>
  <c r="DV36" i="31" s="1"/>
  <c r="DW36" i="31" s="1"/>
  <c r="CL38" i="59"/>
  <c r="BP38" i="59"/>
  <c r="BQ38" i="59" s="1"/>
  <c r="BR38" i="59" s="1"/>
  <c r="BS38" i="59" s="1"/>
  <c r="BT38" i="59" s="1"/>
  <c r="BG38" i="59"/>
  <c r="BF38" i="59"/>
  <c r="AI54" i="27"/>
  <c r="AJ30" i="27"/>
  <c r="AI53" i="27"/>
  <c r="AI55" i="27"/>
  <c r="AI56" i="27"/>
  <c r="DC52" i="31"/>
  <c r="CE52" i="31"/>
  <c r="AZ34" i="23"/>
  <c r="AT38" i="33"/>
  <c r="BK38" i="17"/>
  <c r="BL38" i="17" s="1"/>
  <c r="BM38" i="17" s="1"/>
  <c r="BN38" i="17" s="1"/>
  <c r="BO38" i="17" s="1"/>
  <c r="BA38" i="17"/>
  <c r="BC34" i="17"/>
  <c r="CI34" i="17"/>
  <c r="AX38" i="25"/>
  <c r="AV34" i="33"/>
  <c r="AS34" i="61"/>
  <c r="BB34" i="64"/>
  <c r="CF34" i="64"/>
  <c r="CH34" i="64"/>
  <c r="CG34" i="64"/>
  <c r="DD36" i="29"/>
  <c r="DE36" i="29"/>
  <c r="DO36" i="29" s="1"/>
  <c r="DP36" i="29" s="1"/>
  <c r="DQ36" i="29" s="1"/>
  <c r="DR36" i="29" s="1"/>
  <c r="DS36" i="29" s="1"/>
  <c r="DT36" i="29" s="1"/>
  <c r="DU36" i="29" s="1"/>
  <c r="DV36" i="29" s="1"/>
  <c r="DW36" i="29" s="1"/>
  <c r="CH29" i="55"/>
  <c r="CG29" i="55"/>
  <c r="BB29" i="55"/>
  <c r="CF29" i="55"/>
  <c r="AY34" i="29"/>
  <c r="BA34" i="43"/>
  <c r="BK34" i="43"/>
  <c r="BL34" i="43" s="1"/>
  <c r="BM34" i="43" s="1"/>
  <c r="BN34" i="43" s="1"/>
  <c r="BO34" i="43" s="1"/>
  <c r="CF29" i="17"/>
  <c r="BB29" i="17"/>
  <c r="CG29" i="17"/>
  <c r="CH29" i="17"/>
  <c r="AZ34" i="27"/>
  <c r="CE36" i="33"/>
  <c r="DC36" i="33"/>
  <c r="AH54" i="55"/>
  <c r="AI30" i="55"/>
  <c r="AH53" i="55"/>
  <c r="AH56" i="55"/>
  <c r="AH55" i="55"/>
  <c r="AG28" i="55"/>
  <c r="AG27" i="55"/>
  <c r="AG24" i="55" s="1"/>
  <c r="BE34" i="15"/>
  <c r="CK34" i="15"/>
  <c r="AE54" i="61"/>
  <c r="AE53" i="61"/>
  <c r="AF30" i="61"/>
  <c r="AE56" i="61"/>
  <c r="AE55" i="61"/>
  <c r="CH38" i="15"/>
  <c r="BB38" i="15"/>
  <c r="CG38" i="15"/>
  <c r="CF38" i="15"/>
  <c r="BK34" i="51"/>
  <c r="BL34" i="51" s="1"/>
  <c r="BM34" i="51" s="1"/>
  <c r="BN34" i="51" s="1"/>
  <c r="BO34" i="51" s="1"/>
  <c r="BA34" i="51"/>
  <c r="AX38" i="27"/>
  <c r="AM53" i="9"/>
  <c r="AM56" i="9"/>
  <c r="AM54" i="9"/>
  <c r="AM55" i="9"/>
  <c r="AH27" i="53"/>
  <c r="AH24" i="53" s="1"/>
  <c r="AH28" i="53"/>
  <c r="AM27" i="19"/>
  <c r="AM24" i="19" s="1"/>
  <c r="AD23" i="19" s="1"/>
  <c r="AN30" i="19" s="1"/>
  <c r="AM28" i="19"/>
  <c r="CJ34" i="37"/>
  <c r="BD34" i="37"/>
  <c r="CE52" i="29"/>
  <c r="DC52" i="29"/>
  <c r="AY29" i="25"/>
  <c r="CK34" i="35"/>
  <c r="BE34" i="35"/>
  <c r="AM30" i="47"/>
  <c r="AL55" i="47"/>
  <c r="AL54" i="47"/>
  <c r="AL53" i="47"/>
  <c r="AL56" i="47"/>
  <c r="AV29" i="31"/>
  <c r="AL53" i="25"/>
  <c r="AL54" i="25"/>
  <c r="AM30" i="25"/>
  <c r="AL55" i="25"/>
  <c r="AL56" i="25"/>
  <c r="AZ29" i="61"/>
  <c r="CK38" i="55"/>
  <c r="BE38" i="55"/>
  <c r="AH53" i="31"/>
  <c r="AH54" i="31"/>
  <c r="AI30" i="31"/>
  <c r="AH55" i="31"/>
  <c r="AH56" i="31"/>
  <c r="AG28" i="31"/>
  <c r="AG27" i="31"/>
  <c r="AG24" i="31" s="1"/>
  <c r="CH38" i="19"/>
  <c r="CG38" i="19"/>
  <c r="BB38" i="19"/>
  <c r="CF38" i="19"/>
  <c r="CK38" i="53"/>
  <c r="BE38" i="53"/>
  <c r="BF37" i="53"/>
  <c r="BG37" i="53"/>
  <c r="BP37" i="53"/>
  <c r="BQ37" i="53" s="1"/>
  <c r="BR37" i="53" s="1"/>
  <c r="BS37" i="53" s="1"/>
  <c r="BT37" i="53" s="1"/>
  <c r="CL37" i="53"/>
  <c r="CL37" i="49"/>
  <c r="BP37" i="49"/>
  <c r="BQ37" i="49" s="1"/>
  <c r="BR37" i="49" s="1"/>
  <c r="BS37" i="49" s="1"/>
  <c r="BT37" i="49" s="1"/>
  <c r="BG37" i="49"/>
  <c r="BF37" i="49"/>
  <c r="CK38" i="49"/>
  <c r="BE38" i="49"/>
  <c r="BG37" i="47"/>
  <c r="CN37" i="47" s="1"/>
  <c r="BF37" i="47"/>
  <c r="BP37" i="47"/>
  <c r="BQ37" i="47" s="1"/>
  <c r="BR37" i="47" s="1"/>
  <c r="BS37" i="47" s="1"/>
  <c r="BT37" i="47" s="1"/>
  <c r="CL37" i="47"/>
  <c r="CK38" i="47"/>
  <c r="BE38" i="47"/>
  <c r="BF37" i="39"/>
  <c r="BP37" i="39"/>
  <c r="BQ37" i="39" s="1"/>
  <c r="BR37" i="39" s="1"/>
  <c r="BS37" i="39" s="1"/>
  <c r="BT37" i="39" s="1"/>
  <c r="CL37" i="39"/>
  <c r="BG37" i="39"/>
  <c r="BP38" i="39"/>
  <c r="BQ38" i="39" s="1"/>
  <c r="BR38" i="39" s="1"/>
  <c r="BS38" i="39" s="1"/>
  <c r="BT38" i="39" s="1"/>
  <c r="CL38" i="39"/>
  <c r="BF38" i="39"/>
  <c r="BG38" i="39"/>
  <c r="CK37" i="9"/>
  <c r="BE37" i="9"/>
  <c r="CI38" i="9"/>
  <c r="BC38" i="9"/>
  <c r="DU35" i="61"/>
  <c r="DU35" i="59"/>
  <c r="DU35" i="57"/>
  <c r="DV35" i="55"/>
  <c r="DW29" i="53"/>
  <c r="DV35" i="53"/>
  <c r="DV29" i="51"/>
  <c r="DV35" i="51"/>
  <c r="DU29" i="49"/>
  <c r="DV35" i="49"/>
  <c r="DU34" i="49"/>
  <c r="DV35" i="47"/>
  <c r="DU29" i="47"/>
  <c r="DU34" i="47"/>
  <c r="DU35" i="45"/>
  <c r="DV29" i="45"/>
  <c r="DU29" i="43"/>
  <c r="DV35" i="43"/>
  <c r="DW35" i="41"/>
  <c r="DW35" i="39"/>
  <c r="DV29" i="39"/>
  <c r="DV34" i="39"/>
  <c r="DW35" i="37"/>
  <c r="DU35" i="35"/>
  <c r="DU35" i="33"/>
  <c r="DU35" i="31"/>
  <c r="DV35" i="29"/>
  <c r="DU35" i="25"/>
  <c r="DV35" i="23"/>
  <c r="DV35" i="19"/>
  <c r="DV35" i="17"/>
  <c r="DV35" i="15"/>
  <c r="DU35" i="13"/>
  <c r="DV35" i="11"/>
  <c r="DT29" i="9"/>
  <c r="DV35" i="9"/>
  <c r="DU34" i="9"/>
  <c r="AA28" i="3"/>
  <c r="AA27" i="3"/>
  <c r="AA24" i="3" s="1"/>
  <c r="AC30" i="3"/>
  <c r="AB53" i="3"/>
  <c r="AB54" i="3"/>
  <c r="AB55" i="3"/>
  <c r="AB56" i="3"/>
  <c r="CG52" i="3"/>
  <c r="CH52" i="3"/>
  <c r="CG36" i="3"/>
  <c r="CH36" i="3"/>
  <c r="BB52" i="3"/>
  <c r="BC52" i="3" s="1"/>
  <c r="CF36" i="3"/>
  <c r="CF52" i="3"/>
  <c r="BO29" i="3"/>
  <c r="BB36" i="3"/>
  <c r="CI36" i="3" s="1"/>
  <c r="CE48" i="3"/>
  <c r="DC48" i="3"/>
  <c r="BD29" i="3"/>
  <c r="CK29" i="3" s="1"/>
  <c r="AO37" i="3"/>
  <c r="AO38" i="3"/>
  <c r="CI38" i="19" l="1"/>
  <c r="BC38" i="19"/>
  <c r="AM53" i="25"/>
  <c r="AM54" i="25"/>
  <c r="AM55" i="25"/>
  <c r="AM56" i="25"/>
  <c r="AL28" i="25"/>
  <c r="AL27" i="25"/>
  <c r="AL24" i="25" s="1"/>
  <c r="AM53" i="47"/>
  <c r="AM55" i="47"/>
  <c r="AM54" i="47"/>
  <c r="AM56" i="47"/>
  <c r="BF34" i="35"/>
  <c r="BG34" i="35"/>
  <c r="CN34" i="35" s="1"/>
  <c r="BP34" i="35"/>
  <c r="BQ34" i="35" s="1"/>
  <c r="BR34" i="35" s="1"/>
  <c r="BS34" i="35" s="1"/>
  <c r="BT34" i="35" s="1"/>
  <c r="CL34" i="35"/>
  <c r="AZ29" i="25"/>
  <c r="DD52" i="29"/>
  <c r="DE52" i="29"/>
  <c r="DO52" i="29" s="1"/>
  <c r="DP52" i="29" s="1"/>
  <c r="DQ52" i="29" s="1"/>
  <c r="DR52" i="29" s="1"/>
  <c r="DS52" i="29" s="1"/>
  <c r="DT52" i="29" s="1"/>
  <c r="DU52" i="29" s="1"/>
  <c r="DV52" i="29" s="1"/>
  <c r="DW52" i="29" s="1"/>
  <c r="CE54" i="29"/>
  <c r="CK34" i="37"/>
  <c r="BE34" i="37"/>
  <c r="CI38" i="15"/>
  <c r="BC38" i="15"/>
  <c r="AF54" i="61"/>
  <c r="AG30" i="61"/>
  <c r="AF53" i="61"/>
  <c r="AF56" i="61"/>
  <c r="AF55" i="61"/>
  <c r="AH28" i="55"/>
  <c r="AH27" i="55"/>
  <c r="AH24" i="55" s="1"/>
  <c r="DD36" i="33"/>
  <c r="DE36" i="33"/>
  <c r="DO36" i="33" s="1"/>
  <c r="DP36" i="33" s="1"/>
  <c r="DQ36" i="33" s="1"/>
  <c r="DR36" i="33" s="1"/>
  <c r="DS36" i="33" s="1"/>
  <c r="DT36" i="33" s="1"/>
  <c r="DU36" i="33" s="1"/>
  <c r="DV36" i="33" s="1"/>
  <c r="DW36" i="33" s="1"/>
  <c r="BA34" i="27"/>
  <c r="BK34" i="27"/>
  <c r="BL34" i="27" s="1"/>
  <c r="BM34" i="27" s="1"/>
  <c r="BN34" i="27" s="1"/>
  <c r="BO34" i="27" s="1"/>
  <c r="CE53" i="29"/>
  <c r="CJ34" i="17"/>
  <c r="BD34" i="17"/>
  <c r="CG38" i="17"/>
  <c r="CF38" i="17"/>
  <c r="CH38" i="17"/>
  <c r="BB38" i="17"/>
  <c r="DD52" i="31"/>
  <c r="DE52" i="31"/>
  <c r="DO52" i="31" s="1"/>
  <c r="DP52" i="31" s="1"/>
  <c r="DQ52" i="31" s="1"/>
  <c r="DR52" i="31" s="1"/>
  <c r="DS52" i="31" s="1"/>
  <c r="DT52" i="31" s="1"/>
  <c r="DU52" i="31" s="1"/>
  <c r="DV52" i="31" s="1"/>
  <c r="DW52" i="31" s="1"/>
  <c r="CE54" i="31"/>
  <c r="AI27" i="27"/>
  <c r="AI24" i="27" s="1"/>
  <c r="AI28" i="27"/>
  <c r="BH38" i="59"/>
  <c r="CM38" i="59"/>
  <c r="CE53" i="31"/>
  <c r="AK53" i="51"/>
  <c r="AK54" i="51"/>
  <c r="AL30" i="51"/>
  <c r="AK56" i="51"/>
  <c r="AK55" i="51"/>
  <c r="AW38" i="31"/>
  <c r="CF29" i="57"/>
  <c r="BB29" i="57"/>
  <c r="CG29" i="57"/>
  <c r="CH29" i="57"/>
  <c r="AK28" i="49"/>
  <c r="AK27" i="49"/>
  <c r="AK24" i="49" s="1"/>
  <c r="AL54" i="49"/>
  <c r="AL55" i="49"/>
  <c r="AL53" i="49"/>
  <c r="AM30" i="49"/>
  <c r="AL56" i="49"/>
  <c r="BA29" i="59"/>
  <c r="BK29" i="59"/>
  <c r="BL29" i="59" s="1"/>
  <c r="BM29" i="59" s="1"/>
  <c r="BN29" i="59" s="1"/>
  <c r="BO29" i="59" s="1"/>
  <c r="BC34" i="41"/>
  <c r="CI34" i="41"/>
  <c r="BE29" i="11"/>
  <c r="CK29" i="11"/>
  <c r="AO54" i="64"/>
  <c r="AP30" i="64"/>
  <c r="AO53" i="64"/>
  <c r="AO56" i="64"/>
  <c r="AO55" i="64"/>
  <c r="AN54" i="17"/>
  <c r="AN53" i="17"/>
  <c r="AO30" i="17"/>
  <c r="AN55" i="17"/>
  <c r="AN56" i="17"/>
  <c r="CM38" i="13"/>
  <c r="BH38" i="13"/>
  <c r="CJ38" i="64"/>
  <c r="BD38" i="64"/>
  <c r="AV38" i="29"/>
  <c r="AN54" i="35"/>
  <c r="AO30" i="35"/>
  <c r="AN53" i="35"/>
  <c r="AN56" i="35"/>
  <c r="AN55" i="35"/>
  <c r="BF38" i="11"/>
  <c r="BP38" i="11"/>
  <c r="BQ38" i="11" s="1"/>
  <c r="BR38" i="11" s="1"/>
  <c r="BS38" i="11" s="1"/>
  <c r="BT38" i="11" s="1"/>
  <c r="CL38" i="11"/>
  <c r="BG38" i="11"/>
  <c r="CN38" i="11" s="1"/>
  <c r="AU34" i="59"/>
  <c r="AW34" i="55"/>
  <c r="BP38" i="43"/>
  <c r="BQ38" i="43" s="1"/>
  <c r="BR38" i="43" s="1"/>
  <c r="BS38" i="43" s="1"/>
  <c r="BT38" i="43" s="1"/>
  <c r="BG38" i="43"/>
  <c r="CL38" i="43"/>
  <c r="BF38" i="43"/>
  <c r="BD29" i="41"/>
  <c r="CJ29" i="41"/>
  <c r="AX29" i="29"/>
  <c r="AN53" i="13"/>
  <c r="AN54" i="13"/>
  <c r="AO30" i="13"/>
  <c r="AN56" i="13"/>
  <c r="AN55" i="13"/>
  <c r="AM28" i="23"/>
  <c r="AM27" i="23"/>
  <c r="AM24" i="23" s="1"/>
  <c r="AD23" i="23" s="1"/>
  <c r="AN30" i="23" s="1"/>
  <c r="AI28" i="53"/>
  <c r="AI27" i="53"/>
  <c r="AI24" i="53" s="1"/>
  <c r="AW29" i="33"/>
  <c r="CJ29" i="15"/>
  <c r="BD29" i="15"/>
  <c r="DC52" i="33"/>
  <c r="CE52" i="33"/>
  <c r="AW34" i="31"/>
  <c r="AU34" i="57"/>
  <c r="BG34" i="13"/>
  <c r="BF34" i="13"/>
  <c r="CL34" i="13"/>
  <c r="BP34" i="13"/>
  <c r="BQ34" i="13" s="1"/>
  <c r="BR34" i="13" s="1"/>
  <c r="BS34" i="13" s="1"/>
  <c r="BT34" i="13" s="1"/>
  <c r="AN54" i="15"/>
  <c r="AN53" i="15"/>
  <c r="AO30" i="15"/>
  <c r="AN55" i="15"/>
  <c r="AN56" i="15"/>
  <c r="BI29" i="35"/>
  <c r="CO29" i="35"/>
  <c r="AN54" i="11"/>
  <c r="AO30" i="11"/>
  <c r="AN53" i="11"/>
  <c r="AN56" i="11"/>
  <c r="AN55" i="11"/>
  <c r="AO30" i="41"/>
  <c r="AN53" i="41"/>
  <c r="AN54" i="41"/>
  <c r="AN56" i="41"/>
  <c r="AN55" i="41"/>
  <c r="AF28" i="59"/>
  <c r="AF27" i="59"/>
  <c r="AF24" i="59" s="1"/>
  <c r="AN53" i="37"/>
  <c r="AN54" i="37"/>
  <c r="AO30" i="37"/>
  <c r="AN56" i="37"/>
  <c r="AN55" i="37"/>
  <c r="CE37" i="33"/>
  <c r="DC37" i="33"/>
  <c r="AG27" i="57"/>
  <c r="AG24" i="57" s="1"/>
  <c r="AG28" i="57"/>
  <c r="BP38" i="45"/>
  <c r="BQ38" i="45" s="1"/>
  <c r="BR38" i="45" s="1"/>
  <c r="BS38" i="45" s="1"/>
  <c r="BT38" i="45" s="1"/>
  <c r="CL38" i="45"/>
  <c r="BF38" i="45"/>
  <c r="BG38" i="45"/>
  <c r="AI54" i="31"/>
  <c r="AI53" i="31"/>
  <c r="AJ30" i="31"/>
  <c r="AI56" i="31"/>
  <c r="AI55" i="31"/>
  <c r="AH28" i="31"/>
  <c r="AH27" i="31"/>
  <c r="AH24" i="31" s="1"/>
  <c r="CL38" i="55"/>
  <c r="BF38" i="55"/>
  <c r="BG38" i="55"/>
  <c r="BP38" i="55"/>
  <c r="BQ38" i="55" s="1"/>
  <c r="BR38" i="55" s="1"/>
  <c r="BS38" i="55" s="1"/>
  <c r="BT38" i="55" s="1"/>
  <c r="BA29" i="61"/>
  <c r="BK29" i="61"/>
  <c r="BL29" i="61" s="1"/>
  <c r="BM29" i="61" s="1"/>
  <c r="BN29" i="61" s="1"/>
  <c r="BO29" i="61" s="1"/>
  <c r="AW29" i="31"/>
  <c r="AL27" i="47"/>
  <c r="AL24" i="47" s="1"/>
  <c r="AL28" i="47"/>
  <c r="AO30" i="19"/>
  <c r="AN53" i="19"/>
  <c r="AN54" i="19"/>
  <c r="AN56" i="19"/>
  <c r="AN55" i="19"/>
  <c r="AM28" i="9"/>
  <c r="AM27" i="9"/>
  <c r="AM24" i="9" s="1"/>
  <c r="AD23" i="9" s="1"/>
  <c r="AN30" i="9" s="1"/>
  <c r="AY38" i="27"/>
  <c r="CF34" i="51"/>
  <c r="BB34" i="51"/>
  <c r="CG34" i="51"/>
  <c r="CH34" i="51"/>
  <c r="AE27" i="61"/>
  <c r="AE24" i="61" s="1"/>
  <c r="AE28" i="61"/>
  <c r="BG34" i="15"/>
  <c r="BF34" i="15"/>
  <c r="BP34" i="15"/>
  <c r="BQ34" i="15" s="1"/>
  <c r="BR34" i="15" s="1"/>
  <c r="BS34" i="15" s="1"/>
  <c r="BT34" i="15" s="1"/>
  <c r="CL34" i="15"/>
  <c r="AI54" i="55"/>
  <c r="AI53" i="55"/>
  <c r="AJ30" i="55"/>
  <c r="AI56" i="55"/>
  <c r="AI55" i="55"/>
  <c r="CI29" i="17"/>
  <c r="BC29" i="17"/>
  <c r="CG34" i="43"/>
  <c r="BB34" i="43"/>
  <c r="CH34" i="43"/>
  <c r="CF34" i="43"/>
  <c r="AZ34" i="29"/>
  <c r="BC29" i="55"/>
  <c r="CI29" i="55"/>
  <c r="BC34" i="64"/>
  <c r="CI34" i="64"/>
  <c r="AT34" i="61"/>
  <c r="AW34" i="33"/>
  <c r="AY38" i="25"/>
  <c r="AU38" i="33"/>
  <c r="BK34" i="23"/>
  <c r="BL34" i="23" s="1"/>
  <c r="BM34" i="23" s="1"/>
  <c r="BN34" i="23" s="1"/>
  <c r="BO34" i="23" s="1"/>
  <c r="BA34" i="23"/>
  <c r="AJ54" i="27"/>
  <c r="AK30" i="27"/>
  <c r="AJ53" i="27"/>
  <c r="AJ55" i="27"/>
  <c r="AJ56" i="27"/>
  <c r="CN38" i="59"/>
  <c r="BG38" i="37"/>
  <c r="BF38" i="37"/>
  <c r="BP38" i="37"/>
  <c r="BQ38" i="37" s="1"/>
  <c r="BR38" i="37" s="1"/>
  <c r="BS38" i="37" s="1"/>
  <c r="BT38" i="37" s="1"/>
  <c r="CL38" i="37"/>
  <c r="AJ28" i="51"/>
  <c r="AJ27" i="51"/>
  <c r="AJ24" i="51" s="1"/>
  <c r="BU34" i="53"/>
  <c r="CQ34" i="53"/>
  <c r="BP38" i="57"/>
  <c r="BQ38" i="57" s="1"/>
  <c r="BR38" i="57" s="1"/>
  <c r="BS38" i="57" s="1"/>
  <c r="BT38" i="57" s="1"/>
  <c r="BF38" i="57"/>
  <c r="BG38" i="57"/>
  <c r="CL38" i="57"/>
  <c r="CK29" i="37"/>
  <c r="BE29" i="37"/>
  <c r="AI53" i="33"/>
  <c r="AI54" i="33"/>
  <c r="AJ30" i="33"/>
  <c r="AI55" i="33"/>
  <c r="AI56" i="33"/>
  <c r="AH27" i="33"/>
  <c r="AH24" i="33" s="1"/>
  <c r="AH28" i="33"/>
  <c r="AZ34" i="25"/>
  <c r="AN28" i="64"/>
  <c r="AN27" i="64"/>
  <c r="AN24" i="64" s="1"/>
  <c r="CN38" i="13"/>
  <c r="AO30" i="43"/>
  <c r="AN54" i="43"/>
  <c r="AN53" i="43"/>
  <c r="AN56" i="43"/>
  <c r="AN55" i="43"/>
  <c r="AI28" i="29"/>
  <c r="AI27" i="29"/>
  <c r="AI24" i="29" s="1"/>
  <c r="AJ53" i="29"/>
  <c r="AJ54" i="29"/>
  <c r="AK30" i="29"/>
  <c r="AJ55" i="29"/>
  <c r="AJ56" i="29"/>
  <c r="AY29" i="27"/>
  <c r="CL38" i="61"/>
  <c r="BG38" i="61"/>
  <c r="BP38" i="61"/>
  <c r="BQ38" i="61" s="1"/>
  <c r="BR38" i="61" s="1"/>
  <c r="BS38" i="61" s="1"/>
  <c r="BT38" i="61" s="1"/>
  <c r="BF38" i="61"/>
  <c r="AK30" i="53"/>
  <c r="AJ54" i="53"/>
  <c r="AJ56" i="53"/>
  <c r="AJ53" i="53"/>
  <c r="AJ55" i="53"/>
  <c r="DD37" i="31"/>
  <c r="DE37" i="31"/>
  <c r="DO37" i="31" s="1"/>
  <c r="DP37" i="31" s="1"/>
  <c r="DQ37" i="31" s="1"/>
  <c r="DR37" i="31" s="1"/>
  <c r="DS37" i="31" s="1"/>
  <c r="DT37" i="31" s="1"/>
  <c r="DU37" i="31" s="1"/>
  <c r="DV37" i="31" s="1"/>
  <c r="DW37" i="31" s="1"/>
  <c r="BB29" i="19"/>
  <c r="CH29" i="19"/>
  <c r="CG29" i="19"/>
  <c r="CF29" i="19"/>
  <c r="AZ38" i="23"/>
  <c r="BA34" i="45"/>
  <c r="BK34" i="45"/>
  <c r="BL34" i="45" s="1"/>
  <c r="BM34" i="45" s="1"/>
  <c r="BN34" i="45" s="1"/>
  <c r="BO34" i="45" s="1"/>
  <c r="DE37" i="29"/>
  <c r="DO37" i="29" s="1"/>
  <c r="DP37" i="29" s="1"/>
  <c r="DQ37" i="29" s="1"/>
  <c r="DR37" i="29" s="1"/>
  <c r="DS37" i="29" s="1"/>
  <c r="DT37" i="29" s="1"/>
  <c r="DU37" i="29" s="1"/>
  <c r="DV37" i="29" s="1"/>
  <c r="DW37" i="29" s="1"/>
  <c r="DD37" i="29"/>
  <c r="BF38" i="41"/>
  <c r="CL38" i="41"/>
  <c r="BP38" i="41"/>
  <c r="BQ38" i="41" s="1"/>
  <c r="BR38" i="41" s="1"/>
  <c r="BS38" i="41" s="1"/>
  <c r="BT38" i="41" s="1"/>
  <c r="BG38" i="41"/>
  <c r="CN38" i="41" s="1"/>
  <c r="BE29" i="13"/>
  <c r="CK29" i="13"/>
  <c r="AN53" i="39"/>
  <c r="AN54" i="39"/>
  <c r="AN55" i="39"/>
  <c r="AO30" i="39"/>
  <c r="AN56" i="39"/>
  <c r="BA29" i="23"/>
  <c r="BK29" i="23"/>
  <c r="BL29" i="23" s="1"/>
  <c r="BM29" i="23" s="1"/>
  <c r="BN29" i="23" s="1"/>
  <c r="BO29" i="23" s="1"/>
  <c r="BC29" i="64"/>
  <c r="CI29" i="64"/>
  <c r="CF34" i="19"/>
  <c r="BB34" i="19"/>
  <c r="CG34" i="19"/>
  <c r="CH34" i="19"/>
  <c r="AG54" i="59"/>
  <c r="AH30" i="59"/>
  <c r="AG53" i="59"/>
  <c r="AG56" i="59"/>
  <c r="AG55" i="59"/>
  <c r="AM28" i="45"/>
  <c r="AM27" i="45"/>
  <c r="AM24" i="45" s="1"/>
  <c r="AD23" i="45" s="1"/>
  <c r="AN30" i="45" s="1"/>
  <c r="BG38" i="35"/>
  <c r="CN38" i="35" s="1"/>
  <c r="CL38" i="35"/>
  <c r="BP38" i="35"/>
  <c r="BQ38" i="35" s="1"/>
  <c r="BR38" i="35" s="1"/>
  <c r="BS38" i="35" s="1"/>
  <c r="BT38" i="35" s="1"/>
  <c r="BF38" i="35"/>
  <c r="CL34" i="11"/>
  <c r="BP34" i="11"/>
  <c r="BQ34" i="11" s="1"/>
  <c r="BR34" i="11" s="1"/>
  <c r="BS34" i="11" s="1"/>
  <c r="BT34" i="11" s="1"/>
  <c r="BG34" i="11"/>
  <c r="CN34" i="11" s="1"/>
  <c r="BF34" i="11"/>
  <c r="AI30" i="57"/>
  <c r="AH53" i="57"/>
  <c r="AH54" i="57"/>
  <c r="AH56" i="57"/>
  <c r="AH55" i="57"/>
  <c r="BG38" i="51"/>
  <c r="CL38" i="51"/>
  <c r="BP38" i="51"/>
  <c r="BQ38" i="51" s="1"/>
  <c r="BR38" i="51" s="1"/>
  <c r="BS38" i="51" s="1"/>
  <c r="BT38" i="51" s="1"/>
  <c r="BF38" i="51"/>
  <c r="BH37" i="53"/>
  <c r="CM37" i="53"/>
  <c r="BF38" i="53"/>
  <c r="CL38" i="53"/>
  <c r="BP38" i="53"/>
  <c r="BQ38" i="53" s="1"/>
  <c r="BR38" i="53" s="1"/>
  <c r="BS38" i="53" s="1"/>
  <c r="BT38" i="53" s="1"/>
  <c r="BG38" i="53"/>
  <c r="CN37" i="53"/>
  <c r="CL38" i="49"/>
  <c r="BG38" i="49"/>
  <c r="BP38" i="49"/>
  <c r="BQ38" i="49" s="1"/>
  <c r="BR38" i="49" s="1"/>
  <c r="BS38" i="49" s="1"/>
  <c r="BT38" i="49" s="1"/>
  <c r="BF38" i="49"/>
  <c r="CN37" i="49"/>
  <c r="BH37" i="49"/>
  <c r="CM37" i="49"/>
  <c r="CM37" i="47"/>
  <c r="BH37" i="47"/>
  <c r="BF38" i="47"/>
  <c r="BG38" i="47"/>
  <c r="CL38" i="47"/>
  <c r="BP38" i="47"/>
  <c r="BQ38" i="47" s="1"/>
  <c r="BR38" i="47" s="1"/>
  <c r="BS38" i="47" s="1"/>
  <c r="BT38" i="47" s="1"/>
  <c r="CN38" i="39"/>
  <c r="BH37" i="39"/>
  <c r="CM37" i="39"/>
  <c r="BH38" i="39"/>
  <c r="CM38" i="39"/>
  <c r="CN37" i="39"/>
  <c r="CJ38" i="9"/>
  <c r="BD38" i="9"/>
  <c r="BG37" i="9"/>
  <c r="BF37" i="9"/>
  <c r="BP37" i="9"/>
  <c r="BQ37" i="9" s="1"/>
  <c r="BR37" i="9" s="1"/>
  <c r="BS37" i="9" s="1"/>
  <c r="BT37" i="9" s="1"/>
  <c r="CL37" i="9"/>
  <c r="DV35" i="61"/>
  <c r="DV35" i="59"/>
  <c r="DV35" i="57"/>
  <c r="DW35" i="55"/>
  <c r="DW35" i="53"/>
  <c r="DW35" i="51"/>
  <c r="DW29" i="51"/>
  <c r="DV34" i="49"/>
  <c r="DW35" i="49"/>
  <c r="DV29" i="49"/>
  <c r="DV29" i="47"/>
  <c r="DW35" i="47"/>
  <c r="DV34" i="47"/>
  <c r="DW29" i="45"/>
  <c r="DV35" i="45"/>
  <c r="DW35" i="43"/>
  <c r="DV29" i="43"/>
  <c r="DW34" i="39"/>
  <c r="DW29" i="39"/>
  <c r="DV35" i="35"/>
  <c r="DV35" i="33"/>
  <c r="DV35" i="31"/>
  <c r="DW35" i="29"/>
  <c r="DV35" i="25"/>
  <c r="DW35" i="23"/>
  <c r="DW35" i="19"/>
  <c r="DW35" i="17"/>
  <c r="DW35" i="15"/>
  <c r="DV35" i="13"/>
  <c r="DW35" i="11"/>
  <c r="DU29" i="9"/>
  <c r="DV34" i="9"/>
  <c r="DW35" i="9"/>
  <c r="AB28" i="3"/>
  <c r="AB27" i="3"/>
  <c r="AB24" i="3" s="1"/>
  <c r="AC53" i="3"/>
  <c r="AC54" i="3"/>
  <c r="AC55" i="3"/>
  <c r="AC56" i="3"/>
  <c r="CI52" i="3"/>
  <c r="BC36" i="3"/>
  <c r="BD36" i="3" s="1"/>
  <c r="BD52" i="3"/>
  <c r="CJ52" i="3"/>
  <c r="DE48" i="3"/>
  <c r="DO48" i="3" s="1"/>
  <c r="DP48" i="3" s="1"/>
  <c r="DQ48" i="3" s="1"/>
  <c r="DR48" i="3" s="1"/>
  <c r="DS48" i="3" s="1"/>
  <c r="DT48" i="3" s="1"/>
  <c r="DU48" i="3" s="1"/>
  <c r="DV48" i="3" s="1"/>
  <c r="DW48" i="3" s="1"/>
  <c r="DD48" i="3"/>
  <c r="BE29" i="3"/>
  <c r="AP38" i="3"/>
  <c r="AP37" i="3"/>
  <c r="BH38" i="51" l="1"/>
  <c r="CM38" i="51"/>
  <c r="AI54" i="57"/>
  <c r="AJ30" i="57"/>
  <c r="AI53" i="57"/>
  <c r="AI56" i="57"/>
  <c r="AI55" i="57"/>
  <c r="BH34" i="11"/>
  <c r="CM34" i="11"/>
  <c r="AH54" i="59"/>
  <c r="AI30" i="59"/>
  <c r="AH53" i="59"/>
  <c r="AH56" i="59"/>
  <c r="AH55" i="59"/>
  <c r="CJ29" i="64"/>
  <c r="BD29" i="64"/>
  <c r="CH29" i="23"/>
  <c r="CF29" i="23"/>
  <c r="CG29" i="23"/>
  <c r="BB29" i="23"/>
  <c r="AP30" i="39"/>
  <c r="AO53" i="39"/>
  <c r="AO55" i="39"/>
  <c r="AO54" i="39"/>
  <c r="AO56" i="39"/>
  <c r="CM38" i="41"/>
  <c r="BH38" i="41"/>
  <c r="AK54" i="53"/>
  <c r="AL30" i="53"/>
  <c r="AK56" i="53"/>
  <c r="AK53" i="53"/>
  <c r="AK55" i="53"/>
  <c r="BH38" i="61"/>
  <c r="CM38" i="61"/>
  <c r="CN38" i="61"/>
  <c r="AZ29" i="27"/>
  <c r="AN27" i="43"/>
  <c r="AN24" i="43" s="1"/>
  <c r="AN28" i="43"/>
  <c r="AO54" i="43"/>
  <c r="AP30" i="43"/>
  <c r="AO53" i="43"/>
  <c r="AO56" i="43"/>
  <c r="AO55" i="43"/>
  <c r="BK34" i="25"/>
  <c r="BL34" i="25" s="1"/>
  <c r="BM34" i="25" s="1"/>
  <c r="BN34" i="25" s="1"/>
  <c r="BO34" i="25" s="1"/>
  <c r="BA34" i="25"/>
  <c r="BG29" i="37"/>
  <c r="BP29" i="37"/>
  <c r="BQ29" i="37" s="1"/>
  <c r="BR29" i="37" s="1"/>
  <c r="BS29" i="37" s="1"/>
  <c r="BT29" i="37" s="1"/>
  <c r="BF29" i="37"/>
  <c r="CL29" i="37"/>
  <c r="CN38" i="57"/>
  <c r="BW34" i="53"/>
  <c r="DF34" i="53"/>
  <c r="DG34" i="53" s="1"/>
  <c r="DH34" i="53" s="1"/>
  <c r="DI34" i="53" s="1"/>
  <c r="DJ34" i="53" s="1"/>
  <c r="DK34" i="53" s="1"/>
  <c r="DL34" i="53" s="1"/>
  <c r="DM34" i="53" s="1"/>
  <c r="DN34" i="53" s="1"/>
  <c r="CR34" i="53"/>
  <c r="BV34" i="53"/>
  <c r="CV34" i="53"/>
  <c r="CM38" i="37"/>
  <c r="BH38" i="37"/>
  <c r="AJ28" i="27"/>
  <c r="AJ27" i="27"/>
  <c r="AJ24" i="27" s="1"/>
  <c r="CG34" i="23"/>
  <c r="CF34" i="23"/>
  <c r="CH34" i="23"/>
  <c r="BB34" i="23"/>
  <c r="BD34" i="64"/>
  <c r="CJ34" i="64"/>
  <c r="BD29" i="55"/>
  <c r="CJ29" i="55"/>
  <c r="BK34" i="29"/>
  <c r="BL34" i="29" s="1"/>
  <c r="BM34" i="29" s="1"/>
  <c r="BN34" i="29" s="1"/>
  <c r="BO34" i="29" s="1"/>
  <c r="BA34" i="29"/>
  <c r="BC34" i="43"/>
  <c r="CI34" i="43"/>
  <c r="CJ29" i="17"/>
  <c r="BD29" i="17"/>
  <c r="AJ53" i="55"/>
  <c r="AK30" i="55"/>
  <c r="AJ54" i="55"/>
  <c r="AJ56" i="55"/>
  <c r="AJ55" i="55"/>
  <c r="BH34" i="15"/>
  <c r="CM34" i="15"/>
  <c r="AZ38" i="27"/>
  <c r="AN27" i="19"/>
  <c r="AN24" i="19" s="1"/>
  <c r="AN28" i="19"/>
  <c r="AX29" i="31"/>
  <c r="BB29" i="61"/>
  <c r="CH29" i="61"/>
  <c r="CG29" i="61"/>
  <c r="CF29" i="61"/>
  <c r="CM38" i="55"/>
  <c r="BH38" i="55"/>
  <c r="AJ54" i="31"/>
  <c r="AK30" i="31"/>
  <c r="AJ53" i="31"/>
  <c r="AJ56" i="31"/>
  <c r="AJ55" i="31"/>
  <c r="CN38" i="45"/>
  <c r="AO53" i="37"/>
  <c r="AO54" i="37"/>
  <c r="AP30" i="37"/>
  <c r="AO56" i="37"/>
  <c r="AO55" i="37"/>
  <c r="AN28" i="37"/>
  <c r="AN27" i="37"/>
  <c r="AN24" i="37" s="1"/>
  <c r="AN27" i="41"/>
  <c r="AN24" i="41" s="1"/>
  <c r="AN28" i="41"/>
  <c r="AN27" i="11"/>
  <c r="AN24" i="11" s="1"/>
  <c r="AN28" i="11"/>
  <c r="CP29" i="35"/>
  <c r="BJ29" i="35"/>
  <c r="AN27" i="15"/>
  <c r="AN24" i="15" s="1"/>
  <c r="AN28" i="15"/>
  <c r="CN34" i="13"/>
  <c r="AV34" i="57"/>
  <c r="AX34" i="31"/>
  <c r="AN53" i="23"/>
  <c r="AN54" i="23"/>
  <c r="AO30" i="23"/>
  <c r="AN55" i="23"/>
  <c r="AN56" i="23"/>
  <c r="AO53" i="13"/>
  <c r="AO54" i="13"/>
  <c r="AP30" i="13"/>
  <c r="AO56" i="13"/>
  <c r="AO55" i="13"/>
  <c r="AN28" i="13"/>
  <c r="AN27" i="13"/>
  <c r="AN24" i="13" s="1"/>
  <c r="AX34" i="55"/>
  <c r="AV34" i="59"/>
  <c r="AN27" i="35"/>
  <c r="AN24" i="35" s="1"/>
  <c r="AN28" i="35"/>
  <c r="AW38" i="29"/>
  <c r="BE38" i="64"/>
  <c r="CK38" i="64"/>
  <c r="AN28" i="17"/>
  <c r="AN27" i="17"/>
  <c r="AN24" i="17" s="1"/>
  <c r="AO27" i="64"/>
  <c r="AO24" i="64" s="1"/>
  <c r="AO28" i="64"/>
  <c r="BF29" i="11"/>
  <c r="BG29" i="11"/>
  <c r="CN29" i="11" s="1"/>
  <c r="CL29" i="11"/>
  <c r="BP29" i="11"/>
  <c r="BQ29" i="11" s="1"/>
  <c r="BR29" i="11" s="1"/>
  <c r="BS29" i="11" s="1"/>
  <c r="BT29" i="11" s="1"/>
  <c r="AL27" i="49"/>
  <c r="AL24" i="49" s="1"/>
  <c r="AL28" i="49"/>
  <c r="AX38" i="31"/>
  <c r="BC38" i="17"/>
  <c r="CI38" i="17"/>
  <c r="BB34" i="27"/>
  <c r="CG34" i="27"/>
  <c r="CF34" i="27"/>
  <c r="CH34" i="27"/>
  <c r="AF28" i="61"/>
  <c r="AF27" i="61"/>
  <c r="AF24" i="61" s="1"/>
  <c r="BD38" i="15"/>
  <c r="CJ38" i="15"/>
  <c r="BA29" i="25"/>
  <c r="BK29" i="25"/>
  <c r="BL29" i="25" s="1"/>
  <c r="BM29" i="25" s="1"/>
  <c r="BN29" i="25" s="1"/>
  <c r="BO29" i="25" s="1"/>
  <c r="CN38" i="51"/>
  <c r="AH28" i="57"/>
  <c r="AH27" i="57"/>
  <c r="AH24" i="57" s="1"/>
  <c r="CM38" i="35"/>
  <c r="BH38" i="35"/>
  <c r="AO30" i="45"/>
  <c r="AN54" i="45"/>
  <c r="AN53" i="45"/>
  <c r="AN56" i="45"/>
  <c r="AN55" i="45"/>
  <c r="AG28" i="59"/>
  <c r="AG27" i="59"/>
  <c r="AG24" i="59" s="1"/>
  <c r="CI34" i="19"/>
  <c r="BC34" i="19"/>
  <c r="AN27" i="39"/>
  <c r="AN24" i="39" s="1"/>
  <c r="AN28" i="39"/>
  <c r="CL29" i="13"/>
  <c r="BP29" i="13"/>
  <c r="BQ29" i="13" s="1"/>
  <c r="BR29" i="13" s="1"/>
  <c r="BS29" i="13" s="1"/>
  <c r="BT29" i="13" s="1"/>
  <c r="BF29" i="13"/>
  <c r="BG29" i="13"/>
  <c r="CG34" i="45"/>
  <c r="CH34" i="45"/>
  <c r="CF34" i="45"/>
  <c r="BB34" i="45"/>
  <c r="BA38" i="23"/>
  <c r="BK38" i="23"/>
  <c r="BL38" i="23" s="1"/>
  <c r="BM38" i="23" s="1"/>
  <c r="BN38" i="23" s="1"/>
  <c r="BO38" i="23" s="1"/>
  <c r="BC29" i="19"/>
  <c r="CI29" i="19"/>
  <c r="AJ28" i="53"/>
  <c r="AJ27" i="53"/>
  <c r="AJ24" i="53" s="1"/>
  <c r="AK53" i="29"/>
  <c r="AL30" i="29"/>
  <c r="AK54" i="29"/>
  <c r="AK55" i="29"/>
  <c r="AK56" i="29"/>
  <c r="AJ28" i="29"/>
  <c r="AJ27" i="29"/>
  <c r="AJ24" i="29" s="1"/>
  <c r="AJ54" i="33"/>
  <c r="AK30" i="33"/>
  <c r="AJ53" i="33"/>
  <c r="AJ55" i="33"/>
  <c r="AJ56" i="33"/>
  <c r="AI28" i="33"/>
  <c r="AI27" i="33"/>
  <c r="AI24" i="33" s="1"/>
  <c r="CM38" i="57"/>
  <c r="BH38" i="57"/>
  <c r="CN38" i="37"/>
  <c r="AK54" i="27"/>
  <c r="AK53" i="27"/>
  <c r="AL30" i="27"/>
  <c r="AK55" i="27"/>
  <c r="AK56" i="27"/>
  <c r="AV38" i="33"/>
  <c r="AZ38" i="25"/>
  <c r="AX34" i="33"/>
  <c r="AU34" i="61"/>
  <c r="AI28" i="55"/>
  <c r="AI27" i="55"/>
  <c r="AI24" i="55" s="1"/>
  <c r="CN34" i="15"/>
  <c r="BC34" i="51"/>
  <c r="CI34" i="51"/>
  <c r="AN53" i="9"/>
  <c r="AN55" i="9"/>
  <c r="AN54" i="9"/>
  <c r="AO30" i="9"/>
  <c r="AN56" i="9"/>
  <c r="AO54" i="19"/>
  <c r="AP30" i="19"/>
  <c r="AO53" i="19"/>
  <c r="AO56" i="19"/>
  <c r="AO55" i="19"/>
  <c r="CN38" i="55"/>
  <c r="AI27" i="31"/>
  <c r="AI24" i="31" s="1"/>
  <c r="AI28" i="31"/>
  <c r="CM38" i="45"/>
  <c r="BH38" i="45"/>
  <c r="DE37" i="33"/>
  <c r="DO37" i="33" s="1"/>
  <c r="DP37" i="33" s="1"/>
  <c r="DQ37" i="33" s="1"/>
  <c r="DR37" i="33" s="1"/>
  <c r="DS37" i="33" s="1"/>
  <c r="DT37" i="33" s="1"/>
  <c r="DU37" i="33" s="1"/>
  <c r="DV37" i="33" s="1"/>
  <c r="DW37" i="33" s="1"/>
  <c r="DD37" i="33"/>
  <c r="AO53" i="41"/>
  <c r="AO54" i="41"/>
  <c r="AP30" i="41"/>
  <c r="AO56" i="41"/>
  <c r="AO55" i="41"/>
  <c r="AO53" i="11"/>
  <c r="AO54" i="11"/>
  <c r="AP30" i="11"/>
  <c r="AO56" i="11"/>
  <c r="AO55" i="11"/>
  <c r="AO54" i="15"/>
  <c r="AP30" i="15"/>
  <c r="AO53" i="15"/>
  <c r="AO55" i="15"/>
  <c r="AO56" i="15"/>
  <c r="BH34" i="13"/>
  <c r="CM34" i="13"/>
  <c r="DE52" i="33"/>
  <c r="DO52" i="33" s="1"/>
  <c r="DP52" i="33" s="1"/>
  <c r="DQ52" i="33" s="1"/>
  <c r="DR52" i="33" s="1"/>
  <c r="DS52" i="33" s="1"/>
  <c r="DT52" i="33" s="1"/>
  <c r="DU52" i="33" s="1"/>
  <c r="DV52" i="33" s="1"/>
  <c r="DW52" i="33" s="1"/>
  <c r="DD52" i="33"/>
  <c r="CE54" i="33"/>
  <c r="BE29" i="15"/>
  <c r="CK29" i="15"/>
  <c r="AX29" i="33"/>
  <c r="AY29" i="29"/>
  <c r="CK29" i="41"/>
  <c r="BE29" i="41"/>
  <c r="BH38" i="43"/>
  <c r="CM38" i="43"/>
  <c r="CN38" i="43"/>
  <c r="CM38" i="11"/>
  <c r="BH38" i="11"/>
  <c r="AO54" i="35"/>
  <c r="AO53" i="35"/>
  <c r="AP30" i="35"/>
  <c r="AO55" i="35"/>
  <c r="AO56" i="35"/>
  <c r="CO38" i="13"/>
  <c r="BI38" i="13"/>
  <c r="AO53" i="17"/>
  <c r="AP30" i="17"/>
  <c r="AO54" i="17"/>
  <c r="AO55" i="17"/>
  <c r="AO56" i="17"/>
  <c r="AP53" i="64"/>
  <c r="AP54" i="64"/>
  <c r="AQ30" i="64"/>
  <c r="AP56" i="64"/>
  <c r="AP55" i="64"/>
  <c r="BD34" i="41"/>
  <c r="CJ34" i="41"/>
  <c r="CG29" i="59"/>
  <c r="CF29" i="59"/>
  <c r="CH29" i="59"/>
  <c r="BB29" i="59"/>
  <c r="AM54" i="49"/>
  <c r="AM55" i="49"/>
  <c r="AM53" i="49"/>
  <c r="AM56" i="49"/>
  <c r="BC29" i="57"/>
  <c r="CI29" i="57"/>
  <c r="AL53" i="51"/>
  <c r="AL54" i="51"/>
  <c r="AM30" i="51"/>
  <c r="AL56" i="51"/>
  <c r="AL55" i="51"/>
  <c r="AK28" i="51"/>
  <c r="AK27" i="51"/>
  <c r="AK24" i="51" s="1"/>
  <c r="CO38" i="59"/>
  <c r="BI38" i="59"/>
  <c r="BE34" i="17"/>
  <c r="CK34" i="17"/>
  <c r="CE53" i="33"/>
  <c r="AG53" i="61"/>
  <c r="AG54" i="61"/>
  <c r="AH30" i="61"/>
  <c r="AG56" i="61"/>
  <c r="AG55" i="61"/>
  <c r="BP34" i="37"/>
  <c r="BQ34" i="37" s="1"/>
  <c r="BR34" i="37" s="1"/>
  <c r="BS34" i="37" s="1"/>
  <c r="BT34" i="37" s="1"/>
  <c r="BF34" i="37"/>
  <c r="CL34" i="37"/>
  <c r="BG34" i="37"/>
  <c r="BH34" i="35"/>
  <c r="CM34" i="35"/>
  <c r="AM27" i="47"/>
  <c r="AM24" i="47" s="1"/>
  <c r="AD23" i="47" s="1"/>
  <c r="AN30" i="47" s="1"/>
  <c r="AM28" i="47"/>
  <c r="AM28" i="25"/>
  <c r="AM27" i="25"/>
  <c r="AM24" i="25" s="1"/>
  <c r="AD23" i="25" s="1"/>
  <c r="AN30" i="25" s="1"/>
  <c r="BD38" i="19"/>
  <c r="CJ38" i="19"/>
  <c r="CN38" i="53"/>
  <c r="CO37" i="53"/>
  <c r="BI37" i="53"/>
  <c r="BH38" i="53"/>
  <c r="CM38" i="53"/>
  <c r="CO37" i="49"/>
  <c r="BI37" i="49"/>
  <c r="BH38" i="49"/>
  <c r="CM38" i="49"/>
  <c r="CN38" i="49"/>
  <c r="CN38" i="47"/>
  <c r="CM38" i="47"/>
  <c r="BH38" i="47"/>
  <c r="CO37" i="47"/>
  <c r="BI37" i="47"/>
  <c r="CO38" i="39"/>
  <c r="BI38" i="39"/>
  <c r="BI37" i="39"/>
  <c r="CO37" i="39"/>
  <c r="CN37" i="9"/>
  <c r="CM37" i="9"/>
  <c r="BH37" i="9"/>
  <c r="CK38" i="9"/>
  <c r="BE38" i="9"/>
  <c r="DW35" i="61"/>
  <c r="DW35" i="59"/>
  <c r="DW35" i="57"/>
  <c r="DW34" i="49"/>
  <c r="DW29" i="49"/>
  <c r="DW34" i="47"/>
  <c r="DW29" i="47"/>
  <c r="DW35" i="45"/>
  <c r="DW29" i="43"/>
  <c r="DW35" i="35"/>
  <c r="DW35" i="33"/>
  <c r="DW35" i="31"/>
  <c r="DW35" i="25"/>
  <c r="DW35" i="13"/>
  <c r="DW34" i="9"/>
  <c r="DV29" i="9"/>
  <c r="AC28" i="3"/>
  <c r="AC27" i="3"/>
  <c r="AC24" i="3" s="1"/>
  <c r="U23" i="3" s="1"/>
  <c r="CJ36" i="3"/>
  <c r="CL29" i="3"/>
  <c r="BP29" i="3"/>
  <c r="BE52" i="3"/>
  <c r="BP52" i="3" s="1"/>
  <c r="BQ52" i="3" s="1"/>
  <c r="BR52" i="3" s="1"/>
  <c r="BS52" i="3" s="1"/>
  <c r="BT52" i="3" s="1"/>
  <c r="CK52" i="3"/>
  <c r="CK36" i="3"/>
  <c r="BE36" i="3"/>
  <c r="BP36" i="3" s="1"/>
  <c r="BQ36" i="3" s="1"/>
  <c r="BR36" i="3" s="1"/>
  <c r="BS36" i="3" s="1"/>
  <c r="BT36" i="3" s="1"/>
  <c r="BG29" i="3"/>
  <c r="CN29" i="3" s="1"/>
  <c r="BF29" i="3"/>
  <c r="CM29" i="3" s="1"/>
  <c r="AQ38" i="3"/>
  <c r="AQ37" i="3"/>
  <c r="AN54" i="25" l="1"/>
  <c r="AN53" i="25"/>
  <c r="AO30" i="25"/>
  <c r="AN55" i="25"/>
  <c r="AN56" i="25"/>
  <c r="CO34" i="35"/>
  <c r="BI34" i="35"/>
  <c r="CN34" i="37"/>
  <c r="BH34" i="37"/>
  <c r="CM34" i="37"/>
  <c r="AH54" i="61"/>
  <c r="AI30" i="61"/>
  <c r="AH53" i="61"/>
  <c r="AH56" i="61"/>
  <c r="AH55" i="61"/>
  <c r="AG28" i="61"/>
  <c r="AG27" i="61"/>
  <c r="AG24" i="61" s="1"/>
  <c r="CL34" i="17"/>
  <c r="BP34" i="17"/>
  <c r="BQ34" i="17" s="1"/>
  <c r="BR34" i="17" s="1"/>
  <c r="BS34" i="17" s="1"/>
  <c r="BT34" i="17" s="1"/>
  <c r="BF34" i="17"/>
  <c r="BG34" i="17"/>
  <c r="BJ38" i="59"/>
  <c r="CP38" i="59"/>
  <c r="AM53" i="51"/>
  <c r="AM54" i="51"/>
  <c r="AM56" i="51"/>
  <c r="AM55" i="51"/>
  <c r="AL27" i="51"/>
  <c r="AL24" i="51" s="1"/>
  <c r="AL28" i="51"/>
  <c r="CJ29" i="57"/>
  <c r="BD29" i="57"/>
  <c r="AM27" i="49"/>
  <c r="AM24" i="49" s="1"/>
  <c r="AD23" i="49" s="1"/>
  <c r="AN30" i="49" s="1"/>
  <c r="AM28" i="49"/>
  <c r="AQ53" i="64"/>
  <c r="AQ54" i="64"/>
  <c r="AR30" i="64"/>
  <c r="AQ56" i="64"/>
  <c r="AQ55" i="64"/>
  <c r="AP28" i="64"/>
  <c r="AP27" i="64"/>
  <c r="AP24" i="64" s="1"/>
  <c r="AP54" i="17"/>
  <c r="AQ30" i="17"/>
  <c r="AP53" i="17"/>
  <c r="AP55" i="17"/>
  <c r="AP56" i="17"/>
  <c r="AO28" i="35"/>
  <c r="AO27" i="35"/>
  <c r="AO24" i="35" s="1"/>
  <c r="BG29" i="41"/>
  <c r="CL29" i="41"/>
  <c r="BP29" i="41"/>
  <c r="BQ29" i="41" s="1"/>
  <c r="BR29" i="41" s="1"/>
  <c r="BS29" i="41" s="1"/>
  <c r="BT29" i="41" s="1"/>
  <c r="BF29" i="41"/>
  <c r="AZ29" i="29"/>
  <c r="AO27" i="15"/>
  <c r="AO24" i="15" s="1"/>
  <c r="AO28" i="15"/>
  <c r="AQ30" i="41"/>
  <c r="AP54" i="41"/>
  <c r="AP53" i="41"/>
  <c r="AP56" i="41"/>
  <c r="AP55" i="41"/>
  <c r="AO28" i="41"/>
  <c r="AO27" i="41"/>
  <c r="AO24" i="41" s="1"/>
  <c r="CO38" i="45"/>
  <c r="BI38" i="45"/>
  <c r="AO27" i="19"/>
  <c r="AO24" i="19" s="1"/>
  <c r="AO28" i="19"/>
  <c r="AO54" i="9"/>
  <c r="AP30" i="9"/>
  <c r="AO56" i="9"/>
  <c r="AO53" i="9"/>
  <c r="AO55" i="9"/>
  <c r="CJ34" i="51"/>
  <c r="BD34" i="51"/>
  <c r="AV34" i="61"/>
  <c r="AY34" i="33"/>
  <c r="BK38" i="25"/>
  <c r="BL38" i="25" s="1"/>
  <c r="BM38" i="25" s="1"/>
  <c r="BN38" i="25" s="1"/>
  <c r="BO38" i="25" s="1"/>
  <c r="BA38" i="25"/>
  <c r="AW38" i="33"/>
  <c r="AK27" i="27"/>
  <c r="AK24" i="27" s="1"/>
  <c r="AK28" i="27"/>
  <c r="AK53" i="33"/>
  <c r="AK54" i="33"/>
  <c r="AL30" i="33"/>
  <c r="AK55" i="33"/>
  <c r="AK56" i="33"/>
  <c r="AK28" i="29"/>
  <c r="AK27" i="29"/>
  <c r="AK24" i="29" s="1"/>
  <c r="CJ29" i="19"/>
  <c r="BD29" i="19"/>
  <c r="BH29" i="13"/>
  <c r="CM29" i="13"/>
  <c r="CJ34" i="19"/>
  <c r="BD34" i="19"/>
  <c r="AN28" i="45"/>
  <c r="AN27" i="45"/>
  <c r="AN24" i="45" s="1"/>
  <c r="AO53" i="45"/>
  <c r="AO54" i="45"/>
  <c r="AP30" i="45"/>
  <c r="AO56" i="45"/>
  <c r="AO55" i="45"/>
  <c r="BI38" i="35"/>
  <c r="CO38" i="35"/>
  <c r="BE38" i="15"/>
  <c r="CK38" i="15"/>
  <c r="CJ38" i="17"/>
  <c r="BD38" i="17"/>
  <c r="AY38" i="31"/>
  <c r="CM29" i="11"/>
  <c r="BH29" i="11"/>
  <c r="AP53" i="13"/>
  <c r="AP54" i="13"/>
  <c r="AQ30" i="13"/>
  <c r="AP56" i="13"/>
  <c r="AP55" i="13"/>
  <c r="AO28" i="13"/>
  <c r="AO27" i="13"/>
  <c r="AO24" i="13" s="1"/>
  <c r="CQ29" i="35"/>
  <c r="BU29" i="35"/>
  <c r="AP54" i="37"/>
  <c r="AQ30" i="37"/>
  <c r="AP53" i="37"/>
  <c r="AP56" i="37"/>
  <c r="AP55" i="37"/>
  <c r="AO27" i="37"/>
  <c r="AO24" i="37" s="1"/>
  <c r="AO28" i="37"/>
  <c r="AK54" i="31"/>
  <c r="AK53" i="31"/>
  <c r="AL30" i="31"/>
  <c r="AK56" i="31"/>
  <c r="AK55" i="31"/>
  <c r="CI29" i="61"/>
  <c r="BC29" i="61"/>
  <c r="BI34" i="15"/>
  <c r="CO34" i="15"/>
  <c r="AK54" i="55"/>
  <c r="AK53" i="55"/>
  <c r="AL30" i="55"/>
  <c r="AK56" i="55"/>
  <c r="AK55" i="55"/>
  <c r="BE29" i="17"/>
  <c r="CK29" i="17"/>
  <c r="CJ34" i="43"/>
  <c r="BD34" i="43"/>
  <c r="CH34" i="29"/>
  <c r="CF34" i="29"/>
  <c r="BB34" i="29"/>
  <c r="CG34" i="29"/>
  <c r="CK34" i="64"/>
  <c r="BE34" i="64"/>
  <c r="CI34" i="23"/>
  <c r="BC34" i="23"/>
  <c r="CS34" i="53"/>
  <c r="CW34" i="53"/>
  <c r="BX34" i="53"/>
  <c r="AP53" i="43"/>
  <c r="AQ30" i="43"/>
  <c r="AP54" i="43"/>
  <c r="AP56" i="43"/>
  <c r="AP55" i="43"/>
  <c r="BK29" i="27"/>
  <c r="BL29" i="27" s="1"/>
  <c r="BM29" i="27" s="1"/>
  <c r="BN29" i="27" s="1"/>
  <c r="BO29" i="27" s="1"/>
  <c r="BA29" i="27"/>
  <c r="CO38" i="41"/>
  <c r="BI38" i="41"/>
  <c r="AP54" i="39"/>
  <c r="AP55" i="39"/>
  <c r="AP53" i="39"/>
  <c r="AQ30" i="39"/>
  <c r="AP56" i="39"/>
  <c r="AI53" i="59"/>
  <c r="AI54" i="59"/>
  <c r="AJ30" i="59"/>
  <c r="AI56" i="59"/>
  <c r="AI55" i="59"/>
  <c r="CO34" i="11"/>
  <c r="BI34" i="11"/>
  <c r="AK30" i="57"/>
  <c r="AJ54" i="57"/>
  <c r="AJ53" i="57"/>
  <c r="AJ56" i="57"/>
  <c r="AJ55" i="57"/>
  <c r="BI38" i="51"/>
  <c r="CO38" i="51"/>
  <c r="BE38" i="19"/>
  <c r="CK38" i="19"/>
  <c r="AO30" i="47"/>
  <c r="AN53" i="47"/>
  <c r="AN56" i="47"/>
  <c r="AN54" i="47"/>
  <c r="AN55" i="47"/>
  <c r="CI29" i="59"/>
  <c r="BC29" i="59"/>
  <c r="CK34" i="41"/>
  <c r="BE34" i="41"/>
  <c r="AO28" i="17"/>
  <c r="AO27" i="17"/>
  <c r="AO24" i="17" s="1"/>
  <c r="CP38" i="13"/>
  <c r="BJ38" i="13"/>
  <c r="AP53" i="35"/>
  <c r="AP54" i="35"/>
  <c r="AQ30" i="35"/>
  <c r="AP55" i="35"/>
  <c r="AP56" i="35"/>
  <c r="CO38" i="11"/>
  <c r="BI38" i="11"/>
  <c r="CO38" i="43"/>
  <c r="BI38" i="43"/>
  <c r="AY29" i="33"/>
  <c r="CL29" i="15"/>
  <c r="BP29" i="15"/>
  <c r="BQ29" i="15" s="1"/>
  <c r="BR29" i="15" s="1"/>
  <c r="BS29" i="15" s="1"/>
  <c r="BT29" i="15" s="1"/>
  <c r="BG29" i="15"/>
  <c r="BF29" i="15"/>
  <c r="BI34" i="13"/>
  <c r="CO34" i="13"/>
  <c r="AP54" i="15"/>
  <c r="AQ30" i="15"/>
  <c r="AP53" i="15"/>
  <c r="AP55" i="15"/>
  <c r="AP56" i="15"/>
  <c r="AP53" i="11"/>
  <c r="AP54" i="11"/>
  <c r="AQ30" i="11"/>
  <c r="AP55" i="11"/>
  <c r="AP56" i="11"/>
  <c r="AO27" i="11"/>
  <c r="AO24" i="11" s="1"/>
  <c r="AO28" i="11"/>
  <c r="AP53" i="19"/>
  <c r="AQ30" i="19"/>
  <c r="AP54" i="19"/>
  <c r="AP56" i="19"/>
  <c r="AP55" i="19"/>
  <c r="AN28" i="9"/>
  <c r="AN27" i="9"/>
  <c r="AN24" i="9" s="1"/>
  <c r="AL53" i="27"/>
  <c r="AM30" i="27"/>
  <c r="AL54" i="27"/>
  <c r="AL55" i="27"/>
  <c r="AL56" i="27"/>
  <c r="BI38" i="57"/>
  <c r="CO38" i="57"/>
  <c r="AJ27" i="33"/>
  <c r="AJ24" i="33" s="1"/>
  <c r="AJ28" i="33"/>
  <c r="AM30" i="29"/>
  <c r="AL53" i="29"/>
  <c r="AL54" i="29"/>
  <c r="AL55" i="29"/>
  <c r="AL56" i="29"/>
  <c r="CG38" i="23"/>
  <c r="CF38" i="23"/>
  <c r="CH38" i="23"/>
  <c r="BB38" i="23"/>
  <c r="BC34" i="45"/>
  <c r="CI34" i="45"/>
  <c r="CN29" i="13"/>
  <c r="CH29" i="25"/>
  <c r="CF29" i="25"/>
  <c r="BB29" i="25"/>
  <c r="CG29" i="25"/>
  <c r="BC34" i="27"/>
  <c r="CI34" i="27"/>
  <c r="BP38" i="64"/>
  <c r="BQ38" i="64" s="1"/>
  <c r="BR38" i="64" s="1"/>
  <c r="BS38" i="64" s="1"/>
  <c r="BT38" i="64" s="1"/>
  <c r="BF38" i="64"/>
  <c r="CL38" i="64"/>
  <c r="BG38" i="64"/>
  <c r="AX38" i="29"/>
  <c r="AW34" i="59"/>
  <c r="AY34" i="55"/>
  <c r="AP30" i="23"/>
  <c r="AO54" i="23"/>
  <c r="AO53" i="23"/>
  <c r="AO55" i="23"/>
  <c r="AO56" i="23"/>
  <c r="AN28" i="23"/>
  <c r="AN27" i="23"/>
  <c r="AN24" i="23" s="1"/>
  <c r="AY34" i="31"/>
  <c r="AW34" i="57"/>
  <c r="AJ27" i="31"/>
  <c r="AJ24" i="31" s="1"/>
  <c r="AJ28" i="31"/>
  <c r="BI38" i="55"/>
  <c r="CO38" i="55"/>
  <c r="AY29" i="31"/>
  <c r="BK38" i="27"/>
  <c r="BL38" i="27" s="1"/>
  <c r="BM38" i="27" s="1"/>
  <c r="BN38" i="27" s="1"/>
  <c r="BO38" i="27" s="1"/>
  <c r="BA38" i="27"/>
  <c r="AJ27" i="55"/>
  <c r="AJ24" i="55" s="1"/>
  <c r="AJ28" i="55"/>
  <c r="BE29" i="55"/>
  <c r="CK29" i="55"/>
  <c r="CO38" i="37"/>
  <c r="BI38" i="37"/>
  <c r="BH29" i="37"/>
  <c r="CM29" i="37"/>
  <c r="CN29" i="37"/>
  <c r="CH34" i="25"/>
  <c r="CG34" i="25"/>
  <c r="BB34" i="25"/>
  <c r="CF34" i="25"/>
  <c r="AO27" i="43"/>
  <c r="AO24" i="43" s="1"/>
  <c r="AO28" i="43"/>
  <c r="CO38" i="61"/>
  <c r="BI38" i="61"/>
  <c r="AK27" i="53"/>
  <c r="AK24" i="53" s="1"/>
  <c r="AK28" i="53"/>
  <c r="AL54" i="53"/>
  <c r="AL53" i="53"/>
  <c r="AL56" i="53"/>
  <c r="AM30" i="53"/>
  <c r="AL55" i="53"/>
  <c r="AO28" i="39"/>
  <c r="AO27" i="39"/>
  <c r="AO24" i="39" s="1"/>
  <c r="CI29" i="23"/>
  <c r="BC29" i="23"/>
  <c r="CK29" i="64"/>
  <c r="BE29" i="64"/>
  <c r="AH27" i="59"/>
  <c r="AH24" i="59" s="1"/>
  <c r="AH28" i="59"/>
  <c r="AI28" i="57"/>
  <c r="AI27" i="57"/>
  <c r="AI24" i="57" s="1"/>
  <c r="BI38" i="53"/>
  <c r="CO38" i="53"/>
  <c r="CP37" i="53"/>
  <c r="BJ37" i="53"/>
  <c r="CP37" i="49"/>
  <c r="BJ37" i="49"/>
  <c r="CO38" i="49"/>
  <c r="BI38" i="49"/>
  <c r="BI38" i="47"/>
  <c r="CO38" i="47"/>
  <c r="BJ37" i="47"/>
  <c r="CP37" i="47"/>
  <c r="CP38" i="39"/>
  <c r="BJ38" i="39"/>
  <c r="BJ37" i="39"/>
  <c r="CP37" i="39"/>
  <c r="CO37" i="9"/>
  <c r="BI37" i="9"/>
  <c r="BF38" i="9"/>
  <c r="BG38" i="9"/>
  <c r="CL38" i="9"/>
  <c r="BP38" i="9"/>
  <c r="BQ38" i="9" s="1"/>
  <c r="BR38" i="9" s="1"/>
  <c r="BS38" i="9" s="1"/>
  <c r="BT38" i="9" s="1"/>
  <c r="DW29" i="9"/>
  <c r="BQ29" i="3"/>
  <c r="BF52" i="3"/>
  <c r="CL52" i="3"/>
  <c r="BG52" i="3"/>
  <c r="CN52" i="3" s="1"/>
  <c r="BG36" i="3"/>
  <c r="CN36" i="3" s="1"/>
  <c r="BF36" i="3"/>
  <c r="CL36" i="3"/>
  <c r="BH29" i="3"/>
  <c r="CO29" i="3" s="1"/>
  <c r="AR37" i="3"/>
  <c r="AR38" i="3"/>
  <c r="BG29" i="64" l="1"/>
  <c r="BP29" i="64"/>
  <c r="BQ29" i="64" s="1"/>
  <c r="BR29" i="64" s="1"/>
  <c r="BS29" i="64" s="1"/>
  <c r="BT29" i="64" s="1"/>
  <c r="BF29" i="64"/>
  <c r="CL29" i="64"/>
  <c r="CJ29" i="23"/>
  <c r="BD29" i="23"/>
  <c r="BJ38" i="61"/>
  <c r="CP38" i="61"/>
  <c r="CI34" i="25"/>
  <c r="BC34" i="25"/>
  <c r="BP29" i="55"/>
  <c r="BQ29" i="55" s="1"/>
  <c r="BR29" i="55" s="1"/>
  <c r="BS29" i="55" s="1"/>
  <c r="BT29" i="55" s="1"/>
  <c r="BF29" i="55"/>
  <c r="BG29" i="55"/>
  <c r="CL29" i="55"/>
  <c r="CF38" i="27"/>
  <c r="CH38" i="27"/>
  <c r="CG38" i="27"/>
  <c r="BB38" i="27"/>
  <c r="AZ29" i="31"/>
  <c r="AO28" i="23"/>
  <c r="AO27" i="23"/>
  <c r="AO24" i="23" s="1"/>
  <c r="AP54" i="23"/>
  <c r="AP53" i="23"/>
  <c r="AQ30" i="23"/>
  <c r="AP55" i="23"/>
  <c r="AP56" i="23"/>
  <c r="AZ34" i="55"/>
  <c r="AX34" i="59"/>
  <c r="AY38" i="29"/>
  <c r="CN38" i="64"/>
  <c r="CM38" i="64"/>
  <c r="BH38" i="64"/>
  <c r="BD34" i="27"/>
  <c r="CJ34" i="27"/>
  <c r="BC29" i="25"/>
  <c r="CI29" i="25"/>
  <c r="CJ34" i="45"/>
  <c r="BD34" i="45"/>
  <c r="CI38" i="23"/>
  <c r="BC38" i="23"/>
  <c r="AM53" i="29"/>
  <c r="AM54" i="29"/>
  <c r="AM55" i="29"/>
  <c r="AM56" i="29"/>
  <c r="AL28" i="27"/>
  <c r="AL27" i="27"/>
  <c r="AL24" i="27" s="1"/>
  <c r="AQ54" i="19"/>
  <c r="AR30" i="19"/>
  <c r="AQ53" i="19"/>
  <c r="AQ56" i="19"/>
  <c r="AQ55" i="19"/>
  <c r="AQ54" i="11"/>
  <c r="AR30" i="11"/>
  <c r="AQ53" i="11"/>
  <c r="AQ55" i="11"/>
  <c r="AQ56" i="11"/>
  <c r="AP27" i="11"/>
  <c r="AP24" i="11" s="1"/>
  <c r="AP28" i="11"/>
  <c r="AQ53" i="15"/>
  <c r="AQ54" i="15"/>
  <c r="AR30" i="15"/>
  <c r="AQ55" i="15"/>
  <c r="AQ56" i="15"/>
  <c r="CP34" i="13"/>
  <c r="BJ34" i="13"/>
  <c r="CN29" i="15"/>
  <c r="BG34" i="41"/>
  <c r="CL34" i="41"/>
  <c r="BP34" i="41"/>
  <c r="BQ34" i="41" s="1"/>
  <c r="BR34" i="41" s="1"/>
  <c r="BS34" i="41" s="1"/>
  <c r="BT34" i="41" s="1"/>
  <c r="BF34" i="41"/>
  <c r="CJ29" i="59"/>
  <c r="BD29" i="59"/>
  <c r="AP30" i="47"/>
  <c r="AO55" i="47"/>
  <c r="AO53" i="47"/>
  <c r="AO54" i="47"/>
  <c r="AO56" i="47"/>
  <c r="CP38" i="51"/>
  <c r="BJ38" i="51"/>
  <c r="CP34" i="11"/>
  <c r="BJ34" i="11"/>
  <c r="AJ53" i="59"/>
  <c r="AK30" i="59"/>
  <c r="AJ54" i="59"/>
  <c r="AJ56" i="59"/>
  <c r="AJ55" i="59"/>
  <c r="AI28" i="59"/>
  <c r="AI27" i="59"/>
  <c r="AI24" i="59" s="1"/>
  <c r="AR30" i="39"/>
  <c r="AQ56" i="39"/>
  <c r="AQ53" i="39"/>
  <c r="AQ54" i="39"/>
  <c r="AQ55" i="39"/>
  <c r="BJ38" i="41"/>
  <c r="CP38" i="41"/>
  <c r="CG29" i="27"/>
  <c r="BB29" i="27"/>
  <c r="CF29" i="27"/>
  <c r="CH29" i="27"/>
  <c r="AP27" i="43"/>
  <c r="AP24" i="43" s="1"/>
  <c r="AP28" i="43"/>
  <c r="BF34" i="64"/>
  <c r="BP34" i="64"/>
  <c r="BQ34" i="64" s="1"/>
  <c r="BR34" i="64" s="1"/>
  <c r="BS34" i="64" s="1"/>
  <c r="BT34" i="64" s="1"/>
  <c r="BG34" i="64"/>
  <c r="CL34" i="64"/>
  <c r="CI34" i="29"/>
  <c r="BC34" i="29"/>
  <c r="BE34" i="43"/>
  <c r="CK34" i="43"/>
  <c r="AL53" i="55"/>
  <c r="AM30" i="55"/>
  <c r="AL54" i="55"/>
  <c r="AL56" i="55"/>
  <c r="AL55" i="55"/>
  <c r="BD29" i="61"/>
  <c r="CJ29" i="61"/>
  <c r="AL53" i="31"/>
  <c r="AL54" i="31"/>
  <c r="AM30" i="31"/>
  <c r="AL56" i="31"/>
  <c r="AL55" i="31"/>
  <c r="AQ54" i="37"/>
  <c r="AR30" i="37"/>
  <c r="AQ53" i="37"/>
  <c r="AQ56" i="37"/>
  <c r="AQ55" i="37"/>
  <c r="BW29" i="35"/>
  <c r="DF29" i="35"/>
  <c r="DG29" i="35" s="1"/>
  <c r="DH29" i="35" s="1"/>
  <c r="DI29" i="35" s="1"/>
  <c r="DJ29" i="35" s="1"/>
  <c r="DK29" i="35" s="1"/>
  <c r="DL29" i="35" s="1"/>
  <c r="DM29" i="35" s="1"/>
  <c r="DN29" i="35" s="1"/>
  <c r="CR29" i="35"/>
  <c r="BV29" i="35"/>
  <c r="CV29" i="35"/>
  <c r="AQ53" i="13"/>
  <c r="AQ54" i="13"/>
  <c r="AR30" i="13"/>
  <c r="AQ56" i="13"/>
  <c r="AQ55" i="13"/>
  <c r="AP27" i="13"/>
  <c r="AP24" i="13" s="1"/>
  <c r="AP28" i="13"/>
  <c r="AZ38" i="31"/>
  <c r="CK38" i="17"/>
  <c r="BE38" i="17"/>
  <c r="BP38" i="15"/>
  <c r="BQ38" i="15" s="1"/>
  <c r="BR38" i="15" s="1"/>
  <c r="BS38" i="15" s="1"/>
  <c r="BT38" i="15" s="1"/>
  <c r="BF38" i="15"/>
  <c r="CL38" i="15"/>
  <c r="BG38" i="15"/>
  <c r="CP38" i="35"/>
  <c r="BJ38" i="35"/>
  <c r="BI29" i="13"/>
  <c r="CO29" i="13"/>
  <c r="AZ34" i="33"/>
  <c r="AW34" i="61"/>
  <c r="CK34" i="51"/>
  <c r="BE34" i="51"/>
  <c r="CP38" i="45"/>
  <c r="BJ38" i="45"/>
  <c r="AP28" i="41"/>
  <c r="AP27" i="41"/>
  <c r="AP24" i="41" s="1"/>
  <c r="AQ54" i="41"/>
  <c r="AR30" i="41"/>
  <c r="AQ53" i="41"/>
  <c r="AQ56" i="41"/>
  <c r="AQ55" i="41"/>
  <c r="BH29" i="41"/>
  <c r="CM29" i="41"/>
  <c r="AP27" i="17"/>
  <c r="AP24" i="17" s="1"/>
  <c r="AP28" i="17"/>
  <c r="BE29" i="57"/>
  <c r="CK29" i="57"/>
  <c r="CQ38" i="59"/>
  <c r="BU38" i="59"/>
  <c r="CN34" i="17"/>
  <c r="AH28" i="61"/>
  <c r="AH27" i="61"/>
  <c r="AH24" i="61" s="1"/>
  <c r="BJ34" i="35"/>
  <c r="CP34" i="35"/>
  <c r="AO54" i="25"/>
  <c r="AP30" i="25"/>
  <c r="AO53" i="25"/>
  <c r="AO55" i="25"/>
  <c r="AO56" i="25"/>
  <c r="AM53" i="53"/>
  <c r="AM56" i="53"/>
  <c r="AM54" i="53"/>
  <c r="AM55" i="53"/>
  <c r="AL28" i="53"/>
  <c r="AL27" i="53"/>
  <c r="AL24" i="53" s="1"/>
  <c r="BI29" i="37"/>
  <c r="CO29" i="37"/>
  <c r="CP38" i="37"/>
  <c r="BJ38" i="37"/>
  <c r="BJ38" i="55"/>
  <c r="CP38" i="55"/>
  <c r="AX34" i="57"/>
  <c r="AZ34" i="31"/>
  <c r="AL28" i="29"/>
  <c r="AL27" i="29"/>
  <c r="AL24" i="29" s="1"/>
  <c r="BJ38" i="57"/>
  <c r="CP38" i="57"/>
  <c r="AM53" i="27"/>
  <c r="AM54" i="27"/>
  <c r="AM55" i="27"/>
  <c r="AM56" i="27"/>
  <c r="AP27" i="19"/>
  <c r="AP24" i="19" s="1"/>
  <c r="AP28" i="19"/>
  <c r="AP27" i="15"/>
  <c r="AP24" i="15" s="1"/>
  <c r="AP28" i="15"/>
  <c r="CM29" i="15"/>
  <c r="BH29" i="15"/>
  <c r="AZ29" i="33"/>
  <c r="BJ38" i="43"/>
  <c r="CP38" i="43"/>
  <c r="CP38" i="11"/>
  <c r="BJ38" i="11"/>
  <c r="AR30" i="35"/>
  <c r="AQ54" i="35"/>
  <c r="AQ53" i="35"/>
  <c r="AQ55" i="35"/>
  <c r="AQ56" i="35"/>
  <c r="AP27" i="35"/>
  <c r="AP24" i="35" s="1"/>
  <c r="AP28" i="35"/>
  <c r="BU38" i="13"/>
  <c r="CQ38" i="13"/>
  <c r="AN28" i="47"/>
  <c r="AN27" i="47"/>
  <c r="AN24" i="47" s="1"/>
  <c r="BG38" i="19"/>
  <c r="CL38" i="19"/>
  <c r="BP38" i="19"/>
  <c r="BQ38" i="19" s="1"/>
  <c r="BR38" i="19" s="1"/>
  <c r="BS38" i="19" s="1"/>
  <c r="BT38" i="19" s="1"/>
  <c r="BF38" i="19"/>
  <c r="AJ27" i="57"/>
  <c r="AJ24" i="57" s="1"/>
  <c r="AJ28" i="57"/>
  <c r="AK53" i="57"/>
  <c r="AK54" i="57"/>
  <c r="AL30" i="57"/>
  <c r="AK56" i="57"/>
  <c r="AK55" i="57"/>
  <c r="AP27" i="39"/>
  <c r="AP24" i="39" s="1"/>
  <c r="AP28" i="39"/>
  <c r="AR30" i="43"/>
  <c r="AQ53" i="43"/>
  <c r="AQ54" i="43"/>
  <c r="AQ56" i="43"/>
  <c r="AQ55" i="43"/>
  <c r="BY34" i="53"/>
  <c r="CT34" i="53"/>
  <c r="CX34" i="53"/>
  <c r="BD34" i="23"/>
  <c r="CJ34" i="23"/>
  <c r="BP29" i="17"/>
  <c r="BQ29" i="17" s="1"/>
  <c r="BR29" i="17" s="1"/>
  <c r="BS29" i="17" s="1"/>
  <c r="BT29" i="17" s="1"/>
  <c r="BG29" i="17"/>
  <c r="CL29" i="17"/>
  <c r="BF29" i="17"/>
  <c r="AK28" i="55"/>
  <c r="AK27" i="55"/>
  <c r="AK24" i="55" s="1"/>
  <c r="CP34" i="15"/>
  <c r="BJ34" i="15"/>
  <c r="AK28" i="31"/>
  <c r="AK27" i="31"/>
  <c r="AK24" i="31" s="1"/>
  <c r="AP27" i="37"/>
  <c r="AP24" i="37" s="1"/>
  <c r="AP28" i="37"/>
  <c r="BI29" i="11"/>
  <c r="CO29" i="11"/>
  <c r="AP54" i="45"/>
  <c r="AP53" i="45"/>
  <c r="AQ30" i="45"/>
  <c r="AP56" i="45"/>
  <c r="AP55" i="45"/>
  <c r="AO28" i="45"/>
  <c r="AO27" i="45"/>
  <c r="AO24" i="45" s="1"/>
  <c r="BE34" i="19"/>
  <c r="CK34" i="19"/>
  <c r="CK29" i="19"/>
  <c r="BE29" i="19"/>
  <c r="AL54" i="33"/>
  <c r="AM30" i="33"/>
  <c r="AL53" i="33"/>
  <c r="AL55" i="33"/>
  <c r="AL56" i="33"/>
  <c r="AK28" i="33"/>
  <c r="AK27" i="33"/>
  <c r="AK24" i="33" s="1"/>
  <c r="AX38" i="33"/>
  <c r="BB38" i="25"/>
  <c r="CF38" i="25"/>
  <c r="CG38" i="25"/>
  <c r="CH38" i="25"/>
  <c r="AO27" i="9"/>
  <c r="AO24" i="9" s="1"/>
  <c r="AO28" i="9"/>
  <c r="AP54" i="9"/>
  <c r="AQ30" i="9"/>
  <c r="AP56" i="9"/>
  <c r="AP53" i="9"/>
  <c r="AP55" i="9"/>
  <c r="BA29" i="29"/>
  <c r="BK29" i="29"/>
  <c r="BL29" i="29" s="1"/>
  <c r="BM29" i="29" s="1"/>
  <c r="BN29" i="29" s="1"/>
  <c r="BO29" i="29" s="1"/>
  <c r="CN29" i="41"/>
  <c r="AQ54" i="17"/>
  <c r="AR30" i="17"/>
  <c r="AQ53" i="17"/>
  <c r="AQ55" i="17"/>
  <c r="AQ56" i="17"/>
  <c r="AR54" i="64"/>
  <c r="AS30" i="64"/>
  <c r="AR53" i="64"/>
  <c r="AR56" i="64"/>
  <c r="AR55" i="64"/>
  <c r="AQ28" i="64"/>
  <c r="AQ27" i="64"/>
  <c r="AQ24" i="64" s="1"/>
  <c r="AN53" i="49"/>
  <c r="AO30" i="49"/>
  <c r="AN56" i="49"/>
  <c r="AN54" i="49"/>
  <c r="AN55" i="49"/>
  <c r="AM27" i="51"/>
  <c r="AM24" i="51" s="1"/>
  <c r="AD23" i="51" s="1"/>
  <c r="AN30" i="51" s="1"/>
  <c r="AM28" i="51"/>
  <c r="CM34" i="17"/>
  <c r="BH34" i="17"/>
  <c r="AI54" i="61"/>
  <c r="AJ30" i="61"/>
  <c r="AI53" i="61"/>
  <c r="AI56" i="61"/>
  <c r="AI55" i="61"/>
  <c r="BI34" i="37"/>
  <c r="CO34" i="37"/>
  <c r="AN28" i="25"/>
  <c r="AN27" i="25"/>
  <c r="AN24" i="25" s="1"/>
  <c r="BU37" i="53"/>
  <c r="CQ37" i="53"/>
  <c r="CP38" i="53"/>
  <c r="BJ38" i="53"/>
  <c r="CP38" i="49"/>
  <c r="BJ38" i="49"/>
  <c r="CQ37" i="49"/>
  <c r="BU37" i="49"/>
  <c r="CQ37" i="47"/>
  <c r="BU37" i="47"/>
  <c r="CP38" i="47"/>
  <c r="BJ38" i="47"/>
  <c r="BU38" i="39"/>
  <c r="CQ38" i="39"/>
  <c r="BU37" i="39"/>
  <c r="CQ37" i="39"/>
  <c r="CN38" i="9"/>
  <c r="BJ37" i="9"/>
  <c r="CP37" i="9"/>
  <c r="CM38" i="9"/>
  <c r="BH38" i="9"/>
  <c r="BR29" i="3"/>
  <c r="CM36" i="3"/>
  <c r="BH36" i="3"/>
  <c r="CM52" i="3"/>
  <c r="BH52" i="3"/>
  <c r="BI29" i="3"/>
  <c r="CP29" i="3" s="1"/>
  <c r="AS37" i="3"/>
  <c r="AS38" i="3"/>
  <c r="CP34" i="37" l="1"/>
  <c r="BJ34" i="37"/>
  <c r="AJ53" i="61"/>
  <c r="AK30" i="61"/>
  <c r="AJ54" i="61"/>
  <c r="AJ56" i="61"/>
  <c r="AJ55" i="61"/>
  <c r="AN54" i="51"/>
  <c r="AO30" i="51"/>
  <c r="AN53" i="51"/>
  <c r="AN56" i="51"/>
  <c r="AN55" i="51"/>
  <c r="AO54" i="49"/>
  <c r="AP30" i="49"/>
  <c r="AO56" i="49"/>
  <c r="AO53" i="49"/>
  <c r="AO55" i="49"/>
  <c r="AR27" i="64"/>
  <c r="AR24" i="64" s="1"/>
  <c r="AR28" i="64"/>
  <c r="AS30" i="17"/>
  <c r="AR53" i="17"/>
  <c r="AR54" i="17"/>
  <c r="AR55" i="17"/>
  <c r="AR56" i="17"/>
  <c r="CH29" i="29"/>
  <c r="CF29" i="29"/>
  <c r="CG29" i="29"/>
  <c r="BB29" i="29"/>
  <c r="AP27" i="9"/>
  <c r="AP24" i="9" s="1"/>
  <c r="AP28" i="9"/>
  <c r="AR30" i="9"/>
  <c r="AQ55" i="9"/>
  <c r="AQ54" i="9"/>
  <c r="AQ53" i="9"/>
  <c r="AQ56" i="9"/>
  <c r="BC38" i="25"/>
  <c r="CI38" i="25"/>
  <c r="AY38" i="33"/>
  <c r="AM54" i="33"/>
  <c r="AM53" i="33"/>
  <c r="AM55" i="33"/>
  <c r="AM56" i="33"/>
  <c r="BF29" i="19"/>
  <c r="BG29" i="19"/>
  <c r="BP29" i="19"/>
  <c r="BQ29" i="19" s="1"/>
  <c r="BR29" i="19" s="1"/>
  <c r="BS29" i="19" s="1"/>
  <c r="BT29" i="19" s="1"/>
  <c r="CL29" i="19"/>
  <c r="BF34" i="19"/>
  <c r="CL34" i="19"/>
  <c r="BP34" i="19"/>
  <c r="BQ34" i="19" s="1"/>
  <c r="BR34" i="19" s="1"/>
  <c r="BS34" i="19" s="1"/>
  <c r="BT34" i="19" s="1"/>
  <c r="BG34" i="19"/>
  <c r="AP28" i="45"/>
  <c r="AP27" i="45"/>
  <c r="AP24" i="45" s="1"/>
  <c r="CU34" i="53"/>
  <c r="CY34" i="53"/>
  <c r="BZ34" i="53"/>
  <c r="AQ27" i="43"/>
  <c r="AQ24" i="43" s="1"/>
  <c r="AQ28" i="43"/>
  <c r="AL54" i="57"/>
  <c r="AM30" i="57"/>
  <c r="AL53" i="57"/>
  <c r="AL56" i="57"/>
  <c r="AL55" i="57"/>
  <c r="AK27" i="57"/>
  <c r="AK24" i="57" s="1"/>
  <c r="AK28" i="57"/>
  <c r="BH38" i="19"/>
  <c r="CM38" i="19"/>
  <c r="CV38" i="13"/>
  <c r="BW38" i="13"/>
  <c r="DF38" i="13"/>
  <c r="DG38" i="13" s="1"/>
  <c r="DH38" i="13" s="1"/>
  <c r="DI38" i="13" s="1"/>
  <c r="DJ38" i="13" s="1"/>
  <c r="DK38" i="13" s="1"/>
  <c r="DL38" i="13" s="1"/>
  <c r="DM38" i="13" s="1"/>
  <c r="DN38" i="13" s="1"/>
  <c r="CR38" i="13"/>
  <c r="BV38" i="13"/>
  <c r="BU38" i="11"/>
  <c r="CQ38" i="11"/>
  <c r="BU38" i="43"/>
  <c r="CQ38" i="43"/>
  <c r="CO29" i="15"/>
  <c r="BI29" i="15"/>
  <c r="BU38" i="57"/>
  <c r="CQ38" i="57"/>
  <c r="BA34" i="31"/>
  <c r="BK34" i="31"/>
  <c r="AY34" i="57"/>
  <c r="BJ29" i="37"/>
  <c r="CP29" i="37"/>
  <c r="AM27" i="53"/>
  <c r="AM24" i="53" s="1"/>
  <c r="AD23" i="53" s="1"/>
  <c r="AN30" i="53" s="1"/>
  <c r="AM28" i="53"/>
  <c r="AP53" i="25"/>
  <c r="AP54" i="25"/>
  <c r="AQ30" i="25"/>
  <c r="AP55" i="25"/>
  <c r="AP56" i="25"/>
  <c r="BP29" i="57"/>
  <c r="BQ29" i="57" s="1"/>
  <c r="BR29" i="57" s="1"/>
  <c r="BS29" i="57" s="1"/>
  <c r="BT29" i="57" s="1"/>
  <c r="CL29" i="57"/>
  <c r="BG29" i="57"/>
  <c r="BF29" i="57"/>
  <c r="BI29" i="41"/>
  <c r="CO29" i="41"/>
  <c r="AS30" i="41"/>
  <c r="AR54" i="41"/>
  <c r="AR53" i="41"/>
  <c r="AR56" i="41"/>
  <c r="AR55" i="41"/>
  <c r="BP34" i="51"/>
  <c r="BQ34" i="51" s="1"/>
  <c r="BR34" i="51" s="1"/>
  <c r="BS34" i="51" s="1"/>
  <c r="BT34" i="51" s="1"/>
  <c r="BF34" i="51"/>
  <c r="CL34" i="51"/>
  <c r="BG34" i="51"/>
  <c r="CQ38" i="35"/>
  <c r="BU38" i="35"/>
  <c r="BG38" i="17"/>
  <c r="BF38" i="17"/>
  <c r="BP38" i="17"/>
  <c r="BQ38" i="17" s="1"/>
  <c r="BR38" i="17" s="1"/>
  <c r="BS38" i="17" s="1"/>
  <c r="BT38" i="17" s="1"/>
  <c r="CL38" i="17"/>
  <c r="AR53" i="13"/>
  <c r="AR54" i="13"/>
  <c r="AS30" i="13"/>
  <c r="AR56" i="13"/>
  <c r="AR55" i="13"/>
  <c r="AQ27" i="13"/>
  <c r="AQ24" i="13" s="1"/>
  <c r="AQ28" i="13"/>
  <c r="CW29" i="35"/>
  <c r="BX29" i="35"/>
  <c r="CS29" i="35"/>
  <c r="AQ28" i="37"/>
  <c r="AQ27" i="37"/>
  <c r="AQ24" i="37" s="1"/>
  <c r="AL27" i="55"/>
  <c r="AL24" i="55" s="1"/>
  <c r="AL28" i="55"/>
  <c r="CI29" i="27"/>
  <c r="BC29" i="27"/>
  <c r="AQ27" i="39"/>
  <c r="AQ24" i="39" s="1"/>
  <c r="AQ28" i="39"/>
  <c r="AR53" i="39"/>
  <c r="AS30" i="39"/>
  <c r="AR56" i="39"/>
  <c r="AR54" i="39"/>
  <c r="AR55" i="39"/>
  <c r="AK53" i="59"/>
  <c r="AL30" i="59"/>
  <c r="AK54" i="59"/>
  <c r="AK56" i="59"/>
  <c r="AK55" i="59"/>
  <c r="CQ34" i="11"/>
  <c r="BU34" i="11"/>
  <c r="CK29" i="59"/>
  <c r="BE29" i="59"/>
  <c r="CN34" i="41"/>
  <c r="AQ27" i="11"/>
  <c r="AQ24" i="11" s="1"/>
  <c r="AQ28" i="11"/>
  <c r="AR54" i="19"/>
  <c r="AS30" i="19"/>
  <c r="AR53" i="19"/>
  <c r="AR56" i="19"/>
  <c r="AR55" i="19"/>
  <c r="BE34" i="45"/>
  <c r="CK34" i="45"/>
  <c r="CK34" i="27"/>
  <c r="BE34" i="27"/>
  <c r="BI38" i="64"/>
  <c r="CO38" i="64"/>
  <c r="AR30" i="23"/>
  <c r="AQ54" i="23"/>
  <c r="AQ53" i="23"/>
  <c r="AQ55" i="23"/>
  <c r="AQ56" i="23"/>
  <c r="CN29" i="55"/>
  <c r="CJ34" i="25"/>
  <c r="BD34" i="25"/>
  <c r="CQ38" i="61"/>
  <c r="BU38" i="61"/>
  <c r="CM29" i="64"/>
  <c r="BH29" i="64"/>
  <c r="CN29" i="64"/>
  <c r="AI28" i="61"/>
  <c r="AI27" i="61"/>
  <c r="AI24" i="61" s="1"/>
  <c r="BI34" i="17"/>
  <c r="CO34" i="17"/>
  <c r="AN27" i="49"/>
  <c r="AN24" i="49" s="1"/>
  <c r="AN28" i="49"/>
  <c r="AS54" i="64"/>
  <c r="AT30" i="64"/>
  <c r="AS53" i="64"/>
  <c r="AS56" i="64"/>
  <c r="AS55" i="64"/>
  <c r="AQ27" i="17"/>
  <c r="AQ24" i="17" s="1"/>
  <c r="AQ28" i="17"/>
  <c r="AL28" i="33"/>
  <c r="AL27" i="33"/>
  <c r="AL24" i="33" s="1"/>
  <c r="AQ54" i="45"/>
  <c r="AQ53" i="45"/>
  <c r="AR30" i="45"/>
  <c r="AQ56" i="45"/>
  <c r="AQ55" i="45"/>
  <c r="BJ29" i="11"/>
  <c r="CP29" i="11"/>
  <c r="CQ34" i="15"/>
  <c r="BU34" i="15"/>
  <c r="CM29" i="17"/>
  <c r="BH29" i="17"/>
  <c r="CN29" i="17"/>
  <c r="BE34" i="23"/>
  <c r="CK34" i="23"/>
  <c r="AR53" i="43"/>
  <c r="AR54" i="43"/>
  <c r="AS30" i="43"/>
  <c r="AR56" i="43"/>
  <c r="AR55" i="43"/>
  <c r="CN38" i="19"/>
  <c r="AQ27" i="35"/>
  <c r="AQ24" i="35" s="1"/>
  <c r="AQ28" i="35"/>
  <c r="AS30" i="35"/>
  <c r="AR54" i="35"/>
  <c r="AR53" i="35"/>
  <c r="AR55" i="35"/>
  <c r="AR56" i="35"/>
  <c r="BA29" i="33"/>
  <c r="BK29" i="33"/>
  <c r="AM28" i="27"/>
  <c r="AM27" i="27"/>
  <c r="AM24" i="27" s="1"/>
  <c r="AD23" i="27" s="1"/>
  <c r="AN30" i="27" s="1"/>
  <c r="CQ38" i="55"/>
  <c r="BU38" i="55"/>
  <c r="CQ38" i="37"/>
  <c r="BU38" i="37"/>
  <c r="AO28" i="25"/>
  <c r="AO27" i="25"/>
  <c r="AO24" i="25" s="1"/>
  <c r="BU34" i="35"/>
  <c r="CQ34" i="35"/>
  <c r="DF38" i="59"/>
  <c r="DG38" i="59" s="1"/>
  <c r="DH38" i="59" s="1"/>
  <c r="DI38" i="59" s="1"/>
  <c r="DJ38" i="59" s="1"/>
  <c r="DK38" i="59" s="1"/>
  <c r="DL38" i="59" s="1"/>
  <c r="DM38" i="59" s="1"/>
  <c r="DN38" i="59" s="1"/>
  <c r="CV38" i="59"/>
  <c r="BW38" i="59"/>
  <c r="BV38" i="59"/>
  <c r="CR38" i="59"/>
  <c r="AQ27" i="41"/>
  <c r="AQ24" i="41" s="1"/>
  <c r="AQ28" i="41"/>
  <c r="CQ38" i="45"/>
  <c r="BU38" i="45"/>
  <c r="AX34" i="61"/>
  <c r="BA34" i="33"/>
  <c r="BK34" i="33"/>
  <c r="BJ29" i="13"/>
  <c r="CP29" i="13"/>
  <c r="CN38" i="15"/>
  <c r="BH38" i="15"/>
  <c r="CM38" i="15"/>
  <c r="BA38" i="31"/>
  <c r="BK38" i="31"/>
  <c r="AR54" i="37"/>
  <c r="AS30" i="37"/>
  <c r="AR53" i="37"/>
  <c r="AR56" i="37"/>
  <c r="AR55" i="37"/>
  <c r="AM53" i="31"/>
  <c r="AM54" i="31"/>
  <c r="AM56" i="31"/>
  <c r="AM55" i="31"/>
  <c r="AL27" i="31"/>
  <c r="AL24" i="31" s="1"/>
  <c r="AL28" i="31"/>
  <c r="BE29" i="61"/>
  <c r="CK29" i="61"/>
  <c r="AM53" i="55"/>
  <c r="AM54" i="55"/>
  <c r="AM56" i="55"/>
  <c r="AM55" i="55"/>
  <c r="BP34" i="43"/>
  <c r="BQ34" i="43" s="1"/>
  <c r="BR34" i="43" s="1"/>
  <c r="BS34" i="43" s="1"/>
  <c r="BT34" i="43" s="1"/>
  <c r="CL34" i="43"/>
  <c r="BG34" i="43"/>
  <c r="BF34" i="43"/>
  <c r="CJ34" i="29"/>
  <c r="BD34" i="29"/>
  <c r="CN34" i="64"/>
  <c r="BH34" i="64"/>
  <c r="CM34" i="64"/>
  <c r="CQ38" i="41"/>
  <c r="BU38" i="41"/>
  <c r="AJ27" i="59"/>
  <c r="AJ24" i="59" s="1"/>
  <c r="AJ28" i="59"/>
  <c r="BU38" i="51"/>
  <c r="CQ38" i="51"/>
  <c r="AO28" i="47"/>
  <c r="AO27" i="47"/>
  <c r="AO24" i="47" s="1"/>
  <c r="AP53" i="47"/>
  <c r="AP55" i="47"/>
  <c r="AP54" i="47"/>
  <c r="AQ30" i="47"/>
  <c r="AP56" i="47"/>
  <c r="BH34" i="41"/>
  <c r="CM34" i="41"/>
  <c r="CQ34" i="13"/>
  <c r="BU34" i="13"/>
  <c r="AR54" i="15"/>
  <c r="AR53" i="15"/>
  <c r="AS30" i="15"/>
  <c r="AR55" i="15"/>
  <c r="AR56" i="15"/>
  <c r="AQ27" i="15"/>
  <c r="AQ24" i="15" s="1"/>
  <c r="AQ28" i="15"/>
  <c r="AR53" i="11"/>
  <c r="AS30" i="11"/>
  <c r="AR54" i="11"/>
  <c r="AR56" i="11"/>
  <c r="AR55" i="11"/>
  <c r="AQ27" i="19"/>
  <c r="AQ24" i="19" s="1"/>
  <c r="AQ28" i="19"/>
  <c r="AM27" i="29"/>
  <c r="AM24" i="29" s="1"/>
  <c r="AD23" i="29" s="1"/>
  <c r="AN30" i="29" s="1"/>
  <c r="AM28" i="29"/>
  <c r="CJ38" i="23"/>
  <c r="BD38" i="23"/>
  <c r="BD29" i="25"/>
  <c r="CJ29" i="25"/>
  <c r="AZ38" i="29"/>
  <c r="AY34" i="59"/>
  <c r="BK34" i="55"/>
  <c r="BA34" i="55"/>
  <c r="AP27" i="23"/>
  <c r="AP24" i="23" s="1"/>
  <c r="AP28" i="23"/>
  <c r="BK29" i="31"/>
  <c r="BA29" i="31"/>
  <c r="BC38" i="27"/>
  <c r="CI38" i="27"/>
  <c r="CM29" i="55"/>
  <c r="BH29" i="55"/>
  <c r="CK29" i="23"/>
  <c r="BE29" i="23"/>
  <c r="DF37" i="53"/>
  <c r="DG37" i="53" s="1"/>
  <c r="DH37" i="53" s="1"/>
  <c r="DI37" i="53" s="1"/>
  <c r="DJ37" i="53" s="1"/>
  <c r="DK37" i="53" s="1"/>
  <c r="DL37" i="53" s="1"/>
  <c r="DM37" i="53" s="1"/>
  <c r="DN37" i="53" s="1"/>
  <c r="CV37" i="53"/>
  <c r="BW37" i="53"/>
  <c r="CR37" i="53"/>
  <c r="BV37" i="53"/>
  <c r="BU38" i="53"/>
  <c r="CQ38" i="53"/>
  <c r="CQ38" i="49"/>
  <c r="BU38" i="49"/>
  <c r="BV37" i="49"/>
  <c r="DF37" i="49"/>
  <c r="DG37" i="49" s="1"/>
  <c r="DH37" i="49" s="1"/>
  <c r="DI37" i="49" s="1"/>
  <c r="DJ37" i="49" s="1"/>
  <c r="DK37" i="49" s="1"/>
  <c r="DL37" i="49" s="1"/>
  <c r="DM37" i="49" s="1"/>
  <c r="DN37" i="49" s="1"/>
  <c r="CR37" i="49"/>
  <c r="BW37" i="49"/>
  <c r="CV37" i="49"/>
  <c r="CQ38" i="47"/>
  <c r="BU38" i="47"/>
  <c r="BV37" i="47"/>
  <c r="DF37" i="47"/>
  <c r="DG37" i="47" s="1"/>
  <c r="DH37" i="47" s="1"/>
  <c r="DI37" i="47" s="1"/>
  <c r="DJ37" i="47" s="1"/>
  <c r="DK37" i="47" s="1"/>
  <c r="DL37" i="47" s="1"/>
  <c r="DM37" i="47" s="1"/>
  <c r="DN37" i="47" s="1"/>
  <c r="BW37" i="47"/>
  <c r="CR37" i="47"/>
  <c r="CV37" i="47"/>
  <c r="BV37" i="39"/>
  <c r="BW37" i="39"/>
  <c r="DF37" i="39"/>
  <c r="DG37" i="39" s="1"/>
  <c r="DH37" i="39" s="1"/>
  <c r="DI37" i="39" s="1"/>
  <c r="DJ37" i="39" s="1"/>
  <c r="DK37" i="39" s="1"/>
  <c r="DL37" i="39" s="1"/>
  <c r="DM37" i="39" s="1"/>
  <c r="DN37" i="39" s="1"/>
  <c r="CR37" i="39"/>
  <c r="CV37" i="39"/>
  <c r="BV38" i="39"/>
  <c r="CV38" i="39"/>
  <c r="DF38" i="39"/>
  <c r="DG38" i="39" s="1"/>
  <c r="DH38" i="39" s="1"/>
  <c r="DI38" i="39" s="1"/>
  <c r="DJ38" i="39" s="1"/>
  <c r="DK38" i="39" s="1"/>
  <c r="DL38" i="39" s="1"/>
  <c r="DM38" i="39" s="1"/>
  <c r="DN38" i="39" s="1"/>
  <c r="CR38" i="39"/>
  <c r="BW38" i="39"/>
  <c r="CO38" i="9"/>
  <c r="BI38" i="9"/>
  <c r="CQ37" i="9"/>
  <c r="BU37" i="9"/>
  <c r="BS29" i="3"/>
  <c r="BI36" i="3"/>
  <c r="CO36" i="3"/>
  <c r="CO52" i="3"/>
  <c r="BI52" i="3"/>
  <c r="BJ29" i="3"/>
  <c r="CQ29" i="3" s="1"/>
  <c r="AT37" i="3"/>
  <c r="AT38" i="3"/>
  <c r="BG29" i="23" l="1"/>
  <c r="CL29" i="23"/>
  <c r="BP29" i="23"/>
  <c r="BQ29" i="23" s="1"/>
  <c r="BR29" i="23" s="1"/>
  <c r="BS29" i="23" s="1"/>
  <c r="BT29" i="23" s="1"/>
  <c r="BF29" i="23"/>
  <c r="BI29" i="55"/>
  <c r="CO29" i="55"/>
  <c r="CJ38" i="27"/>
  <c r="BD38" i="27"/>
  <c r="BL29" i="31"/>
  <c r="CH34" i="55"/>
  <c r="BB34" i="55"/>
  <c r="CG34" i="55"/>
  <c r="CF34" i="55"/>
  <c r="AN53" i="29"/>
  <c r="AO30" i="29"/>
  <c r="AN54" i="29"/>
  <c r="AN55" i="29"/>
  <c r="AN56" i="29"/>
  <c r="AS54" i="11"/>
  <c r="AS53" i="11"/>
  <c r="AT30" i="11"/>
  <c r="AS56" i="11"/>
  <c r="AS55" i="11"/>
  <c r="AT30" i="15"/>
  <c r="AS54" i="15"/>
  <c r="AS53" i="15"/>
  <c r="AS55" i="15"/>
  <c r="AS56" i="15"/>
  <c r="CV34" i="13"/>
  <c r="BW34" i="13"/>
  <c r="DF34" i="13"/>
  <c r="DG34" i="13" s="1"/>
  <c r="DH34" i="13" s="1"/>
  <c r="DI34" i="13" s="1"/>
  <c r="DJ34" i="13" s="1"/>
  <c r="DK34" i="13" s="1"/>
  <c r="DL34" i="13" s="1"/>
  <c r="DM34" i="13" s="1"/>
  <c r="DN34" i="13" s="1"/>
  <c r="CR34" i="13"/>
  <c r="BV34" i="13"/>
  <c r="BI34" i="41"/>
  <c r="CO34" i="41"/>
  <c r="AQ53" i="47"/>
  <c r="AR30" i="47"/>
  <c r="AQ56" i="47"/>
  <c r="AQ54" i="47"/>
  <c r="AQ55" i="47"/>
  <c r="CR38" i="51"/>
  <c r="BV38" i="51"/>
  <c r="CV38" i="51"/>
  <c r="BW38" i="51"/>
  <c r="DF38" i="51"/>
  <c r="DG38" i="51" s="1"/>
  <c r="DH38" i="51" s="1"/>
  <c r="DI38" i="51" s="1"/>
  <c r="DJ38" i="51" s="1"/>
  <c r="DK38" i="51" s="1"/>
  <c r="DL38" i="51" s="1"/>
  <c r="DM38" i="51" s="1"/>
  <c r="DN38" i="51" s="1"/>
  <c r="CM34" i="43"/>
  <c r="BH34" i="43"/>
  <c r="AR28" i="37"/>
  <c r="AR27" i="37"/>
  <c r="AR24" i="37" s="1"/>
  <c r="BL38" i="31"/>
  <c r="CO38" i="15"/>
  <c r="BI38" i="15"/>
  <c r="CQ29" i="13"/>
  <c r="BU29" i="13"/>
  <c r="BL34" i="33"/>
  <c r="CS38" i="59"/>
  <c r="BX38" i="59"/>
  <c r="CW38" i="59"/>
  <c r="DF38" i="55"/>
  <c r="DG38" i="55" s="1"/>
  <c r="DH38" i="55" s="1"/>
  <c r="DI38" i="55" s="1"/>
  <c r="DJ38" i="55" s="1"/>
  <c r="DK38" i="55" s="1"/>
  <c r="DL38" i="55" s="1"/>
  <c r="DM38" i="55" s="1"/>
  <c r="DN38" i="55" s="1"/>
  <c r="CR38" i="55"/>
  <c r="BV38" i="55"/>
  <c r="CV38" i="55"/>
  <c r="BW38" i="55"/>
  <c r="AN53" i="27"/>
  <c r="AO30" i="27"/>
  <c r="AN54" i="27"/>
  <c r="AN55" i="27"/>
  <c r="AN56" i="27"/>
  <c r="BL29" i="33"/>
  <c r="AR28" i="35"/>
  <c r="AR27" i="35"/>
  <c r="AR24" i="35" s="1"/>
  <c r="AS54" i="35"/>
  <c r="AS53" i="35"/>
  <c r="AT30" i="35"/>
  <c r="AS55" i="35"/>
  <c r="AS56" i="35"/>
  <c r="BG34" i="23"/>
  <c r="BF34" i="23"/>
  <c r="BP34" i="23"/>
  <c r="BQ34" i="23" s="1"/>
  <c r="BR34" i="23" s="1"/>
  <c r="BS34" i="23" s="1"/>
  <c r="BT34" i="23" s="1"/>
  <c r="CL34" i="23"/>
  <c r="CO29" i="17"/>
  <c r="BI29" i="17"/>
  <c r="BU29" i="11"/>
  <c r="CQ29" i="11"/>
  <c r="AQ28" i="45"/>
  <c r="AQ27" i="45"/>
  <c r="AQ24" i="45" s="1"/>
  <c r="AS28" i="64"/>
  <c r="AS27" i="64"/>
  <c r="AS24" i="64" s="1"/>
  <c r="CO29" i="64"/>
  <c r="BI29" i="64"/>
  <c r="BE34" i="25"/>
  <c r="CK34" i="25"/>
  <c r="CP38" i="64"/>
  <c r="BJ38" i="64"/>
  <c r="CL34" i="27"/>
  <c r="BP34" i="27"/>
  <c r="BQ34" i="27" s="1"/>
  <c r="BR34" i="27" s="1"/>
  <c r="BS34" i="27" s="1"/>
  <c r="BT34" i="27" s="1"/>
  <c r="BF34" i="27"/>
  <c r="BG34" i="27"/>
  <c r="BG34" i="45"/>
  <c r="CL34" i="45"/>
  <c r="BP34" i="45"/>
  <c r="BQ34" i="45" s="1"/>
  <c r="BR34" i="45" s="1"/>
  <c r="BS34" i="45" s="1"/>
  <c r="BT34" i="45" s="1"/>
  <c r="BF34" i="45"/>
  <c r="AS53" i="19"/>
  <c r="AS54" i="19"/>
  <c r="AT30" i="19"/>
  <c r="AS56" i="19"/>
  <c r="AS55" i="19"/>
  <c r="BP29" i="59"/>
  <c r="BQ29" i="59" s="1"/>
  <c r="BR29" i="59" s="1"/>
  <c r="BS29" i="59" s="1"/>
  <c r="BT29" i="59" s="1"/>
  <c r="BF29" i="59"/>
  <c r="BG29" i="59"/>
  <c r="CL29" i="59"/>
  <c r="CV34" i="11"/>
  <c r="BW34" i="11"/>
  <c r="BV34" i="11"/>
  <c r="CR34" i="11"/>
  <c r="DF34" i="11"/>
  <c r="DG34" i="11" s="1"/>
  <c r="DH34" i="11" s="1"/>
  <c r="DI34" i="11" s="1"/>
  <c r="DJ34" i="11" s="1"/>
  <c r="DK34" i="11" s="1"/>
  <c r="DL34" i="11" s="1"/>
  <c r="DM34" i="11" s="1"/>
  <c r="DN34" i="11" s="1"/>
  <c r="AK28" i="59"/>
  <c r="AK27" i="59"/>
  <c r="AK24" i="59" s="1"/>
  <c r="AS53" i="39"/>
  <c r="AS55" i="39"/>
  <c r="AS54" i="39"/>
  <c r="AT30" i="39"/>
  <c r="AS56" i="39"/>
  <c r="CJ29" i="27"/>
  <c r="BD29" i="27"/>
  <c r="CN38" i="17"/>
  <c r="CN34" i="51"/>
  <c r="BH34" i="51"/>
  <c r="CM34" i="51"/>
  <c r="AR27" i="41"/>
  <c r="AR24" i="41" s="1"/>
  <c r="AR28" i="41"/>
  <c r="AS54" i="41"/>
  <c r="AT30" i="41"/>
  <c r="AS53" i="41"/>
  <c r="AS56" i="41"/>
  <c r="AS55" i="41"/>
  <c r="BJ29" i="41"/>
  <c r="CP29" i="41"/>
  <c r="CN29" i="57"/>
  <c r="BB34" i="31"/>
  <c r="CF34" i="31"/>
  <c r="CH34" i="31"/>
  <c r="CG34" i="31"/>
  <c r="BJ29" i="15"/>
  <c r="CP29" i="15"/>
  <c r="CV38" i="43"/>
  <c r="BV38" i="43"/>
  <c r="DF38" i="43"/>
  <c r="DG38" i="43" s="1"/>
  <c r="DH38" i="43" s="1"/>
  <c r="DI38" i="43" s="1"/>
  <c r="DJ38" i="43" s="1"/>
  <c r="DK38" i="43" s="1"/>
  <c r="DL38" i="43" s="1"/>
  <c r="DM38" i="43" s="1"/>
  <c r="DN38" i="43" s="1"/>
  <c r="BW38" i="43"/>
  <c r="CR38" i="43"/>
  <c r="BV38" i="11"/>
  <c r="BW38" i="11"/>
  <c r="DF38" i="11"/>
  <c r="DG38" i="11" s="1"/>
  <c r="DH38" i="11" s="1"/>
  <c r="DI38" i="11" s="1"/>
  <c r="DJ38" i="11" s="1"/>
  <c r="DK38" i="11" s="1"/>
  <c r="DL38" i="11" s="1"/>
  <c r="DM38" i="11" s="1"/>
  <c r="DN38" i="11" s="1"/>
  <c r="CV38" i="11"/>
  <c r="CR38" i="11"/>
  <c r="CO38" i="19"/>
  <c r="BI38" i="19"/>
  <c r="AM54" i="57"/>
  <c r="AM53" i="57"/>
  <c r="AM56" i="57"/>
  <c r="AM55" i="57"/>
  <c r="CA34" i="53"/>
  <c r="CZ34" i="53"/>
  <c r="CN34" i="19"/>
  <c r="CN29" i="19"/>
  <c r="AM27" i="33"/>
  <c r="AM24" i="33" s="1"/>
  <c r="AD23" i="33" s="1"/>
  <c r="AN30" i="33" s="1"/>
  <c r="AM28" i="33"/>
  <c r="BD38" i="25"/>
  <c r="CJ38" i="25"/>
  <c r="AQ27" i="9"/>
  <c r="AQ24" i="9" s="1"/>
  <c r="AQ28" i="9"/>
  <c r="CI29" i="29"/>
  <c r="BC29" i="29"/>
  <c r="AS53" i="17"/>
  <c r="AT30" i="17"/>
  <c r="AS54" i="17"/>
  <c r="AS55" i="17"/>
  <c r="AS56" i="17"/>
  <c r="AO28" i="49"/>
  <c r="AO27" i="49"/>
  <c r="AO24" i="49" s="1"/>
  <c r="AP54" i="49"/>
  <c r="AP55" i="49"/>
  <c r="AP53" i="49"/>
  <c r="AQ30" i="49"/>
  <c r="AP56" i="49"/>
  <c r="AN27" i="51"/>
  <c r="AN24" i="51" s="1"/>
  <c r="AN28" i="51"/>
  <c r="AK53" i="61"/>
  <c r="AK54" i="61"/>
  <c r="AL30" i="61"/>
  <c r="AK56" i="61"/>
  <c r="AK55" i="61"/>
  <c r="BB29" i="31"/>
  <c r="CF29" i="31"/>
  <c r="CG29" i="31"/>
  <c r="CH29" i="31"/>
  <c r="BL34" i="55"/>
  <c r="AZ34" i="59"/>
  <c r="BA38" i="29"/>
  <c r="BK38" i="29"/>
  <c r="CK29" i="25"/>
  <c r="BE29" i="25"/>
  <c r="CK38" i="23"/>
  <c r="BE38" i="23"/>
  <c r="AR27" i="11"/>
  <c r="AR24" i="11" s="1"/>
  <c r="AR28" i="11"/>
  <c r="AR27" i="15"/>
  <c r="AR24" i="15" s="1"/>
  <c r="AR28" i="15"/>
  <c r="AP28" i="47"/>
  <c r="AP27" i="47"/>
  <c r="AP24" i="47" s="1"/>
  <c r="DF38" i="41"/>
  <c r="DG38" i="41" s="1"/>
  <c r="DH38" i="41" s="1"/>
  <c r="DI38" i="41" s="1"/>
  <c r="DJ38" i="41" s="1"/>
  <c r="DK38" i="41" s="1"/>
  <c r="DL38" i="41" s="1"/>
  <c r="DM38" i="41" s="1"/>
  <c r="DN38" i="41" s="1"/>
  <c r="CV38" i="41"/>
  <c r="CR38" i="41"/>
  <c r="BV38" i="41"/>
  <c r="BW38" i="41"/>
  <c r="CO34" i="64"/>
  <c r="BI34" i="64"/>
  <c r="BE34" i="29"/>
  <c r="CK34" i="29"/>
  <c r="CN34" i="43"/>
  <c r="AM28" i="55"/>
  <c r="AM27" i="55"/>
  <c r="AM24" i="55" s="1"/>
  <c r="AD23" i="55" s="1"/>
  <c r="AN30" i="55" s="1"/>
  <c r="CL29" i="61"/>
  <c r="BG29" i="61"/>
  <c r="BF29" i="61"/>
  <c r="BP29" i="61"/>
  <c r="BQ29" i="61" s="1"/>
  <c r="BR29" i="61" s="1"/>
  <c r="BS29" i="61" s="1"/>
  <c r="BT29" i="61" s="1"/>
  <c r="AM28" i="31"/>
  <c r="AM27" i="31"/>
  <c r="AM24" i="31" s="1"/>
  <c r="AD23" i="31" s="1"/>
  <c r="AN30" i="31" s="1"/>
  <c r="AS54" i="37"/>
  <c r="AT30" i="37"/>
  <c r="AS53" i="37"/>
  <c r="AS56" i="37"/>
  <c r="AS55" i="37"/>
  <c r="BB38" i="31"/>
  <c r="CF38" i="31"/>
  <c r="CH38" i="31"/>
  <c r="CG38" i="31"/>
  <c r="CG34" i="33"/>
  <c r="BB34" i="33"/>
  <c r="CH34" i="33"/>
  <c r="CF34" i="33"/>
  <c r="AY34" i="61"/>
  <c r="DF38" i="45"/>
  <c r="DG38" i="45" s="1"/>
  <c r="DH38" i="45" s="1"/>
  <c r="DI38" i="45" s="1"/>
  <c r="DJ38" i="45" s="1"/>
  <c r="DK38" i="45" s="1"/>
  <c r="DL38" i="45" s="1"/>
  <c r="DM38" i="45" s="1"/>
  <c r="DN38" i="45" s="1"/>
  <c r="BW38" i="45"/>
  <c r="CR38" i="45"/>
  <c r="BV38" i="45"/>
  <c r="CV38" i="45"/>
  <c r="BV34" i="35"/>
  <c r="CR34" i="35"/>
  <c r="BW34" i="35"/>
  <c r="DF34" i="35"/>
  <c r="DG34" i="35" s="1"/>
  <c r="DH34" i="35" s="1"/>
  <c r="DI34" i="35" s="1"/>
  <c r="DJ34" i="35" s="1"/>
  <c r="DK34" i="35" s="1"/>
  <c r="DL34" i="35" s="1"/>
  <c r="DM34" i="35" s="1"/>
  <c r="DN34" i="35" s="1"/>
  <c r="CV34" i="35"/>
  <c r="CR38" i="37"/>
  <c r="DF38" i="37"/>
  <c r="DG38" i="37" s="1"/>
  <c r="DH38" i="37" s="1"/>
  <c r="DI38" i="37" s="1"/>
  <c r="DJ38" i="37" s="1"/>
  <c r="DK38" i="37" s="1"/>
  <c r="DL38" i="37" s="1"/>
  <c r="DM38" i="37" s="1"/>
  <c r="DN38" i="37" s="1"/>
  <c r="BV38" i="37"/>
  <c r="BW38" i="37"/>
  <c r="CV38" i="37"/>
  <c r="BB29" i="33"/>
  <c r="CG29" i="33"/>
  <c r="CH29" i="33"/>
  <c r="CF29" i="33"/>
  <c r="AS54" i="43"/>
  <c r="AT30" i="43"/>
  <c r="AS53" i="43"/>
  <c r="AS56" i="43"/>
  <c r="AS55" i="43"/>
  <c r="AR28" i="43"/>
  <c r="AR27" i="43"/>
  <c r="AR24" i="43" s="1"/>
  <c r="BV34" i="15"/>
  <c r="CV34" i="15"/>
  <c r="BW34" i="15"/>
  <c r="DF34" i="15"/>
  <c r="DG34" i="15" s="1"/>
  <c r="DH34" i="15" s="1"/>
  <c r="DI34" i="15" s="1"/>
  <c r="DJ34" i="15" s="1"/>
  <c r="DK34" i="15" s="1"/>
  <c r="DL34" i="15" s="1"/>
  <c r="DM34" i="15" s="1"/>
  <c r="DN34" i="15" s="1"/>
  <c r="CR34" i="15"/>
  <c r="AS30" i="45"/>
  <c r="AR53" i="45"/>
  <c r="AR54" i="45"/>
  <c r="AR56" i="45"/>
  <c r="AR55" i="45"/>
  <c r="AT54" i="64"/>
  <c r="AU30" i="64"/>
  <c r="AT53" i="64"/>
  <c r="AT56" i="64"/>
  <c r="AT55" i="64"/>
  <c r="CP34" i="17"/>
  <c r="BJ34" i="17"/>
  <c r="CR38" i="61"/>
  <c r="CV38" i="61"/>
  <c r="DF38" i="61"/>
  <c r="DG38" i="61" s="1"/>
  <c r="DH38" i="61" s="1"/>
  <c r="DI38" i="61" s="1"/>
  <c r="DJ38" i="61" s="1"/>
  <c r="DK38" i="61" s="1"/>
  <c r="DL38" i="61" s="1"/>
  <c r="DM38" i="61" s="1"/>
  <c r="DN38" i="61" s="1"/>
  <c r="BV38" i="61"/>
  <c r="BW38" i="61"/>
  <c r="AQ28" i="23"/>
  <c r="AQ27" i="23"/>
  <c r="AQ24" i="23" s="1"/>
  <c r="AR54" i="23"/>
  <c r="AR53" i="23"/>
  <c r="AS30" i="23"/>
  <c r="AR55" i="23"/>
  <c r="AR56" i="23"/>
  <c r="AR27" i="19"/>
  <c r="AR24" i="19" s="1"/>
  <c r="AR28" i="19"/>
  <c r="AL53" i="59"/>
  <c r="AL54" i="59"/>
  <c r="AM30" i="59"/>
  <c r="AL56" i="59"/>
  <c r="AL55" i="59"/>
  <c r="AR28" i="39"/>
  <c r="AR27" i="39"/>
  <c r="AR24" i="39" s="1"/>
  <c r="CX29" i="35"/>
  <c r="BY29" i="35"/>
  <c r="CT29" i="35"/>
  <c r="AS54" i="13"/>
  <c r="AT30" i="13"/>
  <c r="AS53" i="13"/>
  <c r="AS56" i="13"/>
  <c r="AS55" i="13"/>
  <c r="AR27" i="13"/>
  <c r="AR24" i="13" s="1"/>
  <c r="AR28" i="13"/>
  <c r="BH38" i="17"/>
  <c r="CM38" i="17"/>
  <c r="CR38" i="35"/>
  <c r="CV38" i="35"/>
  <c r="DF38" i="35"/>
  <c r="DG38" i="35" s="1"/>
  <c r="DH38" i="35" s="1"/>
  <c r="DI38" i="35" s="1"/>
  <c r="DJ38" i="35" s="1"/>
  <c r="DK38" i="35" s="1"/>
  <c r="DL38" i="35" s="1"/>
  <c r="DM38" i="35" s="1"/>
  <c r="DN38" i="35" s="1"/>
  <c r="BV38" i="35"/>
  <c r="BW38" i="35"/>
  <c r="CM29" i="57"/>
  <c r="BH29" i="57"/>
  <c r="AQ54" i="25"/>
  <c r="AR30" i="25"/>
  <c r="AQ53" i="25"/>
  <c r="AQ55" i="25"/>
  <c r="AQ56" i="25"/>
  <c r="AP27" i="25"/>
  <c r="AP24" i="25" s="1"/>
  <c r="AP28" i="25"/>
  <c r="AO30" i="53"/>
  <c r="AN55" i="53"/>
  <c r="AN53" i="53"/>
  <c r="AN54" i="53"/>
  <c r="AN56" i="53"/>
  <c r="BU29" i="37"/>
  <c r="CQ29" i="37"/>
  <c r="AZ34" i="57"/>
  <c r="BL34" i="31"/>
  <c r="CR38" i="57"/>
  <c r="BV38" i="57"/>
  <c r="CV38" i="57"/>
  <c r="DF38" i="57"/>
  <c r="DG38" i="57" s="1"/>
  <c r="DH38" i="57" s="1"/>
  <c r="DI38" i="57" s="1"/>
  <c r="DJ38" i="57" s="1"/>
  <c r="DK38" i="57" s="1"/>
  <c r="DL38" i="57" s="1"/>
  <c r="DM38" i="57" s="1"/>
  <c r="DN38" i="57" s="1"/>
  <c r="BW38" i="57"/>
  <c r="CS38" i="13"/>
  <c r="BX38" i="13"/>
  <c r="CW38" i="13"/>
  <c r="AL27" i="57"/>
  <c r="AL24" i="57" s="1"/>
  <c r="AL28" i="57"/>
  <c r="CM34" i="19"/>
  <c r="BH34" i="19"/>
  <c r="CM29" i="19"/>
  <c r="BH29" i="19"/>
  <c r="AZ38" i="33"/>
  <c r="AR54" i="9"/>
  <c r="AS30" i="9"/>
  <c r="AR56" i="9"/>
  <c r="AR53" i="9"/>
  <c r="AR55" i="9"/>
  <c r="AR27" i="17"/>
  <c r="AR24" i="17" s="1"/>
  <c r="AR28" i="17"/>
  <c r="AO54" i="51"/>
  <c r="AP30" i="51"/>
  <c r="AO53" i="51"/>
  <c r="AO56" i="51"/>
  <c r="AO55" i="51"/>
  <c r="AJ27" i="61"/>
  <c r="AJ24" i="61" s="1"/>
  <c r="AJ28" i="61"/>
  <c r="BU34" i="37"/>
  <c r="CQ34" i="37"/>
  <c r="CV38" i="53"/>
  <c r="BV38" i="53"/>
  <c r="CR38" i="53"/>
  <c r="DF38" i="53"/>
  <c r="DG38" i="53" s="1"/>
  <c r="DH38" i="53" s="1"/>
  <c r="DI38" i="53" s="1"/>
  <c r="DJ38" i="53" s="1"/>
  <c r="DK38" i="53" s="1"/>
  <c r="DL38" i="53" s="1"/>
  <c r="DM38" i="53" s="1"/>
  <c r="DN38" i="53" s="1"/>
  <c r="BW38" i="53"/>
  <c r="CS37" i="53"/>
  <c r="BX37" i="53"/>
  <c r="CW37" i="53"/>
  <c r="CS37" i="49"/>
  <c r="CW37" i="49"/>
  <c r="BX37" i="49"/>
  <c r="DF38" i="49"/>
  <c r="DG38" i="49" s="1"/>
  <c r="DH38" i="49" s="1"/>
  <c r="DI38" i="49" s="1"/>
  <c r="DJ38" i="49" s="1"/>
  <c r="DK38" i="49" s="1"/>
  <c r="DL38" i="49" s="1"/>
  <c r="DM38" i="49" s="1"/>
  <c r="DN38" i="49" s="1"/>
  <c r="BW38" i="49"/>
  <c r="BV38" i="49"/>
  <c r="CV38" i="49"/>
  <c r="CR38" i="49"/>
  <c r="BW38" i="47"/>
  <c r="CV38" i="47"/>
  <c r="BV38" i="47"/>
  <c r="DF38" i="47"/>
  <c r="DG38" i="47" s="1"/>
  <c r="DH38" i="47" s="1"/>
  <c r="DI38" i="47" s="1"/>
  <c r="DJ38" i="47" s="1"/>
  <c r="DK38" i="47" s="1"/>
  <c r="DL38" i="47" s="1"/>
  <c r="DM38" i="47" s="1"/>
  <c r="DN38" i="47" s="1"/>
  <c r="CR38" i="47"/>
  <c r="CS37" i="47"/>
  <c r="CW37" i="47"/>
  <c r="BX37" i="47"/>
  <c r="CS38" i="39"/>
  <c r="CW38" i="39"/>
  <c r="BX38" i="39"/>
  <c r="CS37" i="39"/>
  <c r="CW37" i="39"/>
  <c r="BX37" i="39"/>
  <c r="CV37" i="9"/>
  <c r="CR37" i="9"/>
  <c r="BW37" i="9"/>
  <c r="DF37" i="9"/>
  <c r="DG37" i="9" s="1"/>
  <c r="DH37" i="9" s="1"/>
  <c r="DI37" i="9" s="1"/>
  <c r="DJ37" i="9" s="1"/>
  <c r="DK37" i="9" s="1"/>
  <c r="DL37" i="9" s="1"/>
  <c r="DM37" i="9" s="1"/>
  <c r="DN37" i="9" s="1"/>
  <c r="BV37" i="9"/>
  <c r="CP38" i="9"/>
  <c r="BJ38" i="9"/>
  <c r="BT29" i="3"/>
  <c r="CP36" i="3"/>
  <c r="BJ36" i="3"/>
  <c r="CP52" i="3"/>
  <c r="BJ52" i="3"/>
  <c r="BU29" i="3"/>
  <c r="AU37" i="3"/>
  <c r="AU38" i="3"/>
  <c r="AP54" i="51" l="1"/>
  <c r="AQ30" i="51"/>
  <c r="AP53" i="51"/>
  <c r="AP56" i="51"/>
  <c r="AP55" i="51"/>
  <c r="BI34" i="19"/>
  <c r="CO34" i="19"/>
  <c r="CS38" i="57"/>
  <c r="CW38" i="57"/>
  <c r="BX38" i="57"/>
  <c r="AN28" i="53"/>
  <c r="AN27" i="53"/>
  <c r="AN24" i="53" s="1"/>
  <c r="AO53" i="53"/>
  <c r="AO55" i="53"/>
  <c r="AO54" i="53"/>
  <c r="AP30" i="53"/>
  <c r="AO56" i="53"/>
  <c r="AR54" i="25"/>
  <c r="AS30" i="25"/>
  <c r="AR53" i="25"/>
  <c r="AR55" i="25"/>
  <c r="AR56" i="25"/>
  <c r="BI29" i="57"/>
  <c r="CO29" i="57"/>
  <c r="AS28" i="13"/>
  <c r="AS27" i="13"/>
  <c r="AS24" i="13" s="1"/>
  <c r="CU29" i="35"/>
  <c r="BZ29" i="35"/>
  <c r="CY29" i="35"/>
  <c r="AM53" i="59"/>
  <c r="AM54" i="59"/>
  <c r="AM56" i="59"/>
  <c r="AM55" i="59"/>
  <c r="AL28" i="59"/>
  <c r="AL27" i="59"/>
  <c r="AL24" i="59" s="1"/>
  <c r="AR27" i="23"/>
  <c r="AR24" i="23" s="1"/>
  <c r="AR28" i="23"/>
  <c r="BU34" i="17"/>
  <c r="CQ34" i="17"/>
  <c r="AT28" i="64"/>
  <c r="AT27" i="64"/>
  <c r="AT24" i="64" s="1"/>
  <c r="AR27" i="45"/>
  <c r="AR24" i="45" s="1"/>
  <c r="AR28" i="45"/>
  <c r="CW34" i="15"/>
  <c r="BX34" i="15"/>
  <c r="CS34" i="15"/>
  <c r="AU30" i="43"/>
  <c r="AT53" i="43"/>
  <c r="AT54" i="43"/>
  <c r="AT56" i="43"/>
  <c r="AT55" i="43"/>
  <c r="CS38" i="37"/>
  <c r="CW38" i="37"/>
  <c r="BX38" i="37"/>
  <c r="AZ34" i="61"/>
  <c r="CI34" i="33"/>
  <c r="BC34" i="33"/>
  <c r="CI38" i="31"/>
  <c r="BC38" i="31"/>
  <c r="AT53" i="37"/>
  <c r="AU30" i="37"/>
  <c r="AT54" i="37"/>
  <c r="AT56" i="37"/>
  <c r="AT55" i="37"/>
  <c r="AN53" i="31"/>
  <c r="AN54" i="31"/>
  <c r="AO30" i="31"/>
  <c r="AN55" i="31"/>
  <c r="AN56" i="31"/>
  <c r="CN29" i="61"/>
  <c r="AN54" i="55"/>
  <c r="AN53" i="55"/>
  <c r="AO30" i="55"/>
  <c r="AN56" i="55"/>
  <c r="AN55" i="55"/>
  <c r="BF34" i="29"/>
  <c r="BG34" i="29"/>
  <c r="BP34" i="29"/>
  <c r="BQ34" i="29" s="1"/>
  <c r="BR34" i="29" s="1"/>
  <c r="BS34" i="29" s="1"/>
  <c r="BT34" i="29" s="1"/>
  <c r="CL34" i="29"/>
  <c r="CP34" i="64"/>
  <c r="BJ34" i="64"/>
  <c r="BP38" i="23"/>
  <c r="BQ38" i="23" s="1"/>
  <c r="BR38" i="23" s="1"/>
  <c r="BS38" i="23" s="1"/>
  <c r="BT38" i="23" s="1"/>
  <c r="CL38" i="23"/>
  <c r="BG38" i="23"/>
  <c r="BF38" i="23"/>
  <c r="BF29" i="25"/>
  <c r="BG29" i="25"/>
  <c r="BP29" i="25"/>
  <c r="BQ29" i="25" s="1"/>
  <c r="BR29" i="25" s="1"/>
  <c r="BS29" i="25" s="1"/>
  <c r="BT29" i="25" s="1"/>
  <c r="CL29" i="25"/>
  <c r="CG38" i="29"/>
  <c r="CF38" i="29"/>
  <c r="CH38" i="29"/>
  <c r="BB38" i="29"/>
  <c r="BA34" i="59"/>
  <c r="BK34" i="59"/>
  <c r="BM34" i="55"/>
  <c r="CI29" i="31"/>
  <c r="BC29" i="31"/>
  <c r="AL54" i="61"/>
  <c r="AL53" i="61"/>
  <c r="AM30" i="61"/>
  <c r="AL56" i="61"/>
  <c r="AL55" i="61"/>
  <c r="AK28" i="61"/>
  <c r="AK27" i="61"/>
  <c r="AK24" i="61" s="1"/>
  <c r="AQ53" i="49"/>
  <c r="AQ55" i="49"/>
  <c r="AQ54" i="49"/>
  <c r="AR30" i="49"/>
  <c r="AQ56" i="49"/>
  <c r="AS27" i="17"/>
  <c r="AS24" i="17" s="1"/>
  <c r="AS28" i="17"/>
  <c r="CB34" i="53"/>
  <c r="CC34" i="53"/>
  <c r="DA34" i="53"/>
  <c r="CP38" i="19"/>
  <c r="BJ38" i="19"/>
  <c r="CW38" i="11"/>
  <c r="BX38" i="11"/>
  <c r="CS38" i="11"/>
  <c r="BX38" i="43"/>
  <c r="CW38" i="43"/>
  <c r="CS38" i="43"/>
  <c r="BC34" i="31"/>
  <c r="CI34" i="31"/>
  <c r="AS28" i="41"/>
  <c r="AS27" i="41"/>
  <c r="AS24" i="41" s="1"/>
  <c r="CK29" i="27"/>
  <c r="BE29" i="27"/>
  <c r="AS27" i="39"/>
  <c r="AS24" i="39" s="1"/>
  <c r="AS28" i="39"/>
  <c r="CM29" i="59"/>
  <c r="BH29" i="59"/>
  <c r="AT53" i="19"/>
  <c r="AT54" i="19"/>
  <c r="AU30" i="19"/>
  <c r="AT56" i="19"/>
  <c r="AT55" i="19"/>
  <c r="AS28" i="19"/>
  <c r="AS27" i="19"/>
  <c r="AS24" i="19" s="1"/>
  <c r="CM34" i="45"/>
  <c r="BH34" i="45"/>
  <c r="BH34" i="27"/>
  <c r="CM34" i="27"/>
  <c r="BU38" i="64"/>
  <c r="CQ38" i="64"/>
  <c r="BG34" i="25"/>
  <c r="BF34" i="25"/>
  <c r="CL34" i="25"/>
  <c r="BP34" i="25"/>
  <c r="BQ34" i="25" s="1"/>
  <c r="BR34" i="25" s="1"/>
  <c r="BS34" i="25" s="1"/>
  <c r="BT34" i="25" s="1"/>
  <c r="DF29" i="11"/>
  <c r="DG29" i="11" s="1"/>
  <c r="DH29" i="11" s="1"/>
  <c r="DI29" i="11" s="1"/>
  <c r="DJ29" i="11" s="1"/>
  <c r="DK29" i="11" s="1"/>
  <c r="DL29" i="11" s="1"/>
  <c r="DM29" i="11" s="1"/>
  <c r="DN29" i="11" s="1"/>
  <c r="CR29" i="11"/>
  <c r="BW29" i="11"/>
  <c r="CV29" i="11"/>
  <c r="BV29" i="11"/>
  <c r="CM34" i="23"/>
  <c r="BH34" i="23"/>
  <c r="AT54" i="35"/>
  <c r="AT53" i="35"/>
  <c r="AU30" i="35"/>
  <c r="AT55" i="35"/>
  <c r="AT56" i="35"/>
  <c r="AN27" i="27"/>
  <c r="AN24" i="27" s="1"/>
  <c r="AN28" i="27"/>
  <c r="BM34" i="33"/>
  <c r="BJ38" i="15"/>
  <c r="CP38" i="15"/>
  <c r="CW38" i="51"/>
  <c r="BX38" i="51"/>
  <c r="CS38" i="51"/>
  <c r="AQ27" i="47"/>
  <c r="AQ24" i="47" s="1"/>
  <c r="AQ28" i="47"/>
  <c r="CW34" i="13"/>
  <c r="BX34" i="13"/>
  <c r="CS34" i="13"/>
  <c r="AT54" i="11"/>
  <c r="AU30" i="11"/>
  <c r="AT53" i="11"/>
  <c r="AT56" i="11"/>
  <c r="AT55" i="11"/>
  <c r="AO53" i="29"/>
  <c r="AP30" i="29"/>
  <c r="AO54" i="29"/>
  <c r="AO55" i="29"/>
  <c r="AO56" i="29"/>
  <c r="BJ29" i="55"/>
  <c r="CP29" i="55"/>
  <c r="CN29" i="23"/>
  <c r="AO28" i="51"/>
  <c r="AO27" i="51"/>
  <c r="AO24" i="51" s="1"/>
  <c r="AR27" i="9"/>
  <c r="AR24" i="9" s="1"/>
  <c r="AR28" i="9"/>
  <c r="AS53" i="9"/>
  <c r="AS54" i="9"/>
  <c r="AS56" i="9"/>
  <c r="AT30" i="9"/>
  <c r="AS55" i="9"/>
  <c r="BI29" i="19"/>
  <c r="CO29" i="19"/>
  <c r="CX38" i="13"/>
  <c r="CT38" i="13"/>
  <c r="BY38" i="13"/>
  <c r="BM34" i="31"/>
  <c r="BA34" i="57"/>
  <c r="BK34" i="57"/>
  <c r="CR29" i="37"/>
  <c r="CV29" i="37"/>
  <c r="DF29" i="37"/>
  <c r="DG29" i="37" s="1"/>
  <c r="DH29" i="37" s="1"/>
  <c r="DI29" i="37" s="1"/>
  <c r="DJ29" i="37" s="1"/>
  <c r="DK29" i="37" s="1"/>
  <c r="DL29" i="37" s="1"/>
  <c r="DM29" i="37" s="1"/>
  <c r="DN29" i="37" s="1"/>
  <c r="BV29" i="37"/>
  <c r="BW29" i="37"/>
  <c r="AQ28" i="25"/>
  <c r="AQ27" i="25"/>
  <c r="AQ24" i="25" s="1"/>
  <c r="BX38" i="35"/>
  <c r="CW38" i="35"/>
  <c r="CS38" i="35"/>
  <c r="CO38" i="17"/>
  <c r="BI38" i="17"/>
  <c r="AT54" i="13"/>
  <c r="AU30" i="13"/>
  <c r="AT53" i="13"/>
  <c r="AT56" i="13"/>
  <c r="AT55" i="13"/>
  <c r="AS54" i="23"/>
  <c r="AT30" i="23"/>
  <c r="AS53" i="23"/>
  <c r="AS55" i="23"/>
  <c r="AS56" i="23"/>
  <c r="CS38" i="61"/>
  <c r="CW38" i="61"/>
  <c r="BX38" i="61"/>
  <c r="AU53" i="64"/>
  <c r="AV30" i="64"/>
  <c r="AU54" i="64"/>
  <c r="AU56" i="64"/>
  <c r="AU55" i="64"/>
  <c r="AS54" i="45"/>
  <c r="AS53" i="45"/>
  <c r="AT30" i="45"/>
  <c r="AS56" i="45"/>
  <c r="AS55" i="45"/>
  <c r="AS28" i="43"/>
  <c r="AS27" i="43"/>
  <c r="AS24" i="43" s="1"/>
  <c r="BC29" i="33"/>
  <c r="CI29" i="33"/>
  <c r="CS34" i="35"/>
  <c r="CW34" i="35"/>
  <c r="BX34" i="35"/>
  <c r="CS38" i="45"/>
  <c r="CW38" i="45"/>
  <c r="BX38" i="45"/>
  <c r="AS28" i="37"/>
  <c r="AS27" i="37"/>
  <c r="AS24" i="37" s="1"/>
  <c r="CM29" i="61"/>
  <c r="BH29" i="61"/>
  <c r="CS38" i="41"/>
  <c r="CW38" i="41"/>
  <c r="BX38" i="41"/>
  <c r="BL38" i="29"/>
  <c r="AP28" i="49"/>
  <c r="AP27" i="49"/>
  <c r="AP24" i="49" s="1"/>
  <c r="AT54" i="17"/>
  <c r="AU30" i="17"/>
  <c r="AT53" i="17"/>
  <c r="AT55" i="17"/>
  <c r="AT56" i="17"/>
  <c r="BD29" i="29"/>
  <c r="CJ29" i="29"/>
  <c r="CK38" i="25"/>
  <c r="BE38" i="25"/>
  <c r="AN54" i="33"/>
  <c r="AO30" i="33"/>
  <c r="AN53" i="33"/>
  <c r="AN55" i="33"/>
  <c r="AN56" i="33"/>
  <c r="AM27" i="57"/>
  <c r="AM24" i="57" s="1"/>
  <c r="AD23" i="57" s="1"/>
  <c r="AN30" i="57" s="1"/>
  <c r="AM28" i="57"/>
  <c r="CQ29" i="15"/>
  <c r="BU29" i="15"/>
  <c r="BU29" i="41"/>
  <c r="CQ29" i="41"/>
  <c r="AU30" i="41"/>
  <c r="AT53" i="41"/>
  <c r="AT54" i="41"/>
  <c r="AT56" i="41"/>
  <c r="AT55" i="41"/>
  <c r="BI34" i="51"/>
  <c r="CO34" i="51"/>
  <c r="AT53" i="39"/>
  <c r="AT55" i="39"/>
  <c r="AT54" i="39"/>
  <c r="AU30" i="39"/>
  <c r="AT56" i="39"/>
  <c r="CW34" i="11"/>
  <c r="CS34" i="11"/>
  <c r="BX34" i="11"/>
  <c r="CN29" i="59"/>
  <c r="CN34" i="45"/>
  <c r="CN34" i="27"/>
  <c r="CP29" i="64"/>
  <c r="BJ29" i="64"/>
  <c r="BJ29" i="17"/>
  <c r="CP29" i="17"/>
  <c r="CN34" i="23"/>
  <c r="AS28" i="35"/>
  <c r="AS27" i="35"/>
  <c r="AS24" i="35" s="1"/>
  <c r="BM29" i="33"/>
  <c r="AP30" i="27"/>
  <c r="AO53" i="27"/>
  <c r="AO54" i="27"/>
  <c r="AO55" i="27"/>
  <c r="AO56" i="27"/>
  <c r="CS38" i="55"/>
  <c r="BX38" i="55"/>
  <c r="CW38" i="55"/>
  <c r="CX38" i="59"/>
  <c r="BY38" i="59"/>
  <c r="CT38" i="59"/>
  <c r="BW29" i="13"/>
  <c r="DF29" i="13"/>
  <c r="DG29" i="13" s="1"/>
  <c r="DH29" i="13" s="1"/>
  <c r="DI29" i="13" s="1"/>
  <c r="DJ29" i="13" s="1"/>
  <c r="DK29" i="13" s="1"/>
  <c r="DL29" i="13" s="1"/>
  <c r="DM29" i="13" s="1"/>
  <c r="DN29" i="13" s="1"/>
  <c r="BV29" i="13"/>
  <c r="CR29" i="13"/>
  <c r="CV29" i="13"/>
  <c r="BM38" i="31"/>
  <c r="CO34" i="43"/>
  <c r="BI34" i="43"/>
  <c r="AR54" i="47"/>
  <c r="AR53" i="47"/>
  <c r="AR56" i="47"/>
  <c r="AS30" i="47"/>
  <c r="AR55" i="47"/>
  <c r="CP34" i="41"/>
  <c r="BJ34" i="41"/>
  <c r="AS28" i="15"/>
  <c r="AS27" i="15"/>
  <c r="AS24" i="15" s="1"/>
  <c r="AU30" i="15"/>
  <c r="AT54" i="15"/>
  <c r="AT53" i="15"/>
  <c r="AT55" i="15"/>
  <c r="AT56" i="15"/>
  <c r="AS27" i="11"/>
  <c r="AS24" i="11" s="1"/>
  <c r="AS28" i="11"/>
  <c r="AN28" i="29"/>
  <c r="AN27" i="29"/>
  <c r="AN24" i="29" s="1"/>
  <c r="BC34" i="55"/>
  <c r="CI34" i="55"/>
  <c r="BM29" i="31"/>
  <c r="CK38" i="27"/>
  <c r="BE38" i="27"/>
  <c r="BH29" i="23"/>
  <c r="CM29" i="23"/>
  <c r="DF34" i="37"/>
  <c r="DG34" i="37" s="1"/>
  <c r="DH34" i="37" s="1"/>
  <c r="DI34" i="37" s="1"/>
  <c r="DJ34" i="37" s="1"/>
  <c r="DK34" i="37" s="1"/>
  <c r="DL34" i="37" s="1"/>
  <c r="DM34" i="37" s="1"/>
  <c r="DN34" i="37" s="1"/>
  <c r="CV34" i="37"/>
  <c r="BW34" i="37"/>
  <c r="BV34" i="37"/>
  <c r="CR34" i="37"/>
  <c r="BK38" i="33"/>
  <c r="BA38" i="33"/>
  <c r="CX37" i="53"/>
  <c r="BY37" i="53"/>
  <c r="CT37" i="53"/>
  <c r="CW38" i="53"/>
  <c r="BX38" i="53"/>
  <c r="CS38" i="53"/>
  <c r="CS38" i="49"/>
  <c r="CW38" i="49"/>
  <c r="BX38" i="49"/>
  <c r="CX37" i="49"/>
  <c r="CT37" i="49"/>
  <c r="BY37" i="49"/>
  <c r="CS38" i="47"/>
  <c r="BX38" i="47"/>
  <c r="CW38" i="47"/>
  <c r="CX37" i="47"/>
  <c r="BY37" i="47"/>
  <c r="CT37" i="47"/>
  <c r="CT37" i="39"/>
  <c r="CX37" i="39"/>
  <c r="BY37" i="39"/>
  <c r="CX38" i="39"/>
  <c r="CT38" i="39"/>
  <c r="BY38" i="39"/>
  <c r="CQ38" i="9"/>
  <c r="BU38" i="9"/>
  <c r="CW37" i="9"/>
  <c r="CS37" i="9"/>
  <c r="BX37" i="9"/>
  <c r="CV29" i="3"/>
  <c r="BW29" i="3"/>
  <c r="BU36" i="3"/>
  <c r="BW36" i="3" s="1"/>
  <c r="CQ36" i="3"/>
  <c r="CQ52" i="3"/>
  <c r="BU52" i="3"/>
  <c r="BW52" i="3" s="1"/>
  <c r="DF29" i="3"/>
  <c r="DG29" i="3" s="1"/>
  <c r="CR29" i="3"/>
  <c r="BV29" i="3"/>
  <c r="AV38" i="3"/>
  <c r="AV37" i="3"/>
  <c r="CW34" i="37" l="1"/>
  <c r="CS34" i="37"/>
  <c r="BX34" i="37"/>
  <c r="BD34" i="55"/>
  <c r="CJ34" i="55"/>
  <c r="BY38" i="55"/>
  <c r="CX38" i="55"/>
  <c r="CT38" i="55"/>
  <c r="AT27" i="39"/>
  <c r="AT24" i="39" s="1"/>
  <c r="AT28" i="39"/>
  <c r="AU54" i="41"/>
  <c r="AV30" i="41"/>
  <c r="AU53" i="41"/>
  <c r="AU56" i="41"/>
  <c r="AU55" i="41"/>
  <c r="BW29" i="41"/>
  <c r="CV29" i="41"/>
  <c r="DF29" i="41"/>
  <c r="DG29" i="41" s="1"/>
  <c r="DH29" i="41" s="1"/>
  <c r="DI29" i="41" s="1"/>
  <c r="DJ29" i="41" s="1"/>
  <c r="DK29" i="41" s="1"/>
  <c r="DL29" i="41" s="1"/>
  <c r="DM29" i="41" s="1"/>
  <c r="DN29" i="41" s="1"/>
  <c r="CR29" i="41"/>
  <c r="BV29" i="41"/>
  <c r="AN53" i="57"/>
  <c r="AN54" i="57"/>
  <c r="AO30" i="57"/>
  <c r="AN56" i="57"/>
  <c r="AN55" i="57"/>
  <c r="AO53" i="33"/>
  <c r="AP30" i="33"/>
  <c r="AO54" i="33"/>
  <c r="AO55" i="33"/>
  <c r="AO56" i="33"/>
  <c r="CK29" i="29"/>
  <c r="BE29" i="29"/>
  <c r="AU54" i="17"/>
  <c r="AU53" i="17"/>
  <c r="AV30" i="17"/>
  <c r="AU55" i="17"/>
  <c r="AU56" i="17"/>
  <c r="BY38" i="41"/>
  <c r="CX38" i="41"/>
  <c r="CT38" i="41"/>
  <c r="CX34" i="35"/>
  <c r="CT34" i="35"/>
  <c r="BY34" i="35"/>
  <c r="BD29" i="33"/>
  <c r="CJ29" i="33"/>
  <c r="AS27" i="45"/>
  <c r="AS24" i="45" s="1"/>
  <c r="AS28" i="45"/>
  <c r="AU27" i="64"/>
  <c r="AU24" i="64" s="1"/>
  <c r="AU28" i="64"/>
  <c r="AS27" i="23"/>
  <c r="AS24" i="23" s="1"/>
  <c r="AS28" i="23"/>
  <c r="AU53" i="13"/>
  <c r="AU54" i="13"/>
  <c r="AV30" i="13"/>
  <c r="AU56" i="13"/>
  <c r="AU55" i="13"/>
  <c r="BL34" i="57"/>
  <c r="CY38" i="13"/>
  <c r="CU38" i="13"/>
  <c r="BZ38" i="13"/>
  <c r="BJ29" i="19"/>
  <c r="CP29" i="19"/>
  <c r="AT54" i="9"/>
  <c r="AU30" i="9"/>
  <c r="AT56" i="9"/>
  <c r="AT53" i="9"/>
  <c r="AT55" i="9"/>
  <c r="CQ29" i="55"/>
  <c r="BU29" i="55"/>
  <c r="AP53" i="29"/>
  <c r="AP54" i="29"/>
  <c r="AQ30" i="29"/>
  <c r="AP55" i="29"/>
  <c r="AP56" i="29"/>
  <c r="AT28" i="11"/>
  <c r="AT27" i="11"/>
  <c r="AT24" i="11" s="1"/>
  <c r="CT34" i="13"/>
  <c r="CX34" i="13"/>
  <c r="BY34" i="13"/>
  <c r="AU53" i="35"/>
  <c r="AV30" i="35"/>
  <c r="AU54" i="35"/>
  <c r="AU55" i="35"/>
  <c r="AU56" i="35"/>
  <c r="BI34" i="23"/>
  <c r="CO34" i="23"/>
  <c r="BX29" i="11"/>
  <c r="CS29" i="11"/>
  <c r="CW29" i="11"/>
  <c r="CM34" i="25"/>
  <c r="BH34" i="25"/>
  <c r="CV38" i="64"/>
  <c r="CR38" i="64"/>
  <c r="DF38" i="64"/>
  <c r="DG38" i="64" s="1"/>
  <c r="DH38" i="64" s="1"/>
  <c r="DI38" i="64" s="1"/>
  <c r="DJ38" i="64" s="1"/>
  <c r="DK38" i="64" s="1"/>
  <c r="DL38" i="64" s="1"/>
  <c r="DM38" i="64" s="1"/>
  <c r="DN38" i="64" s="1"/>
  <c r="BV38" i="64"/>
  <c r="BW38" i="64"/>
  <c r="BI29" i="59"/>
  <c r="CO29" i="59"/>
  <c r="CL29" i="27"/>
  <c r="BF29" i="27"/>
  <c r="BP29" i="27"/>
  <c r="BQ29" i="27" s="1"/>
  <c r="BR29" i="27" s="1"/>
  <c r="BS29" i="27" s="1"/>
  <c r="BT29" i="27" s="1"/>
  <c r="BG29" i="27"/>
  <c r="CJ34" i="31"/>
  <c r="BD34" i="31"/>
  <c r="BU38" i="19"/>
  <c r="CQ38" i="19"/>
  <c r="DB34" i="53"/>
  <c r="CD34" i="53"/>
  <c r="AS30" i="49"/>
  <c r="AR55" i="49"/>
  <c r="AR54" i="49"/>
  <c r="AR53" i="49"/>
  <c r="AR56" i="49"/>
  <c r="AM53" i="61"/>
  <c r="AM54" i="61"/>
  <c r="AM56" i="61"/>
  <c r="AM55" i="61"/>
  <c r="BN34" i="55"/>
  <c r="BL34" i="59"/>
  <c r="BH29" i="25"/>
  <c r="CM29" i="25"/>
  <c r="BH38" i="23"/>
  <c r="CM38" i="23"/>
  <c r="CN34" i="29"/>
  <c r="AO53" i="55"/>
  <c r="AO54" i="55"/>
  <c r="AP30" i="55"/>
  <c r="AO56" i="55"/>
  <c r="AO55" i="55"/>
  <c r="AO53" i="31"/>
  <c r="AO54" i="31"/>
  <c r="AP30" i="31"/>
  <c r="AO56" i="31"/>
  <c r="AO55" i="31"/>
  <c r="AN28" i="31"/>
  <c r="AN27" i="31"/>
  <c r="AN24" i="31" s="1"/>
  <c r="AU53" i="37"/>
  <c r="AU54" i="37"/>
  <c r="AV30" i="37"/>
  <c r="AU56" i="37"/>
  <c r="AU55" i="37"/>
  <c r="BD34" i="33"/>
  <c r="CJ34" i="33"/>
  <c r="BY38" i="37"/>
  <c r="CT38" i="37"/>
  <c r="CX38" i="37"/>
  <c r="AT28" i="43"/>
  <c r="AT27" i="43"/>
  <c r="AT24" i="43" s="1"/>
  <c r="CP29" i="57"/>
  <c r="BJ29" i="57"/>
  <c r="AS54" i="25"/>
  <c r="AT30" i="25"/>
  <c r="AS53" i="25"/>
  <c r="AS55" i="25"/>
  <c r="AS56" i="25"/>
  <c r="AO27" i="53"/>
  <c r="AO24" i="53" s="1"/>
  <c r="AO28" i="53"/>
  <c r="CP34" i="19"/>
  <c r="BJ34" i="19"/>
  <c r="AQ54" i="51"/>
  <c r="AR30" i="51"/>
  <c r="AQ53" i="51"/>
  <c r="AQ56" i="51"/>
  <c r="AQ55" i="51"/>
  <c r="BL38" i="33"/>
  <c r="AT30" i="47"/>
  <c r="AS55" i="47"/>
  <c r="AS53" i="47"/>
  <c r="AS54" i="47"/>
  <c r="AS56" i="47"/>
  <c r="AR28" i="47"/>
  <c r="AR27" i="47"/>
  <c r="AR24" i="47" s="1"/>
  <c r="BN38" i="31"/>
  <c r="AP53" i="27"/>
  <c r="AQ30" i="27"/>
  <c r="AP54" i="27"/>
  <c r="AP55" i="27"/>
  <c r="AP56" i="27"/>
  <c r="CQ29" i="64"/>
  <c r="BU29" i="64"/>
  <c r="CH38" i="33"/>
  <c r="CF38" i="33"/>
  <c r="BB38" i="33"/>
  <c r="CG38" i="33"/>
  <c r="CO29" i="23"/>
  <c r="BI29" i="23"/>
  <c r="BP38" i="27"/>
  <c r="BQ38" i="27" s="1"/>
  <c r="BR38" i="27" s="1"/>
  <c r="BS38" i="27" s="1"/>
  <c r="BT38" i="27" s="1"/>
  <c r="CL38" i="27"/>
  <c r="BG38" i="27"/>
  <c r="BF38" i="27"/>
  <c r="BN29" i="31"/>
  <c r="AT28" i="15"/>
  <c r="AT27" i="15"/>
  <c r="AT24" i="15" s="1"/>
  <c r="AU53" i="15"/>
  <c r="AU54" i="15"/>
  <c r="AV30" i="15"/>
  <c r="AU55" i="15"/>
  <c r="AU56" i="15"/>
  <c r="BU34" i="41"/>
  <c r="CQ34" i="41"/>
  <c r="BJ34" i="43"/>
  <c r="CP34" i="43"/>
  <c r="CW29" i="13"/>
  <c r="BX29" i="13"/>
  <c r="CS29" i="13"/>
  <c r="CY38" i="59"/>
  <c r="BZ38" i="59"/>
  <c r="CU38" i="59"/>
  <c r="AO28" i="27"/>
  <c r="AO27" i="27"/>
  <c r="AO24" i="27" s="1"/>
  <c r="BN29" i="33"/>
  <c r="BU29" i="17"/>
  <c r="CQ29" i="17"/>
  <c r="BY34" i="11"/>
  <c r="CT34" i="11"/>
  <c r="CX34" i="11"/>
  <c r="AU54" i="39"/>
  <c r="AU56" i="39"/>
  <c r="AU53" i="39"/>
  <c r="AV30" i="39"/>
  <c r="AU55" i="39"/>
  <c r="BJ34" i="51"/>
  <c r="CP34" i="51"/>
  <c r="AT27" i="41"/>
  <c r="AT24" i="41" s="1"/>
  <c r="AT28" i="41"/>
  <c r="CV29" i="15"/>
  <c r="DF29" i="15"/>
  <c r="DG29" i="15" s="1"/>
  <c r="DH29" i="15" s="1"/>
  <c r="DI29" i="15" s="1"/>
  <c r="DJ29" i="15" s="1"/>
  <c r="DK29" i="15" s="1"/>
  <c r="DL29" i="15" s="1"/>
  <c r="DM29" i="15" s="1"/>
  <c r="DN29" i="15" s="1"/>
  <c r="BW29" i="15"/>
  <c r="BV29" i="15"/>
  <c r="CR29" i="15"/>
  <c r="AN28" i="33"/>
  <c r="AN27" i="33"/>
  <c r="AN24" i="33" s="1"/>
  <c r="BP38" i="25"/>
  <c r="BQ38" i="25" s="1"/>
  <c r="BR38" i="25" s="1"/>
  <c r="BS38" i="25" s="1"/>
  <c r="BT38" i="25" s="1"/>
  <c r="BG38" i="25"/>
  <c r="BF38" i="25"/>
  <c r="CL38" i="25"/>
  <c r="AT27" i="17"/>
  <c r="AT24" i="17" s="1"/>
  <c r="AT28" i="17"/>
  <c r="BM38" i="29"/>
  <c r="BI29" i="61"/>
  <c r="CO29" i="61"/>
  <c r="CT38" i="45"/>
  <c r="BY38" i="45"/>
  <c r="CX38" i="45"/>
  <c r="AU30" i="45"/>
  <c r="AT54" i="45"/>
  <c r="AT53" i="45"/>
  <c r="AT56" i="45"/>
  <c r="AT55" i="45"/>
  <c r="AV53" i="64"/>
  <c r="AW30" i="64"/>
  <c r="AV54" i="64"/>
  <c r="AV56" i="64"/>
  <c r="AV55" i="64"/>
  <c r="CT38" i="61"/>
  <c r="BY38" i="61"/>
  <c r="CX38" i="61"/>
  <c r="AT54" i="23"/>
  <c r="AU30" i="23"/>
  <c r="AT53" i="23"/>
  <c r="AT55" i="23"/>
  <c r="AT56" i="23"/>
  <c r="AT27" i="13"/>
  <c r="AT24" i="13" s="1"/>
  <c r="AT28" i="13"/>
  <c r="CP38" i="17"/>
  <c r="BJ38" i="17"/>
  <c r="BY38" i="35"/>
  <c r="CT38" i="35"/>
  <c r="CX38" i="35"/>
  <c r="CW29" i="37"/>
  <c r="CS29" i="37"/>
  <c r="BX29" i="37"/>
  <c r="CG34" i="57"/>
  <c r="CH34" i="57"/>
  <c r="CF34" i="57"/>
  <c r="BB34" i="57"/>
  <c r="BN34" i="31"/>
  <c r="AS28" i="9"/>
  <c r="AS27" i="9"/>
  <c r="AS24" i="9" s="1"/>
  <c r="AO27" i="29"/>
  <c r="AO24" i="29" s="1"/>
  <c r="AO28" i="29"/>
  <c r="AU53" i="11"/>
  <c r="AU54" i="11"/>
  <c r="AV30" i="11"/>
  <c r="AU55" i="11"/>
  <c r="AU56" i="11"/>
  <c r="CX38" i="51"/>
  <c r="BY38" i="51"/>
  <c r="CT38" i="51"/>
  <c r="CQ38" i="15"/>
  <c r="BU38" i="15"/>
  <c r="BN34" i="33"/>
  <c r="AT27" i="35"/>
  <c r="AT24" i="35" s="1"/>
  <c r="AT28" i="35"/>
  <c r="CN34" i="25"/>
  <c r="BI34" i="27"/>
  <c r="CO34" i="27"/>
  <c r="CO34" i="45"/>
  <c r="BI34" i="45"/>
  <c r="AU53" i="19"/>
  <c r="AV30" i="19"/>
  <c r="AU54" i="19"/>
  <c r="AU56" i="19"/>
  <c r="AU55" i="19"/>
  <c r="AT27" i="19"/>
  <c r="AT24" i="19" s="1"/>
  <c r="AT28" i="19"/>
  <c r="CX38" i="43"/>
  <c r="CT38" i="43"/>
  <c r="BY38" i="43"/>
  <c r="CX38" i="11"/>
  <c r="BY38" i="11"/>
  <c r="CT38" i="11"/>
  <c r="AQ27" i="49"/>
  <c r="AQ24" i="49" s="1"/>
  <c r="AQ28" i="49"/>
  <c r="AL28" i="61"/>
  <c r="AL27" i="61"/>
  <c r="AL24" i="61" s="1"/>
  <c r="BD29" i="31"/>
  <c r="CJ29" i="31"/>
  <c r="CH34" i="59"/>
  <c r="CG34" i="59"/>
  <c r="CF34" i="59"/>
  <c r="BB34" i="59"/>
  <c r="CI38" i="29"/>
  <c r="BC38" i="29"/>
  <c r="CN29" i="25"/>
  <c r="CN38" i="23"/>
  <c r="CQ34" i="64"/>
  <c r="BU34" i="64"/>
  <c r="CM34" i="29"/>
  <c r="BH34" i="29"/>
  <c r="AN28" i="55"/>
  <c r="AN27" i="55"/>
  <c r="AN24" i="55" s="1"/>
  <c r="AT28" i="37"/>
  <c r="AT27" i="37"/>
  <c r="AT24" i="37" s="1"/>
  <c r="BD38" i="31"/>
  <c r="CJ38" i="31"/>
  <c r="BK34" i="61"/>
  <c r="BA34" i="61"/>
  <c r="AU54" i="43"/>
  <c r="AV30" i="43"/>
  <c r="AU53" i="43"/>
  <c r="AU56" i="43"/>
  <c r="AU55" i="43"/>
  <c r="CX34" i="15"/>
  <c r="BY34" i="15"/>
  <c r="CT34" i="15"/>
  <c r="BV34" i="17"/>
  <c r="CV34" i="17"/>
  <c r="DF34" i="17"/>
  <c r="DG34" i="17" s="1"/>
  <c r="DH34" i="17" s="1"/>
  <c r="DI34" i="17" s="1"/>
  <c r="DJ34" i="17" s="1"/>
  <c r="DK34" i="17" s="1"/>
  <c r="DL34" i="17" s="1"/>
  <c r="DM34" i="17" s="1"/>
  <c r="DN34" i="17" s="1"/>
  <c r="CR34" i="17"/>
  <c r="BW34" i="17"/>
  <c r="AM28" i="59"/>
  <c r="AM27" i="59"/>
  <c r="AM24" i="59" s="1"/>
  <c r="AD23" i="59" s="1"/>
  <c r="AN30" i="59" s="1"/>
  <c r="CZ29" i="35"/>
  <c r="CA29" i="35"/>
  <c r="AR27" i="25"/>
  <c r="AR24" i="25" s="1"/>
  <c r="AR28" i="25"/>
  <c r="AP54" i="53"/>
  <c r="AP55" i="53"/>
  <c r="AQ30" i="53"/>
  <c r="AP53" i="53"/>
  <c r="AP56" i="53"/>
  <c r="CX38" i="57"/>
  <c r="BY38" i="57"/>
  <c r="CT38" i="57"/>
  <c r="AP28" i="51"/>
  <c r="AP27" i="51"/>
  <c r="AP24" i="51" s="1"/>
  <c r="BY38" i="53"/>
  <c r="CX38" i="53"/>
  <c r="CT38" i="53"/>
  <c r="BZ37" i="53"/>
  <c r="CU37" i="53"/>
  <c r="CY37" i="53"/>
  <c r="CT38" i="49"/>
  <c r="CX38" i="49"/>
  <c r="BY38" i="49"/>
  <c r="CU37" i="49"/>
  <c r="BZ37" i="49"/>
  <c r="CY37" i="49"/>
  <c r="BZ37" i="47"/>
  <c r="CU37" i="47"/>
  <c r="CY37" i="47"/>
  <c r="CT38" i="47"/>
  <c r="CX38" i="47"/>
  <c r="BY38" i="47"/>
  <c r="CU38" i="39"/>
  <c r="BZ38" i="39"/>
  <c r="CY38" i="39"/>
  <c r="BZ37" i="39"/>
  <c r="CY37" i="39"/>
  <c r="CU37" i="39"/>
  <c r="CT37" i="9"/>
  <c r="BY37" i="9"/>
  <c r="CX37" i="9"/>
  <c r="BV38" i="9"/>
  <c r="CR38" i="9"/>
  <c r="BW38" i="9"/>
  <c r="DF38" i="9"/>
  <c r="DG38" i="9" s="1"/>
  <c r="DH38" i="9" s="1"/>
  <c r="DI38" i="9" s="1"/>
  <c r="DJ38" i="9" s="1"/>
  <c r="DK38" i="9" s="1"/>
  <c r="DL38" i="9" s="1"/>
  <c r="DM38" i="9" s="1"/>
  <c r="DN38" i="9" s="1"/>
  <c r="CV38" i="9"/>
  <c r="CV36" i="3"/>
  <c r="BV36" i="3"/>
  <c r="DF36" i="3"/>
  <c r="DG36" i="3" s="1"/>
  <c r="DH36" i="3" s="1"/>
  <c r="DI36" i="3" s="1"/>
  <c r="DJ36" i="3" s="1"/>
  <c r="DK36" i="3" s="1"/>
  <c r="DL36" i="3" s="1"/>
  <c r="DM36" i="3" s="1"/>
  <c r="DN36" i="3" s="1"/>
  <c r="CR36" i="3"/>
  <c r="CV52" i="3"/>
  <c r="BV52" i="3"/>
  <c r="DF52" i="3"/>
  <c r="DG52" i="3" s="1"/>
  <c r="DH52" i="3" s="1"/>
  <c r="DI52" i="3" s="1"/>
  <c r="DJ52" i="3" s="1"/>
  <c r="DK52" i="3" s="1"/>
  <c r="DL52" i="3" s="1"/>
  <c r="DM52" i="3" s="1"/>
  <c r="DN52" i="3" s="1"/>
  <c r="CR52" i="3"/>
  <c r="CS29" i="3"/>
  <c r="CW29" i="3"/>
  <c r="DH29" i="3"/>
  <c r="BX29" i="3"/>
  <c r="AW37" i="3"/>
  <c r="AW38" i="3"/>
  <c r="BZ38" i="57" l="1"/>
  <c r="CU38" i="57"/>
  <c r="CY38" i="57"/>
  <c r="BD38" i="29"/>
  <c r="CJ38" i="29"/>
  <c r="CK29" i="31"/>
  <c r="BE29" i="31"/>
  <c r="CY38" i="11"/>
  <c r="BZ38" i="11"/>
  <c r="CU38" i="11"/>
  <c r="CY38" i="43"/>
  <c r="BZ38" i="43"/>
  <c r="CU38" i="43"/>
  <c r="AV53" i="19"/>
  <c r="AW30" i="19"/>
  <c r="AV54" i="19"/>
  <c r="AV56" i="19"/>
  <c r="AV55" i="19"/>
  <c r="BZ38" i="51"/>
  <c r="CY38" i="51"/>
  <c r="CU38" i="51"/>
  <c r="AV53" i="11"/>
  <c r="AW30" i="11"/>
  <c r="AV54" i="11"/>
  <c r="AV56" i="11"/>
  <c r="AV55" i="11"/>
  <c r="AU27" i="11"/>
  <c r="AU24" i="11" s="1"/>
  <c r="AU28" i="11"/>
  <c r="BO34" i="31"/>
  <c r="BC34" i="57"/>
  <c r="CI34" i="57"/>
  <c r="BY29" i="37"/>
  <c r="CT29" i="37"/>
  <c r="CX29" i="37"/>
  <c r="AU54" i="23"/>
  <c r="AU53" i="23"/>
  <c r="AV30" i="23"/>
  <c r="AU55" i="23"/>
  <c r="AU56" i="23"/>
  <c r="AW54" i="64"/>
  <c r="AW53" i="64"/>
  <c r="AW56" i="64"/>
  <c r="AW55" i="64"/>
  <c r="AT28" i="45"/>
  <c r="AT27" i="45"/>
  <c r="AT24" i="45" s="1"/>
  <c r="AU53" i="45"/>
  <c r="AU54" i="45"/>
  <c r="AV30" i="45"/>
  <c r="AU56" i="45"/>
  <c r="AU55" i="45"/>
  <c r="BZ38" i="45"/>
  <c r="CU38" i="45"/>
  <c r="CY38" i="45"/>
  <c r="BH38" i="25"/>
  <c r="CM38" i="25"/>
  <c r="BX29" i="15"/>
  <c r="CS29" i="15"/>
  <c r="CW29" i="15"/>
  <c r="CQ34" i="51"/>
  <c r="BU34" i="51"/>
  <c r="AV53" i="39"/>
  <c r="AV56" i="39"/>
  <c r="AV54" i="39"/>
  <c r="AW30" i="39"/>
  <c r="AV55" i="39"/>
  <c r="CY34" i="11"/>
  <c r="BZ34" i="11"/>
  <c r="CU34" i="11"/>
  <c r="DF29" i="17"/>
  <c r="DG29" i="17" s="1"/>
  <c r="DH29" i="17" s="1"/>
  <c r="DI29" i="17" s="1"/>
  <c r="DJ29" i="17" s="1"/>
  <c r="DK29" i="17" s="1"/>
  <c r="DL29" i="17" s="1"/>
  <c r="DM29" i="17" s="1"/>
  <c r="DN29" i="17" s="1"/>
  <c r="BW29" i="17"/>
  <c r="BV29" i="17"/>
  <c r="CR29" i="17"/>
  <c r="CV29" i="17"/>
  <c r="BY29" i="13"/>
  <c r="CT29" i="13"/>
  <c r="CX29" i="13"/>
  <c r="CQ34" i="43"/>
  <c r="BU34" i="43"/>
  <c r="AV53" i="15"/>
  <c r="AW30" i="15"/>
  <c r="AV54" i="15"/>
  <c r="AV55" i="15"/>
  <c r="AV56" i="15"/>
  <c r="AU28" i="15"/>
  <c r="AU27" i="15"/>
  <c r="AU24" i="15" s="1"/>
  <c r="CN38" i="27"/>
  <c r="CR29" i="64"/>
  <c r="CV29" i="64"/>
  <c r="DF29" i="64"/>
  <c r="DG29" i="64" s="1"/>
  <c r="DH29" i="64" s="1"/>
  <c r="DI29" i="64" s="1"/>
  <c r="DJ29" i="64" s="1"/>
  <c r="DK29" i="64" s="1"/>
  <c r="DL29" i="64" s="1"/>
  <c r="DM29" i="64" s="1"/>
  <c r="DN29" i="64" s="1"/>
  <c r="BW29" i="64"/>
  <c r="BV29" i="64"/>
  <c r="AP27" i="27"/>
  <c r="AP24" i="27" s="1"/>
  <c r="AP28" i="27"/>
  <c r="BO38" i="31"/>
  <c r="AQ27" i="51"/>
  <c r="AQ24" i="51" s="1"/>
  <c r="AQ28" i="51"/>
  <c r="CQ34" i="19"/>
  <c r="BU34" i="19"/>
  <c r="AS28" i="25"/>
  <c r="AS27" i="25"/>
  <c r="AS24" i="25" s="1"/>
  <c r="CK34" i="33"/>
  <c r="BE34" i="33"/>
  <c r="AP53" i="31"/>
  <c r="AP54" i="31"/>
  <c r="AQ30" i="31"/>
  <c r="AP56" i="31"/>
  <c r="AP55" i="31"/>
  <c r="AO28" i="31"/>
  <c r="AO27" i="31"/>
  <c r="AO24" i="31" s="1"/>
  <c r="CO38" i="23"/>
  <c r="BI38" i="23"/>
  <c r="BI29" i="25"/>
  <c r="CO29" i="25"/>
  <c r="BM34" i="59"/>
  <c r="BO34" i="55"/>
  <c r="AM27" i="61"/>
  <c r="AM24" i="61" s="1"/>
  <c r="AD23" i="61" s="1"/>
  <c r="AN30" i="61" s="1"/>
  <c r="AM28" i="61"/>
  <c r="AR28" i="49"/>
  <c r="AR27" i="49"/>
  <c r="AR24" i="49" s="1"/>
  <c r="CE34" i="53"/>
  <c r="DC34" i="53"/>
  <c r="CR38" i="19"/>
  <c r="BV38" i="19"/>
  <c r="CV38" i="19"/>
  <c r="DF38" i="19"/>
  <c r="DG38" i="19" s="1"/>
  <c r="DH38" i="19" s="1"/>
  <c r="DI38" i="19" s="1"/>
  <c r="DJ38" i="19" s="1"/>
  <c r="DK38" i="19" s="1"/>
  <c r="DL38" i="19" s="1"/>
  <c r="DM38" i="19" s="1"/>
  <c r="DN38" i="19" s="1"/>
  <c r="BW38" i="19"/>
  <c r="CK34" i="31"/>
  <c r="BE34" i="31"/>
  <c r="CN29" i="27"/>
  <c r="BH29" i="27"/>
  <c r="CM29" i="27"/>
  <c r="CO34" i="25"/>
  <c r="BI34" i="25"/>
  <c r="CT29" i="11"/>
  <c r="CX29" i="11"/>
  <c r="BY29" i="11"/>
  <c r="AU27" i="35"/>
  <c r="AU24" i="35" s="1"/>
  <c r="AU28" i="35"/>
  <c r="AQ54" i="29"/>
  <c r="AR30" i="29"/>
  <c r="AQ53" i="29"/>
  <c r="AQ55" i="29"/>
  <c r="AQ56" i="29"/>
  <c r="AP28" i="29"/>
  <c r="AP27" i="29"/>
  <c r="AP24" i="29" s="1"/>
  <c r="AT28" i="9"/>
  <c r="AT27" i="9"/>
  <c r="AT24" i="9" s="1"/>
  <c r="AU53" i="9"/>
  <c r="AU55" i="9"/>
  <c r="AV30" i="9"/>
  <c r="AU54" i="9"/>
  <c r="AU56" i="9"/>
  <c r="CZ38" i="13"/>
  <c r="CA38" i="13"/>
  <c r="BM34" i="57"/>
  <c r="CY34" i="35"/>
  <c r="CU34" i="35"/>
  <c r="BZ34" i="35"/>
  <c r="AW30" i="17"/>
  <c r="AV54" i="17"/>
  <c r="AV53" i="17"/>
  <c r="AV55" i="17"/>
  <c r="AV56" i="17"/>
  <c r="AP54" i="33"/>
  <c r="AP53" i="33"/>
  <c r="AQ30" i="33"/>
  <c r="AP55" i="33"/>
  <c r="AP56" i="33"/>
  <c r="AO53" i="57"/>
  <c r="AO54" i="57"/>
  <c r="AP30" i="57"/>
  <c r="AO56" i="57"/>
  <c r="AO55" i="57"/>
  <c r="AN27" i="57"/>
  <c r="AN24" i="57" s="1"/>
  <c r="AN28" i="57"/>
  <c r="AU27" i="41"/>
  <c r="AU24" i="41" s="1"/>
  <c r="AU28" i="41"/>
  <c r="BE34" i="55"/>
  <c r="CK34" i="55"/>
  <c r="AR30" i="53"/>
  <c r="AQ53" i="53"/>
  <c r="AQ56" i="53"/>
  <c r="AQ54" i="53"/>
  <c r="AQ55" i="53"/>
  <c r="AV53" i="43"/>
  <c r="AV54" i="43"/>
  <c r="AW30" i="43"/>
  <c r="AV56" i="43"/>
  <c r="AV55" i="43"/>
  <c r="BL34" i="61"/>
  <c r="CR34" i="64"/>
  <c r="BV34" i="64"/>
  <c r="DF34" i="64"/>
  <c r="DG34" i="64" s="1"/>
  <c r="DH34" i="64" s="1"/>
  <c r="DI34" i="64" s="1"/>
  <c r="DJ34" i="64" s="1"/>
  <c r="DK34" i="64" s="1"/>
  <c r="DL34" i="64" s="1"/>
  <c r="DM34" i="64" s="1"/>
  <c r="DN34" i="64" s="1"/>
  <c r="BW34" i="64"/>
  <c r="CV34" i="64"/>
  <c r="AP28" i="53"/>
  <c r="AP27" i="53"/>
  <c r="AP24" i="53" s="1"/>
  <c r="CC29" i="35"/>
  <c r="DA29" i="35"/>
  <c r="CB29" i="35"/>
  <c r="AN53" i="59"/>
  <c r="AO30" i="59"/>
  <c r="AN54" i="59"/>
  <c r="AN56" i="59"/>
  <c r="AN55" i="59"/>
  <c r="CW34" i="17"/>
  <c r="CS34" i="17"/>
  <c r="BX34" i="17"/>
  <c r="BZ34" i="15"/>
  <c r="CY34" i="15"/>
  <c r="CU34" i="15"/>
  <c r="AU27" i="43"/>
  <c r="AU24" i="43" s="1"/>
  <c r="AU28" i="43"/>
  <c r="CF34" i="61"/>
  <c r="CG34" i="61"/>
  <c r="CH34" i="61"/>
  <c r="BB34" i="61"/>
  <c r="CK38" i="31"/>
  <c r="BE38" i="31"/>
  <c r="CO34" i="29"/>
  <c r="BI34" i="29"/>
  <c r="BC34" i="59"/>
  <c r="CI34" i="59"/>
  <c r="AU27" i="19"/>
  <c r="AU24" i="19" s="1"/>
  <c r="AU28" i="19"/>
  <c r="BJ34" i="45"/>
  <c r="CP34" i="45"/>
  <c r="BJ34" i="27"/>
  <c r="CP34" i="27"/>
  <c r="BO34" i="33"/>
  <c r="DF38" i="15"/>
  <c r="DG38" i="15" s="1"/>
  <c r="DH38" i="15" s="1"/>
  <c r="DI38" i="15" s="1"/>
  <c r="DJ38" i="15" s="1"/>
  <c r="DK38" i="15" s="1"/>
  <c r="DL38" i="15" s="1"/>
  <c r="DM38" i="15" s="1"/>
  <c r="DN38" i="15" s="1"/>
  <c r="BV38" i="15"/>
  <c r="BW38" i="15"/>
  <c r="CV38" i="15"/>
  <c r="CR38" i="15"/>
  <c r="BZ38" i="35"/>
  <c r="CU38" i="35"/>
  <c r="CY38" i="35"/>
  <c r="BU38" i="17"/>
  <c r="CQ38" i="17"/>
  <c r="AT28" i="23"/>
  <c r="AT27" i="23"/>
  <c r="AT24" i="23" s="1"/>
  <c r="CU38" i="61"/>
  <c r="CY38" i="61"/>
  <c r="BZ38" i="61"/>
  <c r="AV27" i="64"/>
  <c r="AV24" i="64" s="1"/>
  <c r="AV28" i="64"/>
  <c r="CP29" i="61"/>
  <c r="BJ29" i="61"/>
  <c r="BN38" i="29"/>
  <c r="CN38" i="25"/>
  <c r="AU27" i="39"/>
  <c r="AU24" i="39" s="1"/>
  <c r="AU28" i="39"/>
  <c r="BO29" i="33"/>
  <c r="CA38" i="59"/>
  <c r="CZ38" i="59"/>
  <c r="CR34" i="41"/>
  <c r="BV34" i="41"/>
  <c r="BW34" i="41"/>
  <c r="DF34" i="41"/>
  <c r="DG34" i="41" s="1"/>
  <c r="DH34" i="41" s="1"/>
  <c r="DI34" i="41" s="1"/>
  <c r="DJ34" i="41" s="1"/>
  <c r="DK34" i="41" s="1"/>
  <c r="DL34" i="41" s="1"/>
  <c r="DM34" i="41" s="1"/>
  <c r="DN34" i="41" s="1"/>
  <c r="CV34" i="41"/>
  <c r="BO29" i="31"/>
  <c r="CM38" i="27"/>
  <c r="BH38" i="27"/>
  <c r="CP29" i="23"/>
  <c r="BJ29" i="23"/>
  <c r="CI38" i="33"/>
  <c r="BC38" i="33"/>
  <c r="AQ53" i="27"/>
  <c r="AQ54" i="27"/>
  <c r="AR30" i="27"/>
  <c r="AQ55" i="27"/>
  <c r="AQ56" i="27"/>
  <c r="AS28" i="47"/>
  <c r="AS27" i="47"/>
  <c r="AS24" i="47" s="1"/>
  <c r="AU30" i="47"/>
  <c r="AT54" i="47"/>
  <c r="AT56" i="47"/>
  <c r="AT53" i="47"/>
  <c r="AT55" i="47"/>
  <c r="BM38" i="33"/>
  <c r="AR53" i="51"/>
  <c r="AR54" i="51"/>
  <c r="AS30" i="51"/>
  <c r="AR56" i="51"/>
  <c r="AR55" i="51"/>
  <c r="AT53" i="25"/>
  <c r="AT54" i="25"/>
  <c r="AU30" i="25"/>
  <c r="AT55" i="25"/>
  <c r="AT56" i="25"/>
  <c r="BU29" i="57"/>
  <c r="CQ29" i="57"/>
  <c r="CY38" i="37"/>
  <c r="BZ38" i="37"/>
  <c r="CU38" i="37"/>
  <c r="AV54" i="37"/>
  <c r="AW30" i="37"/>
  <c r="AV53" i="37"/>
  <c r="AV56" i="37"/>
  <c r="AV55" i="37"/>
  <c r="AU27" i="37"/>
  <c r="AU24" i="37" s="1"/>
  <c r="AU28" i="37"/>
  <c r="AP53" i="55"/>
  <c r="AQ30" i="55"/>
  <c r="AP54" i="55"/>
  <c r="AP56" i="55"/>
  <c r="AP55" i="55"/>
  <c r="AO27" i="55"/>
  <c r="AO24" i="55" s="1"/>
  <c r="AO28" i="55"/>
  <c r="AS53" i="49"/>
  <c r="AS55" i="49"/>
  <c r="AS54" i="49"/>
  <c r="AT30" i="49"/>
  <c r="AS56" i="49"/>
  <c r="BJ29" i="59"/>
  <c r="CP29" i="59"/>
  <c r="CW38" i="64"/>
  <c r="BX38" i="64"/>
  <c r="CS38" i="64"/>
  <c r="CP34" i="23"/>
  <c r="BJ34" i="23"/>
  <c r="AV53" i="35"/>
  <c r="AW30" i="35"/>
  <c r="AV54" i="35"/>
  <c r="AV56" i="35"/>
  <c r="AV55" i="35"/>
  <c r="CY34" i="13"/>
  <c r="BZ34" i="13"/>
  <c r="CU34" i="13"/>
  <c r="DF29" i="55"/>
  <c r="DG29" i="55" s="1"/>
  <c r="DH29" i="55" s="1"/>
  <c r="DI29" i="55" s="1"/>
  <c r="DJ29" i="55" s="1"/>
  <c r="DK29" i="55" s="1"/>
  <c r="DL29" i="55" s="1"/>
  <c r="DM29" i="55" s="1"/>
  <c r="DN29" i="55" s="1"/>
  <c r="BW29" i="55"/>
  <c r="CR29" i="55"/>
  <c r="CV29" i="55"/>
  <c r="BV29" i="55"/>
  <c r="CQ29" i="19"/>
  <c r="BU29" i="19"/>
  <c r="AV53" i="13"/>
  <c r="AV54" i="13"/>
  <c r="AW30" i="13"/>
  <c r="AV56" i="13"/>
  <c r="AV55" i="13"/>
  <c r="AU28" i="13"/>
  <c r="AU27" i="13"/>
  <c r="AU24" i="13" s="1"/>
  <c r="CK29" i="33"/>
  <c r="BE29" i="33"/>
  <c r="CY38" i="41"/>
  <c r="BZ38" i="41"/>
  <c r="CU38" i="41"/>
  <c r="AU28" i="17"/>
  <c r="AU27" i="17"/>
  <c r="AU24" i="17" s="1"/>
  <c r="BF29" i="29"/>
  <c r="BG29" i="29"/>
  <c r="CL29" i="29"/>
  <c r="BP29" i="29"/>
  <c r="BQ29" i="29" s="1"/>
  <c r="BR29" i="29" s="1"/>
  <c r="BS29" i="29" s="1"/>
  <c r="BT29" i="29" s="1"/>
  <c r="AO27" i="33"/>
  <c r="AO24" i="33" s="1"/>
  <c r="AO28" i="33"/>
  <c r="CW29" i="41"/>
  <c r="BX29" i="41"/>
  <c r="CS29" i="41"/>
  <c r="AV54" i="41"/>
  <c r="AV53" i="41"/>
  <c r="AW30" i="41"/>
  <c r="AV56" i="41"/>
  <c r="AV55" i="41"/>
  <c r="BZ38" i="55"/>
  <c r="CY38" i="55"/>
  <c r="CU38" i="55"/>
  <c r="CX34" i="37"/>
  <c r="BY34" i="37"/>
  <c r="CT34" i="37"/>
  <c r="CZ37" i="53"/>
  <c r="CA37" i="53"/>
  <c r="CU38" i="53"/>
  <c r="CY38" i="53"/>
  <c r="BZ38" i="53"/>
  <c r="CA37" i="49"/>
  <c r="CZ37" i="49"/>
  <c r="BZ38" i="49"/>
  <c r="CU38" i="49"/>
  <c r="CY38" i="49"/>
  <c r="CU38" i="47"/>
  <c r="CY38" i="47"/>
  <c r="BZ38" i="47"/>
  <c r="CA37" i="47"/>
  <c r="CZ37" i="47"/>
  <c r="CA37" i="39"/>
  <c r="CZ37" i="39"/>
  <c r="CZ38" i="39"/>
  <c r="CA38" i="39"/>
  <c r="CS38" i="9"/>
  <c r="BX38" i="9"/>
  <c r="CW38" i="9"/>
  <c r="CY37" i="9"/>
  <c r="BZ37" i="9"/>
  <c r="CU37" i="9"/>
  <c r="CW52" i="3"/>
  <c r="CS52" i="3"/>
  <c r="BX52" i="3"/>
  <c r="CW36" i="3"/>
  <c r="BX36" i="3"/>
  <c r="CS36" i="3"/>
  <c r="CT29" i="3"/>
  <c r="CX29" i="3"/>
  <c r="DI29" i="3"/>
  <c r="BY29" i="3"/>
  <c r="AX38" i="3"/>
  <c r="AX37" i="3"/>
  <c r="CT29" i="41" l="1"/>
  <c r="CX29" i="41"/>
  <c r="BY29" i="41"/>
  <c r="CR29" i="19"/>
  <c r="DF29" i="19"/>
  <c r="DG29" i="19" s="1"/>
  <c r="DH29" i="19" s="1"/>
  <c r="DI29" i="19" s="1"/>
  <c r="DJ29" i="19" s="1"/>
  <c r="DK29" i="19" s="1"/>
  <c r="DL29" i="19" s="1"/>
  <c r="DM29" i="19" s="1"/>
  <c r="DN29" i="19" s="1"/>
  <c r="BV29" i="19"/>
  <c r="CV29" i="19"/>
  <c r="BW29" i="19"/>
  <c r="CS29" i="55"/>
  <c r="CW29" i="55"/>
  <c r="BX29" i="55"/>
  <c r="CA34" i="13"/>
  <c r="CZ34" i="13"/>
  <c r="AV28" i="35"/>
  <c r="AV27" i="35"/>
  <c r="AV24" i="35" s="1"/>
  <c r="BU34" i="23"/>
  <c r="CQ34" i="23"/>
  <c r="BU29" i="59"/>
  <c r="CQ29" i="59"/>
  <c r="CV29" i="57"/>
  <c r="BW29" i="57"/>
  <c r="CR29" i="57"/>
  <c r="DF29" i="57"/>
  <c r="DG29" i="57" s="1"/>
  <c r="DH29" i="57" s="1"/>
  <c r="DI29" i="57" s="1"/>
  <c r="DJ29" i="57" s="1"/>
  <c r="DK29" i="57" s="1"/>
  <c r="DL29" i="57" s="1"/>
  <c r="DM29" i="57" s="1"/>
  <c r="DN29" i="57" s="1"/>
  <c r="BV29" i="57"/>
  <c r="BZ34" i="37"/>
  <c r="CU34" i="37"/>
  <c r="CY34" i="37"/>
  <c r="CA38" i="55"/>
  <c r="CZ38" i="55"/>
  <c r="AV27" i="41"/>
  <c r="AV24" i="41" s="1"/>
  <c r="AV28" i="41"/>
  <c r="BH29" i="29"/>
  <c r="CM29" i="29"/>
  <c r="CZ38" i="41"/>
  <c r="CA38" i="41"/>
  <c r="BF29" i="33"/>
  <c r="BG29" i="33"/>
  <c r="CL29" i="33"/>
  <c r="BP29" i="33"/>
  <c r="AW54" i="13"/>
  <c r="AW53" i="13"/>
  <c r="AW56" i="13"/>
  <c r="AW55" i="13"/>
  <c r="AV28" i="13"/>
  <c r="AV27" i="13"/>
  <c r="AV24" i="13" s="1"/>
  <c r="AW53" i="35"/>
  <c r="AW54" i="35"/>
  <c r="AW55" i="35"/>
  <c r="AW56" i="35"/>
  <c r="CX38" i="64"/>
  <c r="BY38" i="64"/>
  <c r="CT38" i="64"/>
  <c r="AS27" i="49"/>
  <c r="AS24" i="49" s="1"/>
  <c r="AS28" i="49"/>
  <c r="AQ53" i="55"/>
  <c r="AQ54" i="55"/>
  <c r="AR30" i="55"/>
  <c r="AQ56" i="55"/>
  <c r="AQ55" i="55"/>
  <c r="AV28" i="37"/>
  <c r="AV27" i="37"/>
  <c r="AV24" i="37" s="1"/>
  <c r="CA38" i="37"/>
  <c r="CZ38" i="37"/>
  <c r="AU54" i="25"/>
  <c r="AV30" i="25"/>
  <c r="AU53" i="25"/>
  <c r="AU55" i="25"/>
  <c r="AU56" i="25"/>
  <c r="AT27" i="25"/>
  <c r="AT24" i="25" s="1"/>
  <c r="AT28" i="25"/>
  <c r="AU54" i="47"/>
  <c r="AV30" i="47"/>
  <c r="AU56" i="47"/>
  <c r="AU53" i="47"/>
  <c r="AU55" i="47"/>
  <c r="CO38" i="27"/>
  <c r="BI38" i="27"/>
  <c r="CW34" i="41"/>
  <c r="BX34" i="41"/>
  <c r="CS34" i="41"/>
  <c r="BO38" i="29"/>
  <c r="BW38" i="17"/>
  <c r="CV38" i="17"/>
  <c r="DF38" i="17"/>
  <c r="DG38" i="17" s="1"/>
  <c r="DH38" i="17" s="1"/>
  <c r="DI38" i="17" s="1"/>
  <c r="DJ38" i="17" s="1"/>
  <c r="DK38" i="17" s="1"/>
  <c r="DL38" i="17" s="1"/>
  <c r="DM38" i="17" s="1"/>
  <c r="DN38" i="17" s="1"/>
  <c r="CR38" i="17"/>
  <c r="BV38" i="17"/>
  <c r="CQ34" i="45"/>
  <c r="BU34" i="45"/>
  <c r="BG38" i="31"/>
  <c r="BF38" i="31"/>
  <c r="BP38" i="31"/>
  <c r="CL38" i="31"/>
  <c r="CT34" i="17"/>
  <c r="CX34" i="17"/>
  <c r="BY34" i="17"/>
  <c r="AP30" i="59"/>
  <c r="AO53" i="59"/>
  <c r="AO54" i="59"/>
  <c r="AO56" i="59"/>
  <c r="AO55" i="59"/>
  <c r="CD29" i="35"/>
  <c r="DB29" i="35"/>
  <c r="BX34" i="64"/>
  <c r="CW34" i="64"/>
  <c r="CS34" i="64"/>
  <c r="AW54" i="43"/>
  <c r="AW53" i="43"/>
  <c r="AW56" i="43"/>
  <c r="AW55" i="43"/>
  <c r="AV28" i="43"/>
  <c r="AV27" i="43"/>
  <c r="AV24" i="43" s="1"/>
  <c r="AQ27" i="53"/>
  <c r="AQ24" i="53" s="1"/>
  <c r="AQ28" i="53"/>
  <c r="BP34" i="55"/>
  <c r="BF34" i="55"/>
  <c r="CL34" i="55"/>
  <c r="BG34" i="55"/>
  <c r="AQ54" i="33"/>
  <c r="AQ53" i="33"/>
  <c r="AR30" i="33"/>
  <c r="AQ55" i="33"/>
  <c r="AQ56" i="33"/>
  <c r="CA34" i="35"/>
  <c r="CZ34" i="35"/>
  <c r="BN34" i="57"/>
  <c r="AQ27" i="29"/>
  <c r="AQ24" i="29" s="1"/>
  <c r="AQ28" i="29"/>
  <c r="BI29" i="27"/>
  <c r="CO29" i="27"/>
  <c r="CS38" i="19"/>
  <c r="BX38" i="19"/>
  <c r="CW38" i="19"/>
  <c r="CR34" i="19"/>
  <c r="DF34" i="19"/>
  <c r="DG34" i="19" s="1"/>
  <c r="DH34" i="19" s="1"/>
  <c r="DI34" i="19" s="1"/>
  <c r="DJ34" i="19" s="1"/>
  <c r="DK34" i="19" s="1"/>
  <c r="DL34" i="19" s="1"/>
  <c r="DM34" i="19" s="1"/>
  <c r="DN34" i="19" s="1"/>
  <c r="CV34" i="19"/>
  <c r="BW34" i="19"/>
  <c r="BV34" i="19"/>
  <c r="BX29" i="64"/>
  <c r="CW29" i="64"/>
  <c r="CS29" i="64"/>
  <c r="AW54" i="15"/>
  <c r="AW53" i="15"/>
  <c r="AW55" i="15"/>
  <c r="AW56" i="15"/>
  <c r="CS29" i="17"/>
  <c r="CW29" i="17"/>
  <c r="BX29" i="17"/>
  <c r="CZ34" i="11"/>
  <c r="CA34" i="11"/>
  <c r="AV28" i="39"/>
  <c r="AV27" i="39"/>
  <c r="AV24" i="39" s="1"/>
  <c r="CR34" i="51"/>
  <c r="CV34" i="51"/>
  <c r="BW34" i="51"/>
  <c r="BV34" i="51"/>
  <c r="DF34" i="51"/>
  <c r="DG34" i="51" s="1"/>
  <c r="DH34" i="51" s="1"/>
  <c r="DI34" i="51" s="1"/>
  <c r="DJ34" i="51" s="1"/>
  <c r="DK34" i="51" s="1"/>
  <c r="DL34" i="51" s="1"/>
  <c r="DM34" i="51" s="1"/>
  <c r="DN34" i="51" s="1"/>
  <c r="CX29" i="15"/>
  <c r="BY29" i="15"/>
  <c r="CT29" i="15"/>
  <c r="CZ38" i="45"/>
  <c r="CA38" i="45"/>
  <c r="AW27" i="64"/>
  <c r="AW24" i="64" s="1"/>
  <c r="AN23" i="64" s="1"/>
  <c r="AX30" i="64" s="1"/>
  <c r="AW28" i="64"/>
  <c r="AW30" i="23"/>
  <c r="AV53" i="23"/>
  <c r="AV54" i="23"/>
  <c r="AV55" i="23"/>
  <c r="AV56" i="23"/>
  <c r="BD34" i="57"/>
  <c r="CJ34" i="57"/>
  <c r="AW53" i="11"/>
  <c r="AW54" i="11"/>
  <c r="AW55" i="11"/>
  <c r="AW56" i="11"/>
  <c r="CZ38" i="51"/>
  <c r="CA38" i="51"/>
  <c r="AW54" i="19"/>
  <c r="AW53" i="19"/>
  <c r="AW56" i="19"/>
  <c r="AW55" i="19"/>
  <c r="CZ38" i="11"/>
  <c r="CA38" i="11"/>
  <c r="CL29" i="31"/>
  <c r="BP29" i="31"/>
  <c r="BG29" i="31"/>
  <c r="BF29" i="31"/>
  <c r="BE38" i="29"/>
  <c r="CK38" i="29"/>
  <c r="AW53" i="41"/>
  <c r="AW54" i="41"/>
  <c r="AW56" i="41"/>
  <c r="AW55" i="41"/>
  <c r="CN29" i="29"/>
  <c r="AU30" i="49"/>
  <c r="AT55" i="49"/>
  <c r="AT53" i="49"/>
  <c r="AT54" i="49"/>
  <c r="AT56" i="49"/>
  <c r="AP27" i="55"/>
  <c r="AP24" i="55" s="1"/>
  <c r="AP28" i="55"/>
  <c r="AW53" i="37"/>
  <c r="AW54" i="37"/>
  <c r="AW56" i="37"/>
  <c r="AW55" i="37"/>
  <c r="AS54" i="51"/>
  <c r="AT30" i="51"/>
  <c r="AS53" i="51"/>
  <c r="AS56" i="51"/>
  <c r="AS55" i="51"/>
  <c r="AR28" i="51"/>
  <c r="AR27" i="51"/>
  <c r="AR24" i="51" s="1"/>
  <c r="BN38" i="33"/>
  <c r="AT27" i="47"/>
  <c r="AT24" i="47" s="1"/>
  <c r="AT28" i="47"/>
  <c r="AR53" i="27"/>
  <c r="AR54" i="27"/>
  <c r="AS30" i="27"/>
  <c r="AR55" i="27"/>
  <c r="AR56" i="27"/>
  <c r="AQ28" i="27"/>
  <c r="AQ27" i="27"/>
  <c r="AQ24" i="27" s="1"/>
  <c r="BD38" i="33"/>
  <c r="CJ38" i="33"/>
  <c r="BU29" i="23"/>
  <c r="CQ29" i="23"/>
  <c r="CB38" i="59"/>
  <c r="CC38" i="59"/>
  <c r="DA38" i="59"/>
  <c r="BU29" i="61"/>
  <c r="CQ29" i="61"/>
  <c r="CA38" i="61"/>
  <c r="CZ38" i="61"/>
  <c r="CA38" i="35"/>
  <c r="CZ38" i="35"/>
  <c r="CW38" i="15"/>
  <c r="BX38" i="15"/>
  <c r="CS38" i="15"/>
  <c r="BU34" i="27"/>
  <c r="CQ34" i="27"/>
  <c r="CJ34" i="59"/>
  <c r="BD34" i="59"/>
  <c r="CP34" i="29"/>
  <c r="BJ34" i="29"/>
  <c r="CI34" i="61"/>
  <c r="BC34" i="61"/>
  <c r="CA34" i="15"/>
  <c r="CZ34" i="15"/>
  <c r="AN27" i="59"/>
  <c r="AN24" i="59" s="1"/>
  <c r="AN28" i="59"/>
  <c r="BM34" i="61"/>
  <c r="AR53" i="53"/>
  <c r="AR54" i="53"/>
  <c r="AR56" i="53"/>
  <c r="AS30" i="53"/>
  <c r="AR55" i="53"/>
  <c r="AP54" i="57"/>
  <c r="AQ30" i="57"/>
  <c r="AP53" i="57"/>
  <c r="AP56" i="57"/>
  <c r="AP55" i="57"/>
  <c r="AO28" i="57"/>
  <c r="AO27" i="57"/>
  <c r="AO24" i="57" s="1"/>
  <c r="AP27" i="33"/>
  <c r="AP24" i="33" s="1"/>
  <c r="AP28" i="33"/>
  <c r="AV27" i="17"/>
  <c r="AV24" i="17" s="1"/>
  <c r="AV28" i="17"/>
  <c r="AW53" i="17"/>
  <c r="AW54" i="17"/>
  <c r="AW55" i="17"/>
  <c r="AW56" i="17"/>
  <c r="CC38" i="13"/>
  <c r="CB38" i="13"/>
  <c r="DA38" i="13"/>
  <c r="AV55" i="9"/>
  <c r="AV54" i="9"/>
  <c r="AV53" i="9"/>
  <c r="AV56" i="9"/>
  <c r="AW30" i="9"/>
  <c r="AU27" i="9"/>
  <c r="AU24" i="9" s="1"/>
  <c r="AU28" i="9"/>
  <c r="AS30" i="29"/>
  <c r="AR53" i="29"/>
  <c r="AR54" i="29"/>
  <c r="AR55" i="29"/>
  <c r="AR56" i="29"/>
  <c r="CU29" i="11"/>
  <c r="CY29" i="11"/>
  <c r="BZ29" i="11"/>
  <c r="CP34" i="25"/>
  <c r="BJ34" i="25"/>
  <c r="BP34" i="31"/>
  <c r="BG34" i="31"/>
  <c r="BF34" i="31"/>
  <c r="CL34" i="31"/>
  <c r="DD34" i="53"/>
  <c r="DE34" i="53"/>
  <c r="DO34" i="53" s="1"/>
  <c r="DP34" i="53" s="1"/>
  <c r="DQ34" i="53" s="1"/>
  <c r="DR34" i="53" s="1"/>
  <c r="DS34" i="53" s="1"/>
  <c r="DT34" i="53" s="1"/>
  <c r="DU34" i="53" s="1"/>
  <c r="DV34" i="53" s="1"/>
  <c r="DW34" i="53" s="1"/>
  <c r="AN54" i="61"/>
  <c r="AO30" i="61"/>
  <c r="AN53" i="61"/>
  <c r="AN56" i="61"/>
  <c r="AN55" i="61"/>
  <c r="BN34" i="59"/>
  <c r="BJ29" i="25"/>
  <c r="CP29" i="25"/>
  <c r="CP38" i="23"/>
  <c r="BJ38" i="23"/>
  <c r="AQ53" i="31"/>
  <c r="AQ54" i="31"/>
  <c r="AR30" i="31"/>
  <c r="AQ56" i="31"/>
  <c r="AQ55" i="31"/>
  <c r="AP28" i="31"/>
  <c r="AP27" i="31"/>
  <c r="AP24" i="31" s="1"/>
  <c r="BF34" i="33"/>
  <c r="BG34" i="33"/>
  <c r="CL34" i="33"/>
  <c r="BP34" i="33"/>
  <c r="AV27" i="15"/>
  <c r="AV24" i="15" s="1"/>
  <c r="AV28" i="15"/>
  <c r="BW34" i="43"/>
  <c r="DF34" i="43"/>
  <c r="DG34" i="43" s="1"/>
  <c r="DH34" i="43" s="1"/>
  <c r="DI34" i="43" s="1"/>
  <c r="DJ34" i="43" s="1"/>
  <c r="DK34" i="43" s="1"/>
  <c r="DL34" i="43" s="1"/>
  <c r="DM34" i="43" s="1"/>
  <c r="DN34" i="43" s="1"/>
  <c r="BV34" i="43"/>
  <c r="CR34" i="43"/>
  <c r="CV34" i="43"/>
  <c r="BZ29" i="13"/>
  <c r="CU29" i="13"/>
  <c r="CY29" i="13"/>
  <c r="AW55" i="39"/>
  <c r="AW54" i="39"/>
  <c r="AW56" i="39"/>
  <c r="AW53" i="39"/>
  <c r="BI38" i="25"/>
  <c r="CO38" i="25"/>
  <c r="AV54" i="45"/>
  <c r="AV53" i="45"/>
  <c r="AW30" i="45"/>
  <c r="AV56" i="45"/>
  <c r="AV55" i="45"/>
  <c r="AU28" i="45"/>
  <c r="AU27" i="45"/>
  <c r="AU24" i="45" s="1"/>
  <c r="AU28" i="23"/>
  <c r="AU27" i="23"/>
  <c r="AU24" i="23" s="1"/>
  <c r="CU29" i="37"/>
  <c r="CY29" i="37"/>
  <c r="BZ29" i="37"/>
  <c r="AV28" i="11"/>
  <c r="AV27" i="11"/>
  <c r="AV24" i="11" s="1"/>
  <c r="AV27" i="19"/>
  <c r="AV24" i="19" s="1"/>
  <c r="AV28" i="19"/>
  <c r="CA38" i="43"/>
  <c r="CZ38" i="43"/>
  <c r="CA38" i="57"/>
  <c r="CZ38" i="57"/>
  <c r="CA38" i="53"/>
  <c r="CZ38" i="53"/>
  <c r="CC37" i="53"/>
  <c r="CB37" i="53"/>
  <c r="DA37" i="53"/>
  <c r="CA38" i="49"/>
  <c r="CZ38" i="49"/>
  <c r="CB37" i="49"/>
  <c r="DA37" i="49"/>
  <c r="CC37" i="49"/>
  <c r="CZ38" i="47"/>
  <c r="CA38" i="47"/>
  <c r="DA37" i="47"/>
  <c r="CC37" i="47"/>
  <c r="CB37" i="47"/>
  <c r="DA37" i="39"/>
  <c r="CB37" i="39"/>
  <c r="CC37" i="39"/>
  <c r="CB38" i="39"/>
  <c r="DA38" i="39"/>
  <c r="CC38" i="39"/>
  <c r="CZ37" i="9"/>
  <c r="CA37" i="9"/>
  <c r="BY38" i="9"/>
  <c r="CT38" i="9"/>
  <c r="CX38" i="9"/>
  <c r="CX52" i="3"/>
  <c r="CT52" i="3"/>
  <c r="BY52" i="3"/>
  <c r="CX36" i="3"/>
  <c r="BY36" i="3"/>
  <c r="CT36" i="3"/>
  <c r="CU29" i="3"/>
  <c r="CY29" i="3"/>
  <c r="DJ29" i="3"/>
  <c r="BZ29" i="3"/>
  <c r="CZ29" i="3" s="1"/>
  <c r="AY37" i="3"/>
  <c r="AY38" i="3"/>
  <c r="CZ29" i="37" l="1"/>
  <c r="CA29" i="37"/>
  <c r="AV28" i="45"/>
  <c r="AV27" i="45"/>
  <c r="AV24" i="45" s="1"/>
  <c r="CW34" i="43"/>
  <c r="CS34" i="43"/>
  <c r="BX34" i="43"/>
  <c r="BU29" i="25"/>
  <c r="CQ29" i="25"/>
  <c r="AN27" i="61"/>
  <c r="AN24" i="61" s="1"/>
  <c r="AN28" i="61"/>
  <c r="CN34" i="31"/>
  <c r="CB38" i="57"/>
  <c r="DA38" i="57"/>
  <c r="CC38" i="57"/>
  <c r="DA38" i="43"/>
  <c r="CC38" i="43"/>
  <c r="CB38" i="43"/>
  <c r="AW54" i="45"/>
  <c r="AW53" i="45"/>
  <c r="AW56" i="45"/>
  <c r="AW55" i="45"/>
  <c r="AW28" i="39"/>
  <c r="AW27" i="39"/>
  <c r="AW24" i="39" s="1"/>
  <c r="AN23" i="39" s="1"/>
  <c r="AX30" i="39" s="1"/>
  <c r="CA29" i="13"/>
  <c r="CZ29" i="13"/>
  <c r="BQ34" i="33"/>
  <c r="CN34" i="33"/>
  <c r="AR54" i="31"/>
  <c r="AS30" i="31"/>
  <c r="AR53" i="31"/>
  <c r="AR56" i="31"/>
  <c r="AR55" i="31"/>
  <c r="AQ27" i="31"/>
  <c r="AQ24" i="31" s="1"/>
  <c r="AQ28" i="31"/>
  <c r="CQ38" i="23"/>
  <c r="BU38" i="23"/>
  <c r="AO54" i="61"/>
  <c r="AP30" i="61"/>
  <c r="AO53" i="61"/>
  <c r="AO56" i="61"/>
  <c r="AO55" i="61"/>
  <c r="CM34" i="31"/>
  <c r="BH34" i="31"/>
  <c r="BQ34" i="31"/>
  <c r="BU34" i="25"/>
  <c r="CQ34" i="25"/>
  <c r="CA29" i="11"/>
  <c r="CZ29" i="11"/>
  <c r="AR27" i="29"/>
  <c r="AR24" i="29" s="1"/>
  <c r="AR28" i="29"/>
  <c r="AW53" i="9"/>
  <c r="AW56" i="9"/>
  <c r="AW54" i="9"/>
  <c r="AW55" i="9"/>
  <c r="AV27" i="9"/>
  <c r="AV24" i="9" s="1"/>
  <c r="AV28" i="9"/>
  <c r="CD38" i="13"/>
  <c r="DB38" i="13"/>
  <c r="AP27" i="57"/>
  <c r="AP24" i="57" s="1"/>
  <c r="AP28" i="57"/>
  <c r="AT30" i="53"/>
  <c r="AS55" i="53"/>
  <c r="AS54" i="53"/>
  <c r="AS53" i="53"/>
  <c r="AS56" i="53"/>
  <c r="BU34" i="29"/>
  <c r="CQ34" i="29"/>
  <c r="CB38" i="35"/>
  <c r="CC38" i="35"/>
  <c r="DA38" i="35"/>
  <c r="CB38" i="61"/>
  <c r="CC38" i="61"/>
  <c r="DA38" i="61"/>
  <c r="BV29" i="61"/>
  <c r="CV29" i="61"/>
  <c r="DF29" i="61"/>
  <c r="DG29" i="61" s="1"/>
  <c r="DH29" i="61" s="1"/>
  <c r="DI29" i="61" s="1"/>
  <c r="DJ29" i="61" s="1"/>
  <c r="DK29" i="61" s="1"/>
  <c r="DL29" i="61" s="1"/>
  <c r="DM29" i="61" s="1"/>
  <c r="DN29" i="61" s="1"/>
  <c r="CR29" i="61"/>
  <c r="BW29" i="61"/>
  <c r="CK38" i="33"/>
  <c r="BE38" i="33"/>
  <c r="AS27" i="51"/>
  <c r="AS24" i="51" s="1"/>
  <c r="AS28" i="51"/>
  <c r="AW28" i="37"/>
  <c r="AW27" i="37"/>
  <c r="AW24" i="37" s="1"/>
  <c r="AN23" i="37" s="1"/>
  <c r="AX30" i="37" s="1"/>
  <c r="AW28" i="41"/>
  <c r="AW27" i="41"/>
  <c r="AW24" i="41" s="1"/>
  <c r="AN23" i="41" s="1"/>
  <c r="AX30" i="41" s="1"/>
  <c r="CM29" i="31"/>
  <c r="BH29" i="31"/>
  <c r="BQ29" i="31"/>
  <c r="DA38" i="11"/>
  <c r="CB38" i="11"/>
  <c r="CC38" i="11"/>
  <c r="AW28" i="19"/>
  <c r="AW27" i="19"/>
  <c r="AW24" i="19" s="1"/>
  <c r="AN23" i="19" s="1"/>
  <c r="AX30" i="19" s="1"/>
  <c r="DA38" i="51"/>
  <c r="CB38" i="51"/>
  <c r="CC38" i="51"/>
  <c r="AW53" i="23"/>
  <c r="AW54" i="23"/>
  <c r="AW55" i="23"/>
  <c r="AW56" i="23"/>
  <c r="AX53" i="64"/>
  <c r="H25" i="64"/>
  <c r="AX54" i="64"/>
  <c r="AY30" i="64"/>
  <c r="AX56" i="64"/>
  <c r="AX55" i="64"/>
  <c r="CU29" i="15"/>
  <c r="CY29" i="15"/>
  <c r="BZ29" i="15"/>
  <c r="AW27" i="15"/>
  <c r="AW24" i="15" s="1"/>
  <c r="AN23" i="15" s="1"/>
  <c r="AX30" i="15" s="1"/>
  <c r="AW28" i="15"/>
  <c r="CX29" i="64"/>
  <c r="CT29" i="64"/>
  <c r="BY29" i="64"/>
  <c r="CP29" i="27"/>
  <c r="BJ29" i="27"/>
  <c r="BO34" i="57"/>
  <c r="CC34" i="35"/>
  <c r="DA34" i="35"/>
  <c r="CB34" i="35"/>
  <c r="AQ27" i="33"/>
  <c r="AQ24" i="33" s="1"/>
  <c r="AQ28" i="33"/>
  <c r="BQ34" i="55"/>
  <c r="AP53" i="59"/>
  <c r="AP54" i="59"/>
  <c r="AQ30" i="59"/>
  <c r="AP56" i="59"/>
  <c r="AP55" i="59"/>
  <c r="BQ38" i="31"/>
  <c r="CN38" i="31"/>
  <c r="BV34" i="45"/>
  <c r="DF34" i="45"/>
  <c r="DG34" i="45" s="1"/>
  <c r="DH34" i="45" s="1"/>
  <c r="DI34" i="45" s="1"/>
  <c r="DJ34" i="45" s="1"/>
  <c r="DK34" i="45" s="1"/>
  <c r="DL34" i="45" s="1"/>
  <c r="DM34" i="45" s="1"/>
  <c r="DN34" i="45" s="1"/>
  <c r="CV34" i="45"/>
  <c r="BW34" i="45"/>
  <c r="CR34" i="45"/>
  <c r="BJ38" i="27"/>
  <c r="CP38" i="27"/>
  <c r="AV54" i="25"/>
  <c r="AV53" i="25"/>
  <c r="AW30" i="25"/>
  <c r="AV55" i="25"/>
  <c r="AV56" i="25"/>
  <c r="AR54" i="55"/>
  <c r="AS30" i="55"/>
  <c r="AR53" i="55"/>
  <c r="AR56" i="55"/>
  <c r="AR55" i="55"/>
  <c r="AQ28" i="55"/>
  <c r="AQ27" i="55"/>
  <c r="AQ24" i="55" s="1"/>
  <c r="BZ38" i="64"/>
  <c r="CY38" i="64"/>
  <c r="CU38" i="64"/>
  <c r="AW27" i="13"/>
  <c r="AW24" i="13" s="1"/>
  <c r="AN23" i="13" s="1"/>
  <c r="AX30" i="13" s="1"/>
  <c r="AW28" i="13"/>
  <c r="BQ29" i="33"/>
  <c r="CN29" i="33"/>
  <c r="CC38" i="41"/>
  <c r="CB38" i="41"/>
  <c r="DA38" i="41"/>
  <c r="CZ34" i="37"/>
  <c r="CA34" i="37"/>
  <c r="CR34" i="23"/>
  <c r="BV34" i="23"/>
  <c r="BW34" i="23"/>
  <c r="CV34" i="23"/>
  <c r="DF34" i="23"/>
  <c r="DG34" i="23" s="1"/>
  <c r="DH34" i="23" s="1"/>
  <c r="DI34" i="23" s="1"/>
  <c r="DJ34" i="23" s="1"/>
  <c r="DK34" i="23" s="1"/>
  <c r="DL34" i="23" s="1"/>
  <c r="DM34" i="23" s="1"/>
  <c r="DN34" i="23" s="1"/>
  <c r="CC34" i="13"/>
  <c r="DA34" i="13"/>
  <c r="CB34" i="13"/>
  <c r="CW29" i="19"/>
  <c r="BX29" i="19"/>
  <c r="CS29" i="19"/>
  <c r="BJ38" i="25"/>
  <c r="CP38" i="25"/>
  <c r="CM34" i="33"/>
  <c r="BH34" i="33"/>
  <c r="BO34" i="59"/>
  <c r="AT30" i="29"/>
  <c r="AS54" i="29"/>
  <c r="AS53" i="29"/>
  <c r="AS55" i="29"/>
  <c r="AS56" i="29"/>
  <c r="AW27" i="17"/>
  <c r="AW24" i="17" s="1"/>
  <c r="AN23" i="17" s="1"/>
  <c r="AX30" i="17" s="1"/>
  <c r="AW28" i="17"/>
  <c r="AQ54" i="57"/>
  <c r="AR30" i="57"/>
  <c r="AQ53" i="57"/>
  <c r="AQ56" i="57"/>
  <c r="AQ55" i="57"/>
  <c r="AR27" i="53"/>
  <c r="AR24" i="53" s="1"/>
  <c r="AR28" i="53"/>
  <c r="BN34" i="61"/>
  <c r="DA34" i="15"/>
  <c r="CB34" i="15"/>
  <c r="CC34" i="15"/>
  <c r="BD34" i="61"/>
  <c r="CJ34" i="61"/>
  <c r="BE34" i="59"/>
  <c r="CK34" i="59"/>
  <c r="CV34" i="27"/>
  <c r="DF34" i="27"/>
  <c r="DG34" i="27" s="1"/>
  <c r="DH34" i="27" s="1"/>
  <c r="DI34" i="27" s="1"/>
  <c r="DJ34" i="27" s="1"/>
  <c r="DK34" i="27" s="1"/>
  <c r="DL34" i="27" s="1"/>
  <c r="DM34" i="27" s="1"/>
  <c r="DN34" i="27" s="1"/>
  <c r="BW34" i="27"/>
  <c r="CR34" i="27"/>
  <c r="BV34" i="27"/>
  <c r="CT38" i="15"/>
  <c r="CX38" i="15"/>
  <c r="BY38" i="15"/>
  <c r="CD38" i="59"/>
  <c r="DB38" i="59"/>
  <c r="CR29" i="23"/>
  <c r="CV29" i="23"/>
  <c r="BV29" i="23"/>
  <c r="DF29" i="23"/>
  <c r="DG29" i="23" s="1"/>
  <c r="DH29" i="23" s="1"/>
  <c r="DI29" i="23" s="1"/>
  <c r="DJ29" i="23" s="1"/>
  <c r="DK29" i="23" s="1"/>
  <c r="DL29" i="23" s="1"/>
  <c r="DM29" i="23" s="1"/>
  <c r="DN29" i="23" s="1"/>
  <c r="BW29" i="23"/>
  <c r="AS53" i="27"/>
  <c r="AS54" i="27"/>
  <c r="AT30" i="27"/>
  <c r="AS55" i="27"/>
  <c r="AS56" i="27"/>
  <c r="AR27" i="27"/>
  <c r="AR24" i="27" s="1"/>
  <c r="AR28" i="27"/>
  <c r="BO38" i="33"/>
  <c r="AT54" i="51"/>
  <c r="AU30" i="51"/>
  <c r="AT53" i="51"/>
  <c r="AT56" i="51"/>
  <c r="AT55" i="51"/>
  <c r="AT28" i="49"/>
  <c r="AT27" i="49"/>
  <c r="AT24" i="49" s="1"/>
  <c r="AU54" i="49"/>
  <c r="AU55" i="49"/>
  <c r="AV30" i="49"/>
  <c r="AU53" i="49"/>
  <c r="AU56" i="49"/>
  <c r="BG38" i="29"/>
  <c r="BP38" i="29"/>
  <c r="CL38" i="29"/>
  <c r="BF38" i="29"/>
  <c r="CN29" i="31"/>
  <c r="AW27" i="11"/>
  <c r="AW24" i="11" s="1"/>
  <c r="AN23" i="11" s="1"/>
  <c r="AX30" i="11" s="1"/>
  <c r="AW28" i="11"/>
  <c r="CK34" i="57"/>
  <c r="BE34" i="57"/>
  <c r="AV27" i="23"/>
  <c r="AV24" i="23" s="1"/>
  <c r="AV28" i="23"/>
  <c r="CB38" i="45"/>
  <c r="CC38" i="45"/>
  <c r="DA38" i="45"/>
  <c r="BX34" i="51"/>
  <c r="CS34" i="51"/>
  <c r="CW34" i="51"/>
  <c r="CC34" i="11"/>
  <c r="DA34" i="11"/>
  <c r="CB34" i="11"/>
  <c r="CX29" i="17"/>
  <c r="CT29" i="17"/>
  <c r="BY29" i="17"/>
  <c r="CW34" i="19"/>
  <c r="BX34" i="19"/>
  <c r="CS34" i="19"/>
  <c r="BY38" i="19"/>
  <c r="CT38" i="19"/>
  <c r="CX38" i="19"/>
  <c r="AR53" i="33"/>
  <c r="AR54" i="33"/>
  <c r="AS30" i="33"/>
  <c r="AR55" i="33"/>
  <c r="AR56" i="33"/>
  <c r="CN34" i="55"/>
  <c r="BH34" i="55"/>
  <c r="CM34" i="55"/>
  <c r="AW28" i="43"/>
  <c r="AW27" i="43"/>
  <c r="AW24" i="43" s="1"/>
  <c r="AN23" i="43" s="1"/>
  <c r="AX30" i="43" s="1"/>
  <c r="CX34" i="64"/>
  <c r="BY34" i="64"/>
  <c r="CT34" i="64"/>
  <c r="CE29" i="35"/>
  <c r="DC29" i="35"/>
  <c r="AO27" i="59"/>
  <c r="AO24" i="59" s="1"/>
  <c r="AO28" i="59"/>
  <c r="CY34" i="17"/>
  <c r="CU34" i="17"/>
  <c r="BZ34" i="17"/>
  <c r="CM38" i="31"/>
  <c r="BH38" i="31"/>
  <c r="CS38" i="17"/>
  <c r="BX38" i="17"/>
  <c r="CW38" i="17"/>
  <c r="CX34" i="41"/>
  <c r="BY34" i="41"/>
  <c r="CT34" i="41"/>
  <c r="AU28" i="47"/>
  <c r="AU27" i="47"/>
  <c r="AU24" i="47" s="1"/>
  <c r="AV54" i="47"/>
  <c r="AV53" i="47"/>
  <c r="AV56" i="47"/>
  <c r="AW30" i="47"/>
  <c r="AV55" i="47"/>
  <c r="AU27" i="25"/>
  <c r="AU24" i="25" s="1"/>
  <c r="AU28" i="25"/>
  <c r="DA38" i="37"/>
  <c r="CC38" i="37"/>
  <c r="CB38" i="37"/>
  <c r="AW27" i="35"/>
  <c r="AW24" i="35" s="1"/>
  <c r="AN23" i="35" s="1"/>
  <c r="AX30" i="35" s="1"/>
  <c r="AW28" i="35"/>
  <c r="CM29" i="33"/>
  <c r="BH29" i="33"/>
  <c r="BI29" i="29"/>
  <c r="CO29" i="29"/>
  <c r="CC38" i="55"/>
  <c r="DA38" i="55"/>
  <c r="CB38" i="55"/>
  <c r="CW29" i="57"/>
  <c r="CS29" i="57"/>
  <c r="BX29" i="57"/>
  <c r="CR29" i="59"/>
  <c r="BW29" i="59"/>
  <c r="BV29" i="59"/>
  <c r="CV29" i="59"/>
  <c r="DF29" i="59"/>
  <c r="DG29" i="59" s="1"/>
  <c r="DH29" i="59" s="1"/>
  <c r="DI29" i="59" s="1"/>
  <c r="DJ29" i="59" s="1"/>
  <c r="DK29" i="59" s="1"/>
  <c r="DL29" i="59" s="1"/>
  <c r="DM29" i="59" s="1"/>
  <c r="DN29" i="59" s="1"/>
  <c r="CT29" i="55"/>
  <c r="BY29" i="55"/>
  <c r="CX29" i="55"/>
  <c r="CU29" i="41"/>
  <c r="BZ29" i="41"/>
  <c r="CY29" i="41"/>
  <c r="CD37" i="53"/>
  <c r="DB37" i="53"/>
  <c r="DA38" i="53"/>
  <c r="CC38" i="53"/>
  <c r="CB38" i="53"/>
  <c r="DA38" i="49"/>
  <c r="CC38" i="49"/>
  <c r="CB38" i="49"/>
  <c r="CD37" i="49"/>
  <c r="DB37" i="49"/>
  <c r="CD37" i="47"/>
  <c r="DB37" i="47"/>
  <c r="CC38" i="47"/>
  <c r="DA38" i="47"/>
  <c r="CB38" i="47"/>
  <c r="CD38" i="39"/>
  <c r="DB38" i="39"/>
  <c r="DB37" i="39"/>
  <c r="CD37" i="39"/>
  <c r="CU38" i="9"/>
  <c r="CY38" i="9"/>
  <c r="BZ38" i="9"/>
  <c r="CC37" i="9"/>
  <c r="DA37" i="9"/>
  <c r="CB37" i="9"/>
  <c r="CY52" i="3"/>
  <c r="BZ52" i="3"/>
  <c r="CU52" i="3"/>
  <c r="CY36" i="3"/>
  <c r="BZ36" i="3"/>
  <c r="CU36" i="3"/>
  <c r="DK29" i="3"/>
  <c r="CA29" i="3"/>
  <c r="AZ37" i="3"/>
  <c r="BK37" i="3" s="1"/>
  <c r="AZ38" i="3"/>
  <c r="BK38" i="3" s="1"/>
  <c r="BL38" i="3" s="1"/>
  <c r="BM38" i="3" s="1"/>
  <c r="BN38" i="3" s="1"/>
  <c r="BO38" i="3" s="1"/>
  <c r="CU29" i="55" l="1"/>
  <c r="BZ29" i="55"/>
  <c r="CY29" i="55"/>
  <c r="BX29" i="59"/>
  <c r="CS29" i="59"/>
  <c r="CW29" i="59"/>
  <c r="AX54" i="35"/>
  <c r="AY30" i="35"/>
  <c r="H25" i="35"/>
  <c r="AX53" i="35"/>
  <c r="AX56" i="35"/>
  <c r="AX55" i="35"/>
  <c r="CU34" i="41"/>
  <c r="CY34" i="41"/>
  <c r="BZ34" i="41"/>
  <c r="CA29" i="41"/>
  <c r="CZ29" i="41"/>
  <c r="BY29" i="57"/>
  <c r="CX29" i="57"/>
  <c r="CT29" i="57"/>
  <c r="BI29" i="33"/>
  <c r="CO29" i="33"/>
  <c r="CD38" i="37"/>
  <c r="DB38" i="37"/>
  <c r="AW54" i="47"/>
  <c r="AW56" i="47"/>
  <c r="AW53" i="47"/>
  <c r="AW55" i="47"/>
  <c r="AV27" i="47"/>
  <c r="AV24" i="47" s="1"/>
  <c r="AV28" i="47"/>
  <c r="CO38" i="31"/>
  <c r="BI38" i="31"/>
  <c r="CA34" i="17"/>
  <c r="CZ34" i="17"/>
  <c r="DE29" i="35"/>
  <c r="DO29" i="35" s="1"/>
  <c r="DP29" i="35" s="1"/>
  <c r="DQ29" i="35" s="1"/>
  <c r="DR29" i="35" s="1"/>
  <c r="DS29" i="35" s="1"/>
  <c r="DT29" i="35" s="1"/>
  <c r="DU29" i="35" s="1"/>
  <c r="DV29" i="35" s="1"/>
  <c r="DW29" i="35" s="1"/>
  <c r="DD29" i="35"/>
  <c r="BZ34" i="64"/>
  <c r="CY34" i="64"/>
  <c r="CU34" i="64"/>
  <c r="AX54" i="43"/>
  <c r="H25" i="43"/>
  <c r="AX53" i="43"/>
  <c r="AY30" i="43"/>
  <c r="AX56" i="43"/>
  <c r="AX55" i="43"/>
  <c r="BI34" i="55"/>
  <c r="CO34" i="55"/>
  <c r="CY38" i="19"/>
  <c r="BZ38" i="19"/>
  <c r="CU38" i="19"/>
  <c r="CX34" i="19"/>
  <c r="BY34" i="19"/>
  <c r="CT34" i="19"/>
  <c r="BZ29" i="17"/>
  <c r="CU29" i="17"/>
  <c r="CY29" i="17"/>
  <c r="BY34" i="51"/>
  <c r="CX34" i="51"/>
  <c r="CT34" i="51"/>
  <c r="AX53" i="11"/>
  <c r="H25" i="11"/>
  <c r="AX54" i="11"/>
  <c r="AY30" i="11"/>
  <c r="AX55" i="11"/>
  <c r="AX56" i="11"/>
  <c r="CN38" i="29"/>
  <c r="AU28" i="49"/>
  <c r="AU27" i="49"/>
  <c r="AU24" i="49" s="1"/>
  <c r="AT28" i="51"/>
  <c r="AT27" i="51"/>
  <c r="AT24" i="51" s="1"/>
  <c r="CS29" i="23"/>
  <c r="BX29" i="23"/>
  <c r="CW29" i="23"/>
  <c r="CE38" i="59"/>
  <c r="DC38" i="59"/>
  <c r="CW34" i="27"/>
  <c r="BX34" i="27"/>
  <c r="CS34" i="27"/>
  <c r="CK34" i="61"/>
  <c r="BE34" i="61"/>
  <c r="CD34" i="15"/>
  <c r="DB34" i="15"/>
  <c r="AQ28" i="57"/>
  <c r="AQ27" i="57"/>
  <c r="AQ24" i="57" s="1"/>
  <c r="H25" i="17"/>
  <c r="AX53" i="17"/>
  <c r="AY30" i="17"/>
  <c r="AX54" i="17"/>
  <c r="AX55" i="17"/>
  <c r="AX56" i="17"/>
  <c r="DB38" i="41"/>
  <c r="CD38" i="41"/>
  <c r="CA38" i="64"/>
  <c r="CZ38" i="64"/>
  <c r="AS53" i="55"/>
  <c r="AS54" i="55"/>
  <c r="AT30" i="55"/>
  <c r="AS56" i="55"/>
  <c r="AS55" i="55"/>
  <c r="AW54" i="25"/>
  <c r="AW53" i="25"/>
  <c r="AW55" i="25"/>
  <c r="AW56" i="25"/>
  <c r="BX34" i="45"/>
  <c r="CS34" i="45"/>
  <c r="CW34" i="45"/>
  <c r="BR38" i="31"/>
  <c r="DB34" i="35"/>
  <c r="CD34" i="35"/>
  <c r="CZ29" i="15"/>
  <c r="CA29" i="15"/>
  <c r="AX27" i="64"/>
  <c r="AX24" i="64" s="1"/>
  <c r="AX28" i="64"/>
  <c r="AW27" i="23"/>
  <c r="AW24" i="23" s="1"/>
  <c r="AN23" i="23" s="1"/>
  <c r="AX30" i="23" s="1"/>
  <c r="AW28" i="23"/>
  <c r="DB38" i="51"/>
  <c r="CD38" i="51"/>
  <c r="AX54" i="19"/>
  <c r="AY30" i="19"/>
  <c r="AX53" i="19"/>
  <c r="H25" i="19"/>
  <c r="AX56" i="19"/>
  <c r="AX55" i="19"/>
  <c r="CO29" i="31"/>
  <c r="BI29" i="31"/>
  <c r="AX53" i="41"/>
  <c r="AY30" i="41"/>
  <c r="H25" i="41"/>
  <c r="AX54" i="41"/>
  <c r="AX56" i="41"/>
  <c r="AX55" i="41"/>
  <c r="AX53" i="37"/>
  <c r="H25" i="37"/>
  <c r="AX54" i="37"/>
  <c r="AY30" i="37"/>
  <c r="AX56" i="37"/>
  <c r="AX55" i="37"/>
  <c r="DB38" i="61"/>
  <c r="CD38" i="61"/>
  <c r="CV34" i="29"/>
  <c r="BV34" i="29"/>
  <c r="CR34" i="29"/>
  <c r="BW34" i="29"/>
  <c r="DF34" i="29"/>
  <c r="DG34" i="29" s="1"/>
  <c r="DH34" i="29" s="1"/>
  <c r="DI34" i="29" s="1"/>
  <c r="DJ34" i="29" s="1"/>
  <c r="DK34" i="29" s="1"/>
  <c r="DL34" i="29" s="1"/>
  <c r="DM34" i="29" s="1"/>
  <c r="DN34" i="29" s="1"/>
  <c r="AS28" i="53"/>
  <c r="AS27" i="53"/>
  <c r="AS24" i="53" s="1"/>
  <c r="BV34" i="25"/>
  <c r="CV34" i="25"/>
  <c r="BW34" i="25"/>
  <c r="DF34" i="25"/>
  <c r="DG34" i="25" s="1"/>
  <c r="DH34" i="25" s="1"/>
  <c r="DI34" i="25" s="1"/>
  <c r="DJ34" i="25" s="1"/>
  <c r="DK34" i="25" s="1"/>
  <c r="DL34" i="25" s="1"/>
  <c r="DM34" i="25" s="1"/>
  <c r="DN34" i="25" s="1"/>
  <c r="CR34" i="25"/>
  <c r="BR34" i="31"/>
  <c r="BI34" i="31"/>
  <c r="CO34" i="31"/>
  <c r="AO27" i="61"/>
  <c r="AO24" i="61" s="1"/>
  <c r="AO28" i="61"/>
  <c r="BW38" i="23"/>
  <c r="CR38" i="23"/>
  <c r="CV38" i="23"/>
  <c r="BV38" i="23"/>
  <c r="DF38" i="23"/>
  <c r="DG38" i="23" s="1"/>
  <c r="DH38" i="23" s="1"/>
  <c r="DI38" i="23" s="1"/>
  <c r="DJ38" i="23" s="1"/>
  <c r="DK38" i="23" s="1"/>
  <c r="DL38" i="23" s="1"/>
  <c r="DM38" i="23" s="1"/>
  <c r="DN38" i="23" s="1"/>
  <c r="AR28" i="31"/>
  <c r="AR27" i="31"/>
  <c r="AR24" i="31" s="1"/>
  <c r="BR34" i="33"/>
  <c r="CC29" i="13"/>
  <c r="DA29" i="13"/>
  <c r="CB29" i="13"/>
  <c r="DB38" i="57"/>
  <c r="CD38" i="57"/>
  <c r="DF29" i="25"/>
  <c r="DG29" i="25" s="1"/>
  <c r="DH29" i="25" s="1"/>
  <c r="DI29" i="25" s="1"/>
  <c r="DJ29" i="25" s="1"/>
  <c r="DK29" i="25" s="1"/>
  <c r="DL29" i="25" s="1"/>
  <c r="DM29" i="25" s="1"/>
  <c r="DN29" i="25" s="1"/>
  <c r="BV29" i="25"/>
  <c r="BW29" i="25"/>
  <c r="CV29" i="25"/>
  <c r="CR29" i="25"/>
  <c r="CB29" i="37"/>
  <c r="CC29" i="37"/>
  <c r="DA29" i="37"/>
  <c r="CD38" i="55"/>
  <c r="DB38" i="55"/>
  <c r="BJ29" i="29"/>
  <c r="CP29" i="29"/>
  <c r="CT38" i="17"/>
  <c r="BY38" i="17"/>
  <c r="CX38" i="17"/>
  <c r="AS54" i="33"/>
  <c r="AT30" i="33"/>
  <c r="AS53" i="33"/>
  <c r="AS55" i="33"/>
  <c r="AS56" i="33"/>
  <c r="AR27" i="33"/>
  <c r="AR24" i="33" s="1"/>
  <c r="AR28" i="33"/>
  <c r="DB34" i="11"/>
  <c r="CD34" i="11"/>
  <c r="DB38" i="45"/>
  <c r="CD38" i="45"/>
  <c r="CL34" i="57"/>
  <c r="BG34" i="57"/>
  <c r="BF34" i="57"/>
  <c r="BP34" i="57"/>
  <c r="CM38" i="29"/>
  <c r="BH38" i="29"/>
  <c r="BQ38" i="29"/>
  <c r="AV54" i="49"/>
  <c r="AV53" i="49"/>
  <c r="AV56" i="49"/>
  <c r="AW30" i="49"/>
  <c r="AV55" i="49"/>
  <c r="AU54" i="51"/>
  <c r="AU53" i="51"/>
  <c r="AV30" i="51"/>
  <c r="AU56" i="51"/>
  <c r="AU55" i="51"/>
  <c r="AT54" i="27"/>
  <c r="AT53" i="27"/>
  <c r="AU30" i="27"/>
  <c r="AT55" i="27"/>
  <c r="AT56" i="27"/>
  <c r="AS27" i="27"/>
  <c r="AS24" i="27" s="1"/>
  <c r="AS28" i="27"/>
  <c r="BZ38" i="15"/>
  <c r="CU38" i="15"/>
  <c r="CY38" i="15"/>
  <c r="BG34" i="59"/>
  <c r="BF34" i="59"/>
  <c r="CL34" i="59"/>
  <c r="BP34" i="59"/>
  <c r="BO34" i="61"/>
  <c r="AR54" i="57"/>
  <c r="AS30" i="57"/>
  <c r="AR53" i="57"/>
  <c r="AR56" i="57"/>
  <c r="AR55" i="57"/>
  <c r="AS27" i="29"/>
  <c r="AS24" i="29" s="1"/>
  <c r="AS28" i="29"/>
  <c r="AT54" i="29"/>
  <c r="AT53" i="29"/>
  <c r="AU30" i="29"/>
  <c r="AT55" i="29"/>
  <c r="AT56" i="29"/>
  <c r="CO34" i="33"/>
  <c r="BI34" i="33"/>
  <c r="BU38" i="25"/>
  <c r="CQ38" i="25"/>
  <c r="CX29" i="19"/>
  <c r="CT29" i="19"/>
  <c r="BY29" i="19"/>
  <c r="CD34" i="13"/>
  <c r="DB34" i="13"/>
  <c r="BX34" i="23"/>
  <c r="CS34" i="23"/>
  <c r="CW34" i="23"/>
  <c r="DA34" i="37"/>
  <c r="CB34" i="37"/>
  <c r="CC34" i="37"/>
  <c r="BR29" i="33"/>
  <c r="AX53" i="13"/>
  <c r="H25" i="13"/>
  <c r="AX54" i="13"/>
  <c r="AY30" i="13"/>
  <c r="AX56" i="13"/>
  <c r="AX55" i="13"/>
  <c r="AR28" i="55"/>
  <c r="AR27" i="55"/>
  <c r="AR24" i="55" s="1"/>
  <c r="AV28" i="25"/>
  <c r="AV27" i="25"/>
  <c r="AV24" i="25" s="1"/>
  <c r="CQ38" i="27"/>
  <c r="BU38" i="27"/>
  <c r="AQ54" i="59"/>
  <c r="AR30" i="59"/>
  <c r="AQ53" i="59"/>
  <c r="AQ56" i="59"/>
  <c r="AQ55" i="59"/>
  <c r="AP28" i="59"/>
  <c r="AP27" i="59"/>
  <c r="AP24" i="59" s="1"/>
  <c r="BR34" i="55"/>
  <c r="BU29" i="27"/>
  <c r="CQ29" i="27"/>
  <c r="CY29" i="64"/>
  <c r="BZ29" i="64"/>
  <c r="CU29" i="64"/>
  <c r="AX53" i="15"/>
  <c r="H25" i="15"/>
  <c r="AX54" i="15"/>
  <c r="AY30" i="15"/>
  <c r="AX55" i="15"/>
  <c r="AX56" i="15"/>
  <c r="AY53" i="64"/>
  <c r="AY54" i="64"/>
  <c r="AZ30" i="64"/>
  <c r="AY56" i="64"/>
  <c r="AY55" i="64"/>
  <c r="DB38" i="11"/>
  <c r="CD38" i="11"/>
  <c r="BR29" i="31"/>
  <c r="BG38" i="33"/>
  <c r="BP38" i="33"/>
  <c r="CL38" i="33"/>
  <c r="BF38" i="33"/>
  <c r="BX29" i="61"/>
  <c r="CW29" i="61"/>
  <c r="CS29" i="61"/>
  <c r="DB38" i="35"/>
  <c r="CD38" i="35"/>
  <c r="AT54" i="53"/>
  <c r="AT53" i="53"/>
  <c r="AT56" i="53"/>
  <c r="AU30" i="53"/>
  <c r="AT55" i="53"/>
  <c r="DC38" i="13"/>
  <c r="CE38" i="13"/>
  <c r="AW27" i="9"/>
  <c r="AW24" i="9" s="1"/>
  <c r="AN23" i="9" s="1"/>
  <c r="AX30" i="9" s="1"/>
  <c r="AW28" i="9"/>
  <c r="CB29" i="11"/>
  <c r="CC29" i="11"/>
  <c r="DA29" i="11"/>
  <c r="AP54" i="61"/>
  <c r="AQ30" i="61"/>
  <c r="AP53" i="61"/>
  <c r="AP56" i="61"/>
  <c r="AP55" i="61"/>
  <c r="AS53" i="31"/>
  <c r="AS54" i="31"/>
  <c r="AT30" i="31"/>
  <c r="AS55" i="31"/>
  <c r="AS56" i="31"/>
  <c r="AX54" i="39"/>
  <c r="AY30" i="39"/>
  <c r="AX55" i="39"/>
  <c r="AX53" i="39"/>
  <c r="H25" i="39"/>
  <c r="AX56" i="39"/>
  <c r="AW27" i="45"/>
  <c r="AW24" i="45" s="1"/>
  <c r="AN23" i="45" s="1"/>
  <c r="AX30" i="45" s="1"/>
  <c r="AW28" i="45"/>
  <c r="DB38" i="43"/>
  <c r="CD38" i="43"/>
  <c r="CT34" i="43"/>
  <c r="BY34" i="43"/>
  <c r="CX34" i="43"/>
  <c r="DC37" i="53"/>
  <c r="CE37" i="53"/>
  <c r="DB38" i="53"/>
  <c r="CD38" i="53"/>
  <c r="CE37" i="49"/>
  <c r="DC37" i="49"/>
  <c r="DB38" i="49"/>
  <c r="CD38" i="49"/>
  <c r="CD38" i="47"/>
  <c r="DB38" i="47"/>
  <c r="CE37" i="47"/>
  <c r="DC37" i="47"/>
  <c r="CE38" i="39"/>
  <c r="DC38" i="39"/>
  <c r="DC37" i="39"/>
  <c r="CE37" i="39"/>
  <c r="CZ38" i="9"/>
  <c r="CA38" i="9"/>
  <c r="CD37" i="9"/>
  <c r="DB37" i="9"/>
  <c r="DA29" i="3"/>
  <c r="CC29" i="3"/>
  <c r="BL37" i="3"/>
  <c r="CZ52" i="3"/>
  <c r="CA52" i="3"/>
  <c r="CC52" i="3" s="1"/>
  <c r="CZ36" i="3"/>
  <c r="CA36" i="3"/>
  <c r="CC36" i="3" s="1"/>
  <c r="DL29" i="3"/>
  <c r="CB29" i="3"/>
  <c r="DB29" i="3" s="1"/>
  <c r="BA37" i="3"/>
  <c r="CH37" i="3" s="1"/>
  <c r="BA38" i="3"/>
  <c r="H25" i="45" l="1"/>
  <c r="AX53" i="45"/>
  <c r="AY30" i="45"/>
  <c r="AX54" i="45"/>
  <c r="AX56" i="45"/>
  <c r="AX55" i="45"/>
  <c r="AP28" i="61"/>
  <c r="AP27" i="61"/>
  <c r="AP24" i="61" s="1"/>
  <c r="DE38" i="13"/>
  <c r="DO38" i="13" s="1"/>
  <c r="DP38" i="13" s="1"/>
  <c r="DQ38" i="13" s="1"/>
  <c r="DR38" i="13" s="1"/>
  <c r="DS38" i="13" s="1"/>
  <c r="DT38" i="13" s="1"/>
  <c r="DU38" i="13" s="1"/>
  <c r="DV38" i="13" s="1"/>
  <c r="DW38" i="13" s="1"/>
  <c r="DD38" i="13"/>
  <c r="CE56" i="13"/>
  <c r="CN38" i="33"/>
  <c r="AQ27" i="59"/>
  <c r="AQ24" i="59" s="1"/>
  <c r="AQ28" i="59"/>
  <c r="AY54" i="13"/>
  <c r="AZ30" i="13"/>
  <c r="AY53" i="13"/>
  <c r="AY56" i="13"/>
  <c r="AY55" i="13"/>
  <c r="BS29" i="33"/>
  <c r="CT34" i="23"/>
  <c r="BY34" i="23"/>
  <c r="CX34" i="23"/>
  <c r="CE34" i="13"/>
  <c r="DC34" i="13"/>
  <c r="CV38" i="25"/>
  <c r="BW38" i="25"/>
  <c r="CR38" i="25"/>
  <c r="BV38" i="25"/>
  <c r="DF38" i="25"/>
  <c r="DG38" i="25" s="1"/>
  <c r="DH38" i="25" s="1"/>
  <c r="DI38" i="25" s="1"/>
  <c r="DJ38" i="25" s="1"/>
  <c r="DK38" i="25" s="1"/>
  <c r="DL38" i="25" s="1"/>
  <c r="DM38" i="25" s="1"/>
  <c r="DN38" i="25" s="1"/>
  <c r="CP34" i="33"/>
  <c r="BJ34" i="33"/>
  <c r="AT28" i="29"/>
  <c r="AT27" i="29"/>
  <c r="AT24" i="29" s="1"/>
  <c r="AR28" i="57"/>
  <c r="AR27" i="57"/>
  <c r="AR24" i="57" s="1"/>
  <c r="BQ34" i="59"/>
  <c r="BH34" i="59"/>
  <c r="CM34" i="59"/>
  <c r="CZ38" i="15"/>
  <c r="CA38" i="15"/>
  <c r="AT28" i="27"/>
  <c r="AT27" i="27"/>
  <c r="AT24" i="27" s="1"/>
  <c r="AV53" i="51"/>
  <c r="AW30" i="51"/>
  <c r="AV54" i="51"/>
  <c r="AV56" i="51"/>
  <c r="AV55" i="51"/>
  <c r="AW53" i="49"/>
  <c r="AW56" i="49"/>
  <c r="AW54" i="49"/>
  <c r="AW55" i="49"/>
  <c r="AV28" i="49"/>
  <c r="AV27" i="49"/>
  <c r="AV24" i="49" s="1"/>
  <c r="BQ34" i="57"/>
  <c r="CN34" i="57"/>
  <c r="DC38" i="45"/>
  <c r="CE38" i="45"/>
  <c r="DC34" i="11"/>
  <c r="CE34" i="11"/>
  <c r="AS27" i="33"/>
  <c r="AS24" i="33" s="1"/>
  <c r="AS28" i="33"/>
  <c r="BZ38" i="17"/>
  <c r="CU38" i="17"/>
  <c r="CY38" i="17"/>
  <c r="CD29" i="37"/>
  <c r="DB29" i="37"/>
  <c r="BX29" i="25"/>
  <c r="CW29" i="25"/>
  <c r="CS29" i="25"/>
  <c r="CE38" i="57"/>
  <c r="DC38" i="57"/>
  <c r="DB29" i="13"/>
  <c r="CD29" i="13"/>
  <c r="BS34" i="33"/>
  <c r="CS38" i="23"/>
  <c r="BX38" i="23"/>
  <c r="CW38" i="23"/>
  <c r="BJ34" i="31"/>
  <c r="CP34" i="31"/>
  <c r="BS34" i="31"/>
  <c r="AX28" i="37"/>
  <c r="AX27" i="37"/>
  <c r="AX24" i="37" s="1"/>
  <c r="AX27" i="41"/>
  <c r="AX24" i="41" s="1"/>
  <c r="AX28" i="41"/>
  <c r="AX28" i="19"/>
  <c r="AX27" i="19"/>
  <c r="AX24" i="19" s="1"/>
  <c r="AX54" i="23"/>
  <c r="AY30" i="23"/>
  <c r="AX53" i="23"/>
  <c r="H25" i="23"/>
  <c r="AX55" i="23"/>
  <c r="AX56" i="23"/>
  <c r="CE34" i="35"/>
  <c r="DC34" i="35"/>
  <c r="CX34" i="45"/>
  <c r="CT34" i="45"/>
  <c r="BY34" i="45"/>
  <c r="DC38" i="41"/>
  <c r="CE38" i="41"/>
  <c r="AX28" i="17"/>
  <c r="AX27" i="17"/>
  <c r="AX24" i="17" s="1"/>
  <c r="CT34" i="27"/>
  <c r="CX34" i="27"/>
  <c r="BY34" i="27"/>
  <c r="AY53" i="11"/>
  <c r="AY54" i="11"/>
  <c r="AZ30" i="11"/>
  <c r="AY56" i="11"/>
  <c r="AY55" i="11"/>
  <c r="CY34" i="51"/>
  <c r="CU34" i="51"/>
  <c r="BZ34" i="51"/>
  <c r="CZ38" i="19"/>
  <c r="CA38" i="19"/>
  <c r="CP34" i="55"/>
  <c r="BJ34" i="55"/>
  <c r="AX27" i="43"/>
  <c r="AX24" i="43" s="1"/>
  <c r="AX28" i="43"/>
  <c r="DA34" i="17"/>
  <c r="CB34" i="17"/>
  <c r="CC34" i="17"/>
  <c r="BJ38" i="31"/>
  <c r="CP38" i="31"/>
  <c r="CU29" i="57"/>
  <c r="CY29" i="57"/>
  <c r="BZ29" i="57"/>
  <c r="DA29" i="41"/>
  <c r="CB29" i="41"/>
  <c r="CC29" i="41"/>
  <c r="AX28" i="35"/>
  <c r="AX27" i="35"/>
  <c r="AX24" i="35" s="1"/>
  <c r="AZ30" i="35"/>
  <c r="AY53" i="35"/>
  <c r="AY54" i="35"/>
  <c r="AY55" i="35"/>
  <c r="AY56" i="35"/>
  <c r="BY29" i="59"/>
  <c r="CT29" i="59"/>
  <c r="CX29" i="59"/>
  <c r="CZ29" i="55"/>
  <c r="CA29" i="55"/>
  <c r="CE38" i="11"/>
  <c r="DC38" i="11"/>
  <c r="AZ54" i="64"/>
  <c r="AZ53" i="64"/>
  <c r="BA30" i="64"/>
  <c r="AZ56" i="64"/>
  <c r="AZ55" i="64"/>
  <c r="AY27" i="64"/>
  <c r="AY24" i="64" s="1"/>
  <c r="AY28" i="64"/>
  <c r="AX27" i="15"/>
  <c r="AX24" i="15" s="1"/>
  <c r="AX28" i="15"/>
  <c r="CA29" i="64"/>
  <c r="CZ29" i="64"/>
  <c r="CV38" i="27"/>
  <c r="BV38" i="27"/>
  <c r="DF38" i="27"/>
  <c r="DG38" i="27" s="1"/>
  <c r="DH38" i="27" s="1"/>
  <c r="DI38" i="27" s="1"/>
  <c r="DJ38" i="27" s="1"/>
  <c r="DK38" i="27" s="1"/>
  <c r="DL38" i="27" s="1"/>
  <c r="DM38" i="27" s="1"/>
  <c r="DN38" i="27" s="1"/>
  <c r="BW38" i="27"/>
  <c r="CR38" i="27"/>
  <c r="DB34" i="37"/>
  <c r="CD34" i="37"/>
  <c r="CU34" i="43"/>
  <c r="CY34" i="43"/>
  <c r="BZ34" i="43"/>
  <c r="CE38" i="43"/>
  <c r="DC38" i="43"/>
  <c r="AX27" i="39"/>
  <c r="AX24" i="39" s="1"/>
  <c r="AX28" i="39"/>
  <c r="AY54" i="39"/>
  <c r="AY53" i="39"/>
  <c r="AY55" i="39"/>
  <c r="AZ30" i="39"/>
  <c r="AY56" i="39"/>
  <c r="AT53" i="31"/>
  <c r="AT54" i="31"/>
  <c r="AU30" i="31"/>
  <c r="AT55" i="31"/>
  <c r="AT56" i="31"/>
  <c r="AS28" i="31"/>
  <c r="AS27" i="31"/>
  <c r="AS24" i="31" s="1"/>
  <c r="AQ54" i="61"/>
  <c r="AR30" i="61"/>
  <c r="AQ53" i="61"/>
  <c r="AQ56" i="61"/>
  <c r="AQ55" i="61"/>
  <c r="CD29" i="11"/>
  <c r="DB29" i="11"/>
  <c r="AX53" i="9"/>
  <c r="H25" i="9"/>
  <c r="AX55" i="9"/>
  <c r="AX54" i="9"/>
  <c r="AY30" i="9"/>
  <c r="AX56" i="9"/>
  <c r="AU53" i="53"/>
  <c r="AU54" i="53"/>
  <c r="AU56" i="53"/>
  <c r="AV30" i="53"/>
  <c r="AU55" i="53"/>
  <c r="AT27" i="53"/>
  <c r="AT24" i="53" s="1"/>
  <c r="AT28" i="53"/>
  <c r="CE38" i="35"/>
  <c r="DC38" i="35"/>
  <c r="CX29" i="61"/>
  <c r="CT29" i="61"/>
  <c r="BY29" i="61"/>
  <c r="CM38" i="33"/>
  <c r="BH38" i="33"/>
  <c r="BQ38" i="33"/>
  <c r="BS29" i="31"/>
  <c r="AY53" i="15"/>
  <c r="AY54" i="15"/>
  <c r="AZ30" i="15"/>
  <c r="AY55" i="15"/>
  <c r="AY56" i="15"/>
  <c r="DF29" i="27"/>
  <c r="DG29" i="27" s="1"/>
  <c r="DH29" i="27" s="1"/>
  <c r="DI29" i="27" s="1"/>
  <c r="DJ29" i="27" s="1"/>
  <c r="DK29" i="27" s="1"/>
  <c r="DL29" i="27" s="1"/>
  <c r="DM29" i="27" s="1"/>
  <c r="DN29" i="27" s="1"/>
  <c r="CR29" i="27"/>
  <c r="CV29" i="27"/>
  <c r="BV29" i="27"/>
  <c r="BW29" i="27"/>
  <c r="BS34" i="55"/>
  <c r="AR54" i="59"/>
  <c r="AS30" i="59"/>
  <c r="AR53" i="59"/>
  <c r="AR56" i="59"/>
  <c r="AR55" i="59"/>
  <c r="AX28" i="13"/>
  <c r="AX27" i="13"/>
  <c r="AX24" i="13" s="1"/>
  <c r="CY29" i="19"/>
  <c r="BZ29" i="19"/>
  <c r="CU29" i="19"/>
  <c r="AV30" i="29"/>
  <c r="AU54" i="29"/>
  <c r="AU53" i="29"/>
  <c r="AU55" i="29"/>
  <c r="AU56" i="29"/>
  <c r="AS53" i="57"/>
  <c r="AS54" i="57"/>
  <c r="AT30" i="57"/>
  <c r="AS56" i="57"/>
  <c r="AS55" i="57"/>
  <c r="CN34" i="59"/>
  <c r="AU54" i="27"/>
  <c r="AV30" i="27"/>
  <c r="AU53" i="27"/>
  <c r="AU55" i="27"/>
  <c r="AU56" i="27"/>
  <c r="AU28" i="51"/>
  <c r="AU27" i="51"/>
  <c r="AU24" i="51" s="1"/>
  <c r="BR38" i="29"/>
  <c r="CO38" i="29"/>
  <c r="BI38" i="29"/>
  <c r="CM34" i="57"/>
  <c r="BH34" i="57"/>
  <c r="AT54" i="33"/>
  <c r="AT53" i="33"/>
  <c r="AU30" i="33"/>
  <c r="AT55" i="33"/>
  <c r="AT56" i="33"/>
  <c r="BU29" i="29"/>
  <c r="CQ29" i="29"/>
  <c r="CE38" i="55"/>
  <c r="DC38" i="55"/>
  <c r="BX34" i="25"/>
  <c r="CS34" i="25"/>
  <c r="CW34" i="25"/>
  <c r="BX34" i="29"/>
  <c r="CS34" i="29"/>
  <c r="CW34" i="29"/>
  <c r="CE38" i="61"/>
  <c r="DC38" i="61"/>
  <c r="AY54" i="37"/>
  <c r="AY53" i="37"/>
  <c r="AZ30" i="37"/>
  <c r="AY56" i="37"/>
  <c r="AY55" i="37"/>
  <c r="AZ30" i="41"/>
  <c r="AY53" i="41"/>
  <c r="AY54" i="41"/>
  <c r="AY56" i="41"/>
  <c r="AY55" i="41"/>
  <c r="CP29" i="31"/>
  <c r="BJ29" i="31"/>
  <c r="AY53" i="19"/>
  <c r="AZ30" i="19"/>
  <c r="AY54" i="19"/>
  <c r="AY56" i="19"/>
  <c r="AY55" i="19"/>
  <c r="CE38" i="51"/>
  <c r="DC38" i="51"/>
  <c r="CB29" i="15"/>
  <c r="CC29" i="15"/>
  <c r="DA29" i="15"/>
  <c r="BS38" i="31"/>
  <c r="AW28" i="25"/>
  <c r="AW27" i="25"/>
  <c r="AW24" i="25" s="1"/>
  <c r="AN23" i="25" s="1"/>
  <c r="AX30" i="25" s="1"/>
  <c r="AT53" i="55"/>
  <c r="AU30" i="55"/>
  <c r="AT54" i="55"/>
  <c r="AT56" i="55"/>
  <c r="AT55" i="55"/>
  <c r="AS28" i="55"/>
  <c r="AS27" i="55"/>
  <c r="AS24" i="55" s="1"/>
  <c r="CC38" i="64"/>
  <c r="DA38" i="64"/>
  <c r="CB38" i="64"/>
  <c r="AY54" i="17"/>
  <c r="AZ30" i="17"/>
  <c r="AY53" i="17"/>
  <c r="AY55" i="17"/>
  <c r="AY56" i="17"/>
  <c r="DC34" i="15"/>
  <c r="CE34" i="15"/>
  <c r="BF34" i="61"/>
  <c r="BG34" i="61"/>
  <c r="BP34" i="61"/>
  <c r="CL34" i="61"/>
  <c r="DE38" i="59"/>
  <c r="DO38" i="59" s="1"/>
  <c r="DP38" i="59" s="1"/>
  <c r="DQ38" i="59" s="1"/>
  <c r="DR38" i="59" s="1"/>
  <c r="DS38" i="59" s="1"/>
  <c r="DT38" i="59" s="1"/>
  <c r="DU38" i="59" s="1"/>
  <c r="DV38" i="59" s="1"/>
  <c r="DW38" i="59" s="1"/>
  <c r="DD38" i="59"/>
  <c r="CE56" i="59"/>
  <c r="CT29" i="23"/>
  <c r="CX29" i="23"/>
  <c r="BY29" i="23"/>
  <c r="AX27" i="11"/>
  <c r="AX24" i="11" s="1"/>
  <c r="AX28" i="11"/>
  <c r="CA29" i="17"/>
  <c r="CZ29" i="17"/>
  <c r="BZ34" i="19"/>
  <c r="CU34" i="19"/>
  <c r="CY34" i="19"/>
  <c r="AY53" i="43"/>
  <c r="AZ30" i="43"/>
  <c r="AY54" i="43"/>
  <c r="AY56" i="43"/>
  <c r="AY55" i="43"/>
  <c r="CZ34" i="64"/>
  <c r="CA34" i="64"/>
  <c r="AW27" i="47"/>
  <c r="AW24" i="47" s="1"/>
  <c r="AN23" i="47" s="1"/>
  <c r="AX30" i="47" s="1"/>
  <c r="AW28" i="47"/>
  <c r="CE38" i="37"/>
  <c r="DC38" i="37"/>
  <c r="BJ29" i="33"/>
  <c r="CP29" i="33"/>
  <c r="CZ34" i="41"/>
  <c r="CA34" i="41"/>
  <c r="DC38" i="53"/>
  <c r="CE38" i="53"/>
  <c r="DE37" i="53"/>
  <c r="DO37" i="53" s="1"/>
  <c r="DP37" i="53" s="1"/>
  <c r="DQ37" i="53" s="1"/>
  <c r="DR37" i="53" s="1"/>
  <c r="DS37" i="53" s="1"/>
  <c r="DT37" i="53" s="1"/>
  <c r="DU37" i="53" s="1"/>
  <c r="DV37" i="53" s="1"/>
  <c r="DW37" i="53" s="1"/>
  <c r="DD37" i="53"/>
  <c r="CE55" i="53"/>
  <c r="DE37" i="49"/>
  <c r="DO37" i="49" s="1"/>
  <c r="DP37" i="49" s="1"/>
  <c r="DQ37" i="49" s="1"/>
  <c r="DR37" i="49" s="1"/>
  <c r="DS37" i="49" s="1"/>
  <c r="DT37" i="49" s="1"/>
  <c r="DU37" i="49" s="1"/>
  <c r="DV37" i="49" s="1"/>
  <c r="DW37" i="49" s="1"/>
  <c r="DD37" i="49"/>
  <c r="CE55" i="49"/>
  <c r="CE38" i="49"/>
  <c r="DC38" i="49"/>
  <c r="CE38" i="47"/>
  <c r="DC38" i="47"/>
  <c r="DD37" i="47"/>
  <c r="DE37" i="47"/>
  <c r="DO37" i="47" s="1"/>
  <c r="DP37" i="47" s="1"/>
  <c r="DQ37" i="47" s="1"/>
  <c r="DR37" i="47" s="1"/>
  <c r="DS37" i="47" s="1"/>
  <c r="DT37" i="47" s="1"/>
  <c r="DU37" i="47" s="1"/>
  <c r="DV37" i="47" s="1"/>
  <c r="DW37" i="47" s="1"/>
  <c r="CE55" i="47"/>
  <c r="DE37" i="39"/>
  <c r="DO37" i="39" s="1"/>
  <c r="DP37" i="39" s="1"/>
  <c r="DQ37" i="39" s="1"/>
  <c r="DR37" i="39" s="1"/>
  <c r="DS37" i="39" s="1"/>
  <c r="DT37" i="39" s="1"/>
  <c r="DU37" i="39" s="1"/>
  <c r="DV37" i="39" s="1"/>
  <c r="DW37" i="39" s="1"/>
  <c r="DD37" i="39"/>
  <c r="CE55" i="39"/>
  <c r="DE38" i="39"/>
  <c r="DO38" i="39" s="1"/>
  <c r="DP38" i="39" s="1"/>
  <c r="DQ38" i="39" s="1"/>
  <c r="DR38" i="39" s="1"/>
  <c r="DS38" i="39" s="1"/>
  <c r="DT38" i="39" s="1"/>
  <c r="DU38" i="39" s="1"/>
  <c r="DV38" i="39" s="1"/>
  <c r="DW38" i="39" s="1"/>
  <c r="DD38" i="39"/>
  <c r="CE56" i="39"/>
  <c r="CE37" i="9"/>
  <c r="DC37" i="9"/>
  <c r="CC38" i="9"/>
  <c r="CB38" i="9"/>
  <c r="DA38" i="9"/>
  <c r="CH38" i="3"/>
  <c r="CF38" i="3"/>
  <c r="CG38" i="3"/>
  <c r="BM37" i="3"/>
  <c r="CF37" i="3"/>
  <c r="CG37" i="3"/>
  <c r="CB52" i="3"/>
  <c r="DA52" i="3"/>
  <c r="CB36" i="3"/>
  <c r="DA36" i="3"/>
  <c r="DM29" i="3"/>
  <c r="CD29" i="3"/>
  <c r="DC29" i="3" s="1"/>
  <c r="BB38" i="3"/>
  <c r="CI38" i="3" s="1"/>
  <c r="BB37" i="3"/>
  <c r="CI37" i="3" s="1"/>
  <c r="BU29" i="33" l="1"/>
  <c r="CQ29" i="33"/>
  <c r="DD38" i="37"/>
  <c r="DE38" i="37"/>
  <c r="DO38" i="37" s="1"/>
  <c r="DP38" i="37" s="1"/>
  <c r="DQ38" i="37" s="1"/>
  <c r="DR38" i="37" s="1"/>
  <c r="DS38" i="37" s="1"/>
  <c r="DT38" i="37" s="1"/>
  <c r="DU38" i="37" s="1"/>
  <c r="DV38" i="37" s="1"/>
  <c r="DW38" i="37" s="1"/>
  <c r="CE56" i="37"/>
  <c r="AZ53" i="43"/>
  <c r="AZ54" i="43"/>
  <c r="BA30" i="43"/>
  <c r="AZ56" i="43"/>
  <c r="AZ55" i="43"/>
  <c r="CZ34" i="19"/>
  <c r="CA34" i="19"/>
  <c r="DA29" i="17"/>
  <c r="CB29" i="17"/>
  <c r="CC29" i="17"/>
  <c r="CN34" i="61"/>
  <c r="DE34" i="15"/>
  <c r="DO34" i="15" s="1"/>
  <c r="DP34" i="15" s="1"/>
  <c r="DQ34" i="15" s="1"/>
  <c r="DR34" i="15" s="1"/>
  <c r="DS34" i="15" s="1"/>
  <c r="DT34" i="15" s="1"/>
  <c r="DU34" i="15" s="1"/>
  <c r="DV34" i="15" s="1"/>
  <c r="DW34" i="15" s="1"/>
  <c r="CE55" i="15"/>
  <c r="DD34" i="15"/>
  <c r="AY28" i="17"/>
  <c r="AY27" i="17"/>
  <c r="AY24" i="17" s="1"/>
  <c r="DA34" i="41"/>
  <c r="CB34" i="41"/>
  <c r="CC34" i="41"/>
  <c r="CB34" i="64"/>
  <c r="DA34" i="64"/>
  <c r="CC34" i="64"/>
  <c r="AY27" i="43"/>
  <c r="AY24" i="43" s="1"/>
  <c r="AY28" i="43"/>
  <c r="BZ29" i="23"/>
  <c r="CY29" i="23"/>
  <c r="CU29" i="23"/>
  <c r="BQ34" i="61"/>
  <c r="BH34" i="61"/>
  <c r="CM34" i="61"/>
  <c r="AZ53" i="17"/>
  <c r="AZ54" i="17"/>
  <c r="BA30" i="17"/>
  <c r="AZ55" i="17"/>
  <c r="AZ56" i="17"/>
  <c r="DB38" i="64"/>
  <c r="CD38" i="64"/>
  <c r="AV30" i="55"/>
  <c r="AU54" i="55"/>
  <c r="AU53" i="55"/>
  <c r="AU56" i="55"/>
  <c r="AU55" i="55"/>
  <c r="AX54" i="25"/>
  <c r="AX53" i="25"/>
  <c r="AY30" i="25"/>
  <c r="H25" i="25"/>
  <c r="AX55" i="25"/>
  <c r="AX56" i="25"/>
  <c r="DB29" i="15"/>
  <c r="CD29" i="15"/>
  <c r="DE38" i="51"/>
  <c r="DO38" i="51" s="1"/>
  <c r="DP38" i="51" s="1"/>
  <c r="DQ38" i="51" s="1"/>
  <c r="DR38" i="51" s="1"/>
  <c r="DS38" i="51" s="1"/>
  <c r="DT38" i="51" s="1"/>
  <c r="DU38" i="51" s="1"/>
  <c r="DV38" i="51" s="1"/>
  <c r="DW38" i="51" s="1"/>
  <c r="DD38" i="51"/>
  <c r="CE56" i="51"/>
  <c r="AZ53" i="19"/>
  <c r="BA30" i="19"/>
  <c r="AZ54" i="19"/>
  <c r="AZ56" i="19"/>
  <c r="AZ55" i="19"/>
  <c r="BU29" i="31"/>
  <c r="CQ29" i="31"/>
  <c r="BA30" i="41"/>
  <c r="AZ53" i="41"/>
  <c r="AZ54" i="41"/>
  <c r="AZ56" i="41"/>
  <c r="AZ55" i="41"/>
  <c r="AY27" i="37"/>
  <c r="AY24" i="37" s="1"/>
  <c r="AY28" i="37"/>
  <c r="CT34" i="29"/>
  <c r="CX34" i="29"/>
  <c r="BY34" i="29"/>
  <c r="AU53" i="33"/>
  <c r="AU54" i="33"/>
  <c r="AV30" i="33"/>
  <c r="AU55" i="33"/>
  <c r="AU56" i="33"/>
  <c r="CO34" i="57"/>
  <c r="BI34" i="57"/>
  <c r="BS38" i="29"/>
  <c r="AV53" i="27"/>
  <c r="AW30" i="27"/>
  <c r="AV54" i="27"/>
  <c r="AV55" i="27"/>
  <c r="AV56" i="27"/>
  <c r="AT54" i="57"/>
  <c r="AU30" i="57"/>
  <c r="AT53" i="57"/>
  <c r="AT56" i="57"/>
  <c r="AT55" i="57"/>
  <c r="AS28" i="57"/>
  <c r="AS27" i="57"/>
  <c r="AS24" i="57" s="1"/>
  <c r="AS54" i="59"/>
  <c r="AS53" i="59"/>
  <c r="AT30" i="59"/>
  <c r="AS56" i="59"/>
  <c r="AS55" i="59"/>
  <c r="BT29" i="31"/>
  <c r="BR38" i="33"/>
  <c r="CO38" i="33"/>
  <c r="BI38" i="33"/>
  <c r="BZ29" i="61"/>
  <c r="CY29" i="61"/>
  <c r="CU29" i="61"/>
  <c r="DE38" i="35"/>
  <c r="DO38" i="35" s="1"/>
  <c r="DP38" i="35" s="1"/>
  <c r="DQ38" i="35" s="1"/>
  <c r="DR38" i="35" s="1"/>
  <c r="DS38" i="35" s="1"/>
  <c r="DT38" i="35" s="1"/>
  <c r="DU38" i="35" s="1"/>
  <c r="DV38" i="35" s="1"/>
  <c r="DW38" i="35" s="1"/>
  <c r="DD38" i="35"/>
  <c r="CE56" i="35"/>
  <c r="AW30" i="53"/>
  <c r="AV53" i="53"/>
  <c r="AV56" i="53"/>
  <c r="AV54" i="53"/>
  <c r="AV55" i="53"/>
  <c r="AQ28" i="61"/>
  <c r="AQ27" i="61"/>
  <c r="AQ24" i="61" s="1"/>
  <c r="DE38" i="43"/>
  <c r="DO38" i="43" s="1"/>
  <c r="DP38" i="43" s="1"/>
  <c r="DQ38" i="43" s="1"/>
  <c r="DR38" i="43" s="1"/>
  <c r="DS38" i="43" s="1"/>
  <c r="DT38" i="43" s="1"/>
  <c r="DU38" i="43" s="1"/>
  <c r="DV38" i="43" s="1"/>
  <c r="DW38" i="43" s="1"/>
  <c r="CE56" i="43"/>
  <c r="DD38" i="43"/>
  <c r="CE34" i="37"/>
  <c r="DC34" i="37"/>
  <c r="DA29" i="64"/>
  <c r="CB29" i="64"/>
  <c r="CC29" i="64"/>
  <c r="AZ28" i="64"/>
  <c r="AZ27" i="64"/>
  <c r="AZ24" i="64" s="1"/>
  <c r="DA29" i="55"/>
  <c r="CB29" i="55"/>
  <c r="CC29" i="55"/>
  <c r="BZ29" i="59"/>
  <c r="CU29" i="59"/>
  <c r="CY29" i="59"/>
  <c r="AY28" i="35"/>
  <c r="AY27" i="35"/>
  <c r="AY24" i="35" s="1"/>
  <c r="CQ38" i="31"/>
  <c r="BU38" i="31"/>
  <c r="CD34" i="17"/>
  <c r="DB34" i="17"/>
  <c r="AZ53" i="11"/>
  <c r="AZ54" i="11"/>
  <c r="BA30" i="11"/>
  <c r="AZ56" i="11"/>
  <c r="AZ55" i="11"/>
  <c r="AY27" i="11"/>
  <c r="AY24" i="11" s="1"/>
  <c r="AY28" i="11"/>
  <c r="DE38" i="41"/>
  <c r="DO38" i="41" s="1"/>
  <c r="DP38" i="41" s="1"/>
  <c r="DQ38" i="41" s="1"/>
  <c r="DR38" i="41" s="1"/>
  <c r="DS38" i="41" s="1"/>
  <c r="DT38" i="41" s="1"/>
  <c r="DU38" i="41" s="1"/>
  <c r="DV38" i="41" s="1"/>
  <c r="DW38" i="41" s="1"/>
  <c r="CE56" i="41"/>
  <c r="DD38" i="41"/>
  <c r="CY34" i="45"/>
  <c r="CU34" i="45"/>
  <c r="BZ34" i="45"/>
  <c r="DD34" i="35"/>
  <c r="CE55" i="35"/>
  <c r="DE34" i="35"/>
  <c r="DO34" i="35" s="1"/>
  <c r="DP34" i="35" s="1"/>
  <c r="DQ34" i="35" s="1"/>
  <c r="DR34" i="35" s="1"/>
  <c r="DS34" i="35" s="1"/>
  <c r="DT34" i="35" s="1"/>
  <c r="DU34" i="35" s="1"/>
  <c r="DV34" i="35" s="1"/>
  <c r="DW34" i="35" s="1"/>
  <c r="AX27" i="23"/>
  <c r="AX24" i="23" s="1"/>
  <c r="AX28" i="23"/>
  <c r="BT34" i="31"/>
  <c r="BT34" i="33"/>
  <c r="DE38" i="57"/>
  <c r="DO38" i="57" s="1"/>
  <c r="DP38" i="57" s="1"/>
  <c r="DQ38" i="57" s="1"/>
  <c r="DR38" i="57" s="1"/>
  <c r="DS38" i="57" s="1"/>
  <c r="DT38" i="57" s="1"/>
  <c r="DU38" i="57" s="1"/>
  <c r="DV38" i="57" s="1"/>
  <c r="DW38" i="57" s="1"/>
  <c r="DD38" i="57"/>
  <c r="CE56" i="57"/>
  <c r="CZ38" i="17"/>
  <c r="CA38" i="17"/>
  <c r="BR34" i="57"/>
  <c r="AW27" i="49"/>
  <c r="AW24" i="49" s="1"/>
  <c r="AN23" i="49" s="1"/>
  <c r="AX30" i="49" s="1"/>
  <c r="AW28" i="49"/>
  <c r="AW54" i="51"/>
  <c r="AW53" i="51"/>
  <c r="AW56" i="51"/>
  <c r="AW55" i="51"/>
  <c r="CC38" i="15"/>
  <c r="CB38" i="15"/>
  <c r="DA38" i="15"/>
  <c r="CO34" i="59"/>
  <c r="BI34" i="59"/>
  <c r="BR34" i="59"/>
  <c r="BX38" i="25"/>
  <c r="CW38" i="25"/>
  <c r="CS38" i="25"/>
  <c r="AY27" i="13"/>
  <c r="AY24" i="13" s="1"/>
  <c r="AY28" i="13"/>
  <c r="AX27" i="45"/>
  <c r="AX24" i="45" s="1"/>
  <c r="AX28" i="45"/>
  <c r="AY30" i="47"/>
  <c r="AX54" i="47"/>
  <c r="AX55" i="47"/>
  <c r="H25" i="47"/>
  <c r="AX53" i="47"/>
  <c r="AX56" i="47"/>
  <c r="AT27" i="55"/>
  <c r="AT24" i="55" s="1"/>
  <c r="AT28" i="55"/>
  <c r="BT38" i="31"/>
  <c r="AY28" i="19"/>
  <c r="AY27" i="19"/>
  <c r="AY24" i="19" s="1"/>
  <c r="AY27" i="41"/>
  <c r="AY24" i="41" s="1"/>
  <c r="AY28" i="41"/>
  <c r="AZ54" i="37"/>
  <c r="BA30" i="37"/>
  <c r="AZ53" i="37"/>
  <c r="AZ56" i="37"/>
  <c r="AZ55" i="37"/>
  <c r="DD38" i="61"/>
  <c r="DE38" i="61"/>
  <c r="DO38" i="61" s="1"/>
  <c r="DP38" i="61" s="1"/>
  <c r="DQ38" i="61" s="1"/>
  <c r="DR38" i="61" s="1"/>
  <c r="DS38" i="61" s="1"/>
  <c r="DT38" i="61" s="1"/>
  <c r="DU38" i="61" s="1"/>
  <c r="DV38" i="61" s="1"/>
  <c r="DW38" i="61" s="1"/>
  <c r="CE56" i="61"/>
  <c r="CX34" i="25"/>
  <c r="CT34" i="25"/>
  <c r="BY34" i="25"/>
  <c r="DE38" i="55"/>
  <c r="DO38" i="55" s="1"/>
  <c r="DP38" i="55" s="1"/>
  <c r="DQ38" i="55" s="1"/>
  <c r="DR38" i="55" s="1"/>
  <c r="DS38" i="55" s="1"/>
  <c r="DT38" i="55" s="1"/>
  <c r="DU38" i="55" s="1"/>
  <c r="DV38" i="55" s="1"/>
  <c r="DW38" i="55" s="1"/>
  <c r="CE56" i="55"/>
  <c r="DD38" i="55"/>
  <c r="DF29" i="29"/>
  <c r="DG29" i="29" s="1"/>
  <c r="DH29" i="29" s="1"/>
  <c r="DI29" i="29" s="1"/>
  <c r="DJ29" i="29" s="1"/>
  <c r="DK29" i="29" s="1"/>
  <c r="DL29" i="29" s="1"/>
  <c r="DM29" i="29" s="1"/>
  <c r="DN29" i="29" s="1"/>
  <c r="CV29" i="29"/>
  <c r="CR29" i="29"/>
  <c r="BV29" i="29"/>
  <c r="BW29" i="29"/>
  <c r="AT27" i="33"/>
  <c r="AT24" i="33" s="1"/>
  <c r="AT28" i="33"/>
  <c r="CP38" i="29"/>
  <c r="BJ38" i="29"/>
  <c r="AU28" i="27"/>
  <c r="AU27" i="27"/>
  <c r="AU24" i="27" s="1"/>
  <c r="AU28" i="29"/>
  <c r="AU27" i="29"/>
  <c r="AU24" i="29" s="1"/>
  <c r="AW30" i="29"/>
  <c r="AV54" i="29"/>
  <c r="AV53" i="29"/>
  <c r="AV55" i="29"/>
  <c r="AV56" i="29"/>
  <c r="CA29" i="19"/>
  <c r="CZ29" i="19"/>
  <c r="AR27" i="59"/>
  <c r="AR24" i="59" s="1"/>
  <c r="AR28" i="59"/>
  <c r="BT34" i="55"/>
  <c r="CS29" i="27"/>
  <c r="CW29" i="27"/>
  <c r="BX29" i="27"/>
  <c r="AZ54" i="15"/>
  <c r="BA30" i="15"/>
  <c r="AZ53" i="15"/>
  <c r="AZ55" i="15"/>
  <c r="AZ56" i="15"/>
  <c r="AY28" i="15"/>
  <c r="AY27" i="15"/>
  <c r="AY24" i="15" s="1"/>
  <c r="AU28" i="53"/>
  <c r="AU27" i="53"/>
  <c r="AU24" i="53" s="1"/>
  <c r="AZ30" i="9"/>
  <c r="AY55" i="9"/>
  <c r="AY54" i="9"/>
  <c r="AY53" i="9"/>
  <c r="AY56" i="9"/>
  <c r="AX28" i="9"/>
  <c r="AX27" i="9"/>
  <c r="AX24" i="9" s="1"/>
  <c r="DC29" i="11"/>
  <c r="CE29" i="11"/>
  <c r="AR53" i="61"/>
  <c r="AR54" i="61"/>
  <c r="AS30" i="61"/>
  <c r="AR56" i="61"/>
  <c r="AR55" i="61"/>
  <c r="AU54" i="31"/>
  <c r="AU53" i="31"/>
  <c r="AV30" i="31"/>
  <c r="AU55" i="31"/>
  <c r="AU56" i="31"/>
  <c r="AT28" i="31"/>
  <c r="AT27" i="31"/>
  <c r="AT24" i="31" s="1"/>
  <c r="AZ54" i="39"/>
  <c r="BA30" i="39"/>
  <c r="AZ55" i="39"/>
  <c r="AZ53" i="39"/>
  <c r="AZ56" i="39"/>
  <c r="AY27" i="39"/>
  <c r="AY24" i="39" s="1"/>
  <c r="AY28" i="39"/>
  <c r="CZ34" i="43"/>
  <c r="CA34" i="43"/>
  <c r="CW38" i="27"/>
  <c r="CS38" i="27"/>
  <c r="BX38" i="27"/>
  <c r="BA53" i="64"/>
  <c r="BB30" i="64"/>
  <c r="BA54" i="64"/>
  <c r="BA56" i="64"/>
  <c r="BA55" i="64"/>
  <c r="DE38" i="11"/>
  <c r="DO38" i="11" s="1"/>
  <c r="DP38" i="11" s="1"/>
  <c r="DQ38" i="11" s="1"/>
  <c r="DR38" i="11" s="1"/>
  <c r="DS38" i="11" s="1"/>
  <c r="DT38" i="11" s="1"/>
  <c r="DU38" i="11" s="1"/>
  <c r="DV38" i="11" s="1"/>
  <c r="DW38" i="11" s="1"/>
  <c r="CE56" i="11"/>
  <c r="DD38" i="11"/>
  <c r="BA30" i="35"/>
  <c r="AZ54" i="35"/>
  <c r="AZ53" i="35"/>
  <c r="AZ55" i="35"/>
  <c r="AZ56" i="35"/>
  <c r="CD29" i="41"/>
  <c r="DB29" i="41"/>
  <c r="CZ29" i="57"/>
  <c r="CA29" i="57"/>
  <c r="BU34" i="55"/>
  <c r="CQ34" i="55"/>
  <c r="CC38" i="19"/>
  <c r="DA38" i="19"/>
  <c r="CB38" i="19"/>
  <c r="CZ34" i="51"/>
  <c r="CA34" i="51"/>
  <c r="CU34" i="27"/>
  <c r="CY34" i="27"/>
  <c r="BZ34" i="27"/>
  <c r="AY53" i="23"/>
  <c r="AZ30" i="23"/>
  <c r="AY54" i="23"/>
  <c r="AY55" i="23"/>
  <c r="AY56" i="23"/>
  <c r="BU34" i="31"/>
  <c r="CQ34" i="31"/>
  <c r="BY38" i="23"/>
  <c r="CT38" i="23"/>
  <c r="CX38" i="23"/>
  <c r="CE29" i="13"/>
  <c r="DC29" i="13"/>
  <c r="CT29" i="25"/>
  <c r="CX29" i="25"/>
  <c r="BY29" i="25"/>
  <c r="DC29" i="37"/>
  <c r="CE29" i="37"/>
  <c r="CE55" i="11"/>
  <c r="DD34" i="11"/>
  <c r="DE34" i="11"/>
  <c r="DO34" i="11" s="1"/>
  <c r="DP34" i="11" s="1"/>
  <c r="DQ34" i="11" s="1"/>
  <c r="DR34" i="11" s="1"/>
  <c r="DS34" i="11" s="1"/>
  <c r="DT34" i="11" s="1"/>
  <c r="DU34" i="11" s="1"/>
  <c r="DV34" i="11" s="1"/>
  <c r="DW34" i="11" s="1"/>
  <c r="DD38" i="45"/>
  <c r="DE38" i="45"/>
  <c r="DO38" i="45" s="1"/>
  <c r="DP38" i="45" s="1"/>
  <c r="DQ38" i="45" s="1"/>
  <c r="DR38" i="45" s="1"/>
  <c r="DS38" i="45" s="1"/>
  <c r="DT38" i="45" s="1"/>
  <c r="DU38" i="45" s="1"/>
  <c r="DV38" i="45" s="1"/>
  <c r="DW38" i="45" s="1"/>
  <c r="CE56" i="45"/>
  <c r="AV27" i="51"/>
  <c r="AV24" i="51" s="1"/>
  <c r="AV28" i="51"/>
  <c r="BU34" i="33"/>
  <c r="CQ34" i="33"/>
  <c r="CE55" i="13"/>
  <c r="CE28" i="13" s="1"/>
  <c r="DE34" i="13"/>
  <c r="DO34" i="13" s="1"/>
  <c r="DP34" i="13" s="1"/>
  <c r="DQ34" i="13" s="1"/>
  <c r="DR34" i="13" s="1"/>
  <c r="DS34" i="13" s="1"/>
  <c r="DT34" i="13" s="1"/>
  <c r="DU34" i="13" s="1"/>
  <c r="DV34" i="13" s="1"/>
  <c r="DW34" i="13" s="1"/>
  <c r="DD34" i="13"/>
  <c r="CU34" i="23"/>
  <c r="CY34" i="23"/>
  <c r="BZ34" i="23"/>
  <c r="BT29" i="33"/>
  <c r="AZ54" i="13"/>
  <c r="BA30" i="13"/>
  <c r="AZ53" i="13"/>
  <c r="AZ56" i="13"/>
  <c r="AZ55" i="13"/>
  <c r="AZ30" i="45"/>
  <c r="AY53" i="45"/>
  <c r="AY54" i="45"/>
  <c r="AY56" i="45"/>
  <c r="AY55" i="45"/>
  <c r="CE28" i="53"/>
  <c r="CE27" i="53"/>
  <c r="DE38" i="53"/>
  <c r="DO38" i="53" s="1"/>
  <c r="DP38" i="53" s="1"/>
  <c r="DQ38" i="53" s="1"/>
  <c r="DR38" i="53" s="1"/>
  <c r="DS38" i="53" s="1"/>
  <c r="DT38" i="53" s="1"/>
  <c r="DU38" i="53" s="1"/>
  <c r="DV38" i="53" s="1"/>
  <c r="DW38" i="53" s="1"/>
  <c r="CE56" i="53"/>
  <c r="DD38" i="53"/>
  <c r="CE27" i="49"/>
  <c r="CE28" i="49"/>
  <c r="DE38" i="49"/>
  <c r="DO38" i="49" s="1"/>
  <c r="DP38" i="49" s="1"/>
  <c r="DQ38" i="49" s="1"/>
  <c r="DR38" i="49" s="1"/>
  <c r="DS38" i="49" s="1"/>
  <c r="DT38" i="49" s="1"/>
  <c r="DU38" i="49" s="1"/>
  <c r="DV38" i="49" s="1"/>
  <c r="DW38" i="49" s="1"/>
  <c r="DD38" i="49"/>
  <c r="CE56" i="49"/>
  <c r="CE28" i="47"/>
  <c r="CE27" i="47"/>
  <c r="DE38" i="47"/>
  <c r="DO38" i="47" s="1"/>
  <c r="DP38" i="47" s="1"/>
  <c r="DQ38" i="47" s="1"/>
  <c r="DR38" i="47" s="1"/>
  <c r="DS38" i="47" s="1"/>
  <c r="DT38" i="47" s="1"/>
  <c r="DU38" i="47" s="1"/>
  <c r="DV38" i="47" s="1"/>
  <c r="DW38" i="47" s="1"/>
  <c r="CE56" i="47"/>
  <c r="DD38" i="47"/>
  <c r="CE27" i="39"/>
  <c r="CE28" i="39"/>
  <c r="DE37" i="9"/>
  <c r="DO37" i="9" s="1"/>
  <c r="DP37" i="9" s="1"/>
  <c r="DQ37" i="9" s="1"/>
  <c r="DR37" i="9" s="1"/>
  <c r="DS37" i="9" s="1"/>
  <c r="DT37" i="9" s="1"/>
  <c r="DU37" i="9" s="1"/>
  <c r="DV37" i="9" s="1"/>
  <c r="DW37" i="9" s="1"/>
  <c r="DD37" i="9"/>
  <c r="CE55" i="9"/>
  <c r="CD38" i="9"/>
  <c r="DB38" i="9"/>
  <c r="BN37" i="3"/>
  <c r="DB36" i="3"/>
  <c r="CD36" i="3"/>
  <c r="DB52" i="3"/>
  <c r="CD52" i="3"/>
  <c r="DN29" i="3"/>
  <c r="CE29" i="3"/>
  <c r="BC37" i="3"/>
  <c r="CJ37" i="3" s="1"/>
  <c r="BC38" i="3"/>
  <c r="CJ38" i="3" s="1"/>
  <c r="DD29" i="37" l="1"/>
  <c r="DE29" i="37"/>
  <c r="DO29" i="37" s="1"/>
  <c r="DP29" i="37" s="1"/>
  <c r="DQ29" i="37" s="1"/>
  <c r="DR29" i="37" s="1"/>
  <c r="DS29" i="37" s="1"/>
  <c r="DT29" i="37" s="1"/>
  <c r="DU29" i="37" s="1"/>
  <c r="DV29" i="37" s="1"/>
  <c r="DW29" i="37" s="1"/>
  <c r="AY28" i="45"/>
  <c r="AY27" i="45"/>
  <c r="AY24" i="45" s="1"/>
  <c r="AZ28" i="13"/>
  <c r="AZ27" i="13"/>
  <c r="AZ24" i="13" s="1"/>
  <c r="CZ34" i="23"/>
  <c r="CA34" i="23"/>
  <c r="BW34" i="33"/>
  <c r="CV34" i="33"/>
  <c r="BV34" i="33"/>
  <c r="DF34" i="33"/>
  <c r="DG34" i="33" s="1"/>
  <c r="DH34" i="33" s="1"/>
  <c r="DI34" i="33" s="1"/>
  <c r="DJ34" i="33" s="1"/>
  <c r="DK34" i="33" s="1"/>
  <c r="DL34" i="33" s="1"/>
  <c r="DM34" i="33" s="1"/>
  <c r="DN34" i="33" s="1"/>
  <c r="CR34" i="33"/>
  <c r="CU38" i="23"/>
  <c r="BZ38" i="23"/>
  <c r="CY38" i="23"/>
  <c r="AY28" i="23"/>
  <c r="AY27" i="23"/>
  <c r="AY24" i="23" s="1"/>
  <c r="CB34" i="51"/>
  <c r="CC34" i="51"/>
  <c r="DA34" i="51"/>
  <c r="CD38" i="19"/>
  <c r="DB38" i="19"/>
  <c r="CC29" i="57"/>
  <c r="DA29" i="57"/>
  <c r="CB29" i="57"/>
  <c r="AZ27" i="35"/>
  <c r="AZ24" i="35" s="1"/>
  <c r="AZ28" i="35"/>
  <c r="BB30" i="35"/>
  <c r="BA53" i="35"/>
  <c r="BA54" i="35"/>
  <c r="BA55" i="35"/>
  <c r="BA56" i="35"/>
  <c r="BA27" i="64"/>
  <c r="BA24" i="64" s="1"/>
  <c r="BA28" i="64"/>
  <c r="CC34" i="43"/>
  <c r="DA34" i="43"/>
  <c r="CB34" i="43"/>
  <c r="AU27" i="31"/>
  <c r="AU24" i="31" s="1"/>
  <c r="AU28" i="31"/>
  <c r="AS53" i="61"/>
  <c r="AT30" i="61"/>
  <c r="AS54" i="61"/>
  <c r="AS56" i="61"/>
  <c r="AS55" i="61"/>
  <c r="AR27" i="61"/>
  <c r="AR24" i="61" s="1"/>
  <c r="AR28" i="61"/>
  <c r="AY28" i="9"/>
  <c r="AY27" i="9"/>
  <c r="AY24" i="9" s="1"/>
  <c r="AZ27" i="15"/>
  <c r="AZ24" i="15" s="1"/>
  <c r="AZ28" i="15"/>
  <c r="AV27" i="29"/>
  <c r="AV24" i="29" s="1"/>
  <c r="AV28" i="29"/>
  <c r="AW54" i="29"/>
  <c r="AW53" i="29"/>
  <c r="AW55" i="29"/>
  <c r="AW56" i="29"/>
  <c r="CQ38" i="29"/>
  <c r="BU38" i="29"/>
  <c r="BZ34" i="25"/>
  <c r="CU34" i="25"/>
  <c r="CY34" i="25"/>
  <c r="AZ27" i="37"/>
  <c r="AZ24" i="37" s="1"/>
  <c r="AZ28" i="37"/>
  <c r="AX28" i="47"/>
  <c r="AX27" i="47"/>
  <c r="AX24" i="47" s="1"/>
  <c r="AY54" i="47"/>
  <c r="AY55" i="47"/>
  <c r="AZ30" i="47"/>
  <c r="AY53" i="47"/>
  <c r="AY56" i="47"/>
  <c r="DB38" i="15"/>
  <c r="CD38" i="15"/>
  <c r="AW28" i="51"/>
  <c r="AW27" i="51"/>
  <c r="AW24" i="51" s="1"/>
  <c r="AN23" i="51" s="1"/>
  <c r="AX30" i="51" s="1"/>
  <c r="CC38" i="17"/>
  <c r="DA38" i="17"/>
  <c r="CB38" i="17"/>
  <c r="CE27" i="35"/>
  <c r="CE28" i="35"/>
  <c r="CZ34" i="45"/>
  <c r="CA34" i="45"/>
  <c r="BA54" i="11"/>
  <c r="BB30" i="11"/>
  <c r="BA53" i="11"/>
  <c r="BA56" i="11"/>
  <c r="BA55" i="11"/>
  <c r="AZ27" i="11"/>
  <c r="AZ24" i="11" s="1"/>
  <c r="AZ28" i="11"/>
  <c r="CE34" i="17"/>
  <c r="DC34" i="17"/>
  <c r="DF38" i="31"/>
  <c r="DG38" i="31" s="1"/>
  <c r="DH38" i="31" s="1"/>
  <c r="DI38" i="31" s="1"/>
  <c r="DJ38" i="31" s="1"/>
  <c r="DK38" i="31" s="1"/>
  <c r="DL38" i="31" s="1"/>
  <c r="DM38" i="31" s="1"/>
  <c r="DN38" i="31" s="1"/>
  <c r="BW38" i="31"/>
  <c r="BV38" i="31"/>
  <c r="CV38" i="31"/>
  <c r="CR38" i="31"/>
  <c r="CZ29" i="59"/>
  <c r="CA29" i="59"/>
  <c r="CD29" i="55"/>
  <c r="DB29" i="55"/>
  <c r="CE55" i="37"/>
  <c r="CE28" i="37" s="1"/>
  <c r="DD34" i="37"/>
  <c r="DE34" i="37"/>
  <c r="DO34" i="37" s="1"/>
  <c r="DP34" i="37" s="1"/>
  <c r="DQ34" i="37" s="1"/>
  <c r="DR34" i="37" s="1"/>
  <c r="DS34" i="37" s="1"/>
  <c r="DT34" i="37" s="1"/>
  <c r="DU34" i="37" s="1"/>
  <c r="DV34" i="37" s="1"/>
  <c r="DW34" i="37" s="1"/>
  <c r="AW53" i="53"/>
  <c r="AW56" i="53"/>
  <c r="AW54" i="53"/>
  <c r="AW55" i="53"/>
  <c r="CA29" i="61"/>
  <c r="CZ29" i="61"/>
  <c r="BJ38" i="33"/>
  <c r="CP38" i="33"/>
  <c r="AS27" i="59"/>
  <c r="AS24" i="59" s="1"/>
  <c r="AS28" i="59"/>
  <c r="AT27" i="57"/>
  <c r="AT24" i="57" s="1"/>
  <c r="AT28" i="57"/>
  <c r="AW54" i="27"/>
  <c r="AW53" i="27"/>
  <c r="AW55" i="27"/>
  <c r="AW56" i="27"/>
  <c r="BZ34" i="29"/>
  <c r="CU34" i="29"/>
  <c r="CY34" i="29"/>
  <c r="AZ27" i="41"/>
  <c r="AZ24" i="41" s="1"/>
  <c r="AZ28" i="41"/>
  <c r="AZ28" i="19"/>
  <c r="AZ27" i="19"/>
  <c r="AZ24" i="19" s="1"/>
  <c r="CE29" i="15"/>
  <c r="DC29" i="15"/>
  <c r="AX27" i="25"/>
  <c r="AX24" i="25" s="1"/>
  <c r="AX28" i="25"/>
  <c r="AU27" i="55"/>
  <c r="AU24" i="55" s="1"/>
  <c r="AU28" i="55"/>
  <c r="AW30" i="55"/>
  <c r="AV54" i="55"/>
  <c r="AV53" i="55"/>
  <c r="AV56" i="55"/>
  <c r="AV55" i="55"/>
  <c r="CO34" i="61"/>
  <c r="BI34" i="61"/>
  <c r="BR34" i="61"/>
  <c r="CD34" i="64"/>
  <c r="DB34" i="64"/>
  <c r="DB34" i="41"/>
  <c r="CD34" i="41"/>
  <c r="DB29" i="17"/>
  <c r="CD29" i="17"/>
  <c r="CB34" i="19"/>
  <c r="CC34" i="19"/>
  <c r="DA34" i="19"/>
  <c r="BA53" i="43"/>
  <c r="BA54" i="43"/>
  <c r="BB30" i="43"/>
  <c r="BA56" i="43"/>
  <c r="BA55" i="43"/>
  <c r="AZ28" i="43"/>
  <c r="AZ27" i="43"/>
  <c r="AZ24" i="43" s="1"/>
  <c r="AZ53" i="45"/>
  <c r="BA30" i="45"/>
  <c r="AZ54" i="45"/>
  <c r="AZ56" i="45"/>
  <c r="AZ55" i="45"/>
  <c r="BA54" i="13"/>
  <c r="BB30" i="13"/>
  <c r="BA53" i="13"/>
  <c r="BA56" i="13"/>
  <c r="BA55" i="13"/>
  <c r="CU29" i="25"/>
  <c r="BZ29" i="25"/>
  <c r="CY29" i="25"/>
  <c r="DE29" i="13"/>
  <c r="DO29" i="13" s="1"/>
  <c r="DP29" i="13" s="1"/>
  <c r="DQ29" i="13" s="1"/>
  <c r="DR29" i="13" s="1"/>
  <c r="DS29" i="13" s="1"/>
  <c r="DT29" i="13" s="1"/>
  <c r="DU29" i="13" s="1"/>
  <c r="DV29" i="13" s="1"/>
  <c r="DW29" i="13" s="1"/>
  <c r="DD29" i="13"/>
  <c r="CE27" i="13"/>
  <c r="CV34" i="31"/>
  <c r="BV34" i="31"/>
  <c r="DF34" i="31"/>
  <c r="DG34" i="31" s="1"/>
  <c r="DH34" i="31" s="1"/>
  <c r="DI34" i="31" s="1"/>
  <c r="DJ34" i="31" s="1"/>
  <c r="DK34" i="31" s="1"/>
  <c r="DL34" i="31" s="1"/>
  <c r="DM34" i="31" s="1"/>
  <c r="DN34" i="31" s="1"/>
  <c r="BW34" i="31"/>
  <c r="CR34" i="31"/>
  <c r="BA30" i="23"/>
  <c r="AZ53" i="23"/>
  <c r="AZ54" i="23"/>
  <c r="AZ55" i="23"/>
  <c r="AZ56" i="23"/>
  <c r="CZ34" i="27"/>
  <c r="CA34" i="27"/>
  <c r="DF34" i="55"/>
  <c r="DG34" i="55" s="1"/>
  <c r="DH34" i="55" s="1"/>
  <c r="DI34" i="55" s="1"/>
  <c r="DJ34" i="55" s="1"/>
  <c r="DK34" i="55" s="1"/>
  <c r="DL34" i="55" s="1"/>
  <c r="DM34" i="55" s="1"/>
  <c r="DN34" i="55" s="1"/>
  <c r="CV34" i="55"/>
  <c r="BW34" i="55"/>
  <c r="BV34" i="55"/>
  <c r="CR34" i="55"/>
  <c r="CE29" i="41"/>
  <c r="DC29" i="41"/>
  <c r="BB53" i="64"/>
  <c r="BB54" i="64"/>
  <c r="BC30" i="64"/>
  <c r="BB56" i="64"/>
  <c r="BB55" i="64"/>
  <c r="CX38" i="27"/>
  <c r="CT38" i="27"/>
  <c r="BY38" i="27"/>
  <c r="AZ27" i="39"/>
  <c r="AZ24" i="39" s="1"/>
  <c r="AZ28" i="39"/>
  <c r="BA53" i="39"/>
  <c r="BA54" i="39"/>
  <c r="BA56" i="39"/>
  <c r="BB30" i="39"/>
  <c r="BA55" i="39"/>
  <c r="AV54" i="31"/>
  <c r="AV53" i="31"/>
  <c r="AW30" i="31"/>
  <c r="AV56" i="31"/>
  <c r="AV55" i="31"/>
  <c r="DE29" i="11"/>
  <c r="DO29" i="11" s="1"/>
  <c r="DP29" i="11" s="1"/>
  <c r="DQ29" i="11" s="1"/>
  <c r="DR29" i="11" s="1"/>
  <c r="DS29" i="11" s="1"/>
  <c r="DT29" i="11" s="1"/>
  <c r="DU29" i="11" s="1"/>
  <c r="DV29" i="11" s="1"/>
  <c r="DW29" i="11" s="1"/>
  <c r="DD29" i="11"/>
  <c r="CE27" i="11"/>
  <c r="CE28" i="11"/>
  <c r="AZ54" i="9"/>
  <c r="BA30" i="9"/>
  <c r="AZ56" i="9"/>
  <c r="AZ53" i="9"/>
  <c r="AZ55" i="9"/>
  <c r="BA53" i="15"/>
  <c r="BB30" i="15"/>
  <c r="BA54" i="15"/>
  <c r="BA55" i="15"/>
  <c r="BA56" i="15"/>
  <c r="CX29" i="27"/>
  <c r="BY29" i="27"/>
  <c r="CT29" i="27"/>
  <c r="DA29" i="19"/>
  <c r="CC29" i="19"/>
  <c r="CB29" i="19"/>
  <c r="CW29" i="29"/>
  <c r="CS29" i="29"/>
  <c r="BX29" i="29"/>
  <c r="BA54" i="37"/>
  <c r="BB30" i="37"/>
  <c r="BA53" i="37"/>
  <c r="BA56" i="37"/>
  <c r="BA55" i="37"/>
  <c r="CT38" i="25"/>
  <c r="CX38" i="25"/>
  <c r="BY38" i="25"/>
  <c r="BS34" i="59"/>
  <c r="BJ34" i="59"/>
  <c r="CP34" i="59"/>
  <c r="H25" i="49"/>
  <c r="AY30" i="49"/>
  <c r="AX55" i="49"/>
  <c r="AX53" i="49"/>
  <c r="AX54" i="49"/>
  <c r="AX56" i="49"/>
  <c r="BS34" i="57"/>
  <c r="DB29" i="64"/>
  <c r="CD29" i="64"/>
  <c r="AV27" i="53"/>
  <c r="AV24" i="53" s="1"/>
  <c r="AV28" i="53"/>
  <c r="BS38" i="33"/>
  <c r="AT54" i="59"/>
  <c r="AU30" i="59"/>
  <c r="AT53" i="59"/>
  <c r="AT56" i="59"/>
  <c r="AT55" i="59"/>
  <c r="AU53" i="57"/>
  <c r="AV30" i="57"/>
  <c r="AU54" i="57"/>
  <c r="AU56" i="57"/>
  <c r="AU55" i="57"/>
  <c r="AV27" i="27"/>
  <c r="AV24" i="27" s="1"/>
  <c r="AV28" i="27"/>
  <c r="BT38" i="29"/>
  <c r="BJ34" i="57"/>
  <c r="CP34" i="57"/>
  <c r="AV53" i="33"/>
  <c r="AV54" i="33"/>
  <c r="AW30" i="33"/>
  <c r="AV55" i="33"/>
  <c r="AV56" i="33"/>
  <c r="AU27" i="33"/>
  <c r="AU24" i="33" s="1"/>
  <c r="AU28" i="33"/>
  <c r="BB30" i="41"/>
  <c r="BA53" i="41"/>
  <c r="BA54" i="41"/>
  <c r="BA56" i="41"/>
  <c r="BA55" i="41"/>
  <c r="BW29" i="31"/>
  <c r="CR29" i="31"/>
  <c r="DF29" i="31"/>
  <c r="DG29" i="31" s="1"/>
  <c r="DH29" i="31" s="1"/>
  <c r="DI29" i="31" s="1"/>
  <c r="DJ29" i="31" s="1"/>
  <c r="DK29" i="31" s="1"/>
  <c r="DL29" i="31" s="1"/>
  <c r="DM29" i="31" s="1"/>
  <c r="DN29" i="31" s="1"/>
  <c r="BV29" i="31"/>
  <c r="CV29" i="31"/>
  <c r="BB30" i="19"/>
  <c r="BA54" i="19"/>
  <c r="BA53" i="19"/>
  <c r="BA56" i="19"/>
  <c r="BA55" i="19"/>
  <c r="AY53" i="25"/>
  <c r="AY54" i="25"/>
  <c r="AZ30" i="25"/>
  <c r="AY55" i="25"/>
  <c r="AY56" i="25"/>
  <c r="DC38" i="64"/>
  <c r="CE38" i="64"/>
  <c r="BA54" i="17"/>
  <c r="BA53" i="17"/>
  <c r="BB30" i="17"/>
  <c r="BA55" i="17"/>
  <c r="BA56" i="17"/>
  <c r="AZ28" i="17"/>
  <c r="AZ27" i="17"/>
  <c r="AZ24" i="17" s="1"/>
  <c r="CA29" i="23"/>
  <c r="CZ29" i="23"/>
  <c r="CV29" i="33"/>
  <c r="BV29" i="33"/>
  <c r="DF29" i="33"/>
  <c r="DG29" i="33" s="1"/>
  <c r="DH29" i="33" s="1"/>
  <c r="DI29" i="33" s="1"/>
  <c r="DJ29" i="33" s="1"/>
  <c r="DK29" i="33" s="1"/>
  <c r="DL29" i="33" s="1"/>
  <c r="DM29" i="33" s="1"/>
  <c r="DN29" i="33" s="1"/>
  <c r="BW29" i="33"/>
  <c r="CR29" i="33"/>
  <c r="DC38" i="9"/>
  <c r="CE38" i="9"/>
  <c r="CE27" i="9"/>
  <c r="CE28" i="9"/>
  <c r="BO37" i="3"/>
  <c r="CE36" i="3"/>
  <c r="DC36" i="3"/>
  <c r="DC52" i="3"/>
  <c r="CE52" i="3"/>
  <c r="DD29" i="3"/>
  <c r="DE29" i="3"/>
  <c r="BD37" i="3"/>
  <c r="CK37" i="3" s="1"/>
  <c r="BD38" i="3"/>
  <c r="CK38" i="3" s="1"/>
  <c r="BX29" i="33" l="1"/>
  <c r="CS29" i="33"/>
  <c r="CW29" i="33"/>
  <c r="BC30" i="17"/>
  <c r="BB54" i="17"/>
  <c r="BB53" i="17"/>
  <c r="BB55" i="17"/>
  <c r="BB56" i="17"/>
  <c r="BA27" i="19"/>
  <c r="BA24" i="19" s="1"/>
  <c r="BA28" i="19"/>
  <c r="BB54" i="19"/>
  <c r="BC30" i="19"/>
  <c r="BB53" i="19"/>
  <c r="BB56" i="19"/>
  <c r="BB55" i="19"/>
  <c r="BX29" i="31"/>
  <c r="CW29" i="31"/>
  <c r="CS29" i="31"/>
  <c r="BB54" i="41"/>
  <c r="BB53" i="41"/>
  <c r="BC30" i="41"/>
  <c r="BB56" i="41"/>
  <c r="BB55" i="41"/>
  <c r="CQ34" i="57"/>
  <c r="BU34" i="57"/>
  <c r="AV53" i="57"/>
  <c r="AW30" i="57"/>
  <c r="AV54" i="57"/>
  <c r="AV56" i="57"/>
  <c r="AV55" i="57"/>
  <c r="AT27" i="59"/>
  <c r="AT24" i="59" s="1"/>
  <c r="AT28" i="59"/>
  <c r="BT38" i="33"/>
  <c r="BT34" i="57"/>
  <c r="CY38" i="25"/>
  <c r="BZ38" i="25"/>
  <c r="CU38" i="25"/>
  <c r="BB54" i="37"/>
  <c r="BC30" i="37"/>
  <c r="BB53" i="37"/>
  <c r="BB56" i="37"/>
  <c r="BB55" i="37"/>
  <c r="CT29" i="29"/>
  <c r="CX29" i="29"/>
  <c r="BY29" i="29"/>
  <c r="CY29" i="27"/>
  <c r="BZ29" i="27"/>
  <c r="CU29" i="27"/>
  <c r="BA27" i="15"/>
  <c r="BA24" i="15" s="1"/>
  <c r="BA28" i="15"/>
  <c r="AZ27" i="9"/>
  <c r="AZ24" i="9" s="1"/>
  <c r="AZ28" i="9"/>
  <c r="BA53" i="9"/>
  <c r="BA54" i="9"/>
  <c r="BA56" i="9"/>
  <c r="BB30" i="9"/>
  <c r="BA55" i="9"/>
  <c r="AW53" i="31"/>
  <c r="AW54" i="31"/>
  <c r="AW56" i="31"/>
  <c r="AW55" i="31"/>
  <c r="BB54" i="39"/>
  <c r="BB56" i="39"/>
  <c r="BC30" i="39"/>
  <c r="BB55" i="39"/>
  <c r="BB53" i="39"/>
  <c r="CY38" i="27"/>
  <c r="BZ38" i="27"/>
  <c r="CU38" i="27"/>
  <c r="CW34" i="55"/>
  <c r="BX34" i="55"/>
  <c r="CS34" i="55"/>
  <c r="DA34" i="27"/>
  <c r="CB34" i="27"/>
  <c r="CC34" i="27"/>
  <c r="BB30" i="23"/>
  <c r="BA53" i="23"/>
  <c r="BA54" i="23"/>
  <c r="BA55" i="23"/>
  <c r="BA56" i="23"/>
  <c r="BB54" i="13"/>
  <c r="BC30" i="13"/>
  <c r="BB53" i="13"/>
  <c r="BB56" i="13"/>
  <c r="BB55" i="13"/>
  <c r="AZ27" i="45"/>
  <c r="AZ24" i="45" s="1"/>
  <c r="AZ28" i="45"/>
  <c r="CD34" i="19"/>
  <c r="DB34" i="19"/>
  <c r="DC34" i="64"/>
  <c r="CE34" i="64"/>
  <c r="BS34" i="61"/>
  <c r="BJ34" i="61"/>
  <c r="CP34" i="61"/>
  <c r="AV28" i="55"/>
  <c r="AV27" i="55"/>
  <c r="AV24" i="55" s="1"/>
  <c r="AW53" i="55"/>
  <c r="AW54" i="55"/>
  <c r="AW56" i="55"/>
  <c r="AW55" i="55"/>
  <c r="DD29" i="15"/>
  <c r="DE29" i="15"/>
  <c r="DO29" i="15" s="1"/>
  <c r="DP29" i="15" s="1"/>
  <c r="DQ29" i="15" s="1"/>
  <c r="DR29" i="15" s="1"/>
  <c r="DS29" i="15" s="1"/>
  <c r="DT29" i="15" s="1"/>
  <c r="DU29" i="15" s="1"/>
  <c r="DV29" i="15" s="1"/>
  <c r="DW29" i="15" s="1"/>
  <c r="CE27" i="15"/>
  <c r="CE28" i="15"/>
  <c r="AW27" i="27"/>
  <c r="AW24" i="27" s="1"/>
  <c r="AN23" i="27" s="1"/>
  <c r="AX30" i="27" s="1"/>
  <c r="AW28" i="27"/>
  <c r="BU38" i="33"/>
  <c r="CQ38" i="33"/>
  <c r="CC29" i="61"/>
  <c r="DA29" i="61"/>
  <c r="CB29" i="61"/>
  <c r="AW28" i="53"/>
  <c r="AW27" i="53"/>
  <c r="AW24" i="53" s="1"/>
  <c r="AN23" i="53" s="1"/>
  <c r="AX30" i="53" s="1"/>
  <c r="DA29" i="59"/>
  <c r="CB29" i="59"/>
  <c r="CC29" i="59"/>
  <c r="BA28" i="11"/>
  <c r="BA27" i="11"/>
  <c r="BA24" i="11" s="1"/>
  <c r="AX53" i="51"/>
  <c r="AY30" i="51"/>
  <c r="AX54" i="51"/>
  <c r="H25" i="51"/>
  <c r="AX56" i="51"/>
  <c r="AX55" i="51"/>
  <c r="DC38" i="15"/>
  <c r="CE38" i="15"/>
  <c r="BA30" i="47"/>
  <c r="AZ55" i="47"/>
  <c r="AZ54" i="47"/>
  <c r="AZ53" i="47"/>
  <c r="AZ56" i="47"/>
  <c r="CZ34" i="25"/>
  <c r="CA34" i="25"/>
  <c r="BW38" i="29"/>
  <c r="BV38" i="29"/>
  <c r="DF38" i="29"/>
  <c r="DG38" i="29" s="1"/>
  <c r="DH38" i="29" s="1"/>
  <c r="DI38" i="29" s="1"/>
  <c r="DJ38" i="29" s="1"/>
  <c r="DK38" i="29" s="1"/>
  <c r="DL38" i="29" s="1"/>
  <c r="DM38" i="29" s="1"/>
  <c r="DN38" i="29" s="1"/>
  <c r="CR38" i="29"/>
  <c r="CV38" i="29"/>
  <c r="AW27" i="29"/>
  <c r="AW24" i="29" s="1"/>
  <c r="AN23" i="29" s="1"/>
  <c r="AX30" i="29" s="1"/>
  <c r="AW28" i="29"/>
  <c r="AS27" i="61"/>
  <c r="AS24" i="61" s="1"/>
  <c r="AS28" i="61"/>
  <c r="BB54" i="35"/>
  <c r="BC30" i="35"/>
  <c r="BB53" i="35"/>
  <c r="BB56" i="35"/>
  <c r="BB55" i="35"/>
  <c r="DB34" i="51"/>
  <c r="CD34" i="51"/>
  <c r="CZ38" i="23"/>
  <c r="CA38" i="23"/>
  <c r="DA34" i="23"/>
  <c r="CB34" i="23"/>
  <c r="CC34" i="23"/>
  <c r="CE27" i="37"/>
  <c r="CC29" i="23"/>
  <c r="DA29" i="23"/>
  <c r="CB29" i="23"/>
  <c r="BA27" i="17"/>
  <c r="BA24" i="17" s="1"/>
  <c r="BA28" i="17"/>
  <c r="DE38" i="64"/>
  <c r="DO38" i="64" s="1"/>
  <c r="DP38" i="64" s="1"/>
  <c r="DQ38" i="64" s="1"/>
  <c r="DR38" i="64" s="1"/>
  <c r="DS38" i="64" s="1"/>
  <c r="DT38" i="64" s="1"/>
  <c r="DU38" i="64" s="1"/>
  <c r="DV38" i="64" s="1"/>
  <c r="DW38" i="64" s="1"/>
  <c r="CE56" i="64"/>
  <c r="DD38" i="64"/>
  <c r="AZ54" i="25"/>
  <c r="BA30" i="25"/>
  <c r="AZ53" i="25"/>
  <c r="AZ55" i="25"/>
  <c r="AZ56" i="25"/>
  <c r="AY28" i="25"/>
  <c r="AY27" i="25"/>
  <c r="AY24" i="25" s="1"/>
  <c r="BA27" i="41"/>
  <c r="BA24" i="41" s="1"/>
  <c r="BA28" i="41"/>
  <c r="AW53" i="33"/>
  <c r="AW54" i="33"/>
  <c r="AW55" i="33"/>
  <c r="AW56" i="33"/>
  <c r="AV28" i="33"/>
  <c r="AV27" i="33"/>
  <c r="AV24" i="33" s="1"/>
  <c r="AU28" i="57"/>
  <c r="AU27" i="57"/>
  <c r="AU24" i="57" s="1"/>
  <c r="AU54" i="59"/>
  <c r="AV30" i="59"/>
  <c r="AU53" i="59"/>
  <c r="AU56" i="59"/>
  <c r="AU55" i="59"/>
  <c r="DC29" i="64"/>
  <c r="CE29" i="64"/>
  <c r="AX28" i="49"/>
  <c r="AX27" i="49"/>
  <c r="AX24" i="49" s="1"/>
  <c r="AZ30" i="49"/>
  <c r="AY55" i="49"/>
  <c r="AY53" i="49"/>
  <c r="AY54" i="49"/>
  <c r="AY56" i="49"/>
  <c r="BU34" i="59"/>
  <c r="CQ34" i="59"/>
  <c r="BT34" i="59"/>
  <c r="BA27" i="37"/>
  <c r="BA24" i="37" s="1"/>
  <c r="BA28" i="37"/>
  <c r="DB29" i="19"/>
  <c r="CD29" i="19"/>
  <c r="BB54" i="15"/>
  <c r="BC30" i="15"/>
  <c r="BB53" i="15"/>
  <c r="BB55" i="15"/>
  <c r="BB56" i="15"/>
  <c r="AV28" i="31"/>
  <c r="AV27" i="31"/>
  <c r="AV24" i="31" s="1"/>
  <c r="BA28" i="39"/>
  <c r="BA27" i="39"/>
  <c r="BA24" i="39" s="1"/>
  <c r="BC53" i="64"/>
  <c r="BC54" i="64"/>
  <c r="BD30" i="64"/>
  <c r="BC56" i="64"/>
  <c r="BC55" i="64"/>
  <c r="BB28" i="64"/>
  <c r="BB27" i="64"/>
  <c r="BB24" i="64" s="1"/>
  <c r="DD29" i="41"/>
  <c r="DE29" i="41"/>
  <c r="DO29" i="41" s="1"/>
  <c r="DP29" i="41" s="1"/>
  <c r="DQ29" i="41" s="1"/>
  <c r="DR29" i="41" s="1"/>
  <c r="DS29" i="41" s="1"/>
  <c r="DT29" i="41" s="1"/>
  <c r="DU29" i="41" s="1"/>
  <c r="DV29" i="41" s="1"/>
  <c r="DW29" i="41" s="1"/>
  <c r="AZ27" i="23"/>
  <c r="AZ24" i="23" s="1"/>
  <c r="AZ28" i="23"/>
  <c r="CW34" i="31"/>
  <c r="CS34" i="31"/>
  <c r="BX34" i="31"/>
  <c r="CZ29" i="25"/>
  <c r="CA29" i="25"/>
  <c r="BA28" i="13"/>
  <c r="BA27" i="13"/>
  <c r="BA24" i="13" s="1"/>
  <c r="BA54" i="45"/>
  <c r="BB30" i="45"/>
  <c r="BA53" i="45"/>
  <c r="BA56" i="45"/>
  <c r="BA55" i="45"/>
  <c r="BC30" i="43"/>
  <c r="BB54" i="43"/>
  <c r="BB53" i="43"/>
  <c r="BB56" i="43"/>
  <c r="BB55" i="43"/>
  <c r="BA27" i="43"/>
  <c r="BA24" i="43" s="1"/>
  <c r="BA28" i="43"/>
  <c r="CE29" i="17"/>
  <c r="DC29" i="17"/>
  <c r="DC34" i="41"/>
  <c r="CE34" i="41"/>
  <c r="CZ34" i="29"/>
  <c r="CA34" i="29"/>
  <c r="CE29" i="55"/>
  <c r="DC29" i="55"/>
  <c r="CW38" i="31"/>
  <c r="CS38" i="31"/>
  <c r="BX38" i="31"/>
  <c r="DE34" i="17"/>
  <c r="DO34" i="17" s="1"/>
  <c r="DP34" i="17" s="1"/>
  <c r="DQ34" i="17" s="1"/>
  <c r="DR34" i="17" s="1"/>
  <c r="DS34" i="17" s="1"/>
  <c r="DT34" i="17" s="1"/>
  <c r="DU34" i="17" s="1"/>
  <c r="DV34" i="17" s="1"/>
  <c r="DW34" i="17" s="1"/>
  <c r="CE55" i="17"/>
  <c r="CE27" i="17" s="1"/>
  <c r="DD34" i="17"/>
  <c r="BB54" i="11"/>
  <c r="BB53" i="11"/>
  <c r="BC30" i="11"/>
  <c r="BB55" i="11"/>
  <c r="BB56" i="11"/>
  <c r="CB34" i="45"/>
  <c r="CC34" i="45"/>
  <c r="DA34" i="45"/>
  <c r="CD38" i="17"/>
  <c r="DB38" i="17"/>
  <c r="AY27" i="47"/>
  <c r="AY24" i="47" s="1"/>
  <c r="AY28" i="47"/>
  <c r="AT54" i="61"/>
  <c r="AU30" i="61"/>
  <c r="AT53" i="61"/>
  <c r="AT56" i="61"/>
  <c r="AT55" i="61"/>
  <c r="DB34" i="43"/>
  <c r="CD34" i="43"/>
  <c r="BA27" i="35"/>
  <c r="BA24" i="35" s="1"/>
  <c r="BA28" i="35"/>
  <c r="CD29" i="57"/>
  <c r="DB29" i="57"/>
  <c r="DC38" i="19"/>
  <c r="CE38" i="19"/>
  <c r="BX34" i="33"/>
  <c r="CW34" i="33"/>
  <c r="CS34" i="33"/>
  <c r="DD38" i="9"/>
  <c r="DE38" i="9"/>
  <c r="DO38" i="9" s="1"/>
  <c r="DP38" i="9" s="1"/>
  <c r="DQ38" i="9" s="1"/>
  <c r="DR38" i="9" s="1"/>
  <c r="DS38" i="9" s="1"/>
  <c r="DT38" i="9" s="1"/>
  <c r="DU38" i="9" s="1"/>
  <c r="DV38" i="9" s="1"/>
  <c r="DW38" i="9" s="1"/>
  <c r="CE56" i="9"/>
  <c r="DD36" i="3"/>
  <c r="DE36" i="3"/>
  <c r="DE52" i="3"/>
  <c r="DD52" i="3"/>
  <c r="DO29" i="3"/>
  <c r="DP29" i="3" s="1"/>
  <c r="BE37" i="3"/>
  <c r="BP37" i="3" s="1"/>
  <c r="BE38" i="3"/>
  <c r="DD38" i="19" l="1"/>
  <c r="DE38" i="19"/>
  <c r="DO38" i="19" s="1"/>
  <c r="DP38" i="19" s="1"/>
  <c r="DQ38" i="19" s="1"/>
  <c r="DR38" i="19" s="1"/>
  <c r="DS38" i="19" s="1"/>
  <c r="DT38" i="19" s="1"/>
  <c r="DU38" i="19" s="1"/>
  <c r="DV38" i="19" s="1"/>
  <c r="DW38" i="19" s="1"/>
  <c r="CE56" i="19"/>
  <c r="CE34" i="43"/>
  <c r="DC34" i="43"/>
  <c r="AT28" i="61"/>
  <c r="AT27" i="61"/>
  <c r="AT24" i="61" s="1"/>
  <c r="DC38" i="17"/>
  <c r="CE38" i="17"/>
  <c r="BC53" i="11"/>
  <c r="BD30" i="11"/>
  <c r="BC54" i="11"/>
  <c r="BC56" i="11"/>
  <c r="BC55" i="11"/>
  <c r="CB34" i="29"/>
  <c r="CC34" i="29"/>
  <c r="DA34" i="29"/>
  <c r="DD34" i="41"/>
  <c r="CE55" i="41"/>
  <c r="DE34" i="41"/>
  <c r="DO34" i="41" s="1"/>
  <c r="DP34" i="41" s="1"/>
  <c r="DQ34" i="41" s="1"/>
  <c r="DR34" i="41" s="1"/>
  <c r="DS34" i="41" s="1"/>
  <c r="DT34" i="41" s="1"/>
  <c r="DU34" i="41" s="1"/>
  <c r="DV34" i="41" s="1"/>
  <c r="DW34" i="41" s="1"/>
  <c r="BB27" i="43"/>
  <c r="BB24" i="43" s="1"/>
  <c r="BB28" i="43"/>
  <c r="BD30" i="43"/>
  <c r="BC53" i="43"/>
  <c r="BC54" i="43"/>
  <c r="BC56" i="43"/>
  <c r="BC55" i="43"/>
  <c r="BC27" i="64"/>
  <c r="BC24" i="64" s="1"/>
  <c r="BC28" i="64"/>
  <c r="DC29" i="19"/>
  <c r="CE29" i="19"/>
  <c r="BV34" i="59"/>
  <c r="CV34" i="59"/>
  <c r="BW34" i="59"/>
  <c r="CR34" i="59"/>
  <c r="DF34" i="59"/>
  <c r="DG34" i="59" s="1"/>
  <c r="DH34" i="59" s="1"/>
  <c r="DI34" i="59" s="1"/>
  <c r="DJ34" i="59" s="1"/>
  <c r="DK34" i="59" s="1"/>
  <c r="DL34" i="59" s="1"/>
  <c r="DM34" i="59" s="1"/>
  <c r="DN34" i="59" s="1"/>
  <c r="DE29" i="64"/>
  <c r="DO29" i="64" s="1"/>
  <c r="DP29" i="64" s="1"/>
  <c r="DQ29" i="64" s="1"/>
  <c r="DR29" i="64" s="1"/>
  <c r="DS29" i="64" s="1"/>
  <c r="DT29" i="64" s="1"/>
  <c r="DU29" i="64" s="1"/>
  <c r="DV29" i="64" s="1"/>
  <c r="DW29" i="64" s="1"/>
  <c r="DD29" i="64"/>
  <c r="AU27" i="59"/>
  <c r="AU24" i="59" s="1"/>
  <c r="AU28" i="59"/>
  <c r="CT34" i="33"/>
  <c r="CX34" i="33"/>
  <c r="BY34" i="33"/>
  <c r="CE29" i="57"/>
  <c r="DC29" i="57"/>
  <c r="AU54" i="61"/>
  <c r="AV30" i="61"/>
  <c r="AU53" i="61"/>
  <c r="AU56" i="61"/>
  <c r="AU55" i="61"/>
  <c r="DB34" i="45"/>
  <c r="CD34" i="45"/>
  <c r="BB27" i="11"/>
  <c r="BB24" i="11" s="1"/>
  <c r="BB28" i="11"/>
  <c r="CX38" i="31"/>
  <c r="CT38" i="31"/>
  <c r="BY38" i="31"/>
  <c r="DE29" i="55"/>
  <c r="DO29" i="55" s="1"/>
  <c r="DP29" i="55" s="1"/>
  <c r="DQ29" i="55" s="1"/>
  <c r="DR29" i="55" s="1"/>
  <c r="DS29" i="55" s="1"/>
  <c r="DT29" i="55" s="1"/>
  <c r="DU29" i="55" s="1"/>
  <c r="DV29" i="55" s="1"/>
  <c r="DW29" i="55" s="1"/>
  <c r="DD29" i="55"/>
  <c r="DE29" i="17"/>
  <c r="DO29" i="17" s="1"/>
  <c r="DP29" i="17" s="1"/>
  <c r="DQ29" i="17" s="1"/>
  <c r="DR29" i="17" s="1"/>
  <c r="DS29" i="17" s="1"/>
  <c r="DT29" i="17" s="1"/>
  <c r="DU29" i="17" s="1"/>
  <c r="DV29" i="17" s="1"/>
  <c r="DW29" i="17" s="1"/>
  <c r="DD29" i="17"/>
  <c r="CE28" i="17"/>
  <c r="BA27" i="45"/>
  <c r="BA24" i="45" s="1"/>
  <c r="BA28" i="45"/>
  <c r="BY34" i="31"/>
  <c r="CX34" i="31"/>
  <c r="CT34" i="31"/>
  <c r="BB27" i="15"/>
  <c r="BB24" i="15" s="1"/>
  <c r="BB28" i="15"/>
  <c r="AY27" i="49"/>
  <c r="AY24" i="49" s="1"/>
  <c r="AY28" i="49"/>
  <c r="AZ54" i="49"/>
  <c r="BA30" i="49"/>
  <c r="AZ53" i="49"/>
  <c r="AZ56" i="49"/>
  <c r="AZ55" i="49"/>
  <c r="AV54" i="59"/>
  <c r="AV53" i="59"/>
  <c r="AW30" i="59"/>
  <c r="AV56" i="59"/>
  <c r="AV55" i="59"/>
  <c r="AZ28" i="25"/>
  <c r="AZ27" i="25"/>
  <c r="AZ24" i="25" s="1"/>
  <c r="CD29" i="23"/>
  <c r="DB29" i="23"/>
  <c r="BD30" i="35"/>
  <c r="BC54" i="35"/>
  <c r="BC53" i="35"/>
  <c r="BC55" i="35"/>
  <c r="BC56" i="35"/>
  <c r="AZ28" i="47"/>
  <c r="AZ27" i="47"/>
  <c r="AZ24" i="47" s="1"/>
  <c r="DE38" i="15"/>
  <c r="DO38" i="15" s="1"/>
  <c r="DP38" i="15" s="1"/>
  <c r="DQ38" i="15" s="1"/>
  <c r="DR38" i="15" s="1"/>
  <c r="DS38" i="15" s="1"/>
  <c r="DT38" i="15" s="1"/>
  <c r="DU38" i="15" s="1"/>
  <c r="DV38" i="15" s="1"/>
  <c r="DW38" i="15" s="1"/>
  <c r="DD38" i="15"/>
  <c r="CE56" i="15"/>
  <c r="AY54" i="51"/>
  <c r="AZ30" i="51"/>
  <c r="AY53" i="51"/>
  <c r="AY56" i="51"/>
  <c r="AY55" i="51"/>
  <c r="CV38" i="33"/>
  <c r="CR38" i="33"/>
  <c r="DF38" i="33"/>
  <c r="DG38" i="33" s="1"/>
  <c r="DH38" i="33" s="1"/>
  <c r="DI38" i="33" s="1"/>
  <c r="DJ38" i="33" s="1"/>
  <c r="DK38" i="33" s="1"/>
  <c r="DL38" i="33" s="1"/>
  <c r="DM38" i="33" s="1"/>
  <c r="DN38" i="33" s="1"/>
  <c r="BW38" i="33"/>
  <c r="BV38" i="33"/>
  <c r="AX53" i="27"/>
  <c r="AX54" i="27"/>
  <c r="AY30" i="27"/>
  <c r="H25" i="27"/>
  <c r="AX55" i="27"/>
  <c r="AX56" i="27"/>
  <c r="AW28" i="55"/>
  <c r="AW27" i="55"/>
  <c r="AW24" i="55" s="1"/>
  <c r="AN23" i="55" s="1"/>
  <c r="AX30" i="55" s="1"/>
  <c r="DE34" i="64"/>
  <c r="DO34" i="64" s="1"/>
  <c r="DP34" i="64" s="1"/>
  <c r="DQ34" i="64" s="1"/>
  <c r="DR34" i="64" s="1"/>
  <c r="DS34" i="64" s="1"/>
  <c r="DT34" i="64" s="1"/>
  <c r="DU34" i="64" s="1"/>
  <c r="DV34" i="64" s="1"/>
  <c r="DW34" i="64" s="1"/>
  <c r="CE55" i="64"/>
  <c r="CE27" i="64" s="1"/>
  <c r="DD34" i="64"/>
  <c r="BB28" i="13"/>
  <c r="BB27" i="13"/>
  <c r="BB24" i="13" s="1"/>
  <c r="BA27" i="23"/>
  <c r="BA24" i="23" s="1"/>
  <c r="BA28" i="23"/>
  <c r="CA38" i="27"/>
  <c r="CZ38" i="27"/>
  <c r="BB28" i="39"/>
  <c r="BB27" i="39"/>
  <c r="BB24" i="39" s="1"/>
  <c r="BC54" i="39"/>
  <c r="BD30" i="39"/>
  <c r="BC53" i="39"/>
  <c r="BC55" i="39"/>
  <c r="BC56" i="39"/>
  <c r="AW27" i="31"/>
  <c r="AW24" i="31" s="1"/>
  <c r="AN23" i="31" s="1"/>
  <c r="AX30" i="31" s="1"/>
  <c r="AW28" i="31"/>
  <c r="BB53" i="9"/>
  <c r="BB54" i="9"/>
  <c r="BB56" i="9"/>
  <c r="BC30" i="9"/>
  <c r="BB55" i="9"/>
  <c r="BB28" i="37"/>
  <c r="BB27" i="37"/>
  <c r="BB24" i="37" s="1"/>
  <c r="CZ38" i="25"/>
  <c r="CA38" i="25"/>
  <c r="AV27" i="57"/>
  <c r="AV24" i="57" s="1"/>
  <c r="AV28" i="57"/>
  <c r="BB27" i="41"/>
  <c r="BB24" i="41" s="1"/>
  <c r="BB28" i="41"/>
  <c r="CX29" i="31"/>
  <c r="CT29" i="31"/>
  <c r="BY29" i="31"/>
  <c r="BC53" i="19"/>
  <c r="BC54" i="19"/>
  <c r="BD30" i="19"/>
  <c r="BC56" i="19"/>
  <c r="BC55" i="19"/>
  <c r="BB28" i="17"/>
  <c r="BB27" i="17"/>
  <c r="BB24" i="17" s="1"/>
  <c r="BC53" i="17"/>
  <c r="BC54" i="17"/>
  <c r="BD30" i="17"/>
  <c r="BC55" i="17"/>
  <c r="BC56" i="17"/>
  <c r="BB53" i="45"/>
  <c r="BC30" i="45"/>
  <c r="BB54" i="45"/>
  <c r="BB56" i="45"/>
  <c r="BB55" i="45"/>
  <c r="CB29" i="25"/>
  <c r="CC29" i="25"/>
  <c r="DA29" i="25"/>
  <c r="BD54" i="64"/>
  <c r="BE30" i="64"/>
  <c r="BD53" i="64"/>
  <c r="BD56" i="64"/>
  <c r="BD55" i="64"/>
  <c r="BC53" i="15"/>
  <c r="BC54" i="15"/>
  <c r="BD30" i="15"/>
  <c r="BC55" i="15"/>
  <c r="BC56" i="15"/>
  <c r="AW27" i="33"/>
  <c r="AW24" i="33" s="1"/>
  <c r="AN23" i="33" s="1"/>
  <c r="AX30" i="33" s="1"/>
  <c r="AW28" i="33"/>
  <c r="BA54" i="25"/>
  <c r="BB30" i="25"/>
  <c r="BA53" i="25"/>
  <c r="BA55" i="25"/>
  <c r="BA56" i="25"/>
  <c r="CD34" i="23"/>
  <c r="DB34" i="23"/>
  <c r="CC38" i="23"/>
  <c r="DA38" i="23"/>
  <c r="CB38" i="23"/>
  <c r="DC34" i="51"/>
  <c r="CE34" i="51"/>
  <c r="BB27" i="35"/>
  <c r="BB24" i="35" s="1"/>
  <c r="BB28" i="35"/>
  <c r="H25" i="29"/>
  <c r="AX54" i="29"/>
  <c r="AY30" i="29"/>
  <c r="AX53" i="29"/>
  <c r="AX55" i="29"/>
  <c r="AX56" i="29"/>
  <c r="CS38" i="29"/>
  <c r="CW38" i="29"/>
  <c r="BX38" i="29"/>
  <c r="CC34" i="25"/>
  <c r="DA34" i="25"/>
  <c r="CB34" i="25"/>
  <c r="BA55" i="47"/>
  <c r="BA53" i="47"/>
  <c r="BB30" i="47"/>
  <c r="BA56" i="47"/>
  <c r="BA54" i="47"/>
  <c r="AX28" i="51"/>
  <c r="AX27" i="51"/>
  <c r="AX24" i="51" s="1"/>
  <c r="CD29" i="59"/>
  <c r="DB29" i="59"/>
  <c r="AX54" i="53"/>
  <c r="H25" i="53"/>
  <c r="AX55" i="53"/>
  <c r="AX53" i="53"/>
  <c r="AY30" i="53"/>
  <c r="AX56" i="53"/>
  <c r="DB29" i="61"/>
  <c r="CD29" i="61"/>
  <c r="BU34" i="61"/>
  <c r="CQ34" i="61"/>
  <c r="BT34" i="61"/>
  <c r="DC34" i="19"/>
  <c r="CE34" i="19"/>
  <c r="BC54" i="13"/>
  <c r="BC53" i="13"/>
  <c r="BD30" i="13"/>
  <c r="BC56" i="13"/>
  <c r="BC55" i="13"/>
  <c r="BC30" i="23"/>
  <c r="BB53" i="23"/>
  <c r="BB54" i="23"/>
  <c r="BB55" i="23"/>
  <c r="BB56" i="23"/>
  <c r="CD34" i="27"/>
  <c r="DB34" i="27"/>
  <c r="CX34" i="55"/>
  <c r="CT34" i="55"/>
  <c r="BY34" i="55"/>
  <c r="BA27" i="9"/>
  <c r="BA24" i="9" s="1"/>
  <c r="BA28" i="9"/>
  <c r="CZ29" i="27"/>
  <c r="CA29" i="27"/>
  <c r="BZ29" i="29"/>
  <c r="CY29" i="29"/>
  <c r="CU29" i="29"/>
  <c r="BC53" i="37"/>
  <c r="BD30" i="37"/>
  <c r="BC54" i="37"/>
  <c r="BC56" i="37"/>
  <c r="BC55" i="37"/>
  <c r="AW54" i="57"/>
  <c r="AW53" i="57"/>
  <c r="AW56" i="57"/>
  <c r="AW55" i="57"/>
  <c r="BV34" i="57"/>
  <c r="CV34" i="57"/>
  <c r="BW34" i="57"/>
  <c r="DF34" i="57"/>
  <c r="DG34" i="57" s="1"/>
  <c r="DH34" i="57" s="1"/>
  <c r="DI34" i="57" s="1"/>
  <c r="DJ34" i="57" s="1"/>
  <c r="DK34" i="57" s="1"/>
  <c r="DL34" i="57" s="1"/>
  <c r="DM34" i="57" s="1"/>
  <c r="DN34" i="57" s="1"/>
  <c r="CR34" i="57"/>
  <c r="BC54" i="41"/>
  <c r="BD30" i="41"/>
  <c r="BC53" i="41"/>
  <c r="BC56" i="41"/>
  <c r="BC55" i="41"/>
  <c r="BB27" i="19"/>
  <c r="BB24" i="19" s="1"/>
  <c r="BB28" i="19"/>
  <c r="CX29" i="33"/>
  <c r="CT29" i="33"/>
  <c r="BY29" i="33"/>
  <c r="BG38" i="3"/>
  <c r="CN38" i="3" s="1"/>
  <c r="CL38" i="3"/>
  <c r="BP38" i="3"/>
  <c r="BQ38" i="3" s="1"/>
  <c r="BR38" i="3" s="1"/>
  <c r="BS38" i="3" s="1"/>
  <c r="BT38" i="3" s="1"/>
  <c r="BQ37" i="3"/>
  <c r="DO36" i="3"/>
  <c r="DP36" i="3" s="1"/>
  <c r="DQ36" i="3" s="1"/>
  <c r="DR36" i="3" s="1"/>
  <c r="DS36" i="3" s="1"/>
  <c r="DT36" i="3" s="1"/>
  <c r="DU36" i="3" s="1"/>
  <c r="DV36" i="3" s="1"/>
  <c r="DO52" i="3"/>
  <c r="DP52" i="3" s="1"/>
  <c r="DQ52" i="3" s="1"/>
  <c r="DR52" i="3" s="1"/>
  <c r="DS52" i="3" s="1"/>
  <c r="DT52" i="3" s="1"/>
  <c r="DU52" i="3" s="1"/>
  <c r="DV52" i="3" s="1"/>
  <c r="DW52" i="3" s="1"/>
  <c r="BG37" i="3"/>
  <c r="CN37" i="3" s="1"/>
  <c r="CL37" i="3"/>
  <c r="DQ29" i="3"/>
  <c r="BF37" i="3"/>
  <c r="CM37" i="3" s="1"/>
  <c r="BF38" i="3"/>
  <c r="CM38" i="3" s="1"/>
  <c r="CY29" i="33" l="1"/>
  <c r="BZ29" i="33"/>
  <c r="CU29" i="33"/>
  <c r="BD53" i="41"/>
  <c r="BD54" i="41"/>
  <c r="BE30" i="41"/>
  <c r="BD56" i="41"/>
  <c r="BD55" i="41"/>
  <c r="AW28" i="57"/>
  <c r="AW27" i="57"/>
  <c r="AW24" i="57" s="1"/>
  <c r="AN23" i="57" s="1"/>
  <c r="AX30" i="57" s="1"/>
  <c r="BC28" i="37"/>
  <c r="BC27" i="37"/>
  <c r="BC24" i="37" s="1"/>
  <c r="CC29" i="27"/>
  <c r="CB29" i="27"/>
  <c r="DA29" i="27"/>
  <c r="CU34" i="55"/>
  <c r="BZ34" i="55"/>
  <c r="CY34" i="55"/>
  <c r="DC34" i="27"/>
  <c r="CE34" i="27"/>
  <c r="BB28" i="23"/>
  <c r="BB27" i="23"/>
  <c r="BB24" i="23" s="1"/>
  <c r="BD53" i="13"/>
  <c r="BE30" i="13"/>
  <c r="BD54" i="13"/>
  <c r="BD56" i="13"/>
  <c r="BD55" i="13"/>
  <c r="CE29" i="61"/>
  <c r="DC29" i="61"/>
  <c r="AX27" i="53"/>
  <c r="AX24" i="53" s="1"/>
  <c r="AX28" i="53"/>
  <c r="BB54" i="47"/>
  <c r="BB53" i="47"/>
  <c r="BB56" i="47"/>
  <c r="BC30" i="47"/>
  <c r="BB55" i="47"/>
  <c r="BY38" i="29"/>
  <c r="CX38" i="29"/>
  <c r="CT38" i="29"/>
  <c r="AY54" i="29"/>
  <c r="AY53" i="29"/>
  <c r="AZ30" i="29"/>
  <c r="AY55" i="29"/>
  <c r="AY56" i="29"/>
  <c r="BA27" i="25"/>
  <c r="BA24" i="25" s="1"/>
  <c r="BA28" i="25"/>
  <c r="AX54" i="33"/>
  <c r="AY30" i="33"/>
  <c r="AX53" i="33"/>
  <c r="H25" i="33"/>
  <c r="AX55" i="33"/>
  <c r="AX56" i="33"/>
  <c r="BD27" i="64"/>
  <c r="BD24" i="64" s="1"/>
  <c r="BD28" i="64"/>
  <c r="BB28" i="45"/>
  <c r="BB27" i="45"/>
  <c r="BB24" i="45" s="1"/>
  <c r="BD54" i="19"/>
  <c r="BE30" i="19"/>
  <c r="BD53" i="19"/>
  <c r="BD56" i="19"/>
  <c r="BD55" i="19"/>
  <c r="BC27" i="19"/>
  <c r="BC24" i="19" s="1"/>
  <c r="BC28" i="19"/>
  <c r="CC38" i="25"/>
  <c r="DA38" i="25"/>
  <c r="CB38" i="25"/>
  <c r="BB28" i="9"/>
  <c r="BB27" i="9"/>
  <c r="BB24" i="9" s="1"/>
  <c r="AX54" i="31"/>
  <c r="AY30" i="31"/>
  <c r="AX53" i="31"/>
  <c r="H25" i="31"/>
  <c r="AX56" i="31"/>
  <c r="AX55" i="31"/>
  <c r="BD53" i="39"/>
  <c r="BE30" i="39"/>
  <c r="BD55" i="39"/>
  <c r="BD54" i="39"/>
  <c r="BD56" i="39"/>
  <c r="AZ30" i="27"/>
  <c r="AY53" i="27"/>
  <c r="AY54" i="27"/>
  <c r="AY55" i="27"/>
  <c r="AY56" i="27"/>
  <c r="AX27" i="27"/>
  <c r="AX24" i="27" s="1"/>
  <c r="AX28" i="27"/>
  <c r="BX38" i="33"/>
  <c r="CW38" i="33"/>
  <c r="CS38" i="33"/>
  <c r="BA30" i="51"/>
  <c r="AZ53" i="51"/>
  <c r="AZ54" i="51"/>
  <c r="AZ56" i="51"/>
  <c r="AZ55" i="51"/>
  <c r="AW54" i="59"/>
  <c r="AW53" i="59"/>
  <c r="AW56" i="59"/>
  <c r="AW55" i="59"/>
  <c r="BA53" i="49"/>
  <c r="BA54" i="49"/>
  <c r="BA56" i="49"/>
  <c r="BB30" i="49"/>
  <c r="BA55" i="49"/>
  <c r="CE34" i="45"/>
  <c r="DC34" i="45"/>
  <c r="AU27" i="61"/>
  <c r="AU24" i="61" s="1"/>
  <c r="AU28" i="61"/>
  <c r="DE29" i="57"/>
  <c r="DO29" i="57" s="1"/>
  <c r="DP29" i="57" s="1"/>
  <c r="DQ29" i="57" s="1"/>
  <c r="DR29" i="57" s="1"/>
  <c r="DS29" i="57" s="1"/>
  <c r="DT29" i="57" s="1"/>
  <c r="DU29" i="57" s="1"/>
  <c r="DV29" i="57" s="1"/>
  <c r="DW29" i="57" s="1"/>
  <c r="DD29" i="57"/>
  <c r="CE28" i="64"/>
  <c r="BX34" i="59"/>
  <c r="CS34" i="59"/>
  <c r="CW34" i="59"/>
  <c r="BC28" i="43"/>
  <c r="BC27" i="43"/>
  <c r="BC24" i="43" s="1"/>
  <c r="BC27" i="11"/>
  <c r="BC24" i="11" s="1"/>
  <c r="BC28" i="11"/>
  <c r="DD34" i="43"/>
  <c r="CE55" i="43"/>
  <c r="DE34" i="43"/>
  <c r="DO34" i="43" s="1"/>
  <c r="DP34" i="43" s="1"/>
  <c r="DQ34" i="43" s="1"/>
  <c r="DR34" i="43" s="1"/>
  <c r="DS34" i="43" s="1"/>
  <c r="DT34" i="43" s="1"/>
  <c r="DU34" i="43" s="1"/>
  <c r="DV34" i="43" s="1"/>
  <c r="DW34" i="43" s="1"/>
  <c r="BC28" i="41"/>
  <c r="BC27" i="41"/>
  <c r="BC24" i="41" s="1"/>
  <c r="CS34" i="57"/>
  <c r="CW34" i="57"/>
  <c r="BX34" i="57"/>
  <c r="BD54" i="37"/>
  <c r="BE30" i="37"/>
  <c r="BD53" i="37"/>
  <c r="BD56" i="37"/>
  <c r="BD55" i="37"/>
  <c r="CZ29" i="29"/>
  <c r="CA29" i="29"/>
  <c r="BC53" i="23"/>
  <c r="BC54" i="23"/>
  <c r="BD30" i="23"/>
  <c r="BC55" i="23"/>
  <c r="BC56" i="23"/>
  <c r="BC28" i="13"/>
  <c r="BC27" i="13"/>
  <c r="BC24" i="13" s="1"/>
  <c r="CE55" i="19"/>
  <c r="CE28" i="19" s="1"/>
  <c r="DD34" i="19"/>
  <c r="DE34" i="19"/>
  <c r="DO34" i="19" s="1"/>
  <c r="DP34" i="19" s="1"/>
  <c r="DQ34" i="19" s="1"/>
  <c r="DR34" i="19" s="1"/>
  <c r="DS34" i="19" s="1"/>
  <c r="DT34" i="19" s="1"/>
  <c r="DU34" i="19" s="1"/>
  <c r="DV34" i="19" s="1"/>
  <c r="DW34" i="19" s="1"/>
  <c r="BW34" i="61"/>
  <c r="CR34" i="61"/>
  <c r="CV34" i="61"/>
  <c r="BV34" i="61"/>
  <c r="DF34" i="61"/>
  <c r="DG34" i="61" s="1"/>
  <c r="DH34" i="61" s="1"/>
  <c r="DI34" i="61" s="1"/>
  <c r="DJ34" i="61" s="1"/>
  <c r="DK34" i="61" s="1"/>
  <c r="DL34" i="61" s="1"/>
  <c r="DM34" i="61" s="1"/>
  <c r="DN34" i="61" s="1"/>
  <c r="AY53" i="53"/>
  <c r="AY54" i="53"/>
  <c r="AY56" i="53"/>
  <c r="AZ30" i="53"/>
  <c r="AY55" i="53"/>
  <c r="DC29" i="59"/>
  <c r="CE29" i="59"/>
  <c r="BA27" i="47"/>
  <c r="BA24" i="47" s="1"/>
  <c r="BA28" i="47"/>
  <c r="DB34" i="25"/>
  <c r="CD34" i="25"/>
  <c r="AX27" i="29"/>
  <c r="AX24" i="29" s="1"/>
  <c r="AX28" i="29"/>
  <c r="CE55" i="51"/>
  <c r="DE34" i="51"/>
  <c r="DO34" i="51" s="1"/>
  <c r="DP34" i="51" s="1"/>
  <c r="DQ34" i="51" s="1"/>
  <c r="DR34" i="51" s="1"/>
  <c r="DS34" i="51" s="1"/>
  <c r="DT34" i="51" s="1"/>
  <c r="DU34" i="51" s="1"/>
  <c r="DV34" i="51" s="1"/>
  <c r="DW34" i="51" s="1"/>
  <c r="DD34" i="51"/>
  <c r="CD38" i="23"/>
  <c r="DB38" i="23"/>
  <c r="DC34" i="23"/>
  <c r="CE34" i="23"/>
  <c r="BB53" i="25"/>
  <c r="BB54" i="25"/>
  <c r="BC30" i="25"/>
  <c r="BB55" i="25"/>
  <c r="BB56" i="25"/>
  <c r="BD54" i="15"/>
  <c r="BE30" i="15"/>
  <c r="BD53" i="15"/>
  <c r="BD55" i="15"/>
  <c r="BD56" i="15"/>
  <c r="BC28" i="15"/>
  <c r="BC27" i="15"/>
  <c r="BC24" i="15" s="1"/>
  <c r="BE53" i="64"/>
  <c r="BE54" i="64"/>
  <c r="BF30" i="64"/>
  <c r="BE56" i="64"/>
  <c r="BE55" i="64"/>
  <c r="DB29" i="25"/>
  <c r="CD29" i="25"/>
  <c r="BC54" i="45"/>
  <c r="BC53" i="45"/>
  <c r="BD30" i="45"/>
  <c r="BC56" i="45"/>
  <c r="BC55" i="45"/>
  <c r="BD54" i="17"/>
  <c r="BE30" i="17"/>
  <c r="BD53" i="17"/>
  <c r="BD55" i="17"/>
  <c r="BD56" i="17"/>
  <c r="BC28" i="17"/>
  <c r="BC27" i="17"/>
  <c r="BC24" i="17" s="1"/>
  <c r="CU29" i="31"/>
  <c r="CY29" i="31"/>
  <c r="BZ29" i="31"/>
  <c r="BC54" i="9"/>
  <c r="BD30" i="9"/>
  <c r="BC56" i="9"/>
  <c r="BC53" i="9"/>
  <c r="BC55" i="9"/>
  <c r="BC27" i="39"/>
  <c r="BC24" i="39" s="1"/>
  <c r="BC28" i="39"/>
  <c r="CC38" i="27"/>
  <c r="DA38" i="27"/>
  <c r="CB38" i="27"/>
  <c r="AX53" i="55"/>
  <c r="AY30" i="55"/>
  <c r="AX54" i="55"/>
  <c r="H25" i="55"/>
  <c r="AX56" i="55"/>
  <c r="AX55" i="55"/>
  <c r="AY28" i="51"/>
  <c r="AY27" i="51"/>
  <c r="AY24" i="51" s="1"/>
  <c r="BC27" i="35"/>
  <c r="BC24" i="35" s="1"/>
  <c r="BC28" i="35"/>
  <c r="BD53" i="35"/>
  <c r="BD54" i="35"/>
  <c r="BE30" i="35"/>
  <c r="BD55" i="35"/>
  <c r="BD56" i="35"/>
  <c r="DC29" i="23"/>
  <c r="CE29" i="23"/>
  <c r="AV28" i="59"/>
  <c r="AV27" i="59"/>
  <c r="AV24" i="59" s="1"/>
  <c r="AZ27" i="49"/>
  <c r="AZ24" i="49" s="1"/>
  <c r="AZ28" i="49"/>
  <c r="CU34" i="31"/>
  <c r="BZ34" i="31"/>
  <c r="CY34" i="31"/>
  <c r="CU38" i="31"/>
  <c r="BZ38" i="31"/>
  <c r="CY38" i="31"/>
  <c r="AV54" i="61"/>
  <c r="AW30" i="61"/>
  <c r="AV53" i="61"/>
  <c r="AV56" i="61"/>
  <c r="AV55" i="61"/>
  <c r="CU34" i="33"/>
  <c r="CY34" i="33"/>
  <c r="BZ34" i="33"/>
  <c r="DE29" i="19"/>
  <c r="DO29" i="19" s="1"/>
  <c r="DP29" i="19" s="1"/>
  <c r="DQ29" i="19" s="1"/>
  <c r="DR29" i="19" s="1"/>
  <c r="DS29" i="19" s="1"/>
  <c r="DT29" i="19" s="1"/>
  <c r="DU29" i="19" s="1"/>
  <c r="DV29" i="19" s="1"/>
  <c r="DW29" i="19" s="1"/>
  <c r="DD29" i="19"/>
  <c r="BE30" i="43"/>
  <c r="BD54" i="43"/>
  <c r="BD53" i="43"/>
  <c r="BD56" i="43"/>
  <c r="BD55" i="43"/>
  <c r="CE28" i="41"/>
  <c r="CE27" i="41"/>
  <c r="DB34" i="29"/>
  <c r="CD34" i="29"/>
  <c r="BD53" i="11"/>
  <c r="BD54" i="11"/>
  <c r="BE30" i="11"/>
  <c r="BD55" i="11"/>
  <c r="BD56" i="11"/>
  <c r="DE38" i="17"/>
  <c r="DO38" i="17" s="1"/>
  <c r="DP38" i="17" s="1"/>
  <c r="DQ38" i="17" s="1"/>
  <c r="DR38" i="17" s="1"/>
  <c r="DS38" i="17" s="1"/>
  <c r="DT38" i="17" s="1"/>
  <c r="DU38" i="17" s="1"/>
  <c r="DV38" i="17" s="1"/>
  <c r="DW38" i="17" s="1"/>
  <c r="CE56" i="17"/>
  <c r="DD38" i="17"/>
  <c r="BR37" i="3"/>
  <c r="DW36" i="3"/>
  <c r="DR29" i="3"/>
  <c r="BH38" i="3"/>
  <c r="CO38" i="3" s="1"/>
  <c r="BH37" i="3"/>
  <c r="CO37" i="3" s="1"/>
  <c r="BD27" i="43" l="1"/>
  <c r="BD24" i="43" s="1"/>
  <c r="BD28" i="43"/>
  <c r="CZ34" i="33"/>
  <c r="CA34" i="33"/>
  <c r="AW53" i="61"/>
  <c r="AW54" i="61"/>
  <c r="AW56" i="61"/>
  <c r="AW55" i="61"/>
  <c r="CA34" i="31"/>
  <c r="CZ34" i="31"/>
  <c r="DE29" i="23"/>
  <c r="DO29" i="23" s="1"/>
  <c r="DP29" i="23" s="1"/>
  <c r="DQ29" i="23" s="1"/>
  <c r="DR29" i="23" s="1"/>
  <c r="DS29" i="23" s="1"/>
  <c r="DT29" i="23" s="1"/>
  <c r="DU29" i="23" s="1"/>
  <c r="DV29" i="23" s="1"/>
  <c r="DW29" i="23" s="1"/>
  <c r="DD29" i="23"/>
  <c r="BE53" i="35"/>
  <c r="BE54" i="35"/>
  <c r="BF30" i="35"/>
  <c r="BE55" i="35"/>
  <c r="BE56" i="35"/>
  <c r="BD27" i="35"/>
  <c r="BD24" i="35" s="1"/>
  <c r="BD28" i="35"/>
  <c r="AY54" i="55"/>
  <c r="AZ30" i="55"/>
  <c r="AY53" i="55"/>
  <c r="AY56" i="55"/>
  <c r="AY55" i="55"/>
  <c r="DB38" i="27"/>
  <c r="CD38" i="27"/>
  <c r="BC28" i="9"/>
  <c r="BC27" i="9"/>
  <c r="BC24" i="9" s="1"/>
  <c r="BD53" i="9"/>
  <c r="BE30" i="9"/>
  <c r="BD56" i="9"/>
  <c r="BD54" i="9"/>
  <c r="BD55" i="9"/>
  <c r="CZ29" i="31"/>
  <c r="CA29" i="31"/>
  <c r="BE54" i="17"/>
  <c r="BF30" i="17"/>
  <c r="BE53" i="17"/>
  <c r="BE55" i="17"/>
  <c r="BE56" i="17"/>
  <c r="BD53" i="45"/>
  <c r="BD54" i="45"/>
  <c r="BE30" i="45"/>
  <c r="BD56" i="45"/>
  <c r="BD55" i="45"/>
  <c r="BD28" i="15"/>
  <c r="BD27" i="15"/>
  <c r="BD24" i="15" s="1"/>
  <c r="CE55" i="23"/>
  <c r="CE28" i="23" s="1"/>
  <c r="DD34" i="23"/>
  <c r="DE34" i="23"/>
  <c r="DO34" i="23" s="1"/>
  <c r="DP34" i="23" s="1"/>
  <c r="DQ34" i="23" s="1"/>
  <c r="DR34" i="23" s="1"/>
  <c r="DS34" i="23" s="1"/>
  <c r="DT34" i="23" s="1"/>
  <c r="DU34" i="23" s="1"/>
  <c r="DV34" i="23" s="1"/>
  <c r="DW34" i="23" s="1"/>
  <c r="CE28" i="51"/>
  <c r="CE27" i="51"/>
  <c r="AZ54" i="53"/>
  <c r="BA30" i="53"/>
  <c r="AZ53" i="53"/>
  <c r="AZ56" i="53"/>
  <c r="AZ55" i="53"/>
  <c r="CS34" i="61"/>
  <c r="BX34" i="61"/>
  <c r="CW34" i="61"/>
  <c r="CB29" i="29"/>
  <c r="CC29" i="29"/>
  <c r="DA29" i="29"/>
  <c r="BD27" i="37"/>
  <c r="BD24" i="37" s="1"/>
  <c r="BD28" i="37"/>
  <c r="CX34" i="57"/>
  <c r="CT34" i="57"/>
  <c r="BY34" i="57"/>
  <c r="CX34" i="59"/>
  <c r="CT34" i="59"/>
  <c r="BY34" i="59"/>
  <c r="CE55" i="45"/>
  <c r="DE34" i="45"/>
  <c r="DO34" i="45" s="1"/>
  <c r="DP34" i="45" s="1"/>
  <c r="DQ34" i="45" s="1"/>
  <c r="DR34" i="45" s="1"/>
  <c r="DS34" i="45" s="1"/>
  <c r="DT34" i="45" s="1"/>
  <c r="DU34" i="45" s="1"/>
  <c r="DV34" i="45" s="1"/>
  <c r="DW34" i="45" s="1"/>
  <c r="DD34" i="45"/>
  <c r="BC30" i="49"/>
  <c r="BB55" i="49"/>
  <c r="BB53" i="49"/>
  <c r="BB54" i="49"/>
  <c r="BB56" i="49"/>
  <c r="AW27" i="59"/>
  <c r="AW24" i="59" s="1"/>
  <c r="AN23" i="59" s="1"/>
  <c r="AX30" i="59" s="1"/>
  <c r="AW28" i="59"/>
  <c r="BA53" i="51"/>
  <c r="BA54" i="51"/>
  <c r="BB30" i="51"/>
  <c r="BA56" i="51"/>
  <c r="BA55" i="51"/>
  <c r="BY38" i="33"/>
  <c r="CX38" i="33"/>
  <c r="CT38" i="33"/>
  <c r="AY27" i="27"/>
  <c r="AY24" i="27" s="1"/>
  <c r="AY28" i="27"/>
  <c r="BD27" i="39"/>
  <c r="BD24" i="39" s="1"/>
  <c r="BD28" i="39"/>
  <c r="AX27" i="31"/>
  <c r="AX24" i="31" s="1"/>
  <c r="AX28" i="31"/>
  <c r="BD27" i="19"/>
  <c r="BD24" i="19" s="1"/>
  <c r="BD28" i="19"/>
  <c r="AX27" i="33"/>
  <c r="AX24" i="33" s="1"/>
  <c r="AX28" i="33"/>
  <c r="AY28" i="29"/>
  <c r="AY27" i="29"/>
  <c r="AY24" i="29" s="1"/>
  <c r="CU38" i="29"/>
  <c r="CY38" i="29"/>
  <c r="BZ38" i="29"/>
  <c r="BC53" i="47"/>
  <c r="BD30" i="47"/>
  <c r="BC56" i="47"/>
  <c r="BC54" i="47"/>
  <c r="BC55" i="47"/>
  <c r="BB27" i="47"/>
  <c r="BB24" i="47" s="1"/>
  <c r="BB28" i="47"/>
  <c r="BE53" i="13"/>
  <c r="BF30" i="13"/>
  <c r="BE54" i="13"/>
  <c r="BE56" i="13"/>
  <c r="BE55" i="13"/>
  <c r="DD34" i="27"/>
  <c r="CE55" i="27"/>
  <c r="DE34" i="27"/>
  <c r="DO34" i="27" s="1"/>
  <c r="DP34" i="27" s="1"/>
  <c r="DQ34" i="27" s="1"/>
  <c r="DR34" i="27" s="1"/>
  <c r="DS34" i="27" s="1"/>
  <c r="DT34" i="27" s="1"/>
  <c r="DU34" i="27" s="1"/>
  <c r="DV34" i="27" s="1"/>
  <c r="DW34" i="27" s="1"/>
  <c r="CD29" i="27"/>
  <c r="DB29" i="27"/>
  <c r="AX54" i="57"/>
  <c r="AY30" i="57"/>
  <c r="AX53" i="57"/>
  <c r="H25" i="57"/>
  <c r="AX56" i="57"/>
  <c r="AX55" i="57"/>
  <c r="BE53" i="41"/>
  <c r="BF30" i="41"/>
  <c r="BE54" i="41"/>
  <c r="BE56" i="41"/>
  <c r="BE55" i="41"/>
  <c r="BD28" i="41"/>
  <c r="BD27" i="41"/>
  <c r="BD24" i="41" s="1"/>
  <c r="CA29" i="33"/>
  <c r="CZ29" i="33"/>
  <c r="CE34" i="29"/>
  <c r="DC34" i="29"/>
  <c r="BF30" i="43"/>
  <c r="BE54" i="43"/>
  <c r="BE53" i="43"/>
  <c r="BE56" i="43"/>
  <c r="BE55" i="43"/>
  <c r="BE54" i="11"/>
  <c r="BF30" i="11"/>
  <c r="BE53" i="11"/>
  <c r="BE56" i="11"/>
  <c r="BE55" i="11"/>
  <c r="BD27" i="11"/>
  <c r="BD24" i="11" s="1"/>
  <c r="BD28" i="11"/>
  <c r="CE27" i="19"/>
  <c r="AV28" i="61"/>
  <c r="AV27" i="61"/>
  <c r="AV24" i="61" s="1"/>
  <c r="CZ38" i="31"/>
  <c r="CA38" i="31"/>
  <c r="AX27" i="55"/>
  <c r="AX24" i="55" s="1"/>
  <c r="AX28" i="55"/>
  <c r="BD28" i="17"/>
  <c r="BD27" i="17"/>
  <c r="BD24" i="17" s="1"/>
  <c r="BC28" i="45"/>
  <c r="BC27" i="45"/>
  <c r="BC24" i="45" s="1"/>
  <c r="DC29" i="25"/>
  <c r="CE29" i="25"/>
  <c r="BF54" i="64"/>
  <c r="BG30" i="64"/>
  <c r="BF53" i="64"/>
  <c r="BF56" i="64"/>
  <c r="BF55" i="64"/>
  <c r="BE28" i="64"/>
  <c r="BE27" i="64"/>
  <c r="BE24" i="64" s="1"/>
  <c r="BE53" i="15"/>
  <c r="BF30" i="15"/>
  <c r="BE54" i="15"/>
  <c r="BE55" i="15"/>
  <c r="BE56" i="15"/>
  <c r="BC54" i="25"/>
  <c r="BD30" i="25"/>
  <c r="BC53" i="25"/>
  <c r="BC55" i="25"/>
  <c r="BC56" i="25"/>
  <c r="BB27" i="25"/>
  <c r="BB24" i="25" s="1"/>
  <c r="BB28" i="25"/>
  <c r="DC38" i="23"/>
  <c r="CE38" i="23"/>
  <c r="DC34" i="25"/>
  <c r="CE34" i="25"/>
  <c r="DD29" i="59"/>
  <c r="DE29" i="59"/>
  <c r="DO29" i="59" s="1"/>
  <c r="DP29" i="59" s="1"/>
  <c r="DQ29" i="59" s="1"/>
  <c r="DR29" i="59" s="1"/>
  <c r="DS29" i="59" s="1"/>
  <c r="DT29" i="59" s="1"/>
  <c r="DU29" i="59" s="1"/>
  <c r="DV29" i="59" s="1"/>
  <c r="DW29" i="59" s="1"/>
  <c r="AY28" i="53"/>
  <c r="AY27" i="53"/>
  <c r="AY24" i="53" s="1"/>
  <c r="BD53" i="23"/>
  <c r="BE30" i="23"/>
  <c r="BD54" i="23"/>
  <c r="BD55" i="23"/>
  <c r="BD56" i="23"/>
  <c r="BC28" i="23"/>
  <c r="BC27" i="23"/>
  <c r="BC24" i="23" s="1"/>
  <c r="BE53" i="37"/>
  <c r="BE54" i="37"/>
  <c r="BF30" i="37"/>
  <c r="BE56" i="37"/>
  <c r="BE55" i="37"/>
  <c r="CE28" i="43"/>
  <c r="CE27" i="43"/>
  <c r="BA27" i="49"/>
  <c r="BA24" i="49" s="1"/>
  <c r="BA28" i="49"/>
  <c r="AZ27" i="51"/>
  <c r="AZ24" i="51" s="1"/>
  <c r="AZ28" i="51"/>
  <c r="AZ53" i="27"/>
  <c r="BA30" i="27"/>
  <c r="AZ54" i="27"/>
  <c r="AZ55" i="27"/>
  <c r="AZ56" i="27"/>
  <c r="BF30" i="39"/>
  <c r="BE56" i="39"/>
  <c r="BE53" i="39"/>
  <c r="BE54" i="39"/>
  <c r="BE55" i="39"/>
  <c r="AY53" i="31"/>
  <c r="AZ30" i="31"/>
  <c r="AY54" i="31"/>
  <c r="AY55" i="31"/>
  <c r="AY56" i="31"/>
  <c r="CD38" i="25"/>
  <c r="DB38" i="25"/>
  <c r="BE54" i="19"/>
  <c r="BF30" i="19"/>
  <c r="BE53" i="19"/>
  <c r="BE56" i="19"/>
  <c r="BE55" i="19"/>
  <c r="AY54" i="33"/>
  <c r="AZ30" i="33"/>
  <c r="AY53" i="33"/>
  <c r="AY55" i="33"/>
  <c r="AY56" i="33"/>
  <c r="AZ54" i="29"/>
  <c r="AZ53" i="29"/>
  <c r="BA30" i="29"/>
  <c r="AZ55" i="29"/>
  <c r="AZ56" i="29"/>
  <c r="DE29" i="61"/>
  <c r="DO29" i="61" s="1"/>
  <c r="DP29" i="61" s="1"/>
  <c r="DQ29" i="61" s="1"/>
  <c r="DR29" i="61" s="1"/>
  <c r="DS29" i="61" s="1"/>
  <c r="DT29" i="61" s="1"/>
  <c r="DU29" i="61" s="1"/>
  <c r="DV29" i="61" s="1"/>
  <c r="DW29" i="61" s="1"/>
  <c r="DD29" i="61"/>
  <c r="BD27" i="13"/>
  <c r="BD24" i="13" s="1"/>
  <c r="BD28" i="13"/>
  <c r="CA34" i="55"/>
  <c r="CZ34" i="55"/>
  <c r="BS37" i="3"/>
  <c r="DS29" i="3"/>
  <c r="BI37" i="3"/>
  <c r="CP37" i="3" s="1"/>
  <c r="BI38" i="3"/>
  <c r="CP38" i="3" s="1"/>
  <c r="AZ27" i="29" l="1"/>
  <c r="AZ24" i="29" s="1"/>
  <c r="AZ28" i="29"/>
  <c r="AY28" i="33"/>
  <c r="AY27" i="33"/>
  <c r="AY24" i="33" s="1"/>
  <c r="BF54" i="19"/>
  <c r="BF53" i="19"/>
  <c r="BG30" i="19"/>
  <c r="BF56" i="19"/>
  <c r="BF55" i="19"/>
  <c r="AY27" i="31"/>
  <c r="AY24" i="31" s="1"/>
  <c r="AY28" i="31"/>
  <c r="BD27" i="23"/>
  <c r="BD24" i="23" s="1"/>
  <c r="BD28" i="23"/>
  <c r="DE34" i="25"/>
  <c r="DO34" i="25" s="1"/>
  <c r="DP34" i="25" s="1"/>
  <c r="DQ34" i="25" s="1"/>
  <c r="DR34" i="25" s="1"/>
  <c r="DS34" i="25" s="1"/>
  <c r="DT34" i="25" s="1"/>
  <c r="DU34" i="25" s="1"/>
  <c r="DV34" i="25" s="1"/>
  <c r="DW34" i="25" s="1"/>
  <c r="CE55" i="25"/>
  <c r="DD34" i="25"/>
  <c r="DE38" i="23"/>
  <c r="DO38" i="23" s="1"/>
  <c r="DP38" i="23" s="1"/>
  <c r="DQ38" i="23" s="1"/>
  <c r="DR38" i="23" s="1"/>
  <c r="DS38" i="23" s="1"/>
  <c r="DT38" i="23" s="1"/>
  <c r="DU38" i="23" s="1"/>
  <c r="DV38" i="23" s="1"/>
  <c r="DW38" i="23" s="1"/>
  <c r="DD38" i="23"/>
  <c r="CE56" i="23"/>
  <c r="BC28" i="25"/>
  <c r="BC27" i="25"/>
  <c r="BC24" i="25" s="1"/>
  <c r="BF28" i="64"/>
  <c r="BF27" i="64"/>
  <c r="BF24" i="64" s="1"/>
  <c r="DA34" i="55"/>
  <c r="CC34" i="55"/>
  <c r="CB34" i="55"/>
  <c r="BB30" i="29"/>
  <c r="BA53" i="29"/>
  <c r="BA54" i="29"/>
  <c r="BA55" i="29"/>
  <c r="BA56" i="29"/>
  <c r="AZ53" i="33"/>
  <c r="AZ54" i="33"/>
  <c r="BA30" i="33"/>
  <c r="AZ55" i="33"/>
  <c r="AZ56" i="33"/>
  <c r="BE27" i="19"/>
  <c r="BE24" i="19" s="1"/>
  <c r="BE28" i="19"/>
  <c r="CE38" i="25"/>
  <c r="DC38" i="25"/>
  <c r="AZ53" i="31"/>
  <c r="AZ54" i="31"/>
  <c r="BA30" i="31"/>
  <c r="AZ56" i="31"/>
  <c r="AZ55" i="31"/>
  <c r="BE27" i="39"/>
  <c r="BE24" i="39" s="1"/>
  <c r="BE28" i="39"/>
  <c r="BF53" i="39"/>
  <c r="BF54" i="39"/>
  <c r="BF55" i="39"/>
  <c r="BG30" i="39"/>
  <c r="BF56" i="39"/>
  <c r="BA54" i="27"/>
  <c r="BA53" i="27"/>
  <c r="BB30" i="27"/>
  <c r="BA55" i="27"/>
  <c r="BA56" i="27"/>
  <c r="BF54" i="37"/>
  <c r="BG30" i="37"/>
  <c r="BF53" i="37"/>
  <c r="BF56" i="37"/>
  <c r="BF55" i="37"/>
  <c r="BE27" i="37"/>
  <c r="BE24" i="37" s="1"/>
  <c r="BE28" i="37"/>
  <c r="BE54" i="23"/>
  <c r="BF30" i="23"/>
  <c r="BE53" i="23"/>
  <c r="BE55" i="23"/>
  <c r="BE56" i="23"/>
  <c r="BD54" i="25"/>
  <c r="BD53" i="25"/>
  <c r="BE30" i="25"/>
  <c r="BD55" i="25"/>
  <c r="BD56" i="25"/>
  <c r="BE27" i="15"/>
  <c r="BE24" i="15" s="1"/>
  <c r="BE28" i="15"/>
  <c r="BG53" i="64"/>
  <c r="BG54" i="64"/>
  <c r="BH30" i="64"/>
  <c r="BG56" i="64"/>
  <c r="BG55" i="64"/>
  <c r="DE29" i="25"/>
  <c r="DO29" i="25" s="1"/>
  <c r="DP29" i="25" s="1"/>
  <c r="DQ29" i="25" s="1"/>
  <c r="DR29" i="25" s="1"/>
  <c r="DS29" i="25" s="1"/>
  <c r="DT29" i="25" s="1"/>
  <c r="DU29" i="25" s="1"/>
  <c r="DV29" i="25" s="1"/>
  <c r="DW29" i="25" s="1"/>
  <c r="DD29" i="25"/>
  <c r="CE27" i="25"/>
  <c r="CE28" i="25"/>
  <c r="CB38" i="31"/>
  <c r="CC38" i="31"/>
  <c r="DA38" i="31"/>
  <c r="BF54" i="11"/>
  <c r="BG30" i="11"/>
  <c r="BF53" i="11"/>
  <c r="BF55" i="11"/>
  <c r="BF56" i="11"/>
  <c r="BE28" i="43"/>
  <c r="BE27" i="43"/>
  <c r="BE24" i="43" s="1"/>
  <c r="BF53" i="43"/>
  <c r="BG30" i="43"/>
  <c r="BF54" i="43"/>
  <c r="BF56" i="43"/>
  <c r="BF55" i="43"/>
  <c r="CE55" i="29"/>
  <c r="DD34" i="29"/>
  <c r="DE34" i="29"/>
  <c r="DO34" i="29" s="1"/>
  <c r="DP34" i="29" s="1"/>
  <c r="DQ34" i="29" s="1"/>
  <c r="DR34" i="29" s="1"/>
  <c r="DS34" i="29" s="1"/>
  <c r="DT34" i="29" s="1"/>
  <c r="DU34" i="29" s="1"/>
  <c r="DV34" i="29" s="1"/>
  <c r="DW34" i="29" s="1"/>
  <c r="CC29" i="33"/>
  <c r="DA29" i="33"/>
  <c r="CB29" i="33"/>
  <c r="BF54" i="41"/>
  <c r="BG30" i="41"/>
  <c r="BF53" i="41"/>
  <c r="BF56" i="41"/>
  <c r="BF55" i="41"/>
  <c r="AY54" i="57"/>
  <c r="AZ30" i="57"/>
  <c r="AY53" i="57"/>
  <c r="AY56" i="57"/>
  <c r="AY55" i="57"/>
  <c r="BF53" i="13"/>
  <c r="BF54" i="13"/>
  <c r="BG30" i="13"/>
  <c r="BF56" i="13"/>
  <c r="BF55" i="13"/>
  <c r="BC27" i="47"/>
  <c r="BC24" i="47" s="1"/>
  <c r="BC28" i="47"/>
  <c r="BB53" i="51"/>
  <c r="BB54" i="51"/>
  <c r="BC30" i="51"/>
  <c r="BB56" i="51"/>
  <c r="BB55" i="51"/>
  <c r="BA27" i="51"/>
  <c r="BA24" i="51" s="1"/>
  <c r="BA28" i="51"/>
  <c r="AX53" i="59"/>
  <c r="H25" i="59"/>
  <c r="AX54" i="59"/>
  <c r="AY30" i="59"/>
  <c r="AX56" i="59"/>
  <c r="AX55" i="59"/>
  <c r="CE28" i="45"/>
  <c r="CE27" i="45"/>
  <c r="BZ34" i="59"/>
  <c r="CU34" i="59"/>
  <c r="CY34" i="59"/>
  <c r="CY34" i="57"/>
  <c r="CU34" i="57"/>
  <c r="BZ34" i="57"/>
  <c r="CX34" i="61"/>
  <c r="BY34" i="61"/>
  <c r="CT34" i="61"/>
  <c r="AZ28" i="53"/>
  <c r="AZ27" i="53"/>
  <c r="AZ24" i="53" s="1"/>
  <c r="BE53" i="45"/>
  <c r="BE54" i="45"/>
  <c r="BF30" i="45"/>
  <c r="BE56" i="45"/>
  <c r="BE55" i="45"/>
  <c r="BD27" i="45"/>
  <c r="BD24" i="45" s="1"/>
  <c r="BD28" i="45"/>
  <c r="BF53" i="17"/>
  <c r="BG30" i="17"/>
  <c r="BF54" i="17"/>
  <c r="BF55" i="17"/>
  <c r="BF56" i="17"/>
  <c r="CC29" i="31"/>
  <c r="CB29" i="31"/>
  <c r="DA29" i="31"/>
  <c r="BD28" i="9"/>
  <c r="BD27" i="9"/>
  <c r="BD24" i="9" s="1"/>
  <c r="AZ54" i="55"/>
  <c r="BA30" i="55"/>
  <c r="AZ53" i="55"/>
  <c r="AZ56" i="55"/>
  <c r="AZ55" i="55"/>
  <c r="BF54" i="35"/>
  <c r="BF53" i="35"/>
  <c r="BG30" i="35"/>
  <c r="BF56" i="35"/>
  <c r="BF55" i="35"/>
  <c r="BE27" i="35"/>
  <c r="BE24" i="35" s="1"/>
  <c r="BE28" i="35"/>
  <c r="CC34" i="33"/>
  <c r="CB34" i="33"/>
  <c r="DA34" i="33"/>
  <c r="AZ28" i="27"/>
  <c r="AZ27" i="27"/>
  <c r="AZ24" i="27" s="1"/>
  <c r="BF54" i="15"/>
  <c r="BG30" i="15"/>
  <c r="BF53" i="15"/>
  <c r="BF55" i="15"/>
  <c r="BF56" i="15"/>
  <c r="BE27" i="11"/>
  <c r="BE24" i="11" s="1"/>
  <c r="BE28" i="11"/>
  <c r="BE27" i="41"/>
  <c r="BE24" i="41" s="1"/>
  <c r="BE28" i="41"/>
  <c r="AX28" i="57"/>
  <c r="AX27" i="57"/>
  <c r="AX24" i="57" s="1"/>
  <c r="DC29" i="27"/>
  <c r="CE29" i="27"/>
  <c r="BE27" i="13"/>
  <c r="BE24" i="13" s="1"/>
  <c r="BE28" i="13"/>
  <c r="BD53" i="47"/>
  <c r="BD54" i="47"/>
  <c r="BE30" i="47"/>
  <c r="BD56" i="47"/>
  <c r="BD55" i="47"/>
  <c r="CZ38" i="29"/>
  <c r="CA38" i="29"/>
  <c r="CY38" i="33"/>
  <c r="BZ38" i="33"/>
  <c r="CU38" i="33"/>
  <c r="BB27" i="49"/>
  <c r="BB24" i="49" s="1"/>
  <c r="BB28" i="49"/>
  <c r="BD30" i="49"/>
  <c r="BC54" i="49"/>
  <c r="BC56" i="49"/>
  <c r="BC53" i="49"/>
  <c r="BC55" i="49"/>
  <c r="CD29" i="29"/>
  <c r="DB29" i="29"/>
  <c r="BB30" i="53"/>
  <c r="BA54" i="53"/>
  <c r="BA56" i="53"/>
  <c r="BA53" i="53"/>
  <c r="BA55" i="53"/>
  <c r="BE28" i="17"/>
  <c r="BE27" i="17"/>
  <c r="BE24" i="17" s="1"/>
  <c r="BE53" i="9"/>
  <c r="BE54" i="9"/>
  <c r="BE56" i="9"/>
  <c r="BF30" i="9"/>
  <c r="BE55" i="9"/>
  <c r="DC38" i="27"/>
  <c r="CE38" i="27"/>
  <c r="AY27" i="55"/>
  <c r="AY24" i="55" s="1"/>
  <c r="AY28" i="55"/>
  <c r="CE27" i="23"/>
  <c r="DA34" i="31"/>
  <c r="CB34" i="31"/>
  <c r="CC34" i="31"/>
  <c r="AW28" i="61"/>
  <c r="AW27" i="61"/>
  <c r="AW24" i="61" s="1"/>
  <c r="AN23" i="61" s="1"/>
  <c r="AX30" i="61" s="1"/>
  <c r="BT37" i="3"/>
  <c r="DT29" i="3"/>
  <c r="BJ38" i="3"/>
  <c r="CQ38" i="3" s="1"/>
  <c r="BJ37" i="3"/>
  <c r="CQ37" i="3" s="1"/>
  <c r="CD34" i="31" l="1"/>
  <c r="DB34" i="31"/>
  <c r="BF54" i="9"/>
  <c r="BG30" i="9"/>
  <c r="BF56" i="9"/>
  <c r="BF53" i="9"/>
  <c r="BF55" i="9"/>
  <c r="BB53" i="53"/>
  <c r="BB54" i="53"/>
  <c r="BB56" i="53"/>
  <c r="BC30" i="53"/>
  <c r="BB55" i="53"/>
  <c r="CE29" i="29"/>
  <c r="DC29" i="29"/>
  <c r="BC28" i="49"/>
  <c r="BC27" i="49"/>
  <c r="BC24" i="49" s="1"/>
  <c r="CZ38" i="33"/>
  <c r="CA38" i="33"/>
  <c r="DA38" i="29"/>
  <c r="CB38" i="29"/>
  <c r="CC38" i="29"/>
  <c r="BE53" i="47"/>
  <c r="BE54" i="47"/>
  <c r="BE56" i="47"/>
  <c r="BF30" i="47"/>
  <c r="BE55" i="47"/>
  <c r="BD27" i="47"/>
  <c r="BD24" i="47" s="1"/>
  <c r="BD28" i="47"/>
  <c r="BG53" i="15"/>
  <c r="BH30" i="15"/>
  <c r="BG54" i="15"/>
  <c r="BG55" i="15"/>
  <c r="BG56" i="15"/>
  <c r="BF28" i="35"/>
  <c r="BF27" i="35"/>
  <c r="BF24" i="35" s="1"/>
  <c r="AZ27" i="55"/>
  <c r="AZ24" i="55" s="1"/>
  <c r="AZ28" i="55"/>
  <c r="DB29" i="31"/>
  <c r="CD29" i="31"/>
  <c r="BF28" i="17"/>
  <c r="BF27" i="17"/>
  <c r="BF24" i="17" s="1"/>
  <c r="CY34" i="61"/>
  <c r="CU34" i="61"/>
  <c r="BZ34" i="61"/>
  <c r="AY53" i="59"/>
  <c r="AY54" i="59"/>
  <c r="AZ30" i="59"/>
  <c r="AY56" i="59"/>
  <c r="AY55" i="59"/>
  <c r="BC53" i="51"/>
  <c r="BC54" i="51"/>
  <c r="BD30" i="51"/>
  <c r="BC56" i="51"/>
  <c r="BC55" i="51"/>
  <c r="BB28" i="51"/>
  <c r="BB27" i="51"/>
  <c r="BB24" i="51" s="1"/>
  <c r="AY28" i="57"/>
  <c r="AY27" i="57"/>
  <c r="AY24" i="57" s="1"/>
  <c r="BG53" i="41"/>
  <c r="BG56" i="41"/>
  <c r="BG54" i="41"/>
  <c r="BH30" i="41"/>
  <c r="BG55" i="41"/>
  <c r="CD29" i="33"/>
  <c r="DB29" i="33"/>
  <c r="BF27" i="43"/>
  <c r="BF24" i="43" s="1"/>
  <c r="BF28" i="43"/>
  <c r="BG54" i="11"/>
  <c r="BG53" i="11"/>
  <c r="BH30" i="11"/>
  <c r="BG55" i="11"/>
  <c r="BG56" i="11"/>
  <c r="CD38" i="31"/>
  <c r="DB38" i="31"/>
  <c r="BE53" i="25"/>
  <c r="BF30" i="25"/>
  <c r="BE54" i="25"/>
  <c r="BE55" i="25"/>
  <c r="BE56" i="25"/>
  <c r="BG30" i="23"/>
  <c r="BF53" i="23"/>
  <c r="BF54" i="23"/>
  <c r="BF55" i="23"/>
  <c r="BF56" i="23"/>
  <c r="BF28" i="37"/>
  <c r="BF27" i="37"/>
  <c r="BF24" i="37" s="1"/>
  <c r="BA27" i="27"/>
  <c r="BA24" i="27" s="1"/>
  <c r="BA28" i="27"/>
  <c r="BF27" i="39"/>
  <c r="BF24" i="39" s="1"/>
  <c r="BF28" i="39"/>
  <c r="BA53" i="33"/>
  <c r="BA54" i="33"/>
  <c r="BB30" i="33"/>
  <c r="BA55" i="33"/>
  <c r="BA56" i="33"/>
  <c r="AZ28" i="33"/>
  <c r="AZ27" i="33"/>
  <c r="AZ24" i="33" s="1"/>
  <c r="BA28" i="29"/>
  <c r="BA27" i="29"/>
  <c r="BA24" i="29" s="1"/>
  <c r="CD34" i="55"/>
  <c r="DB34" i="55"/>
  <c r="BF27" i="19"/>
  <c r="BF24" i="19" s="1"/>
  <c r="BF28" i="19"/>
  <c r="AX53" i="61"/>
  <c r="AY30" i="61"/>
  <c r="AX54" i="61"/>
  <c r="H25" i="61"/>
  <c r="AX56" i="61"/>
  <c r="AX55" i="61"/>
  <c r="DE38" i="27"/>
  <c r="DO38" i="27" s="1"/>
  <c r="DP38" i="27" s="1"/>
  <c r="DQ38" i="27" s="1"/>
  <c r="DR38" i="27" s="1"/>
  <c r="DS38" i="27" s="1"/>
  <c r="DT38" i="27" s="1"/>
  <c r="DU38" i="27" s="1"/>
  <c r="DV38" i="27" s="1"/>
  <c r="DW38" i="27" s="1"/>
  <c r="CE56" i="27"/>
  <c r="DD38" i="27"/>
  <c r="BE28" i="9"/>
  <c r="BE27" i="9"/>
  <c r="BE24" i="9" s="1"/>
  <c r="BA28" i="53"/>
  <c r="BA27" i="53"/>
  <c r="BA24" i="53" s="1"/>
  <c r="BD54" i="49"/>
  <c r="BE30" i="49"/>
  <c r="BD56" i="49"/>
  <c r="BD53" i="49"/>
  <c r="BD55" i="49"/>
  <c r="DD29" i="27"/>
  <c r="CE28" i="27"/>
  <c r="CE27" i="27"/>
  <c r="DE29" i="27"/>
  <c r="DO29" i="27" s="1"/>
  <c r="DP29" i="27" s="1"/>
  <c r="DQ29" i="27" s="1"/>
  <c r="DR29" i="27" s="1"/>
  <c r="DS29" i="27" s="1"/>
  <c r="DT29" i="27" s="1"/>
  <c r="DU29" i="27" s="1"/>
  <c r="DV29" i="27" s="1"/>
  <c r="DW29" i="27" s="1"/>
  <c r="BF27" i="15"/>
  <c r="BF24" i="15" s="1"/>
  <c r="BF28" i="15"/>
  <c r="DB34" i="33"/>
  <c r="CD34" i="33"/>
  <c r="BH30" i="35"/>
  <c r="BG53" i="35"/>
  <c r="BG56" i="35"/>
  <c r="BG54" i="35"/>
  <c r="BG55" i="35"/>
  <c r="BA54" i="55"/>
  <c r="BB30" i="55"/>
  <c r="BA53" i="55"/>
  <c r="BA56" i="55"/>
  <c r="BA55" i="55"/>
  <c r="BG54" i="17"/>
  <c r="BH30" i="17"/>
  <c r="BG53" i="17"/>
  <c r="BG55" i="17"/>
  <c r="BG56" i="17"/>
  <c r="BF53" i="45"/>
  <c r="BF54" i="45"/>
  <c r="BG30" i="45"/>
  <c r="BF56" i="45"/>
  <c r="BF55" i="45"/>
  <c r="BE28" i="45"/>
  <c r="BE27" i="45"/>
  <c r="BE24" i="45" s="1"/>
  <c r="CA34" i="57"/>
  <c r="CZ34" i="57"/>
  <c r="CA34" i="59"/>
  <c r="CZ34" i="59"/>
  <c r="AX27" i="59"/>
  <c r="AX24" i="59" s="1"/>
  <c r="AX28" i="59"/>
  <c r="BG53" i="13"/>
  <c r="BG54" i="13"/>
  <c r="BH30" i="13"/>
  <c r="BG56" i="13"/>
  <c r="BG55" i="13"/>
  <c r="BF27" i="13"/>
  <c r="BF24" i="13" s="1"/>
  <c r="BF28" i="13"/>
  <c r="AZ54" i="57"/>
  <c r="AZ53" i="57"/>
  <c r="BA30" i="57"/>
  <c r="AZ56" i="57"/>
  <c r="AZ55" i="57"/>
  <c r="BF27" i="41"/>
  <c r="BF24" i="41" s="1"/>
  <c r="BF28" i="41"/>
  <c r="BG53" i="43"/>
  <c r="BG54" i="43"/>
  <c r="BH30" i="43"/>
  <c r="BG56" i="43"/>
  <c r="BG55" i="43"/>
  <c r="BF28" i="11"/>
  <c r="BF27" i="11"/>
  <c r="BF24" i="11" s="1"/>
  <c r="BH54" i="64"/>
  <c r="I25" i="64"/>
  <c r="BH53" i="64"/>
  <c r="BH56" i="64"/>
  <c r="BH55" i="64"/>
  <c r="BG27" i="64"/>
  <c r="BG24" i="64" s="1"/>
  <c r="AX23" i="64" s="1"/>
  <c r="BI30" i="64" s="1"/>
  <c r="BG28" i="64"/>
  <c r="BD27" i="25"/>
  <c r="BD24" i="25" s="1"/>
  <c r="BD28" i="25"/>
  <c r="BE27" i="23"/>
  <c r="BE24" i="23" s="1"/>
  <c r="BE28" i="23"/>
  <c r="BG53" i="37"/>
  <c r="BH30" i="37"/>
  <c r="BG54" i="37"/>
  <c r="BG56" i="37"/>
  <c r="BG55" i="37"/>
  <c r="BB54" i="27"/>
  <c r="BC30" i="27"/>
  <c r="BB53" i="27"/>
  <c r="BB55" i="27"/>
  <c r="BB56" i="27"/>
  <c r="BH30" i="39"/>
  <c r="BG56" i="39"/>
  <c r="BG53" i="39"/>
  <c r="BG54" i="39"/>
  <c r="BG55" i="39"/>
  <c r="BA54" i="31"/>
  <c r="BB30" i="31"/>
  <c r="BA53" i="31"/>
  <c r="BA55" i="31"/>
  <c r="BA56" i="31"/>
  <c r="AZ28" i="31"/>
  <c r="AZ27" i="31"/>
  <c r="AZ24" i="31" s="1"/>
  <c r="DD38" i="25"/>
  <c r="DE38" i="25"/>
  <c r="DO38" i="25" s="1"/>
  <c r="DP38" i="25" s="1"/>
  <c r="DQ38" i="25" s="1"/>
  <c r="DR38" i="25" s="1"/>
  <c r="DS38" i="25" s="1"/>
  <c r="DT38" i="25" s="1"/>
  <c r="DU38" i="25" s="1"/>
  <c r="DV38" i="25" s="1"/>
  <c r="DW38" i="25" s="1"/>
  <c r="CE56" i="25"/>
  <c r="BB54" i="29"/>
  <c r="BC30" i="29"/>
  <c r="BB53" i="29"/>
  <c r="BB55" i="29"/>
  <c r="BB56" i="29"/>
  <c r="BG53" i="19"/>
  <c r="BG54" i="19"/>
  <c r="BH30" i="19"/>
  <c r="BG56" i="19"/>
  <c r="BG55" i="19"/>
  <c r="DU29" i="3"/>
  <c r="DV29" i="3" s="1"/>
  <c r="BU38" i="3"/>
  <c r="BU37" i="3"/>
  <c r="BH54" i="19" l="1"/>
  <c r="BH53" i="19"/>
  <c r="I25" i="19"/>
  <c r="BH56" i="19"/>
  <c r="BH55" i="19"/>
  <c r="BG27" i="19"/>
  <c r="BG24" i="19" s="1"/>
  <c r="AX23" i="19" s="1"/>
  <c r="BI30" i="19" s="1"/>
  <c r="BG28" i="19"/>
  <c r="BC54" i="29"/>
  <c r="BD30" i="29"/>
  <c r="BC53" i="29"/>
  <c r="BC55" i="29"/>
  <c r="BC56" i="29"/>
  <c r="BB53" i="31"/>
  <c r="BB54" i="31"/>
  <c r="BC30" i="31"/>
  <c r="BB56" i="31"/>
  <c r="BB55" i="31"/>
  <c r="BG27" i="39"/>
  <c r="BG24" i="39" s="1"/>
  <c r="AX23" i="39" s="1"/>
  <c r="BI30" i="39" s="1"/>
  <c r="BG28" i="39"/>
  <c r="BH53" i="39"/>
  <c r="BH56" i="39"/>
  <c r="I25" i="39"/>
  <c r="BH55" i="39"/>
  <c r="BH54" i="39"/>
  <c r="BC53" i="27"/>
  <c r="BD30" i="27"/>
  <c r="BC54" i="27"/>
  <c r="BC55" i="27"/>
  <c r="BC56" i="27"/>
  <c r="BG28" i="37"/>
  <c r="BG27" i="37"/>
  <c r="BG24" i="37" s="1"/>
  <c r="AX23" i="37" s="1"/>
  <c r="BI30" i="37" s="1"/>
  <c r="BI54" i="64"/>
  <c r="BI53" i="64"/>
  <c r="H24" i="64"/>
  <c r="BJ30" i="64"/>
  <c r="BI56" i="64"/>
  <c r="BI55" i="64"/>
  <c r="BH54" i="43"/>
  <c r="I25" i="43"/>
  <c r="BH53" i="43"/>
  <c r="BH56" i="43"/>
  <c r="BH55" i="43"/>
  <c r="BG28" i="43"/>
  <c r="BG27" i="43"/>
  <c r="BG24" i="43" s="1"/>
  <c r="AX23" i="43" s="1"/>
  <c r="BI30" i="43" s="1"/>
  <c r="AZ28" i="57"/>
  <c r="AZ27" i="57"/>
  <c r="AZ24" i="57" s="1"/>
  <c r="BH54" i="13"/>
  <c r="I25" i="13"/>
  <c r="BH53" i="13"/>
  <c r="BH56" i="13"/>
  <c r="BH55" i="13"/>
  <c r="BG27" i="13"/>
  <c r="BG24" i="13" s="1"/>
  <c r="AX23" i="13" s="1"/>
  <c r="BI30" i="13" s="1"/>
  <c r="BG28" i="13"/>
  <c r="CC34" i="57"/>
  <c r="CB34" i="57"/>
  <c r="DA34" i="57"/>
  <c r="BG27" i="17"/>
  <c r="BG24" i="17" s="1"/>
  <c r="AX23" i="17" s="1"/>
  <c r="BI30" i="17" s="1"/>
  <c r="BG28" i="17"/>
  <c r="BB54" i="55"/>
  <c r="BC30" i="55"/>
  <c r="BB53" i="55"/>
  <c r="BB56" i="55"/>
  <c r="BB55" i="55"/>
  <c r="I25" i="35"/>
  <c r="BH54" i="35"/>
  <c r="BH53" i="35"/>
  <c r="BH55" i="35"/>
  <c r="BH56" i="35"/>
  <c r="BD28" i="49"/>
  <c r="BD27" i="49"/>
  <c r="BD24" i="49" s="1"/>
  <c r="BF30" i="49"/>
  <c r="BE56" i="49"/>
  <c r="BE53" i="49"/>
  <c r="BE55" i="49"/>
  <c r="BE54" i="49"/>
  <c r="AX28" i="61"/>
  <c r="AX27" i="61"/>
  <c r="AX24" i="61" s="1"/>
  <c r="DC34" i="55"/>
  <c r="CE34" i="55"/>
  <c r="BG53" i="23"/>
  <c r="BG54" i="23"/>
  <c r="BH30" i="23"/>
  <c r="BG55" i="23"/>
  <c r="BG56" i="23"/>
  <c r="BF53" i="25"/>
  <c r="BG30" i="25"/>
  <c r="BF54" i="25"/>
  <c r="BF55" i="25"/>
  <c r="BF56" i="25"/>
  <c r="BH54" i="11"/>
  <c r="BH56" i="11"/>
  <c r="BH53" i="11"/>
  <c r="I25" i="11"/>
  <c r="BH55" i="11"/>
  <c r="DC29" i="33"/>
  <c r="CE29" i="33"/>
  <c r="BH54" i="41"/>
  <c r="I25" i="41"/>
  <c r="BH53" i="41"/>
  <c r="BH56" i="41"/>
  <c r="BH55" i="41"/>
  <c r="BD53" i="51"/>
  <c r="BD54" i="51"/>
  <c r="BE30" i="51"/>
  <c r="BD56" i="51"/>
  <c r="BD55" i="51"/>
  <c r="BC28" i="51"/>
  <c r="BC27" i="51"/>
  <c r="BC24" i="51" s="1"/>
  <c r="CE29" i="31"/>
  <c r="DC29" i="31"/>
  <c r="BG27" i="15"/>
  <c r="BG24" i="15" s="1"/>
  <c r="AX23" i="15" s="1"/>
  <c r="BI30" i="15" s="1"/>
  <c r="BG28" i="15"/>
  <c r="BF54" i="47"/>
  <c r="BG30" i="47"/>
  <c r="BF53" i="47"/>
  <c r="BF56" i="47"/>
  <c r="BF55" i="47"/>
  <c r="CC38" i="33"/>
  <c r="DA38" i="33"/>
  <c r="CB38" i="33"/>
  <c r="BB28" i="53"/>
  <c r="BB27" i="53"/>
  <c r="BB24" i="53" s="1"/>
  <c r="BF27" i="9"/>
  <c r="BF24" i="9" s="1"/>
  <c r="BF28" i="9"/>
  <c r="BG53" i="9"/>
  <c r="BG54" i="9"/>
  <c r="BG56" i="9"/>
  <c r="BH30" i="9"/>
  <c r="BG55" i="9"/>
  <c r="BB27" i="29"/>
  <c r="BB24" i="29" s="1"/>
  <c r="BB28" i="29"/>
  <c r="BA27" i="31"/>
  <c r="BA24" i="31" s="1"/>
  <c r="BA28" i="31"/>
  <c r="BB28" i="27"/>
  <c r="BB27" i="27"/>
  <c r="BB24" i="27" s="1"/>
  <c r="BH54" i="37"/>
  <c r="I25" i="37"/>
  <c r="BH53" i="37"/>
  <c r="BH56" i="37"/>
  <c r="BH55" i="37"/>
  <c r="BH28" i="64"/>
  <c r="BH27" i="64"/>
  <c r="BH24" i="64" s="1"/>
  <c r="BA53" i="57"/>
  <c r="BA54" i="57"/>
  <c r="BB30" i="57"/>
  <c r="BA56" i="57"/>
  <c r="BA55" i="57"/>
  <c r="DA34" i="59"/>
  <c r="CC34" i="59"/>
  <c r="CB34" i="59"/>
  <c r="BH30" i="45"/>
  <c r="BG53" i="45"/>
  <c r="BG54" i="45"/>
  <c r="BG56" i="45"/>
  <c r="BG55" i="45"/>
  <c r="BF28" i="45"/>
  <c r="BF27" i="45"/>
  <c r="BF24" i="45" s="1"/>
  <c r="I25" i="17"/>
  <c r="BH53" i="17"/>
  <c r="BH54" i="17"/>
  <c r="BH55" i="17"/>
  <c r="BH56" i="17"/>
  <c r="BA28" i="55"/>
  <c r="BA27" i="55"/>
  <c r="BA24" i="55" s="1"/>
  <c r="BG27" i="35"/>
  <c r="BG24" i="35" s="1"/>
  <c r="AX23" i="35" s="1"/>
  <c r="BI30" i="35" s="1"/>
  <c r="BG28" i="35"/>
  <c r="DC34" i="33"/>
  <c r="CE34" i="33"/>
  <c r="AY54" i="61"/>
  <c r="AZ30" i="61"/>
  <c r="AY53" i="61"/>
  <c r="AY56" i="61"/>
  <c r="AY55" i="61"/>
  <c r="BB53" i="33"/>
  <c r="BB54" i="33"/>
  <c r="BC30" i="33"/>
  <c r="BB55" i="33"/>
  <c r="BB56" i="33"/>
  <c r="BA28" i="33"/>
  <c r="BA27" i="33"/>
  <c r="BA24" i="33" s="1"/>
  <c r="BF27" i="23"/>
  <c r="BF24" i="23" s="1"/>
  <c r="BF28" i="23"/>
  <c r="BE27" i="25"/>
  <c r="BE24" i="25" s="1"/>
  <c r="BE28" i="25"/>
  <c r="DC38" i="31"/>
  <c r="CE38" i="31"/>
  <c r="BG27" i="11"/>
  <c r="BG24" i="11" s="1"/>
  <c r="AX23" i="11" s="1"/>
  <c r="BI30" i="11" s="1"/>
  <c r="BG28" i="11"/>
  <c r="BG28" i="41"/>
  <c r="BG27" i="41"/>
  <c r="BG24" i="41" s="1"/>
  <c r="AX23" i="41" s="1"/>
  <c r="BI30" i="41" s="1"/>
  <c r="AZ54" i="59"/>
  <c r="BA30" i="59"/>
  <c r="AZ53" i="59"/>
  <c r="AZ56" i="59"/>
  <c r="AZ55" i="59"/>
  <c r="AY28" i="59"/>
  <c r="AY27" i="59"/>
  <c r="AY24" i="59" s="1"/>
  <c r="CA34" i="61"/>
  <c r="CZ34" i="61"/>
  <c r="BH54" i="15"/>
  <c r="I25" i="15"/>
  <c r="BH53" i="15"/>
  <c r="BH55" i="15"/>
  <c r="BH56" i="15"/>
  <c r="BE27" i="47"/>
  <c r="BE24" i="47" s="1"/>
  <c r="BE28" i="47"/>
  <c r="CD38" i="29"/>
  <c r="DB38" i="29"/>
  <c r="CE28" i="29"/>
  <c r="DD29" i="29"/>
  <c r="DE29" i="29"/>
  <c r="DO29" i="29" s="1"/>
  <c r="DP29" i="29" s="1"/>
  <c r="DQ29" i="29" s="1"/>
  <c r="DR29" i="29" s="1"/>
  <c r="DS29" i="29" s="1"/>
  <c r="DT29" i="29" s="1"/>
  <c r="DU29" i="29" s="1"/>
  <c r="DV29" i="29" s="1"/>
  <c r="DW29" i="29" s="1"/>
  <c r="CE27" i="29"/>
  <c r="BC54" i="53"/>
  <c r="BD30" i="53"/>
  <c r="BC56" i="53"/>
  <c r="BC53" i="53"/>
  <c r="BC55" i="53"/>
  <c r="CE34" i="31"/>
  <c r="DC34" i="31"/>
  <c r="DF38" i="3"/>
  <c r="DG38" i="3" s="1"/>
  <c r="BW38" i="3"/>
  <c r="CV38" i="3"/>
  <c r="CR38" i="3"/>
  <c r="CV37" i="3"/>
  <c r="BW37" i="3"/>
  <c r="DF37" i="3"/>
  <c r="DG37" i="3" s="1"/>
  <c r="CR37" i="3"/>
  <c r="BV38" i="3"/>
  <c r="BV37" i="3"/>
  <c r="DE34" i="31" l="1"/>
  <c r="DO34" i="31" s="1"/>
  <c r="DP34" i="31" s="1"/>
  <c r="DQ34" i="31" s="1"/>
  <c r="DR34" i="31" s="1"/>
  <c r="DS34" i="31" s="1"/>
  <c r="DT34" i="31" s="1"/>
  <c r="DU34" i="31" s="1"/>
  <c r="DV34" i="31" s="1"/>
  <c r="DW34" i="31" s="1"/>
  <c r="CE55" i="31"/>
  <c r="CE27" i="31" s="1"/>
  <c r="DD34" i="31"/>
  <c r="BC28" i="53"/>
  <c r="BC27" i="53"/>
  <c r="BC24" i="53" s="1"/>
  <c r="BD54" i="53"/>
  <c r="BD55" i="53"/>
  <c r="BD53" i="53"/>
  <c r="BE30" i="53"/>
  <c r="BD56" i="53"/>
  <c r="BH27" i="15"/>
  <c r="BH24" i="15" s="1"/>
  <c r="BH28" i="15"/>
  <c r="AZ28" i="59"/>
  <c r="AZ27" i="59"/>
  <c r="AZ24" i="59" s="1"/>
  <c r="BI54" i="11"/>
  <c r="H24" i="11"/>
  <c r="BI53" i="11"/>
  <c r="BJ30" i="11"/>
  <c r="BI56" i="11"/>
  <c r="BI55" i="11"/>
  <c r="AY28" i="61"/>
  <c r="AY27" i="61"/>
  <c r="AY24" i="61" s="1"/>
  <c r="H24" i="35"/>
  <c r="BI54" i="35"/>
  <c r="BJ30" i="35"/>
  <c r="BI53" i="35"/>
  <c r="BI56" i="35"/>
  <c r="BI55" i="35"/>
  <c r="BH27" i="17"/>
  <c r="BH24" i="17" s="1"/>
  <c r="BH28" i="17"/>
  <c r="BH53" i="45"/>
  <c r="I25" i="45"/>
  <c r="BH54" i="45"/>
  <c r="BH56" i="45"/>
  <c r="BH55" i="45"/>
  <c r="DB34" i="59"/>
  <c r="CD34" i="59"/>
  <c r="BH28" i="37"/>
  <c r="BH27" i="37"/>
  <c r="BH24" i="37" s="1"/>
  <c r="BH55" i="9"/>
  <c r="BH54" i="9"/>
  <c r="I25" i="9"/>
  <c r="BH56" i="9"/>
  <c r="BH53" i="9"/>
  <c r="BF28" i="47"/>
  <c r="BF27" i="47"/>
  <c r="BF24" i="47" s="1"/>
  <c r="BI53" i="15"/>
  <c r="H24" i="15"/>
  <c r="BI54" i="15"/>
  <c r="BJ30" i="15"/>
  <c r="BI55" i="15"/>
  <c r="BI56" i="15"/>
  <c r="DE29" i="31"/>
  <c r="DO29" i="31" s="1"/>
  <c r="DP29" i="31" s="1"/>
  <c r="DQ29" i="31" s="1"/>
  <c r="DR29" i="31" s="1"/>
  <c r="DS29" i="31" s="1"/>
  <c r="DT29" i="31" s="1"/>
  <c r="DU29" i="31" s="1"/>
  <c r="DV29" i="31" s="1"/>
  <c r="DW29" i="31" s="1"/>
  <c r="DD29" i="31"/>
  <c r="CE28" i="31"/>
  <c r="BH27" i="41"/>
  <c r="BH24" i="41" s="1"/>
  <c r="BH28" i="41"/>
  <c r="BF28" i="25"/>
  <c r="BF27" i="25"/>
  <c r="BF24" i="25" s="1"/>
  <c r="CE55" i="55"/>
  <c r="DD34" i="55"/>
  <c r="DE34" i="55"/>
  <c r="DO34" i="55" s="1"/>
  <c r="DP34" i="55" s="1"/>
  <c r="DQ34" i="55" s="1"/>
  <c r="DR34" i="55" s="1"/>
  <c r="DS34" i="55" s="1"/>
  <c r="DT34" i="55" s="1"/>
  <c r="DU34" i="55" s="1"/>
  <c r="DV34" i="55" s="1"/>
  <c r="DW34" i="55" s="1"/>
  <c r="BE28" i="49"/>
  <c r="BE27" i="49"/>
  <c r="BE24" i="49" s="1"/>
  <c r="BF53" i="49"/>
  <c r="BF55" i="49"/>
  <c r="BF54" i="49"/>
  <c r="BG30" i="49"/>
  <c r="BF56" i="49"/>
  <c r="BB28" i="55"/>
  <c r="BB27" i="55"/>
  <c r="BB24" i="55" s="1"/>
  <c r="H24" i="17"/>
  <c r="BI54" i="17"/>
  <c r="BJ30" i="17"/>
  <c r="BI53" i="17"/>
  <c r="BI55" i="17"/>
  <c r="BI56" i="17"/>
  <c r="BI53" i="13"/>
  <c r="BJ30" i="13"/>
  <c r="BI54" i="13"/>
  <c r="H24" i="13"/>
  <c r="BI56" i="13"/>
  <c r="BI55" i="13"/>
  <c r="BJ30" i="43"/>
  <c r="H24" i="43"/>
  <c r="BI53" i="43"/>
  <c r="BI54" i="43"/>
  <c r="BI56" i="43"/>
  <c r="BI55" i="43"/>
  <c r="BH28" i="43"/>
  <c r="BH27" i="43"/>
  <c r="BH24" i="43" s="1"/>
  <c r="BE30" i="27"/>
  <c r="BD53" i="27"/>
  <c r="BD54" i="27"/>
  <c r="BD55" i="27"/>
  <c r="BD56" i="27"/>
  <c r="BH28" i="39"/>
  <c r="BH27" i="39"/>
  <c r="BH24" i="39" s="1"/>
  <c r="BI54" i="39"/>
  <c r="H24" i="39"/>
  <c r="BI55" i="39"/>
  <c r="BJ30" i="39"/>
  <c r="BI53" i="39"/>
  <c r="BI56" i="39"/>
  <c r="BC28" i="29"/>
  <c r="BC27" i="29"/>
  <c r="BC24" i="29" s="1"/>
  <c r="BI54" i="19"/>
  <c r="H24" i="19"/>
  <c r="BI53" i="19"/>
  <c r="BJ30" i="19"/>
  <c r="BI56" i="19"/>
  <c r="BI55" i="19"/>
  <c r="BH27" i="19"/>
  <c r="BH24" i="19" s="1"/>
  <c r="BH28" i="19"/>
  <c r="DC38" i="29"/>
  <c r="CE38" i="29"/>
  <c r="DA34" i="61"/>
  <c r="CB34" i="61"/>
  <c r="CC34" i="61"/>
  <c r="BA53" i="59"/>
  <c r="BA54" i="59"/>
  <c r="BB30" i="59"/>
  <c r="BA56" i="59"/>
  <c r="BA55" i="59"/>
  <c r="BI53" i="41"/>
  <c r="BJ30" i="41"/>
  <c r="H24" i="41"/>
  <c r="BI54" i="41"/>
  <c r="BI56" i="41"/>
  <c r="BI55" i="41"/>
  <c r="DD38" i="31"/>
  <c r="DE38" i="31"/>
  <c r="DO38" i="31" s="1"/>
  <c r="DP38" i="31" s="1"/>
  <c r="DQ38" i="31" s="1"/>
  <c r="DR38" i="31" s="1"/>
  <c r="DS38" i="31" s="1"/>
  <c r="DT38" i="31" s="1"/>
  <c r="DU38" i="31" s="1"/>
  <c r="DV38" i="31" s="1"/>
  <c r="DW38" i="31" s="1"/>
  <c r="CE56" i="31"/>
  <c r="BC53" i="33"/>
  <c r="BD30" i="33"/>
  <c r="BC54" i="33"/>
  <c r="BC55" i="33"/>
  <c r="BC56" i="33"/>
  <c r="BB27" i="33"/>
  <c r="BB24" i="33" s="1"/>
  <c r="BB28" i="33"/>
  <c r="AZ54" i="61"/>
  <c r="BA30" i="61"/>
  <c r="AZ53" i="61"/>
  <c r="AZ56" i="61"/>
  <c r="AZ55" i="61"/>
  <c r="DD34" i="33"/>
  <c r="CE55" i="33"/>
  <c r="CE27" i="33" s="1"/>
  <c r="DE34" i="33"/>
  <c r="DO34" i="33" s="1"/>
  <c r="DP34" i="33" s="1"/>
  <c r="DQ34" i="33" s="1"/>
  <c r="DR34" i="33" s="1"/>
  <c r="DS34" i="33" s="1"/>
  <c r="DT34" i="33" s="1"/>
  <c r="DU34" i="33" s="1"/>
  <c r="DV34" i="33" s="1"/>
  <c r="DW34" i="33" s="1"/>
  <c r="BG28" i="45"/>
  <c r="BG27" i="45"/>
  <c r="BG24" i="45" s="1"/>
  <c r="AX23" i="45" s="1"/>
  <c r="BI30" i="45" s="1"/>
  <c r="BB54" i="57"/>
  <c r="BC30" i="57"/>
  <c r="BB53" i="57"/>
  <c r="BB56" i="57"/>
  <c r="BB55" i="57"/>
  <c r="BA28" i="57"/>
  <c r="BA27" i="57"/>
  <c r="BA24" i="57" s="1"/>
  <c r="BG28" i="9"/>
  <c r="BG27" i="9"/>
  <c r="BG24" i="9" s="1"/>
  <c r="AX23" i="9" s="1"/>
  <c r="BI30" i="9" s="1"/>
  <c r="CD38" i="33"/>
  <c r="DB38" i="33"/>
  <c r="BG54" i="47"/>
  <c r="BH30" i="47"/>
  <c r="BG56" i="47"/>
  <c r="BG53" i="47"/>
  <c r="BG55" i="47"/>
  <c r="BE53" i="51"/>
  <c r="BF30" i="51"/>
  <c r="BE54" i="51"/>
  <c r="BE56" i="51"/>
  <c r="BE55" i="51"/>
  <c r="BD28" i="51"/>
  <c r="BD27" i="51"/>
  <c r="BD24" i="51" s="1"/>
  <c r="DD29" i="33"/>
  <c r="DE29" i="33"/>
  <c r="DO29" i="33" s="1"/>
  <c r="DP29" i="33" s="1"/>
  <c r="DQ29" i="33" s="1"/>
  <c r="DR29" i="33" s="1"/>
  <c r="DS29" i="33" s="1"/>
  <c r="DT29" i="33" s="1"/>
  <c r="DU29" i="33" s="1"/>
  <c r="DV29" i="33" s="1"/>
  <c r="DW29" i="33" s="1"/>
  <c r="CE28" i="33"/>
  <c r="BH28" i="11"/>
  <c r="BH27" i="11"/>
  <c r="BH24" i="11" s="1"/>
  <c r="BG53" i="25"/>
  <c r="BG54" i="25"/>
  <c r="BH30" i="25"/>
  <c r="BG55" i="25"/>
  <c r="BG56" i="25"/>
  <c r="BH53" i="23"/>
  <c r="BH54" i="23"/>
  <c r="I25" i="23"/>
  <c r="BH55" i="23"/>
  <c r="BH56" i="23"/>
  <c r="BG27" i="23"/>
  <c r="BG24" i="23" s="1"/>
  <c r="AX23" i="23" s="1"/>
  <c r="BI30" i="23" s="1"/>
  <c r="BG28" i="23"/>
  <c r="BH27" i="35"/>
  <c r="BH24" i="35" s="1"/>
  <c r="BH28" i="35"/>
  <c r="BC53" i="55"/>
  <c r="BD30" i="55"/>
  <c r="BC54" i="55"/>
  <c r="BC56" i="55"/>
  <c r="BC55" i="55"/>
  <c r="DB34" i="57"/>
  <c r="CD34" i="57"/>
  <c r="BH27" i="13"/>
  <c r="BH24" i="13" s="1"/>
  <c r="BH28" i="13"/>
  <c r="BJ53" i="64"/>
  <c r="BK30" i="64"/>
  <c r="BJ54" i="64"/>
  <c r="BJ56" i="64"/>
  <c r="BJ55" i="64"/>
  <c r="BI27" i="64"/>
  <c r="BI24" i="64" s="1"/>
  <c r="BI28" i="64"/>
  <c r="BI54" i="37"/>
  <c r="H24" i="37"/>
  <c r="BI53" i="37"/>
  <c r="BJ30" i="37"/>
  <c r="BI56" i="37"/>
  <c r="BI55" i="37"/>
  <c r="BC28" i="27"/>
  <c r="BC27" i="27"/>
  <c r="BC24" i="27" s="1"/>
  <c r="BC54" i="31"/>
  <c r="BC53" i="31"/>
  <c r="BD30" i="31"/>
  <c r="BC55" i="31"/>
  <c r="BC56" i="31"/>
  <c r="BB27" i="31"/>
  <c r="BB24" i="31" s="1"/>
  <c r="BB28" i="31"/>
  <c r="BE30" i="29"/>
  <c r="BD53" i="29"/>
  <c r="BD54" i="29"/>
  <c r="BD55" i="29"/>
  <c r="BD56" i="29"/>
  <c r="CS38" i="3"/>
  <c r="CW38" i="3"/>
  <c r="CS37" i="3"/>
  <c r="CW37" i="3"/>
  <c r="DH38" i="3"/>
  <c r="DH37" i="3"/>
  <c r="DW29" i="3"/>
  <c r="BX38" i="3"/>
  <c r="BX37" i="3"/>
  <c r="BJ27" i="64" l="1"/>
  <c r="BJ24" i="64" s="1"/>
  <c r="BJ28" i="64"/>
  <c r="CE34" i="57"/>
  <c r="DC34" i="57"/>
  <c r="BC27" i="55"/>
  <c r="BC24" i="55" s="1"/>
  <c r="BC28" i="55"/>
  <c r="BI54" i="23"/>
  <c r="H24" i="23"/>
  <c r="BI53" i="23"/>
  <c r="BJ30" i="23"/>
  <c r="BI55" i="23"/>
  <c r="BI56" i="23"/>
  <c r="BH53" i="25"/>
  <c r="BH54" i="25"/>
  <c r="I25" i="25"/>
  <c r="BH55" i="25"/>
  <c r="BH56" i="25"/>
  <c r="BG28" i="25"/>
  <c r="BG27" i="25"/>
  <c r="BG24" i="25" s="1"/>
  <c r="AX23" i="25" s="1"/>
  <c r="BI30" i="25" s="1"/>
  <c r="BE28" i="51"/>
  <c r="BE27" i="51"/>
  <c r="BE24" i="51" s="1"/>
  <c r="BG27" i="47"/>
  <c r="BG24" i="47" s="1"/>
  <c r="AX23" i="47" s="1"/>
  <c r="BI30" i="47" s="1"/>
  <c r="BG28" i="47"/>
  <c r="BH55" i="47"/>
  <c r="I25" i="47"/>
  <c r="BH56" i="47"/>
  <c r="BH54" i="47"/>
  <c r="BH53" i="47"/>
  <c r="BI54" i="9"/>
  <c r="BI56" i="9"/>
  <c r="H24" i="9"/>
  <c r="BI53" i="9"/>
  <c r="BI55" i="9"/>
  <c r="BJ30" i="9"/>
  <c r="BB27" i="57"/>
  <c r="BB24" i="57" s="1"/>
  <c r="BB28" i="57"/>
  <c r="H24" i="45"/>
  <c r="BJ30" i="45"/>
  <c r="BI54" i="45"/>
  <c r="BI53" i="45"/>
  <c r="BI56" i="45"/>
  <c r="BI55" i="45"/>
  <c r="BA54" i="61"/>
  <c r="BB30" i="61"/>
  <c r="BA53" i="61"/>
  <c r="BA56" i="61"/>
  <c r="BA55" i="61"/>
  <c r="BC27" i="33"/>
  <c r="BC24" i="33" s="1"/>
  <c r="BC28" i="33"/>
  <c r="BK30" i="41"/>
  <c r="BJ56" i="41"/>
  <c r="BJ54" i="41"/>
  <c r="BJ53" i="41"/>
  <c r="BJ55" i="41"/>
  <c r="BB54" i="59"/>
  <c r="BB53" i="59"/>
  <c r="BC30" i="59"/>
  <c r="BB56" i="59"/>
  <c r="BB55" i="59"/>
  <c r="BA28" i="59"/>
  <c r="BA27" i="59"/>
  <c r="BA24" i="59" s="1"/>
  <c r="BI28" i="19"/>
  <c r="BI27" i="19"/>
  <c r="BI24" i="19" s="1"/>
  <c r="BI28" i="39"/>
  <c r="BI27" i="39"/>
  <c r="BI24" i="39" s="1"/>
  <c r="BD27" i="27"/>
  <c r="BD24" i="27" s="1"/>
  <c r="BD28" i="27"/>
  <c r="BJ54" i="13"/>
  <c r="BK30" i="13"/>
  <c r="BJ53" i="13"/>
  <c r="BJ56" i="13"/>
  <c r="BJ55" i="13"/>
  <c r="BI28" i="17"/>
  <c r="BI27" i="17"/>
  <c r="BI24" i="17" s="1"/>
  <c r="BF27" i="49"/>
  <c r="BF24" i="49" s="1"/>
  <c r="BF28" i="49"/>
  <c r="BI27" i="15"/>
  <c r="BI24" i="15" s="1"/>
  <c r="BI28" i="15"/>
  <c r="BI27" i="35"/>
  <c r="BI24" i="35" s="1"/>
  <c r="BI28" i="35"/>
  <c r="BJ53" i="11"/>
  <c r="BJ54" i="11"/>
  <c r="BK30" i="11"/>
  <c r="BJ55" i="11"/>
  <c r="BJ56" i="11"/>
  <c r="BD28" i="53"/>
  <c r="BD27" i="53"/>
  <c r="BD24" i="53" s="1"/>
  <c r="BF30" i="29"/>
  <c r="BE53" i="29"/>
  <c r="BE54" i="29"/>
  <c r="BE55" i="29"/>
  <c r="BE56" i="29"/>
  <c r="BC27" i="31"/>
  <c r="BC24" i="31" s="1"/>
  <c r="BC28" i="31"/>
  <c r="BJ54" i="37"/>
  <c r="BK30" i="37"/>
  <c r="BJ53" i="37"/>
  <c r="BJ56" i="37"/>
  <c r="BJ55" i="37"/>
  <c r="BD27" i="29"/>
  <c r="BD24" i="29" s="1"/>
  <c r="BD28" i="29"/>
  <c r="BD53" i="31"/>
  <c r="BE30" i="31"/>
  <c r="BD54" i="31"/>
  <c r="BD56" i="31"/>
  <c r="BD55" i="31"/>
  <c r="BI27" i="37"/>
  <c r="BI24" i="37" s="1"/>
  <c r="BI28" i="37"/>
  <c r="BK53" i="64"/>
  <c r="BL30" i="64"/>
  <c r="BK56" i="64"/>
  <c r="BK54" i="64"/>
  <c r="BK55" i="64"/>
  <c r="BD53" i="55"/>
  <c r="BD54" i="55"/>
  <c r="BE30" i="55"/>
  <c r="BD56" i="55"/>
  <c r="BD55" i="55"/>
  <c r="BH28" i="23"/>
  <c r="BH27" i="23"/>
  <c r="BH24" i="23" s="1"/>
  <c r="BF54" i="51"/>
  <c r="BF53" i="51"/>
  <c r="BG30" i="51"/>
  <c r="BF56" i="51"/>
  <c r="BF55" i="51"/>
  <c r="CE38" i="33"/>
  <c r="DC38" i="33"/>
  <c r="BC53" i="57"/>
  <c r="BC54" i="57"/>
  <c r="BD30" i="57"/>
  <c r="BC56" i="57"/>
  <c r="BC55" i="57"/>
  <c r="AZ27" i="61"/>
  <c r="AZ24" i="61" s="1"/>
  <c r="AZ28" i="61"/>
  <c r="BD54" i="33"/>
  <c r="BE30" i="33"/>
  <c r="BD53" i="33"/>
  <c r="BD55" i="33"/>
  <c r="BD56" i="33"/>
  <c r="BI27" i="41"/>
  <c r="BI24" i="41" s="1"/>
  <c r="BI28" i="41"/>
  <c r="DB34" i="61"/>
  <c r="CD34" i="61"/>
  <c r="DE38" i="29"/>
  <c r="DO38" i="29" s="1"/>
  <c r="DP38" i="29" s="1"/>
  <c r="DQ38" i="29" s="1"/>
  <c r="DR38" i="29" s="1"/>
  <c r="DS38" i="29" s="1"/>
  <c r="DT38" i="29" s="1"/>
  <c r="DU38" i="29" s="1"/>
  <c r="DV38" i="29" s="1"/>
  <c r="DW38" i="29" s="1"/>
  <c r="DD38" i="29"/>
  <c r="CE56" i="29"/>
  <c r="BJ53" i="19"/>
  <c r="BK30" i="19"/>
  <c r="BJ54" i="19"/>
  <c r="BJ56" i="19"/>
  <c r="BJ55" i="19"/>
  <c r="BJ54" i="39"/>
  <c r="BK30" i="39"/>
  <c r="BJ56" i="39"/>
  <c r="BJ53" i="39"/>
  <c r="BJ55" i="39"/>
  <c r="BE53" i="27"/>
  <c r="BF30" i="27"/>
  <c r="BE54" i="27"/>
  <c r="BE55" i="27"/>
  <c r="BE56" i="27"/>
  <c r="BI28" i="43"/>
  <c r="BI27" i="43"/>
  <c r="BI24" i="43" s="1"/>
  <c r="BJ54" i="43"/>
  <c r="BJ53" i="43"/>
  <c r="BK30" i="43"/>
  <c r="BJ56" i="43"/>
  <c r="BJ55" i="43"/>
  <c r="BI28" i="13"/>
  <c r="BI27" i="13"/>
  <c r="BI24" i="13" s="1"/>
  <c r="BJ54" i="17"/>
  <c r="BJ53" i="17"/>
  <c r="BK30" i="17"/>
  <c r="BJ55" i="17"/>
  <c r="BJ56" i="17"/>
  <c r="BH30" i="49"/>
  <c r="BG55" i="49"/>
  <c r="BG54" i="49"/>
  <c r="BG53" i="49"/>
  <c r="BG56" i="49"/>
  <c r="CE27" i="55"/>
  <c r="CE28" i="55"/>
  <c r="BJ53" i="15"/>
  <c r="BK30" i="15"/>
  <c r="BJ54" i="15"/>
  <c r="BJ55" i="15"/>
  <c r="BJ56" i="15"/>
  <c r="BH27" i="9"/>
  <c r="BH24" i="9" s="1"/>
  <c r="BH28" i="9"/>
  <c r="CE34" i="59"/>
  <c r="DC34" i="59"/>
  <c r="BH27" i="45"/>
  <c r="BH24" i="45" s="1"/>
  <c r="BH28" i="45"/>
  <c r="BK30" i="35"/>
  <c r="BJ53" i="35"/>
  <c r="BJ54" i="35"/>
  <c r="BJ55" i="35"/>
  <c r="BJ56" i="35"/>
  <c r="BI28" i="11"/>
  <c r="BI27" i="11"/>
  <c r="BI24" i="11" s="1"/>
  <c r="BE55" i="53"/>
  <c r="BE53" i="53"/>
  <c r="BE54" i="53"/>
  <c r="BE56" i="53"/>
  <c r="BF30" i="53"/>
  <c r="CT38" i="3"/>
  <c r="CX38" i="3"/>
  <c r="CT37" i="3"/>
  <c r="CX37" i="3"/>
  <c r="DI38" i="3"/>
  <c r="DI37" i="3"/>
  <c r="BY37" i="3"/>
  <c r="BY38" i="3"/>
  <c r="BE28" i="53" l="1"/>
  <c r="BE27" i="53"/>
  <c r="BE24" i="53" s="1"/>
  <c r="BL30" i="35"/>
  <c r="BK53" i="35"/>
  <c r="BK54" i="35"/>
  <c r="BK55" i="35"/>
  <c r="BK56" i="35"/>
  <c r="DD34" i="59"/>
  <c r="CE55" i="59"/>
  <c r="DE34" i="59"/>
  <c r="DO34" i="59" s="1"/>
  <c r="DP34" i="59" s="1"/>
  <c r="DQ34" i="59" s="1"/>
  <c r="DR34" i="59" s="1"/>
  <c r="DS34" i="59" s="1"/>
  <c r="DT34" i="59" s="1"/>
  <c r="DU34" i="59" s="1"/>
  <c r="DV34" i="59" s="1"/>
  <c r="DW34" i="59" s="1"/>
  <c r="BK54" i="15"/>
  <c r="BL30" i="15"/>
  <c r="BK55" i="15"/>
  <c r="BK53" i="15"/>
  <c r="BK56" i="15"/>
  <c r="I25" i="49"/>
  <c r="BH54" i="49"/>
  <c r="BH56" i="49"/>
  <c r="BH53" i="49"/>
  <c r="BH55" i="49"/>
  <c r="BJ27" i="17"/>
  <c r="BJ24" i="17" s="1"/>
  <c r="BJ28" i="17"/>
  <c r="BK54" i="43"/>
  <c r="BK53" i="43"/>
  <c r="BK55" i="43"/>
  <c r="BK56" i="43"/>
  <c r="BL30" i="43"/>
  <c r="BG30" i="27"/>
  <c r="BF53" i="27"/>
  <c r="BF54" i="27"/>
  <c r="BF55" i="27"/>
  <c r="BF56" i="27"/>
  <c r="BK53" i="19"/>
  <c r="BL30" i="19"/>
  <c r="BK55" i="19"/>
  <c r="BK54" i="19"/>
  <c r="BK56" i="19"/>
  <c r="DC34" i="61"/>
  <c r="CE34" i="61"/>
  <c r="BD28" i="33"/>
  <c r="BD27" i="33"/>
  <c r="BD24" i="33" s="1"/>
  <c r="BH30" i="51"/>
  <c r="BG54" i="51"/>
  <c r="BG53" i="51"/>
  <c r="BG56" i="51"/>
  <c r="BG55" i="51"/>
  <c r="BK28" i="64"/>
  <c r="BK27" i="64"/>
  <c r="BK24" i="64" s="1"/>
  <c r="BE53" i="31"/>
  <c r="BE54" i="31"/>
  <c r="BF30" i="31"/>
  <c r="BE56" i="31"/>
  <c r="BE55" i="31"/>
  <c r="BJ27" i="37"/>
  <c r="BJ24" i="37" s="1"/>
  <c r="BJ28" i="37"/>
  <c r="BE27" i="29"/>
  <c r="BE24" i="29" s="1"/>
  <c r="BE28" i="29"/>
  <c r="BK53" i="11"/>
  <c r="BK56" i="11"/>
  <c r="BK54" i="11"/>
  <c r="BL30" i="11"/>
  <c r="BK55" i="11"/>
  <c r="BJ27" i="11"/>
  <c r="BJ24" i="11" s="1"/>
  <c r="BJ28" i="11"/>
  <c r="BK54" i="13"/>
  <c r="BK56" i="13"/>
  <c r="BK53" i="13"/>
  <c r="BL30" i="13"/>
  <c r="BK55" i="13"/>
  <c r="BB27" i="59"/>
  <c r="BB24" i="59" s="1"/>
  <c r="BB28" i="59"/>
  <c r="BK55" i="41"/>
  <c r="BK53" i="41"/>
  <c r="BL30" i="41"/>
  <c r="BK56" i="41"/>
  <c r="BK54" i="41"/>
  <c r="BB54" i="61"/>
  <c r="BB53" i="61"/>
  <c r="BC30" i="61"/>
  <c r="BB56" i="61"/>
  <c r="BB55" i="61"/>
  <c r="BI28" i="45"/>
  <c r="BI27" i="45"/>
  <c r="BI24" i="45" s="1"/>
  <c r="BJ53" i="45"/>
  <c r="BJ54" i="45"/>
  <c r="BK30" i="45"/>
  <c r="BJ56" i="45"/>
  <c r="BJ55" i="45"/>
  <c r="BJ53" i="9"/>
  <c r="BJ54" i="9"/>
  <c r="BJ56" i="9"/>
  <c r="BK30" i="9"/>
  <c r="BJ55" i="9"/>
  <c r="BI28" i="9"/>
  <c r="BI27" i="9"/>
  <c r="BI24" i="9" s="1"/>
  <c r="BH28" i="47"/>
  <c r="BH27" i="47"/>
  <c r="BH24" i="47" s="1"/>
  <c r="H24" i="47"/>
  <c r="BI54" i="47"/>
  <c r="BI56" i="47"/>
  <c r="BJ30" i="47"/>
  <c r="BI55" i="47"/>
  <c r="BI53" i="47"/>
  <c r="BJ54" i="23"/>
  <c r="BJ53" i="23"/>
  <c r="BK30" i="23"/>
  <c r="BJ55" i="23"/>
  <c r="BJ56" i="23"/>
  <c r="BG30" i="53"/>
  <c r="BF55" i="53"/>
  <c r="BF54" i="53"/>
  <c r="BF53" i="53"/>
  <c r="BF56" i="53"/>
  <c r="BJ28" i="35"/>
  <c r="BJ27" i="35"/>
  <c r="BJ24" i="35" s="1"/>
  <c r="BJ27" i="15"/>
  <c r="BJ24" i="15" s="1"/>
  <c r="BJ28" i="15"/>
  <c r="BG27" i="49"/>
  <c r="BG24" i="49" s="1"/>
  <c r="AX23" i="49" s="1"/>
  <c r="BI30" i="49" s="1"/>
  <c r="BG28" i="49"/>
  <c r="BK53" i="17"/>
  <c r="BL30" i="17"/>
  <c r="BK56" i="17"/>
  <c r="BK54" i="17"/>
  <c r="BK55" i="17"/>
  <c r="BJ28" i="43"/>
  <c r="BJ27" i="43"/>
  <c r="BJ24" i="43" s="1"/>
  <c r="BE27" i="27"/>
  <c r="BE24" i="27" s="1"/>
  <c r="BE28" i="27"/>
  <c r="BJ27" i="39"/>
  <c r="BJ24" i="39" s="1"/>
  <c r="BJ28" i="39"/>
  <c r="BK54" i="39"/>
  <c r="BK55" i="39"/>
  <c r="BK53" i="39"/>
  <c r="BK56" i="39"/>
  <c r="BL30" i="39"/>
  <c r="BJ28" i="19"/>
  <c r="BJ27" i="19"/>
  <c r="BJ24" i="19" s="1"/>
  <c r="BE53" i="33"/>
  <c r="BE54" i="33"/>
  <c r="BF30" i="33"/>
  <c r="BE55" i="33"/>
  <c r="BE56" i="33"/>
  <c r="BD54" i="57"/>
  <c r="BD53" i="57"/>
  <c r="BE30" i="57"/>
  <c r="BD56" i="57"/>
  <c r="BD55" i="57"/>
  <c r="BC28" i="57"/>
  <c r="BC27" i="57"/>
  <c r="BC24" i="57" s="1"/>
  <c r="DD38" i="33"/>
  <c r="DE38" i="33"/>
  <c r="DO38" i="33" s="1"/>
  <c r="DP38" i="33" s="1"/>
  <c r="DQ38" i="33" s="1"/>
  <c r="DR38" i="33" s="1"/>
  <c r="DS38" i="33" s="1"/>
  <c r="DT38" i="33" s="1"/>
  <c r="DU38" i="33" s="1"/>
  <c r="DV38" i="33" s="1"/>
  <c r="DW38" i="33" s="1"/>
  <c r="CE56" i="33"/>
  <c r="BF27" i="51"/>
  <c r="BF24" i="51" s="1"/>
  <c r="BF28" i="51"/>
  <c r="BE54" i="55"/>
  <c r="BF30" i="55"/>
  <c r="BE53" i="55"/>
  <c r="BE56" i="55"/>
  <c r="BE55" i="55"/>
  <c r="BD27" i="55"/>
  <c r="BD24" i="55" s="1"/>
  <c r="BD28" i="55"/>
  <c r="BL54" i="64"/>
  <c r="BM30" i="64"/>
  <c r="BL56" i="64"/>
  <c r="BL53" i="64"/>
  <c r="BL55" i="64"/>
  <c r="BD28" i="31"/>
  <c r="BD27" i="31"/>
  <c r="BD24" i="31" s="1"/>
  <c r="BK54" i="37"/>
  <c r="BL30" i="37"/>
  <c r="BK56" i="37"/>
  <c r="BK53" i="37"/>
  <c r="BK55" i="37"/>
  <c r="BF53" i="29"/>
  <c r="BF54" i="29"/>
  <c r="BG30" i="29"/>
  <c r="BF55" i="29"/>
  <c r="BF56" i="29"/>
  <c r="BJ28" i="13"/>
  <c r="BJ27" i="13"/>
  <c r="BJ24" i="13" s="1"/>
  <c r="BC54" i="59"/>
  <c r="BD30" i="59"/>
  <c r="BC53" i="59"/>
  <c r="BC56" i="59"/>
  <c r="BC55" i="59"/>
  <c r="BJ27" i="41"/>
  <c r="BJ24" i="41" s="1"/>
  <c r="BJ28" i="41"/>
  <c r="BA28" i="61"/>
  <c r="BA27" i="61"/>
  <c r="BA24" i="61" s="1"/>
  <c r="BI54" i="25"/>
  <c r="BJ30" i="25"/>
  <c r="BI53" i="25"/>
  <c r="H24" i="25"/>
  <c r="BI55" i="25"/>
  <c r="BI56" i="25"/>
  <c r="BH28" i="25"/>
  <c r="BH27" i="25"/>
  <c r="BH24" i="25" s="1"/>
  <c r="BI28" i="23"/>
  <c r="BI27" i="23"/>
  <c r="BI24" i="23" s="1"/>
  <c r="CE55" i="57"/>
  <c r="DE34" i="57"/>
  <c r="DO34" i="57" s="1"/>
  <c r="DP34" i="57" s="1"/>
  <c r="DQ34" i="57" s="1"/>
  <c r="DR34" i="57" s="1"/>
  <c r="DS34" i="57" s="1"/>
  <c r="DT34" i="57" s="1"/>
  <c r="DU34" i="57" s="1"/>
  <c r="DV34" i="57" s="1"/>
  <c r="DW34" i="57" s="1"/>
  <c r="DD34" i="57"/>
  <c r="CU38" i="3"/>
  <c r="CY38" i="3"/>
  <c r="CU37" i="3"/>
  <c r="CY37" i="3"/>
  <c r="DJ38" i="3"/>
  <c r="DJ37" i="3"/>
  <c r="BZ38" i="3"/>
  <c r="CZ38" i="3" s="1"/>
  <c r="BZ37" i="3"/>
  <c r="CZ37" i="3" s="1"/>
  <c r="CE27" i="57" l="1"/>
  <c r="CE28" i="57"/>
  <c r="BI27" i="25"/>
  <c r="BI24" i="25" s="1"/>
  <c r="BI28" i="25"/>
  <c r="BD53" i="59"/>
  <c r="BD54" i="59"/>
  <c r="BE30" i="59"/>
  <c r="BD56" i="59"/>
  <c r="BD55" i="59"/>
  <c r="BG54" i="29"/>
  <c r="BG53" i="29"/>
  <c r="BH30" i="29"/>
  <c r="BG55" i="29"/>
  <c r="BG56" i="29"/>
  <c r="BF28" i="29"/>
  <c r="BF27" i="29"/>
  <c r="BF24" i="29" s="1"/>
  <c r="BK28" i="37"/>
  <c r="BK27" i="37"/>
  <c r="BK24" i="37" s="1"/>
  <c r="BL53" i="37"/>
  <c r="BL54" i="37"/>
  <c r="BL56" i="37"/>
  <c r="BM30" i="37"/>
  <c r="BL55" i="37"/>
  <c r="BF54" i="55"/>
  <c r="BG30" i="55"/>
  <c r="BF53" i="55"/>
  <c r="BF56" i="55"/>
  <c r="BF55" i="55"/>
  <c r="BD28" i="57"/>
  <c r="BD27" i="57"/>
  <c r="BD24" i="57" s="1"/>
  <c r="BF54" i="33"/>
  <c r="BG30" i="33"/>
  <c r="BF53" i="33"/>
  <c r="BF55" i="33"/>
  <c r="BF56" i="33"/>
  <c r="BE27" i="33"/>
  <c r="BE24" i="33" s="1"/>
  <c r="BE28" i="33"/>
  <c r="BK28" i="17"/>
  <c r="BK27" i="17"/>
  <c r="BK24" i="17" s="1"/>
  <c r="BI55" i="49"/>
  <c r="BJ30" i="49"/>
  <c r="BI54" i="49"/>
  <c r="BI56" i="49"/>
  <c r="BI53" i="49"/>
  <c r="H24" i="49"/>
  <c r="BF28" i="53"/>
  <c r="BF27" i="53"/>
  <c r="BF24" i="53" s="1"/>
  <c r="BK54" i="23"/>
  <c r="BK56" i="23"/>
  <c r="BL30" i="23"/>
  <c r="BK55" i="23"/>
  <c r="BK53" i="23"/>
  <c r="BK55" i="9"/>
  <c r="BL30" i="9"/>
  <c r="BK56" i="9"/>
  <c r="BK54" i="9"/>
  <c r="BK53" i="9"/>
  <c r="BK53" i="45"/>
  <c r="BK55" i="45"/>
  <c r="BK56" i="45"/>
  <c r="BK54" i="45"/>
  <c r="BL30" i="45"/>
  <c r="BJ28" i="45"/>
  <c r="BJ27" i="45"/>
  <c r="BJ24" i="45" s="1"/>
  <c r="BB28" i="61"/>
  <c r="BB27" i="61"/>
  <c r="BB24" i="61" s="1"/>
  <c r="BL53" i="41"/>
  <c r="BL55" i="41"/>
  <c r="BL54" i="41"/>
  <c r="BL56" i="41"/>
  <c r="BM30" i="41"/>
  <c r="BL53" i="13"/>
  <c r="BM30" i="13"/>
  <c r="BL56" i="13"/>
  <c r="BL54" i="13"/>
  <c r="BL55" i="13"/>
  <c r="BK28" i="11"/>
  <c r="BK27" i="11"/>
  <c r="BK24" i="11" s="1"/>
  <c r="BG28" i="51"/>
  <c r="BG27" i="51"/>
  <c r="BG24" i="51" s="1"/>
  <c r="AX23" i="51" s="1"/>
  <c r="BI30" i="51" s="1"/>
  <c r="BH54" i="51"/>
  <c r="I25" i="51"/>
  <c r="BH53" i="51"/>
  <c r="BH56" i="51"/>
  <c r="BH55" i="51"/>
  <c r="BL54" i="19"/>
  <c r="BM30" i="19"/>
  <c r="BL56" i="19"/>
  <c r="BL53" i="19"/>
  <c r="BL55" i="19"/>
  <c r="BG53" i="27"/>
  <c r="BG54" i="27"/>
  <c r="BH30" i="27"/>
  <c r="BG55" i="27"/>
  <c r="BG56" i="27"/>
  <c r="BK28" i="43"/>
  <c r="BK27" i="43"/>
  <c r="BK24" i="43" s="1"/>
  <c r="BK27" i="15"/>
  <c r="BK24" i="15" s="1"/>
  <c r="BK28" i="15"/>
  <c r="BL53" i="15"/>
  <c r="BL56" i="15"/>
  <c r="BL54" i="15"/>
  <c r="BM30" i="15"/>
  <c r="BL55" i="15"/>
  <c r="BK28" i="35"/>
  <c r="BK27" i="35"/>
  <c r="BK24" i="35" s="1"/>
  <c r="BJ53" i="25"/>
  <c r="BJ54" i="25"/>
  <c r="BK30" i="25"/>
  <c r="BJ55" i="25"/>
  <c r="BJ56" i="25"/>
  <c r="BC28" i="59"/>
  <c r="BC27" i="59"/>
  <c r="BC24" i="59" s="1"/>
  <c r="BL28" i="64"/>
  <c r="BL27" i="64"/>
  <c r="BL24" i="64" s="1"/>
  <c r="BM54" i="64"/>
  <c r="BN30" i="64"/>
  <c r="BM56" i="64"/>
  <c r="BM53" i="64"/>
  <c r="BM55" i="64"/>
  <c r="BE27" i="55"/>
  <c r="BE24" i="55" s="1"/>
  <c r="BE28" i="55"/>
  <c r="BE54" i="57"/>
  <c r="BF30" i="57"/>
  <c r="BE53" i="57"/>
  <c r="BE56" i="57"/>
  <c r="BE55" i="57"/>
  <c r="BL54" i="39"/>
  <c r="BL53" i="39"/>
  <c r="BL55" i="39"/>
  <c r="BL56" i="39"/>
  <c r="BM30" i="39"/>
  <c r="BK28" i="39"/>
  <c r="BK27" i="39"/>
  <c r="BK24" i="39" s="1"/>
  <c r="BL54" i="17"/>
  <c r="BL53" i="17"/>
  <c r="BL55" i="17"/>
  <c r="BL56" i="17"/>
  <c r="BM30" i="17"/>
  <c r="BH30" i="53"/>
  <c r="BG53" i="53"/>
  <c r="BG54" i="53"/>
  <c r="BG56" i="53"/>
  <c r="BG55" i="53"/>
  <c r="BJ28" i="23"/>
  <c r="BJ27" i="23"/>
  <c r="BJ24" i="23" s="1"/>
  <c r="BI28" i="47"/>
  <c r="BI27" i="47"/>
  <c r="BI24" i="47" s="1"/>
  <c r="BJ56" i="47"/>
  <c r="BJ53" i="47"/>
  <c r="BJ55" i="47"/>
  <c r="BK30" i="47"/>
  <c r="BJ54" i="47"/>
  <c r="BJ27" i="9"/>
  <c r="BJ24" i="9" s="1"/>
  <c r="BJ28" i="9"/>
  <c r="BC53" i="61"/>
  <c r="BC54" i="61"/>
  <c r="BD30" i="61"/>
  <c r="BC56" i="61"/>
  <c r="BC55" i="61"/>
  <c r="BK28" i="41"/>
  <c r="BK27" i="41"/>
  <c r="BK24" i="41" s="1"/>
  <c r="BK27" i="13"/>
  <c r="BK24" i="13" s="1"/>
  <c r="BK28" i="13"/>
  <c r="BM30" i="11"/>
  <c r="BL54" i="11"/>
  <c r="BL56" i="11"/>
  <c r="BL53" i="11"/>
  <c r="BL55" i="11"/>
  <c r="BF53" i="31"/>
  <c r="BF54" i="31"/>
  <c r="BG30" i="31"/>
  <c r="BF55" i="31"/>
  <c r="BF56" i="31"/>
  <c r="BE28" i="31"/>
  <c r="BE27" i="31"/>
  <c r="BE24" i="31" s="1"/>
  <c r="CE55" i="61"/>
  <c r="DE34" i="61"/>
  <c r="DO34" i="61" s="1"/>
  <c r="DP34" i="61" s="1"/>
  <c r="DQ34" i="61" s="1"/>
  <c r="DR34" i="61" s="1"/>
  <c r="DS34" i="61" s="1"/>
  <c r="DT34" i="61" s="1"/>
  <c r="DU34" i="61" s="1"/>
  <c r="DV34" i="61" s="1"/>
  <c r="DW34" i="61" s="1"/>
  <c r="DD34" i="61"/>
  <c r="BK27" i="19"/>
  <c r="BK24" i="19" s="1"/>
  <c r="BK28" i="19"/>
  <c r="BF28" i="27"/>
  <c r="BF27" i="27"/>
  <c r="BF24" i="27" s="1"/>
  <c r="BL53" i="43"/>
  <c r="BM30" i="43"/>
  <c r="BL55" i="43"/>
  <c r="BL54" i="43"/>
  <c r="BL56" i="43"/>
  <c r="BH27" i="49"/>
  <c r="BH24" i="49" s="1"/>
  <c r="BH28" i="49"/>
  <c r="CE28" i="59"/>
  <c r="CE27" i="59"/>
  <c r="BL55" i="35"/>
  <c r="BL54" i="35"/>
  <c r="BM30" i="35"/>
  <c r="BL53" i="35"/>
  <c r="BL56" i="35"/>
  <c r="DK38" i="3"/>
  <c r="DK37" i="3"/>
  <c r="CA37" i="3"/>
  <c r="CA38" i="3"/>
  <c r="BL27" i="35" l="1"/>
  <c r="BL24" i="35" s="1"/>
  <c r="BL28" i="35"/>
  <c r="BL27" i="43"/>
  <c r="BL24" i="43" s="1"/>
  <c r="BL28" i="43"/>
  <c r="BG54" i="31"/>
  <c r="BH30" i="31"/>
  <c r="BG53" i="31"/>
  <c r="BG55" i="31"/>
  <c r="BG56" i="31"/>
  <c r="BF28" i="31"/>
  <c r="BF27" i="31"/>
  <c r="BF24" i="31" s="1"/>
  <c r="BL27" i="11"/>
  <c r="BL24" i="11" s="1"/>
  <c r="BL28" i="11"/>
  <c r="BD53" i="61"/>
  <c r="BD54" i="61"/>
  <c r="BE30" i="61"/>
  <c r="BD56" i="61"/>
  <c r="BD55" i="61"/>
  <c r="BC28" i="61"/>
  <c r="BC27" i="61"/>
  <c r="BC24" i="61" s="1"/>
  <c r="BL30" i="47"/>
  <c r="BK56" i="47"/>
  <c r="BK54" i="47"/>
  <c r="BK55" i="47"/>
  <c r="BK53" i="47"/>
  <c r="BJ28" i="47"/>
  <c r="BJ27" i="47"/>
  <c r="BJ24" i="47" s="1"/>
  <c r="BH54" i="53"/>
  <c r="I25" i="53"/>
  <c r="BH56" i="53"/>
  <c r="BH53" i="53"/>
  <c r="BH55" i="53"/>
  <c r="BL28" i="17"/>
  <c r="BL27" i="17"/>
  <c r="BL24" i="17" s="1"/>
  <c r="BM54" i="39"/>
  <c r="BM56" i="39"/>
  <c r="BN30" i="39"/>
  <c r="BM53" i="39"/>
  <c r="BM55" i="39"/>
  <c r="BF54" i="57"/>
  <c r="BG30" i="57"/>
  <c r="BF53" i="57"/>
  <c r="BF56" i="57"/>
  <c r="BF55" i="57"/>
  <c r="BL28" i="15"/>
  <c r="BL27" i="15"/>
  <c r="BL24" i="15" s="1"/>
  <c r="BI54" i="51"/>
  <c r="BJ30" i="51"/>
  <c r="BI53" i="51"/>
  <c r="H24" i="51"/>
  <c r="BI56" i="51"/>
  <c r="BI55" i="51"/>
  <c r="BL27" i="13"/>
  <c r="BL24" i="13" s="1"/>
  <c r="BL28" i="13"/>
  <c r="BL54" i="45"/>
  <c r="BL56" i="45"/>
  <c r="BL53" i="45"/>
  <c r="BM30" i="45"/>
  <c r="BL55" i="45"/>
  <c r="BK28" i="45"/>
  <c r="BK27" i="45"/>
  <c r="BK24" i="45" s="1"/>
  <c r="BL53" i="9"/>
  <c r="BL56" i="9"/>
  <c r="BM30" i="9"/>
  <c r="BL54" i="9"/>
  <c r="BL55" i="9"/>
  <c r="BK28" i="23"/>
  <c r="BK27" i="23"/>
  <c r="BK24" i="23" s="1"/>
  <c r="BM30" i="23"/>
  <c r="BL55" i="23"/>
  <c r="BL54" i="23"/>
  <c r="BL53" i="23"/>
  <c r="BL56" i="23"/>
  <c r="BI28" i="49"/>
  <c r="BI27" i="49"/>
  <c r="BI24" i="49" s="1"/>
  <c r="BG54" i="33"/>
  <c r="BG53" i="33"/>
  <c r="BH30" i="33"/>
  <c r="BG55" i="33"/>
  <c r="BG56" i="33"/>
  <c r="BF27" i="55"/>
  <c r="BF24" i="55" s="1"/>
  <c r="BF28" i="55"/>
  <c r="BM54" i="37"/>
  <c r="BN30" i="37"/>
  <c r="BM56" i="37"/>
  <c r="BM53" i="37"/>
  <c r="BM55" i="37"/>
  <c r="BH53" i="29"/>
  <c r="BH54" i="29"/>
  <c r="I25" i="29"/>
  <c r="BH55" i="29"/>
  <c r="BH56" i="29"/>
  <c r="BM55" i="35"/>
  <c r="BM54" i="35"/>
  <c r="BN30" i="35"/>
  <c r="BM53" i="35"/>
  <c r="BM56" i="35"/>
  <c r="BM54" i="43"/>
  <c r="BM55" i="43"/>
  <c r="BN30" i="43"/>
  <c r="BM53" i="43"/>
  <c r="BM56" i="43"/>
  <c r="CE27" i="61"/>
  <c r="CE28" i="61"/>
  <c r="BM54" i="11"/>
  <c r="BN30" i="11"/>
  <c r="BM55" i="11"/>
  <c r="BM53" i="11"/>
  <c r="BM56" i="11"/>
  <c r="BG27" i="53"/>
  <c r="BG24" i="53" s="1"/>
  <c r="AX23" i="53" s="1"/>
  <c r="BI30" i="53" s="1"/>
  <c r="BG28" i="53"/>
  <c r="BM56" i="17"/>
  <c r="BM53" i="17"/>
  <c r="BM55" i="17"/>
  <c r="BM54" i="17"/>
  <c r="BN30" i="17"/>
  <c r="BL28" i="39"/>
  <c r="BL27" i="39"/>
  <c r="BL24" i="39" s="1"/>
  <c r="BE28" i="57"/>
  <c r="BE27" i="57"/>
  <c r="BE24" i="57" s="1"/>
  <c r="BM27" i="64"/>
  <c r="BM24" i="64" s="1"/>
  <c r="BM28" i="64"/>
  <c r="BN53" i="64"/>
  <c r="BN55" i="64"/>
  <c r="BN54" i="64"/>
  <c r="BO30" i="64"/>
  <c r="BN56" i="64"/>
  <c r="BK54" i="25"/>
  <c r="BL30" i="25"/>
  <c r="BK53" i="25"/>
  <c r="BK55" i="25"/>
  <c r="BK56" i="25"/>
  <c r="BJ28" i="25"/>
  <c r="BJ27" i="25"/>
  <c r="BJ24" i="25" s="1"/>
  <c r="BM53" i="15"/>
  <c r="BM56" i="15"/>
  <c r="BM54" i="15"/>
  <c r="BN30" i="15"/>
  <c r="BM55" i="15"/>
  <c r="BH53" i="27"/>
  <c r="I25" i="27"/>
  <c r="BH54" i="27"/>
  <c r="BH55" i="27"/>
  <c r="BH56" i="27"/>
  <c r="BG27" i="27"/>
  <c r="BG24" i="27" s="1"/>
  <c r="AX23" i="27" s="1"/>
  <c r="BI30" i="27" s="1"/>
  <c r="BG28" i="27"/>
  <c r="BL27" i="19"/>
  <c r="BL24" i="19" s="1"/>
  <c r="BL28" i="19"/>
  <c r="BM54" i="19"/>
  <c r="BN30" i="19"/>
  <c r="BM56" i="19"/>
  <c r="BM53" i="19"/>
  <c r="BM55" i="19"/>
  <c r="BH28" i="51"/>
  <c r="BH27" i="51"/>
  <c r="BH24" i="51" s="1"/>
  <c r="BM53" i="13"/>
  <c r="BN30" i="13"/>
  <c r="BM56" i="13"/>
  <c r="BM54" i="13"/>
  <c r="BM55" i="13"/>
  <c r="BM54" i="41"/>
  <c r="BM53" i="41"/>
  <c r="BM56" i="41"/>
  <c r="BN30" i="41"/>
  <c r="BM55" i="41"/>
  <c r="BL27" i="41"/>
  <c r="BL24" i="41" s="1"/>
  <c r="BL28" i="41"/>
  <c r="BK27" i="9"/>
  <c r="BK24" i="9" s="1"/>
  <c r="BK28" i="9"/>
  <c r="BK30" i="49"/>
  <c r="BJ55" i="49"/>
  <c r="BJ53" i="49"/>
  <c r="BJ54" i="49"/>
  <c r="BJ56" i="49"/>
  <c r="BF27" i="33"/>
  <c r="BF24" i="33" s="1"/>
  <c r="BF28" i="33"/>
  <c r="BG53" i="55"/>
  <c r="BH30" i="55"/>
  <c r="BG54" i="55"/>
  <c r="BG56" i="55"/>
  <c r="BG55" i="55"/>
  <c r="BL27" i="37"/>
  <c r="BL24" i="37" s="1"/>
  <c r="BL28" i="37"/>
  <c r="BG27" i="29"/>
  <c r="BG24" i="29" s="1"/>
  <c r="AX23" i="29" s="1"/>
  <c r="BI30" i="29" s="1"/>
  <c r="BG28" i="29"/>
  <c r="BE54" i="59"/>
  <c r="BF30" i="59"/>
  <c r="BE53" i="59"/>
  <c r="BE56" i="59"/>
  <c r="BE55" i="59"/>
  <c r="BD27" i="59"/>
  <c r="BD24" i="59" s="1"/>
  <c r="BD28" i="59"/>
  <c r="DA38" i="3"/>
  <c r="CC38" i="3"/>
  <c r="DA37" i="3"/>
  <c r="CC37" i="3"/>
  <c r="DL37" i="3"/>
  <c r="DL38" i="3"/>
  <c r="CB38" i="3"/>
  <c r="DB38" i="3" s="1"/>
  <c r="CB37" i="3"/>
  <c r="DB37" i="3" s="1"/>
  <c r="BE28" i="59" l="1"/>
  <c r="BE27" i="59"/>
  <c r="BE24" i="59" s="1"/>
  <c r="H24" i="29"/>
  <c r="BI54" i="29"/>
  <c r="BI53" i="29"/>
  <c r="BJ30" i="29"/>
  <c r="BI55" i="29"/>
  <c r="BI56" i="29"/>
  <c r="BH53" i="55"/>
  <c r="I25" i="55"/>
  <c r="BH54" i="55"/>
  <c r="BH56" i="55"/>
  <c r="BH55" i="55"/>
  <c r="BJ27" i="49"/>
  <c r="BJ24" i="49" s="1"/>
  <c r="BJ28" i="49"/>
  <c r="BK53" i="49"/>
  <c r="BL30" i="49"/>
  <c r="BK54" i="49"/>
  <c r="BK56" i="49"/>
  <c r="BK55" i="49"/>
  <c r="BN53" i="41"/>
  <c r="BN54" i="41"/>
  <c r="BN56" i="41"/>
  <c r="BO30" i="41"/>
  <c r="BN55" i="41"/>
  <c r="BM27" i="41"/>
  <c r="BM24" i="41" s="1"/>
  <c r="BM28" i="41"/>
  <c r="BM27" i="13"/>
  <c r="BM24" i="13" s="1"/>
  <c r="BM28" i="13"/>
  <c r="BM27" i="19"/>
  <c r="BM24" i="19" s="1"/>
  <c r="BM28" i="19"/>
  <c r="BN55" i="19"/>
  <c r="BN54" i="19"/>
  <c r="BO30" i="19"/>
  <c r="BN56" i="19"/>
  <c r="BN53" i="19"/>
  <c r="BH28" i="27"/>
  <c r="BH27" i="27"/>
  <c r="BH24" i="27" s="1"/>
  <c r="BN54" i="15"/>
  <c r="BN56" i="15"/>
  <c r="BN53" i="15"/>
  <c r="BN55" i="15"/>
  <c r="BO30" i="15"/>
  <c r="BK28" i="25"/>
  <c r="BK27" i="25"/>
  <c r="BK24" i="25" s="1"/>
  <c r="BO54" i="64"/>
  <c r="BP30" i="64"/>
  <c r="BO56" i="64"/>
  <c r="BO53" i="64"/>
  <c r="BO55" i="64"/>
  <c r="BN53" i="17"/>
  <c r="BN54" i="17"/>
  <c r="BN56" i="17"/>
  <c r="BO30" i="17"/>
  <c r="BN55" i="17"/>
  <c r="BI54" i="53"/>
  <c r="H24" i="53"/>
  <c r="BI55" i="53"/>
  <c r="BJ30" i="53"/>
  <c r="BI53" i="53"/>
  <c r="BI56" i="53"/>
  <c r="BM28" i="11"/>
  <c r="BM27" i="11"/>
  <c r="BM24" i="11" s="1"/>
  <c r="BN54" i="11"/>
  <c r="BO30" i="11"/>
  <c r="BN55" i="11"/>
  <c r="BN56" i="11"/>
  <c r="BN53" i="11"/>
  <c r="BN54" i="43"/>
  <c r="BO30" i="43"/>
  <c r="BN56" i="43"/>
  <c r="BN53" i="43"/>
  <c r="BN55" i="43"/>
  <c r="BM27" i="35"/>
  <c r="BM24" i="35" s="1"/>
  <c r="BM28" i="35"/>
  <c r="BH28" i="29"/>
  <c r="BH27" i="29"/>
  <c r="BH24" i="29" s="1"/>
  <c r="BM27" i="37"/>
  <c r="BM24" i="37" s="1"/>
  <c r="BM28" i="37"/>
  <c r="BN53" i="37"/>
  <c r="BO30" i="37"/>
  <c r="BN56" i="37"/>
  <c r="BN54" i="37"/>
  <c r="BN55" i="37"/>
  <c r="BH54" i="33"/>
  <c r="I25" i="33"/>
  <c r="BH53" i="33"/>
  <c r="BH55" i="33"/>
  <c r="BH56" i="33"/>
  <c r="BL27" i="23"/>
  <c r="BL24" i="23" s="1"/>
  <c r="BL28" i="23"/>
  <c r="BM56" i="9"/>
  <c r="BM55" i="9"/>
  <c r="BN30" i="9"/>
  <c r="BM54" i="9"/>
  <c r="BM53" i="9"/>
  <c r="BL28" i="9"/>
  <c r="BL27" i="9"/>
  <c r="BL24" i="9" s="1"/>
  <c r="BM55" i="45"/>
  <c r="BM56" i="45"/>
  <c r="BM54" i="45"/>
  <c r="BM53" i="45"/>
  <c r="BN30" i="45"/>
  <c r="BJ54" i="51"/>
  <c r="BK30" i="51"/>
  <c r="BJ53" i="51"/>
  <c r="BJ56" i="51"/>
  <c r="BJ55" i="51"/>
  <c r="BF27" i="57"/>
  <c r="BF24" i="57" s="1"/>
  <c r="BF28" i="57"/>
  <c r="BM27" i="39"/>
  <c r="BM24" i="39" s="1"/>
  <c r="BM28" i="39"/>
  <c r="BE53" i="61"/>
  <c r="BE54" i="61"/>
  <c r="BF30" i="61"/>
  <c r="BE56" i="61"/>
  <c r="BE55" i="61"/>
  <c r="BD27" i="61"/>
  <c r="BD24" i="61" s="1"/>
  <c r="BD28" i="61"/>
  <c r="BH53" i="31"/>
  <c r="BH54" i="31"/>
  <c r="I25" i="31"/>
  <c r="BH56" i="31"/>
  <c r="BH55" i="31"/>
  <c r="BF54" i="59"/>
  <c r="BF53" i="59"/>
  <c r="BG30" i="59"/>
  <c r="BF56" i="59"/>
  <c r="BF55" i="59"/>
  <c r="BG28" i="55"/>
  <c r="BG27" i="55"/>
  <c r="BG24" i="55" s="1"/>
  <c r="AX23" i="55" s="1"/>
  <c r="BI30" i="55" s="1"/>
  <c r="BN56" i="13"/>
  <c r="BN54" i="13"/>
  <c r="BO30" i="13"/>
  <c r="BN55" i="13"/>
  <c r="BN53" i="13"/>
  <c r="BI54" i="27"/>
  <c r="BI53" i="27"/>
  <c r="BJ30" i="27"/>
  <c r="H24" i="27"/>
  <c r="BI55" i="27"/>
  <c r="BI56" i="27"/>
  <c r="BM28" i="15"/>
  <c r="BM27" i="15"/>
  <c r="BM24" i="15" s="1"/>
  <c r="BL54" i="25"/>
  <c r="BL55" i="25"/>
  <c r="BL53" i="25"/>
  <c r="BM30" i="25"/>
  <c r="BL56" i="25"/>
  <c r="BN28" i="64"/>
  <c r="BN27" i="64"/>
  <c r="BN24" i="64" s="1"/>
  <c r="BM27" i="17"/>
  <c r="BM24" i="17" s="1"/>
  <c r="BM28" i="17"/>
  <c r="BM28" i="43"/>
  <c r="BM27" i="43"/>
  <c r="BM24" i="43" s="1"/>
  <c r="BN53" i="35"/>
  <c r="BO30" i="35"/>
  <c r="BN55" i="35"/>
  <c r="BN56" i="35"/>
  <c r="BN54" i="35"/>
  <c r="BG27" i="33"/>
  <c r="BG24" i="33" s="1"/>
  <c r="AX23" i="33" s="1"/>
  <c r="BI30" i="33" s="1"/>
  <c r="BG28" i="33"/>
  <c r="BM56" i="23"/>
  <c r="BM53" i="23"/>
  <c r="BN30" i="23"/>
  <c r="BM55" i="23"/>
  <c r="BM54" i="23"/>
  <c r="BL28" i="45"/>
  <c r="BL27" i="45"/>
  <c r="BL24" i="45" s="1"/>
  <c r="BI28" i="51"/>
  <c r="BI27" i="51"/>
  <c r="BI24" i="51" s="1"/>
  <c r="BG54" i="57"/>
  <c r="BH30" i="57"/>
  <c r="BG53" i="57"/>
  <c r="BG56" i="57"/>
  <c r="BG55" i="57"/>
  <c r="BN56" i="39"/>
  <c r="BN54" i="39"/>
  <c r="BO30" i="39"/>
  <c r="BN53" i="39"/>
  <c r="BN55" i="39"/>
  <c r="BH28" i="53"/>
  <c r="BH27" i="53"/>
  <c r="BH24" i="53" s="1"/>
  <c r="BK27" i="47"/>
  <c r="BK24" i="47" s="1"/>
  <c r="BK28" i="47"/>
  <c r="BL54" i="47"/>
  <c r="BL56" i="47"/>
  <c r="BL55" i="47"/>
  <c r="BL53" i="47"/>
  <c r="BM30" i="47"/>
  <c r="BG28" i="31"/>
  <c r="BG27" i="31"/>
  <c r="BG24" i="31" s="1"/>
  <c r="AX23" i="31" s="1"/>
  <c r="BI30" i="31" s="1"/>
  <c r="DM37" i="3"/>
  <c r="DM38" i="3"/>
  <c r="CD37" i="3"/>
  <c r="CD38" i="3"/>
  <c r="BI53" i="31" l="1"/>
  <c r="BJ30" i="31"/>
  <c r="BI54" i="31"/>
  <c r="H24" i="31"/>
  <c r="BI55" i="31"/>
  <c r="BI56" i="31"/>
  <c r="BM54" i="47"/>
  <c r="BM53" i="47"/>
  <c r="BM56" i="47"/>
  <c r="BM55" i="47"/>
  <c r="BN30" i="47"/>
  <c r="BN28" i="39"/>
  <c r="BN27" i="39"/>
  <c r="BN24" i="39" s="1"/>
  <c r="BG27" i="57"/>
  <c r="BG24" i="57" s="1"/>
  <c r="AX23" i="57" s="1"/>
  <c r="BI30" i="57" s="1"/>
  <c r="BG28" i="57"/>
  <c r="BM27" i="23"/>
  <c r="BM24" i="23" s="1"/>
  <c r="BM28" i="23"/>
  <c r="BN28" i="35"/>
  <c r="BN27" i="35"/>
  <c r="BN24" i="35" s="1"/>
  <c r="BM54" i="25"/>
  <c r="BM55" i="25"/>
  <c r="BM53" i="25"/>
  <c r="BN30" i="25"/>
  <c r="BM56" i="25"/>
  <c r="BI27" i="27"/>
  <c r="BI24" i="27" s="1"/>
  <c r="BI28" i="27"/>
  <c r="BN27" i="13"/>
  <c r="BN24" i="13" s="1"/>
  <c r="BN28" i="13"/>
  <c r="BO54" i="13"/>
  <c r="BO56" i="13"/>
  <c r="BO53" i="13"/>
  <c r="BP30" i="13"/>
  <c r="BO55" i="13"/>
  <c r="BF28" i="59"/>
  <c r="BF27" i="59"/>
  <c r="BF24" i="59" s="1"/>
  <c r="BH27" i="31"/>
  <c r="BH24" i="31" s="1"/>
  <c r="BH28" i="31"/>
  <c r="BJ28" i="51"/>
  <c r="BJ27" i="51"/>
  <c r="BJ24" i="51" s="1"/>
  <c r="BM27" i="45"/>
  <c r="BM24" i="45" s="1"/>
  <c r="BM28" i="45"/>
  <c r="BM27" i="9"/>
  <c r="BM24" i="9" s="1"/>
  <c r="BM28" i="9"/>
  <c r="BO30" i="9"/>
  <c r="BN56" i="9"/>
  <c r="BN55" i="9"/>
  <c r="BN54" i="9"/>
  <c r="BN53" i="9"/>
  <c r="BN28" i="37"/>
  <c r="BN27" i="37"/>
  <c r="BN24" i="37" s="1"/>
  <c r="BN27" i="43"/>
  <c r="BN24" i="43" s="1"/>
  <c r="BN28" i="43"/>
  <c r="BO53" i="43"/>
  <c r="BP30" i="43"/>
  <c r="BO56" i="43"/>
  <c r="BO55" i="43"/>
  <c r="BO54" i="43"/>
  <c r="BN27" i="11"/>
  <c r="BN24" i="11" s="1"/>
  <c r="BN28" i="11"/>
  <c r="BI27" i="53"/>
  <c r="BI24" i="53" s="1"/>
  <c r="BI28" i="53"/>
  <c r="BO56" i="17"/>
  <c r="BO55" i="17"/>
  <c r="BO54" i="17"/>
  <c r="BO53" i="17"/>
  <c r="BP30" i="17"/>
  <c r="BN28" i="19"/>
  <c r="BN27" i="19"/>
  <c r="BN24" i="19" s="1"/>
  <c r="BO53" i="19"/>
  <c r="BO55" i="19"/>
  <c r="BO54" i="19"/>
  <c r="BP30" i="19"/>
  <c r="BO56" i="19"/>
  <c r="BP30" i="41"/>
  <c r="BO55" i="41"/>
  <c r="BO54" i="41"/>
  <c r="BO53" i="41"/>
  <c r="BO56" i="41"/>
  <c r="BK27" i="49"/>
  <c r="BK24" i="49" s="1"/>
  <c r="BK28" i="49"/>
  <c r="BJ53" i="29"/>
  <c r="BJ54" i="29"/>
  <c r="BK30" i="29"/>
  <c r="BJ55" i="29"/>
  <c r="BJ56" i="29"/>
  <c r="BL28" i="47"/>
  <c r="BL27" i="47"/>
  <c r="BL24" i="47" s="1"/>
  <c r="BO54" i="39"/>
  <c r="BO55" i="39"/>
  <c r="BP30" i="39"/>
  <c r="BO53" i="39"/>
  <c r="BO56" i="39"/>
  <c r="BH53" i="57"/>
  <c r="BH54" i="57"/>
  <c r="I25" i="57"/>
  <c r="BH56" i="57"/>
  <c r="BH55" i="57"/>
  <c r="BN56" i="23"/>
  <c r="BN53" i="23"/>
  <c r="BN54" i="23"/>
  <c r="BN55" i="23"/>
  <c r="BO30" i="23"/>
  <c r="BI54" i="33"/>
  <c r="BJ30" i="33"/>
  <c r="BI53" i="33"/>
  <c r="H24" i="33"/>
  <c r="BI55" i="33"/>
  <c r="BI56" i="33"/>
  <c r="BO55" i="35"/>
  <c r="BO53" i="35"/>
  <c r="BP30" i="35"/>
  <c r="BO56" i="35"/>
  <c r="BO54" i="35"/>
  <c r="BL28" i="25"/>
  <c r="BL27" i="25"/>
  <c r="BL24" i="25" s="1"/>
  <c r="BJ54" i="27"/>
  <c r="BK30" i="27"/>
  <c r="BJ53" i="27"/>
  <c r="BJ55" i="27"/>
  <c r="BJ56" i="27"/>
  <c r="BI53" i="55"/>
  <c r="H24" i="55"/>
  <c r="BI54" i="55"/>
  <c r="BJ30" i="55"/>
  <c r="BI56" i="55"/>
  <c r="BI55" i="55"/>
  <c r="BG54" i="59"/>
  <c r="BG53" i="59"/>
  <c r="BH30" i="59"/>
  <c r="BG56" i="59"/>
  <c r="BG55" i="59"/>
  <c r="BF53" i="61"/>
  <c r="BG30" i="61"/>
  <c r="BF54" i="61"/>
  <c r="BF56" i="61"/>
  <c r="BF55" i="61"/>
  <c r="BE27" i="61"/>
  <c r="BE24" i="61" s="1"/>
  <c r="BE28" i="61"/>
  <c r="BK54" i="51"/>
  <c r="BL30" i="51"/>
  <c r="BK56" i="51"/>
  <c r="BK53" i="51"/>
  <c r="BK55" i="51"/>
  <c r="BN53" i="45"/>
  <c r="BN56" i="45"/>
  <c r="BN54" i="45"/>
  <c r="BN55" i="45"/>
  <c r="BO30" i="45"/>
  <c r="BH27" i="33"/>
  <c r="BH24" i="33" s="1"/>
  <c r="BH28" i="33"/>
  <c r="BO53" i="37"/>
  <c r="BO55" i="37"/>
  <c r="BP30" i="37"/>
  <c r="BO56" i="37"/>
  <c r="BO54" i="37"/>
  <c r="BO53" i="11"/>
  <c r="BP30" i="11"/>
  <c r="BO55" i="11"/>
  <c r="BO54" i="11"/>
  <c r="BO56" i="11"/>
  <c r="BJ53" i="53"/>
  <c r="BK30" i="53"/>
  <c r="BJ54" i="53"/>
  <c r="BJ56" i="53"/>
  <c r="BJ55" i="53"/>
  <c r="BN28" i="17"/>
  <c r="BN27" i="17"/>
  <c r="BN24" i="17" s="1"/>
  <c r="BO27" i="64"/>
  <c r="BO24" i="64" s="1"/>
  <c r="BO28" i="64"/>
  <c r="BP53" i="64"/>
  <c r="BQ30" i="64"/>
  <c r="BP56" i="64"/>
  <c r="BP54" i="64"/>
  <c r="BP55" i="64"/>
  <c r="BO53" i="15"/>
  <c r="BP30" i="15"/>
  <c r="BO56" i="15"/>
  <c r="BO54" i="15"/>
  <c r="BO55" i="15"/>
  <c r="BN27" i="15"/>
  <c r="BN24" i="15" s="1"/>
  <c r="BN28" i="15"/>
  <c r="BN27" i="41"/>
  <c r="BN24" i="41" s="1"/>
  <c r="BN28" i="41"/>
  <c r="BL53" i="49"/>
  <c r="BL55" i="49"/>
  <c r="BM30" i="49"/>
  <c r="BL54" i="49"/>
  <c r="BL56" i="49"/>
  <c r="BH27" i="55"/>
  <c r="BH24" i="55" s="1"/>
  <c r="BH28" i="55"/>
  <c r="BI27" i="29"/>
  <c r="BI24" i="29" s="1"/>
  <c r="BI28" i="29"/>
  <c r="CE38" i="3"/>
  <c r="DD38" i="3" s="1"/>
  <c r="DC38" i="3"/>
  <c r="CE37" i="3"/>
  <c r="DE37" i="3" s="1"/>
  <c r="DC37" i="3"/>
  <c r="DN38" i="3"/>
  <c r="DN37" i="3"/>
  <c r="BM53" i="49" l="1"/>
  <c r="BM54" i="49"/>
  <c r="BM56" i="49"/>
  <c r="BN30" i="49"/>
  <c r="BM55" i="49"/>
  <c r="BL27" i="49"/>
  <c r="BL24" i="49" s="1"/>
  <c r="BL28" i="49"/>
  <c r="BP54" i="15"/>
  <c r="BQ30" i="15"/>
  <c r="BP56" i="15"/>
  <c r="BP53" i="15"/>
  <c r="BP55" i="15"/>
  <c r="BP28" i="64"/>
  <c r="BP27" i="64"/>
  <c r="BP24" i="64" s="1"/>
  <c r="BL30" i="53"/>
  <c r="BK55" i="53"/>
  <c r="BK54" i="53"/>
  <c r="BK53" i="53"/>
  <c r="BK56" i="53"/>
  <c r="BO27" i="11"/>
  <c r="BO24" i="11" s="1"/>
  <c r="BO28" i="11"/>
  <c r="BO54" i="45"/>
  <c r="BO55" i="45"/>
  <c r="BO53" i="45"/>
  <c r="BP30" i="45"/>
  <c r="BO56" i="45"/>
  <c r="BN27" i="45"/>
  <c r="BN24" i="45" s="1"/>
  <c r="BN28" i="45"/>
  <c r="BK27" i="51"/>
  <c r="BK24" i="51" s="1"/>
  <c r="BK28" i="51"/>
  <c r="BL53" i="51"/>
  <c r="BL55" i="51"/>
  <c r="BL54" i="51"/>
  <c r="BM30" i="51"/>
  <c r="BL56" i="51"/>
  <c r="BF27" i="61"/>
  <c r="BF24" i="61" s="1"/>
  <c r="BF28" i="61"/>
  <c r="BG27" i="59"/>
  <c r="BG24" i="59" s="1"/>
  <c r="AX23" i="59" s="1"/>
  <c r="BI30" i="59" s="1"/>
  <c r="BG28" i="59"/>
  <c r="BJ53" i="55"/>
  <c r="BJ54" i="55"/>
  <c r="BK30" i="55"/>
  <c r="BJ56" i="55"/>
  <c r="BJ55" i="55"/>
  <c r="BJ27" i="27"/>
  <c r="BJ24" i="27" s="1"/>
  <c r="BJ28" i="27"/>
  <c r="BO28" i="35"/>
  <c r="BO27" i="35"/>
  <c r="BO24" i="35" s="1"/>
  <c r="BJ54" i="33"/>
  <c r="BJ53" i="33"/>
  <c r="BK30" i="33"/>
  <c r="BJ55" i="33"/>
  <c r="BJ56" i="33"/>
  <c r="BO56" i="23"/>
  <c r="BO53" i="23"/>
  <c r="BO54" i="23"/>
  <c r="BO55" i="23"/>
  <c r="BP30" i="23"/>
  <c r="BP56" i="39"/>
  <c r="BQ30" i="39"/>
  <c r="BP53" i="39"/>
  <c r="BP55" i="39"/>
  <c r="BP54" i="39"/>
  <c r="BP53" i="41"/>
  <c r="BQ30" i="41"/>
  <c r="BP56" i="41"/>
  <c r="BP54" i="41"/>
  <c r="BP55" i="41"/>
  <c r="BP53" i="19"/>
  <c r="BP56" i="19"/>
  <c r="BP54" i="19"/>
  <c r="BQ30" i="19"/>
  <c r="BP55" i="19"/>
  <c r="BP54" i="17"/>
  <c r="BP56" i="17"/>
  <c r="BQ30" i="17"/>
  <c r="BP53" i="17"/>
  <c r="BP55" i="17"/>
  <c r="BP53" i="43"/>
  <c r="BP55" i="43"/>
  <c r="BP54" i="43"/>
  <c r="BQ30" i="43"/>
  <c r="BP56" i="43"/>
  <c r="BN27" i="9"/>
  <c r="BN24" i="9" s="1"/>
  <c r="BN28" i="9"/>
  <c r="BP30" i="9"/>
  <c r="BO56" i="9"/>
  <c r="BO54" i="9"/>
  <c r="BO53" i="9"/>
  <c r="BO55" i="9"/>
  <c r="BP53" i="13"/>
  <c r="BP56" i="13"/>
  <c r="BQ30" i="13"/>
  <c r="BP55" i="13"/>
  <c r="BP54" i="13"/>
  <c r="BM27" i="25"/>
  <c r="BM24" i="25" s="1"/>
  <c r="BM28" i="25"/>
  <c r="BI54" i="57"/>
  <c r="BJ30" i="57"/>
  <c r="BI53" i="57"/>
  <c r="H24" i="57"/>
  <c r="BI56" i="57"/>
  <c r="BI55" i="57"/>
  <c r="BM28" i="47"/>
  <c r="BM27" i="47"/>
  <c r="BM24" i="47" s="1"/>
  <c r="BJ53" i="31"/>
  <c r="BJ54" i="31"/>
  <c r="BK30" i="31"/>
  <c r="BJ56" i="31"/>
  <c r="BJ55" i="31"/>
  <c r="BO27" i="15"/>
  <c r="BO24" i="15" s="1"/>
  <c r="BO28" i="15"/>
  <c r="BQ54" i="64"/>
  <c r="BQ53" i="64"/>
  <c r="BR30" i="64"/>
  <c r="BQ56" i="64"/>
  <c r="BQ55" i="64"/>
  <c r="BJ27" i="53"/>
  <c r="BJ24" i="53" s="1"/>
  <c r="BJ28" i="53"/>
  <c r="BP55" i="11"/>
  <c r="BP54" i="11"/>
  <c r="BQ30" i="11"/>
  <c r="BP56" i="11"/>
  <c r="BP53" i="11"/>
  <c r="BP54" i="37"/>
  <c r="BP55" i="37"/>
  <c r="BP53" i="37"/>
  <c r="BQ30" i="37"/>
  <c r="BP56" i="37"/>
  <c r="BO27" i="37"/>
  <c r="BO24" i="37" s="1"/>
  <c r="BO28" i="37"/>
  <c r="BG54" i="61"/>
  <c r="BH30" i="61"/>
  <c r="BG53" i="61"/>
  <c r="BG56" i="61"/>
  <c r="BG55" i="61"/>
  <c r="BH53" i="59"/>
  <c r="BH54" i="59"/>
  <c r="I25" i="59"/>
  <c r="BH56" i="59"/>
  <c r="BH55" i="59"/>
  <c r="BI28" i="55"/>
  <c r="BI27" i="55"/>
  <c r="BI24" i="55" s="1"/>
  <c r="BK55" i="27"/>
  <c r="BK54" i="27"/>
  <c r="BL30" i="27"/>
  <c r="BK56" i="27"/>
  <c r="BK53" i="27"/>
  <c r="BP56" i="35"/>
  <c r="BP55" i="35"/>
  <c r="BP54" i="35"/>
  <c r="BQ30" i="35"/>
  <c r="BP53" i="35"/>
  <c r="BI27" i="33"/>
  <c r="BI24" i="33" s="1"/>
  <c r="BI28" i="33"/>
  <c r="BN28" i="23"/>
  <c r="BN27" i="23"/>
  <c r="BN24" i="23" s="1"/>
  <c r="BH28" i="57"/>
  <c r="BH27" i="57"/>
  <c r="BH24" i="57" s="1"/>
  <c r="BO28" i="39"/>
  <c r="BO27" i="39"/>
  <c r="BO24" i="39" s="1"/>
  <c r="BL30" i="29"/>
  <c r="BK54" i="29"/>
  <c r="BK55" i="29"/>
  <c r="BK53" i="29"/>
  <c r="BK56" i="29"/>
  <c r="BJ27" i="29"/>
  <c r="BJ24" i="29" s="1"/>
  <c r="BJ28" i="29"/>
  <c r="BO27" i="41"/>
  <c r="BO24" i="41" s="1"/>
  <c r="BO28" i="41"/>
  <c r="BO27" i="19"/>
  <c r="BO24" i="19" s="1"/>
  <c r="BO28" i="19"/>
  <c r="BO27" i="17"/>
  <c r="BO24" i="17" s="1"/>
  <c r="BO28" i="17"/>
  <c r="BO27" i="43"/>
  <c r="BO24" i="43" s="1"/>
  <c r="BO28" i="43"/>
  <c r="BO27" i="13"/>
  <c r="BO24" i="13" s="1"/>
  <c r="BO28" i="13"/>
  <c r="BN53" i="25"/>
  <c r="BN56" i="25"/>
  <c r="BN54" i="25"/>
  <c r="BN55" i="25"/>
  <c r="BO30" i="25"/>
  <c r="BO30" i="47"/>
  <c r="BN55" i="47"/>
  <c r="BN54" i="47"/>
  <c r="BN53" i="47"/>
  <c r="BN56" i="47"/>
  <c r="BI27" i="31"/>
  <c r="BI24" i="31" s="1"/>
  <c r="BI28" i="31"/>
  <c r="DE38" i="3"/>
  <c r="DD37" i="3"/>
  <c r="DO37" i="3"/>
  <c r="DP37" i="3" s="1"/>
  <c r="DQ37" i="3" s="1"/>
  <c r="BP30" i="47" l="1"/>
  <c r="BO53" i="47"/>
  <c r="BO54" i="47"/>
  <c r="BO56" i="47"/>
  <c r="BO55" i="47"/>
  <c r="BL53" i="29"/>
  <c r="BL54" i="29"/>
  <c r="BL55" i="29"/>
  <c r="BM30" i="29"/>
  <c r="BL56" i="29"/>
  <c r="BR30" i="35"/>
  <c r="BQ53" i="35"/>
  <c r="BQ55" i="35"/>
  <c r="BQ56" i="35"/>
  <c r="BQ54" i="35"/>
  <c r="BK27" i="27"/>
  <c r="BK24" i="27" s="1"/>
  <c r="BK28" i="27"/>
  <c r="BL56" i="27"/>
  <c r="BM30" i="27"/>
  <c r="BL53" i="27"/>
  <c r="BL54" i="27"/>
  <c r="BL55" i="27"/>
  <c r="BG28" i="61"/>
  <c r="BG27" i="61"/>
  <c r="BG24" i="61" s="1"/>
  <c r="AX23" i="61" s="1"/>
  <c r="BI30" i="61" s="1"/>
  <c r="BQ54" i="37"/>
  <c r="BQ55" i="37"/>
  <c r="BQ53" i="37"/>
  <c r="BR30" i="37"/>
  <c r="BQ56" i="37"/>
  <c r="BP28" i="11"/>
  <c r="BP27" i="11"/>
  <c r="BP24" i="11" s="1"/>
  <c r="BQ53" i="11"/>
  <c r="BQ55" i="11"/>
  <c r="BQ54" i="11"/>
  <c r="BR30" i="11"/>
  <c r="BQ56" i="11"/>
  <c r="BQ28" i="64"/>
  <c r="BQ27" i="64"/>
  <c r="BQ24" i="64" s="1"/>
  <c r="BK54" i="31"/>
  <c r="BL30" i="31"/>
  <c r="BK53" i="31"/>
  <c r="BK56" i="31"/>
  <c r="BK55" i="31"/>
  <c r="BJ28" i="31"/>
  <c r="BJ27" i="31"/>
  <c r="BJ24" i="31" s="1"/>
  <c r="BI27" i="57"/>
  <c r="BI24" i="57" s="1"/>
  <c r="BI28" i="57"/>
  <c r="BP54" i="9"/>
  <c r="BP53" i="9"/>
  <c r="BP56" i="9"/>
  <c r="BP55" i="9"/>
  <c r="BQ30" i="9"/>
  <c r="BQ54" i="43"/>
  <c r="BQ55" i="43"/>
  <c r="BQ53" i="43"/>
  <c r="BR30" i="43"/>
  <c r="BQ56" i="43"/>
  <c r="BQ56" i="17"/>
  <c r="BQ53" i="17"/>
  <c r="BQ54" i="17"/>
  <c r="BR30" i="17"/>
  <c r="BQ55" i="17"/>
  <c r="BR30" i="19"/>
  <c r="BQ54" i="19"/>
  <c r="BQ55" i="19"/>
  <c r="BQ53" i="19"/>
  <c r="BQ56" i="19"/>
  <c r="BP27" i="41"/>
  <c r="BP24" i="41" s="1"/>
  <c r="BP28" i="41"/>
  <c r="BQ56" i="39"/>
  <c r="BQ53" i="39"/>
  <c r="BR30" i="39"/>
  <c r="BQ55" i="39"/>
  <c r="BQ54" i="39"/>
  <c r="BP53" i="23"/>
  <c r="BQ30" i="23"/>
  <c r="BP56" i="23"/>
  <c r="BP54" i="23"/>
  <c r="BP55" i="23"/>
  <c r="BJ28" i="33"/>
  <c r="BJ27" i="33"/>
  <c r="BJ24" i="33" s="1"/>
  <c r="BK53" i="55"/>
  <c r="BK54" i="55"/>
  <c r="BL30" i="55"/>
  <c r="BK56" i="55"/>
  <c r="BK55" i="55"/>
  <c r="BJ28" i="55"/>
  <c r="BJ27" i="55"/>
  <c r="BJ24" i="55" s="1"/>
  <c r="BI54" i="59"/>
  <c r="BJ30" i="59"/>
  <c r="BI53" i="59"/>
  <c r="H24" i="59"/>
  <c r="BI56" i="59"/>
  <c r="BI55" i="59"/>
  <c r="BM53" i="51"/>
  <c r="BM55" i="51"/>
  <c r="BM54" i="51"/>
  <c r="BN30" i="51"/>
  <c r="BM56" i="51"/>
  <c r="BO28" i="45"/>
  <c r="BO27" i="45"/>
  <c r="BO24" i="45" s="1"/>
  <c r="BK28" i="53"/>
  <c r="BK27" i="53"/>
  <c r="BK24" i="53" s="1"/>
  <c r="BN55" i="49"/>
  <c r="BN54" i="49"/>
  <c r="BO30" i="49"/>
  <c r="BN56" i="49"/>
  <c r="BN53" i="49"/>
  <c r="BN27" i="47"/>
  <c r="BN24" i="47" s="1"/>
  <c r="BN28" i="47"/>
  <c r="BO53" i="25"/>
  <c r="BP30" i="25"/>
  <c r="BO56" i="25"/>
  <c r="BO54" i="25"/>
  <c r="BO55" i="25"/>
  <c r="BN28" i="25"/>
  <c r="BN27" i="25"/>
  <c r="BN24" i="25" s="1"/>
  <c r="BK28" i="29"/>
  <c r="BK27" i="29"/>
  <c r="BK24" i="29" s="1"/>
  <c r="BP27" i="35"/>
  <c r="BP24" i="35" s="1"/>
  <c r="BP28" i="35"/>
  <c r="BH28" i="59"/>
  <c r="BH27" i="59"/>
  <c r="BH24" i="59" s="1"/>
  <c r="BH53" i="61"/>
  <c r="BH54" i="61"/>
  <c r="I25" i="61"/>
  <c r="BH56" i="61"/>
  <c r="BH55" i="61"/>
  <c r="BP27" i="37"/>
  <c r="BP24" i="37" s="1"/>
  <c r="BP28" i="37"/>
  <c r="BR53" i="64"/>
  <c r="BR55" i="64"/>
  <c r="BS30" i="64"/>
  <c r="BR56" i="64"/>
  <c r="BR54" i="64"/>
  <c r="BJ54" i="57"/>
  <c r="BK30" i="57"/>
  <c r="BJ53" i="57"/>
  <c r="BJ56" i="57"/>
  <c r="BJ55" i="57"/>
  <c r="BQ53" i="13"/>
  <c r="BQ55" i="13"/>
  <c r="BQ54" i="13"/>
  <c r="BR30" i="13"/>
  <c r="BQ56" i="13"/>
  <c r="BP28" i="13"/>
  <c r="BP27" i="13"/>
  <c r="BP24" i="13" s="1"/>
  <c r="BO27" i="9"/>
  <c r="BO24" i="9" s="1"/>
  <c r="BO28" i="9"/>
  <c r="BP28" i="43"/>
  <c r="BP27" i="43"/>
  <c r="BP24" i="43" s="1"/>
  <c r="BP27" i="17"/>
  <c r="BP24" i="17" s="1"/>
  <c r="BP28" i="17"/>
  <c r="BP28" i="19"/>
  <c r="BP27" i="19"/>
  <c r="BP24" i="19" s="1"/>
  <c r="BR30" i="41"/>
  <c r="BQ53" i="41"/>
  <c r="BQ55" i="41"/>
  <c r="BQ54" i="41"/>
  <c r="BQ56" i="41"/>
  <c r="BP28" i="39"/>
  <c r="BP27" i="39"/>
  <c r="BP24" i="39" s="1"/>
  <c r="BO28" i="23"/>
  <c r="BO27" i="23"/>
  <c r="BO24" i="23" s="1"/>
  <c r="BK53" i="33"/>
  <c r="BK54" i="33"/>
  <c r="BL30" i="33"/>
  <c r="BK55" i="33"/>
  <c r="BK56" i="33"/>
  <c r="BL27" i="51"/>
  <c r="BL24" i="51" s="1"/>
  <c r="BL28" i="51"/>
  <c r="BQ30" i="45"/>
  <c r="BP54" i="45"/>
  <c r="BP53" i="45"/>
  <c r="BP56" i="45"/>
  <c r="BP55" i="45"/>
  <c r="BM30" i="53"/>
  <c r="BL56" i="53"/>
  <c r="BL53" i="53"/>
  <c r="BL55" i="53"/>
  <c r="BL54" i="53"/>
  <c r="BP28" i="15"/>
  <c r="BP27" i="15"/>
  <c r="BP24" i="15" s="1"/>
  <c r="BQ54" i="15"/>
  <c r="BR30" i="15"/>
  <c r="BQ55" i="15"/>
  <c r="BQ53" i="15"/>
  <c r="BQ56" i="15"/>
  <c r="BM27" i="49"/>
  <c r="BM24" i="49" s="1"/>
  <c r="BM28" i="49"/>
  <c r="DO38" i="3"/>
  <c r="DP38" i="3" s="1"/>
  <c r="DQ38" i="3" s="1"/>
  <c r="DR38" i="3" s="1"/>
  <c r="DS38" i="3" s="1"/>
  <c r="DT38" i="3" s="1"/>
  <c r="DU38" i="3" s="1"/>
  <c r="DV38" i="3" s="1"/>
  <c r="DR37" i="3"/>
  <c r="BQ27" i="15" l="1"/>
  <c r="BQ24" i="15" s="1"/>
  <c r="BQ28" i="15"/>
  <c r="BR53" i="15"/>
  <c r="BR54" i="15"/>
  <c r="BS30" i="15"/>
  <c r="BR56" i="15"/>
  <c r="BR55" i="15"/>
  <c r="BM56" i="53"/>
  <c r="BM55" i="53"/>
  <c r="BM53" i="53"/>
  <c r="BN30" i="53"/>
  <c r="BM54" i="53"/>
  <c r="BK28" i="33"/>
  <c r="BK27" i="33"/>
  <c r="BK24" i="33" s="1"/>
  <c r="BP28" i="45"/>
  <c r="BP27" i="45"/>
  <c r="BP24" i="45" s="1"/>
  <c r="BQ54" i="45"/>
  <c r="BQ55" i="45"/>
  <c r="BQ53" i="45"/>
  <c r="BR30" i="45"/>
  <c r="BQ56" i="45"/>
  <c r="BR54" i="41"/>
  <c r="BR53" i="41"/>
  <c r="BR56" i="41"/>
  <c r="BR55" i="41"/>
  <c r="BS30" i="41"/>
  <c r="BS30" i="13"/>
  <c r="BR53" i="13"/>
  <c r="BR56" i="13"/>
  <c r="BR54" i="13"/>
  <c r="BR55" i="13"/>
  <c r="BJ28" i="57"/>
  <c r="BJ27" i="57"/>
  <c r="BJ24" i="57" s="1"/>
  <c r="BH28" i="61"/>
  <c r="BH27" i="61"/>
  <c r="BH24" i="61" s="1"/>
  <c r="BP54" i="25"/>
  <c r="BQ30" i="25"/>
  <c r="BP56" i="25"/>
  <c r="BP53" i="25"/>
  <c r="BP55" i="25"/>
  <c r="BN27" i="49"/>
  <c r="BN24" i="49" s="1"/>
  <c r="BN28" i="49"/>
  <c r="BO53" i="49"/>
  <c r="BP30" i="49"/>
  <c r="BO54" i="49"/>
  <c r="BO56" i="49"/>
  <c r="BO55" i="49"/>
  <c r="BO30" i="51"/>
  <c r="BN53" i="51"/>
  <c r="BN55" i="51"/>
  <c r="BN54" i="51"/>
  <c r="BN56" i="51"/>
  <c r="BJ54" i="59"/>
  <c r="BK30" i="59"/>
  <c r="BJ53" i="59"/>
  <c r="BJ56" i="59"/>
  <c r="BJ55" i="59"/>
  <c r="BL53" i="55"/>
  <c r="BM30" i="55"/>
  <c r="BL56" i="55"/>
  <c r="BL54" i="55"/>
  <c r="BL55" i="55"/>
  <c r="BK28" i="55"/>
  <c r="BK27" i="55"/>
  <c r="BK24" i="55" s="1"/>
  <c r="BQ53" i="23"/>
  <c r="BQ55" i="23"/>
  <c r="BQ56" i="23"/>
  <c r="BR30" i="23"/>
  <c r="BQ54" i="23"/>
  <c r="BR56" i="39"/>
  <c r="BR53" i="39"/>
  <c r="BR54" i="39"/>
  <c r="BR55" i="39"/>
  <c r="BS30" i="39"/>
  <c r="BQ27" i="19"/>
  <c r="BQ24" i="19" s="1"/>
  <c r="BQ28" i="19"/>
  <c r="BR53" i="43"/>
  <c r="BR54" i="43"/>
  <c r="BR56" i="43"/>
  <c r="BS30" i="43"/>
  <c r="BR55" i="43"/>
  <c r="BR30" i="9"/>
  <c r="BQ54" i="9"/>
  <c r="BQ53" i="9"/>
  <c r="BQ56" i="9"/>
  <c r="BQ55" i="9"/>
  <c r="BL54" i="31"/>
  <c r="BM30" i="31"/>
  <c r="BL53" i="31"/>
  <c r="BL56" i="31"/>
  <c r="BL55" i="31"/>
  <c r="BQ27" i="11"/>
  <c r="BQ24" i="11" s="1"/>
  <c r="BQ28" i="11"/>
  <c r="BR54" i="37"/>
  <c r="BR53" i="37"/>
  <c r="BR55" i="37"/>
  <c r="BS30" i="37"/>
  <c r="BR56" i="37"/>
  <c r="BI53" i="61"/>
  <c r="BJ30" i="61"/>
  <c r="BI54" i="61"/>
  <c r="H24" i="61"/>
  <c r="BI56" i="61"/>
  <c r="BI55" i="61"/>
  <c r="BL28" i="27"/>
  <c r="BL27" i="27"/>
  <c r="BL24" i="27" s="1"/>
  <c r="BQ28" i="35"/>
  <c r="BQ27" i="35"/>
  <c r="BQ24" i="35" s="1"/>
  <c r="BL28" i="29"/>
  <c r="BL27" i="29"/>
  <c r="BL24" i="29" s="1"/>
  <c r="BO28" i="47"/>
  <c r="BO27" i="47"/>
  <c r="BO24" i="47" s="1"/>
  <c r="BL28" i="53"/>
  <c r="BL27" i="53"/>
  <c r="BL24" i="53" s="1"/>
  <c r="BL54" i="33"/>
  <c r="BL53" i="33"/>
  <c r="BM30" i="33"/>
  <c r="BL55" i="33"/>
  <c r="BL56" i="33"/>
  <c r="BQ28" i="41"/>
  <c r="BQ27" i="41"/>
  <c r="BQ24" i="41" s="1"/>
  <c r="BQ28" i="13"/>
  <c r="BQ27" i="13"/>
  <c r="BQ24" i="13" s="1"/>
  <c r="BK54" i="57"/>
  <c r="BK53" i="57"/>
  <c r="BL30" i="57"/>
  <c r="BK56" i="57"/>
  <c r="BK55" i="57"/>
  <c r="BS53" i="64"/>
  <c r="BS55" i="64"/>
  <c r="BS54" i="64"/>
  <c r="BT30" i="64"/>
  <c r="BS56" i="64"/>
  <c r="BR28" i="64"/>
  <c r="BR27" i="64"/>
  <c r="BR24" i="64" s="1"/>
  <c r="BO27" i="25"/>
  <c r="BO24" i="25" s="1"/>
  <c r="BO28" i="25"/>
  <c r="BM28" i="51"/>
  <c r="BM27" i="51"/>
  <c r="BM24" i="51" s="1"/>
  <c r="BI28" i="59"/>
  <c r="BI27" i="59"/>
  <c r="BI24" i="59" s="1"/>
  <c r="BP27" i="23"/>
  <c r="BP24" i="23" s="1"/>
  <c r="BP28" i="23"/>
  <c r="BQ27" i="39"/>
  <c r="BQ24" i="39" s="1"/>
  <c r="BQ28" i="39"/>
  <c r="BS30" i="19"/>
  <c r="BR54" i="19"/>
  <c r="BR56" i="19"/>
  <c r="BR53" i="19"/>
  <c r="BR55" i="19"/>
  <c r="BR56" i="17"/>
  <c r="BR53" i="17"/>
  <c r="BR55" i="17"/>
  <c r="BS30" i="17"/>
  <c r="BR54" i="17"/>
  <c r="BQ27" i="17"/>
  <c r="BQ24" i="17" s="1"/>
  <c r="BQ28" i="17"/>
  <c r="BQ27" i="43"/>
  <c r="BQ24" i="43" s="1"/>
  <c r="BQ28" i="43"/>
  <c r="BP27" i="9"/>
  <c r="BP24" i="9" s="1"/>
  <c r="BP28" i="9"/>
  <c r="BK27" i="31"/>
  <c r="BK24" i="31" s="1"/>
  <c r="BK28" i="31"/>
  <c r="BR53" i="11"/>
  <c r="BS30" i="11"/>
  <c r="BR56" i="11"/>
  <c r="BR55" i="11"/>
  <c r="BR54" i="11"/>
  <c r="BQ27" i="37"/>
  <c r="BQ24" i="37" s="1"/>
  <c r="BQ28" i="37"/>
  <c r="BM53" i="27"/>
  <c r="BN30" i="27"/>
  <c r="BM54" i="27"/>
  <c r="BM55" i="27"/>
  <c r="BM56" i="27"/>
  <c r="BR55" i="35"/>
  <c r="BR56" i="35"/>
  <c r="BR54" i="35"/>
  <c r="BS30" i="35"/>
  <c r="BR53" i="35"/>
  <c r="BN30" i="29"/>
  <c r="BM53" i="29"/>
  <c r="BM55" i="29"/>
  <c r="BM54" i="29"/>
  <c r="BM56" i="29"/>
  <c r="BP55" i="47"/>
  <c r="BP54" i="47"/>
  <c r="BQ30" i="47"/>
  <c r="BP56" i="47"/>
  <c r="BP53" i="47"/>
  <c r="DW38" i="3"/>
  <c r="DS37" i="3"/>
  <c r="BN55" i="29" l="1"/>
  <c r="BN53" i="29"/>
  <c r="BO30" i="29"/>
  <c r="BN54" i="29"/>
  <c r="BN56" i="29"/>
  <c r="BS53" i="35"/>
  <c r="BS56" i="35"/>
  <c r="BS55" i="35"/>
  <c r="BT30" i="35"/>
  <c r="BS54" i="35"/>
  <c r="BM27" i="27"/>
  <c r="BM24" i="27" s="1"/>
  <c r="BM28" i="27"/>
  <c r="BT30" i="11"/>
  <c r="BS53" i="11"/>
  <c r="BS55" i="11"/>
  <c r="BS54" i="11"/>
  <c r="BS56" i="11"/>
  <c r="BR27" i="19"/>
  <c r="BR24" i="19" s="1"/>
  <c r="BR28" i="19"/>
  <c r="BP27" i="47"/>
  <c r="BP24" i="47" s="1"/>
  <c r="BP28" i="47"/>
  <c r="BQ56" i="47"/>
  <c r="BQ54" i="47"/>
  <c r="BQ55" i="47"/>
  <c r="BQ53" i="47"/>
  <c r="BR30" i="47"/>
  <c r="BM27" i="29"/>
  <c r="BM24" i="29" s="1"/>
  <c r="BM28" i="29"/>
  <c r="BR27" i="35"/>
  <c r="BR24" i="35" s="1"/>
  <c r="BR28" i="35"/>
  <c r="BN53" i="27"/>
  <c r="BN54" i="27"/>
  <c r="BN55" i="27"/>
  <c r="BN56" i="27"/>
  <c r="BO30" i="27"/>
  <c r="BR27" i="11"/>
  <c r="BR24" i="11" s="1"/>
  <c r="BR28" i="11"/>
  <c r="BT30" i="17"/>
  <c r="BS54" i="17"/>
  <c r="BS56" i="17"/>
  <c r="BS55" i="17"/>
  <c r="BS53" i="17"/>
  <c r="BR27" i="17"/>
  <c r="BR24" i="17" s="1"/>
  <c r="BR28" i="17"/>
  <c r="BS54" i="19"/>
  <c r="BS53" i="19"/>
  <c r="BT30" i="19"/>
  <c r="BS56" i="19"/>
  <c r="BS55" i="19"/>
  <c r="BU30" i="64"/>
  <c r="BT53" i="64"/>
  <c r="BT55" i="64"/>
  <c r="BT54" i="64"/>
  <c r="BT56" i="64"/>
  <c r="BL54" i="57"/>
  <c r="BL53" i="57"/>
  <c r="BM30" i="57"/>
  <c r="BL56" i="57"/>
  <c r="BL55" i="57"/>
  <c r="BL28" i="33"/>
  <c r="BL27" i="33"/>
  <c r="BL24" i="33" s="1"/>
  <c r="BJ54" i="61"/>
  <c r="BK30" i="61"/>
  <c r="BJ53" i="61"/>
  <c r="BJ56" i="61"/>
  <c r="BJ55" i="61"/>
  <c r="BM54" i="31"/>
  <c r="BN30" i="31"/>
  <c r="BM53" i="31"/>
  <c r="BM56" i="31"/>
  <c r="BM55" i="31"/>
  <c r="BQ28" i="9"/>
  <c r="BQ27" i="9"/>
  <c r="BQ24" i="9" s="1"/>
  <c r="BR54" i="9"/>
  <c r="BS30" i="9"/>
  <c r="BR55" i="9"/>
  <c r="BR53" i="9"/>
  <c r="BR56" i="9"/>
  <c r="BS54" i="43"/>
  <c r="BS56" i="43"/>
  <c r="BS53" i="43"/>
  <c r="BT30" i="43"/>
  <c r="BS55" i="43"/>
  <c r="BS55" i="39"/>
  <c r="BS54" i="39"/>
  <c r="BT30" i="39"/>
  <c r="BS53" i="39"/>
  <c r="BS56" i="39"/>
  <c r="BR53" i="23"/>
  <c r="BR55" i="23"/>
  <c r="BR56" i="23"/>
  <c r="BR54" i="23"/>
  <c r="BS30" i="23"/>
  <c r="BL28" i="55"/>
  <c r="BL27" i="55"/>
  <c r="BL24" i="55" s="1"/>
  <c r="BK54" i="59"/>
  <c r="BK56" i="59"/>
  <c r="BK53" i="59"/>
  <c r="BL30" i="59"/>
  <c r="BK55" i="59"/>
  <c r="BO53" i="51"/>
  <c r="BP30" i="51"/>
  <c r="BO56" i="51"/>
  <c r="BO55" i="51"/>
  <c r="BO54" i="51"/>
  <c r="BP53" i="49"/>
  <c r="BP56" i="49"/>
  <c r="BP55" i="49"/>
  <c r="BP54" i="49"/>
  <c r="BQ30" i="49"/>
  <c r="BR27" i="13"/>
  <c r="BR24" i="13" s="1"/>
  <c r="BR28" i="13"/>
  <c r="BT30" i="41"/>
  <c r="BS53" i="41"/>
  <c r="BS55" i="41"/>
  <c r="BS54" i="41"/>
  <c r="BS56" i="41"/>
  <c r="BR53" i="45"/>
  <c r="BR55" i="45"/>
  <c r="BR56" i="45"/>
  <c r="BS30" i="45"/>
  <c r="BR54" i="45"/>
  <c r="BM28" i="53"/>
  <c r="BM27" i="53"/>
  <c r="BM24" i="53" s="1"/>
  <c r="BS28" i="64"/>
  <c r="BS27" i="64"/>
  <c r="BS24" i="64" s="1"/>
  <c r="BK28" i="57"/>
  <c r="BK27" i="57"/>
  <c r="BK24" i="57" s="1"/>
  <c r="BM53" i="33"/>
  <c r="BM54" i="33"/>
  <c r="BN30" i="33"/>
  <c r="BM55" i="33"/>
  <c r="BM56" i="33"/>
  <c r="BI28" i="61"/>
  <c r="BI27" i="61"/>
  <c r="BI24" i="61" s="1"/>
  <c r="BS53" i="37"/>
  <c r="BS54" i="37"/>
  <c r="BT30" i="37"/>
  <c r="BS56" i="37"/>
  <c r="BS55" i="37"/>
  <c r="BR28" i="37"/>
  <c r="BR27" i="37"/>
  <c r="BR24" i="37" s="1"/>
  <c r="BL27" i="31"/>
  <c r="BL24" i="31" s="1"/>
  <c r="BL28" i="31"/>
  <c r="BR27" i="43"/>
  <c r="BR24" i="43" s="1"/>
  <c r="BR28" i="43"/>
  <c r="BR27" i="39"/>
  <c r="BR24" i="39" s="1"/>
  <c r="BR28" i="39"/>
  <c r="BQ27" i="23"/>
  <c r="BQ24" i="23" s="1"/>
  <c r="BQ28" i="23"/>
  <c r="BM54" i="55"/>
  <c r="BN30" i="55"/>
  <c r="BM56" i="55"/>
  <c r="BM53" i="55"/>
  <c r="BM55" i="55"/>
  <c r="BJ28" i="59"/>
  <c r="BJ27" i="59"/>
  <c r="BJ24" i="59" s="1"/>
  <c r="BN28" i="51"/>
  <c r="BN27" i="51"/>
  <c r="BN24" i="51" s="1"/>
  <c r="BO28" i="49"/>
  <c r="BO27" i="49"/>
  <c r="BO24" i="49" s="1"/>
  <c r="BP27" i="25"/>
  <c r="BP24" i="25" s="1"/>
  <c r="BP28" i="25"/>
  <c r="BQ53" i="25"/>
  <c r="BQ54" i="25"/>
  <c r="BR30" i="25"/>
  <c r="BQ56" i="25"/>
  <c r="BQ55" i="25"/>
  <c r="BS56" i="13"/>
  <c r="BS54" i="13"/>
  <c r="BT30" i="13"/>
  <c r="BS55" i="13"/>
  <c r="BS53" i="13"/>
  <c r="BR27" i="41"/>
  <c r="BR24" i="41" s="1"/>
  <c r="BR28" i="41"/>
  <c r="BQ28" i="45"/>
  <c r="BQ27" i="45"/>
  <c r="BQ24" i="45" s="1"/>
  <c r="BN54" i="53"/>
  <c r="BN55" i="53"/>
  <c r="BN53" i="53"/>
  <c r="BO30" i="53"/>
  <c r="BN56" i="53"/>
  <c r="BS54" i="15"/>
  <c r="BT30" i="15"/>
  <c r="BS55" i="15"/>
  <c r="BS53" i="15"/>
  <c r="BS56" i="15"/>
  <c r="BR28" i="15"/>
  <c r="BR27" i="15"/>
  <c r="BR24" i="15" s="1"/>
  <c r="DT37" i="3"/>
  <c r="BS28" i="15" l="1"/>
  <c r="BS27" i="15"/>
  <c r="BS24" i="15" s="1"/>
  <c r="BT53" i="15"/>
  <c r="BT54" i="15"/>
  <c r="BT55" i="15"/>
  <c r="BU30" i="15"/>
  <c r="BT56" i="15"/>
  <c r="BN27" i="53"/>
  <c r="BN24" i="53" s="1"/>
  <c r="BN28" i="53"/>
  <c r="BR53" i="25"/>
  <c r="BR54" i="25"/>
  <c r="BS30" i="25"/>
  <c r="BR56" i="25"/>
  <c r="BR55" i="25"/>
  <c r="BQ27" i="25"/>
  <c r="BQ24" i="25" s="1"/>
  <c r="BQ28" i="25"/>
  <c r="BM27" i="55"/>
  <c r="BM24" i="55" s="1"/>
  <c r="BM28" i="55"/>
  <c r="BN54" i="55"/>
  <c r="BN53" i="55"/>
  <c r="BN56" i="55"/>
  <c r="BO30" i="55"/>
  <c r="BN55" i="55"/>
  <c r="BT53" i="37"/>
  <c r="BT55" i="37"/>
  <c r="BT54" i="37"/>
  <c r="BU30" i="37"/>
  <c r="BT56" i="37"/>
  <c r="BS28" i="37"/>
  <c r="BS27" i="37"/>
  <c r="BS24" i="37" s="1"/>
  <c r="BR28" i="45"/>
  <c r="BR27" i="45"/>
  <c r="BR24" i="45" s="1"/>
  <c r="BS28" i="41"/>
  <c r="BS27" i="41"/>
  <c r="BS24" i="41" s="1"/>
  <c r="BQ53" i="49"/>
  <c r="BR30" i="49"/>
  <c r="BQ54" i="49"/>
  <c r="BQ56" i="49"/>
  <c r="BQ55" i="49"/>
  <c r="BP28" i="49"/>
  <c r="BP27" i="49"/>
  <c r="BP24" i="49" s="1"/>
  <c r="BP53" i="51"/>
  <c r="BQ30" i="51"/>
  <c r="BP56" i="51"/>
  <c r="BP54" i="51"/>
  <c r="BP55" i="51"/>
  <c r="BK28" i="59"/>
  <c r="BK27" i="59"/>
  <c r="BK24" i="59" s="1"/>
  <c r="BT53" i="39"/>
  <c r="BT54" i="39"/>
  <c r="BT56" i="39"/>
  <c r="BT55" i="39"/>
  <c r="BU30" i="39"/>
  <c r="BT54" i="43"/>
  <c r="BT53" i="43"/>
  <c r="BT55" i="43"/>
  <c r="BU30" i="43"/>
  <c r="BT56" i="43"/>
  <c r="BN53" i="31"/>
  <c r="BN54" i="31"/>
  <c r="BO30" i="31"/>
  <c r="BN55" i="31"/>
  <c r="BN56" i="31"/>
  <c r="BJ28" i="61"/>
  <c r="BJ27" i="61"/>
  <c r="BJ24" i="61" s="1"/>
  <c r="BL27" i="57"/>
  <c r="BL24" i="57" s="1"/>
  <c r="BL28" i="57"/>
  <c r="BU53" i="64"/>
  <c r="BU55" i="64"/>
  <c r="BU54" i="64"/>
  <c r="BV30" i="64"/>
  <c r="BU56" i="64"/>
  <c r="BS27" i="19"/>
  <c r="BS24" i="19" s="1"/>
  <c r="BS28" i="19"/>
  <c r="BS28" i="17"/>
  <c r="BS27" i="17"/>
  <c r="BS24" i="17" s="1"/>
  <c r="BU30" i="17"/>
  <c r="BT53" i="17"/>
  <c r="BT56" i="17"/>
  <c r="BT54" i="17"/>
  <c r="BT55" i="17"/>
  <c r="BR56" i="47"/>
  <c r="BR53" i="47"/>
  <c r="BR55" i="47"/>
  <c r="BR54" i="47"/>
  <c r="BS30" i="47"/>
  <c r="BS28" i="11"/>
  <c r="BS27" i="11"/>
  <c r="BS24" i="11" s="1"/>
  <c r="BS28" i="35"/>
  <c r="BS27" i="35"/>
  <c r="BS24" i="35" s="1"/>
  <c r="BN28" i="29"/>
  <c r="BN27" i="29"/>
  <c r="BN24" i="29" s="1"/>
  <c r="BP30" i="53"/>
  <c r="BO56" i="53"/>
  <c r="BO53" i="53"/>
  <c r="BO55" i="53"/>
  <c r="BO54" i="53"/>
  <c r="BS28" i="13"/>
  <c r="BS27" i="13"/>
  <c r="BS24" i="13" s="1"/>
  <c r="BT53" i="13"/>
  <c r="BT55" i="13"/>
  <c r="BU30" i="13"/>
  <c r="BT56" i="13"/>
  <c r="BT54" i="13"/>
  <c r="BO30" i="33"/>
  <c r="BN53" i="33"/>
  <c r="BN54" i="33"/>
  <c r="BN55" i="33"/>
  <c r="BN56" i="33"/>
  <c r="BM27" i="33"/>
  <c r="BM24" i="33" s="1"/>
  <c r="BM28" i="33"/>
  <c r="BS53" i="45"/>
  <c r="BS54" i="45"/>
  <c r="BS55" i="45"/>
  <c r="BS56" i="45"/>
  <c r="BT30" i="45"/>
  <c r="BT54" i="41"/>
  <c r="BU30" i="41"/>
  <c r="BT56" i="41"/>
  <c r="BT53" i="41"/>
  <c r="BT55" i="41"/>
  <c r="BO28" i="51"/>
  <c r="BO27" i="51"/>
  <c r="BO24" i="51" s="1"/>
  <c r="BL54" i="59"/>
  <c r="BM30" i="59"/>
  <c r="BL53" i="59"/>
  <c r="BL56" i="59"/>
  <c r="BL55" i="59"/>
  <c r="BS53" i="23"/>
  <c r="BS55" i="23"/>
  <c r="BS54" i="23"/>
  <c r="BT30" i="23"/>
  <c r="BS56" i="23"/>
  <c r="BR28" i="23"/>
  <c r="BR27" i="23"/>
  <c r="BR24" i="23" s="1"/>
  <c r="BS28" i="39"/>
  <c r="BS27" i="39"/>
  <c r="BS24" i="39" s="1"/>
  <c r="BS28" i="43"/>
  <c r="BS27" i="43"/>
  <c r="BS24" i="43" s="1"/>
  <c r="BR28" i="9"/>
  <c r="BR27" i="9"/>
  <c r="BR24" i="9" s="1"/>
  <c r="BT30" i="9"/>
  <c r="BS53" i="9"/>
  <c r="BS56" i="9"/>
  <c r="BS54" i="9"/>
  <c r="BS55" i="9"/>
  <c r="BM27" i="31"/>
  <c r="BM24" i="31" s="1"/>
  <c r="BM28" i="31"/>
  <c r="BK53" i="61"/>
  <c r="BL30" i="61"/>
  <c r="BK54" i="61"/>
  <c r="BK56" i="61"/>
  <c r="BK55" i="61"/>
  <c r="BN30" i="57"/>
  <c r="BM53" i="57"/>
  <c r="BM54" i="57"/>
  <c r="BM56" i="57"/>
  <c r="BM55" i="57"/>
  <c r="BT27" i="64"/>
  <c r="BT24" i="64" s="1"/>
  <c r="BT28" i="64"/>
  <c r="BT54" i="19"/>
  <c r="BT56" i="19"/>
  <c r="BU30" i="19"/>
  <c r="BT55" i="19"/>
  <c r="BT53" i="19"/>
  <c r="BO56" i="27"/>
  <c r="BP30" i="27"/>
  <c r="BO54" i="27"/>
  <c r="BO55" i="27"/>
  <c r="BO53" i="27"/>
  <c r="BN27" i="27"/>
  <c r="BN24" i="27" s="1"/>
  <c r="BN28" i="27"/>
  <c r="BQ27" i="47"/>
  <c r="BQ24" i="47" s="1"/>
  <c r="BQ28" i="47"/>
  <c r="BT54" i="11"/>
  <c r="BU30" i="11"/>
  <c r="BT55" i="11"/>
  <c r="BT53" i="11"/>
  <c r="BT56" i="11"/>
  <c r="BT55" i="35"/>
  <c r="BT56" i="35"/>
  <c r="BT54" i="35"/>
  <c r="BU30" i="35"/>
  <c r="BT53" i="35"/>
  <c r="BO55" i="29"/>
  <c r="BO53" i="29"/>
  <c r="BP30" i="29"/>
  <c r="BO54" i="29"/>
  <c r="BO56" i="29"/>
  <c r="DU37" i="3"/>
  <c r="DV37" i="3" s="1"/>
  <c r="BP55" i="27" l="1"/>
  <c r="BP54" i="27"/>
  <c r="BP56" i="27"/>
  <c r="BP53" i="27"/>
  <c r="BQ30" i="27"/>
  <c r="BM27" i="57"/>
  <c r="BM24" i="57" s="1"/>
  <c r="BM28" i="57"/>
  <c r="BK27" i="61"/>
  <c r="BK24" i="61" s="1"/>
  <c r="BK28" i="61"/>
  <c r="BO27" i="29"/>
  <c r="BO24" i="29" s="1"/>
  <c r="BO28" i="29"/>
  <c r="BT27" i="35"/>
  <c r="BT24" i="35" s="1"/>
  <c r="BT28" i="35"/>
  <c r="BT27" i="11"/>
  <c r="BT24" i="11" s="1"/>
  <c r="BT28" i="11"/>
  <c r="BU54" i="11"/>
  <c r="BV30" i="11"/>
  <c r="BU56" i="11"/>
  <c r="BU53" i="11"/>
  <c r="BU55" i="11"/>
  <c r="BO27" i="27"/>
  <c r="BO24" i="27" s="1"/>
  <c r="BO28" i="27"/>
  <c r="BN54" i="57"/>
  <c r="BO30" i="57"/>
  <c r="BN56" i="57"/>
  <c r="BN53" i="57"/>
  <c r="BN55" i="57"/>
  <c r="BL54" i="61"/>
  <c r="BM30" i="61"/>
  <c r="BL56" i="61"/>
  <c r="BL53" i="61"/>
  <c r="BL55" i="61"/>
  <c r="BT56" i="9"/>
  <c r="BT53" i="9"/>
  <c r="BT55" i="9"/>
  <c r="BT54" i="9"/>
  <c r="BU30" i="9"/>
  <c r="BT55" i="23"/>
  <c r="BU30" i="23"/>
  <c r="BT53" i="23"/>
  <c r="BT54" i="23"/>
  <c r="BT56" i="23"/>
  <c r="BL27" i="59"/>
  <c r="BL24" i="59" s="1"/>
  <c r="BL28" i="59"/>
  <c r="BT28" i="41"/>
  <c r="BT27" i="41"/>
  <c r="BT24" i="41" s="1"/>
  <c r="BV30" i="41"/>
  <c r="BU55" i="41"/>
  <c r="BU54" i="41"/>
  <c r="BU53" i="41"/>
  <c r="BU56" i="41"/>
  <c r="BT53" i="45"/>
  <c r="BT56" i="45"/>
  <c r="BT55" i="45"/>
  <c r="BT54" i="45"/>
  <c r="BU30" i="45"/>
  <c r="BS28" i="45"/>
  <c r="BS27" i="45"/>
  <c r="BS24" i="45" s="1"/>
  <c r="BN27" i="33"/>
  <c r="BN24" i="33" s="1"/>
  <c r="BN28" i="33"/>
  <c r="BU54" i="13"/>
  <c r="BV30" i="13"/>
  <c r="BU55" i="13"/>
  <c r="BU53" i="13"/>
  <c r="BU56" i="13"/>
  <c r="BT28" i="13"/>
  <c r="BT27" i="13"/>
  <c r="BT24" i="13" s="1"/>
  <c r="BS53" i="47"/>
  <c r="BS54" i="47"/>
  <c r="BS55" i="47"/>
  <c r="BS56" i="47"/>
  <c r="BT30" i="47"/>
  <c r="BT27" i="17"/>
  <c r="BT24" i="17" s="1"/>
  <c r="BT28" i="17"/>
  <c r="BU28" i="64"/>
  <c r="BU27" i="64"/>
  <c r="BU24" i="64" s="1"/>
  <c r="BP28" i="51"/>
  <c r="BP27" i="51"/>
  <c r="BP24" i="51" s="1"/>
  <c r="BR53" i="49"/>
  <c r="BR56" i="49"/>
  <c r="BS30" i="49"/>
  <c r="BR54" i="49"/>
  <c r="BR55" i="49"/>
  <c r="BT28" i="37"/>
  <c r="BT27" i="37"/>
  <c r="BT24" i="37" s="1"/>
  <c r="BO53" i="55"/>
  <c r="BP30" i="55"/>
  <c r="BO56" i="55"/>
  <c r="BO54" i="55"/>
  <c r="BO55" i="55"/>
  <c r="BN28" i="55"/>
  <c r="BN27" i="55"/>
  <c r="BN24" i="55" s="1"/>
  <c r="BS54" i="25"/>
  <c r="BS53" i="25"/>
  <c r="BS55" i="25"/>
  <c r="BT30" i="25"/>
  <c r="BS56" i="25"/>
  <c r="BR28" i="25"/>
  <c r="BR27" i="25"/>
  <c r="BR24" i="25" s="1"/>
  <c r="BU53" i="15"/>
  <c r="BU56" i="15"/>
  <c r="BU54" i="15"/>
  <c r="BV30" i="15"/>
  <c r="BU55" i="15"/>
  <c r="BP54" i="29"/>
  <c r="BP55" i="29"/>
  <c r="BQ30" i="29"/>
  <c r="BP53" i="29"/>
  <c r="BP56" i="29"/>
  <c r="BU53" i="35"/>
  <c r="BU56" i="35"/>
  <c r="BU55" i="35"/>
  <c r="BU54" i="35"/>
  <c r="BV30" i="35"/>
  <c r="BT27" i="19"/>
  <c r="BT24" i="19" s="1"/>
  <c r="BT28" i="19"/>
  <c r="BU55" i="19"/>
  <c r="BU54" i="19"/>
  <c r="BV30" i="19"/>
  <c r="BU56" i="19"/>
  <c r="BU53" i="19"/>
  <c r="BS28" i="9"/>
  <c r="BS27" i="9"/>
  <c r="BS24" i="9" s="1"/>
  <c r="BS27" i="23"/>
  <c r="BS24" i="23" s="1"/>
  <c r="BS28" i="23"/>
  <c r="BM54" i="59"/>
  <c r="BN30" i="59"/>
  <c r="BM56" i="59"/>
  <c r="BM53" i="59"/>
  <c r="BM55" i="59"/>
  <c r="BO54" i="33"/>
  <c r="BP30" i="33"/>
  <c r="BO53" i="33"/>
  <c r="BO55" i="33"/>
  <c r="BO56" i="33"/>
  <c r="BO27" i="53"/>
  <c r="BO24" i="53" s="1"/>
  <c r="BO28" i="53"/>
  <c r="BQ30" i="53"/>
  <c r="BP56" i="53"/>
  <c r="BP53" i="53"/>
  <c r="BP55" i="53"/>
  <c r="BP54" i="53"/>
  <c r="BR27" i="47"/>
  <c r="BR24" i="47" s="1"/>
  <c r="BR28" i="47"/>
  <c r="BU56" i="17"/>
  <c r="BU54" i="17"/>
  <c r="BU53" i="17"/>
  <c r="BV30" i="17"/>
  <c r="BU55" i="17"/>
  <c r="BV54" i="64"/>
  <c r="BW30" i="64"/>
  <c r="BV56" i="64"/>
  <c r="BV53" i="64"/>
  <c r="BV55" i="64"/>
  <c r="BO54" i="31"/>
  <c r="BP30" i="31"/>
  <c r="BO53" i="31"/>
  <c r="BO55" i="31"/>
  <c r="BO56" i="31"/>
  <c r="BN28" i="31"/>
  <c r="BN27" i="31"/>
  <c r="BN24" i="31" s="1"/>
  <c r="BU53" i="43"/>
  <c r="BV30" i="43"/>
  <c r="BU55" i="43"/>
  <c r="BU54" i="43"/>
  <c r="BU56" i="43"/>
  <c r="BT28" i="43"/>
  <c r="BT27" i="43"/>
  <c r="BT24" i="43" s="1"/>
  <c r="BU56" i="39"/>
  <c r="BU54" i="39"/>
  <c r="BU53" i="39"/>
  <c r="BV30" i="39"/>
  <c r="BU55" i="39"/>
  <c r="BT27" i="39"/>
  <c r="BT24" i="39" s="1"/>
  <c r="BT28" i="39"/>
  <c r="BQ54" i="51"/>
  <c r="BR30" i="51"/>
  <c r="BQ56" i="51"/>
  <c r="BQ53" i="51"/>
  <c r="BQ55" i="51"/>
  <c r="BQ27" i="49"/>
  <c r="BQ24" i="49" s="1"/>
  <c r="BQ28" i="49"/>
  <c r="BU53" i="37"/>
  <c r="BU54" i="37"/>
  <c r="BV30" i="37"/>
  <c r="BU56" i="37"/>
  <c r="BU55" i="37"/>
  <c r="BT27" i="15"/>
  <c r="BT24" i="15" s="1"/>
  <c r="BT28" i="15"/>
  <c r="DW37" i="3"/>
  <c r="BW30" i="37" l="1"/>
  <c r="BV54" i="37"/>
  <c r="BV55" i="37"/>
  <c r="BV53" i="37"/>
  <c r="BV56" i="37"/>
  <c r="BU28" i="37"/>
  <c r="BU27" i="37"/>
  <c r="BU24" i="37" s="1"/>
  <c r="BQ27" i="51"/>
  <c r="BQ24" i="51" s="1"/>
  <c r="BQ28" i="51"/>
  <c r="BR54" i="51"/>
  <c r="BS30" i="51"/>
  <c r="BR56" i="51"/>
  <c r="BR53" i="51"/>
  <c r="BR55" i="51"/>
  <c r="BU28" i="39"/>
  <c r="BU27" i="39"/>
  <c r="BU24" i="39" s="1"/>
  <c r="BV54" i="43"/>
  <c r="BV55" i="43"/>
  <c r="BV53" i="43"/>
  <c r="BW30" i="43"/>
  <c r="BV56" i="43"/>
  <c r="BW53" i="64"/>
  <c r="BW55" i="64"/>
  <c r="BW54" i="64"/>
  <c r="BX30" i="64"/>
  <c r="BW56" i="64"/>
  <c r="BV55" i="39"/>
  <c r="BV56" i="39"/>
  <c r="BV53" i="39"/>
  <c r="BW30" i="39"/>
  <c r="BV54" i="39"/>
  <c r="BU28" i="43"/>
  <c r="BU27" i="43"/>
  <c r="BU24" i="43" s="1"/>
  <c r="BP53" i="31"/>
  <c r="BP54" i="31"/>
  <c r="BQ30" i="31"/>
  <c r="BP55" i="31"/>
  <c r="BP56" i="31"/>
  <c r="BV53" i="17"/>
  <c r="BW30" i="17"/>
  <c r="BV56" i="17"/>
  <c r="BV55" i="17"/>
  <c r="BV54" i="17"/>
  <c r="BP28" i="53"/>
  <c r="BP27" i="53"/>
  <c r="BP24" i="53" s="1"/>
  <c r="BR30" i="53"/>
  <c r="BQ56" i="53"/>
  <c r="BQ53" i="53"/>
  <c r="BQ55" i="53"/>
  <c r="BQ54" i="53"/>
  <c r="BP53" i="33"/>
  <c r="BQ30" i="33"/>
  <c r="BP54" i="33"/>
  <c r="BP55" i="33"/>
  <c r="BP56" i="33"/>
  <c r="BV54" i="35"/>
  <c r="BV56" i="35"/>
  <c r="BV53" i="35"/>
  <c r="BW30" i="35"/>
  <c r="BV55" i="35"/>
  <c r="BU27" i="35"/>
  <c r="BU24" i="35" s="1"/>
  <c r="BU28" i="35"/>
  <c r="BP28" i="29"/>
  <c r="BP27" i="29"/>
  <c r="BP24" i="29" s="1"/>
  <c r="BU27" i="15"/>
  <c r="BU24" i="15" s="1"/>
  <c r="BU28" i="15"/>
  <c r="BT54" i="25"/>
  <c r="BU30" i="25"/>
  <c r="BT56" i="25"/>
  <c r="BT53" i="25"/>
  <c r="BT55" i="25"/>
  <c r="BS27" i="25"/>
  <c r="BS24" i="25" s="1"/>
  <c r="BS28" i="25"/>
  <c r="BO27" i="55"/>
  <c r="BO24" i="55" s="1"/>
  <c r="BO28" i="55"/>
  <c r="BT55" i="47"/>
  <c r="BU30" i="47"/>
  <c r="BT56" i="47"/>
  <c r="BT54" i="47"/>
  <c r="BT53" i="47"/>
  <c r="BS27" i="47"/>
  <c r="BS24" i="47" s="1"/>
  <c r="BS28" i="47"/>
  <c r="BU27" i="13"/>
  <c r="BU24" i="13" s="1"/>
  <c r="BU28" i="13"/>
  <c r="BV53" i="13"/>
  <c r="BV55" i="13"/>
  <c r="BV54" i="13"/>
  <c r="BW30" i="13"/>
  <c r="BV56" i="13"/>
  <c r="BU55" i="45"/>
  <c r="BV30" i="45"/>
  <c r="BU54" i="45"/>
  <c r="BU53" i="45"/>
  <c r="BU56" i="45"/>
  <c r="BT27" i="45"/>
  <c r="BT24" i="45" s="1"/>
  <c r="BT28" i="45"/>
  <c r="BU28" i="41"/>
  <c r="BU27" i="41"/>
  <c r="BU24" i="41" s="1"/>
  <c r="BT28" i="23"/>
  <c r="BT27" i="23"/>
  <c r="BT24" i="23" s="1"/>
  <c r="BT27" i="9"/>
  <c r="BT24" i="9" s="1"/>
  <c r="BT28" i="9"/>
  <c r="BN27" i="57"/>
  <c r="BN24" i="57" s="1"/>
  <c r="BN28" i="57"/>
  <c r="BO54" i="57"/>
  <c r="BP30" i="57"/>
  <c r="BO56" i="57"/>
  <c r="BO53" i="57"/>
  <c r="BO55" i="57"/>
  <c r="BP27" i="27"/>
  <c r="BP24" i="27" s="1"/>
  <c r="BP28" i="27"/>
  <c r="BO28" i="31"/>
  <c r="BO27" i="31"/>
  <c r="BO24" i="31" s="1"/>
  <c r="BV28" i="64"/>
  <c r="BV27" i="64"/>
  <c r="BV24" i="64" s="1"/>
  <c r="BU27" i="17"/>
  <c r="BU24" i="17" s="1"/>
  <c r="BU28" i="17"/>
  <c r="BO27" i="33"/>
  <c r="BO24" i="33" s="1"/>
  <c r="BO28" i="33"/>
  <c r="BM28" i="59"/>
  <c r="BM27" i="59"/>
  <c r="BM24" i="59" s="1"/>
  <c r="BN53" i="59"/>
  <c r="BN56" i="59"/>
  <c r="BN54" i="59"/>
  <c r="BO30" i="59"/>
  <c r="BN55" i="59"/>
  <c r="BU28" i="19"/>
  <c r="BU27" i="19"/>
  <c r="BU24" i="19" s="1"/>
  <c r="BW30" i="19"/>
  <c r="BV53" i="19"/>
  <c r="BV55" i="19"/>
  <c r="BV54" i="19"/>
  <c r="BV56" i="19"/>
  <c r="BQ53" i="29"/>
  <c r="BQ54" i="29"/>
  <c r="BQ55" i="29"/>
  <c r="BR30" i="29"/>
  <c r="BQ56" i="29"/>
  <c r="BV54" i="15"/>
  <c r="BW30" i="15"/>
  <c r="BV56" i="15"/>
  <c r="BV53" i="15"/>
  <c r="BV55" i="15"/>
  <c r="BP54" i="55"/>
  <c r="BP53" i="55"/>
  <c r="BQ30" i="55"/>
  <c r="BP56" i="55"/>
  <c r="BP55" i="55"/>
  <c r="BT30" i="49"/>
  <c r="BS53" i="49"/>
  <c r="BS54" i="49"/>
  <c r="BS56" i="49"/>
  <c r="BS55" i="49"/>
  <c r="BR28" i="49"/>
  <c r="BR27" i="49"/>
  <c r="BR24" i="49" s="1"/>
  <c r="BV56" i="41"/>
  <c r="BW30" i="41"/>
  <c r="BV55" i="41"/>
  <c r="BV54" i="41"/>
  <c r="BV53" i="41"/>
  <c r="BU53" i="23"/>
  <c r="BU54" i="23"/>
  <c r="BU56" i="23"/>
  <c r="BU55" i="23"/>
  <c r="BV30" i="23"/>
  <c r="BU54" i="9"/>
  <c r="BU55" i="9"/>
  <c r="BV30" i="9"/>
  <c r="BU53" i="9"/>
  <c r="BU56" i="9"/>
  <c r="BL27" i="61"/>
  <c r="BL24" i="61" s="1"/>
  <c r="BL28" i="61"/>
  <c r="BM53" i="61"/>
  <c r="BN30" i="61"/>
  <c r="BM56" i="61"/>
  <c r="BM54" i="61"/>
  <c r="BM55" i="61"/>
  <c r="BU28" i="11"/>
  <c r="BU27" i="11"/>
  <c r="BU24" i="11" s="1"/>
  <c r="BV53" i="11"/>
  <c r="BV56" i="11"/>
  <c r="BV54" i="11"/>
  <c r="BW30" i="11"/>
  <c r="BV55" i="11"/>
  <c r="BQ54" i="27"/>
  <c r="BQ53" i="27"/>
  <c r="BR30" i="27"/>
  <c r="BQ56" i="27"/>
  <c r="BQ55" i="27"/>
  <c r="CE53" i="3"/>
  <c r="CE55" i="3"/>
  <c r="CE54" i="3"/>
  <c r="CE56" i="3"/>
  <c r="BQ28" i="27" l="1"/>
  <c r="BQ27" i="27"/>
  <c r="BQ24" i="27" s="1"/>
  <c r="BV27" i="11"/>
  <c r="BV24" i="11" s="1"/>
  <c r="BV28" i="11"/>
  <c r="BN53" i="61"/>
  <c r="BN56" i="61"/>
  <c r="BN54" i="61"/>
  <c r="BO30" i="61"/>
  <c r="BN55" i="61"/>
  <c r="BV56" i="9"/>
  <c r="BW30" i="9"/>
  <c r="BV55" i="9"/>
  <c r="BV54" i="9"/>
  <c r="BV53" i="9"/>
  <c r="BV27" i="41"/>
  <c r="BV24" i="41" s="1"/>
  <c r="BV28" i="41"/>
  <c r="BS27" i="49"/>
  <c r="BS24" i="49" s="1"/>
  <c r="BS28" i="49"/>
  <c r="BR30" i="55"/>
  <c r="BQ53" i="55"/>
  <c r="BQ54" i="55"/>
  <c r="BQ56" i="55"/>
  <c r="BQ55" i="55"/>
  <c r="BV27" i="15"/>
  <c r="BV24" i="15" s="1"/>
  <c r="BV28" i="15"/>
  <c r="BW54" i="15"/>
  <c r="BX30" i="15"/>
  <c r="BW56" i="15"/>
  <c r="BW53" i="15"/>
  <c r="BW55" i="15"/>
  <c r="BQ28" i="29"/>
  <c r="BQ27" i="29"/>
  <c r="BQ24" i="29" s="1"/>
  <c r="BV27" i="19"/>
  <c r="BV24" i="19" s="1"/>
  <c r="BV28" i="19"/>
  <c r="BN27" i="59"/>
  <c r="BN24" i="59" s="1"/>
  <c r="BN28" i="59"/>
  <c r="BO27" i="57"/>
  <c r="BO24" i="57" s="1"/>
  <c r="BO28" i="57"/>
  <c r="BP53" i="57"/>
  <c r="BQ30" i="57"/>
  <c r="BP56" i="57"/>
  <c r="BP54" i="57"/>
  <c r="BP55" i="57"/>
  <c r="BX30" i="13"/>
  <c r="BW53" i="13"/>
  <c r="BW55" i="13"/>
  <c r="BW54" i="13"/>
  <c r="BW56" i="13"/>
  <c r="BT28" i="47"/>
  <c r="BT27" i="47"/>
  <c r="BT24" i="47" s="1"/>
  <c r="BT27" i="25"/>
  <c r="BT24" i="25" s="1"/>
  <c r="BT28" i="25"/>
  <c r="BV30" i="25"/>
  <c r="BU53" i="25"/>
  <c r="BU55" i="25"/>
  <c r="BU54" i="25"/>
  <c r="BU56" i="25"/>
  <c r="BV28" i="35"/>
  <c r="BV27" i="35"/>
  <c r="BV24" i="35" s="1"/>
  <c r="BQ54" i="33"/>
  <c r="BR30" i="33"/>
  <c r="BQ53" i="33"/>
  <c r="BQ55" i="33"/>
  <c r="BQ56" i="33"/>
  <c r="BQ28" i="53"/>
  <c r="BQ27" i="53"/>
  <c r="BQ24" i="53" s="1"/>
  <c r="BS30" i="53"/>
  <c r="BR56" i="53"/>
  <c r="BR53" i="53"/>
  <c r="BR55" i="53"/>
  <c r="BR54" i="53"/>
  <c r="BW54" i="17"/>
  <c r="BX30" i="17"/>
  <c r="BW55" i="17"/>
  <c r="BW56" i="17"/>
  <c r="BW53" i="17"/>
  <c r="BQ54" i="31"/>
  <c r="BQ53" i="31"/>
  <c r="BR30" i="31"/>
  <c r="BQ55" i="31"/>
  <c r="BQ56" i="31"/>
  <c r="BP28" i="31"/>
  <c r="BP27" i="31"/>
  <c r="BP24" i="31" s="1"/>
  <c r="BW53" i="39"/>
  <c r="BW54" i="39"/>
  <c r="BX30" i="39"/>
  <c r="BW55" i="39"/>
  <c r="BW56" i="39"/>
  <c r="BW27" i="64"/>
  <c r="BW24" i="64" s="1"/>
  <c r="BW28" i="64"/>
  <c r="BW54" i="43"/>
  <c r="BW55" i="43"/>
  <c r="BW53" i="43"/>
  <c r="BX30" i="43"/>
  <c r="BW56" i="43"/>
  <c r="BV28" i="37"/>
  <c r="BV27" i="37"/>
  <c r="BV24" i="37" s="1"/>
  <c r="BR54" i="27"/>
  <c r="BS30" i="27"/>
  <c r="BR55" i="27"/>
  <c r="BR53" i="27"/>
  <c r="BR56" i="27"/>
  <c r="BW54" i="11"/>
  <c r="BX30" i="11"/>
  <c r="BW55" i="11"/>
  <c r="BW53" i="11"/>
  <c r="BW56" i="11"/>
  <c r="BM27" i="61"/>
  <c r="BM24" i="61" s="1"/>
  <c r="BM28" i="61"/>
  <c r="BU27" i="9"/>
  <c r="BU24" i="9" s="1"/>
  <c r="BU28" i="9"/>
  <c r="BV56" i="23"/>
  <c r="BV53" i="23"/>
  <c r="BW30" i="23"/>
  <c r="BV54" i="23"/>
  <c r="BV55" i="23"/>
  <c r="BU27" i="23"/>
  <c r="BU24" i="23" s="1"/>
  <c r="BU28" i="23"/>
  <c r="BW54" i="41"/>
  <c r="BX30" i="41"/>
  <c r="BW56" i="41"/>
  <c r="BW53" i="41"/>
  <c r="BW55" i="41"/>
  <c r="BT55" i="49"/>
  <c r="BT53" i="49"/>
  <c r="BT56" i="49"/>
  <c r="BT54" i="49"/>
  <c r="BU30" i="49"/>
  <c r="BP28" i="55"/>
  <c r="BP27" i="55"/>
  <c r="BP24" i="55" s="1"/>
  <c r="BR55" i="29"/>
  <c r="BS30" i="29"/>
  <c r="BR53" i="29"/>
  <c r="BR54" i="29"/>
  <c r="BR56" i="29"/>
  <c r="BW53" i="19"/>
  <c r="BW56" i="19"/>
  <c r="BW54" i="19"/>
  <c r="BX30" i="19"/>
  <c r="BW55" i="19"/>
  <c r="BO54" i="59"/>
  <c r="BO53" i="59"/>
  <c r="BO56" i="59"/>
  <c r="BP30" i="59"/>
  <c r="BO55" i="59"/>
  <c r="BU27" i="45"/>
  <c r="BU24" i="45" s="1"/>
  <c r="BU28" i="45"/>
  <c r="BV54" i="45"/>
  <c r="BV56" i="45"/>
  <c r="BV55" i="45"/>
  <c r="BV53" i="45"/>
  <c r="BW30" i="45"/>
  <c r="BV28" i="13"/>
  <c r="BV27" i="13"/>
  <c r="BV24" i="13" s="1"/>
  <c r="BU54" i="47"/>
  <c r="BV30" i="47"/>
  <c r="BU55" i="47"/>
  <c r="BU53" i="47"/>
  <c r="BU56" i="47"/>
  <c r="BW55" i="35"/>
  <c r="BW53" i="35"/>
  <c r="BW56" i="35"/>
  <c r="BW54" i="35"/>
  <c r="BX30" i="35"/>
  <c r="BP28" i="33"/>
  <c r="BP27" i="33"/>
  <c r="BP24" i="33" s="1"/>
  <c r="BV27" i="17"/>
  <c r="BV24" i="17" s="1"/>
  <c r="BV28" i="17"/>
  <c r="BV28" i="39"/>
  <c r="BV27" i="39"/>
  <c r="BV24" i="39" s="1"/>
  <c r="BX54" i="64"/>
  <c r="BY30" i="64"/>
  <c r="BX56" i="64"/>
  <c r="BX53" i="64"/>
  <c r="BX55" i="64"/>
  <c r="BV28" i="43"/>
  <c r="BV27" i="43"/>
  <c r="BV24" i="43" s="1"/>
  <c r="BR28" i="51"/>
  <c r="BR27" i="51"/>
  <c r="BR24" i="51" s="1"/>
  <c r="BT30" i="51"/>
  <c r="BS53" i="51"/>
  <c r="BS55" i="51"/>
  <c r="BS54" i="51"/>
  <c r="BS56" i="51"/>
  <c r="BX30" i="37"/>
  <c r="BW55" i="37"/>
  <c r="BW54" i="37"/>
  <c r="BW53" i="37"/>
  <c r="BW56" i="37"/>
  <c r="CE27" i="3"/>
  <c r="CE28" i="3"/>
  <c r="AD30" i="3"/>
  <c r="AD53" i="3" s="1"/>
  <c r="BW27" i="37" l="1"/>
  <c r="BW24" i="37" s="1"/>
  <c r="BW28" i="37"/>
  <c r="BT54" i="51"/>
  <c r="BT53" i="51"/>
  <c r="BT56" i="51"/>
  <c r="BU30" i="51"/>
  <c r="BT55" i="51"/>
  <c r="BX28" i="64"/>
  <c r="BX27" i="64"/>
  <c r="BX24" i="64" s="1"/>
  <c r="BY53" i="64"/>
  <c r="BY55" i="64"/>
  <c r="BY54" i="64"/>
  <c r="BZ30" i="64"/>
  <c r="BY56" i="64"/>
  <c r="BX55" i="35"/>
  <c r="BX54" i="35"/>
  <c r="BX56" i="35"/>
  <c r="BX53" i="35"/>
  <c r="BY30" i="35"/>
  <c r="BU28" i="47"/>
  <c r="BU27" i="47"/>
  <c r="BU24" i="47" s="1"/>
  <c r="BV53" i="47"/>
  <c r="BV54" i="47"/>
  <c r="BV56" i="47"/>
  <c r="BW30" i="47"/>
  <c r="BV55" i="47"/>
  <c r="BW54" i="45"/>
  <c r="BX30" i="45"/>
  <c r="BW53" i="45"/>
  <c r="BW55" i="45"/>
  <c r="BW56" i="45"/>
  <c r="BP53" i="59"/>
  <c r="BP54" i="59"/>
  <c r="BP56" i="59"/>
  <c r="BQ30" i="59"/>
  <c r="BP55" i="59"/>
  <c r="BO27" i="59"/>
  <c r="BO24" i="59" s="1"/>
  <c r="BO28" i="59"/>
  <c r="BW27" i="19"/>
  <c r="BW24" i="19" s="1"/>
  <c r="BW28" i="19"/>
  <c r="BS54" i="29"/>
  <c r="BS55" i="29"/>
  <c r="BT30" i="29"/>
  <c r="BS53" i="29"/>
  <c r="BS56" i="29"/>
  <c r="BV30" i="49"/>
  <c r="BU53" i="49"/>
  <c r="BU55" i="49"/>
  <c r="BU54" i="49"/>
  <c r="BU56" i="49"/>
  <c r="BW28" i="41"/>
  <c r="BW27" i="41"/>
  <c r="BW24" i="41" s="1"/>
  <c r="BX54" i="41"/>
  <c r="BX53" i="41"/>
  <c r="BX55" i="41"/>
  <c r="BX56" i="41"/>
  <c r="BY30" i="41"/>
  <c r="BW53" i="23"/>
  <c r="BX30" i="23"/>
  <c r="BW56" i="23"/>
  <c r="BW54" i="23"/>
  <c r="BW55" i="23"/>
  <c r="BW27" i="11"/>
  <c r="BW24" i="11" s="1"/>
  <c r="BW28" i="11"/>
  <c r="BX53" i="11"/>
  <c r="BY30" i="11"/>
  <c r="BX56" i="11"/>
  <c r="BX54" i="11"/>
  <c r="BX55" i="11"/>
  <c r="BY30" i="43"/>
  <c r="BX54" i="43"/>
  <c r="BX56" i="43"/>
  <c r="BX53" i="43"/>
  <c r="BX55" i="43"/>
  <c r="BY30" i="39"/>
  <c r="BX53" i="39"/>
  <c r="BX55" i="39"/>
  <c r="BX54" i="39"/>
  <c r="BX56" i="39"/>
  <c r="BW27" i="39"/>
  <c r="BW24" i="39" s="1"/>
  <c r="BW28" i="39"/>
  <c r="BQ27" i="31"/>
  <c r="BQ24" i="31" s="1"/>
  <c r="BQ28" i="31"/>
  <c r="BW27" i="17"/>
  <c r="BW24" i="17" s="1"/>
  <c r="BW28" i="17"/>
  <c r="BQ28" i="33"/>
  <c r="BQ27" i="33"/>
  <c r="BQ24" i="33" s="1"/>
  <c r="BU28" i="25"/>
  <c r="BU27" i="25"/>
  <c r="BU24" i="25" s="1"/>
  <c r="BX53" i="13"/>
  <c r="BX54" i="13"/>
  <c r="BY30" i="13"/>
  <c r="BX56" i="13"/>
  <c r="BX55" i="13"/>
  <c r="BQ54" i="57"/>
  <c r="BR30" i="57"/>
  <c r="BQ56" i="57"/>
  <c r="BQ53" i="57"/>
  <c r="BQ55" i="57"/>
  <c r="BQ28" i="55"/>
  <c r="BQ27" i="55"/>
  <c r="BQ24" i="55" s="1"/>
  <c r="BV27" i="9"/>
  <c r="BV24" i="9" s="1"/>
  <c r="BV28" i="9"/>
  <c r="BO54" i="61"/>
  <c r="BO53" i="61"/>
  <c r="BO56" i="61"/>
  <c r="BP30" i="61"/>
  <c r="BO55" i="61"/>
  <c r="BX54" i="37"/>
  <c r="BY30" i="37"/>
  <c r="BX56" i="37"/>
  <c r="BX53" i="37"/>
  <c r="BX55" i="37"/>
  <c r="BS28" i="51"/>
  <c r="BS27" i="51"/>
  <c r="BS24" i="51" s="1"/>
  <c r="BW27" i="35"/>
  <c r="BW24" i="35" s="1"/>
  <c r="BW28" i="35"/>
  <c r="BV27" i="45"/>
  <c r="BV24" i="45" s="1"/>
  <c r="BV28" i="45"/>
  <c r="BX55" i="19"/>
  <c r="BX54" i="19"/>
  <c r="BY30" i="19"/>
  <c r="BX56" i="19"/>
  <c r="BX53" i="19"/>
  <c r="BR28" i="29"/>
  <c r="BR27" i="29"/>
  <c r="BR24" i="29" s="1"/>
  <c r="BT27" i="49"/>
  <c r="BT24" i="49" s="1"/>
  <c r="BT28" i="49"/>
  <c r="BV28" i="23"/>
  <c r="BV27" i="23"/>
  <c r="BV24" i="23" s="1"/>
  <c r="BR27" i="27"/>
  <c r="BR24" i="27" s="1"/>
  <c r="BR28" i="27"/>
  <c r="BS56" i="27"/>
  <c r="BT30" i="27"/>
  <c r="BS54" i="27"/>
  <c r="BS55" i="27"/>
  <c r="BS53" i="27"/>
  <c r="BW28" i="43"/>
  <c r="BW27" i="43"/>
  <c r="BW24" i="43" s="1"/>
  <c r="BR54" i="31"/>
  <c r="BR53" i="31"/>
  <c r="BS30" i="31"/>
  <c r="BR55" i="31"/>
  <c r="BR56" i="31"/>
  <c r="BX55" i="17"/>
  <c r="BY30" i="17"/>
  <c r="BX56" i="17"/>
  <c r="BX54" i="17"/>
  <c r="BX53" i="17"/>
  <c r="BR28" i="53"/>
  <c r="BR27" i="53"/>
  <c r="BR24" i="53" s="1"/>
  <c r="BS53" i="53"/>
  <c r="BS54" i="53"/>
  <c r="BS56" i="53"/>
  <c r="BT30" i="53"/>
  <c r="BS55" i="53"/>
  <c r="BR53" i="33"/>
  <c r="BR54" i="33"/>
  <c r="BS30" i="33"/>
  <c r="BR55" i="33"/>
  <c r="BR56" i="33"/>
  <c r="BV53" i="25"/>
  <c r="BV54" i="25"/>
  <c r="BW30" i="25"/>
  <c r="BV56" i="25"/>
  <c r="BV55" i="25"/>
  <c r="BW28" i="13"/>
  <c r="BW27" i="13"/>
  <c r="BW24" i="13" s="1"/>
  <c r="BP28" i="57"/>
  <c r="BP27" i="57"/>
  <c r="BP24" i="57" s="1"/>
  <c r="BW28" i="15"/>
  <c r="BW27" i="15"/>
  <c r="BW24" i="15" s="1"/>
  <c r="BX54" i="15"/>
  <c r="BX56" i="15"/>
  <c r="BX53" i="15"/>
  <c r="BY30" i="15"/>
  <c r="BX55" i="15"/>
  <c r="BR53" i="55"/>
  <c r="BR54" i="55"/>
  <c r="BS30" i="55"/>
  <c r="BR56" i="55"/>
  <c r="BR55" i="55"/>
  <c r="BW54" i="9"/>
  <c r="BX30" i="9"/>
  <c r="BW55" i="9"/>
  <c r="BW53" i="9"/>
  <c r="BW56" i="9"/>
  <c r="BN28" i="61"/>
  <c r="BN27" i="61"/>
  <c r="BN24" i="61" s="1"/>
  <c r="AD54" i="3"/>
  <c r="AD56" i="3"/>
  <c r="AE30" i="3"/>
  <c r="AD55" i="3"/>
  <c r="AD28" i="3" s="1"/>
  <c r="BS54" i="33" l="1"/>
  <c r="BS53" i="33"/>
  <c r="BT30" i="33"/>
  <c r="BS55" i="33"/>
  <c r="BS56" i="33"/>
  <c r="BR28" i="33"/>
  <c r="BR27" i="33"/>
  <c r="BR24" i="33" s="1"/>
  <c r="BU30" i="53"/>
  <c r="BT56" i="53"/>
  <c r="BT53" i="53"/>
  <c r="BT54" i="53"/>
  <c r="BT55" i="53"/>
  <c r="BX27" i="17"/>
  <c r="BX24" i="17" s="1"/>
  <c r="BX28" i="17"/>
  <c r="BR28" i="31"/>
  <c r="BR27" i="31"/>
  <c r="BR24" i="31" s="1"/>
  <c r="BW27" i="9"/>
  <c r="BW24" i="9" s="1"/>
  <c r="BW28" i="9"/>
  <c r="BX56" i="9"/>
  <c r="BX54" i="9"/>
  <c r="BY30" i="9"/>
  <c r="BX55" i="9"/>
  <c r="BX53" i="9"/>
  <c r="BS54" i="55"/>
  <c r="BT30" i="55"/>
  <c r="BS56" i="55"/>
  <c r="BS53" i="55"/>
  <c r="BS55" i="55"/>
  <c r="BR27" i="55"/>
  <c r="BR24" i="55" s="1"/>
  <c r="BR28" i="55"/>
  <c r="BY53" i="15"/>
  <c r="BZ30" i="15"/>
  <c r="BY56" i="15"/>
  <c r="BY54" i="15"/>
  <c r="BY55" i="15"/>
  <c r="BW54" i="25"/>
  <c r="BX30" i="25"/>
  <c r="BW56" i="25"/>
  <c r="BW53" i="25"/>
  <c r="BW55" i="25"/>
  <c r="BV28" i="25"/>
  <c r="BV27" i="25"/>
  <c r="BV24" i="25" s="1"/>
  <c r="BS28" i="53"/>
  <c r="BS27" i="53"/>
  <c r="BS24" i="53" s="1"/>
  <c r="BY55" i="17"/>
  <c r="BY54" i="17"/>
  <c r="BY56" i="17"/>
  <c r="BZ30" i="17"/>
  <c r="BY53" i="17"/>
  <c r="BS54" i="31"/>
  <c r="BS53" i="31"/>
  <c r="BT30" i="31"/>
  <c r="BS55" i="31"/>
  <c r="BS56" i="31"/>
  <c r="BT54" i="27"/>
  <c r="BU30" i="27"/>
  <c r="BT55" i="27"/>
  <c r="BT53" i="27"/>
  <c r="BT56" i="27"/>
  <c r="BX28" i="19"/>
  <c r="BX27" i="19"/>
  <c r="BX24" i="19" s="1"/>
  <c r="BY53" i="19"/>
  <c r="BY55" i="19"/>
  <c r="BY54" i="19"/>
  <c r="BZ30" i="19"/>
  <c r="BY56" i="19"/>
  <c r="BX27" i="37"/>
  <c r="BX24" i="37" s="1"/>
  <c r="BX28" i="37"/>
  <c r="BY54" i="37"/>
  <c r="BY55" i="37"/>
  <c r="BY53" i="37"/>
  <c r="BZ30" i="37"/>
  <c r="BY56" i="37"/>
  <c r="BQ28" i="57"/>
  <c r="BQ27" i="57"/>
  <c r="BQ24" i="57" s="1"/>
  <c r="BR54" i="57"/>
  <c r="BR53" i="57"/>
  <c r="BS30" i="57"/>
  <c r="BR56" i="57"/>
  <c r="BR55" i="57"/>
  <c r="BY53" i="13"/>
  <c r="BY55" i="13"/>
  <c r="BY54" i="13"/>
  <c r="BY56" i="13"/>
  <c r="BZ30" i="13"/>
  <c r="BX28" i="13"/>
  <c r="BX27" i="13"/>
  <c r="BX24" i="13" s="1"/>
  <c r="BX28" i="39"/>
  <c r="BX27" i="39"/>
  <c r="BX24" i="39" s="1"/>
  <c r="BY54" i="43"/>
  <c r="BY55" i="43"/>
  <c r="BY53" i="43"/>
  <c r="BZ30" i="43"/>
  <c r="BY56" i="43"/>
  <c r="BY54" i="11"/>
  <c r="BY56" i="11"/>
  <c r="BY53" i="11"/>
  <c r="BZ30" i="11"/>
  <c r="BY55" i="11"/>
  <c r="BW28" i="23"/>
  <c r="BW27" i="23"/>
  <c r="BW24" i="23" s="1"/>
  <c r="BX28" i="41"/>
  <c r="BX27" i="41"/>
  <c r="BX24" i="41" s="1"/>
  <c r="BV55" i="49"/>
  <c r="BV54" i="49"/>
  <c r="BW30" i="49"/>
  <c r="BV53" i="49"/>
  <c r="BV56" i="49"/>
  <c r="BS27" i="29"/>
  <c r="BS24" i="29" s="1"/>
  <c r="BS28" i="29"/>
  <c r="BP27" i="59"/>
  <c r="BP24" i="59" s="1"/>
  <c r="BP28" i="59"/>
  <c r="BX53" i="45"/>
  <c r="BY30" i="45"/>
  <c r="BX56" i="45"/>
  <c r="BX54" i="45"/>
  <c r="BX55" i="45"/>
  <c r="BV28" i="47"/>
  <c r="BV27" i="47"/>
  <c r="BV24" i="47" s="1"/>
  <c r="BX28" i="35"/>
  <c r="BX27" i="35"/>
  <c r="BX24" i="35" s="1"/>
  <c r="BY27" i="64"/>
  <c r="BY24" i="64" s="1"/>
  <c r="BY28" i="64"/>
  <c r="BU54" i="51"/>
  <c r="BU53" i="51"/>
  <c r="BU55" i="51"/>
  <c r="BV30" i="51"/>
  <c r="BU56" i="51"/>
  <c r="BT28" i="51"/>
  <c r="BT27" i="51"/>
  <c r="BT24" i="51" s="1"/>
  <c r="BX27" i="15"/>
  <c r="BX24" i="15" s="1"/>
  <c r="BX28" i="15"/>
  <c r="BS28" i="27"/>
  <c r="BS27" i="27"/>
  <c r="BS24" i="27" s="1"/>
  <c r="BP53" i="61"/>
  <c r="BP56" i="61"/>
  <c r="BP54" i="61"/>
  <c r="BQ30" i="61"/>
  <c r="BP55" i="61"/>
  <c r="BO27" i="61"/>
  <c r="BO24" i="61" s="1"/>
  <c r="BO28" i="61"/>
  <c r="BY55" i="39"/>
  <c r="BY53" i="39"/>
  <c r="BY56" i="39"/>
  <c r="BY54" i="39"/>
  <c r="BZ30" i="39"/>
  <c r="BX27" i="43"/>
  <c r="BX24" i="43" s="1"/>
  <c r="BX28" i="43"/>
  <c r="BX28" i="11"/>
  <c r="BX27" i="11"/>
  <c r="BX24" i="11" s="1"/>
  <c r="BX53" i="23"/>
  <c r="BX56" i="23"/>
  <c r="BX54" i="23"/>
  <c r="BY30" i="23"/>
  <c r="BX55" i="23"/>
  <c r="BY56" i="41"/>
  <c r="BY53" i="41"/>
  <c r="BY55" i="41"/>
  <c r="BY54" i="41"/>
  <c r="BZ30" i="41"/>
  <c r="BU27" i="49"/>
  <c r="BU24" i="49" s="1"/>
  <c r="BU28" i="49"/>
  <c r="BT53" i="29"/>
  <c r="BU30" i="29"/>
  <c r="BT55" i="29"/>
  <c r="BT54" i="29"/>
  <c r="BT56" i="29"/>
  <c r="BQ56" i="59"/>
  <c r="BQ53" i="59"/>
  <c r="BQ54" i="59"/>
  <c r="BR30" i="59"/>
  <c r="BQ55" i="59"/>
  <c r="BW28" i="45"/>
  <c r="BW27" i="45"/>
  <c r="BW24" i="45" s="1"/>
  <c r="BW54" i="47"/>
  <c r="BX30" i="47"/>
  <c r="BW55" i="47"/>
  <c r="BW53" i="47"/>
  <c r="BW56" i="47"/>
  <c r="BY55" i="35"/>
  <c r="BY54" i="35"/>
  <c r="BY56" i="35"/>
  <c r="BZ30" i="35"/>
  <c r="BY53" i="35"/>
  <c r="BZ54" i="64"/>
  <c r="BZ55" i="64"/>
  <c r="BZ53" i="64"/>
  <c r="CA30" i="64"/>
  <c r="BZ56" i="64"/>
  <c r="AD27" i="3"/>
  <c r="AD24" i="3" s="1"/>
  <c r="AE55" i="3"/>
  <c r="AE56" i="3"/>
  <c r="AF30" i="3"/>
  <c r="AE53" i="3"/>
  <c r="AE54" i="3"/>
  <c r="BZ56" i="35" l="1"/>
  <c r="BZ55" i="35"/>
  <c r="BZ54" i="35"/>
  <c r="CA30" i="35"/>
  <c r="BZ53" i="35"/>
  <c r="CA55" i="64"/>
  <c r="CA54" i="64"/>
  <c r="CB30" i="64"/>
  <c r="CA56" i="64"/>
  <c r="CA53" i="64"/>
  <c r="BY28" i="35"/>
  <c r="BY27" i="35"/>
  <c r="BY24" i="35" s="1"/>
  <c r="BW28" i="47"/>
  <c r="BW27" i="47"/>
  <c r="BW24" i="47" s="1"/>
  <c r="BX56" i="47"/>
  <c r="BX55" i="47"/>
  <c r="BX54" i="47"/>
  <c r="BX53" i="47"/>
  <c r="BY30" i="47"/>
  <c r="BU56" i="29"/>
  <c r="BU53" i="29"/>
  <c r="BU55" i="29"/>
  <c r="BU54" i="29"/>
  <c r="BV30" i="29"/>
  <c r="BZ55" i="41"/>
  <c r="BZ54" i="41"/>
  <c r="BZ53" i="41"/>
  <c r="BZ56" i="41"/>
  <c r="CA30" i="41"/>
  <c r="BY54" i="23"/>
  <c r="BZ30" i="23"/>
  <c r="BY56" i="23"/>
  <c r="BY53" i="23"/>
  <c r="BY55" i="23"/>
  <c r="BZ53" i="39"/>
  <c r="BZ55" i="39"/>
  <c r="BZ54" i="39"/>
  <c r="BZ56" i="39"/>
  <c r="CA30" i="39"/>
  <c r="BQ54" i="61"/>
  <c r="BQ53" i="61"/>
  <c r="BR30" i="61"/>
  <c r="BQ56" i="61"/>
  <c r="BQ55" i="61"/>
  <c r="BY55" i="45"/>
  <c r="BY54" i="45"/>
  <c r="BY56" i="45"/>
  <c r="BY53" i="45"/>
  <c r="BZ30" i="45"/>
  <c r="BX30" i="49"/>
  <c r="BW55" i="49"/>
  <c r="BW54" i="49"/>
  <c r="BW53" i="49"/>
  <c r="BW56" i="49"/>
  <c r="BZ54" i="11"/>
  <c r="CA30" i="11"/>
  <c r="BZ55" i="11"/>
  <c r="BZ53" i="11"/>
  <c r="BZ56" i="11"/>
  <c r="BY27" i="43"/>
  <c r="BY24" i="43" s="1"/>
  <c r="BY28" i="43"/>
  <c r="BS54" i="57"/>
  <c r="BT30" i="57"/>
  <c r="BS56" i="57"/>
  <c r="BS53" i="57"/>
  <c r="BS55" i="57"/>
  <c r="BZ53" i="37"/>
  <c r="BZ55" i="37"/>
  <c r="BZ54" i="37"/>
  <c r="CA30" i="37"/>
  <c r="BZ56" i="37"/>
  <c r="BY27" i="19"/>
  <c r="BY24" i="19" s="1"/>
  <c r="BY28" i="19"/>
  <c r="BT27" i="27"/>
  <c r="BT24" i="27" s="1"/>
  <c r="BT28" i="27"/>
  <c r="BU54" i="27"/>
  <c r="BU56" i="27"/>
  <c r="BU53" i="27"/>
  <c r="BV30" i="27"/>
  <c r="BU55" i="27"/>
  <c r="BT54" i="31"/>
  <c r="BT53" i="31"/>
  <c r="BU30" i="31"/>
  <c r="BT56" i="31"/>
  <c r="BT55" i="31"/>
  <c r="BZ53" i="17"/>
  <c r="BZ56" i="17"/>
  <c r="BZ55" i="17"/>
  <c r="CA30" i="17"/>
  <c r="BZ54" i="17"/>
  <c r="BZ54" i="15"/>
  <c r="CA30" i="15"/>
  <c r="BZ55" i="15"/>
  <c r="BZ53" i="15"/>
  <c r="BZ56" i="15"/>
  <c r="BT28" i="53"/>
  <c r="BT27" i="53"/>
  <c r="BT24" i="53" s="1"/>
  <c r="BV30" i="53"/>
  <c r="BU53" i="53"/>
  <c r="BU56" i="53"/>
  <c r="BU54" i="53"/>
  <c r="BU55" i="53"/>
  <c r="BS27" i="33"/>
  <c r="BS24" i="33" s="1"/>
  <c r="BS28" i="33"/>
  <c r="BZ28" i="64"/>
  <c r="BZ27" i="64"/>
  <c r="BZ24" i="64" s="1"/>
  <c r="BR53" i="59"/>
  <c r="BR56" i="59"/>
  <c r="BR54" i="59"/>
  <c r="BS30" i="59"/>
  <c r="BR55" i="59"/>
  <c r="BQ28" i="59"/>
  <c r="BQ27" i="59"/>
  <c r="BQ24" i="59" s="1"/>
  <c r="BT27" i="29"/>
  <c r="BT24" i="29" s="1"/>
  <c r="BT28" i="29"/>
  <c r="BY27" i="41"/>
  <c r="BY24" i="41" s="1"/>
  <c r="BY28" i="41"/>
  <c r="BX27" i="23"/>
  <c r="BX24" i="23" s="1"/>
  <c r="BX28" i="23"/>
  <c r="BY28" i="39"/>
  <c r="BY27" i="39"/>
  <c r="BY24" i="39" s="1"/>
  <c r="BP28" i="61"/>
  <c r="BP27" i="61"/>
  <c r="BP24" i="61" s="1"/>
  <c r="BV54" i="51"/>
  <c r="BW30" i="51"/>
  <c r="BV56" i="51"/>
  <c r="BV53" i="51"/>
  <c r="BV55" i="51"/>
  <c r="BU27" i="51"/>
  <c r="BU24" i="51" s="1"/>
  <c r="BU28" i="51"/>
  <c r="BX28" i="45"/>
  <c r="BX27" i="45"/>
  <c r="BX24" i="45" s="1"/>
  <c r="BV27" i="49"/>
  <c r="BV24" i="49" s="1"/>
  <c r="BV28" i="49"/>
  <c r="BY27" i="11"/>
  <c r="BY24" i="11" s="1"/>
  <c r="BY28" i="11"/>
  <c r="BZ53" i="43"/>
  <c r="CA30" i="43"/>
  <c r="BZ56" i="43"/>
  <c r="BZ54" i="43"/>
  <c r="BZ55" i="43"/>
  <c r="BZ53" i="13"/>
  <c r="BZ55" i="13"/>
  <c r="CA30" i="13"/>
  <c r="BZ56" i="13"/>
  <c r="BZ54" i="13"/>
  <c r="BY28" i="13"/>
  <c r="BY27" i="13"/>
  <c r="BY24" i="13" s="1"/>
  <c r="BR28" i="57"/>
  <c r="BR27" i="57"/>
  <c r="BR24" i="57" s="1"/>
  <c r="BY28" i="37"/>
  <c r="BY27" i="37"/>
  <c r="BY24" i="37" s="1"/>
  <c r="BZ54" i="19"/>
  <c r="BZ56" i="19"/>
  <c r="CA30" i="19"/>
  <c r="BZ55" i="19"/>
  <c r="BZ53" i="19"/>
  <c r="BS27" i="31"/>
  <c r="BS24" i="31" s="1"/>
  <c r="BS28" i="31"/>
  <c r="BY28" i="17"/>
  <c r="BY27" i="17"/>
  <c r="BY24" i="17" s="1"/>
  <c r="BW28" i="25"/>
  <c r="BW27" i="25"/>
  <c r="BW24" i="25" s="1"/>
  <c r="BY30" i="25"/>
  <c r="BX53" i="25"/>
  <c r="BX55" i="25"/>
  <c r="BX54" i="25"/>
  <c r="BX56" i="25"/>
  <c r="BY28" i="15"/>
  <c r="BY27" i="15"/>
  <c r="BY24" i="15" s="1"/>
  <c r="BS28" i="55"/>
  <c r="BS27" i="55"/>
  <c r="BS24" i="55" s="1"/>
  <c r="BT53" i="55"/>
  <c r="BT54" i="55"/>
  <c r="BU30" i="55"/>
  <c r="BT56" i="55"/>
  <c r="BT55" i="55"/>
  <c r="BX28" i="9"/>
  <c r="BX27" i="9"/>
  <c r="BX24" i="9" s="1"/>
  <c r="BY53" i="9"/>
  <c r="BY56" i="9"/>
  <c r="BY54" i="9"/>
  <c r="BZ30" i="9"/>
  <c r="BY55" i="9"/>
  <c r="BT54" i="33"/>
  <c r="BU30" i="33"/>
  <c r="BT53" i="33"/>
  <c r="BT55" i="33"/>
  <c r="BT56" i="33"/>
  <c r="AE28" i="3"/>
  <c r="AE27" i="3"/>
  <c r="AE24" i="3" s="1"/>
  <c r="AF54" i="3"/>
  <c r="AF56" i="3"/>
  <c r="AF55" i="3"/>
  <c r="AG30" i="3"/>
  <c r="AF53" i="3"/>
  <c r="BU53" i="33" l="1"/>
  <c r="BU54" i="33"/>
  <c r="BV30" i="33"/>
  <c r="BU55" i="33"/>
  <c r="BU56" i="33"/>
  <c r="BY27" i="9"/>
  <c r="BY24" i="9" s="1"/>
  <c r="BY28" i="9"/>
  <c r="BY54" i="25"/>
  <c r="BZ30" i="25"/>
  <c r="BY56" i="25"/>
  <c r="BY53" i="25"/>
  <c r="BY55" i="25"/>
  <c r="CA55" i="13"/>
  <c r="CA53" i="13"/>
  <c r="CB30" i="13"/>
  <c r="CA56" i="13"/>
  <c r="CA54" i="13"/>
  <c r="BZ27" i="13"/>
  <c r="BZ24" i="13" s="1"/>
  <c r="BZ28" i="13"/>
  <c r="CA53" i="43"/>
  <c r="CA54" i="43"/>
  <c r="CB30" i="43"/>
  <c r="CA56" i="43"/>
  <c r="CA55" i="43"/>
  <c r="BS54" i="59"/>
  <c r="BT30" i="59"/>
  <c r="BS53" i="59"/>
  <c r="BS56" i="59"/>
  <c r="BS55" i="59"/>
  <c r="BV53" i="53"/>
  <c r="BV55" i="53"/>
  <c r="BV54" i="53"/>
  <c r="BW30" i="53"/>
  <c r="BV56" i="53"/>
  <c r="BZ27" i="15"/>
  <c r="BZ24" i="15" s="1"/>
  <c r="BZ28" i="15"/>
  <c r="CA54" i="15"/>
  <c r="CA53" i="15"/>
  <c r="CA55" i="15"/>
  <c r="CB30" i="15"/>
  <c r="CA56" i="15"/>
  <c r="BZ27" i="17"/>
  <c r="BZ24" i="17" s="1"/>
  <c r="BZ28" i="17"/>
  <c r="BT28" i="31"/>
  <c r="BT27" i="31"/>
  <c r="BT24" i="31" s="1"/>
  <c r="BU28" i="27"/>
  <c r="BU27" i="27"/>
  <c r="BU24" i="27" s="1"/>
  <c r="CA54" i="37"/>
  <c r="CB30" i="37"/>
  <c r="CA56" i="37"/>
  <c r="CA53" i="37"/>
  <c r="CA55" i="37"/>
  <c r="BZ27" i="11"/>
  <c r="BZ24" i="11" s="1"/>
  <c r="BZ28" i="11"/>
  <c r="CA53" i="11"/>
  <c r="CA56" i="11"/>
  <c r="CA54" i="11"/>
  <c r="CB30" i="11"/>
  <c r="CA55" i="11"/>
  <c r="BX53" i="49"/>
  <c r="BX56" i="49"/>
  <c r="BX54" i="49"/>
  <c r="BY30" i="49"/>
  <c r="BX55" i="49"/>
  <c r="BY27" i="45"/>
  <c r="BY24" i="45" s="1"/>
  <c r="BY28" i="45"/>
  <c r="BR54" i="61"/>
  <c r="BS30" i="61"/>
  <c r="BR53" i="61"/>
  <c r="BR56" i="61"/>
  <c r="BR55" i="61"/>
  <c r="BV54" i="29"/>
  <c r="BV53" i="29"/>
  <c r="BV56" i="29"/>
  <c r="BV55" i="29"/>
  <c r="BW30" i="29"/>
  <c r="BX27" i="47"/>
  <c r="BX24" i="47" s="1"/>
  <c r="BX28" i="47"/>
  <c r="CA28" i="64"/>
  <c r="CA27" i="64"/>
  <c r="CA24" i="64" s="1"/>
  <c r="CB54" i="64"/>
  <c r="CB55" i="64"/>
  <c r="CB53" i="64"/>
  <c r="CC30" i="64"/>
  <c r="CB56" i="64"/>
  <c r="CB30" i="35"/>
  <c r="CA54" i="35"/>
  <c r="CA56" i="35"/>
  <c r="CA55" i="35"/>
  <c r="CA53" i="35"/>
  <c r="BT28" i="33"/>
  <c r="BT27" i="33"/>
  <c r="BT24" i="33" s="1"/>
  <c r="CA30" i="9"/>
  <c r="BZ54" i="9"/>
  <c r="BZ53" i="9"/>
  <c r="BZ56" i="9"/>
  <c r="BZ55" i="9"/>
  <c r="BU53" i="55"/>
  <c r="BU54" i="55"/>
  <c r="BV30" i="55"/>
  <c r="BU56" i="55"/>
  <c r="BU55" i="55"/>
  <c r="BT28" i="55"/>
  <c r="BT27" i="55"/>
  <c r="BT24" i="55" s="1"/>
  <c r="BX27" i="25"/>
  <c r="BX24" i="25" s="1"/>
  <c r="BX28" i="25"/>
  <c r="BZ27" i="19"/>
  <c r="BZ24" i="19" s="1"/>
  <c r="BZ28" i="19"/>
  <c r="CA53" i="19"/>
  <c r="CA54" i="19"/>
  <c r="CA56" i="19"/>
  <c r="CB30" i="19"/>
  <c r="CA55" i="19"/>
  <c r="BZ28" i="43"/>
  <c r="BZ27" i="43"/>
  <c r="BZ24" i="43" s="1"/>
  <c r="BV28" i="51"/>
  <c r="BV27" i="51"/>
  <c r="BV24" i="51" s="1"/>
  <c r="BW55" i="51"/>
  <c r="BW54" i="51"/>
  <c r="BX30" i="51"/>
  <c r="BW56" i="51"/>
  <c r="BW53" i="51"/>
  <c r="BR27" i="59"/>
  <c r="BR24" i="59" s="1"/>
  <c r="BR28" i="59"/>
  <c r="BU28" i="53"/>
  <c r="BU27" i="53"/>
  <c r="BU24" i="53" s="1"/>
  <c r="CA54" i="17"/>
  <c r="CA56" i="17"/>
  <c r="CB30" i="17"/>
  <c r="CA55" i="17"/>
  <c r="CA53" i="17"/>
  <c r="BU54" i="31"/>
  <c r="BV30" i="31"/>
  <c r="BU53" i="31"/>
  <c r="BU55" i="31"/>
  <c r="BU56" i="31"/>
  <c r="BV53" i="27"/>
  <c r="BV54" i="27"/>
  <c r="BV55" i="27"/>
  <c r="BV56" i="27"/>
  <c r="BW30" i="27"/>
  <c r="BZ28" i="37"/>
  <c r="BZ27" i="37"/>
  <c r="BZ24" i="37" s="1"/>
  <c r="BS28" i="57"/>
  <c r="BS27" i="57"/>
  <c r="BS24" i="57" s="1"/>
  <c r="BU30" i="57"/>
  <c r="BT53" i="57"/>
  <c r="BT54" i="57"/>
  <c r="BT56" i="57"/>
  <c r="BT55" i="57"/>
  <c r="BW27" i="49"/>
  <c r="BW24" i="49" s="1"/>
  <c r="BW28" i="49"/>
  <c r="BZ53" i="45"/>
  <c r="BZ54" i="45"/>
  <c r="CA30" i="45"/>
  <c r="BZ56" i="45"/>
  <c r="BZ55" i="45"/>
  <c r="BQ27" i="61"/>
  <c r="BQ24" i="61" s="1"/>
  <c r="BQ28" i="61"/>
  <c r="CA54" i="39"/>
  <c r="CA53" i="39"/>
  <c r="CA55" i="39"/>
  <c r="CB30" i="39"/>
  <c r="CA56" i="39"/>
  <c r="BZ27" i="39"/>
  <c r="BZ24" i="39" s="1"/>
  <c r="BZ28" i="39"/>
  <c r="BY27" i="23"/>
  <c r="BY24" i="23" s="1"/>
  <c r="BY28" i="23"/>
  <c r="BZ53" i="23"/>
  <c r="CA30" i="23"/>
  <c r="BZ56" i="23"/>
  <c r="BZ55" i="23"/>
  <c r="BZ54" i="23"/>
  <c r="CA55" i="41"/>
  <c r="CB30" i="41"/>
  <c r="CA53" i="41"/>
  <c r="CA54" i="41"/>
  <c r="CA56" i="41"/>
  <c r="BZ27" i="41"/>
  <c r="BZ24" i="41" s="1"/>
  <c r="BZ28" i="41"/>
  <c r="BU28" i="29"/>
  <c r="BU27" i="29"/>
  <c r="BU24" i="29" s="1"/>
  <c r="BY54" i="47"/>
  <c r="BZ30" i="47"/>
  <c r="BY55" i="47"/>
  <c r="BY53" i="47"/>
  <c r="BY56" i="47"/>
  <c r="BZ27" i="35"/>
  <c r="BZ24" i="35" s="1"/>
  <c r="BZ28" i="35"/>
  <c r="AF27" i="3"/>
  <c r="AF24" i="3" s="1"/>
  <c r="AF28" i="3"/>
  <c r="AG54" i="3"/>
  <c r="AG53" i="3"/>
  <c r="AG55" i="3"/>
  <c r="AG56" i="3"/>
  <c r="AH30" i="3"/>
  <c r="BY28" i="47" l="1"/>
  <c r="BY27" i="47"/>
  <c r="BY24" i="47" s="1"/>
  <c r="BZ53" i="47"/>
  <c r="BZ55" i="47"/>
  <c r="CA30" i="47"/>
  <c r="BZ54" i="47"/>
  <c r="BZ56" i="47"/>
  <c r="CA28" i="41"/>
  <c r="CA27" i="41"/>
  <c r="CA24" i="41" s="1"/>
  <c r="CA54" i="23"/>
  <c r="CB30" i="23"/>
  <c r="CA53" i="23"/>
  <c r="CA55" i="23"/>
  <c r="CA56" i="23"/>
  <c r="BU53" i="57"/>
  <c r="BU54" i="57"/>
  <c r="BV30" i="57"/>
  <c r="BU56" i="57"/>
  <c r="BU55" i="57"/>
  <c r="BU27" i="31"/>
  <c r="BU24" i="31" s="1"/>
  <c r="BU28" i="31"/>
  <c r="BW27" i="51"/>
  <c r="BW24" i="51" s="1"/>
  <c r="BW28" i="51"/>
  <c r="BX53" i="51"/>
  <c r="BX55" i="51"/>
  <c r="BX54" i="51"/>
  <c r="BY30" i="51"/>
  <c r="BX56" i="51"/>
  <c r="CC30" i="19"/>
  <c r="CB55" i="19"/>
  <c r="CB53" i="19"/>
  <c r="CB54" i="19"/>
  <c r="CB56" i="19"/>
  <c r="BV56" i="55"/>
  <c r="BW30" i="55"/>
  <c r="BV53" i="55"/>
  <c r="BV54" i="55"/>
  <c r="BV55" i="55"/>
  <c r="BU27" i="55"/>
  <c r="BU24" i="55" s="1"/>
  <c r="BU28" i="55"/>
  <c r="CA27" i="35"/>
  <c r="CA24" i="35" s="1"/>
  <c r="CA28" i="35"/>
  <c r="CB55" i="35"/>
  <c r="CB56" i="35"/>
  <c r="CB53" i="35"/>
  <c r="CC30" i="35"/>
  <c r="CB54" i="35"/>
  <c r="CC53" i="64"/>
  <c r="CC55" i="64"/>
  <c r="CC54" i="64"/>
  <c r="CC56" i="64"/>
  <c r="I24" i="64"/>
  <c r="BW55" i="29"/>
  <c r="BW56" i="29"/>
  <c r="BX30" i="29"/>
  <c r="BW54" i="29"/>
  <c r="BW53" i="29"/>
  <c r="BS53" i="61"/>
  <c r="BS54" i="61"/>
  <c r="BT30" i="61"/>
  <c r="BS56" i="61"/>
  <c r="BS55" i="61"/>
  <c r="BX27" i="49"/>
  <c r="BX24" i="49" s="1"/>
  <c r="BX28" i="49"/>
  <c r="CB54" i="11"/>
  <c r="CB55" i="11"/>
  <c r="CB53" i="11"/>
  <c r="CC30" i="11"/>
  <c r="CB56" i="11"/>
  <c r="CB54" i="15"/>
  <c r="CB53" i="15"/>
  <c r="CC30" i="15"/>
  <c r="CB56" i="15"/>
  <c r="CB55" i="15"/>
  <c r="CA28" i="15"/>
  <c r="CA27" i="15"/>
  <c r="CA24" i="15" s="1"/>
  <c r="BV28" i="53"/>
  <c r="BV27" i="53"/>
  <c r="BV24" i="53" s="1"/>
  <c r="BU30" i="59"/>
  <c r="BT56" i="59"/>
  <c r="BT53" i="59"/>
  <c r="BT54" i="59"/>
  <c r="BT55" i="59"/>
  <c r="CC30" i="43"/>
  <c r="CB55" i="43"/>
  <c r="CB53" i="43"/>
  <c r="CB54" i="43"/>
  <c r="CB56" i="43"/>
  <c r="CA28" i="43"/>
  <c r="CA27" i="43"/>
  <c r="CA24" i="43" s="1"/>
  <c r="CA27" i="13"/>
  <c r="CA24" i="13" s="1"/>
  <c r="CA28" i="13"/>
  <c r="CB53" i="41"/>
  <c r="CB54" i="41"/>
  <c r="CC30" i="41"/>
  <c r="CB56" i="41"/>
  <c r="CB55" i="41"/>
  <c r="BZ28" i="23"/>
  <c r="BZ27" i="23"/>
  <c r="BZ24" i="23" s="1"/>
  <c r="CB54" i="39"/>
  <c r="CB56" i="39"/>
  <c r="CB53" i="39"/>
  <c r="CC30" i="39"/>
  <c r="CB55" i="39"/>
  <c r="CA28" i="39"/>
  <c r="CA27" i="39"/>
  <c r="CA24" i="39" s="1"/>
  <c r="CA56" i="45"/>
  <c r="CA55" i="45"/>
  <c r="CB30" i="45"/>
  <c r="CA54" i="45"/>
  <c r="CA53" i="45"/>
  <c r="BZ28" i="45"/>
  <c r="BZ27" i="45"/>
  <c r="BZ24" i="45" s="1"/>
  <c r="BT27" i="57"/>
  <c r="BT24" i="57" s="1"/>
  <c r="BT28" i="57"/>
  <c r="BW56" i="27"/>
  <c r="BW53" i="27"/>
  <c r="BX30" i="27"/>
  <c r="BW55" i="27"/>
  <c r="BW54" i="27"/>
  <c r="BV28" i="27"/>
  <c r="BV27" i="27"/>
  <c r="BV24" i="27" s="1"/>
  <c r="BV53" i="31"/>
  <c r="BV54" i="31"/>
  <c r="BW30" i="31"/>
  <c r="BV55" i="31"/>
  <c r="BV56" i="31"/>
  <c r="CA27" i="17"/>
  <c r="CA24" i="17" s="1"/>
  <c r="CA28" i="17"/>
  <c r="CB55" i="17"/>
  <c r="CB53" i="17"/>
  <c r="CB56" i="17"/>
  <c r="CB54" i="17"/>
  <c r="CC30" i="17"/>
  <c r="CA28" i="19"/>
  <c r="CA27" i="19"/>
  <c r="CA24" i="19" s="1"/>
  <c r="BZ28" i="9"/>
  <c r="BZ27" i="9"/>
  <c r="BZ24" i="9" s="1"/>
  <c r="CA53" i="9"/>
  <c r="CA56" i="9"/>
  <c r="CB30" i="9"/>
  <c r="CA54" i="9"/>
  <c r="CA55" i="9"/>
  <c r="CB28" i="64"/>
  <c r="CB27" i="64"/>
  <c r="CB24" i="64" s="1"/>
  <c r="BV28" i="29"/>
  <c r="BV27" i="29"/>
  <c r="BV24" i="29" s="1"/>
  <c r="BR28" i="61"/>
  <c r="BR27" i="61"/>
  <c r="BR24" i="61" s="1"/>
  <c r="BY56" i="49"/>
  <c r="BY55" i="49"/>
  <c r="BY54" i="49"/>
  <c r="BY53" i="49"/>
  <c r="BZ30" i="49"/>
  <c r="CA27" i="11"/>
  <c r="CA24" i="11" s="1"/>
  <c r="CA28" i="11"/>
  <c r="CA28" i="37"/>
  <c r="CA27" i="37"/>
  <c r="CA24" i="37" s="1"/>
  <c r="CB56" i="37"/>
  <c r="CB53" i="37"/>
  <c r="CB55" i="37"/>
  <c r="CB54" i="37"/>
  <c r="CC30" i="37"/>
  <c r="BW56" i="53"/>
  <c r="BW54" i="53"/>
  <c r="BW55" i="53"/>
  <c r="BX30" i="53"/>
  <c r="BW53" i="53"/>
  <c r="BS27" i="59"/>
  <c r="BS24" i="59" s="1"/>
  <c r="BS28" i="59"/>
  <c r="CB55" i="13"/>
  <c r="CB53" i="13"/>
  <c r="CB56" i="13"/>
  <c r="CB54" i="13"/>
  <c r="CC30" i="13"/>
  <c r="BY27" i="25"/>
  <c r="BY24" i="25" s="1"/>
  <c r="BY28" i="25"/>
  <c r="BZ54" i="25"/>
  <c r="CA30" i="25"/>
  <c r="BZ56" i="25"/>
  <c r="BZ55" i="25"/>
  <c r="BZ53" i="25"/>
  <c r="BV54" i="33"/>
  <c r="BW30" i="33"/>
  <c r="BV53" i="33"/>
  <c r="BV55" i="33"/>
  <c r="BV56" i="33"/>
  <c r="BU27" i="33"/>
  <c r="BU24" i="33" s="1"/>
  <c r="BU28" i="33"/>
  <c r="AH56" i="3"/>
  <c r="AH54" i="3"/>
  <c r="AH53" i="3"/>
  <c r="AI30" i="3"/>
  <c r="AH55" i="3"/>
  <c r="AG27" i="3"/>
  <c r="AG24" i="3" s="1"/>
  <c r="AG28" i="3"/>
  <c r="BW53" i="33" l="1"/>
  <c r="BW54" i="33"/>
  <c r="BX30" i="33"/>
  <c r="BW55" i="33"/>
  <c r="BW56" i="33"/>
  <c r="BZ27" i="25"/>
  <c r="BZ24" i="25" s="1"/>
  <c r="BZ28" i="25"/>
  <c r="CB27" i="13"/>
  <c r="CB24" i="13" s="1"/>
  <c r="CB28" i="13"/>
  <c r="BW27" i="53"/>
  <c r="BW24" i="53" s="1"/>
  <c r="BW28" i="53"/>
  <c r="CB28" i="37"/>
  <c r="CB27" i="37"/>
  <c r="CB24" i="37" s="1"/>
  <c r="CA30" i="49"/>
  <c r="BZ55" i="49"/>
  <c r="BZ56" i="49"/>
  <c r="BZ53" i="49"/>
  <c r="BZ54" i="49"/>
  <c r="CC53" i="17"/>
  <c r="CC54" i="17"/>
  <c r="CC56" i="17"/>
  <c r="CC55" i="17"/>
  <c r="I24" i="17"/>
  <c r="BX54" i="27"/>
  <c r="BX55" i="27"/>
  <c r="BY30" i="27"/>
  <c r="BX53" i="27"/>
  <c r="BX56" i="27"/>
  <c r="CB27" i="39"/>
  <c r="CB24" i="39" s="1"/>
  <c r="CB28" i="39"/>
  <c r="CB28" i="43"/>
  <c r="CB27" i="43"/>
  <c r="CB24" i="43" s="1"/>
  <c r="I24" i="43"/>
  <c r="CC53" i="43"/>
  <c r="CC54" i="43"/>
  <c r="CC56" i="43"/>
  <c r="CC55" i="43"/>
  <c r="CC53" i="15"/>
  <c r="CC56" i="15"/>
  <c r="CC54" i="15"/>
  <c r="I24" i="15"/>
  <c r="CC55" i="15"/>
  <c r="CC54" i="11"/>
  <c r="I24" i="11"/>
  <c r="CC56" i="11"/>
  <c r="CC53" i="11"/>
  <c r="CC55" i="11"/>
  <c r="BT54" i="61"/>
  <c r="BU30" i="61"/>
  <c r="BT53" i="61"/>
  <c r="BT56" i="61"/>
  <c r="BT55" i="61"/>
  <c r="BS27" i="61"/>
  <c r="BS24" i="61" s="1"/>
  <c r="BS28" i="61"/>
  <c r="CC28" i="64"/>
  <c r="CC27" i="64"/>
  <c r="CC24" i="64" s="1"/>
  <c r="BI23" i="64" s="1"/>
  <c r="CC55" i="35"/>
  <c r="CC56" i="35"/>
  <c r="I24" i="35"/>
  <c r="CC53" i="35"/>
  <c r="CC54" i="35"/>
  <c r="BV27" i="55"/>
  <c r="BV24" i="55" s="1"/>
  <c r="BV28" i="55"/>
  <c r="BX27" i="51"/>
  <c r="BX24" i="51" s="1"/>
  <c r="BX28" i="51"/>
  <c r="CA27" i="23"/>
  <c r="CA24" i="23" s="1"/>
  <c r="CA28" i="23"/>
  <c r="BV27" i="33"/>
  <c r="BV24" i="33" s="1"/>
  <c r="BV28" i="33"/>
  <c r="CA53" i="25"/>
  <c r="CA55" i="25"/>
  <c r="CA54" i="25"/>
  <c r="CB30" i="25"/>
  <c r="CA56" i="25"/>
  <c r="CC54" i="13"/>
  <c r="I24" i="13"/>
  <c r="CC55" i="13"/>
  <c r="CC56" i="13"/>
  <c r="CC53" i="13"/>
  <c r="BX55" i="53"/>
  <c r="BX53" i="53"/>
  <c r="BY30" i="53"/>
  <c r="BX56" i="53"/>
  <c r="BX54" i="53"/>
  <c r="CC54" i="37"/>
  <c r="I24" i="37"/>
  <c r="CC56" i="37"/>
  <c r="CC53" i="37"/>
  <c r="CC55" i="37"/>
  <c r="BY28" i="49"/>
  <c r="BY27" i="49"/>
  <c r="BY24" i="49" s="1"/>
  <c r="CB54" i="9"/>
  <c r="CB56" i="9"/>
  <c r="CB55" i="9"/>
  <c r="CC30" i="9"/>
  <c r="CB53" i="9"/>
  <c r="CA27" i="9"/>
  <c r="CA24" i="9" s="1"/>
  <c r="CA28" i="9"/>
  <c r="CB28" i="17"/>
  <c r="CB27" i="17"/>
  <c r="CB24" i="17" s="1"/>
  <c r="BW54" i="31"/>
  <c r="BW55" i="31"/>
  <c r="BW53" i="31"/>
  <c r="BX30" i="31"/>
  <c r="BW56" i="31"/>
  <c r="BV27" i="31"/>
  <c r="BV24" i="31" s="1"/>
  <c r="BV28" i="31"/>
  <c r="BW28" i="27"/>
  <c r="BW27" i="27"/>
  <c r="BW24" i="27" s="1"/>
  <c r="CA27" i="45"/>
  <c r="CA24" i="45" s="1"/>
  <c r="CA28" i="45"/>
  <c r="CB56" i="45"/>
  <c r="CB53" i="45"/>
  <c r="CB54" i="45"/>
  <c r="CB55" i="45"/>
  <c r="CC30" i="45"/>
  <c r="CC56" i="39"/>
  <c r="CC54" i="39"/>
  <c r="CC53" i="39"/>
  <c r="I24" i="39"/>
  <c r="CC55" i="39"/>
  <c r="CC53" i="41"/>
  <c r="I24" i="41"/>
  <c r="CC54" i="41"/>
  <c r="CC55" i="41"/>
  <c r="CC56" i="41"/>
  <c r="CB28" i="41"/>
  <c r="CB27" i="41"/>
  <c r="CB24" i="41" s="1"/>
  <c r="BT27" i="59"/>
  <c r="BT24" i="59" s="1"/>
  <c r="BT28" i="59"/>
  <c r="BU53" i="59"/>
  <c r="BU54" i="59"/>
  <c r="BV30" i="59"/>
  <c r="BU56" i="59"/>
  <c r="BU55" i="59"/>
  <c r="CB28" i="15"/>
  <c r="CB27" i="15"/>
  <c r="CB24" i="15" s="1"/>
  <c r="CB27" i="11"/>
  <c r="CB24" i="11" s="1"/>
  <c r="CB28" i="11"/>
  <c r="BW27" i="29"/>
  <c r="BW24" i="29" s="1"/>
  <c r="BW28" i="29"/>
  <c r="BX55" i="29"/>
  <c r="BX53" i="29"/>
  <c r="BX54" i="29"/>
  <c r="BX56" i="29"/>
  <c r="BY30" i="29"/>
  <c r="CB27" i="35"/>
  <c r="CB24" i="35" s="1"/>
  <c r="CB28" i="35"/>
  <c r="BW53" i="55"/>
  <c r="BX30" i="55"/>
  <c r="BW55" i="55"/>
  <c r="BW54" i="55"/>
  <c r="BW56" i="55"/>
  <c r="CB28" i="19"/>
  <c r="CB27" i="19"/>
  <c r="CB24" i="19" s="1"/>
  <c r="CC54" i="19"/>
  <c r="I24" i="19"/>
  <c r="CC55" i="19"/>
  <c r="CC53" i="19"/>
  <c r="CC56" i="19"/>
  <c r="BY54" i="51"/>
  <c r="BZ30" i="51"/>
  <c r="BY56" i="51"/>
  <c r="BY53" i="51"/>
  <c r="BY55" i="51"/>
  <c r="BV54" i="57"/>
  <c r="BW30" i="57"/>
  <c r="BV56" i="57"/>
  <c r="BV53" i="57"/>
  <c r="BV55" i="57"/>
  <c r="BU28" i="57"/>
  <c r="BU27" i="57"/>
  <c r="BU24" i="57" s="1"/>
  <c r="CB54" i="23"/>
  <c r="CB53" i="23"/>
  <c r="CB55" i="23"/>
  <c r="CB56" i="23"/>
  <c r="CC30" i="23"/>
  <c r="CA53" i="47"/>
  <c r="CB30" i="47"/>
  <c r="CA54" i="47"/>
  <c r="CA56" i="47"/>
  <c r="CA55" i="47"/>
  <c r="BZ28" i="47"/>
  <c r="BZ27" i="47"/>
  <c r="BZ24" i="47" s="1"/>
  <c r="AJ30" i="3"/>
  <c r="AI56" i="3"/>
  <c r="AI54" i="3"/>
  <c r="AI53" i="3"/>
  <c r="AI55" i="3"/>
  <c r="AH28" i="3"/>
  <c r="AH27" i="3"/>
  <c r="AH24" i="3" s="1"/>
  <c r="CA27" i="47" l="1"/>
  <c r="CA24" i="47" s="1"/>
  <c r="CA28" i="47"/>
  <c r="CB28" i="23"/>
  <c r="CB27" i="23"/>
  <c r="CB24" i="23" s="1"/>
  <c r="BY27" i="51"/>
  <c r="BY24" i="51" s="1"/>
  <c r="BY28" i="51"/>
  <c r="BZ54" i="51"/>
  <c r="CA30" i="51"/>
  <c r="BZ56" i="51"/>
  <c r="BZ53" i="51"/>
  <c r="BZ55" i="51"/>
  <c r="BX54" i="55"/>
  <c r="BY30" i="55"/>
  <c r="BX56" i="55"/>
  <c r="BX53" i="55"/>
  <c r="BX55" i="55"/>
  <c r="BY54" i="29"/>
  <c r="BY53" i="29"/>
  <c r="BY55" i="29"/>
  <c r="BY56" i="29"/>
  <c r="BZ30" i="29"/>
  <c r="CC27" i="41"/>
  <c r="CC24" i="41" s="1"/>
  <c r="BI23" i="41" s="1"/>
  <c r="CC28" i="41"/>
  <c r="CC54" i="45"/>
  <c r="CC55" i="45"/>
  <c r="CC53" i="45"/>
  <c r="CC56" i="45"/>
  <c r="I24" i="45"/>
  <c r="BX54" i="31"/>
  <c r="BY30" i="31"/>
  <c r="BX55" i="31"/>
  <c r="BX53" i="31"/>
  <c r="BX56" i="31"/>
  <c r="CB28" i="9"/>
  <c r="CB27" i="9"/>
  <c r="CB24" i="9" s="1"/>
  <c r="CC27" i="37"/>
  <c r="CC24" i="37" s="1"/>
  <c r="BI23" i="37" s="1"/>
  <c r="CC28" i="37"/>
  <c r="BY55" i="53"/>
  <c r="BY54" i="53"/>
  <c r="BZ30" i="53"/>
  <c r="BY56" i="53"/>
  <c r="BY53" i="53"/>
  <c r="CA27" i="25"/>
  <c r="CA24" i="25" s="1"/>
  <c r="CA28" i="25"/>
  <c r="CC27" i="35"/>
  <c r="CC24" i="35" s="1"/>
  <c r="BI23" i="35" s="1"/>
  <c r="CC28" i="35"/>
  <c r="CE20" i="64"/>
  <c r="CE19" i="64" s="1"/>
  <c r="CE21" i="64" s="1"/>
  <c r="CD30" i="64"/>
  <c r="C24" i="64"/>
  <c r="C25" i="64"/>
  <c r="BT28" i="61"/>
  <c r="BT27" i="61"/>
  <c r="BT24" i="61" s="1"/>
  <c r="CC28" i="11"/>
  <c r="CC27" i="11"/>
  <c r="CC24" i="11" s="1"/>
  <c r="BI23" i="11" s="1"/>
  <c r="CC27" i="15"/>
  <c r="CC24" i="15" s="1"/>
  <c r="BI23" i="15" s="1"/>
  <c r="CC28" i="15"/>
  <c r="CC27" i="43"/>
  <c r="CC24" i="43" s="1"/>
  <c r="BI23" i="43" s="1"/>
  <c r="CC28" i="43"/>
  <c r="BY55" i="27"/>
  <c r="BY53" i="27"/>
  <c r="BY56" i="27"/>
  <c r="BZ30" i="27"/>
  <c r="BY54" i="27"/>
  <c r="CA54" i="49"/>
  <c r="CA53" i="49"/>
  <c r="CA55" i="49"/>
  <c r="CB30" i="49"/>
  <c r="CA56" i="49"/>
  <c r="CB56" i="47"/>
  <c r="CC30" i="47"/>
  <c r="CB53" i="47"/>
  <c r="CB54" i="47"/>
  <c r="CB55" i="47"/>
  <c r="CC53" i="23"/>
  <c r="I24" i="23"/>
  <c r="CC54" i="23"/>
  <c r="CC56" i="23"/>
  <c r="CC55" i="23"/>
  <c r="BV27" i="57"/>
  <c r="BV24" i="57" s="1"/>
  <c r="BV28" i="57"/>
  <c r="BW53" i="57"/>
  <c r="BW54" i="57"/>
  <c r="BX30" i="57"/>
  <c r="BW56" i="57"/>
  <c r="BW55" i="57"/>
  <c r="CC27" i="19"/>
  <c r="CC24" i="19" s="1"/>
  <c r="BI23" i="19" s="1"/>
  <c r="CC28" i="19"/>
  <c r="BW27" i="55"/>
  <c r="BW24" i="55" s="1"/>
  <c r="BW28" i="55"/>
  <c r="BX27" i="29"/>
  <c r="BX24" i="29" s="1"/>
  <c r="BX28" i="29"/>
  <c r="BW30" i="59"/>
  <c r="BV53" i="59"/>
  <c r="BV54" i="59"/>
  <c r="BV56" i="59"/>
  <c r="BV55" i="59"/>
  <c r="BU28" i="59"/>
  <c r="BU27" i="59"/>
  <c r="BU24" i="59" s="1"/>
  <c r="CC28" i="39"/>
  <c r="CC27" i="39"/>
  <c r="CC24" i="39" s="1"/>
  <c r="BI23" i="39" s="1"/>
  <c r="CB28" i="45"/>
  <c r="CB27" i="45"/>
  <c r="CB24" i="45" s="1"/>
  <c r="BW28" i="31"/>
  <c r="BW27" i="31"/>
  <c r="BW24" i="31" s="1"/>
  <c r="CC55" i="9"/>
  <c r="I24" i="9"/>
  <c r="CC56" i="9"/>
  <c r="CC54" i="9"/>
  <c r="CC53" i="9"/>
  <c r="BX27" i="53"/>
  <c r="BX24" i="53" s="1"/>
  <c r="BX28" i="53"/>
  <c r="CC27" i="13"/>
  <c r="CC24" i="13" s="1"/>
  <c r="BI23" i="13" s="1"/>
  <c r="CC28" i="13"/>
  <c r="CB55" i="25"/>
  <c r="CB53" i="25"/>
  <c r="CC30" i="25"/>
  <c r="CB56" i="25"/>
  <c r="CB54" i="25"/>
  <c r="BU56" i="61"/>
  <c r="BU53" i="61"/>
  <c r="BU54" i="61"/>
  <c r="BV30" i="61"/>
  <c r="BU55" i="61"/>
  <c r="BX28" i="27"/>
  <c r="BX27" i="27"/>
  <c r="BX24" i="27" s="1"/>
  <c r="CC28" i="17"/>
  <c r="CC27" i="17"/>
  <c r="CC24" i="17" s="1"/>
  <c r="BI23" i="17" s="1"/>
  <c r="BZ28" i="49"/>
  <c r="BZ27" i="49"/>
  <c r="BZ24" i="49" s="1"/>
  <c r="BX53" i="33"/>
  <c r="BX54" i="33"/>
  <c r="BY30" i="33"/>
  <c r="BX55" i="33"/>
  <c r="BX56" i="33"/>
  <c r="BW28" i="33"/>
  <c r="BW27" i="33"/>
  <c r="BW24" i="33" s="1"/>
  <c r="AI28" i="3"/>
  <c r="AI27" i="3"/>
  <c r="AI24" i="3" s="1"/>
  <c r="AJ56" i="3"/>
  <c r="AJ54" i="3"/>
  <c r="AJ55" i="3"/>
  <c r="AJ53" i="3"/>
  <c r="AK30" i="3"/>
  <c r="BY54" i="33" l="1"/>
  <c r="BZ30" i="33"/>
  <c r="BY53" i="33"/>
  <c r="BY55" i="33"/>
  <c r="BY56" i="33"/>
  <c r="BX27" i="33"/>
  <c r="BX24" i="33" s="1"/>
  <c r="BX28" i="33"/>
  <c r="BW30" i="61"/>
  <c r="BV54" i="61"/>
  <c r="BV53" i="61"/>
  <c r="BV56" i="61"/>
  <c r="BV55" i="61"/>
  <c r="BU27" i="61"/>
  <c r="BU24" i="61" s="1"/>
  <c r="BU28" i="61"/>
  <c r="CC54" i="25"/>
  <c r="CC55" i="25"/>
  <c r="I24" i="25"/>
  <c r="CC53" i="25"/>
  <c r="CC56" i="25"/>
  <c r="C25" i="13"/>
  <c r="CE20" i="13"/>
  <c r="CE19" i="13" s="1"/>
  <c r="CE21" i="13" s="1"/>
  <c r="CD30" i="13"/>
  <c r="C24" i="13"/>
  <c r="CD30" i="39"/>
  <c r="C24" i="39"/>
  <c r="C25" i="39"/>
  <c r="CE20" i="39"/>
  <c r="CE19" i="39" s="1"/>
  <c r="CE21" i="39" s="1"/>
  <c r="BX30" i="59"/>
  <c r="BW53" i="59"/>
  <c r="BW54" i="59"/>
  <c r="BW56" i="59"/>
  <c r="BW55" i="59"/>
  <c r="C24" i="19"/>
  <c r="CD30" i="19"/>
  <c r="CE20" i="19"/>
  <c r="CE19" i="19" s="1"/>
  <c r="CE21" i="19" s="1"/>
  <c r="C25" i="19"/>
  <c r="CC27" i="23"/>
  <c r="CC24" i="23" s="1"/>
  <c r="BI23" i="23" s="1"/>
  <c r="CC28" i="23"/>
  <c r="I24" i="47"/>
  <c r="CC54" i="47"/>
  <c r="CC53" i="47"/>
  <c r="CC56" i="47"/>
  <c r="CC55" i="47"/>
  <c r="BZ54" i="27"/>
  <c r="BZ53" i="27"/>
  <c r="BZ55" i="27"/>
  <c r="CA30" i="27"/>
  <c r="BZ56" i="27"/>
  <c r="BY28" i="27"/>
  <c r="BY27" i="27"/>
  <c r="BY24" i="27" s="1"/>
  <c r="C25" i="11"/>
  <c r="CD30" i="11"/>
  <c r="CE20" i="11"/>
  <c r="CE19" i="11" s="1"/>
  <c r="CE21" i="11" s="1"/>
  <c r="C24" i="11"/>
  <c r="CD53" i="64"/>
  <c r="CD56" i="64"/>
  <c r="CD54" i="64"/>
  <c r="CD55" i="64"/>
  <c r="BY27" i="53"/>
  <c r="BY24" i="53" s="1"/>
  <c r="BY28" i="53"/>
  <c r="CA30" i="53"/>
  <c r="BZ56" i="53"/>
  <c r="BZ53" i="53"/>
  <c r="BZ55" i="53"/>
  <c r="BZ54" i="53"/>
  <c r="CD30" i="37"/>
  <c r="CE20" i="37"/>
  <c r="CE19" i="37" s="1"/>
  <c r="CE21" i="37" s="1"/>
  <c r="C25" i="37"/>
  <c r="C24" i="37"/>
  <c r="BX27" i="31"/>
  <c r="BX24" i="31" s="1"/>
  <c r="BX28" i="31"/>
  <c r="BY53" i="31"/>
  <c r="BY55" i="31"/>
  <c r="BY54" i="31"/>
  <c r="BZ30" i="31"/>
  <c r="BY56" i="31"/>
  <c r="CC27" i="45"/>
  <c r="CC24" i="45" s="1"/>
  <c r="BI23" i="45" s="1"/>
  <c r="CC28" i="45"/>
  <c r="CD30" i="41"/>
  <c r="C25" i="41"/>
  <c r="CE20" i="41"/>
  <c r="CE19" i="41" s="1"/>
  <c r="CE21" i="41" s="1"/>
  <c r="C24" i="41"/>
  <c r="BY28" i="29"/>
  <c r="BY27" i="29"/>
  <c r="BY24" i="29" s="1"/>
  <c r="BZ28" i="51"/>
  <c r="BZ27" i="51"/>
  <c r="BZ24" i="51" s="1"/>
  <c r="CA56" i="51"/>
  <c r="CA54" i="51"/>
  <c r="CA55" i="51"/>
  <c r="CA53" i="51"/>
  <c r="CB30" i="51"/>
  <c r="CE20" i="17"/>
  <c r="CE19" i="17" s="1"/>
  <c r="CE21" i="17" s="1"/>
  <c r="CD30" i="17"/>
  <c r="C25" i="17"/>
  <c r="C24" i="17"/>
  <c r="CB27" i="25"/>
  <c r="CB24" i="25" s="1"/>
  <c r="CB28" i="25"/>
  <c r="CC27" i="9"/>
  <c r="CC24" i="9" s="1"/>
  <c r="BI23" i="9" s="1"/>
  <c r="CC28" i="9"/>
  <c r="BV28" i="59"/>
  <c r="BV27" i="59"/>
  <c r="BV24" i="59" s="1"/>
  <c r="BX54" i="57"/>
  <c r="BY30" i="57"/>
  <c r="BX56" i="57"/>
  <c r="BX53" i="57"/>
  <c r="BX55" i="57"/>
  <c r="BW28" i="57"/>
  <c r="BW27" i="57"/>
  <c r="BW24" i="57" s="1"/>
  <c r="CB28" i="47"/>
  <c r="CB27" i="47"/>
  <c r="CB24" i="47" s="1"/>
  <c r="CB55" i="49"/>
  <c r="CB56" i="49"/>
  <c r="CC30" i="49"/>
  <c r="CB53" i="49"/>
  <c r="CB54" i="49"/>
  <c r="CA27" i="49"/>
  <c r="CA24" i="49" s="1"/>
  <c r="CA28" i="49"/>
  <c r="CE20" i="43"/>
  <c r="CE19" i="43" s="1"/>
  <c r="CE21" i="43" s="1"/>
  <c r="C25" i="43"/>
  <c r="C24" i="43"/>
  <c r="CD30" i="43"/>
  <c r="CD30" i="15"/>
  <c r="C24" i="15"/>
  <c r="CE20" i="15"/>
  <c r="CE19" i="15" s="1"/>
  <c r="CE21" i="15" s="1"/>
  <c r="C25" i="15"/>
  <c r="C21" i="64"/>
  <c r="G26" i="63" s="1"/>
  <c r="J30" i="64"/>
  <c r="G28" i="63"/>
  <c r="DA30" i="64"/>
  <c r="CK30" i="64"/>
  <c r="CT30" i="64"/>
  <c r="DB30" i="64"/>
  <c r="CI30" i="64"/>
  <c r="CQ30" i="64"/>
  <c r="CW30" i="64"/>
  <c r="CY30" i="64"/>
  <c r="CX30" i="64"/>
  <c r="CV30" i="64"/>
  <c r="CP30" i="64"/>
  <c r="CO30" i="64"/>
  <c r="DD30" i="64"/>
  <c r="CS30" i="64"/>
  <c r="DC30" i="64"/>
  <c r="CR30" i="64"/>
  <c r="CZ30" i="64"/>
  <c r="CH30" i="64"/>
  <c r="CN30" i="64"/>
  <c r="CF30" i="64"/>
  <c r="CU30" i="64"/>
  <c r="CM30" i="64"/>
  <c r="CL30" i="64"/>
  <c r="CJ30" i="64"/>
  <c r="CG30" i="64"/>
  <c r="I22" i="64"/>
  <c r="CD30" i="35"/>
  <c r="C25" i="35"/>
  <c r="CE20" i="35"/>
  <c r="CE19" i="35" s="1"/>
  <c r="CE21" i="35" s="1"/>
  <c r="C24" i="35"/>
  <c r="BZ54" i="29"/>
  <c r="BZ55" i="29"/>
  <c r="BZ56" i="29"/>
  <c r="CA30" i="29"/>
  <c r="BZ53" i="29"/>
  <c r="BX27" i="55"/>
  <c r="BX24" i="55" s="1"/>
  <c r="BX28" i="55"/>
  <c r="BY54" i="55"/>
  <c r="BY55" i="55"/>
  <c r="BY53" i="55"/>
  <c r="BZ30" i="55"/>
  <c r="BY56" i="55"/>
  <c r="AK55" i="3"/>
  <c r="AK54" i="3"/>
  <c r="AK53" i="3"/>
  <c r="AK56" i="3"/>
  <c r="AL30" i="3"/>
  <c r="AJ28" i="3"/>
  <c r="AJ27" i="3"/>
  <c r="AJ24" i="3" s="1"/>
  <c r="BY27" i="55" l="1"/>
  <c r="BY24" i="55" s="1"/>
  <c r="BY28" i="55"/>
  <c r="CA54" i="29"/>
  <c r="CA53" i="29"/>
  <c r="CA56" i="29"/>
  <c r="CB30" i="29"/>
  <c r="CA55" i="29"/>
  <c r="G27" i="34"/>
  <c r="J30" i="35"/>
  <c r="C21" i="35"/>
  <c r="G25" i="34" s="1"/>
  <c r="CJ53" i="64"/>
  <c r="CJ55" i="64"/>
  <c r="CJ54" i="64"/>
  <c r="CJ56" i="64"/>
  <c r="CM54" i="64"/>
  <c r="CM55" i="64"/>
  <c r="CM53" i="64"/>
  <c r="CM56" i="64"/>
  <c r="CF54" i="64"/>
  <c r="CF55" i="64"/>
  <c r="CF56" i="64"/>
  <c r="CF53" i="64"/>
  <c r="CH54" i="64"/>
  <c r="CH55" i="64"/>
  <c r="CH56" i="64"/>
  <c r="CH53" i="64"/>
  <c r="CR54" i="64"/>
  <c r="CR55" i="64"/>
  <c r="CR53" i="64"/>
  <c r="CR56" i="64"/>
  <c r="CS53" i="64"/>
  <c r="CS55" i="64"/>
  <c r="CS54" i="64"/>
  <c r="CS56" i="64"/>
  <c r="CO54" i="64"/>
  <c r="CO55" i="64"/>
  <c r="CO56" i="64"/>
  <c r="CO53" i="64"/>
  <c r="CV53" i="64"/>
  <c r="CV55" i="64"/>
  <c r="CV54" i="64"/>
  <c r="CV56" i="64"/>
  <c r="CY54" i="64"/>
  <c r="CY55" i="64"/>
  <c r="CY53" i="64"/>
  <c r="CY56" i="64"/>
  <c r="CQ53" i="64"/>
  <c r="CQ55" i="64"/>
  <c r="CQ56" i="64"/>
  <c r="CQ54" i="64"/>
  <c r="DB54" i="64"/>
  <c r="DB55" i="64"/>
  <c r="DB53" i="64"/>
  <c r="DB56" i="64"/>
  <c r="CK53" i="64"/>
  <c r="CK55" i="64"/>
  <c r="CK54" i="64"/>
  <c r="CK56" i="64"/>
  <c r="W3" i="63"/>
  <c r="DE30" i="64" s="1"/>
  <c r="F21" i="7"/>
  <c r="CZ30" i="15"/>
  <c r="CJ30" i="15"/>
  <c r="CQ30" i="15"/>
  <c r="CX30" i="15"/>
  <c r="CH30" i="15"/>
  <c r="CU30" i="15"/>
  <c r="DB30" i="15"/>
  <c r="DA30" i="15"/>
  <c r="CW30" i="15"/>
  <c r="CV30" i="15"/>
  <c r="CS30" i="15"/>
  <c r="CO30" i="15"/>
  <c r="I22" i="15"/>
  <c r="CR30" i="15"/>
  <c r="CY30" i="15"/>
  <c r="CI30" i="15"/>
  <c r="CP30" i="15"/>
  <c r="DC30" i="15"/>
  <c r="CM30" i="15"/>
  <c r="CL30" i="15"/>
  <c r="CG30" i="15"/>
  <c r="CF30" i="15"/>
  <c r="CT30" i="15"/>
  <c r="CN30" i="15"/>
  <c r="DD30" i="15"/>
  <c r="CK30" i="15"/>
  <c r="CD53" i="15"/>
  <c r="CD54" i="15"/>
  <c r="CD56" i="15"/>
  <c r="CD55" i="15"/>
  <c r="G27" i="42"/>
  <c r="J30" i="43"/>
  <c r="C21" i="43"/>
  <c r="G25" i="42" s="1"/>
  <c r="DB30" i="43"/>
  <c r="CF30" i="43"/>
  <c r="CM30" i="43"/>
  <c r="CU30" i="43"/>
  <c r="CK30" i="43"/>
  <c r="DD30" i="43"/>
  <c r="DC30" i="43"/>
  <c r="CN30" i="43"/>
  <c r="CW30" i="43"/>
  <c r="CL30" i="43"/>
  <c r="CH30" i="43"/>
  <c r="CV30" i="43"/>
  <c r="CR30" i="43"/>
  <c r="CO30" i="43"/>
  <c r="CX30" i="43"/>
  <c r="CQ30" i="43"/>
  <c r="CZ30" i="43"/>
  <c r="I22" i="43"/>
  <c r="CI30" i="43"/>
  <c r="CT30" i="43"/>
  <c r="CJ30" i="43"/>
  <c r="CG30" i="43"/>
  <c r="CS30" i="43"/>
  <c r="CP30" i="43"/>
  <c r="DA30" i="43"/>
  <c r="CY30" i="43"/>
  <c r="CB28" i="49"/>
  <c r="CB27" i="49"/>
  <c r="CB24" i="49" s="1"/>
  <c r="CD30" i="9"/>
  <c r="C24" i="9"/>
  <c r="C25" i="9"/>
  <c r="CE20" i="9"/>
  <c r="CE19" i="9" s="1"/>
  <c r="CE21" i="9" s="1"/>
  <c r="CK30" i="17"/>
  <c r="CP30" i="17"/>
  <c r="CM30" i="17"/>
  <c r="CV30" i="17"/>
  <c r="CJ30" i="17"/>
  <c r="CU30" i="17"/>
  <c r="CL30" i="17"/>
  <c r="CS30" i="17"/>
  <c r="DA30" i="17"/>
  <c r="DB30" i="17"/>
  <c r="CX30" i="17"/>
  <c r="CG30" i="17"/>
  <c r="DC30" i="17"/>
  <c r="CN30" i="17"/>
  <c r="DD30" i="17"/>
  <c r="CQ30" i="17"/>
  <c r="CZ30" i="17"/>
  <c r="CY30" i="17"/>
  <c r="CF30" i="17"/>
  <c r="CO30" i="17"/>
  <c r="CR30" i="17"/>
  <c r="CW30" i="17"/>
  <c r="CT30" i="17"/>
  <c r="CI30" i="17"/>
  <c r="CH30" i="17"/>
  <c r="I22" i="17"/>
  <c r="CA28" i="51"/>
  <c r="CA27" i="51"/>
  <c r="CA24" i="51" s="1"/>
  <c r="G27" i="40"/>
  <c r="J30" i="41"/>
  <c r="C21" i="41"/>
  <c r="G25" i="40" s="1"/>
  <c r="BY27" i="31"/>
  <c r="BY24" i="31" s="1"/>
  <c r="BY28" i="31"/>
  <c r="CD54" i="37"/>
  <c r="CD55" i="37"/>
  <c r="CD53" i="37"/>
  <c r="CD56" i="37"/>
  <c r="C21" i="11"/>
  <c r="G27" i="10"/>
  <c r="J30" i="11"/>
  <c r="CD54" i="11"/>
  <c r="CD55" i="11"/>
  <c r="CD53" i="11"/>
  <c r="CD56" i="11"/>
  <c r="CD54" i="19"/>
  <c r="CD55" i="19"/>
  <c r="CD53" i="19"/>
  <c r="CD56" i="19"/>
  <c r="BX53" i="59"/>
  <c r="BY30" i="59"/>
  <c r="BX54" i="59"/>
  <c r="BX56" i="59"/>
  <c r="BX55" i="59"/>
  <c r="CD55" i="39"/>
  <c r="CD54" i="39"/>
  <c r="CD56" i="39"/>
  <c r="CD53" i="39"/>
  <c r="CD54" i="13"/>
  <c r="CD55" i="13"/>
  <c r="CD53" i="13"/>
  <c r="CD56" i="13"/>
  <c r="CC27" i="25"/>
  <c r="CC24" i="25" s="1"/>
  <c r="BI23" i="25" s="1"/>
  <c r="CC28" i="25"/>
  <c r="BV28" i="61"/>
  <c r="BV27" i="61"/>
  <c r="BV24" i="61" s="1"/>
  <c r="BX30" i="61"/>
  <c r="BW54" i="61"/>
  <c r="BW53" i="61"/>
  <c r="BW56" i="61"/>
  <c r="BW55" i="61"/>
  <c r="BZ53" i="33"/>
  <c r="CA30" i="33"/>
  <c r="BZ54" i="33"/>
  <c r="BZ55" i="33"/>
  <c r="BZ56" i="33"/>
  <c r="BZ54" i="55"/>
  <c r="BZ55" i="55"/>
  <c r="BZ53" i="55"/>
  <c r="CA30" i="55"/>
  <c r="BZ56" i="55"/>
  <c r="BZ27" i="29"/>
  <c r="BZ24" i="29" s="1"/>
  <c r="BZ28" i="29"/>
  <c r="CR30" i="35"/>
  <c r="I22" i="35"/>
  <c r="DA30" i="35"/>
  <c r="CW30" i="35"/>
  <c r="DC30" i="35"/>
  <c r="CX30" i="35"/>
  <c r="CL30" i="35"/>
  <c r="CK30" i="35"/>
  <c r="CU30" i="35"/>
  <c r="CV30" i="35"/>
  <c r="CM30" i="35"/>
  <c r="DD30" i="35"/>
  <c r="CF30" i="35"/>
  <c r="CO30" i="35"/>
  <c r="CH30" i="35"/>
  <c r="CN30" i="35"/>
  <c r="CG30" i="35"/>
  <c r="CP30" i="35"/>
  <c r="CT30" i="35"/>
  <c r="CZ30" i="35"/>
  <c r="CJ30" i="35"/>
  <c r="CI30" i="35"/>
  <c r="CY30" i="35"/>
  <c r="CS30" i="35"/>
  <c r="CQ30" i="35"/>
  <c r="DB30" i="35"/>
  <c r="CD56" i="35"/>
  <c r="CD54" i="35"/>
  <c r="CD53" i="35"/>
  <c r="CD55" i="35"/>
  <c r="CG54" i="64"/>
  <c r="CG55" i="64"/>
  <c r="CG56" i="64"/>
  <c r="CG53" i="64"/>
  <c r="CL54" i="64"/>
  <c r="CL55" i="64"/>
  <c r="CL56" i="64"/>
  <c r="CL53" i="64"/>
  <c r="CU54" i="64"/>
  <c r="CU55" i="64"/>
  <c r="CU56" i="64"/>
  <c r="CU53" i="64"/>
  <c r="CN53" i="64"/>
  <c r="CN55" i="64"/>
  <c r="CN54" i="64"/>
  <c r="CN56" i="64"/>
  <c r="CZ53" i="64"/>
  <c r="CZ55" i="64"/>
  <c r="CZ56" i="64"/>
  <c r="CZ54" i="64"/>
  <c r="DC54" i="64"/>
  <c r="DC55" i="64"/>
  <c r="DC53" i="64"/>
  <c r="DC56" i="64"/>
  <c r="DD54" i="64"/>
  <c r="DD55" i="64"/>
  <c r="DD56" i="64"/>
  <c r="DD53" i="64"/>
  <c r="CP54" i="64"/>
  <c r="CP55" i="64"/>
  <c r="CP53" i="64"/>
  <c r="CP56" i="64"/>
  <c r="CX54" i="64"/>
  <c r="CX55" i="64"/>
  <c r="CX56" i="64"/>
  <c r="CX53" i="64"/>
  <c r="CW53" i="64"/>
  <c r="CW55" i="64"/>
  <c r="CW54" i="64"/>
  <c r="CW56" i="64"/>
  <c r="CI53" i="64"/>
  <c r="CI55" i="64"/>
  <c r="CI54" i="64"/>
  <c r="CI56" i="64"/>
  <c r="CT54" i="64"/>
  <c r="CT55" i="64"/>
  <c r="CT56" i="64"/>
  <c r="CT53" i="64"/>
  <c r="DA54" i="64"/>
  <c r="DA55" i="64"/>
  <c r="DA53" i="64"/>
  <c r="DA56" i="64"/>
  <c r="J54" i="64"/>
  <c r="J55" i="64"/>
  <c r="J56" i="64"/>
  <c r="J53" i="64"/>
  <c r="G27" i="14"/>
  <c r="J30" i="15"/>
  <c r="C21" i="15"/>
  <c r="G25" i="14" s="1"/>
  <c r="CD54" i="43"/>
  <c r="CD56" i="43"/>
  <c r="CD53" i="43"/>
  <c r="CD55" i="43"/>
  <c r="CC56" i="49"/>
  <c r="CC54" i="49"/>
  <c r="I24" i="49"/>
  <c r="CC55" i="49"/>
  <c r="CC53" i="49"/>
  <c r="BX27" i="57"/>
  <c r="BX24" i="57" s="1"/>
  <c r="BX28" i="57"/>
  <c r="BY54" i="57"/>
  <c r="BZ30" i="57"/>
  <c r="BY56" i="57"/>
  <c r="BY53" i="57"/>
  <c r="BY55" i="57"/>
  <c r="G27" i="16"/>
  <c r="J30" i="17"/>
  <c r="C21" i="17"/>
  <c r="G25" i="16" s="1"/>
  <c r="CD56" i="17"/>
  <c r="CD54" i="17"/>
  <c r="CD55" i="17"/>
  <c r="CD53" i="17"/>
  <c r="CB53" i="51"/>
  <c r="CC30" i="51"/>
  <c r="CB56" i="51"/>
  <c r="CB54" i="51"/>
  <c r="CB55" i="51"/>
  <c r="CZ30" i="41"/>
  <c r="CK30" i="41"/>
  <c r="CS30" i="41"/>
  <c r="CO30" i="41"/>
  <c r="DD30" i="41"/>
  <c r="DB30" i="41"/>
  <c r="CV30" i="41"/>
  <c r="CH30" i="41"/>
  <c r="CJ30" i="41"/>
  <c r="CM30" i="41"/>
  <c r="DC30" i="41"/>
  <c r="CF30" i="41"/>
  <c r="CI30" i="41"/>
  <c r="CY30" i="41"/>
  <c r="I22" i="41"/>
  <c r="CL30" i="41"/>
  <c r="DA30" i="41"/>
  <c r="CW30" i="41"/>
  <c r="CG30" i="41"/>
  <c r="CQ30" i="41"/>
  <c r="CP30" i="41"/>
  <c r="CT30" i="41"/>
  <c r="CX30" i="41"/>
  <c r="CU30" i="41"/>
  <c r="CR30" i="41"/>
  <c r="CN30" i="41"/>
  <c r="CD55" i="41"/>
  <c r="CD54" i="41"/>
  <c r="CD56" i="41"/>
  <c r="CD53" i="41"/>
  <c r="C24" i="45"/>
  <c r="CE20" i="45"/>
  <c r="CE19" i="45" s="1"/>
  <c r="CE21" i="45" s="1"/>
  <c r="CD30" i="45"/>
  <c r="C25" i="45"/>
  <c r="BZ53" i="31"/>
  <c r="BZ56" i="31"/>
  <c r="CA30" i="31"/>
  <c r="BZ55" i="31"/>
  <c r="BZ54" i="31"/>
  <c r="G27" i="36"/>
  <c r="J30" i="37"/>
  <c r="C21" i="37"/>
  <c r="G25" i="36" s="1"/>
  <c r="CW30" i="37"/>
  <c r="CG30" i="37"/>
  <c r="CV30" i="37"/>
  <c r="CF30" i="37"/>
  <c r="CU30" i="37"/>
  <c r="CZ30" i="37"/>
  <c r="CJ30" i="37"/>
  <c r="CT30" i="37"/>
  <c r="DA30" i="37"/>
  <c r="CY30" i="37"/>
  <c r="DB30" i="37"/>
  <c r="CX30" i="37"/>
  <c r="CH30" i="37"/>
  <c r="CO30" i="37"/>
  <c r="DD30" i="37"/>
  <c r="CN30" i="37"/>
  <c r="DC30" i="37"/>
  <c r="CM30" i="37"/>
  <c r="CR30" i="37"/>
  <c r="I22" i="37"/>
  <c r="CQ30" i="37"/>
  <c r="CK30" i="37"/>
  <c r="CI30" i="37"/>
  <c r="CP30" i="37"/>
  <c r="CS30" i="37"/>
  <c r="CL30" i="37"/>
  <c r="BZ27" i="53"/>
  <c r="BZ24" i="53" s="1"/>
  <c r="BZ28" i="53"/>
  <c r="CA55" i="53"/>
  <c r="CB30" i="53"/>
  <c r="CA54" i="53"/>
  <c r="CA53" i="53"/>
  <c r="CA56" i="53"/>
  <c r="CD27" i="64"/>
  <c r="CD28" i="64"/>
  <c r="CT30" i="11"/>
  <c r="CK30" i="11"/>
  <c r="DD30" i="11"/>
  <c r="CN30" i="11"/>
  <c r="CQ30" i="11"/>
  <c r="DB30" i="11"/>
  <c r="CL30" i="11"/>
  <c r="CP30" i="11"/>
  <c r="CV30" i="11"/>
  <c r="CU30" i="11"/>
  <c r="DC30" i="11"/>
  <c r="CG30" i="11"/>
  <c r="CS30" i="11"/>
  <c r="CZ30" i="11"/>
  <c r="CY30" i="11"/>
  <c r="I22" i="11"/>
  <c r="CM30" i="11"/>
  <c r="CF30" i="11"/>
  <c r="CX30" i="11"/>
  <c r="CH30" i="11"/>
  <c r="CJ30" i="11"/>
  <c r="CR30" i="11"/>
  <c r="CI30" i="11"/>
  <c r="CO30" i="11"/>
  <c r="CW30" i="11"/>
  <c r="DA30" i="11"/>
  <c r="CA56" i="27"/>
  <c r="CA54" i="27"/>
  <c r="CA55" i="27"/>
  <c r="CA53" i="27"/>
  <c r="CB30" i="27"/>
  <c r="BZ28" i="27"/>
  <c r="BZ27" i="27"/>
  <c r="BZ24" i="27" s="1"/>
  <c r="CC27" i="47"/>
  <c r="CC24" i="47" s="1"/>
  <c r="BI23" i="47" s="1"/>
  <c r="CC28" i="47"/>
  <c r="C25" i="23"/>
  <c r="CD30" i="23"/>
  <c r="CE20" i="23"/>
  <c r="CE19" i="23" s="1"/>
  <c r="CE21" i="23" s="1"/>
  <c r="C24" i="23"/>
  <c r="CZ30" i="19"/>
  <c r="CJ30" i="19"/>
  <c r="CT30" i="19"/>
  <c r="CW30" i="19"/>
  <c r="CV30" i="19"/>
  <c r="CU30" i="19"/>
  <c r="CQ30" i="19"/>
  <c r="CP30" i="19"/>
  <c r="DD30" i="19"/>
  <c r="I22" i="19"/>
  <c r="CG30" i="19"/>
  <c r="CF30" i="19"/>
  <c r="DA30" i="19"/>
  <c r="CR30" i="19"/>
  <c r="DC30" i="19"/>
  <c r="CK30" i="19"/>
  <c r="CM30" i="19"/>
  <c r="CL30" i="19"/>
  <c r="CI30" i="19"/>
  <c r="DB30" i="19"/>
  <c r="CN30" i="19"/>
  <c r="CO30" i="19"/>
  <c r="CY30" i="19"/>
  <c r="CX30" i="19"/>
  <c r="CS30" i="19"/>
  <c r="CH30" i="19"/>
  <c r="G27" i="18"/>
  <c r="C21" i="19"/>
  <c r="G25" i="18" s="1"/>
  <c r="J30" i="19"/>
  <c r="BW28" i="59"/>
  <c r="BW27" i="59"/>
  <c r="BW24" i="59" s="1"/>
  <c r="CV30" i="39"/>
  <c r="CT30" i="39"/>
  <c r="CL30" i="39"/>
  <c r="CG30" i="39"/>
  <c r="CF30" i="39"/>
  <c r="CY30" i="39"/>
  <c r="CZ30" i="39"/>
  <c r="DD30" i="39"/>
  <c r="CQ30" i="39"/>
  <c r="DC30" i="39"/>
  <c r="CJ30" i="39"/>
  <c r="CK30" i="39"/>
  <c r="CM30" i="39"/>
  <c r="I22" i="39"/>
  <c r="CS30" i="39"/>
  <c r="CU30" i="39"/>
  <c r="CR30" i="39"/>
  <c r="CX30" i="39"/>
  <c r="DA30" i="39"/>
  <c r="CH30" i="39"/>
  <c r="CN30" i="39"/>
  <c r="CW30" i="39"/>
  <c r="CI30" i="39"/>
  <c r="DB30" i="39"/>
  <c r="CP30" i="39"/>
  <c r="CO30" i="39"/>
  <c r="G27" i="38"/>
  <c r="C21" i="39"/>
  <c r="G25" i="38" s="1"/>
  <c r="J30" i="39"/>
  <c r="G27" i="12"/>
  <c r="J30" i="13"/>
  <c r="C21" i="13"/>
  <c r="G25" i="12" s="1"/>
  <c r="CX30" i="13"/>
  <c r="CH30" i="13"/>
  <c r="CT30" i="13"/>
  <c r="DB30" i="13"/>
  <c r="CJ30" i="13"/>
  <c r="CR30" i="13"/>
  <c r="CY30" i="13"/>
  <c r="CF30" i="13"/>
  <c r="CL30" i="13"/>
  <c r="CZ30" i="13"/>
  <c r="CW30" i="13"/>
  <c r="CN30" i="13"/>
  <c r="I22" i="13"/>
  <c r="CP30" i="13"/>
  <c r="DC30" i="13"/>
  <c r="CK30" i="13"/>
  <c r="CS30" i="13"/>
  <c r="DA30" i="13"/>
  <c r="CI30" i="13"/>
  <c r="CO30" i="13"/>
  <c r="DD30" i="13"/>
  <c r="CV30" i="13"/>
  <c r="CG30" i="13"/>
  <c r="CQ30" i="13"/>
  <c r="CU30" i="13"/>
  <c r="CM30" i="13"/>
  <c r="BY28" i="33"/>
  <c r="BY27" i="33"/>
  <c r="BY24" i="33" s="1"/>
  <c r="AL55" i="3"/>
  <c r="AL53" i="3"/>
  <c r="AL56" i="3"/>
  <c r="AM30" i="3"/>
  <c r="AL54" i="3"/>
  <c r="AK27" i="3"/>
  <c r="AK24" i="3" s="1"/>
  <c r="AK28" i="3"/>
  <c r="CU54" i="13" l="1"/>
  <c r="CU55" i="13"/>
  <c r="CU53" i="13"/>
  <c r="CU56" i="13"/>
  <c r="CG53" i="13"/>
  <c r="CG55" i="13"/>
  <c r="CG54" i="13"/>
  <c r="CG56" i="13"/>
  <c r="DD54" i="13"/>
  <c r="DD55" i="13"/>
  <c r="DD53" i="13"/>
  <c r="DD56" i="13"/>
  <c r="CI54" i="13"/>
  <c r="CI56" i="13"/>
  <c r="CI53" i="13"/>
  <c r="CI55" i="13"/>
  <c r="CS54" i="13"/>
  <c r="CS55" i="13"/>
  <c r="CS53" i="13"/>
  <c r="CS56" i="13"/>
  <c r="DC53" i="13"/>
  <c r="DC56" i="13"/>
  <c r="DC54" i="13"/>
  <c r="DC55" i="13"/>
  <c r="CW54" i="13"/>
  <c r="CW55" i="13"/>
  <c r="CW53" i="13"/>
  <c r="CW56" i="13"/>
  <c r="CL53" i="13"/>
  <c r="CL56" i="13"/>
  <c r="CL54" i="13"/>
  <c r="CL55" i="13"/>
  <c r="CY54" i="13"/>
  <c r="CY55" i="13"/>
  <c r="CY53" i="13"/>
  <c r="CY56" i="13"/>
  <c r="CJ54" i="13"/>
  <c r="CJ56" i="13"/>
  <c r="CJ53" i="13"/>
  <c r="CJ55" i="13"/>
  <c r="CT54" i="13"/>
  <c r="CT55" i="13"/>
  <c r="CT53" i="13"/>
  <c r="CT56" i="13"/>
  <c r="CX53" i="13"/>
  <c r="CX56" i="13"/>
  <c r="CX54" i="13"/>
  <c r="CX55" i="13"/>
  <c r="J54" i="13"/>
  <c r="J55" i="13"/>
  <c r="J56" i="13"/>
  <c r="J53" i="13"/>
  <c r="J54" i="39"/>
  <c r="J55" i="39"/>
  <c r="J56" i="39"/>
  <c r="J53" i="39"/>
  <c r="CP55" i="39"/>
  <c r="CP56" i="39"/>
  <c r="CP54" i="39"/>
  <c r="CP53" i="39"/>
  <c r="CI56" i="39"/>
  <c r="CI53" i="39"/>
  <c r="CI55" i="39"/>
  <c r="CI54" i="39"/>
  <c r="CN53" i="39"/>
  <c r="CN55" i="39"/>
  <c r="CN56" i="39"/>
  <c r="CN54" i="39"/>
  <c r="DA54" i="39"/>
  <c r="DA55" i="39"/>
  <c r="DA53" i="39"/>
  <c r="DA56" i="39"/>
  <c r="CR53" i="39"/>
  <c r="CR55" i="39"/>
  <c r="CR56" i="39"/>
  <c r="CR54" i="39"/>
  <c r="CS53" i="39"/>
  <c r="CS55" i="39"/>
  <c r="CS54" i="39"/>
  <c r="CS56" i="39"/>
  <c r="CM56" i="39"/>
  <c r="CM54" i="39"/>
  <c r="CM55" i="39"/>
  <c r="CM53" i="39"/>
  <c r="CJ56" i="39"/>
  <c r="CJ53" i="39"/>
  <c r="CJ54" i="39"/>
  <c r="CJ55" i="39"/>
  <c r="CQ56" i="39"/>
  <c r="CQ54" i="39"/>
  <c r="CQ55" i="39"/>
  <c r="CQ53" i="39"/>
  <c r="CZ53" i="39"/>
  <c r="CZ55" i="39"/>
  <c r="CZ56" i="39"/>
  <c r="CZ54" i="39"/>
  <c r="CF54" i="39"/>
  <c r="CF55" i="39"/>
  <c r="CF56" i="39"/>
  <c r="CF53" i="39"/>
  <c r="CL54" i="39"/>
  <c r="CL55" i="39"/>
  <c r="CL56" i="39"/>
  <c r="CL53" i="39"/>
  <c r="CV56" i="39"/>
  <c r="CV55" i="39"/>
  <c r="CV54" i="39"/>
  <c r="CV53" i="39"/>
  <c r="F44" i="5"/>
  <c r="G44" i="5" s="1"/>
  <c r="H19" i="62"/>
  <c r="W3" i="18"/>
  <c r="DE30" i="19" s="1"/>
  <c r="CH53" i="19"/>
  <c r="CH56" i="19"/>
  <c r="CH54" i="19"/>
  <c r="CH55" i="19"/>
  <c r="CX53" i="19"/>
  <c r="CX56" i="19"/>
  <c r="CX54" i="19"/>
  <c r="CX55" i="19"/>
  <c r="CO54" i="19"/>
  <c r="CO56" i="19"/>
  <c r="CO53" i="19"/>
  <c r="CO55" i="19"/>
  <c r="DB53" i="19"/>
  <c r="DB56" i="19"/>
  <c r="DB54" i="19"/>
  <c r="DB55" i="19"/>
  <c r="CL53" i="19"/>
  <c r="CL55" i="19"/>
  <c r="CL54" i="19"/>
  <c r="CL56" i="19"/>
  <c r="CK53" i="19"/>
  <c r="CK55" i="19"/>
  <c r="CK54" i="19"/>
  <c r="CK56" i="19"/>
  <c r="CR54" i="19"/>
  <c r="CR55" i="19"/>
  <c r="CR53" i="19"/>
  <c r="CR56" i="19"/>
  <c r="CF53" i="19"/>
  <c r="CF55" i="19"/>
  <c r="CF54" i="19"/>
  <c r="CF56" i="19"/>
  <c r="CP53" i="19"/>
  <c r="CP56" i="19"/>
  <c r="CP54" i="19"/>
  <c r="CP55" i="19"/>
  <c r="CU54" i="19"/>
  <c r="CU56" i="19"/>
  <c r="CU53" i="19"/>
  <c r="CU55" i="19"/>
  <c r="CW53" i="19"/>
  <c r="CW55" i="19"/>
  <c r="CW54" i="19"/>
  <c r="CW56" i="19"/>
  <c r="CJ54" i="19"/>
  <c r="CJ55" i="19"/>
  <c r="CJ53" i="19"/>
  <c r="CJ56" i="19"/>
  <c r="G27" i="22"/>
  <c r="C21" i="23"/>
  <c r="G25" i="22" s="1"/>
  <c r="J30" i="23"/>
  <c r="CD55" i="23"/>
  <c r="CD53" i="23"/>
  <c r="CD54" i="23"/>
  <c r="CD56" i="23"/>
  <c r="CB53" i="27"/>
  <c r="CC30" i="27"/>
  <c r="CB56" i="27"/>
  <c r="CB54" i="27"/>
  <c r="CB55" i="27"/>
  <c r="CW54" i="11"/>
  <c r="CW56" i="11"/>
  <c r="CW53" i="11"/>
  <c r="CW55" i="11"/>
  <c r="CI54" i="11"/>
  <c r="CI55" i="11"/>
  <c r="CI53" i="11"/>
  <c r="CI56" i="11"/>
  <c r="CJ53" i="11"/>
  <c r="CJ55" i="11"/>
  <c r="CJ54" i="11"/>
  <c r="CJ56" i="11"/>
  <c r="CX54" i="11"/>
  <c r="CX56" i="11"/>
  <c r="CX53" i="11"/>
  <c r="CX55" i="11"/>
  <c r="CM53" i="11"/>
  <c r="CM55" i="11"/>
  <c r="CM54" i="11"/>
  <c r="CM56" i="11"/>
  <c r="CY53" i="11"/>
  <c r="CY55" i="11"/>
  <c r="CY54" i="11"/>
  <c r="CY56" i="11"/>
  <c r="CS53" i="11"/>
  <c r="CS56" i="11"/>
  <c r="CS54" i="11"/>
  <c r="CS55" i="11"/>
  <c r="DC53" i="11"/>
  <c r="DC56" i="11"/>
  <c r="DC54" i="11"/>
  <c r="DC55" i="11"/>
  <c r="CV54" i="11"/>
  <c r="CV55" i="11"/>
  <c r="CV53" i="11"/>
  <c r="CV56" i="11"/>
  <c r="CL53" i="11"/>
  <c r="CL55" i="11"/>
  <c r="CL54" i="11"/>
  <c r="CL56" i="11"/>
  <c r="CQ54" i="11"/>
  <c r="CQ56" i="11"/>
  <c r="CQ53" i="11"/>
  <c r="CQ55" i="11"/>
  <c r="DD53" i="11"/>
  <c r="DD55" i="11"/>
  <c r="DD54" i="11"/>
  <c r="DD56" i="11"/>
  <c r="CT53" i="11"/>
  <c r="CT56" i="11"/>
  <c r="CT54" i="11"/>
  <c r="CT55" i="11"/>
  <c r="E24" i="64"/>
  <c r="E25" i="64" s="1"/>
  <c r="E21" i="64"/>
  <c r="CD24" i="64"/>
  <c r="CA27" i="53"/>
  <c r="CA24" i="53" s="1"/>
  <c r="CA28" i="53"/>
  <c r="CB56" i="53"/>
  <c r="CB54" i="53"/>
  <c r="CB55" i="53"/>
  <c r="CB53" i="53"/>
  <c r="CC30" i="53"/>
  <c r="CL53" i="37"/>
  <c r="CL56" i="37"/>
  <c r="CL54" i="37"/>
  <c r="CL55" i="37"/>
  <c r="CP54" i="37"/>
  <c r="CP55" i="37"/>
  <c r="CP53" i="37"/>
  <c r="CP56" i="37"/>
  <c r="CK53" i="37"/>
  <c r="CK56" i="37"/>
  <c r="CK54" i="37"/>
  <c r="CK55" i="37"/>
  <c r="CM53" i="37"/>
  <c r="CM56" i="37"/>
  <c r="CM54" i="37"/>
  <c r="CM55" i="37"/>
  <c r="CN53" i="37"/>
  <c r="CN55" i="37"/>
  <c r="CN54" i="37"/>
  <c r="CN56" i="37"/>
  <c r="CO53" i="37"/>
  <c r="CO56" i="37"/>
  <c r="CO54" i="37"/>
  <c r="CO55" i="37"/>
  <c r="CX54" i="37"/>
  <c r="CX56" i="37"/>
  <c r="CX53" i="37"/>
  <c r="CX55" i="37"/>
  <c r="CY53" i="37"/>
  <c r="CY56" i="37"/>
  <c r="CY54" i="37"/>
  <c r="CY55" i="37"/>
  <c r="CT53" i="37"/>
  <c r="CT56" i="37"/>
  <c r="CT54" i="37"/>
  <c r="CT55" i="37"/>
  <c r="CZ54" i="37"/>
  <c r="CZ56" i="37"/>
  <c r="CZ53" i="37"/>
  <c r="CZ55" i="37"/>
  <c r="CF53" i="37"/>
  <c r="CF56" i="37"/>
  <c r="CF54" i="37"/>
  <c r="CF55" i="37"/>
  <c r="CG54" i="37"/>
  <c r="CG55" i="37"/>
  <c r="CG53" i="37"/>
  <c r="CG56" i="37"/>
  <c r="K40" i="5"/>
  <c r="L40" i="5" s="1"/>
  <c r="H27" i="62"/>
  <c r="W3" i="36"/>
  <c r="DE30" i="37" s="1"/>
  <c r="CI30" i="45"/>
  <c r="DB30" i="45"/>
  <c r="CY30" i="45"/>
  <c r="CP30" i="45"/>
  <c r="CT30" i="45"/>
  <c r="CM30" i="45"/>
  <c r="DC30" i="45"/>
  <c r="CK30" i="45"/>
  <c r="CS30" i="45"/>
  <c r="CV30" i="45"/>
  <c r="DA30" i="45"/>
  <c r="DD30" i="45"/>
  <c r="CG30" i="45"/>
  <c r="CZ30" i="45"/>
  <c r="CX30" i="45"/>
  <c r="CU30" i="45"/>
  <c r="CF30" i="45"/>
  <c r="CQ30" i="45"/>
  <c r="CR30" i="45"/>
  <c r="CL30" i="45"/>
  <c r="CO30" i="45"/>
  <c r="CJ30" i="45"/>
  <c r="CW30" i="45"/>
  <c r="CH30" i="45"/>
  <c r="CN30" i="45"/>
  <c r="I22" i="45"/>
  <c r="CD28" i="41"/>
  <c r="CD27" i="41"/>
  <c r="CN53" i="41"/>
  <c r="CN56" i="41"/>
  <c r="CN55" i="41"/>
  <c r="CN28" i="41" s="1"/>
  <c r="CN54" i="41"/>
  <c r="CU53" i="41"/>
  <c r="CU55" i="41"/>
  <c r="CU28" i="41" s="1"/>
  <c r="CU54" i="41"/>
  <c r="CU56" i="41"/>
  <c r="CT54" i="41"/>
  <c r="CT56" i="41"/>
  <c r="CT53" i="41"/>
  <c r="CT55" i="41"/>
  <c r="CT27" i="41" s="1"/>
  <c r="CQ54" i="41"/>
  <c r="CQ53" i="41"/>
  <c r="CQ56" i="41"/>
  <c r="CQ55" i="41"/>
  <c r="CW55" i="41"/>
  <c r="CW54" i="41"/>
  <c r="CW53" i="41"/>
  <c r="CW56" i="41"/>
  <c r="CL55" i="41"/>
  <c r="CL53" i="41"/>
  <c r="CL54" i="41"/>
  <c r="CL56" i="41"/>
  <c r="CY53" i="41"/>
  <c r="CY54" i="41"/>
  <c r="CY56" i="41"/>
  <c r="CY55" i="41"/>
  <c r="CY28" i="41" s="1"/>
  <c r="CF55" i="41"/>
  <c r="CF53" i="41"/>
  <c r="CF56" i="41"/>
  <c r="CF54" i="41"/>
  <c r="CM55" i="41"/>
  <c r="CM53" i="41"/>
  <c r="CM54" i="41"/>
  <c r="CM56" i="41"/>
  <c r="CH54" i="41"/>
  <c r="CH56" i="41"/>
  <c r="CH55" i="41"/>
  <c r="CH53" i="41"/>
  <c r="DB53" i="41"/>
  <c r="DB55" i="41"/>
  <c r="DB54" i="41"/>
  <c r="DB56" i="41"/>
  <c r="CO56" i="41"/>
  <c r="CO55" i="41"/>
  <c r="CO53" i="41"/>
  <c r="CO54" i="41"/>
  <c r="CK53" i="41"/>
  <c r="CK56" i="41"/>
  <c r="CK55" i="41"/>
  <c r="CK28" i="41" s="1"/>
  <c r="CK54" i="41"/>
  <c r="CB28" i="51"/>
  <c r="CB27" i="51"/>
  <c r="CB24" i="51" s="1"/>
  <c r="J54" i="17"/>
  <c r="J55" i="17"/>
  <c r="J56" i="17"/>
  <c r="J53" i="17"/>
  <c r="F42" i="5"/>
  <c r="G42" i="5" s="1"/>
  <c r="H17" i="62"/>
  <c r="W3" i="14"/>
  <c r="DE30" i="15" s="1"/>
  <c r="I54" i="64"/>
  <c r="D35" i="63"/>
  <c r="DA28" i="64"/>
  <c r="DA27" i="64"/>
  <c r="CI27" i="64"/>
  <c r="CI28" i="64"/>
  <c r="CW28" i="64"/>
  <c r="CW27" i="64"/>
  <c r="CP27" i="64"/>
  <c r="CP28" i="64"/>
  <c r="DC27" i="64"/>
  <c r="DC28" i="64"/>
  <c r="CZ28" i="64"/>
  <c r="CZ27" i="64"/>
  <c r="CN27" i="64"/>
  <c r="CN28" i="64"/>
  <c r="CD27" i="35"/>
  <c r="CD28" i="35"/>
  <c r="CQ54" i="35"/>
  <c r="CQ55" i="35"/>
  <c r="CQ53" i="35"/>
  <c r="CQ56" i="35"/>
  <c r="CY53" i="35"/>
  <c r="CY56" i="35"/>
  <c r="CY54" i="35"/>
  <c r="CY55" i="35"/>
  <c r="CJ54" i="35"/>
  <c r="CJ53" i="35"/>
  <c r="CJ56" i="35"/>
  <c r="CJ55" i="35"/>
  <c r="CT53" i="35"/>
  <c r="CT27" i="35" s="1"/>
  <c r="CT55" i="35"/>
  <c r="CT56" i="35"/>
  <c r="CT54" i="35"/>
  <c r="CG54" i="35"/>
  <c r="CG56" i="35"/>
  <c r="CG55" i="35"/>
  <c r="CG53" i="35"/>
  <c r="CH56" i="35"/>
  <c r="CH53" i="35"/>
  <c r="CH55" i="35"/>
  <c r="CH54" i="35"/>
  <c r="CF54" i="35"/>
  <c r="CF55" i="35"/>
  <c r="CF56" i="35"/>
  <c r="CF53" i="35"/>
  <c r="CM54" i="35"/>
  <c r="CM55" i="35"/>
  <c r="CM53" i="35"/>
  <c r="CM56" i="35"/>
  <c r="CU54" i="35"/>
  <c r="CU53" i="35"/>
  <c r="CU55" i="35"/>
  <c r="CU56" i="35"/>
  <c r="CL56" i="35"/>
  <c r="CL53" i="35"/>
  <c r="CL55" i="35"/>
  <c r="CL54" i="35"/>
  <c r="DC53" i="35"/>
  <c r="DC56" i="35"/>
  <c r="DC54" i="35"/>
  <c r="DC55" i="35"/>
  <c r="DA56" i="35"/>
  <c r="DA55" i="35"/>
  <c r="DA53" i="35"/>
  <c r="DA54" i="35"/>
  <c r="CR54" i="35"/>
  <c r="CR55" i="35"/>
  <c r="CR53" i="35"/>
  <c r="CR56" i="35"/>
  <c r="CA54" i="55"/>
  <c r="CB30" i="55"/>
  <c r="CA56" i="55"/>
  <c r="CA53" i="55"/>
  <c r="CA55" i="55"/>
  <c r="BZ27" i="33"/>
  <c r="BZ24" i="33" s="1"/>
  <c r="BZ28" i="33"/>
  <c r="CD28" i="39"/>
  <c r="CD27" i="39"/>
  <c r="BX27" i="59"/>
  <c r="BX24" i="59" s="1"/>
  <c r="BX28" i="59"/>
  <c r="CD28" i="19"/>
  <c r="CD27" i="19"/>
  <c r="CD27" i="11"/>
  <c r="CD28" i="11"/>
  <c r="K46" i="5"/>
  <c r="L46" i="5" s="1"/>
  <c r="W3" i="40"/>
  <c r="DE30" i="41" s="1"/>
  <c r="H33" i="62"/>
  <c r="CH53" i="17"/>
  <c r="CH55" i="17"/>
  <c r="CH54" i="17"/>
  <c r="CH56" i="17"/>
  <c r="CT53" i="17"/>
  <c r="CT27" i="17" s="1"/>
  <c r="CT54" i="17"/>
  <c r="CT56" i="17"/>
  <c r="CT55" i="17"/>
  <c r="CR55" i="17"/>
  <c r="CR53" i="17"/>
  <c r="CR54" i="17"/>
  <c r="CR56" i="17"/>
  <c r="CF53" i="17"/>
  <c r="CF56" i="17"/>
  <c r="CF54" i="17"/>
  <c r="CF55" i="17"/>
  <c r="CZ53" i="17"/>
  <c r="CZ27" i="17" s="1"/>
  <c r="CZ55" i="17"/>
  <c r="CZ56" i="17"/>
  <c r="CZ54" i="17"/>
  <c r="DD53" i="17"/>
  <c r="DD27" i="17" s="1"/>
  <c r="DD54" i="17"/>
  <c r="DD56" i="17"/>
  <c r="DD55" i="17"/>
  <c r="DC56" i="17"/>
  <c r="DC55" i="17"/>
  <c r="DC54" i="17"/>
  <c r="DC53" i="17"/>
  <c r="CX54" i="17"/>
  <c r="CX56" i="17"/>
  <c r="CX55" i="17"/>
  <c r="CX53" i="17"/>
  <c r="DA54" i="17"/>
  <c r="DA56" i="17"/>
  <c r="DA55" i="17"/>
  <c r="DA53" i="17"/>
  <c r="CL54" i="17"/>
  <c r="CL55" i="17"/>
  <c r="CL53" i="17"/>
  <c r="CL56" i="17"/>
  <c r="CJ54" i="17"/>
  <c r="CJ56" i="17"/>
  <c r="CJ55" i="17"/>
  <c r="CJ53" i="17"/>
  <c r="CM54" i="17"/>
  <c r="CM55" i="17"/>
  <c r="CM53" i="17"/>
  <c r="CM56" i="17"/>
  <c r="CK54" i="17"/>
  <c r="CK55" i="17"/>
  <c r="CK53" i="17"/>
  <c r="CK56" i="17"/>
  <c r="CD55" i="9"/>
  <c r="CD56" i="9"/>
  <c r="CD53" i="9"/>
  <c r="CD54" i="9"/>
  <c r="DA53" i="43"/>
  <c r="DA54" i="43"/>
  <c r="DA55" i="43"/>
  <c r="DA28" i="43" s="1"/>
  <c r="DA56" i="43"/>
  <c r="CS55" i="43"/>
  <c r="CS53" i="43"/>
  <c r="CS54" i="43"/>
  <c r="CS56" i="43"/>
  <c r="CJ55" i="43"/>
  <c r="CJ53" i="43"/>
  <c r="CJ54" i="43"/>
  <c r="CJ56" i="43"/>
  <c r="CI55" i="43"/>
  <c r="CI53" i="43"/>
  <c r="CI54" i="43"/>
  <c r="CI56" i="43"/>
  <c r="CZ53" i="43"/>
  <c r="CZ56" i="43"/>
  <c r="CZ54" i="43"/>
  <c r="CZ55" i="43"/>
  <c r="CX54" i="43"/>
  <c r="CX56" i="43"/>
  <c r="CX55" i="43"/>
  <c r="CX53" i="43"/>
  <c r="CR55" i="43"/>
  <c r="CR53" i="43"/>
  <c r="CR56" i="43"/>
  <c r="CR54" i="43"/>
  <c r="CH55" i="43"/>
  <c r="CH53" i="43"/>
  <c r="CH54" i="43"/>
  <c r="CH56" i="43"/>
  <c r="CW53" i="43"/>
  <c r="CW27" i="43" s="1"/>
  <c r="CW54" i="43"/>
  <c r="CW56" i="43"/>
  <c r="CW55" i="43"/>
  <c r="DC54" i="43"/>
  <c r="DC56" i="43"/>
  <c r="DC53" i="43"/>
  <c r="DC55" i="43"/>
  <c r="CK53" i="43"/>
  <c r="CK56" i="43"/>
  <c r="CK54" i="43"/>
  <c r="CK55" i="43"/>
  <c r="CM54" i="43"/>
  <c r="CM56" i="43"/>
  <c r="CM55" i="43"/>
  <c r="CM53" i="43"/>
  <c r="DB54" i="43"/>
  <c r="DB55" i="43"/>
  <c r="DB53" i="43"/>
  <c r="DB56" i="43"/>
  <c r="J54" i="43"/>
  <c r="J55" i="43"/>
  <c r="J56" i="43"/>
  <c r="J53" i="43"/>
  <c r="CK54" i="15"/>
  <c r="CK56" i="15"/>
  <c r="CK53" i="15"/>
  <c r="CK55" i="15"/>
  <c r="CN53" i="15"/>
  <c r="CN56" i="15"/>
  <c r="CN54" i="15"/>
  <c r="CN55" i="15"/>
  <c r="CF54" i="15"/>
  <c r="CF56" i="15"/>
  <c r="CF53" i="15"/>
  <c r="CF55" i="15"/>
  <c r="CL53" i="15"/>
  <c r="CL56" i="15"/>
  <c r="CL54" i="15"/>
  <c r="CL55" i="15"/>
  <c r="DC53" i="15"/>
  <c r="DC55" i="15"/>
  <c r="DC54" i="15"/>
  <c r="DC56" i="15"/>
  <c r="CI53" i="15"/>
  <c r="CI55" i="15"/>
  <c r="CI54" i="15"/>
  <c r="CI56" i="15"/>
  <c r="CR53" i="15"/>
  <c r="CR56" i="15"/>
  <c r="CR54" i="15"/>
  <c r="CR55" i="15"/>
  <c r="CO53" i="15"/>
  <c r="CO56" i="15"/>
  <c r="CO54" i="15"/>
  <c r="CO55" i="15"/>
  <c r="CV53" i="15"/>
  <c r="CV55" i="15"/>
  <c r="CV54" i="15"/>
  <c r="CV56" i="15"/>
  <c r="DA53" i="15"/>
  <c r="DA56" i="15"/>
  <c r="DA54" i="15"/>
  <c r="DA55" i="15"/>
  <c r="CU54" i="15"/>
  <c r="CU55" i="15"/>
  <c r="CU53" i="15"/>
  <c r="CU56" i="15"/>
  <c r="CX53" i="15"/>
  <c r="CX55" i="15"/>
  <c r="CX54" i="15"/>
  <c r="CX56" i="15"/>
  <c r="CJ53" i="15"/>
  <c r="CJ55" i="15"/>
  <c r="CJ54" i="15"/>
  <c r="CJ56" i="15"/>
  <c r="CO28" i="64"/>
  <c r="CO27" i="64"/>
  <c r="CH28" i="64"/>
  <c r="CH27" i="64"/>
  <c r="CF27" i="64"/>
  <c r="CF28" i="64"/>
  <c r="K45" i="5"/>
  <c r="L45" i="5" s="1"/>
  <c r="H32" i="62"/>
  <c r="W3" i="34"/>
  <c r="DE30" i="35" s="1"/>
  <c r="CB55" i="29"/>
  <c r="CC30" i="29"/>
  <c r="CB54" i="29"/>
  <c r="CB56" i="29"/>
  <c r="CB53" i="29"/>
  <c r="CA28" i="29"/>
  <c r="CA27" i="29"/>
  <c r="CA24" i="29" s="1"/>
  <c r="CM54" i="13"/>
  <c r="CM55" i="13"/>
  <c r="CM53" i="13"/>
  <c r="CM56" i="13"/>
  <c r="CQ53" i="13"/>
  <c r="CQ55" i="13"/>
  <c r="CQ54" i="13"/>
  <c r="CQ56" i="13"/>
  <c r="CV54" i="13"/>
  <c r="CV55" i="13"/>
  <c r="CV53" i="13"/>
  <c r="CV56" i="13"/>
  <c r="CO54" i="13"/>
  <c r="CO55" i="13"/>
  <c r="CO53" i="13"/>
  <c r="CO56" i="13"/>
  <c r="DA54" i="13"/>
  <c r="DA55" i="13"/>
  <c r="DA53" i="13"/>
  <c r="DA56" i="13"/>
  <c r="CK53" i="13"/>
  <c r="CK56" i="13"/>
  <c r="CK54" i="13"/>
  <c r="CK55" i="13"/>
  <c r="CP54" i="13"/>
  <c r="CP56" i="13"/>
  <c r="CP53" i="13"/>
  <c r="CP55" i="13"/>
  <c r="CN54" i="13"/>
  <c r="CN56" i="13"/>
  <c r="CN53" i="13"/>
  <c r="CN55" i="13"/>
  <c r="CZ54" i="13"/>
  <c r="CZ56" i="13"/>
  <c r="CZ53" i="13"/>
  <c r="CZ55" i="13"/>
  <c r="CF53" i="13"/>
  <c r="CF56" i="13"/>
  <c r="CF54" i="13"/>
  <c r="CF55" i="13"/>
  <c r="CR53" i="13"/>
  <c r="CR55" i="13"/>
  <c r="CR54" i="13"/>
  <c r="CR56" i="13"/>
  <c r="DB54" i="13"/>
  <c r="DB55" i="13"/>
  <c r="DB53" i="13"/>
  <c r="DB56" i="13"/>
  <c r="CH54" i="13"/>
  <c r="CH55" i="13"/>
  <c r="CH53" i="13"/>
  <c r="CH56" i="13"/>
  <c r="F41" i="5"/>
  <c r="G41" i="5" s="1"/>
  <c r="H16" i="62"/>
  <c r="W3" i="12"/>
  <c r="DE30" i="13" s="1"/>
  <c r="K43" i="5"/>
  <c r="L43" i="5" s="1"/>
  <c r="H30" i="62"/>
  <c r="W3" i="38"/>
  <c r="DE30" i="39" s="1"/>
  <c r="CO54" i="39"/>
  <c r="CO55" i="39"/>
  <c r="CO53" i="39"/>
  <c r="CO56" i="39"/>
  <c r="DB56" i="39"/>
  <c r="DB53" i="39"/>
  <c r="DB55" i="39"/>
  <c r="DB54" i="39"/>
  <c r="CW53" i="39"/>
  <c r="CW55" i="39"/>
  <c r="CW56" i="39"/>
  <c r="CW54" i="39"/>
  <c r="CH54" i="39"/>
  <c r="CH53" i="39"/>
  <c r="CH56" i="39"/>
  <c r="CH55" i="39"/>
  <c r="CX55" i="39"/>
  <c r="CX54" i="39"/>
  <c r="CX53" i="39"/>
  <c r="CX56" i="39"/>
  <c r="CU53" i="39"/>
  <c r="CU56" i="39"/>
  <c r="CU54" i="39"/>
  <c r="CU55" i="39"/>
  <c r="CK55" i="39"/>
  <c r="CK53" i="39"/>
  <c r="CK54" i="39"/>
  <c r="CK56" i="39"/>
  <c r="DC56" i="39"/>
  <c r="DC54" i="39"/>
  <c r="DC55" i="39"/>
  <c r="DC53" i="39"/>
  <c r="DD54" i="39"/>
  <c r="DD55" i="39"/>
  <c r="DD56" i="39"/>
  <c r="DD53" i="39"/>
  <c r="CY54" i="39"/>
  <c r="CY56" i="39"/>
  <c r="CY53" i="39"/>
  <c r="CY55" i="39"/>
  <c r="CG54" i="39"/>
  <c r="CG55" i="39"/>
  <c r="CG56" i="39"/>
  <c r="CG53" i="39"/>
  <c r="CT53" i="39"/>
  <c r="CT55" i="39"/>
  <c r="CT56" i="39"/>
  <c r="CT54" i="39"/>
  <c r="J53" i="19"/>
  <c r="J55" i="19"/>
  <c r="J56" i="19"/>
  <c r="J54" i="19"/>
  <c r="CS53" i="19"/>
  <c r="CS55" i="19"/>
  <c r="CS54" i="19"/>
  <c r="CS56" i="19"/>
  <c r="CY53" i="19"/>
  <c r="CY55" i="19"/>
  <c r="CY54" i="19"/>
  <c r="CY56" i="19"/>
  <c r="CN54" i="19"/>
  <c r="CN56" i="19"/>
  <c r="CN53" i="19"/>
  <c r="CN55" i="19"/>
  <c r="CI53" i="19"/>
  <c r="CI54" i="19"/>
  <c r="CI55" i="19"/>
  <c r="CI56" i="19"/>
  <c r="CM54" i="19"/>
  <c r="CM56" i="19"/>
  <c r="CM53" i="19"/>
  <c r="CM55" i="19"/>
  <c r="DC53" i="19"/>
  <c r="DC55" i="19"/>
  <c r="DC54" i="19"/>
  <c r="DC56" i="19"/>
  <c r="DA53" i="19"/>
  <c r="DA56" i="19"/>
  <c r="DA54" i="19"/>
  <c r="DA55" i="19"/>
  <c r="CG54" i="19"/>
  <c r="CG55" i="19"/>
  <c r="CG53" i="19"/>
  <c r="CG56" i="19"/>
  <c r="DD54" i="19"/>
  <c r="DD56" i="19"/>
  <c r="DD53" i="19"/>
  <c r="DD55" i="19"/>
  <c r="CQ53" i="19"/>
  <c r="CQ56" i="19"/>
  <c r="CQ54" i="19"/>
  <c r="CQ55" i="19"/>
  <c r="CV53" i="19"/>
  <c r="CV56" i="19"/>
  <c r="CV54" i="19"/>
  <c r="CV55" i="19"/>
  <c r="CT54" i="19"/>
  <c r="CT56" i="19"/>
  <c r="CT53" i="19"/>
  <c r="CT55" i="19"/>
  <c r="CZ53" i="19"/>
  <c r="CZ56" i="19"/>
  <c r="CZ54" i="19"/>
  <c r="CZ55" i="19"/>
  <c r="CM30" i="23"/>
  <c r="CQ30" i="23"/>
  <c r="CG30" i="23"/>
  <c r="CL30" i="23"/>
  <c r="CR30" i="23"/>
  <c r="CJ30" i="23"/>
  <c r="CN30" i="23"/>
  <c r="CI30" i="23"/>
  <c r="CX30" i="23"/>
  <c r="CU30" i="23"/>
  <c r="I22" i="23"/>
  <c r="CY30" i="23"/>
  <c r="CS30" i="23"/>
  <c r="CO30" i="23"/>
  <c r="DB30" i="23"/>
  <c r="DA30" i="23"/>
  <c r="CZ30" i="23"/>
  <c r="DD30" i="23"/>
  <c r="CV30" i="23"/>
  <c r="CK30" i="23"/>
  <c r="CP30" i="23"/>
  <c r="DC30" i="23"/>
  <c r="CW30" i="23"/>
  <c r="CH30" i="23"/>
  <c r="CF30" i="23"/>
  <c r="CT30" i="23"/>
  <c r="CD30" i="47"/>
  <c r="C25" i="47"/>
  <c r="C24" i="47"/>
  <c r="CE20" i="47"/>
  <c r="CE19" i="47" s="1"/>
  <c r="CE21" i="47" s="1"/>
  <c r="CA28" i="27"/>
  <c r="CA27" i="27"/>
  <c r="CA24" i="27" s="1"/>
  <c r="DA53" i="11"/>
  <c r="DA55" i="11"/>
  <c r="DA54" i="11"/>
  <c r="DA56" i="11"/>
  <c r="CO53" i="11"/>
  <c r="CO55" i="11"/>
  <c r="CO54" i="11"/>
  <c r="CO56" i="11"/>
  <c r="CR54" i="11"/>
  <c r="CR56" i="11"/>
  <c r="CR53" i="11"/>
  <c r="CR55" i="11"/>
  <c r="CH53" i="11"/>
  <c r="CH55" i="11"/>
  <c r="CH54" i="11"/>
  <c r="CH56" i="11"/>
  <c r="CF53" i="11"/>
  <c r="CF55" i="11"/>
  <c r="CF54" i="11"/>
  <c r="CF56" i="11"/>
  <c r="CZ53" i="11"/>
  <c r="CZ55" i="11"/>
  <c r="CZ54" i="11"/>
  <c r="CZ56" i="11"/>
  <c r="CG53" i="11"/>
  <c r="CG56" i="11"/>
  <c r="CG54" i="11"/>
  <c r="CG55" i="11"/>
  <c r="CU54" i="11"/>
  <c r="CU55" i="11"/>
  <c r="CU53" i="11"/>
  <c r="CU56" i="11"/>
  <c r="CP53" i="11"/>
  <c r="CP55" i="11"/>
  <c r="CP54" i="11"/>
  <c r="CP56" i="11"/>
  <c r="DB53" i="11"/>
  <c r="DB55" i="11"/>
  <c r="DB54" i="11"/>
  <c r="DB56" i="11"/>
  <c r="CN54" i="11"/>
  <c r="CN55" i="11"/>
  <c r="CN53" i="11"/>
  <c r="CN56" i="11"/>
  <c r="CK54" i="11"/>
  <c r="CK56" i="11"/>
  <c r="CK53" i="11"/>
  <c r="CK55" i="11"/>
  <c r="CS53" i="37"/>
  <c r="CS56" i="37"/>
  <c r="CS54" i="37"/>
  <c r="CS55" i="37"/>
  <c r="CI53" i="37"/>
  <c r="CI55" i="37"/>
  <c r="CI54" i="37"/>
  <c r="CI56" i="37"/>
  <c r="CQ54" i="37"/>
  <c r="CQ56" i="37"/>
  <c r="CQ53" i="37"/>
  <c r="CQ55" i="37"/>
  <c r="CR54" i="37"/>
  <c r="CR55" i="37"/>
  <c r="CR53" i="37"/>
  <c r="CR56" i="37"/>
  <c r="DC53" i="37"/>
  <c r="DC56" i="37"/>
  <c r="DC54" i="37"/>
  <c r="DC55" i="37"/>
  <c r="DD54" i="37"/>
  <c r="DD55" i="37"/>
  <c r="DD53" i="37"/>
  <c r="DD56" i="37"/>
  <c r="CH54" i="37"/>
  <c r="CH56" i="37"/>
  <c r="CH53" i="37"/>
  <c r="CH55" i="37"/>
  <c r="DB53" i="37"/>
  <c r="DB55" i="37"/>
  <c r="DB54" i="37"/>
  <c r="DB56" i="37"/>
  <c r="DA53" i="37"/>
  <c r="DA56" i="37"/>
  <c r="DA54" i="37"/>
  <c r="DA55" i="37"/>
  <c r="CJ54" i="37"/>
  <c r="CJ55" i="37"/>
  <c r="CJ53" i="37"/>
  <c r="CJ56" i="37"/>
  <c r="CU53" i="37"/>
  <c r="CU56" i="37"/>
  <c r="CU54" i="37"/>
  <c r="CU55" i="37"/>
  <c r="CV54" i="37"/>
  <c r="CV55" i="37"/>
  <c r="CV53" i="37"/>
  <c r="CV56" i="37"/>
  <c r="CW54" i="37"/>
  <c r="CW56" i="37"/>
  <c r="CW53" i="37"/>
  <c r="CW55" i="37"/>
  <c r="J53" i="37"/>
  <c r="J55" i="37"/>
  <c r="J54" i="37"/>
  <c r="J56" i="37"/>
  <c r="CA53" i="31"/>
  <c r="CB30" i="31"/>
  <c r="CA55" i="31"/>
  <c r="CA54" i="31"/>
  <c r="CA56" i="31"/>
  <c r="BZ27" i="31"/>
  <c r="BZ24" i="31" s="1"/>
  <c r="BZ28" i="31"/>
  <c r="CD54" i="45"/>
  <c r="CD55" i="45"/>
  <c r="CD53" i="45"/>
  <c r="CD56" i="45"/>
  <c r="G27" i="44"/>
  <c r="C21" i="45"/>
  <c r="G25" i="44" s="1"/>
  <c r="J30" i="45"/>
  <c r="CR55" i="41"/>
  <c r="CR56" i="41"/>
  <c r="CR54" i="41"/>
  <c r="CR53" i="41"/>
  <c r="CX54" i="41"/>
  <c r="CX55" i="41"/>
  <c r="CX56" i="41"/>
  <c r="CX53" i="41"/>
  <c r="CP54" i="41"/>
  <c r="CP56" i="41"/>
  <c r="CP53" i="41"/>
  <c r="CP55" i="41"/>
  <c r="CG55" i="41"/>
  <c r="CG56" i="41"/>
  <c r="CG53" i="41"/>
  <c r="CG54" i="41"/>
  <c r="DA55" i="41"/>
  <c r="DA53" i="41"/>
  <c r="DA56" i="41"/>
  <c r="DA54" i="41"/>
  <c r="CI53" i="41"/>
  <c r="CI54" i="41"/>
  <c r="CI55" i="41"/>
  <c r="CI56" i="41"/>
  <c r="DC54" i="41"/>
  <c r="DC55" i="41"/>
  <c r="DC56" i="41"/>
  <c r="DC53" i="41"/>
  <c r="CJ54" i="41"/>
  <c r="CJ53" i="41"/>
  <c r="CJ56" i="41"/>
  <c r="CJ55" i="41"/>
  <c r="CV54" i="41"/>
  <c r="CV53" i="41"/>
  <c r="CV56" i="41"/>
  <c r="CV55" i="41"/>
  <c r="DD53" i="41"/>
  <c r="DD27" i="41" s="1"/>
  <c r="DD54" i="41"/>
  <c r="DD56" i="41"/>
  <c r="DD55" i="41"/>
  <c r="CS56" i="41"/>
  <c r="CS53" i="41"/>
  <c r="CS55" i="41"/>
  <c r="CS54" i="41"/>
  <c r="CZ54" i="41"/>
  <c r="CZ55" i="41"/>
  <c r="CZ53" i="41"/>
  <c r="CZ56" i="41"/>
  <c r="CC53" i="51"/>
  <c r="CC55" i="51"/>
  <c r="CC54" i="51"/>
  <c r="I24" i="51"/>
  <c r="CC56" i="51"/>
  <c r="CD27" i="17"/>
  <c r="CD28" i="17"/>
  <c r="F43" i="5"/>
  <c r="G43" i="5" s="1"/>
  <c r="H18" i="62"/>
  <c r="W3" i="16"/>
  <c r="DE30" i="17" s="1"/>
  <c r="BY27" i="57"/>
  <c r="BY24" i="57" s="1"/>
  <c r="BY28" i="57"/>
  <c r="CA30" i="57"/>
  <c r="BZ53" i="57"/>
  <c r="BZ54" i="57"/>
  <c r="BZ56" i="57"/>
  <c r="BZ55" i="57"/>
  <c r="CC27" i="49"/>
  <c r="CC24" i="49" s="1"/>
  <c r="BI23" i="49" s="1"/>
  <c r="CC28" i="49"/>
  <c r="CD27" i="43"/>
  <c r="CD28" i="43"/>
  <c r="J54" i="15"/>
  <c r="J55" i="15"/>
  <c r="J53" i="15"/>
  <c r="J56" i="15"/>
  <c r="I53" i="64"/>
  <c r="J28" i="64"/>
  <c r="C35" i="63"/>
  <c r="J27" i="64"/>
  <c r="I55" i="64"/>
  <c r="E35" i="63"/>
  <c r="CT28" i="64"/>
  <c r="CT27" i="64"/>
  <c r="CX27" i="64"/>
  <c r="CX28" i="64"/>
  <c r="DD27" i="64"/>
  <c r="DD28" i="64"/>
  <c r="CU28" i="64"/>
  <c r="CU27" i="64"/>
  <c r="CL28" i="64"/>
  <c r="CL27" i="64"/>
  <c r="CG28" i="64"/>
  <c r="CG27" i="64"/>
  <c r="DB56" i="35"/>
  <c r="DB53" i="35"/>
  <c r="DB55" i="35"/>
  <c r="DB54" i="35"/>
  <c r="CS54" i="35"/>
  <c r="CS56" i="35"/>
  <c r="CS55" i="35"/>
  <c r="CS53" i="35"/>
  <c r="CI53" i="35"/>
  <c r="CI55" i="35"/>
  <c r="CI28" i="35" s="1"/>
  <c r="CI56" i="35"/>
  <c r="CI54" i="35"/>
  <c r="CZ53" i="35"/>
  <c r="CZ54" i="35"/>
  <c r="CZ55" i="35"/>
  <c r="CZ56" i="35"/>
  <c r="CP54" i="35"/>
  <c r="CP56" i="35"/>
  <c r="CP55" i="35"/>
  <c r="CP53" i="35"/>
  <c r="CN53" i="35"/>
  <c r="CN55" i="35"/>
  <c r="CN28" i="35" s="1"/>
  <c r="CN56" i="35"/>
  <c r="CN54" i="35"/>
  <c r="CO53" i="35"/>
  <c r="CO56" i="35"/>
  <c r="CO55" i="35"/>
  <c r="CO54" i="35"/>
  <c r="DD54" i="35"/>
  <c r="DD55" i="35"/>
  <c r="DD53" i="35"/>
  <c r="DD56" i="35"/>
  <c r="CV56" i="35"/>
  <c r="CV54" i="35"/>
  <c r="CV53" i="35"/>
  <c r="CV55" i="35"/>
  <c r="CK54" i="35"/>
  <c r="CK53" i="35"/>
  <c r="CK55" i="35"/>
  <c r="CK56" i="35"/>
  <c r="CX54" i="35"/>
  <c r="CX56" i="35"/>
  <c r="CX55" i="35"/>
  <c r="CX53" i="35"/>
  <c r="CW56" i="35"/>
  <c r="CW53" i="35"/>
  <c r="CW55" i="35"/>
  <c r="CW54" i="35"/>
  <c r="BZ28" i="55"/>
  <c r="BZ27" i="55"/>
  <c r="BZ24" i="55" s="1"/>
  <c r="CA53" i="33"/>
  <c r="CA54" i="33"/>
  <c r="CB30" i="33"/>
  <c r="CA55" i="33"/>
  <c r="CA56" i="33"/>
  <c r="BW27" i="61"/>
  <c r="BW24" i="61" s="1"/>
  <c r="BW28" i="61"/>
  <c r="BX53" i="61"/>
  <c r="BX54" i="61"/>
  <c r="BY30" i="61"/>
  <c r="BX56" i="61"/>
  <c r="BX55" i="61"/>
  <c r="C24" i="25"/>
  <c r="CD30" i="25"/>
  <c r="C25" i="25"/>
  <c r="CE20" i="25"/>
  <c r="CE19" i="25" s="1"/>
  <c r="CE21" i="25" s="1"/>
  <c r="CD28" i="13"/>
  <c r="CD27" i="13"/>
  <c r="BY54" i="59"/>
  <c r="BY56" i="59"/>
  <c r="BY53" i="59"/>
  <c r="BZ30" i="59"/>
  <c r="BY55" i="59"/>
  <c r="J53" i="11"/>
  <c r="J54" i="11"/>
  <c r="J56" i="11"/>
  <c r="J55" i="11"/>
  <c r="G25" i="10"/>
  <c r="CD27" i="37"/>
  <c r="CD28" i="37"/>
  <c r="J53" i="41"/>
  <c r="J55" i="41"/>
  <c r="J54" i="41"/>
  <c r="J56" i="41"/>
  <c r="CI53" i="17"/>
  <c r="CI56" i="17"/>
  <c r="CI55" i="17"/>
  <c r="CI28" i="17" s="1"/>
  <c r="CI54" i="17"/>
  <c r="CW53" i="17"/>
  <c r="CW54" i="17"/>
  <c r="CW55" i="17"/>
  <c r="CW28" i="17" s="1"/>
  <c r="CW56" i="17"/>
  <c r="CO53" i="17"/>
  <c r="CO56" i="17"/>
  <c r="CO55" i="17"/>
  <c r="CO28" i="17" s="1"/>
  <c r="CO54" i="17"/>
  <c r="CY53" i="17"/>
  <c r="CY27" i="17" s="1"/>
  <c r="CY55" i="17"/>
  <c r="CY56" i="17"/>
  <c r="CY54" i="17"/>
  <c r="CQ53" i="17"/>
  <c r="CQ27" i="17" s="1"/>
  <c r="CQ55" i="17"/>
  <c r="CQ56" i="17"/>
  <c r="CQ54" i="17"/>
  <c r="CN54" i="17"/>
  <c r="CN55" i="17"/>
  <c r="CN56" i="17"/>
  <c r="CN53" i="17"/>
  <c r="CG56" i="17"/>
  <c r="CG55" i="17"/>
  <c r="CG53" i="17"/>
  <c r="CG54" i="17"/>
  <c r="DB53" i="17"/>
  <c r="DB54" i="17"/>
  <c r="DB55" i="17"/>
  <c r="DB28" i="17" s="1"/>
  <c r="DB56" i="17"/>
  <c r="CS53" i="17"/>
  <c r="CS56" i="17"/>
  <c r="CS55" i="17"/>
  <c r="CS28" i="17" s="1"/>
  <c r="CS54" i="17"/>
  <c r="CU53" i="17"/>
  <c r="CU55" i="17"/>
  <c r="CU54" i="17"/>
  <c r="CU56" i="17"/>
  <c r="CV54" i="17"/>
  <c r="CV56" i="17"/>
  <c r="CV55" i="17"/>
  <c r="CV53" i="17"/>
  <c r="CP54" i="17"/>
  <c r="CP53" i="17"/>
  <c r="CP55" i="17"/>
  <c r="CP56" i="17"/>
  <c r="CU30" i="9"/>
  <c r="CQ30" i="9"/>
  <c r="CM30" i="9"/>
  <c r="CJ30" i="9"/>
  <c r="CZ30" i="9"/>
  <c r="DB30" i="9"/>
  <c r="CT30" i="9"/>
  <c r="CF30" i="9"/>
  <c r="I22" i="9"/>
  <c r="CK30" i="9"/>
  <c r="CH30" i="9"/>
  <c r="CS30" i="9"/>
  <c r="CP30" i="9"/>
  <c r="CW30" i="9"/>
  <c r="CY30" i="9"/>
  <c r="CO30" i="9"/>
  <c r="CI30" i="9"/>
  <c r="DD30" i="9"/>
  <c r="CG30" i="9"/>
  <c r="CX30" i="9"/>
  <c r="CL30" i="9"/>
  <c r="DA30" i="9"/>
  <c r="DC30" i="9"/>
  <c r="CR30" i="9"/>
  <c r="CV30" i="9"/>
  <c r="CN30" i="9"/>
  <c r="G27" i="8"/>
  <c r="J30" i="9"/>
  <c r="C21" i="9"/>
  <c r="G25" i="8" s="1"/>
  <c r="CY53" i="43"/>
  <c r="CY56" i="43"/>
  <c r="CY55" i="43"/>
  <c r="CY28" i="43" s="1"/>
  <c r="CY54" i="43"/>
  <c r="CP53" i="43"/>
  <c r="CP55" i="43"/>
  <c r="CP28" i="43" s="1"/>
  <c r="CP54" i="43"/>
  <c r="CP56" i="43"/>
  <c r="CG54" i="43"/>
  <c r="CG56" i="43"/>
  <c r="CG53" i="43"/>
  <c r="CG55" i="43"/>
  <c r="CT54" i="43"/>
  <c r="CT53" i="43"/>
  <c r="CT55" i="43"/>
  <c r="CT56" i="43"/>
  <c r="CQ55" i="43"/>
  <c r="CQ53" i="43"/>
  <c r="CQ56" i="43"/>
  <c r="CQ54" i="43"/>
  <c r="CO55" i="43"/>
  <c r="CO54" i="43"/>
  <c r="CO53" i="43"/>
  <c r="CO56" i="43"/>
  <c r="CV54" i="43"/>
  <c r="CV53" i="43"/>
  <c r="CV56" i="43"/>
  <c r="CV55" i="43"/>
  <c r="CL56" i="43"/>
  <c r="CL55" i="43"/>
  <c r="CL54" i="43"/>
  <c r="CL53" i="43"/>
  <c r="CN55" i="43"/>
  <c r="CN54" i="43"/>
  <c r="CN53" i="43"/>
  <c r="CN56" i="43"/>
  <c r="DD54" i="43"/>
  <c r="DD55" i="43"/>
  <c r="DD53" i="43"/>
  <c r="DD56" i="43"/>
  <c r="CU55" i="43"/>
  <c r="CU53" i="43"/>
  <c r="CU54" i="43"/>
  <c r="CU56" i="43"/>
  <c r="CF53" i="43"/>
  <c r="CF55" i="43"/>
  <c r="CF28" i="43" s="1"/>
  <c r="CF56" i="43"/>
  <c r="CF54" i="43"/>
  <c r="K41" i="5"/>
  <c r="L41" i="5" s="1"/>
  <c r="H28" i="62"/>
  <c r="W3" i="42"/>
  <c r="DE30" i="43" s="1"/>
  <c r="CD27" i="15"/>
  <c r="CD28" i="15"/>
  <c r="DD54" i="15"/>
  <c r="DD56" i="15"/>
  <c r="DD53" i="15"/>
  <c r="DD55" i="15"/>
  <c r="CT54" i="15"/>
  <c r="CT55" i="15"/>
  <c r="CT53" i="15"/>
  <c r="CT56" i="15"/>
  <c r="CG54" i="15"/>
  <c r="CG56" i="15"/>
  <c r="CG53" i="15"/>
  <c r="CG55" i="15"/>
  <c r="CM54" i="15"/>
  <c r="CM55" i="15"/>
  <c r="CM53" i="15"/>
  <c r="CM56" i="15"/>
  <c r="CP54" i="15"/>
  <c r="CP56" i="15"/>
  <c r="CP53" i="15"/>
  <c r="CP55" i="15"/>
  <c r="CY53" i="15"/>
  <c r="CY56" i="15"/>
  <c r="CY54" i="15"/>
  <c r="CY55" i="15"/>
  <c r="CS54" i="15"/>
  <c r="CS55" i="15"/>
  <c r="CS53" i="15"/>
  <c r="CS56" i="15"/>
  <c r="CW53" i="15"/>
  <c r="CW56" i="15"/>
  <c r="CW54" i="15"/>
  <c r="CW55" i="15"/>
  <c r="DB54" i="15"/>
  <c r="DB56" i="15"/>
  <c r="DB53" i="15"/>
  <c r="DB55" i="15"/>
  <c r="CH53" i="15"/>
  <c r="CH56" i="15"/>
  <c r="CH54" i="15"/>
  <c r="CH55" i="15"/>
  <c r="CQ53" i="15"/>
  <c r="CQ56" i="15"/>
  <c r="CQ54" i="15"/>
  <c r="CQ55" i="15"/>
  <c r="CZ53" i="15"/>
  <c r="CZ56" i="15"/>
  <c r="CZ54" i="15"/>
  <c r="CZ55" i="15"/>
  <c r="DE55" i="64"/>
  <c r="DF30" i="64"/>
  <c r="DE56" i="64"/>
  <c r="DE54" i="64"/>
  <c r="DE53" i="64"/>
  <c r="CK27" i="64"/>
  <c r="CK28" i="64"/>
  <c r="DB27" i="64"/>
  <c r="DB28" i="64"/>
  <c r="CQ27" i="64"/>
  <c r="CQ28" i="64"/>
  <c r="CY28" i="64"/>
  <c r="CY27" i="64"/>
  <c r="CV28" i="64"/>
  <c r="CV27" i="64"/>
  <c r="CS28" i="64"/>
  <c r="CS27" i="64"/>
  <c r="CR28" i="64"/>
  <c r="CR27" i="64"/>
  <c r="CM28" i="64"/>
  <c r="CM27" i="64"/>
  <c r="CJ28" i="64"/>
  <c r="CJ27" i="64"/>
  <c r="J53" i="35"/>
  <c r="J56" i="35"/>
  <c r="J54" i="35"/>
  <c r="J55" i="35"/>
  <c r="AM53" i="3"/>
  <c r="AM55" i="3"/>
  <c r="AM54" i="3"/>
  <c r="AM56" i="3"/>
  <c r="AL27" i="3"/>
  <c r="AL24" i="3" s="1"/>
  <c r="AL28" i="3"/>
  <c r="E34" i="34" l="1"/>
  <c r="I55" i="35"/>
  <c r="DE28" i="64"/>
  <c r="DE27" i="64"/>
  <c r="CQ27" i="15"/>
  <c r="CQ28" i="15"/>
  <c r="CH28" i="15"/>
  <c r="CH27" i="15"/>
  <c r="CW27" i="15"/>
  <c r="CW28" i="15"/>
  <c r="CG27" i="15"/>
  <c r="CG28" i="15"/>
  <c r="CD24" i="15"/>
  <c r="E21" i="15"/>
  <c r="E24" i="15"/>
  <c r="E25" i="15" s="1"/>
  <c r="CU28" i="43"/>
  <c r="CU27" i="43"/>
  <c r="CL27" i="43"/>
  <c r="CL28" i="43"/>
  <c r="CV27" i="43"/>
  <c r="CV28" i="43"/>
  <c r="CQ28" i="43"/>
  <c r="CQ27" i="43"/>
  <c r="CT27" i="43"/>
  <c r="CT28" i="43"/>
  <c r="H15" i="62"/>
  <c r="F40" i="5"/>
  <c r="G40" i="5" s="1"/>
  <c r="CV56" i="9"/>
  <c r="CV53" i="9"/>
  <c r="CV54" i="9"/>
  <c r="CV55" i="9"/>
  <c r="DC55" i="9"/>
  <c r="DC56" i="9"/>
  <c r="DC53" i="9"/>
  <c r="DC54" i="9"/>
  <c r="CL53" i="9"/>
  <c r="CL55" i="9"/>
  <c r="CL56" i="9"/>
  <c r="CL54" i="9"/>
  <c r="CG55" i="9"/>
  <c r="CG56" i="9"/>
  <c r="CG53" i="9"/>
  <c r="CG54" i="9"/>
  <c r="CI54" i="9"/>
  <c r="CI55" i="9"/>
  <c r="CI53" i="9"/>
  <c r="CI56" i="9"/>
  <c r="CY54" i="9"/>
  <c r="CY55" i="9"/>
  <c r="CY56" i="9"/>
  <c r="CY53" i="9"/>
  <c r="CP54" i="9"/>
  <c r="CP55" i="9"/>
  <c r="CP56" i="9"/>
  <c r="CP53" i="9"/>
  <c r="CH55" i="9"/>
  <c r="CH53" i="9"/>
  <c r="CH54" i="9"/>
  <c r="CH56" i="9"/>
  <c r="CT53" i="9"/>
  <c r="CT55" i="9"/>
  <c r="CT56" i="9"/>
  <c r="CT54" i="9"/>
  <c r="CZ54" i="9"/>
  <c r="CZ53" i="9"/>
  <c r="CZ56" i="9"/>
  <c r="CZ55" i="9"/>
  <c r="CM53" i="9"/>
  <c r="CM55" i="9"/>
  <c r="CM56" i="9"/>
  <c r="CM54" i="9"/>
  <c r="CU53" i="9"/>
  <c r="CU55" i="9"/>
  <c r="CU56" i="9"/>
  <c r="CU54" i="9"/>
  <c r="CU27" i="17"/>
  <c r="CS27" i="17"/>
  <c r="DB27" i="17"/>
  <c r="CG28" i="17"/>
  <c r="CG27" i="17"/>
  <c r="CO27" i="17"/>
  <c r="CW27" i="17"/>
  <c r="CI27" i="17"/>
  <c r="I54" i="41"/>
  <c r="D34" i="40"/>
  <c r="C34" i="40"/>
  <c r="I53" i="41"/>
  <c r="J28" i="41"/>
  <c r="J27" i="41"/>
  <c r="CD24" i="37"/>
  <c r="E24" i="37"/>
  <c r="E25" i="37" s="1"/>
  <c r="E21" i="37"/>
  <c r="C34" i="10"/>
  <c r="J28" i="11"/>
  <c r="I53" i="11"/>
  <c r="J27" i="11"/>
  <c r="BZ53" i="59"/>
  <c r="CA30" i="59"/>
  <c r="BZ56" i="59"/>
  <c r="BZ54" i="59"/>
  <c r="BZ55" i="59"/>
  <c r="E24" i="13"/>
  <c r="E25" i="13" s="1"/>
  <c r="CD24" i="13"/>
  <c r="E21" i="13"/>
  <c r="DB30" i="25"/>
  <c r="CL30" i="25"/>
  <c r="CS30" i="25"/>
  <c r="CX30" i="25"/>
  <c r="CH30" i="25"/>
  <c r="CO30" i="25"/>
  <c r="CN30" i="25"/>
  <c r="CM30" i="25"/>
  <c r="CU30" i="25"/>
  <c r="CR30" i="25"/>
  <c r="CQ30" i="25"/>
  <c r="CI30" i="25"/>
  <c r="DD30" i="25"/>
  <c r="CT30" i="25"/>
  <c r="DA30" i="25"/>
  <c r="CK30" i="25"/>
  <c r="CP30" i="25"/>
  <c r="DC30" i="25"/>
  <c r="CZ30" i="25"/>
  <c r="CY30" i="25"/>
  <c r="CW30" i="25"/>
  <c r="CG30" i="25"/>
  <c r="CF30" i="25"/>
  <c r="CJ30" i="25"/>
  <c r="I22" i="25"/>
  <c r="CV30" i="25"/>
  <c r="CD53" i="25"/>
  <c r="CD56" i="25"/>
  <c r="CD54" i="25"/>
  <c r="CD55" i="25"/>
  <c r="BY53" i="61"/>
  <c r="BZ30" i="61"/>
  <c r="BY56" i="61"/>
  <c r="BY54" i="61"/>
  <c r="BY55" i="61"/>
  <c r="BX28" i="61"/>
  <c r="BX27" i="61"/>
  <c r="BX24" i="61" s="1"/>
  <c r="CW27" i="35"/>
  <c r="CW28" i="35"/>
  <c r="CX27" i="35"/>
  <c r="CX28" i="35"/>
  <c r="CK27" i="35"/>
  <c r="CK28" i="35"/>
  <c r="CP27" i="35"/>
  <c r="CP28" i="35"/>
  <c r="CS28" i="35"/>
  <c r="CS27" i="35"/>
  <c r="DB27" i="35"/>
  <c r="DB28" i="35"/>
  <c r="J24" i="64"/>
  <c r="J23" i="64" s="1"/>
  <c r="J21" i="64"/>
  <c r="E34" i="14"/>
  <c r="I55" i="15"/>
  <c r="CA53" i="57"/>
  <c r="CB30" i="57"/>
  <c r="CA56" i="57"/>
  <c r="CA54" i="57"/>
  <c r="CA55" i="57"/>
  <c r="CC27" i="51"/>
  <c r="CC24" i="51" s="1"/>
  <c r="BI23" i="51" s="1"/>
  <c r="CC28" i="51"/>
  <c r="CZ27" i="41"/>
  <c r="CZ28" i="41"/>
  <c r="CI28" i="41"/>
  <c r="CI27" i="41"/>
  <c r="CG28" i="41"/>
  <c r="CG27" i="41"/>
  <c r="CP28" i="41"/>
  <c r="CP27" i="41"/>
  <c r="K47" i="5"/>
  <c r="L47" i="5" s="1"/>
  <c r="H34" i="62"/>
  <c r="W3" i="44"/>
  <c r="DE30" i="45" s="1"/>
  <c r="CA27" i="31"/>
  <c r="CA24" i="31" s="1"/>
  <c r="CA28" i="31"/>
  <c r="D34" i="36"/>
  <c r="I54" i="37"/>
  <c r="C34" i="36"/>
  <c r="I53" i="37"/>
  <c r="J27" i="37"/>
  <c r="J28" i="37"/>
  <c r="CW28" i="37"/>
  <c r="CW27" i="37"/>
  <c r="CV28" i="37"/>
  <c r="CV27" i="37"/>
  <c r="CU28" i="37"/>
  <c r="CU27" i="37"/>
  <c r="CJ27" i="37"/>
  <c r="CJ28" i="37"/>
  <c r="DA28" i="37"/>
  <c r="DA27" i="37"/>
  <c r="DB28" i="37"/>
  <c r="DB27" i="37"/>
  <c r="CH28" i="37"/>
  <c r="CH27" i="37"/>
  <c r="DD27" i="37"/>
  <c r="DD28" i="37"/>
  <c r="DC27" i="37"/>
  <c r="DC28" i="37"/>
  <c r="CR28" i="37"/>
  <c r="CR27" i="37"/>
  <c r="CQ28" i="37"/>
  <c r="CQ27" i="37"/>
  <c r="CI28" i="37"/>
  <c r="CI27" i="37"/>
  <c r="CS28" i="37"/>
  <c r="CS27" i="37"/>
  <c r="CK27" i="11"/>
  <c r="CK28" i="11"/>
  <c r="CN28" i="11"/>
  <c r="CN27" i="11"/>
  <c r="DB27" i="11"/>
  <c r="DB28" i="11"/>
  <c r="CP27" i="11"/>
  <c r="CP28" i="11"/>
  <c r="CU28" i="11"/>
  <c r="CU27" i="11"/>
  <c r="CG27" i="11"/>
  <c r="CG28" i="11"/>
  <c r="CZ27" i="11"/>
  <c r="CZ28" i="11"/>
  <c r="CF28" i="11"/>
  <c r="CF27" i="11"/>
  <c r="CH27" i="11"/>
  <c r="CH28" i="11"/>
  <c r="CR27" i="11"/>
  <c r="CR28" i="11"/>
  <c r="CO27" i="11"/>
  <c r="CO28" i="11"/>
  <c r="DA27" i="11"/>
  <c r="DA28" i="11"/>
  <c r="G27" i="46"/>
  <c r="C21" i="47"/>
  <c r="G25" i="46" s="1"/>
  <c r="J30" i="47"/>
  <c r="CD55" i="47"/>
  <c r="CD53" i="47"/>
  <c r="CD54" i="47"/>
  <c r="CD56" i="47"/>
  <c r="CF53" i="23"/>
  <c r="CF56" i="23"/>
  <c r="CF55" i="23"/>
  <c r="CF54" i="23"/>
  <c r="CW56" i="23"/>
  <c r="CW54" i="23"/>
  <c r="CW55" i="23"/>
  <c r="CW53" i="23"/>
  <c r="CP56" i="23"/>
  <c r="CP53" i="23"/>
  <c r="CP54" i="23"/>
  <c r="CP55" i="23"/>
  <c r="CV54" i="23"/>
  <c r="CV55" i="23"/>
  <c r="CV53" i="23"/>
  <c r="CV56" i="23"/>
  <c r="CZ53" i="23"/>
  <c r="CZ56" i="23"/>
  <c r="CZ55" i="23"/>
  <c r="CZ54" i="23"/>
  <c r="DB54" i="23"/>
  <c r="DB55" i="23"/>
  <c r="DB53" i="23"/>
  <c r="DB56" i="23"/>
  <c r="CS53" i="23"/>
  <c r="CS56" i="23"/>
  <c r="CS55" i="23"/>
  <c r="CS54" i="23"/>
  <c r="CX54" i="23"/>
  <c r="CX53" i="23"/>
  <c r="CX56" i="23"/>
  <c r="CX55" i="23"/>
  <c r="CN56" i="23"/>
  <c r="CN54" i="23"/>
  <c r="CN53" i="23"/>
  <c r="CN55" i="23"/>
  <c r="CR56" i="23"/>
  <c r="CR54" i="23"/>
  <c r="CR53" i="23"/>
  <c r="CR55" i="23"/>
  <c r="CG56" i="23"/>
  <c r="CG55" i="23"/>
  <c r="CG54" i="23"/>
  <c r="CG53" i="23"/>
  <c r="CM53" i="23"/>
  <c r="CM55" i="23"/>
  <c r="CM56" i="23"/>
  <c r="CM54" i="23"/>
  <c r="CZ27" i="19"/>
  <c r="CZ28" i="19"/>
  <c r="CT28" i="19"/>
  <c r="CT27" i="19"/>
  <c r="CV28" i="19"/>
  <c r="CV27" i="19"/>
  <c r="CQ28" i="19"/>
  <c r="CQ27" i="19"/>
  <c r="DD28" i="19"/>
  <c r="DD27" i="19"/>
  <c r="CG28" i="19"/>
  <c r="CG27" i="19"/>
  <c r="DA27" i="19"/>
  <c r="DA28" i="19"/>
  <c r="DC28" i="19"/>
  <c r="DC27" i="19"/>
  <c r="CM28" i="19"/>
  <c r="CM27" i="19"/>
  <c r="CI27" i="19"/>
  <c r="CI28" i="19"/>
  <c r="CN27" i="19"/>
  <c r="CN28" i="19"/>
  <c r="CY27" i="19"/>
  <c r="CY28" i="19"/>
  <c r="CS28" i="19"/>
  <c r="CS27" i="19"/>
  <c r="C34" i="18"/>
  <c r="J27" i="19"/>
  <c r="I53" i="19"/>
  <c r="J28" i="19"/>
  <c r="CT28" i="39"/>
  <c r="CT27" i="39"/>
  <c r="CY28" i="39"/>
  <c r="CY27" i="39"/>
  <c r="CU28" i="39"/>
  <c r="CU27" i="39"/>
  <c r="CX27" i="39"/>
  <c r="CX28" i="39"/>
  <c r="CW27" i="39"/>
  <c r="CW28" i="39"/>
  <c r="CO28" i="39"/>
  <c r="CO27" i="39"/>
  <c r="DE56" i="13"/>
  <c r="DF30" i="13"/>
  <c r="DE54" i="13"/>
  <c r="DE55" i="13"/>
  <c r="DE53" i="13"/>
  <c r="CH28" i="13"/>
  <c r="CH27" i="13"/>
  <c r="DB27" i="13"/>
  <c r="DB28" i="13"/>
  <c r="CR27" i="13"/>
  <c r="CR28" i="13"/>
  <c r="CF27" i="13"/>
  <c r="CF28" i="13"/>
  <c r="CZ27" i="13"/>
  <c r="CZ28" i="13"/>
  <c r="CN27" i="13"/>
  <c r="CN28" i="13"/>
  <c r="CP27" i="13"/>
  <c r="CP28" i="13"/>
  <c r="CK28" i="13"/>
  <c r="CK27" i="13"/>
  <c r="DA28" i="13"/>
  <c r="DA27" i="13"/>
  <c r="CO27" i="13"/>
  <c r="CO28" i="13"/>
  <c r="CV28" i="13"/>
  <c r="CV27" i="13"/>
  <c r="CQ27" i="13"/>
  <c r="CQ28" i="13"/>
  <c r="CM27" i="13"/>
  <c r="CM28" i="13"/>
  <c r="CC53" i="29"/>
  <c r="CC55" i="29"/>
  <c r="CC54" i="29"/>
  <c r="CC56" i="29"/>
  <c r="I24" i="29"/>
  <c r="DE53" i="35"/>
  <c r="DE56" i="35"/>
  <c r="DF30" i="35"/>
  <c r="DE54" i="35"/>
  <c r="DE55" i="35"/>
  <c r="CJ28" i="15"/>
  <c r="CJ27" i="15"/>
  <c r="CX27" i="15"/>
  <c r="CX28" i="15"/>
  <c r="CU27" i="15"/>
  <c r="CU28" i="15"/>
  <c r="DA27" i="15"/>
  <c r="DA28" i="15"/>
  <c r="CV28" i="15"/>
  <c r="CV27" i="15"/>
  <c r="CO28" i="15"/>
  <c r="CO27" i="15"/>
  <c r="CR28" i="15"/>
  <c r="CR27" i="15"/>
  <c r="CI28" i="15"/>
  <c r="CI27" i="15"/>
  <c r="DC27" i="15"/>
  <c r="DC28" i="15"/>
  <c r="CL27" i="15"/>
  <c r="CL28" i="15"/>
  <c r="CF27" i="15"/>
  <c r="CF28" i="15"/>
  <c r="CN28" i="15"/>
  <c r="CN27" i="15"/>
  <c r="CK28" i="15"/>
  <c r="CK27" i="15"/>
  <c r="D34" i="42"/>
  <c r="I54" i="43"/>
  <c r="DB27" i="43"/>
  <c r="DB28" i="43"/>
  <c r="CK27" i="43"/>
  <c r="DC27" i="43"/>
  <c r="DC28" i="43"/>
  <c r="CZ27" i="43"/>
  <c r="DA27" i="43"/>
  <c r="CD27" i="9"/>
  <c r="CD28" i="9"/>
  <c r="CK28" i="17"/>
  <c r="CK27" i="17"/>
  <c r="CM27" i="17"/>
  <c r="CM28" i="17"/>
  <c r="CL28" i="17"/>
  <c r="CL27" i="17"/>
  <c r="CF27" i="17"/>
  <c r="CH27" i="17"/>
  <c r="DE54" i="41"/>
  <c r="DE53" i="41"/>
  <c r="DE55" i="41"/>
  <c r="DF30" i="41"/>
  <c r="DE56" i="41"/>
  <c r="E24" i="19"/>
  <c r="E25" i="19" s="1"/>
  <c r="CD24" i="19"/>
  <c r="E21" i="19"/>
  <c r="E24" i="39"/>
  <c r="E25" i="39" s="1"/>
  <c r="CD24" i="39"/>
  <c r="E21" i="39"/>
  <c r="CR27" i="35"/>
  <c r="CR28" i="35"/>
  <c r="DA28" i="35"/>
  <c r="DA27" i="35"/>
  <c r="DC27" i="35"/>
  <c r="CM27" i="35"/>
  <c r="CM28" i="35"/>
  <c r="CY27" i="35"/>
  <c r="CQ27" i="35"/>
  <c r="CQ28" i="35"/>
  <c r="E24" i="35"/>
  <c r="E25" i="35" s="1"/>
  <c r="CD24" i="35"/>
  <c r="E21" i="35"/>
  <c r="C34" i="16"/>
  <c r="J28" i="17"/>
  <c r="I53" i="17"/>
  <c r="J27" i="17"/>
  <c r="E34" i="16"/>
  <c r="I55" i="17"/>
  <c r="CH28" i="41"/>
  <c r="CH27" i="41"/>
  <c r="CM27" i="41"/>
  <c r="CM28" i="41"/>
  <c r="CF28" i="41"/>
  <c r="CF27" i="41"/>
  <c r="CL28" i="41"/>
  <c r="CL27" i="41"/>
  <c r="CQ27" i="41"/>
  <c r="CQ28" i="41"/>
  <c r="CD24" i="41"/>
  <c r="E21" i="41"/>
  <c r="E24" i="41"/>
  <c r="E25" i="41" s="1"/>
  <c r="CH54" i="45"/>
  <c r="CH53" i="45"/>
  <c r="CH55" i="45"/>
  <c r="CH56" i="45"/>
  <c r="CJ54" i="45"/>
  <c r="CJ56" i="45"/>
  <c r="CJ55" i="45"/>
  <c r="CJ53" i="45"/>
  <c r="CL54" i="45"/>
  <c r="CL56" i="45"/>
  <c r="CL55" i="45"/>
  <c r="CL53" i="45"/>
  <c r="CQ53" i="45"/>
  <c r="CQ56" i="45"/>
  <c r="CQ55" i="45"/>
  <c r="CQ28" i="45" s="1"/>
  <c r="CQ54" i="45"/>
  <c r="CU56" i="45"/>
  <c r="CU53" i="45"/>
  <c r="CU55" i="45"/>
  <c r="CU54" i="45"/>
  <c r="CZ55" i="45"/>
  <c r="CZ54" i="45"/>
  <c r="CZ56" i="45"/>
  <c r="CZ53" i="45"/>
  <c r="DD54" i="45"/>
  <c r="DD55" i="45"/>
  <c r="DD53" i="45"/>
  <c r="DD56" i="45"/>
  <c r="CV55" i="45"/>
  <c r="CV53" i="45"/>
  <c r="CV56" i="45"/>
  <c r="CV54" i="45"/>
  <c r="CK54" i="45"/>
  <c r="CK56" i="45"/>
  <c r="CK55" i="45"/>
  <c r="CK53" i="45"/>
  <c r="CM53" i="45"/>
  <c r="CM55" i="45"/>
  <c r="CM28" i="45" s="1"/>
  <c r="CM56" i="45"/>
  <c r="CM54" i="45"/>
  <c r="CP54" i="45"/>
  <c r="CP56" i="45"/>
  <c r="CP53" i="45"/>
  <c r="CP55" i="45"/>
  <c r="DB56" i="45"/>
  <c r="DB53" i="45"/>
  <c r="DB54" i="45"/>
  <c r="DB55" i="45"/>
  <c r="DE53" i="37"/>
  <c r="DE54" i="37"/>
  <c r="DE55" i="37"/>
  <c r="DF30" i="37"/>
  <c r="DE56" i="37"/>
  <c r="CG27" i="37"/>
  <c r="CG28" i="37"/>
  <c r="CF28" i="37"/>
  <c r="CF27" i="37"/>
  <c r="CZ28" i="37"/>
  <c r="CZ27" i="37"/>
  <c r="CT28" i="37"/>
  <c r="CT27" i="37"/>
  <c r="CY28" i="37"/>
  <c r="CY27" i="37"/>
  <c r="CX28" i="37"/>
  <c r="CX27" i="37"/>
  <c r="CO28" i="37"/>
  <c r="CO27" i="37"/>
  <c r="CN27" i="37"/>
  <c r="CN28" i="37"/>
  <c r="CM28" i="37"/>
  <c r="CM27" i="37"/>
  <c r="CK28" i="37"/>
  <c r="CK27" i="37"/>
  <c r="CP28" i="37"/>
  <c r="CP27" i="37"/>
  <c r="CL27" i="37"/>
  <c r="CL28" i="37"/>
  <c r="CB27" i="53"/>
  <c r="CB24" i="53" s="1"/>
  <c r="CB28" i="53"/>
  <c r="CT28" i="11"/>
  <c r="CT27" i="11"/>
  <c r="DD27" i="11"/>
  <c r="DD28" i="11"/>
  <c r="CQ28" i="11"/>
  <c r="CQ27" i="11"/>
  <c r="CL28" i="11"/>
  <c r="CL27" i="11"/>
  <c r="CV27" i="11"/>
  <c r="CV28" i="11"/>
  <c r="DC27" i="11"/>
  <c r="DC28" i="11"/>
  <c r="CS27" i="11"/>
  <c r="CS28" i="11"/>
  <c r="CY27" i="11"/>
  <c r="CY28" i="11"/>
  <c r="CM28" i="11"/>
  <c r="CM27" i="11"/>
  <c r="CX27" i="11"/>
  <c r="CX28" i="11"/>
  <c r="CJ28" i="11"/>
  <c r="CJ27" i="11"/>
  <c r="CI27" i="11"/>
  <c r="CI28" i="11"/>
  <c r="CW28" i="11"/>
  <c r="CW27" i="11"/>
  <c r="CC54" i="27"/>
  <c r="CC55" i="27"/>
  <c r="I24" i="27"/>
  <c r="CC53" i="27"/>
  <c r="CC56" i="27"/>
  <c r="CD28" i="23"/>
  <c r="CD27" i="23"/>
  <c r="J53" i="23"/>
  <c r="J56" i="23"/>
  <c r="J54" i="23"/>
  <c r="J55" i="23"/>
  <c r="CJ27" i="19"/>
  <c r="CJ28" i="19"/>
  <c r="CW27" i="19"/>
  <c r="CW28" i="19"/>
  <c r="CU28" i="19"/>
  <c r="CU27" i="19"/>
  <c r="CP27" i="19"/>
  <c r="CP28" i="19"/>
  <c r="CF27" i="19"/>
  <c r="CF28" i="19"/>
  <c r="CR28" i="19"/>
  <c r="CR27" i="19"/>
  <c r="CK28" i="19"/>
  <c r="CK27" i="19"/>
  <c r="CL28" i="19"/>
  <c r="CL27" i="19"/>
  <c r="DB27" i="19"/>
  <c r="DB28" i="19"/>
  <c r="CO27" i="19"/>
  <c r="CO28" i="19"/>
  <c r="CX27" i="19"/>
  <c r="CX28" i="19"/>
  <c r="CH28" i="19"/>
  <c r="CH27" i="19"/>
  <c r="CV27" i="39"/>
  <c r="CV28" i="39"/>
  <c r="CL28" i="39"/>
  <c r="CL27" i="39"/>
  <c r="CF27" i="39"/>
  <c r="CF28" i="39"/>
  <c r="CQ28" i="39"/>
  <c r="CQ27" i="39"/>
  <c r="CJ28" i="39"/>
  <c r="CJ27" i="39"/>
  <c r="CM28" i="39"/>
  <c r="CM27" i="39"/>
  <c r="CI27" i="39"/>
  <c r="CI28" i="39"/>
  <c r="CP28" i="39"/>
  <c r="CP27" i="39"/>
  <c r="J27" i="39"/>
  <c r="J28" i="39"/>
  <c r="C34" i="38"/>
  <c r="I53" i="39"/>
  <c r="E34" i="38"/>
  <c r="I55" i="39"/>
  <c r="C34" i="12"/>
  <c r="I53" i="13"/>
  <c r="J27" i="13"/>
  <c r="J28" i="13"/>
  <c r="I55" i="13"/>
  <c r="E34" i="12"/>
  <c r="CZ27" i="15"/>
  <c r="CZ28" i="15"/>
  <c r="DB28" i="15"/>
  <c r="DB27" i="15"/>
  <c r="CS27" i="15"/>
  <c r="CS28" i="15"/>
  <c r="CY27" i="15"/>
  <c r="CY28" i="15"/>
  <c r="CP27" i="15"/>
  <c r="CP28" i="15"/>
  <c r="CM27" i="15"/>
  <c r="CM28" i="15"/>
  <c r="CT28" i="15"/>
  <c r="CT27" i="15"/>
  <c r="DD28" i="15"/>
  <c r="DD27" i="15"/>
  <c r="D34" i="34"/>
  <c r="I54" i="35"/>
  <c r="C34" i="34"/>
  <c r="I53" i="35"/>
  <c r="J27" i="35"/>
  <c r="J28" i="35"/>
  <c r="DF54" i="64"/>
  <c r="DG30" i="64"/>
  <c r="DF56" i="64"/>
  <c r="DF53" i="64"/>
  <c r="DF55" i="64"/>
  <c r="DE54" i="43"/>
  <c r="DE53" i="43"/>
  <c r="DE55" i="43"/>
  <c r="DF30" i="43"/>
  <c r="DE56" i="43"/>
  <c r="CF27" i="43"/>
  <c r="DD27" i="43"/>
  <c r="DD28" i="43"/>
  <c r="CN27" i="43"/>
  <c r="CN28" i="43"/>
  <c r="CO28" i="43"/>
  <c r="CO27" i="43"/>
  <c r="CG28" i="43"/>
  <c r="CG27" i="43"/>
  <c r="CP27" i="43"/>
  <c r="CY27" i="43"/>
  <c r="J54" i="9"/>
  <c r="J56" i="9"/>
  <c r="J55" i="9"/>
  <c r="J53" i="9"/>
  <c r="CN54" i="9"/>
  <c r="CN55" i="9"/>
  <c r="CN53" i="9"/>
  <c r="CN56" i="9"/>
  <c r="CR56" i="9"/>
  <c r="CR53" i="9"/>
  <c r="CR55" i="9"/>
  <c r="CR54" i="9"/>
  <c r="DA53" i="9"/>
  <c r="DA55" i="9"/>
  <c r="DA56" i="9"/>
  <c r="DA54" i="9"/>
  <c r="CX54" i="9"/>
  <c r="CX55" i="9"/>
  <c r="CX53" i="9"/>
  <c r="CX56" i="9"/>
  <c r="DD55" i="9"/>
  <c r="DD53" i="9"/>
  <c r="DD54" i="9"/>
  <c r="DD56" i="9"/>
  <c r="CO54" i="9"/>
  <c r="CO53" i="9"/>
  <c r="CO55" i="9"/>
  <c r="CO56" i="9"/>
  <c r="CW54" i="9"/>
  <c r="CW55" i="9"/>
  <c r="CW53" i="9"/>
  <c r="CW56" i="9"/>
  <c r="CS55" i="9"/>
  <c r="CS53" i="9"/>
  <c r="CS54" i="9"/>
  <c r="CS56" i="9"/>
  <c r="CK54" i="9"/>
  <c r="CK56" i="9"/>
  <c r="CK53" i="9"/>
  <c r="CK55" i="9"/>
  <c r="CF55" i="9"/>
  <c r="CF56" i="9"/>
  <c r="CF53" i="9"/>
  <c r="CF54" i="9"/>
  <c r="DB54" i="9"/>
  <c r="DB56" i="9"/>
  <c r="DB53" i="9"/>
  <c r="DB55" i="9"/>
  <c r="CJ53" i="9"/>
  <c r="CJ55" i="9"/>
  <c r="CJ56" i="9"/>
  <c r="CJ54" i="9"/>
  <c r="CQ54" i="9"/>
  <c r="CQ55" i="9"/>
  <c r="CQ56" i="9"/>
  <c r="CQ53" i="9"/>
  <c r="CP27" i="17"/>
  <c r="CP28" i="17"/>
  <c r="CV28" i="17"/>
  <c r="CV27" i="17"/>
  <c r="CU28" i="17"/>
  <c r="CN28" i="17"/>
  <c r="CN27" i="17"/>
  <c r="CQ28" i="17"/>
  <c r="CY28" i="17"/>
  <c r="I55" i="41"/>
  <c r="E34" i="40"/>
  <c r="F46" i="5"/>
  <c r="G46" i="5" s="1"/>
  <c r="H21" i="62"/>
  <c r="W3" i="10"/>
  <c r="DE30" i="11" s="1"/>
  <c r="I55" i="11"/>
  <c r="E34" i="10"/>
  <c r="D34" i="10"/>
  <c r="I54" i="11"/>
  <c r="BY28" i="59"/>
  <c r="BY27" i="59"/>
  <c r="BY24" i="59" s="1"/>
  <c r="G27" i="24"/>
  <c r="J30" i="25"/>
  <c r="C21" i="25"/>
  <c r="G25" i="24" s="1"/>
  <c r="CB53" i="33"/>
  <c r="CC30" i="33"/>
  <c r="CB54" i="33"/>
  <c r="CB55" i="33"/>
  <c r="CB56" i="33"/>
  <c r="CA28" i="33"/>
  <c r="CA27" i="33"/>
  <c r="CA24" i="33" s="1"/>
  <c r="CV28" i="35"/>
  <c r="CV27" i="35"/>
  <c r="DD28" i="35"/>
  <c r="DD27" i="35"/>
  <c r="CO27" i="35"/>
  <c r="CO28" i="35"/>
  <c r="CN27" i="35"/>
  <c r="CZ27" i="35"/>
  <c r="CZ28" i="35"/>
  <c r="CI27" i="35"/>
  <c r="C34" i="14"/>
  <c r="J27" i="15"/>
  <c r="I53" i="15"/>
  <c r="J28" i="15"/>
  <c r="D34" i="14"/>
  <c r="I54" i="15"/>
  <c r="CD24" i="43"/>
  <c r="E21" i="43"/>
  <c r="E24" i="43"/>
  <c r="E25" i="43" s="1"/>
  <c r="C24" i="49"/>
  <c r="CD30" i="49"/>
  <c r="C25" i="49"/>
  <c r="CE20" i="49"/>
  <c r="CE19" i="49" s="1"/>
  <c r="CE21" i="49" s="1"/>
  <c r="BZ27" i="57"/>
  <c r="BZ24" i="57" s="1"/>
  <c r="BZ28" i="57"/>
  <c r="DF30" i="17"/>
  <c r="DE53" i="17"/>
  <c r="DE56" i="17"/>
  <c r="DE54" i="17"/>
  <c r="DE55" i="17"/>
  <c r="E21" i="17"/>
  <c r="CD24" i="17"/>
  <c r="E24" i="17"/>
  <c r="E25" i="17" s="1"/>
  <c r="CS28" i="41"/>
  <c r="CS27" i="41"/>
  <c r="DD28" i="41"/>
  <c r="CV28" i="41"/>
  <c r="CV27" i="41"/>
  <c r="CJ27" i="41"/>
  <c r="CJ28" i="41"/>
  <c r="DC27" i="41"/>
  <c r="DC28" i="41"/>
  <c r="DA28" i="41"/>
  <c r="DA27" i="41"/>
  <c r="CX27" i="41"/>
  <c r="CX28" i="41"/>
  <c r="CR27" i="41"/>
  <c r="CR28" i="41"/>
  <c r="J53" i="45"/>
  <c r="J55" i="45"/>
  <c r="J56" i="45"/>
  <c r="J54" i="45"/>
  <c r="CD28" i="45"/>
  <c r="CD27" i="45"/>
  <c r="CB53" i="31"/>
  <c r="CB56" i="31"/>
  <c r="CB54" i="31"/>
  <c r="CC30" i="31"/>
  <c r="CB55" i="31"/>
  <c r="E34" i="36"/>
  <c r="I55" i="37"/>
  <c r="CK30" i="47"/>
  <c r="CU30" i="47"/>
  <c r="DA30" i="47"/>
  <c r="DB30" i="47"/>
  <c r="CP30" i="47"/>
  <c r="CZ30" i="47"/>
  <c r="CM30" i="47"/>
  <c r="CI30" i="47"/>
  <c r="CQ30" i="47"/>
  <c r="DC30" i="47"/>
  <c r="CY30" i="47"/>
  <c r="CW30" i="47"/>
  <c r="CR30" i="47"/>
  <c r="CN30" i="47"/>
  <c r="CL30" i="47"/>
  <c r="DD30" i="47"/>
  <c r="CV30" i="47"/>
  <c r="CJ30" i="47"/>
  <c r="CS30" i="47"/>
  <c r="CO30" i="47"/>
  <c r="I22" i="47"/>
  <c r="CF30" i="47"/>
  <c r="CH30" i="47"/>
  <c r="CT30" i="47"/>
  <c r="CX30" i="47"/>
  <c r="CG30" i="47"/>
  <c r="CT56" i="23"/>
  <c r="CT55" i="23"/>
  <c r="CT53" i="23"/>
  <c r="CT54" i="23"/>
  <c r="CH56" i="23"/>
  <c r="CH55" i="23"/>
  <c r="CH53" i="23"/>
  <c r="CH54" i="23"/>
  <c r="DC56" i="23"/>
  <c r="DC55" i="23"/>
  <c r="DC53" i="23"/>
  <c r="DC54" i="23"/>
  <c r="CK54" i="23"/>
  <c r="CK56" i="23"/>
  <c r="CK53" i="23"/>
  <c r="CK55" i="23"/>
  <c r="DD54" i="23"/>
  <c r="DD56" i="23"/>
  <c r="DD53" i="23"/>
  <c r="DD55" i="23"/>
  <c r="DA54" i="23"/>
  <c r="DA55" i="23"/>
  <c r="DA53" i="23"/>
  <c r="DA56" i="23"/>
  <c r="CO53" i="23"/>
  <c r="CO56" i="23"/>
  <c r="CO55" i="23"/>
  <c r="CO54" i="23"/>
  <c r="CY54" i="23"/>
  <c r="CY53" i="23"/>
  <c r="CY55" i="23"/>
  <c r="CY56" i="23"/>
  <c r="CU53" i="23"/>
  <c r="CU55" i="23"/>
  <c r="CU54" i="23"/>
  <c r="CU56" i="23"/>
  <c r="CI56" i="23"/>
  <c r="CI55" i="23"/>
  <c r="CI54" i="23"/>
  <c r="CI53" i="23"/>
  <c r="CJ55" i="23"/>
  <c r="CJ54" i="23"/>
  <c r="CJ56" i="23"/>
  <c r="CJ53" i="23"/>
  <c r="CL54" i="23"/>
  <c r="CL53" i="23"/>
  <c r="CL55" i="23"/>
  <c r="CL56" i="23"/>
  <c r="CQ54" i="23"/>
  <c r="CQ55" i="23"/>
  <c r="CQ56" i="23"/>
  <c r="CQ53" i="23"/>
  <c r="D34" i="18"/>
  <c r="I54" i="19"/>
  <c r="E34" i="18"/>
  <c r="I55" i="19"/>
  <c r="CG27" i="39"/>
  <c r="CG28" i="39"/>
  <c r="DD28" i="39"/>
  <c r="DD27" i="39"/>
  <c r="DC27" i="39"/>
  <c r="DC28" i="39"/>
  <c r="CK28" i="39"/>
  <c r="CK27" i="39"/>
  <c r="CH27" i="39"/>
  <c r="CH28" i="39"/>
  <c r="DB27" i="39"/>
  <c r="DB28" i="39"/>
  <c r="DE55" i="39"/>
  <c r="DE53" i="39"/>
  <c r="DF30" i="39"/>
  <c r="DE54" i="39"/>
  <c r="DE56" i="39"/>
  <c r="CB27" i="29"/>
  <c r="CB24" i="29" s="1"/>
  <c r="CB28" i="29"/>
  <c r="C34" i="42"/>
  <c r="I53" i="43"/>
  <c r="J28" i="43"/>
  <c r="J27" i="43"/>
  <c r="E34" i="42"/>
  <c r="I55" i="43"/>
  <c r="CM28" i="43"/>
  <c r="CM27" i="43"/>
  <c r="CK28" i="43"/>
  <c r="CW28" i="43"/>
  <c r="CH28" i="43"/>
  <c r="CH27" i="43"/>
  <c r="CR28" i="43"/>
  <c r="CR27" i="43"/>
  <c r="CX27" i="43"/>
  <c r="CX28" i="43"/>
  <c r="CZ28" i="43"/>
  <c r="CI28" i="43"/>
  <c r="CI27" i="43"/>
  <c r="CJ28" i="43"/>
  <c r="CJ27" i="43"/>
  <c r="CS28" i="43"/>
  <c r="CS27" i="43"/>
  <c r="CJ28" i="17"/>
  <c r="CJ27" i="17"/>
  <c r="DA28" i="17"/>
  <c r="DA27" i="17"/>
  <c r="CX28" i="17"/>
  <c r="CX27" i="17"/>
  <c r="DC27" i="17"/>
  <c r="DC28" i="17"/>
  <c r="DD28" i="17"/>
  <c r="CZ28" i="17"/>
  <c r="CF28" i="17"/>
  <c r="CR28" i="17"/>
  <c r="CR27" i="17"/>
  <c r="CT28" i="17"/>
  <c r="CH28" i="17"/>
  <c r="E21" i="11"/>
  <c r="E24" i="11"/>
  <c r="E25" i="11" s="1"/>
  <c r="CD24" i="11"/>
  <c r="CA28" i="55"/>
  <c r="CA27" i="55"/>
  <c r="CA24" i="55" s="1"/>
  <c r="CB56" i="55"/>
  <c r="CB53" i="55"/>
  <c r="CB55" i="55"/>
  <c r="CB54" i="55"/>
  <c r="CC30" i="55"/>
  <c r="DC28" i="35"/>
  <c r="CL27" i="35"/>
  <c r="CL28" i="35"/>
  <c r="CU28" i="35"/>
  <c r="CU27" i="35"/>
  <c r="CF27" i="35"/>
  <c r="CF28" i="35"/>
  <c r="CH27" i="35"/>
  <c r="CH28" i="35"/>
  <c r="CG28" i="35"/>
  <c r="CG27" i="35"/>
  <c r="CT28" i="35"/>
  <c r="CJ27" i="35"/>
  <c r="CJ28" i="35"/>
  <c r="CY28" i="35"/>
  <c r="DF30" i="15"/>
  <c r="DE53" i="15"/>
  <c r="DE56" i="15"/>
  <c r="DE54" i="15"/>
  <c r="DE55" i="15"/>
  <c r="D34" i="16"/>
  <c r="I54" i="17"/>
  <c r="CK27" i="41"/>
  <c r="CO27" i="41"/>
  <c r="CO28" i="41"/>
  <c r="DB28" i="41"/>
  <c r="DB27" i="41"/>
  <c r="CY27" i="41"/>
  <c r="CW28" i="41"/>
  <c r="CW27" i="41"/>
  <c r="CT28" i="41"/>
  <c r="CU27" i="41"/>
  <c r="CN27" i="41"/>
  <c r="CN53" i="45"/>
  <c r="CN54" i="45"/>
  <c r="CN56" i="45"/>
  <c r="CN55" i="45"/>
  <c r="CN28" i="45" s="1"/>
  <c r="CW54" i="45"/>
  <c r="CW55" i="45"/>
  <c r="CW56" i="45"/>
  <c r="CW53" i="45"/>
  <c r="CO56" i="45"/>
  <c r="CO54" i="45"/>
  <c r="CO53" i="45"/>
  <c r="CO55" i="45"/>
  <c r="CO27" i="45" s="1"/>
  <c r="CR54" i="45"/>
  <c r="CR56" i="45"/>
  <c r="CR53" i="45"/>
  <c r="CR55" i="45"/>
  <c r="CF54" i="45"/>
  <c r="CF55" i="45"/>
  <c r="CF53" i="45"/>
  <c r="CF56" i="45"/>
  <c r="CX55" i="45"/>
  <c r="CX54" i="45"/>
  <c r="CX53" i="45"/>
  <c r="CX56" i="45"/>
  <c r="CG55" i="45"/>
  <c r="CG53" i="45"/>
  <c r="CG54" i="45"/>
  <c r="CG56" i="45"/>
  <c r="DA54" i="45"/>
  <c r="DA55" i="45"/>
  <c r="DA53" i="45"/>
  <c r="DA56" i="45"/>
  <c r="CS55" i="45"/>
  <c r="CS54" i="45"/>
  <c r="CS53" i="45"/>
  <c r="CS56" i="45"/>
  <c r="DC54" i="45"/>
  <c r="DC56" i="45"/>
  <c r="DC53" i="45"/>
  <c r="DC55" i="45"/>
  <c r="CT54" i="45"/>
  <c r="CT55" i="45"/>
  <c r="CT53" i="45"/>
  <c r="CT56" i="45"/>
  <c r="CY53" i="45"/>
  <c r="CY55" i="45"/>
  <c r="CY28" i="45" s="1"/>
  <c r="CY54" i="45"/>
  <c r="CY56" i="45"/>
  <c r="CI53" i="45"/>
  <c r="CI56" i="45"/>
  <c r="CI54" i="45"/>
  <c r="CI55" i="45"/>
  <c r="CC54" i="53"/>
  <c r="CC55" i="53"/>
  <c r="CC56" i="53"/>
  <c r="I24" i="53"/>
  <c r="CC53" i="53"/>
  <c r="CB27" i="27"/>
  <c r="CB24" i="27" s="1"/>
  <c r="CB28" i="27"/>
  <c r="F48" i="5"/>
  <c r="G48" i="5" s="1"/>
  <c r="W3" i="22"/>
  <c r="DE30" i="23" s="1"/>
  <c r="H23" i="62"/>
  <c r="DF30" i="19"/>
  <c r="DE53" i="19"/>
  <c r="DE55" i="19"/>
  <c r="DE54" i="19"/>
  <c r="DE56" i="19"/>
  <c r="CZ27" i="39"/>
  <c r="CZ28" i="39"/>
  <c r="CS27" i="39"/>
  <c r="CS28" i="39"/>
  <c r="CR28" i="39"/>
  <c r="CR27" i="39"/>
  <c r="DA28" i="39"/>
  <c r="DA27" i="39"/>
  <c r="CN28" i="39"/>
  <c r="CN27" i="39"/>
  <c r="D34" i="38"/>
  <c r="I54" i="39"/>
  <c r="I54" i="13"/>
  <c r="D34" i="12"/>
  <c r="CX28" i="13"/>
  <c r="CX27" i="13"/>
  <c r="CT27" i="13"/>
  <c r="CT28" i="13"/>
  <c r="CJ27" i="13"/>
  <c r="CJ28" i="13"/>
  <c r="CY27" i="13"/>
  <c r="CY28" i="13"/>
  <c r="CL27" i="13"/>
  <c r="CL28" i="13"/>
  <c r="CW28" i="13"/>
  <c r="CW27" i="13"/>
  <c r="DC27" i="13"/>
  <c r="DC28" i="13"/>
  <c r="CS27" i="13"/>
  <c r="CS28" i="13"/>
  <c r="CI27" i="13"/>
  <c r="CI28" i="13"/>
  <c r="DD28" i="13"/>
  <c r="DD27" i="13"/>
  <c r="CG28" i="13"/>
  <c r="CG27" i="13"/>
  <c r="CU27" i="13"/>
  <c r="CU28" i="13"/>
  <c r="AM27" i="3"/>
  <c r="AM24" i="3" s="1"/>
  <c r="AM28" i="3"/>
  <c r="DE27" i="19" l="1"/>
  <c r="DE28" i="19"/>
  <c r="DE28" i="15"/>
  <c r="DE27" i="15"/>
  <c r="DE27" i="39"/>
  <c r="DE28" i="39"/>
  <c r="CL27" i="23"/>
  <c r="CL28" i="23"/>
  <c r="CI27" i="23"/>
  <c r="CI28" i="23"/>
  <c r="CY27" i="23"/>
  <c r="CY28" i="23"/>
  <c r="CG55" i="47"/>
  <c r="CG54" i="47"/>
  <c r="CG53" i="47"/>
  <c r="CG56" i="47"/>
  <c r="CT55" i="47"/>
  <c r="CT54" i="47"/>
  <c r="CT53" i="47"/>
  <c r="CT56" i="47"/>
  <c r="CF55" i="47"/>
  <c r="CF54" i="47"/>
  <c r="CF53" i="47"/>
  <c r="CF56" i="47"/>
  <c r="CO55" i="47"/>
  <c r="CO54" i="47"/>
  <c r="CO53" i="47"/>
  <c r="CO56" i="47"/>
  <c r="DD56" i="47"/>
  <c r="DD53" i="47"/>
  <c r="DD55" i="47"/>
  <c r="DD54" i="47"/>
  <c r="CN55" i="47"/>
  <c r="CN54" i="47"/>
  <c r="CN53" i="47"/>
  <c r="CN56" i="47"/>
  <c r="CW54" i="47"/>
  <c r="CW53" i="47"/>
  <c r="CW55" i="47"/>
  <c r="CW56" i="47"/>
  <c r="DC56" i="47"/>
  <c r="DC55" i="47"/>
  <c r="DC54" i="47"/>
  <c r="DC53" i="47"/>
  <c r="CI56" i="47"/>
  <c r="CI53" i="47"/>
  <c r="CI55" i="47"/>
  <c r="CI54" i="47"/>
  <c r="CZ56" i="47"/>
  <c r="CZ54" i="47"/>
  <c r="CZ55" i="47"/>
  <c r="CZ53" i="47"/>
  <c r="DB54" i="47"/>
  <c r="DB55" i="47"/>
  <c r="DB56" i="47"/>
  <c r="DB53" i="47"/>
  <c r="CU54" i="47"/>
  <c r="CU55" i="47"/>
  <c r="CU53" i="47"/>
  <c r="CU56" i="47"/>
  <c r="CB27" i="31"/>
  <c r="CB24" i="31" s="1"/>
  <c r="CB28" i="31"/>
  <c r="C34" i="44"/>
  <c r="J28" i="45"/>
  <c r="J27" i="45"/>
  <c r="I53" i="45"/>
  <c r="DF54" i="19"/>
  <c r="DF55" i="19"/>
  <c r="DG30" i="19"/>
  <c r="DF56" i="19"/>
  <c r="DF53" i="19"/>
  <c r="DE54" i="23"/>
  <c r="DF30" i="23"/>
  <c r="DE53" i="23"/>
  <c r="DE56" i="23"/>
  <c r="DE55" i="23"/>
  <c r="CC27" i="53"/>
  <c r="CC24" i="53" s="1"/>
  <c r="BI23" i="53" s="1"/>
  <c r="CC28" i="53"/>
  <c r="CI27" i="45"/>
  <c r="CI28" i="45"/>
  <c r="CY27" i="45"/>
  <c r="CT27" i="45"/>
  <c r="CT28" i="45"/>
  <c r="DC27" i="45"/>
  <c r="DC28" i="45"/>
  <c r="CS28" i="45"/>
  <c r="CS27" i="45"/>
  <c r="DA28" i="45"/>
  <c r="DA27" i="45"/>
  <c r="CX28" i="45"/>
  <c r="CX27" i="45"/>
  <c r="CF27" i="45"/>
  <c r="CF28" i="45"/>
  <c r="CR27" i="45"/>
  <c r="CR28" i="45"/>
  <c r="CO28" i="45"/>
  <c r="CN27" i="45"/>
  <c r="DG30" i="15"/>
  <c r="DF54" i="15"/>
  <c r="DF56" i="15"/>
  <c r="DF53" i="15"/>
  <c r="DF55" i="15"/>
  <c r="CC54" i="55"/>
  <c r="I24" i="55"/>
  <c r="CC56" i="55"/>
  <c r="CC53" i="55"/>
  <c r="CC55" i="55"/>
  <c r="J24" i="43"/>
  <c r="J23" i="43" s="1"/>
  <c r="J21" i="43"/>
  <c r="DF53" i="39"/>
  <c r="DF56" i="39"/>
  <c r="DG30" i="39"/>
  <c r="DF54" i="39"/>
  <c r="DF55" i="39"/>
  <c r="CU28" i="23"/>
  <c r="CU27" i="23"/>
  <c r="CO28" i="23"/>
  <c r="CO27" i="23"/>
  <c r="DA27" i="23"/>
  <c r="DA28" i="23"/>
  <c r="DD27" i="23"/>
  <c r="DD28" i="23"/>
  <c r="CK28" i="23"/>
  <c r="CK27" i="23"/>
  <c r="DC27" i="23"/>
  <c r="DC28" i="23"/>
  <c r="CH27" i="23"/>
  <c r="CH28" i="23"/>
  <c r="CT27" i="23"/>
  <c r="CT28" i="23"/>
  <c r="CX55" i="47"/>
  <c r="CX53" i="47"/>
  <c r="CX54" i="47"/>
  <c r="CX56" i="47"/>
  <c r="CH55" i="47"/>
  <c r="CH54" i="47"/>
  <c r="CH53" i="47"/>
  <c r="CH56" i="47"/>
  <c r="CS55" i="47"/>
  <c r="CS53" i="47"/>
  <c r="CS54" i="47"/>
  <c r="CS56" i="47"/>
  <c r="CV56" i="47"/>
  <c r="CV53" i="47"/>
  <c r="CV55" i="47"/>
  <c r="CV54" i="47"/>
  <c r="CL54" i="47"/>
  <c r="CL56" i="47"/>
  <c r="CL55" i="47"/>
  <c r="CL53" i="47"/>
  <c r="CR55" i="47"/>
  <c r="CR54" i="47"/>
  <c r="CR56" i="47"/>
  <c r="CR53" i="47"/>
  <c r="CY54" i="47"/>
  <c r="CY53" i="47"/>
  <c r="CY55" i="47"/>
  <c r="CY56" i="47"/>
  <c r="CQ53" i="47"/>
  <c r="CQ56" i="47"/>
  <c r="CQ55" i="47"/>
  <c r="CQ54" i="47"/>
  <c r="CM56" i="47"/>
  <c r="CM54" i="47"/>
  <c r="CM55" i="47"/>
  <c r="CM53" i="47"/>
  <c r="CP53" i="47"/>
  <c r="CP55" i="47"/>
  <c r="CP54" i="47"/>
  <c r="CP56" i="47"/>
  <c r="DA56" i="47"/>
  <c r="DA54" i="47"/>
  <c r="DA55" i="47"/>
  <c r="DA53" i="47"/>
  <c r="CK56" i="47"/>
  <c r="CK53" i="47"/>
  <c r="CK55" i="47"/>
  <c r="CK54" i="47"/>
  <c r="CC54" i="31"/>
  <c r="I24" i="31"/>
  <c r="CC55" i="31"/>
  <c r="CC56" i="31"/>
  <c r="CC53" i="31"/>
  <c r="E24" i="45"/>
  <c r="E25" i="45" s="1"/>
  <c r="E21" i="45"/>
  <c r="CD24" i="45"/>
  <c r="I54" i="45"/>
  <c r="D34" i="44"/>
  <c r="I55" i="45"/>
  <c r="E34" i="44"/>
  <c r="DG30" i="17"/>
  <c r="DF53" i="17"/>
  <c r="DF56" i="17"/>
  <c r="DF54" i="17"/>
  <c r="DF55" i="17"/>
  <c r="G27" i="48"/>
  <c r="J30" i="49"/>
  <c r="C21" i="49"/>
  <c r="G25" i="48" s="1"/>
  <c r="J24" i="15"/>
  <c r="J23" i="15" s="1"/>
  <c r="J21" i="15"/>
  <c r="CB28" i="33"/>
  <c r="CB27" i="33"/>
  <c r="CB24" i="33" s="1"/>
  <c r="J54" i="25"/>
  <c r="J56" i="25"/>
  <c r="J53" i="25"/>
  <c r="J55" i="25"/>
  <c r="DE54" i="11"/>
  <c r="DF30" i="11"/>
  <c r="DE56" i="11"/>
  <c r="DE53" i="11"/>
  <c r="DE55" i="11"/>
  <c r="CQ27" i="9"/>
  <c r="CQ28" i="9"/>
  <c r="CS28" i="9"/>
  <c r="CS27" i="9"/>
  <c r="CO28" i="9"/>
  <c r="CO27" i="9"/>
  <c r="DD27" i="9"/>
  <c r="DD28" i="9"/>
  <c r="CR28" i="9"/>
  <c r="CR27" i="9"/>
  <c r="C34" i="8"/>
  <c r="J28" i="9"/>
  <c r="J27" i="9"/>
  <c r="I53" i="9"/>
  <c r="DF54" i="43"/>
  <c r="DF55" i="43"/>
  <c r="DG30" i="43"/>
  <c r="DF53" i="43"/>
  <c r="DF56" i="43"/>
  <c r="DE27" i="43"/>
  <c r="DE28" i="43"/>
  <c r="J24" i="35"/>
  <c r="J23" i="35" s="1"/>
  <c r="J21" i="35"/>
  <c r="J24" i="13"/>
  <c r="J23" i="13" s="1"/>
  <c r="J21" i="13"/>
  <c r="J24" i="39"/>
  <c r="J23" i="39" s="1"/>
  <c r="J21" i="39"/>
  <c r="D34" i="22"/>
  <c r="I54" i="23"/>
  <c r="C34" i="22"/>
  <c r="J27" i="23"/>
  <c r="J28" i="23"/>
  <c r="I53" i="23"/>
  <c r="CC28" i="27"/>
  <c r="CC27" i="27"/>
  <c r="CC24" i="27" s="1"/>
  <c r="BI23" i="27" s="1"/>
  <c r="DE28" i="37"/>
  <c r="DE27" i="37"/>
  <c r="CP27" i="45"/>
  <c r="CP28" i="45"/>
  <c r="CM27" i="45"/>
  <c r="DD27" i="45"/>
  <c r="DD28" i="45"/>
  <c r="CQ27" i="45"/>
  <c r="J21" i="17"/>
  <c r="J24" i="17"/>
  <c r="J23" i="17" s="1"/>
  <c r="DF54" i="41"/>
  <c r="DF55" i="41"/>
  <c r="DG30" i="41"/>
  <c r="DF53" i="41"/>
  <c r="DF56" i="41"/>
  <c r="DE28" i="41"/>
  <c r="DE27" i="41"/>
  <c r="CC27" i="29"/>
  <c r="CC24" i="29" s="1"/>
  <c r="BI23" i="29" s="1"/>
  <c r="CC28" i="29"/>
  <c r="DG30" i="13"/>
  <c r="DF53" i="13"/>
  <c r="DF56" i="13"/>
  <c r="DF55" i="13"/>
  <c r="DF54" i="13"/>
  <c r="J24" i="19"/>
  <c r="J23" i="19" s="1"/>
  <c r="J21" i="19"/>
  <c r="CG27" i="23"/>
  <c r="CG28" i="23"/>
  <c r="CX27" i="23"/>
  <c r="CX28" i="23"/>
  <c r="CP27" i="23"/>
  <c r="CP28" i="23"/>
  <c r="CW27" i="23"/>
  <c r="CW28" i="23"/>
  <c r="CD28" i="47"/>
  <c r="CD27" i="47"/>
  <c r="J55" i="47"/>
  <c r="J53" i="47"/>
  <c r="J54" i="47"/>
  <c r="J56" i="47"/>
  <c r="J21" i="37"/>
  <c r="J24" i="37"/>
  <c r="J23" i="37" s="1"/>
  <c r="CA27" i="57"/>
  <c r="CA24" i="57" s="1"/>
  <c r="CA28" i="57"/>
  <c r="BZ54" i="61"/>
  <c r="CA30" i="61"/>
  <c r="BZ56" i="61"/>
  <c r="BZ53" i="61"/>
  <c r="BZ55" i="61"/>
  <c r="CV54" i="25"/>
  <c r="CV55" i="25"/>
  <c r="CV53" i="25"/>
  <c r="CV56" i="25"/>
  <c r="CJ53" i="25"/>
  <c r="CJ56" i="25"/>
  <c r="CJ54" i="25"/>
  <c r="CJ55" i="25"/>
  <c r="CG54" i="25"/>
  <c r="CG55" i="25"/>
  <c r="CG53" i="25"/>
  <c r="CG56" i="25"/>
  <c r="CY53" i="25"/>
  <c r="CY56" i="25"/>
  <c r="CY54" i="25"/>
  <c r="CY55" i="25"/>
  <c r="DC54" i="25"/>
  <c r="DC55" i="25"/>
  <c r="DC53" i="25"/>
  <c r="DC56" i="25"/>
  <c r="CK53" i="25"/>
  <c r="CK56" i="25"/>
  <c r="CK54" i="25"/>
  <c r="CK55" i="25"/>
  <c r="CT54" i="25"/>
  <c r="CT55" i="25"/>
  <c r="CT53" i="25"/>
  <c r="CT56" i="25"/>
  <c r="CI54" i="25"/>
  <c r="CI55" i="25"/>
  <c r="CI53" i="25"/>
  <c r="CI56" i="25"/>
  <c r="CR54" i="25"/>
  <c r="CR55" i="25"/>
  <c r="CR53" i="25"/>
  <c r="CR56" i="25"/>
  <c r="CM54" i="25"/>
  <c r="CM55" i="25"/>
  <c r="CM53" i="25"/>
  <c r="CM56" i="25"/>
  <c r="CO54" i="25"/>
  <c r="CO55" i="25"/>
  <c r="CO53" i="25"/>
  <c r="CO56" i="25"/>
  <c r="CX54" i="25"/>
  <c r="CX55" i="25"/>
  <c r="CX53" i="25"/>
  <c r="CX56" i="25"/>
  <c r="CL54" i="25"/>
  <c r="CL55" i="25"/>
  <c r="CL53" i="25"/>
  <c r="CL56" i="25"/>
  <c r="CA53" i="59"/>
  <c r="CA54" i="59"/>
  <c r="CB30" i="59"/>
  <c r="CA56" i="59"/>
  <c r="CA55" i="59"/>
  <c r="J21" i="11"/>
  <c r="J24" i="11"/>
  <c r="J23" i="11" s="1"/>
  <c r="CU27" i="9"/>
  <c r="CU28" i="9"/>
  <c r="CM28" i="9"/>
  <c r="CM27" i="9"/>
  <c r="CT28" i="9"/>
  <c r="CT27" i="9"/>
  <c r="CI28" i="9"/>
  <c r="CI27" i="9"/>
  <c r="CG28" i="9"/>
  <c r="CG27" i="9"/>
  <c r="CL28" i="9"/>
  <c r="CL27" i="9"/>
  <c r="DC28" i="9"/>
  <c r="DC27" i="9"/>
  <c r="CG28" i="45"/>
  <c r="CG27" i="45"/>
  <c r="CW28" i="45"/>
  <c r="CW27" i="45"/>
  <c r="CB28" i="55"/>
  <c r="CB27" i="55"/>
  <c r="CB24" i="55" s="1"/>
  <c r="CQ28" i="23"/>
  <c r="CQ27" i="23"/>
  <c r="CJ27" i="23"/>
  <c r="CJ28" i="23"/>
  <c r="CJ53" i="47"/>
  <c r="CJ56" i="47"/>
  <c r="CJ54" i="47"/>
  <c r="CJ55" i="47"/>
  <c r="DE28" i="17"/>
  <c r="DE27" i="17"/>
  <c r="CL30" i="49"/>
  <c r="CN30" i="49"/>
  <c r="CY30" i="49"/>
  <c r="CW30" i="49"/>
  <c r="CI30" i="49"/>
  <c r="CV30" i="49"/>
  <c r="CT30" i="49"/>
  <c r="CS30" i="49"/>
  <c r="CX30" i="49"/>
  <c r="CO30" i="49"/>
  <c r="CP30" i="49"/>
  <c r="DD30" i="49"/>
  <c r="CR30" i="49"/>
  <c r="CJ30" i="49"/>
  <c r="CZ30" i="49"/>
  <c r="DC30" i="49"/>
  <c r="I22" i="49"/>
  <c r="CH30" i="49"/>
  <c r="CQ30" i="49"/>
  <c r="DA30" i="49"/>
  <c r="CK30" i="49"/>
  <c r="CU30" i="49"/>
  <c r="CM30" i="49"/>
  <c r="CF30" i="49"/>
  <c r="CG30" i="49"/>
  <c r="DB30" i="49"/>
  <c r="CD54" i="49"/>
  <c r="CD53" i="49"/>
  <c r="CD56" i="49"/>
  <c r="CD55" i="49"/>
  <c r="CC53" i="33"/>
  <c r="I24" i="33"/>
  <c r="CC54" i="33"/>
  <c r="CC55" i="33"/>
  <c r="CC56" i="33"/>
  <c r="F49" i="5"/>
  <c r="G49" i="5" s="1"/>
  <c r="H24" i="62"/>
  <c r="W3" i="24"/>
  <c r="DE30" i="25" s="1"/>
  <c r="CJ27" i="9"/>
  <c r="CJ28" i="9"/>
  <c r="DB27" i="9"/>
  <c r="DB28" i="9"/>
  <c r="CF27" i="9"/>
  <c r="CF28" i="9"/>
  <c r="CK27" i="9"/>
  <c r="CK28" i="9"/>
  <c r="CW28" i="9"/>
  <c r="CW27" i="9"/>
  <c r="CX28" i="9"/>
  <c r="CX27" i="9"/>
  <c r="DA28" i="9"/>
  <c r="DA27" i="9"/>
  <c r="CN28" i="9"/>
  <c r="CN27" i="9"/>
  <c r="I55" i="9"/>
  <c r="E34" i="8"/>
  <c r="D34" i="8"/>
  <c r="I54" i="9"/>
  <c r="DF28" i="64"/>
  <c r="DF27" i="64"/>
  <c r="DG54" i="64"/>
  <c r="DG55" i="64"/>
  <c r="DG53" i="64"/>
  <c r="DH30" i="64"/>
  <c r="DG56" i="64"/>
  <c r="E34" i="22"/>
  <c r="I55" i="23"/>
  <c r="E21" i="23"/>
  <c r="CD24" i="23"/>
  <c r="E24" i="23"/>
  <c r="E25" i="23" s="1"/>
  <c r="DF54" i="37"/>
  <c r="DF55" i="37"/>
  <c r="DG30" i="37"/>
  <c r="DF53" i="37"/>
  <c r="DF56" i="37"/>
  <c r="DB28" i="45"/>
  <c r="DB27" i="45"/>
  <c r="CK28" i="45"/>
  <c r="CK27" i="45"/>
  <c r="CV28" i="45"/>
  <c r="CV27" i="45"/>
  <c r="CZ28" i="45"/>
  <c r="CZ27" i="45"/>
  <c r="CU27" i="45"/>
  <c r="CU28" i="45"/>
  <c r="CL27" i="45"/>
  <c r="CL28" i="45"/>
  <c r="CJ27" i="45"/>
  <c r="CJ28" i="45"/>
  <c r="CH28" i="45"/>
  <c r="CH27" i="45"/>
  <c r="E21" i="9"/>
  <c r="E24" i="9"/>
  <c r="E25" i="9" s="1"/>
  <c r="CD24" i="9"/>
  <c r="DG30" i="35"/>
  <c r="DF53" i="35"/>
  <c r="DF56" i="35"/>
  <c r="DF54" i="35"/>
  <c r="DF55" i="35"/>
  <c r="DE28" i="35"/>
  <c r="DE27" i="35"/>
  <c r="DE28" i="13"/>
  <c r="DE27" i="13"/>
  <c r="CM27" i="23"/>
  <c r="CM28" i="23"/>
  <c r="CR28" i="23"/>
  <c r="CR27" i="23"/>
  <c r="CN27" i="23"/>
  <c r="CN28" i="23"/>
  <c r="CS27" i="23"/>
  <c r="CS28" i="23"/>
  <c r="DB27" i="23"/>
  <c r="DB28" i="23"/>
  <c r="CZ28" i="23"/>
  <c r="CZ27" i="23"/>
  <c r="CV28" i="23"/>
  <c r="CV27" i="23"/>
  <c r="CF27" i="23"/>
  <c r="CF28" i="23"/>
  <c r="K48" i="5"/>
  <c r="L48" i="5" s="1"/>
  <c r="H35" i="62"/>
  <c r="W3" i="46"/>
  <c r="DE30" i="47" s="1"/>
  <c r="DE53" i="45"/>
  <c r="DF30" i="45"/>
  <c r="DE54" i="45"/>
  <c r="DE55" i="45"/>
  <c r="DE56" i="45"/>
  <c r="CD30" i="51"/>
  <c r="C24" i="51"/>
  <c r="CE20" i="51"/>
  <c r="CE19" i="51" s="1"/>
  <c r="CE21" i="51" s="1"/>
  <c r="C25" i="51"/>
  <c r="CB53" i="57"/>
  <c r="CB54" i="57"/>
  <c r="CC30" i="57"/>
  <c r="CB56" i="57"/>
  <c r="CB55" i="57"/>
  <c r="BY27" i="61"/>
  <c r="BY24" i="61" s="1"/>
  <c r="BY28" i="61"/>
  <c r="CD27" i="25"/>
  <c r="CD28" i="25"/>
  <c r="CF53" i="25"/>
  <c r="CF56" i="25"/>
  <c r="CF54" i="25"/>
  <c r="CF55" i="25"/>
  <c r="CW54" i="25"/>
  <c r="CW55" i="25"/>
  <c r="CW53" i="25"/>
  <c r="CW56" i="25"/>
  <c r="CZ54" i="25"/>
  <c r="CZ56" i="25"/>
  <c r="CZ53" i="25"/>
  <c r="CZ55" i="25"/>
  <c r="CP54" i="25"/>
  <c r="CP55" i="25"/>
  <c r="CP53" i="25"/>
  <c r="CP56" i="25"/>
  <c r="DA53" i="25"/>
  <c r="DA56" i="25"/>
  <c r="DA54" i="25"/>
  <c r="DA55" i="25"/>
  <c r="DD54" i="25"/>
  <c r="DD55" i="25"/>
  <c r="DD53" i="25"/>
  <c r="DD56" i="25"/>
  <c r="CQ54" i="25"/>
  <c r="CQ55" i="25"/>
  <c r="CQ53" i="25"/>
  <c r="CQ56" i="25"/>
  <c r="CU54" i="25"/>
  <c r="CU55" i="25"/>
  <c r="CU53" i="25"/>
  <c r="CU56" i="25"/>
  <c r="CN54" i="25"/>
  <c r="CN55" i="25"/>
  <c r="CN53" i="25"/>
  <c r="CN56" i="25"/>
  <c r="CH54" i="25"/>
  <c r="CH55" i="25"/>
  <c r="CH53" i="25"/>
  <c r="CH56" i="25"/>
  <c r="CS54" i="25"/>
  <c r="CS55" i="25"/>
  <c r="CS53" i="25"/>
  <c r="CS56" i="25"/>
  <c r="DB54" i="25"/>
  <c r="DB55" i="25"/>
  <c r="DB53" i="25"/>
  <c r="DB56" i="25"/>
  <c r="BZ28" i="59"/>
  <c r="BZ27" i="59"/>
  <c r="BZ24" i="59" s="1"/>
  <c r="J24" i="41"/>
  <c r="J23" i="41" s="1"/>
  <c r="J21" i="41"/>
  <c r="CZ27" i="9"/>
  <c r="CZ28" i="9"/>
  <c r="CH28" i="9"/>
  <c r="CH27" i="9"/>
  <c r="CP27" i="9"/>
  <c r="CP28" i="9"/>
  <c r="CY27" i="9"/>
  <c r="CY28" i="9"/>
  <c r="CV27" i="9"/>
  <c r="CV28" i="9"/>
  <c r="AD23" i="3"/>
  <c r="AN30" i="3" s="1"/>
  <c r="CC54" i="57" l="1"/>
  <c r="I24" i="57"/>
  <c r="CC56" i="57"/>
  <c r="CC53" i="57"/>
  <c r="CC55" i="57"/>
  <c r="CB27" i="57"/>
  <c r="CB24" i="57" s="1"/>
  <c r="CB28" i="57"/>
  <c r="CY30" i="51"/>
  <c r="CI30" i="51"/>
  <c r="CN30" i="51"/>
  <c r="CM30" i="51"/>
  <c r="CT30" i="51"/>
  <c r="DA30" i="51"/>
  <c r="CH30" i="51"/>
  <c r="CO30" i="51"/>
  <c r="CL30" i="51"/>
  <c r="CF30" i="51"/>
  <c r="CG30" i="51"/>
  <c r="I22" i="51"/>
  <c r="CU30" i="51"/>
  <c r="CQ30" i="51"/>
  <c r="CW30" i="51"/>
  <c r="CV30" i="51"/>
  <c r="DC30" i="51"/>
  <c r="CK30" i="51"/>
  <c r="CR30" i="51"/>
  <c r="CP30" i="51"/>
  <c r="DD30" i="51"/>
  <c r="CX30" i="51"/>
  <c r="CJ30" i="51"/>
  <c r="DB30" i="51"/>
  <c r="CZ30" i="51"/>
  <c r="CS30" i="51"/>
  <c r="CD53" i="51"/>
  <c r="CD56" i="51"/>
  <c r="CD54" i="51"/>
  <c r="CD55" i="51"/>
  <c r="DG30" i="45"/>
  <c r="DF54" i="45"/>
  <c r="DF56" i="45"/>
  <c r="DF53" i="45"/>
  <c r="DF55" i="45"/>
  <c r="DF30" i="47"/>
  <c r="DE54" i="47"/>
  <c r="DE56" i="47"/>
  <c r="DE55" i="47"/>
  <c r="DE53" i="47"/>
  <c r="DF28" i="35"/>
  <c r="DF27" i="35"/>
  <c r="DF28" i="37"/>
  <c r="DF27" i="37"/>
  <c r="DH54" i="64"/>
  <c r="DH55" i="64"/>
  <c r="DH53" i="64"/>
  <c r="DI30" i="64"/>
  <c r="DH56" i="64"/>
  <c r="DE54" i="25"/>
  <c r="DE53" i="25"/>
  <c r="DE55" i="25"/>
  <c r="DF30" i="25"/>
  <c r="DE56" i="25"/>
  <c r="CD28" i="49"/>
  <c r="CD27" i="49"/>
  <c r="DB53" i="49"/>
  <c r="DB55" i="49"/>
  <c r="DB54" i="49"/>
  <c r="DB56" i="49"/>
  <c r="CF53" i="49"/>
  <c r="CF55" i="49"/>
  <c r="CF56" i="49"/>
  <c r="CF54" i="49"/>
  <c r="CU55" i="49"/>
  <c r="CU56" i="49"/>
  <c r="CU54" i="49"/>
  <c r="CU53" i="49"/>
  <c r="DA56" i="49"/>
  <c r="DA54" i="49"/>
  <c r="DA55" i="49"/>
  <c r="DA53" i="49"/>
  <c r="CH54" i="49"/>
  <c r="CH55" i="49"/>
  <c r="CH53" i="49"/>
  <c r="CH56" i="49"/>
  <c r="DC56" i="49"/>
  <c r="DC53" i="49"/>
  <c r="DC55" i="49"/>
  <c r="DC54" i="49"/>
  <c r="CJ53" i="49"/>
  <c r="CJ55" i="49"/>
  <c r="CJ54" i="49"/>
  <c r="CJ56" i="49"/>
  <c r="DD54" i="49"/>
  <c r="DD55" i="49"/>
  <c r="DD53" i="49"/>
  <c r="DD56" i="49"/>
  <c r="CO54" i="49"/>
  <c r="CO56" i="49"/>
  <c r="CO55" i="49"/>
  <c r="CO53" i="49"/>
  <c r="CS53" i="49"/>
  <c r="CS56" i="49"/>
  <c r="CS54" i="49"/>
  <c r="CS55" i="49"/>
  <c r="CV56" i="49"/>
  <c r="CV55" i="49"/>
  <c r="CV53" i="49"/>
  <c r="CV54" i="49"/>
  <c r="CW54" i="49"/>
  <c r="CW53" i="49"/>
  <c r="CW56" i="49"/>
  <c r="CW55" i="49"/>
  <c r="CN54" i="49"/>
  <c r="CN56" i="49"/>
  <c r="CN53" i="49"/>
  <c r="CN55" i="49"/>
  <c r="CB56" i="59"/>
  <c r="CB53" i="59"/>
  <c r="CB54" i="59"/>
  <c r="CC30" i="59"/>
  <c r="CB55" i="59"/>
  <c r="CA27" i="59"/>
  <c r="CA24" i="59" s="1"/>
  <c r="CA28" i="59"/>
  <c r="CL27" i="25"/>
  <c r="CL28" i="25"/>
  <c r="CX28" i="25"/>
  <c r="CX27" i="25"/>
  <c r="CO27" i="25"/>
  <c r="CO28" i="25"/>
  <c r="CM28" i="25"/>
  <c r="CM27" i="25"/>
  <c r="CR27" i="25"/>
  <c r="CR28" i="25"/>
  <c r="CI27" i="25"/>
  <c r="CI28" i="25"/>
  <c r="CT28" i="25"/>
  <c r="CT27" i="25"/>
  <c r="CK28" i="25"/>
  <c r="CK27" i="25"/>
  <c r="DC28" i="25"/>
  <c r="DC27" i="25"/>
  <c r="CY27" i="25"/>
  <c r="CY28" i="25"/>
  <c r="CG27" i="25"/>
  <c r="CG28" i="25"/>
  <c r="CJ28" i="25"/>
  <c r="CJ27" i="25"/>
  <c r="CV28" i="25"/>
  <c r="CV27" i="25"/>
  <c r="BZ27" i="61"/>
  <c r="BZ24" i="61" s="1"/>
  <c r="BZ28" i="61"/>
  <c r="CB30" i="61"/>
  <c r="CA54" i="61"/>
  <c r="CA56" i="61"/>
  <c r="CA53" i="61"/>
  <c r="CA55" i="61"/>
  <c r="J27" i="47"/>
  <c r="I53" i="47"/>
  <c r="C34" i="46"/>
  <c r="J28" i="47"/>
  <c r="CD24" i="47"/>
  <c r="E21" i="47"/>
  <c r="E24" i="47"/>
  <c r="E25" i="47" s="1"/>
  <c r="DH30" i="13"/>
  <c r="DG54" i="13"/>
  <c r="DG56" i="13"/>
  <c r="DG53" i="13"/>
  <c r="DG55" i="13"/>
  <c r="CE20" i="29"/>
  <c r="CE19" i="29" s="1"/>
  <c r="CE21" i="29" s="1"/>
  <c r="C24" i="29"/>
  <c r="C25" i="29"/>
  <c r="CD30" i="29"/>
  <c r="DF28" i="41"/>
  <c r="DF27" i="41"/>
  <c r="C25" i="27"/>
  <c r="C24" i="27"/>
  <c r="CE20" i="27"/>
  <c r="CE19" i="27" s="1"/>
  <c r="CE21" i="27" s="1"/>
  <c r="CD30" i="27"/>
  <c r="J21" i="23"/>
  <c r="J24" i="23"/>
  <c r="J23" i="23" s="1"/>
  <c r="DH30" i="43"/>
  <c r="DG54" i="43"/>
  <c r="DG55" i="43"/>
  <c r="DG53" i="43"/>
  <c r="DG56" i="43"/>
  <c r="J21" i="9"/>
  <c r="J24" i="9"/>
  <c r="J23" i="9" s="1"/>
  <c r="DE28" i="11"/>
  <c r="DE27" i="11"/>
  <c r="DF53" i="11"/>
  <c r="DG30" i="11"/>
  <c r="DF56" i="11"/>
  <c r="DF54" i="11"/>
  <c r="DF55" i="11"/>
  <c r="E34" i="24"/>
  <c r="I55" i="25"/>
  <c r="H31" i="62"/>
  <c r="W3" i="48"/>
  <c r="DE30" i="49" s="1"/>
  <c r="K44" i="5"/>
  <c r="L44" i="5" s="1"/>
  <c r="DF28" i="17"/>
  <c r="DF27" i="17"/>
  <c r="CK27" i="47"/>
  <c r="CK28" i="47"/>
  <c r="DA28" i="47"/>
  <c r="DA27" i="47"/>
  <c r="CM28" i="47"/>
  <c r="CM27" i="47"/>
  <c r="CY27" i="47"/>
  <c r="CY28" i="47"/>
  <c r="CR28" i="47"/>
  <c r="CR27" i="47"/>
  <c r="CL27" i="47"/>
  <c r="CL28" i="47"/>
  <c r="CV28" i="47"/>
  <c r="CV27" i="47"/>
  <c r="CS27" i="47"/>
  <c r="CS28" i="47"/>
  <c r="CX28" i="47"/>
  <c r="CX27" i="47"/>
  <c r="DG55" i="39"/>
  <c r="DG53" i="39"/>
  <c r="DG54" i="39"/>
  <c r="DH30" i="39"/>
  <c r="DG56" i="39"/>
  <c r="DF27" i="39"/>
  <c r="DF28" i="39"/>
  <c r="CC28" i="55"/>
  <c r="CC27" i="55"/>
  <c r="CC24" i="55" s="1"/>
  <c r="BI23" i="55" s="1"/>
  <c r="DG56" i="15"/>
  <c r="DH30" i="15"/>
  <c r="DG54" i="15"/>
  <c r="DG55" i="15"/>
  <c r="DG53" i="15"/>
  <c r="DE27" i="23"/>
  <c r="DE28" i="23"/>
  <c r="DB27" i="47"/>
  <c r="DB28" i="47"/>
  <c r="CZ28" i="47"/>
  <c r="CZ27" i="47"/>
  <c r="CI27" i="47"/>
  <c r="CI28" i="47"/>
  <c r="DC28" i="47"/>
  <c r="DC27" i="47"/>
  <c r="CW28" i="47"/>
  <c r="CW27" i="47"/>
  <c r="DD28" i="47"/>
  <c r="DD27" i="47"/>
  <c r="DB28" i="25"/>
  <c r="DB27" i="25"/>
  <c r="CS27" i="25"/>
  <c r="CS28" i="25"/>
  <c r="CH28" i="25"/>
  <c r="CH27" i="25"/>
  <c r="CN28" i="25"/>
  <c r="CN27" i="25"/>
  <c r="CU28" i="25"/>
  <c r="CU27" i="25"/>
  <c r="CQ28" i="25"/>
  <c r="CQ27" i="25"/>
  <c r="DD27" i="25"/>
  <c r="DD28" i="25"/>
  <c r="DA28" i="25"/>
  <c r="DA27" i="25"/>
  <c r="CP28" i="25"/>
  <c r="CP27" i="25"/>
  <c r="CZ28" i="25"/>
  <c r="CZ27" i="25"/>
  <c r="CW28" i="25"/>
  <c r="CW27" i="25"/>
  <c r="CF27" i="25"/>
  <c r="CF28" i="25"/>
  <c r="E24" i="25"/>
  <c r="E25" i="25" s="1"/>
  <c r="CD24" i="25"/>
  <c r="E21" i="25"/>
  <c r="G27" i="50"/>
  <c r="J30" i="51"/>
  <c r="C21" i="51"/>
  <c r="G25" i="50" s="1"/>
  <c r="DE28" i="45"/>
  <c r="DE27" i="45"/>
  <c r="DH30" i="35"/>
  <c r="DG53" i="35"/>
  <c r="DG55" i="35"/>
  <c r="DG54" i="35"/>
  <c r="DG56" i="35"/>
  <c r="DG54" i="37"/>
  <c r="DG53" i="37"/>
  <c r="DG55" i="37"/>
  <c r="DH30" i="37"/>
  <c r="DG56" i="37"/>
  <c r="DG27" i="64"/>
  <c r="DG28" i="64"/>
  <c r="CC27" i="33"/>
  <c r="CC24" i="33" s="1"/>
  <c r="BI23" i="33" s="1"/>
  <c r="CC28" i="33"/>
  <c r="CG55" i="49"/>
  <c r="CG53" i="49"/>
  <c r="CG54" i="49"/>
  <c r="CG56" i="49"/>
  <c r="CM55" i="49"/>
  <c r="CM53" i="49"/>
  <c r="CM54" i="49"/>
  <c r="CM56" i="49"/>
  <c r="CK56" i="49"/>
  <c r="CK55" i="49"/>
  <c r="CK53" i="49"/>
  <c r="CK54" i="49"/>
  <c r="CQ56" i="49"/>
  <c r="CQ54" i="49"/>
  <c r="CQ55" i="49"/>
  <c r="CQ53" i="49"/>
  <c r="CZ56" i="49"/>
  <c r="CZ54" i="49"/>
  <c r="CZ55" i="49"/>
  <c r="CZ53" i="49"/>
  <c r="CR53" i="49"/>
  <c r="CR55" i="49"/>
  <c r="CR54" i="49"/>
  <c r="CR56" i="49"/>
  <c r="CP53" i="49"/>
  <c r="CP56" i="49"/>
  <c r="CP54" i="49"/>
  <c r="CP55" i="49"/>
  <c r="CX56" i="49"/>
  <c r="CX53" i="49"/>
  <c r="CX55" i="49"/>
  <c r="CX54" i="49"/>
  <c r="CT56" i="49"/>
  <c r="CT55" i="49"/>
  <c r="CT53" i="49"/>
  <c r="CT54" i="49"/>
  <c r="CI54" i="49"/>
  <c r="CI56" i="49"/>
  <c r="CI53" i="49"/>
  <c r="CI55" i="49"/>
  <c r="CY53" i="49"/>
  <c r="CY55" i="49"/>
  <c r="CY54" i="49"/>
  <c r="CY56" i="49"/>
  <c r="CL53" i="49"/>
  <c r="CL56" i="49"/>
  <c r="CL54" i="49"/>
  <c r="CL55" i="49"/>
  <c r="CJ27" i="47"/>
  <c r="CJ28" i="47"/>
  <c r="I54" i="47"/>
  <c r="D34" i="46"/>
  <c r="E34" i="46"/>
  <c r="I55" i="47"/>
  <c r="DF27" i="13"/>
  <c r="DF28" i="13"/>
  <c r="DH30" i="41"/>
  <c r="DG54" i="41"/>
  <c r="DG56" i="41"/>
  <c r="DG53" i="41"/>
  <c r="DG55" i="41"/>
  <c r="DF27" i="43"/>
  <c r="DF28" i="43"/>
  <c r="C34" i="24"/>
  <c r="J27" i="25"/>
  <c r="I53" i="25"/>
  <c r="J28" i="25"/>
  <c r="D34" i="24"/>
  <c r="I54" i="25"/>
  <c r="J55" i="49"/>
  <c r="J53" i="49"/>
  <c r="J56" i="49"/>
  <c r="J54" i="49"/>
  <c r="DG54" i="17"/>
  <c r="DG55" i="17"/>
  <c r="DH30" i="17"/>
  <c r="DG53" i="17"/>
  <c r="DG56" i="17"/>
  <c r="CC28" i="31"/>
  <c r="CC27" i="31"/>
  <c r="CC24" i="31" s="1"/>
  <c r="BI23" i="31" s="1"/>
  <c r="CP28" i="47"/>
  <c r="CP27" i="47"/>
  <c r="CQ28" i="47"/>
  <c r="CQ27" i="47"/>
  <c r="CH28" i="47"/>
  <c r="CH27" i="47"/>
  <c r="DF28" i="15"/>
  <c r="DF27" i="15"/>
  <c r="C25" i="53"/>
  <c r="C24" i="53"/>
  <c r="CE20" i="53"/>
  <c r="CE19" i="53" s="1"/>
  <c r="CE21" i="53" s="1"/>
  <c r="CD30" i="53"/>
  <c r="DF53" i="23"/>
  <c r="DF55" i="23"/>
  <c r="DF54" i="23"/>
  <c r="DG30" i="23"/>
  <c r="DF56" i="23"/>
  <c r="DF27" i="19"/>
  <c r="DF28" i="19"/>
  <c r="DG53" i="19"/>
  <c r="DH30" i="19"/>
  <c r="DG54" i="19"/>
  <c r="DG55" i="19"/>
  <c r="DG56" i="19"/>
  <c r="J24" i="45"/>
  <c r="J23" i="45" s="1"/>
  <c r="J21" i="45"/>
  <c r="CU27" i="47"/>
  <c r="CU28" i="47"/>
  <c r="CN27" i="47"/>
  <c r="CN28" i="47"/>
  <c r="CO28" i="47"/>
  <c r="CO27" i="47"/>
  <c r="CF27" i="47"/>
  <c r="CF28" i="47"/>
  <c r="CT27" i="47"/>
  <c r="CT28" i="47"/>
  <c r="CG27" i="47"/>
  <c r="CG28" i="47"/>
  <c r="AO30" i="3"/>
  <c r="AO54" i="3" s="1"/>
  <c r="AN54" i="3"/>
  <c r="AN56" i="3"/>
  <c r="AN53" i="3"/>
  <c r="AN55" i="3"/>
  <c r="DG27" i="19" l="1"/>
  <c r="DG28" i="19"/>
  <c r="DG53" i="23"/>
  <c r="DG54" i="23"/>
  <c r="DG55" i="23"/>
  <c r="DH30" i="23"/>
  <c r="DG56" i="23"/>
  <c r="CD53" i="53"/>
  <c r="CD55" i="53"/>
  <c r="CD54" i="53"/>
  <c r="CD56" i="53"/>
  <c r="C21" i="53"/>
  <c r="G25" i="52" s="1"/>
  <c r="G27" i="52"/>
  <c r="J30" i="53"/>
  <c r="CD30" i="31"/>
  <c r="C24" i="31"/>
  <c r="C25" i="31"/>
  <c r="CE20" i="31"/>
  <c r="CE19" i="31" s="1"/>
  <c r="CE21" i="31" s="1"/>
  <c r="DH53" i="17"/>
  <c r="DH55" i="17"/>
  <c r="DI30" i="17"/>
  <c r="DH54" i="17"/>
  <c r="DH56" i="17"/>
  <c r="I55" i="49"/>
  <c r="E34" i="48"/>
  <c r="DG27" i="41"/>
  <c r="DG28" i="41"/>
  <c r="CX27" i="49"/>
  <c r="CX28" i="49"/>
  <c r="CZ28" i="49"/>
  <c r="CZ27" i="49"/>
  <c r="CQ28" i="49"/>
  <c r="CQ27" i="49"/>
  <c r="CM28" i="49"/>
  <c r="CM27" i="49"/>
  <c r="CG27" i="49"/>
  <c r="CG28" i="49"/>
  <c r="DG27" i="35"/>
  <c r="DG28" i="35"/>
  <c r="K42" i="5"/>
  <c r="L42" i="5" s="1"/>
  <c r="H29" i="62"/>
  <c r="W3" i="50"/>
  <c r="DE30" i="51" s="1"/>
  <c r="DG27" i="15"/>
  <c r="DG28" i="15"/>
  <c r="DH53" i="39"/>
  <c r="DH54" i="39"/>
  <c r="DI30" i="39"/>
  <c r="DH56" i="39"/>
  <c r="DH55" i="39"/>
  <c r="DG28" i="39"/>
  <c r="DG27" i="39"/>
  <c r="DG55" i="11"/>
  <c r="DG53" i="11"/>
  <c r="DG56" i="11"/>
  <c r="DG54" i="11"/>
  <c r="DH30" i="11"/>
  <c r="DH54" i="43"/>
  <c r="DH53" i="43"/>
  <c r="DH55" i="43"/>
  <c r="DI30" i="43"/>
  <c r="DH56" i="43"/>
  <c r="CW30" i="27"/>
  <c r="CP30" i="27"/>
  <c r="CY30" i="27"/>
  <c r="CL30" i="27"/>
  <c r="CF30" i="27"/>
  <c r="CS30" i="27"/>
  <c r="CK30" i="27"/>
  <c r="I22" i="27"/>
  <c r="CJ30" i="27"/>
  <c r="CQ30" i="27"/>
  <c r="CX30" i="27"/>
  <c r="CR30" i="27"/>
  <c r="CU30" i="27"/>
  <c r="CT30" i="27"/>
  <c r="CH30" i="27"/>
  <c r="DA30" i="27"/>
  <c r="DD30" i="27"/>
  <c r="CO30" i="27"/>
  <c r="CG30" i="27"/>
  <c r="CI30" i="27"/>
  <c r="CN30" i="27"/>
  <c r="DB30" i="27"/>
  <c r="CM30" i="27"/>
  <c r="CZ30" i="27"/>
  <c r="CV30" i="27"/>
  <c r="DC30" i="27"/>
  <c r="CQ30" i="29"/>
  <c r="CS30" i="29"/>
  <c r="CZ30" i="29"/>
  <c r="CJ30" i="29"/>
  <c r="CV30" i="29"/>
  <c r="CP30" i="29"/>
  <c r="CO30" i="29"/>
  <c r="CX30" i="29"/>
  <c r="DB30" i="29"/>
  <c r="DA30" i="29"/>
  <c r="CT30" i="29"/>
  <c r="CG30" i="29"/>
  <c r="CF30" i="29"/>
  <c r="CU30" i="29"/>
  <c r="CW30" i="29"/>
  <c r="CN30" i="29"/>
  <c r="CL30" i="29"/>
  <c r="CI30" i="29"/>
  <c r="CY30" i="29"/>
  <c r="CK30" i="29"/>
  <c r="CR30" i="29"/>
  <c r="CM30" i="29"/>
  <c r="DC30" i="29"/>
  <c r="CH30" i="29"/>
  <c r="DD30" i="29"/>
  <c r="I22" i="29"/>
  <c r="DG28" i="13"/>
  <c r="DG27" i="13"/>
  <c r="J24" i="47"/>
  <c r="J23" i="47" s="1"/>
  <c r="J21" i="47"/>
  <c r="CA28" i="61"/>
  <c r="CA27" i="61"/>
  <c r="CA24" i="61" s="1"/>
  <c r="CN27" i="49"/>
  <c r="CN28" i="49"/>
  <c r="CV28" i="49"/>
  <c r="CV27" i="49"/>
  <c r="CS27" i="49"/>
  <c r="CS28" i="49"/>
  <c r="DD27" i="49"/>
  <c r="DD28" i="49"/>
  <c r="CJ27" i="49"/>
  <c r="CJ28" i="49"/>
  <c r="CH28" i="49"/>
  <c r="CH27" i="49"/>
  <c r="CF27" i="49"/>
  <c r="CF28" i="49"/>
  <c r="DB27" i="49"/>
  <c r="DB28" i="49"/>
  <c r="DF54" i="25"/>
  <c r="DF55" i="25"/>
  <c r="DF53" i="25"/>
  <c r="DF56" i="25"/>
  <c r="DG30" i="25"/>
  <c r="DE28" i="25"/>
  <c r="DE27" i="25"/>
  <c r="DH28" i="64"/>
  <c r="DH27" i="64"/>
  <c r="DH30" i="45"/>
  <c r="DG54" i="45"/>
  <c r="DG55" i="45"/>
  <c r="DG53" i="45"/>
  <c r="DG56" i="45"/>
  <c r="CD27" i="51"/>
  <c r="CD28" i="51"/>
  <c r="CZ53" i="51"/>
  <c r="CZ56" i="51"/>
  <c r="CZ54" i="51"/>
  <c r="CZ55" i="51"/>
  <c r="CJ53" i="51"/>
  <c r="CJ56" i="51"/>
  <c r="CJ54" i="51"/>
  <c r="CJ55" i="51"/>
  <c r="DD53" i="51"/>
  <c r="DD56" i="51"/>
  <c r="DD54" i="51"/>
  <c r="DD55" i="51"/>
  <c r="CR54" i="51"/>
  <c r="CR56" i="51"/>
  <c r="CR53" i="51"/>
  <c r="CR55" i="51"/>
  <c r="DC53" i="51"/>
  <c r="DC56" i="51"/>
  <c r="DC54" i="51"/>
  <c r="DC55" i="51"/>
  <c r="CW53" i="51"/>
  <c r="CW56" i="51"/>
  <c r="CW54" i="51"/>
  <c r="CW55" i="51"/>
  <c r="CU54" i="51"/>
  <c r="CU56" i="51"/>
  <c r="CU53" i="51"/>
  <c r="CU55" i="51"/>
  <c r="CG54" i="51"/>
  <c r="CG55" i="51"/>
  <c r="CG53" i="51"/>
  <c r="CG56" i="51"/>
  <c r="CL54" i="51"/>
  <c r="CL56" i="51"/>
  <c r="CL53" i="51"/>
  <c r="CL55" i="51"/>
  <c r="CH54" i="51"/>
  <c r="CH55" i="51"/>
  <c r="CH53" i="51"/>
  <c r="CH56" i="51"/>
  <c r="CT53" i="51"/>
  <c r="CT56" i="51"/>
  <c r="CT54" i="51"/>
  <c r="CT55" i="51"/>
  <c r="CN54" i="51"/>
  <c r="CN55" i="51"/>
  <c r="CN53" i="51"/>
  <c r="CN56" i="51"/>
  <c r="CY53" i="51"/>
  <c r="CY56" i="51"/>
  <c r="CY54" i="51"/>
  <c r="CY55" i="51"/>
  <c r="CC27" i="57"/>
  <c r="CC24" i="57" s="1"/>
  <c r="BI23" i="57" s="1"/>
  <c r="CC28" i="57"/>
  <c r="DI30" i="19"/>
  <c r="DH53" i="19"/>
  <c r="DH56" i="19"/>
  <c r="DH54" i="19"/>
  <c r="DH55" i="19"/>
  <c r="DF28" i="23"/>
  <c r="DF27" i="23"/>
  <c r="CT30" i="53"/>
  <c r="CN30" i="53"/>
  <c r="CL30" i="53"/>
  <c r="CR30" i="53"/>
  <c r="CJ30" i="53"/>
  <c r="CY30" i="53"/>
  <c r="CF30" i="53"/>
  <c r="CP30" i="53"/>
  <c r="I22" i="53"/>
  <c r="CG30" i="53"/>
  <c r="CW30" i="53"/>
  <c r="CU30" i="53"/>
  <c r="CK30" i="53"/>
  <c r="CX30" i="53"/>
  <c r="CM30" i="53"/>
  <c r="CO30" i="53"/>
  <c r="CQ30" i="53"/>
  <c r="CH30" i="53"/>
  <c r="CZ30" i="53"/>
  <c r="DC30" i="53"/>
  <c r="CV30" i="53"/>
  <c r="DB30" i="53"/>
  <c r="CS30" i="53"/>
  <c r="DD30" i="53"/>
  <c r="DA30" i="53"/>
  <c r="CI30" i="53"/>
  <c r="DG28" i="17"/>
  <c r="DG27" i="17"/>
  <c r="D34" i="48"/>
  <c r="I54" i="49"/>
  <c r="I53" i="49"/>
  <c r="J27" i="49"/>
  <c r="C34" i="48"/>
  <c r="J28" i="49"/>
  <c r="J21" i="25"/>
  <c r="J24" i="25"/>
  <c r="J23" i="25" s="1"/>
  <c r="DI30" i="41"/>
  <c r="DH54" i="41"/>
  <c r="DH55" i="41"/>
  <c r="DH53" i="41"/>
  <c r="DH56" i="41"/>
  <c r="CL28" i="49"/>
  <c r="CL27" i="49"/>
  <c r="CY28" i="49"/>
  <c r="CY27" i="49"/>
  <c r="CI27" i="49"/>
  <c r="CI28" i="49"/>
  <c r="CT27" i="49"/>
  <c r="CT28" i="49"/>
  <c r="CP28" i="49"/>
  <c r="CP27" i="49"/>
  <c r="CR28" i="49"/>
  <c r="CR27" i="49"/>
  <c r="CK28" i="49"/>
  <c r="CK27" i="49"/>
  <c r="C24" i="33"/>
  <c r="C25" i="33"/>
  <c r="CD30" i="33"/>
  <c r="CE20" i="33"/>
  <c r="CE19" i="33" s="1"/>
  <c r="CE21" i="33" s="1"/>
  <c r="DH56" i="37"/>
  <c r="DH54" i="37"/>
  <c r="DH55" i="37"/>
  <c r="DI30" i="37"/>
  <c r="DH53" i="37"/>
  <c r="DG28" i="37"/>
  <c r="DG27" i="37"/>
  <c r="DH55" i="35"/>
  <c r="DH54" i="35"/>
  <c r="DH56" i="35"/>
  <c r="DI30" i="35"/>
  <c r="DH53" i="35"/>
  <c r="J54" i="51"/>
  <c r="J55" i="51"/>
  <c r="J53" i="51"/>
  <c r="J56" i="51"/>
  <c r="DI30" i="15"/>
  <c r="DH53" i="15"/>
  <c r="DH55" i="15"/>
  <c r="DH54" i="15"/>
  <c r="DH56" i="15"/>
  <c r="CD30" i="55"/>
  <c r="CE20" i="55"/>
  <c r="CE19" i="55" s="1"/>
  <c r="CE21" i="55" s="1"/>
  <c r="C25" i="55"/>
  <c r="C24" i="55"/>
  <c r="DE55" i="49"/>
  <c r="DE53" i="49"/>
  <c r="DE56" i="49"/>
  <c r="DF30" i="49"/>
  <c r="DE54" i="49"/>
  <c r="DF27" i="11"/>
  <c r="DF28" i="11"/>
  <c r="DG28" i="43"/>
  <c r="DG27" i="43"/>
  <c r="CD54" i="27"/>
  <c r="CD55" i="27"/>
  <c r="CD53" i="27"/>
  <c r="CD56" i="27"/>
  <c r="G27" i="26"/>
  <c r="J30" i="27"/>
  <c r="C21" i="27"/>
  <c r="G25" i="26" s="1"/>
  <c r="CD56" i="29"/>
  <c r="CD53" i="29"/>
  <c r="CD54" i="29"/>
  <c r="CD55" i="29"/>
  <c r="G27" i="28"/>
  <c r="J30" i="29"/>
  <c r="C21" i="29"/>
  <c r="G25" i="28" s="1"/>
  <c r="DI30" i="13"/>
  <c r="DH54" i="13"/>
  <c r="DH56" i="13"/>
  <c r="DH53" i="13"/>
  <c r="DH55" i="13"/>
  <c r="CB54" i="61"/>
  <c r="CC30" i="61"/>
  <c r="CB56" i="61"/>
  <c r="CB53" i="61"/>
  <c r="CB55" i="61"/>
  <c r="CC54" i="59"/>
  <c r="I24" i="59"/>
  <c r="CC53" i="59"/>
  <c r="CC56" i="59"/>
  <c r="CC55" i="59"/>
  <c r="CB27" i="59"/>
  <c r="CB24" i="59" s="1"/>
  <c r="CB28" i="59"/>
  <c r="CW28" i="49"/>
  <c r="CW27" i="49"/>
  <c r="CO28" i="49"/>
  <c r="CO27" i="49"/>
  <c r="DC28" i="49"/>
  <c r="DC27" i="49"/>
  <c r="DA28" i="49"/>
  <c r="DA27" i="49"/>
  <c r="CU28" i="49"/>
  <c r="CU27" i="49"/>
  <c r="CD24" i="49"/>
  <c r="E21" i="49"/>
  <c r="E24" i="49"/>
  <c r="E25" i="49" s="1"/>
  <c r="DI53" i="64"/>
  <c r="DI55" i="64"/>
  <c r="DI54" i="64"/>
  <c r="DJ30" i="64"/>
  <c r="DI56" i="64"/>
  <c r="DE27" i="47"/>
  <c r="DE28" i="47"/>
  <c r="DF55" i="47"/>
  <c r="DF53" i="47"/>
  <c r="DG30" i="47"/>
  <c r="DF54" i="47"/>
  <c r="DF56" i="47"/>
  <c r="DF27" i="45"/>
  <c r="DF28" i="45"/>
  <c r="CS53" i="51"/>
  <c r="CS56" i="51"/>
  <c r="CS54" i="51"/>
  <c r="CS55" i="51"/>
  <c r="DB54" i="51"/>
  <c r="DB55" i="51"/>
  <c r="DB53" i="51"/>
  <c r="DB56" i="51"/>
  <c r="CX53" i="51"/>
  <c r="CX56" i="51"/>
  <c r="CX54" i="51"/>
  <c r="CX55" i="51"/>
  <c r="CP54" i="51"/>
  <c r="CP55" i="51"/>
  <c r="CP53" i="51"/>
  <c r="CP56" i="51"/>
  <c r="CK54" i="51"/>
  <c r="CK56" i="51"/>
  <c r="CK53" i="51"/>
  <c r="CK55" i="51"/>
  <c r="CV53" i="51"/>
  <c r="CV55" i="51"/>
  <c r="CV54" i="51"/>
  <c r="CV56" i="51"/>
  <c r="CQ53" i="51"/>
  <c r="CQ56" i="51"/>
  <c r="CQ54" i="51"/>
  <c r="CQ55" i="51"/>
  <c r="CF53" i="51"/>
  <c r="CF56" i="51"/>
  <c r="CF54" i="51"/>
  <c r="CF55" i="51"/>
  <c r="CO53" i="51"/>
  <c r="CO56" i="51"/>
  <c r="CO54" i="51"/>
  <c r="CO55" i="51"/>
  <c r="DA53" i="51"/>
  <c r="DA56" i="51"/>
  <c r="DA54" i="51"/>
  <c r="DA55" i="51"/>
  <c r="CM53" i="51"/>
  <c r="CM56" i="51"/>
  <c r="CM54" i="51"/>
  <c r="CM55" i="51"/>
  <c r="CI53" i="51"/>
  <c r="CI56" i="51"/>
  <c r="CI54" i="51"/>
  <c r="CI55" i="51"/>
  <c r="AO53" i="3"/>
  <c r="AO56" i="3"/>
  <c r="AO55" i="3"/>
  <c r="AP30" i="3"/>
  <c r="AP53" i="3" s="1"/>
  <c r="AN27" i="3"/>
  <c r="AN24" i="3" s="1"/>
  <c r="AN28" i="3"/>
  <c r="CM27" i="51" l="1"/>
  <c r="CM28" i="51"/>
  <c r="CF28" i="51"/>
  <c r="CF27" i="51"/>
  <c r="CV27" i="51"/>
  <c r="CV28" i="51"/>
  <c r="CP28" i="51"/>
  <c r="CP27" i="51"/>
  <c r="CX28" i="51"/>
  <c r="CX27" i="51"/>
  <c r="DB28" i="51"/>
  <c r="DB27" i="51"/>
  <c r="CS27" i="51"/>
  <c r="CS28" i="51"/>
  <c r="DF27" i="47"/>
  <c r="DF28" i="47"/>
  <c r="DI27" i="64"/>
  <c r="DI28" i="64"/>
  <c r="CC27" i="59"/>
  <c r="CC24" i="59" s="1"/>
  <c r="BI23" i="59" s="1"/>
  <c r="CC28" i="59"/>
  <c r="CB27" i="61"/>
  <c r="CB24" i="61" s="1"/>
  <c r="CB28" i="61"/>
  <c r="CC53" i="61"/>
  <c r="I24" i="61"/>
  <c r="CC56" i="61"/>
  <c r="CC54" i="61"/>
  <c r="CC55" i="61"/>
  <c r="DJ30" i="13"/>
  <c r="DI53" i="13"/>
  <c r="DI55" i="13"/>
  <c r="DI54" i="13"/>
  <c r="DI56" i="13"/>
  <c r="J56" i="29"/>
  <c r="J55" i="29"/>
  <c r="J54" i="29"/>
  <c r="J53" i="29"/>
  <c r="CD28" i="29"/>
  <c r="CD27" i="29"/>
  <c r="F50" i="5"/>
  <c r="G50" i="5" s="1"/>
  <c r="H25" i="62"/>
  <c r="W3" i="26"/>
  <c r="DE30" i="27" s="1"/>
  <c r="CD27" i="27"/>
  <c r="CD28" i="27"/>
  <c r="DF55" i="49"/>
  <c r="DF56" i="49"/>
  <c r="DF54" i="49"/>
  <c r="DG30" i="49"/>
  <c r="DF53" i="49"/>
  <c r="DE28" i="49"/>
  <c r="DE27" i="49"/>
  <c r="G27" i="54"/>
  <c r="J30" i="55"/>
  <c r="C21" i="55"/>
  <c r="G25" i="54" s="1"/>
  <c r="CX30" i="55"/>
  <c r="CH30" i="55"/>
  <c r="CR30" i="55"/>
  <c r="CZ30" i="55"/>
  <c r="I22" i="55"/>
  <c r="CN30" i="55"/>
  <c r="CM30" i="55"/>
  <c r="CT30" i="55"/>
  <c r="DC30" i="55"/>
  <c r="CG30" i="55"/>
  <c r="CL30" i="55"/>
  <c r="CF30" i="55"/>
  <c r="CV30" i="55"/>
  <c r="CP30" i="55"/>
  <c r="DA30" i="55"/>
  <c r="CI30" i="55"/>
  <c r="CO30" i="55"/>
  <c r="CY30" i="55"/>
  <c r="CW30" i="55"/>
  <c r="DD30" i="55"/>
  <c r="CJ30" i="55"/>
  <c r="CS30" i="55"/>
  <c r="CQ30" i="55"/>
  <c r="CK30" i="55"/>
  <c r="DB30" i="55"/>
  <c r="CU30" i="55"/>
  <c r="DJ30" i="15"/>
  <c r="DI53" i="15"/>
  <c r="DI55" i="15"/>
  <c r="DI54" i="15"/>
  <c r="DI56" i="15"/>
  <c r="C34" i="50"/>
  <c r="I53" i="51"/>
  <c r="J27" i="51"/>
  <c r="J28" i="51"/>
  <c r="I54" i="51"/>
  <c r="D34" i="50"/>
  <c r="DI53" i="35"/>
  <c r="DJ30" i="35"/>
  <c r="DI54" i="35"/>
  <c r="DI55" i="35"/>
  <c r="DI56" i="35"/>
  <c r="DH28" i="37"/>
  <c r="DH27" i="37"/>
  <c r="CD53" i="33"/>
  <c r="CD55" i="33"/>
  <c r="CD54" i="33"/>
  <c r="CD56" i="33"/>
  <c r="G27" i="32"/>
  <c r="J30" i="33"/>
  <c r="C21" i="33"/>
  <c r="G25" i="32" s="1"/>
  <c r="DH27" i="41"/>
  <c r="DH28" i="41"/>
  <c r="J24" i="49"/>
  <c r="J23" i="49" s="1"/>
  <c r="J21" i="49"/>
  <c r="CI54" i="53"/>
  <c r="CI53" i="53"/>
  <c r="CI56" i="53"/>
  <c r="CI55" i="53"/>
  <c r="DD54" i="53"/>
  <c r="DD56" i="53"/>
  <c r="DD55" i="53"/>
  <c r="DD53" i="53"/>
  <c r="DB53" i="53"/>
  <c r="DB54" i="53"/>
  <c r="DB55" i="53"/>
  <c r="DB56" i="53"/>
  <c r="DC56" i="53"/>
  <c r="DC53" i="53"/>
  <c r="DC54" i="53"/>
  <c r="DC55" i="53"/>
  <c r="CH53" i="53"/>
  <c r="CH56" i="53"/>
  <c r="CH55" i="53"/>
  <c r="CH54" i="53"/>
  <c r="CO54" i="53"/>
  <c r="CO56" i="53"/>
  <c r="CO55" i="53"/>
  <c r="CO53" i="53"/>
  <c r="CX54" i="53"/>
  <c r="CX56" i="53"/>
  <c r="CX55" i="53"/>
  <c r="CX53" i="53"/>
  <c r="CU56" i="53"/>
  <c r="CU55" i="53"/>
  <c r="CU53" i="53"/>
  <c r="CU54" i="53"/>
  <c r="CG55" i="53"/>
  <c r="CG54" i="53"/>
  <c r="CG56" i="53"/>
  <c r="CG53" i="53"/>
  <c r="CP53" i="53"/>
  <c r="CP55" i="53"/>
  <c r="CP54" i="53"/>
  <c r="CP56" i="53"/>
  <c r="CY55" i="53"/>
  <c r="CY53" i="53"/>
  <c r="CY54" i="53"/>
  <c r="CY56" i="53"/>
  <c r="CR56" i="53"/>
  <c r="CR55" i="53"/>
  <c r="CR54" i="53"/>
  <c r="CR53" i="53"/>
  <c r="CN54" i="53"/>
  <c r="CN53" i="53"/>
  <c r="CN56" i="53"/>
  <c r="CN55" i="53"/>
  <c r="DI54" i="19"/>
  <c r="DI56" i="19"/>
  <c r="DJ30" i="19"/>
  <c r="DI53" i="19"/>
  <c r="DI55" i="19"/>
  <c r="C24" i="57"/>
  <c r="C25" i="57"/>
  <c r="CD30" i="57"/>
  <c r="CE20" i="57"/>
  <c r="CE19" i="57" s="1"/>
  <c r="CE21" i="57" s="1"/>
  <c r="CY28" i="51"/>
  <c r="CY27" i="51"/>
  <c r="CN27" i="51"/>
  <c r="CN28" i="51"/>
  <c r="CT27" i="51"/>
  <c r="CT28" i="51"/>
  <c r="CH28" i="51"/>
  <c r="CH27" i="51"/>
  <c r="CL28" i="51"/>
  <c r="CL27" i="51"/>
  <c r="CG27" i="51"/>
  <c r="CG28" i="51"/>
  <c r="CU27" i="51"/>
  <c r="CU28" i="51"/>
  <c r="CW28" i="51"/>
  <c r="CW27" i="51"/>
  <c r="DC28" i="51"/>
  <c r="DC27" i="51"/>
  <c r="CR27" i="51"/>
  <c r="CR28" i="51"/>
  <c r="DD28" i="51"/>
  <c r="DD27" i="51"/>
  <c r="CJ27" i="51"/>
  <c r="CJ28" i="51"/>
  <c r="CZ28" i="51"/>
  <c r="CZ27" i="51"/>
  <c r="E24" i="51"/>
  <c r="E25" i="51" s="1"/>
  <c r="CD24" i="51"/>
  <c r="E21" i="51"/>
  <c r="DG27" i="45"/>
  <c r="DG28" i="45"/>
  <c r="DG55" i="25"/>
  <c r="DH30" i="25"/>
  <c r="DG54" i="25"/>
  <c r="DG56" i="25"/>
  <c r="DG53" i="25"/>
  <c r="DF28" i="25"/>
  <c r="DF27" i="25"/>
  <c r="DD53" i="29"/>
  <c r="DD54" i="29"/>
  <c r="DD55" i="29"/>
  <c r="DD56" i="29"/>
  <c r="DC54" i="29"/>
  <c r="DC55" i="29"/>
  <c r="DC53" i="29"/>
  <c r="DC56" i="29"/>
  <c r="CR56" i="29"/>
  <c r="CR54" i="29"/>
  <c r="CR55" i="29"/>
  <c r="CR53" i="29"/>
  <c r="CY54" i="29"/>
  <c r="CY53" i="29"/>
  <c r="CY55" i="29"/>
  <c r="CY56" i="29"/>
  <c r="CL53" i="29"/>
  <c r="CL55" i="29"/>
  <c r="CL54" i="29"/>
  <c r="CL56" i="29"/>
  <c r="CW56" i="29"/>
  <c r="CW55" i="29"/>
  <c r="CW53" i="29"/>
  <c r="CW54" i="29"/>
  <c r="CF55" i="29"/>
  <c r="CF53" i="29"/>
  <c r="CF54" i="29"/>
  <c r="CF56" i="29"/>
  <c r="CT54" i="29"/>
  <c r="CT56" i="29"/>
  <c r="CT53" i="29"/>
  <c r="CT55" i="29"/>
  <c r="DB54" i="29"/>
  <c r="DB56" i="29"/>
  <c r="DB53" i="29"/>
  <c r="DB55" i="29"/>
  <c r="CO53" i="29"/>
  <c r="CO54" i="29"/>
  <c r="CO56" i="29"/>
  <c r="CO55" i="29"/>
  <c r="CV56" i="29"/>
  <c r="CV54" i="29"/>
  <c r="CV53" i="29"/>
  <c r="CV55" i="29"/>
  <c r="CZ53" i="29"/>
  <c r="CZ55" i="29"/>
  <c r="CZ56" i="29"/>
  <c r="CZ54" i="29"/>
  <c r="CQ55" i="29"/>
  <c r="CQ54" i="29"/>
  <c r="CQ56" i="29"/>
  <c r="CQ53" i="29"/>
  <c r="CV54" i="27"/>
  <c r="CV55" i="27"/>
  <c r="CV53" i="27"/>
  <c r="CV56" i="27"/>
  <c r="CM54" i="27"/>
  <c r="CM56" i="27"/>
  <c r="CM55" i="27"/>
  <c r="CM53" i="27"/>
  <c r="CN54" i="27"/>
  <c r="CN53" i="27"/>
  <c r="CN55" i="27"/>
  <c r="CN56" i="27"/>
  <c r="CG56" i="27"/>
  <c r="CG53" i="27"/>
  <c r="CG54" i="27"/>
  <c r="CG55" i="27"/>
  <c r="DD54" i="27"/>
  <c r="DD55" i="27"/>
  <c r="DD53" i="27"/>
  <c r="DD56" i="27"/>
  <c r="CH53" i="27"/>
  <c r="CH56" i="27"/>
  <c r="CH55" i="27"/>
  <c r="CH54" i="27"/>
  <c r="CU53" i="27"/>
  <c r="CU54" i="27"/>
  <c r="CU55" i="27"/>
  <c r="CU56" i="27"/>
  <c r="CX55" i="27"/>
  <c r="CX54" i="27"/>
  <c r="CX53" i="27"/>
  <c r="CX56" i="27"/>
  <c r="CJ54" i="27"/>
  <c r="CJ55" i="27"/>
  <c r="CJ56" i="27"/>
  <c r="CJ53" i="27"/>
  <c r="CK56" i="27"/>
  <c r="CK54" i="27"/>
  <c r="CK55" i="27"/>
  <c r="CK53" i="27"/>
  <c r="CF56" i="27"/>
  <c r="CF53" i="27"/>
  <c r="CF54" i="27"/>
  <c r="CF55" i="27"/>
  <c r="CY56" i="27"/>
  <c r="CY54" i="27"/>
  <c r="CY53" i="27"/>
  <c r="CY55" i="27"/>
  <c r="CW53" i="27"/>
  <c r="CW54" i="27"/>
  <c r="CW56" i="27"/>
  <c r="CW55" i="27"/>
  <c r="DI53" i="43"/>
  <c r="DI55" i="43"/>
  <c r="DJ30" i="43"/>
  <c r="DI54" i="43"/>
  <c r="DI56" i="43"/>
  <c r="DH27" i="43"/>
  <c r="DH28" i="43"/>
  <c r="DH54" i="11"/>
  <c r="DI30" i="11"/>
  <c r="DH55" i="11"/>
  <c r="DH53" i="11"/>
  <c r="DH56" i="11"/>
  <c r="DE55" i="51"/>
  <c r="DF30" i="51"/>
  <c r="DE54" i="51"/>
  <c r="DE56" i="51"/>
  <c r="DE53" i="51"/>
  <c r="CX30" i="31"/>
  <c r="CH30" i="31"/>
  <c r="CO30" i="31"/>
  <c r="DC30" i="31"/>
  <c r="CM30" i="31"/>
  <c r="CF30" i="31"/>
  <c r="CZ30" i="31"/>
  <c r="CR30" i="31"/>
  <c r="CQ30" i="31"/>
  <c r="CN30" i="31"/>
  <c r="CK30" i="31"/>
  <c r="CJ30" i="31"/>
  <c r="CY30" i="31"/>
  <c r="CP30" i="31"/>
  <c r="CW30" i="31"/>
  <c r="CG30" i="31"/>
  <c r="CU30" i="31"/>
  <c r="CS30" i="31"/>
  <c r="I22" i="31"/>
  <c r="DD30" i="31"/>
  <c r="DB30" i="31"/>
  <c r="DA30" i="31"/>
  <c r="CL30" i="31"/>
  <c r="CT30" i="31"/>
  <c r="CI30" i="31"/>
  <c r="CV30" i="31"/>
  <c r="G27" i="30"/>
  <c r="C21" i="31"/>
  <c r="G25" i="30" s="1"/>
  <c r="J30" i="31"/>
  <c r="J54" i="53"/>
  <c r="J56" i="53"/>
  <c r="J55" i="53"/>
  <c r="J53" i="53"/>
  <c r="H36" i="62"/>
  <c r="P40" i="5"/>
  <c r="Q40" i="5" s="1"/>
  <c r="W3" i="52"/>
  <c r="DE30" i="53" s="1"/>
  <c r="CD27" i="53"/>
  <c r="CD28" i="53"/>
  <c r="DH53" i="23"/>
  <c r="DH55" i="23"/>
  <c r="DI30" i="23"/>
  <c r="DH54" i="23"/>
  <c r="DH56" i="23"/>
  <c r="CI28" i="51"/>
  <c r="CI27" i="51"/>
  <c r="DA27" i="51"/>
  <c r="DA28" i="51"/>
  <c r="CO27" i="51"/>
  <c r="CO28" i="51"/>
  <c r="CQ28" i="51"/>
  <c r="CQ27" i="51"/>
  <c r="CK28" i="51"/>
  <c r="CK27" i="51"/>
  <c r="DG54" i="47"/>
  <c r="DG56" i="47"/>
  <c r="DG53" i="47"/>
  <c r="DG55" i="47"/>
  <c r="DH30" i="47"/>
  <c r="DJ54" i="64"/>
  <c r="DK30" i="64"/>
  <c r="DJ56" i="64"/>
  <c r="DJ53" i="64"/>
  <c r="DJ55" i="64"/>
  <c r="DH27" i="13"/>
  <c r="DH28" i="13"/>
  <c r="F47" i="5"/>
  <c r="G47" i="5" s="1"/>
  <c r="W3" i="28"/>
  <c r="DE30" i="29" s="1"/>
  <c r="H22" i="62"/>
  <c r="J54" i="27"/>
  <c r="J56" i="27"/>
  <c r="J53" i="27"/>
  <c r="J55" i="27"/>
  <c r="CD54" i="55"/>
  <c r="CD55" i="55"/>
  <c r="CD53" i="55"/>
  <c r="CD56" i="55"/>
  <c r="DH27" i="15"/>
  <c r="DH28" i="15"/>
  <c r="I55" i="51"/>
  <c r="E34" i="50"/>
  <c r="DH28" i="35"/>
  <c r="DH27" i="35"/>
  <c r="DI54" i="37"/>
  <c r="DI55" i="37"/>
  <c r="DJ30" i="37"/>
  <c r="DI53" i="37"/>
  <c r="DI56" i="37"/>
  <c r="DB30" i="33"/>
  <c r="CP30" i="33"/>
  <c r="DC30" i="33"/>
  <c r="CL30" i="33"/>
  <c r="CR30" i="33"/>
  <c r="DA30" i="33"/>
  <c r="CF30" i="33"/>
  <c r="CO30" i="33"/>
  <c r="CV30" i="33"/>
  <c r="CU30" i="33"/>
  <c r="CY30" i="33"/>
  <c r="CS30" i="33"/>
  <c r="CI30" i="33"/>
  <c r="CX30" i="33"/>
  <c r="CH30" i="33"/>
  <c r="CT30" i="33"/>
  <c r="DD30" i="33"/>
  <c r="CG30" i="33"/>
  <c r="CQ30" i="33"/>
  <c r="CZ30" i="33"/>
  <c r="I22" i="33"/>
  <c r="CK30" i="33"/>
  <c r="CJ30" i="33"/>
  <c r="CW30" i="33"/>
  <c r="CM30" i="33"/>
  <c r="CN30" i="33"/>
  <c r="DJ30" i="41"/>
  <c r="DI54" i="41"/>
  <c r="DI56" i="41"/>
  <c r="DI53" i="41"/>
  <c r="DI55" i="41"/>
  <c r="DA55" i="53"/>
  <c r="DA54" i="53"/>
  <c r="DA53" i="53"/>
  <c r="DA56" i="53"/>
  <c r="CS53" i="53"/>
  <c r="CS56" i="53"/>
  <c r="CS55" i="53"/>
  <c r="CS54" i="53"/>
  <c r="CV53" i="53"/>
  <c r="CV55" i="53"/>
  <c r="CV54" i="53"/>
  <c r="CV56" i="53"/>
  <c r="CZ55" i="53"/>
  <c r="CZ54" i="53"/>
  <c r="CZ53" i="53"/>
  <c r="CZ56" i="53"/>
  <c r="CQ53" i="53"/>
  <c r="CQ56" i="53"/>
  <c r="CQ54" i="53"/>
  <c r="CQ55" i="53"/>
  <c r="CM55" i="53"/>
  <c r="CM54" i="53"/>
  <c r="CM53" i="53"/>
  <c r="CM56" i="53"/>
  <c r="CK55" i="53"/>
  <c r="CK54" i="53"/>
  <c r="CK53" i="53"/>
  <c r="CK56" i="53"/>
  <c r="CW55" i="53"/>
  <c r="CW54" i="53"/>
  <c r="CW56" i="53"/>
  <c r="CW53" i="53"/>
  <c r="CF53" i="53"/>
  <c r="CF55" i="53"/>
  <c r="CF54" i="53"/>
  <c r="CF56" i="53"/>
  <c r="CJ53" i="53"/>
  <c r="CJ56" i="53"/>
  <c r="CJ54" i="53"/>
  <c r="CJ55" i="53"/>
  <c r="CL54" i="53"/>
  <c r="CL55" i="53"/>
  <c r="CL53" i="53"/>
  <c r="CL56" i="53"/>
  <c r="CT53" i="53"/>
  <c r="CT55" i="53"/>
  <c r="CT54" i="53"/>
  <c r="CT56" i="53"/>
  <c r="DH28" i="19"/>
  <c r="DH27" i="19"/>
  <c r="DI30" i="45"/>
  <c r="DH54" i="45"/>
  <c r="DH55" i="45"/>
  <c r="DH53" i="45"/>
  <c r="DH56" i="45"/>
  <c r="CH54" i="29"/>
  <c r="CH55" i="29"/>
  <c r="CH53" i="29"/>
  <c r="CH56" i="29"/>
  <c r="CM53" i="29"/>
  <c r="CM54" i="29"/>
  <c r="CM56" i="29"/>
  <c r="CM55" i="29"/>
  <c r="CK55" i="29"/>
  <c r="CK56" i="29"/>
  <c r="CK53" i="29"/>
  <c r="CK54" i="29"/>
  <c r="CI55" i="29"/>
  <c r="CI53" i="29"/>
  <c r="CI56" i="29"/>
  <c r="CI54" i="29"/>
  <c r="CN54" i="29"/>
  <c r="CN55" i="29"/>
  <c r="CN53" i="29"/>
  <c r="CN56" i="29"/>
  <c r="CU54" i="29"/>
  <c r="CU56" i="29"/>
  <c r="CU55" i="29"/>
  <c r="CU53" i="29"/>
  <c r="CG54" i="29"/>
  <c r="CG53" i="29"/>
  <c r="CG55" i="29"/>
  <c r="CG56" i="29"/>
  <c r="DA53" i="29"/>
  <c r="DA55" i="29"/>
  <c r="DA54" i="29"/>
  <c r="DA56" i="29"/>
  <c r="CX55" i="29"/>
  <c r="CX56" i="29"/>
  <c r="CX53" i="29"/>
  <c r="CX54" i="29"/>
  <c r="CP55" i="29"/>
  <c r="CP54" i="29"/>
  <c r="CP56" i="29"/>
  <c r="CP53" i="29"/>
  <c r="CJ53" i="29"/>
  <c r="CJ56" i="29"/>
  <c r="CJ54" i="29"/>
  <c r="CJ55" i="29"/>
  <c r="CS53" i="29"/>
  <c r="CS54" i="29"/>
  <c r="CS56" i="29"/>
  <c r="CS55" i="29"/>
  <c r="DC55" i="27"/>
  <c r="DC53" i="27"/>
  <c r="DC56" i="27"/>
  <c r="DC54" i="27"/>
  <c r="CZ54" i="27"/>
  <c r="CZ56" i="27"/>
  <c r="CZ53" i="27"/>
  <c r="CZ55" i="27"/>
  <c r="DB53" i="27"/>
  <c r="DB56" i="27"/>
  <c r="DB54" i="27"/>
  <c r="DB55" i="27"/>
  <c r="CI53" i="27"/>
  <c r="CI56" i="27"/>
  <c r="CI54" i="27"/>
  <c r="CI55" i="27"/>
  <c r="CO55" i="27"/>
  <c r="CO53" i="27"/>
  <c r="CO54" i="27"/>
  <c r="CO56" i="27"/>
  <c r="DA55" i="27"/>
  <c r="DA53" i="27"/>
  <c r="DA56" i="27"/>
  <c r="DA54" i="27"/>
  <c r="CT56" i="27"/>
  <c r="CT54" i="27"/>
  <c r="CT53" i="27"/>
  <c r="CT55" i="27"/>
  <c r="CR53" i="27"/>
  <c r="CR54" i="27"/>
  <c r="CR56" i="27"/>
  <c r="CR55" i="27"/>
  <c r="CQ53" i="27"/>
  <c r="CQ55" i="27"/>
  <c r="CQ54" i="27"/>
  <c r="CQ56" i="27"/>
  <c r="CS54" i="27"/>
  <c r="CS53" i="27"/>
  <c r="CS55" i="27"/>
  <c r="CS56" i="27"/>
  <c r="CL55" i="27"/>
  <c r="CL56" i="27"/>
  <c r="CL54" i="27"/>
  <c r="CL53" i="27"/>
  <c r="CP56" i="27"/>
  <c r="CP54" i="27"/>
  <c r="CP53" i="27"/>
  <c r="CP55" i="27"/>
  <c r="DG27" i="11"/>
  <c r="DG28" i="11"/>
  <c r="DI53" i="39"/>
  <c r="DI55" i="39"/>
  <c r="DI54" i="39"/>
  <c r="DI56" i="39"/>
  <c r="DJ30" i="39"/>
  <c r="DH27" i="39"/>
  <c r="DH28" i="39"/>
  <c r="DI54" i="17"/>
  <c r="DI53" i="17"/>
  <c r="DI55" i="17"/>
  <c r="DJ30" i="17"/>
  <c r="DI56" i="17"/>
  <c r="DH27" i="17"/>
  <c r="DH28" i="17"/>
  <c r="CD54" i="31"/>
  <c r="CD56" i="31"/>
  <c r="CD53" i="31"/>
  <c r="CD55" i="31"/>
  <c r="DG27" i="23"/>
  <c r="DG28" i="23"/>
  <c r="AQ30" i="3"/>
  <c r="AR30" i="3" s="1"/>
  <c r="AO28" i="3"/>
  <c r="AP55" i="3"/>
  <c r="AP28" i="3" s="1"/>
  <c r="AP56" i="3"/>
  <c r="AO27" i="3"/>
  <c r="AO24" i="3" s="1"/>
  <c r="AP54" i="3"/>
  <c r="CD27" i="31" l="1"/>
  <c r="CD28" i="31"/>
  <c r="DJ55" i="17"/>
  <c r="DK30" i="17"/>
  <c r="DJ54" i="17"/>
  <c r="DJ56" i="17"/>
  <c r="DJ53" i="17"/>
  <c r="DI28" i="17"/>
  <c r="DI27" i="17"/>
  <c r="DJ54" i="39"/>
  <c r="DJ56" i="39"/>
  <c r="DK30" i="39"/>
  <c r="DJ53" i="39"/>
  <c r="DJ55" i="39"/>
  <c r="DI28" i="39"/>
  <c r="DI27" i="39"/>
  <c r="CP27" i="27"/>
  <c r="CP28" i="27"/>
  <c r="CQ27" i="27"/>
  <c r="CQ28" i="27"/>
  <c r="CR27" i="27"/>
  <c r="CR28" i="27"/>
  <c r="CT27" i="27"/>
  <c r="CT28" i="27"/>
  <c r="CI28" i="27"/>
  <c r="CI27" i="27"/>
  <c r="DB28" i="27"/>
  <c r="DB27" i="27"/>
  <c r="CZ27" i="27"/>
  <c r="CZ28" i="27"/>
  <c r="CS28" i="29"/>
  <c r="CS27" i="29"/>
  <c r="CJ27" i="29"/>
  <c r="CJ28" i="29"/>
  <c r="CX27" i="29"/>
  <c r="CX28" i="29"/>
  <c r="DA27" i="29"/>
  <c r="DA28" i="29"/>
  <c r="CN27" i="29"/>
  <c r="CN28" i="29"/>
  <c r="CK27" i="29"/>
  <c r="CK28" i="29"/>
  <c r="CM28" i="29"/>
  <c r="CM27" i="29"/>
  <c r="CH27" i="29"/>
  <c r="CH28" i="29"/>
  <c r="DH28" i="45"/>
  <c r="DH27" i="45"/>
  <c r="CW27" i="53"/>
  <c r="CW28" i="53"/>
  <c r="DJ56" i="41"/>
  <c r="DJ53" i="41"/>
  <c r="DJ55" i="41"/>
  <c r="DK30" i="41"/>
  <c r="DJ54" i="41"/>
  <c r="CM54" i="33"/>
  <c r="CM55" i="33"/>
  <c r="CM53" i="33"/>
  <c r="CM56" i="33"/>
  <c r="CJ54" i="33"/>
  <c r="CJ56" i="33"/>
  <c r="CJ53" i="33"/>
  <c r="CJ55" i="33"/>
  <c r="CQ53" i="33"/>
  <c r="CQ56" i="33"/>
  <c r="CQ54" i="33"/>
  <c r="CQ55" i="33"/>
  <c r="DD53" i="33"/>
  <c r="DD56" i="33"/>
  <c r="DD54" i="33"/>
  <c r="DD55" i="33"/>
  <c r="CH53" i="33"/>
  <c r="CH55" i="33"/>
  <c r="CH54" i="33"/>
  <c r="CH56" i="33"/>
  <c r="CI53" i="33"/>
  <c r="CI56" i="33"/>
  <c r="CI54" i="33"/>
  <c r="CI55" i="33"/>
  <c r="CY53" i="33"/>
  <c r="CY56" i="33"/>
  <c r="CY54" i="33"/>
  <c r="CY55" i="33"/>
  <c r="CV53" i="33"/>
  <c r="CV55" i="33"/>
  <c r="CV54" i="33"/>
  <c r="CV56" i="33"/>
  <c r="CF53" i="33"/>
  <c r="CF55" i="33"/>
  <c r="CF54" i="33"/>
  <c r="CF56" i="33"/>
  <c r="CR53" i="33"/>
  <c r="CR55" i="33"/>
  <c r="CR54" i="33"/>
  <c r="CR56" i="33"/>
  <c r="DC54" i="33"/>
  <c r="DC55" i="33"/>
  <c r="DC53" i="33"/>
  <c r="DC56" i="33"/>
  <c r="DB54" i="33"/>
  <c r="DB55" i="33"/>
  <c r="DB53" i="33"/>
  <c r="DB56" i="33"/>
  <c r="DI27" i="37"/>
  <c r="DI28" i="37"/>
  <c r="E34" i="26"/>
  <c r="I55" i="27"/>
  <c r="DJ28" i="64"/>
  <c r="DJ27" i="64"/>
  <c r="DK53" i="64"/>
  <c r="DK55" i="64"/>
  <c r="DK54" i="64"/>
  <c r="DL30" i="64"/>
  <c r="DK56" i="64"/>
  <c r="DH55" i="47"/>
  <c r="DI30" i="47"/>
  <c r="DH53" i="47"/>
  <c r="DH56" i="47"/>
  <c r="DH54" i="47"/>
  <c r="DG28" i="47"/>
  <c r="DG27" i="47"/>
  <c r="DE53" i="53"/>
  <c r="DE54" i="53"/>
  <c r="DE56" i="53"/>
  <c r="DF30" i="53"/>
  <c r="DE55" i="53"/>
  <c r="E34" i="52"/>
  <c r="I55" i="53"/>
  <c r="I54" i="53"/>
  <c r="D34" i="52"/>
  <c r="F45" i="5"/>
  <c r="G45" i="5" s="1"/>
  <c r="H20" i="62"/>
  <c r="W3" i="30"/>
  <c r="DE30" i="31" s="1"/>
  <c r="CV54" i="31"/>
  <c r="CV55" i="31"/>
  <c r="CV53" i="31"/>
  <c r="CV56" i="31"/>
  <c r="CT53" i="31"/>
  <c r="CT56" i="31"/>
  <c r="CT54" i="31"/>
  <c r="CT55" i="31"/>
  <c r="DA54" i="31"/>
  <c r="DA56" i="31"/>
  <c r="DA53" i="31"/>
  <c r="DA55" i="31"/>
  <c r="DD53" i="31"/>
  <c r="DD56" i="31"/>
  <c r="DD54" i="31"/>
  <c r="DD55" i="31"/>
  <c r="CS54" i="31"/>
  <c r="CS56" i="31"/>
  <c r="CS53" i="31"/>
  <c r="CS55" i="31"/>
  <c r="CG53" i="31"/>
  <c r="CG56" i="31"/>
  <c r="CG54" i="31"/>
  <c r="CG55" i="31"/>
  <c r="CP54" i="31"/>
  <c r="CP55" i="31"/>
  <c r="CP53" i="31"/>
  <c r="CP56" i="31"/>
  <c r="CJ53" i="31"/>
  <c r="CJ56" i="31"/>
  <c r="CJ54" i="31"/>
  <c r="CJ55" i="31"/>
  <c r="CN54" i="31"/>
  <c r="CN55" i="31"/>
  <c r="CN53" i="31"/>
  <c r="CN56" i="31"/>
  <c r="CR53" i="31"/>
  <c r="CR55" i="31"/>
  <c r="CR54" i="31"/>
  <c r="CR56" i="31"/>
  <c r="CF54" i="31"/>
  <c r="CF55" i="31"/>
  <c r="CF53" i="31"/>
  <c r="CF56" i="31"/>
  <c r="DC54" i="31"/>
  <c r="DC56" i="31"/>
  <c r="DC53" i="31"/>
  <c r="DC55" i="31"/>
  <c r="CH54" i="31"/>
  <c r="CH55" i="31"/>
  <c r="CH53" i="31"/>
  <c r="CH56" i="31"/>
  <c r="DE28" i="51"/>
  <c r="DE27" i="51"/>
  <c r="DH28" i="11"/>
  <c r="DH27" i="11"/>
  <c r="DI56" i="11"/>
  <c r="DI53" i="11"/>
  <c r="DI55" i="11"/>
  <c r="DI54" i="11"/>
  <c r="DJ30" i="11"/>
  <c r="DK30" i="43"/>
  <c r="DJ53" i="43"/>
  <c r="DJ56" i="43"/>
  <c r="DJ54" i="43"/>
  <c r="DJ55" i="43"/>
  <c r="DI28" i="43"/>
  <c r="DI27" i="43"/>
  <c r="CW27" i="27"/>
  <c r="CW28" i="27"/>
  <c r="CY27" i="27"/>
  <c r="CY28" i="27"/>
  <c r="CX27" i="27"/>
  <c r="CX28" i="27"/>
  <c r="CU27" i="27"/>
  <c r="CU28" i="27"/>
  <c r="CH28" i="27"/>
  <c r="CH27" i="27"/>
  <c r="DD27" i="27"/>
  <c r="DD28" i="27"/>
  <c r="CV28" i="27"/>
  <c r="CV27" i="27"/>
  <c r="CZ28" i="29"/>
  <c r="CZ27" i="29"/>
  <c r="CV27" i="29"/>
  <c r="CV28" i="29"/>
  <c r="CO27" i="29"/>
  <c r="CO28" i="29"/>
  <c r="DB27" i="29"/>
  <c r="DB28" i="29"/>
  <c r="CT27" i="29"/>
  <c r="CT28" i="29"/>
  <c r="CW28" i="29"/>
  <c r="CW27" i="29"/>
  <c r="CL27" i="29"/>
  <c r="CL28" i="29"/>
  <c r="DC28" i="29"/>
  <c r="DC27" i="29"/>
  <c r="DD27" i="29"/>
  <c r="DD28" i="29"/>
  <c r="DI30" i="25"/>
  <c r="DH53" i="25"/>
  <c r="DH56" i="25"/>
  <c r="DH54" i="25"/>
  <c r="DH55" i="25"/>
  <c r="CD54" i="57"/>
  <c r="CD55" i="57"/>
  <c r="CD53" i="57"/>
  <c r="CD56" i="57"/>
  <c r="G27" i="56"/>
  <c r="C21" i="57"/>
  <c r="G25" i="56" s="1"/>
  <c r="J30" i="57"/>
  <c r="DI28" i="19"/>
  <c r="DI27" i="19"/>
  <c r="CN27" i="53"/>
  <c r="CN28" i="53"/>
  <c r="CR27" i="53"/>
  <c r="CR28" i="53"/>
  <c r="CY27" i="53"/>
  <c r="CY28" i="53"/>
  <c r="CG27" i="53"/>
  <c r="CG28" i="53"/>
  <c r="CX27" i="53"/>
  <c r="CX28" i="53"/>
  <c r="CO28" i="53"/>
  <c r="CO27" i="53"/>
  <c r="DC27" i="53"/>
  <c r="DC28" i="53"/>
  <c r="DD27" i="53"/>
  <c r="DD28" i="53"/>
  <c r="CI27" i="53"/>
  <c r="CI28" i="53"/>
  <c r="F51" i="5"/>
  <c r="G51" i="5" s="1"/>
  <c r="H26" i="62"/>
  <c r="W3" i="32"/>
  <c r="DE30" i="33" s="1"/>
  <c r="CD28" i="33"/>
  <c r="CD27" i="33"/>
  <c r="DJ53" i="35"/>
  <c r="DJ55" i="35"/>
  <c r="DK30" i="35"/>
  <c r="DJ54" i="35"/>
  <c r="DJ56" i="35"/>
  <c r="DJ53" i="15"/>
  <c r="DK30" i="15"/>
  <c r="DJ54" i="15"/>
  <c r="DJ56" i="15"/>
  <c r="DJ55" i="15"/>
  <c r="DB54" i="55"/>
  <c r="DB55" i="55"/>
  <c r="DB53" i="55"/>
  <c r="DB56" i="55"/>
  <c r="CQ53" i="55"/>
  <c r="CQ55" i="55"/>
  <c r="CQ54" i="55"/>
  <c r="CQ56" i="55"/>
  <c r="CJ54" i="55"/>
  <c r="CJ55" i="55"/>
  <c r="CJ53" i="55"/>
  <c r="CJ56" i="55"/>
  <c r="CW53" i="55"/>
  <c r="CW55" i="55"/>
  <c r="CW54" i="55"/>
  <c r="CW56" i="55"/>
  <c r="CO54" i="55"/>
  <c r="CO55" i="55"/>
  <c r="CO53" i="55"/>
  <c r="CO56" i="55"/>
  <c r="DA54" i="55"/>
  <c r="DA55" i="55"/>
  <c r="DA53" i="55"/>
  <c r="DA56" i="55"/>
  <c r="CV54" i="55"/>
  <c r="CV55" i="55"/>
  <c r="CV53" i="55"/>
  <c r="CV56" i="55"/>
  <c r="CL54" i="55"/>
  <c r="CL55" i="55"/>
  <c r="CL53" i="55"/>
  <c r="CL56" i="55"/>
  <c r="DC54" i="55"/>
  <c r="DC55" i="55"/>
  <c r="DC53" i="55"/>
  <c r="DC56" i="55"/>
  <c r="CM54" i="55"/>
  <c r="CM55" i="55"/>
  <c r="CM53" i="55"/>
  <c r="CM56" i="55"/>
  <c r="CR54" i="55"/>
  <c r="CR56" i="55"/>
  <c r="CR53" i="55"/>
  <c r="CR55" i="55"/>
  <c r="CX54" i="55"/>
  <c r="CX55" i="55"/>
  <c r="CX53" i="55"/>
  <c r="CX56" i="55"/>
  <c r="J53" i="55"/>
  <c r="J55" i="55"/>
  <c r="J54" i="55"/>
  <c r="J56" i="55"/>
  <c r="DF27" i="49"/>
  <c r="DF28" i="49"/>
  <c r="CD24" i="27"/>
  <c r="E24" i="27"/>
  <c r="E25" i="27" s="1"/>
  <c r="E21" i="27"/>
  <c r="E24" i="29"/>
  <c r="E25" i="29" s="1"/>
  <c r="CD24" i="29"/>
  <c r="E21" i="29"/>
  <c r="C34" i="28"/>
  <c r="J27" i="29"/>
  <c r="I53" i="29"/>
  <c r="J28" i="29"/>
  <c r="E34" i="28"/>
  <c r="I55" i="29"/>
  <c r="DK30" i="13"/>
  <c r="DJ53" i="13"/>
  <c r="DJ56" i="13"/>
  <c r="DJ54" i="13"/>
  <c r="DJ55" i="13"/>
  <c r="CL28" i="27"/>
  <c r="CL27" i="27"/>
  <c r="CS28" i="27"/>
  <c r="CS27" i="27"/>
  <c r="DA28" i="27"/>
  <c r="DA27" i="27"/>
  <c r="CO28" i="27"/>
  <c r="CO27" i="27"/>
  <c r="DC27" i="27"/>
  <c r="DC28" i="27"/>
  <c r="CP27" i="29"/>
  <c r="CP28" i="29"/>
  <c r="CG28" i="29"/>
  <c r="CG27" i="29"/>
  <c r="CU27" i="29"/>
  <c r="CU28" i="29"/>
  <c r="CI27" i="29"/>
  <c r="CI28" i="29"/>
  <c r="DJ30" i="45"/>
  <c r="DI53" i="45"/>
  <c r="DI56" i="45"/>
  <c r="DI54" i="45"/>
  <c r="DI55" i="45"/>
  <c r="CT27" i="53"/>
  <c r="CT28" i="53"/>
  <c r="CL28" i="53"/>
  <c r="CL27" i="53"/>
  <c r="CJ28" i="53"/>
  <c r="CJ27" i="53"/>
  <c r="CF27" i="53"/>
  <c r="CF28" i="53"/>
  <c r="CK28" i="53"/>
  <c r="CK27" i="53"/>
  <c r="CM27" i="53"/>
  <c r="CM28" i="53"/>
  <c r="CQ28" i="53"/>
  <c r="CQ27" i="53"/>
  <c r="CZ27" i="53"/>
  <c r="CZ28" i="53"/>
  <c r="CV28" i="53"/>
  <c r="CV27" i="53"/>
  <c r="CS28" i="53"/>
  <c r="CS27" i="53"/>
  <c r="DA27" i="53"/>
  <c r="DA28" i="53"/>
  <c r="DI27" i="41"/>
  <c r="DI28" i="41"/>
  <c r="CN53" i="33"/>
  <c r="CN55" i="33"/>
  <c r="CN54" i="33"/>
  <c r="CN56" i="33"/>
  <c r="CW53" i="33"/>
  <c r="CW56" i="33"/>
  <c r="CW54" i="33"/>
  <c r="CW55" i="33"/>
  <c r="CK53" i="33"/>
  <c r="CK55" i="33"/>
  <c r="CK54" i="33"/>
  <c r="CK56" i="33"/>
  <c r="CZ53" i="33"/>
  <c r="CZ55" i="33"/>
  <c r="CZ54" i="33"/>
  <c r="CZ56" i="33"/>
  <c r="CG53" i="33"/>
  <c r="CG56" i="33"/>
  <c r="CG54" i="33"/>
  <c r="CG55" i="33"/>
  <c r="CT54" i="33"/>
  <c r="CT56" i="33"/>
  <c r="CT53" i="33"/>
  <c r="CT55" i="33"/>
  <c r="CX53" i="33"/>
  <c r="CX55" i="33"/>
  <c r="CX54" i="33"/>
  <c r="CX56" i="33"/>
  <c r="CS53" i="33"/>
  <c r="CS55" i="33"/>
  <c r="CS54" i="33"/>
  <c r="CS56" i="33"/>
  <c r="CU53" i="33"/>
  <c r="CU56" i="33"/>
  <c r="CU54" i="33"/>
  <c r="CU55" i="33"/>
  <c r="CO53" i="33"/>
  <c r="CO56" i="33"/>
  <c r="CO54" i="33"/>
  <c r="CO55" i="33"/>
  <c r="DA54" i="33"/>
  <c r="DA55" i="33"/>
  <c r="DA53" i="33"/>
  <c r="DA56" i="33"/>
  <c r="CL53" i="33"/>
  <c r="CL56" i="33"/>
  <c r="CL54" i="33"/>
  <c r="CL55" i="33"/>
  <c r="CP53" i="33"/>
  <c r="CP56" i="33"/>
  <c r="CP54" i="33"/>
  <c r="CP55" i="33"/>
  <c r="DK30" i="37"/>
  <c r="DJ54" i="37"/>
  <c r="DJ56" i="37"/>
  <c r="DJ53" i="37"/>
  <c r="DJ55" i="37"/>
  <c r="CD28" i="55"/>
  <c r="CD27" i="55"/>
  <c r="C34" i="26"/>
  <c r="I53" i="27"/>
  <c r="J27" i="27"/>
  <c r="J28" i="27"/>
  <c r="D34" i="26"/>
  <c r="I54" i="27"/>
  <c r="DF30" i="29"/>
  <c r="DE54" i="29"/>
  <c r="DE55" i="29"/>
  <c r="DE53" i="29"/>
  <c r="DE56" i="29"/>
  <c r="DJ30" i="23"/>
  <c r="DI54" i="23"/>
  <c r="DI56" i="23"/>
  <c r="DI53" i="23"/>
  <c r="DI55" i="23"/>
  <c r="DH28" i="23"/>
  <c r="DH27" i="23"/>
  <c r="E24" i="53"/>
  <c r="E25" i="53" s="1"/>
  <c r="CD24" i="53"/>
  <c r="E21" i="53"/>
  <c r="J28" i="53"/>
  <c r="I53" i="53"/>
  <c r="C34" i="52"/>
  <c r="J27" i="53"/>
  <c r="J54" i="31"/>
  <c r="J55" i="31"/>
  <c r="J53" i="31"/>
  <c r="J56" i="31"/>
  <c r="CI54" i="31"/>
  <c r="CI56" i="31"/>
  <c r="CI53" i="31"/>
  <c r="CI55" i="31"/>
  <c r="CL54" i="31"/>
  <c r="CL56" i="31"/>
  <c r="CL53" i="31"/>
  <c r="CL55" i="31"/>
  <c r="DB54" i="31"/>
  <c r="DB56" i="31"/>
  <c r="DB53" i="31"/>
  <c r="DB55" i="31"/>
  <c r="CU53" i="31"/>
  <c r="CU56" i="31"/>
  <c r="CU54" i="31"/>
  <c r="CU55" i="31"/>
  <c r="CW53" i="31"/>
  <c r="CW56" i="31"/>
  <c r="CW54" i="31"/>
  <c r="CW55" i="31"/>
  <c r="CY54" i="31"/>
  <c r="CY55" i="31"/>
  <c r="CY53" i="31"/>
  <c r="CY56" i="31"/>
  <c r="CK53" i="31"/>
  <c r="CK55" i="31"/>
  <c r="CK54" i="31"/>
  <c r="CK56" i="31"/>
  <c r="CQ53" i="31"/>
  <c r="CQ55" i="31"/>
  <c r="CQ54" i="31"/>
  <c r="CQ56" i="31"/>
  <c r="CZ53" i="31"/>
  <c r="CZ56" i="31"/>
  <c r="CZ54" i="31"/>
  <c r="CZ55" i="31"/>
  <c r="CM53" i="31"/>
  <c r="CM55" i="31"/>
  <c r="CM54" i="31"/>
  <c r="CM56" i="31"/>
  <c r="CO53" i="31"/>
  <c r="CO56" i="31"/>
  <c r="CO54" i="31"/>
  <c r="CO55" i="31"/>
  <c r="CX54" i="31"/>
  <c r="CX56" i="31"/>
  <c r="CX53" i="31"/>
  <c r="CX55" i="31"/>
  <c r="DG30" i="51"/>
  <c r="DF53" i="51"/>
  <c r="DF56" i="51"/>
  <c r="DF54" i="51"/>
  <c r="DF55" i="51"/>
  <c r="CF28" i="27"/>
  <c r="CF27" i="27"/>
  <c r="CK28" i="27"/>
  <c r="CK27" i="27"/>
  <c r="CJ27" i="27"/>
  <c r="CJ28" i="27"/>
  <c r="CG28" i="27"/>
  <c r="CG27" i="27"/>
  <c r="CN27" i="27"/>
  <c r="CN28" i="27"/>
  <c r="CM28" i="27"/>
  <c r="CM27" i="27"/>
  <c r="CQ27" i="29"/>
  <c r="CQ28" i="29"/>
  <c r="CF27" i="29"/>
  <c r="CF28" i="29"/>
  <c r="CY28" i="29"/>
  <c r="CY27" i="29"/>
  <c r="CR28" i="29"/>
  <c r="CR27" i="29"/>
  <c r="DG28" i="25"/>
  <c r="DG27" i="25"/>
  <c r="DD30" i="57"/>
  <c r="CN30" i="57"/>
  <c r="DC30" i="57"/>
  <c r="CM30" i="57"/>
  <c r="CR30" i="57"/>
  <c r="I22" i="57"/>
  <c r="CQ30" i="57"/>
  <c r="CO30" i="57"/>
  <c r="DB30" i="57"/>
  <c r="DA30" i="57"/>
  <c r="CX30" i="57"/>
  <c r="CG30" i="57"/>
  <c r="CT30" i="57"/>
  <c r="CV30" i="57"/>
  <c r="CF30" i="57"/>
  <c r="CU30" i="57"/>
  <c r="CZ30" i="57"/>
  <c r="CJ30" i="57"/>
  <c r="CY30" i="57"/>
  <c r="CI30" i="57"/>
  <c r="CH30" i="57"/>
  <c r="CL30" i="57"/>
  <c r="CK30" i="57"/>
  <c r="CW30" i="57"/>
  <c r="CS30" i="57"/>
  <c r="CP30" i="57"/>
  <c r="DJ56" i="19"/>
  <c r="DJ54" i="19"/>
  <c r="DJ55" i="19"/>
  <c r="DK30" i="19"/>
  <c r="DJ53" i="19"/>
  <c r="CP28" i="53"/>
  <c r="CP27" i="53"/>
  <c r="CU27" i="53"/>
  <c r="CU28" i="53"/>
  <c r="CH28" i="53"/>
  <c r="CH27" i="53"/>
  <c r="DB28" i="53"/>
  <c r="DB27" i="53"/>
  <c r="J54" i="33"/>
  <c r="J55" i="33"/>
  <c r="J53" i="33"/>
  <c r="J56" i="33"/>
  <c r="DI27" i="35"/>
  <c r="DI28" i="35"/>
  <c r="J24" i="51"/>
  <c r="J23" i="51" s="1"/>
  <c r="J21" i="51"/>
  <c r="DI27" i="15"/>
  <c r="DI28" i="15"/>
  <c r="CU54" i="55"/>
  <c r="CU55" i="55"/>
  <c r="CU53" i="55"/>
  <c r="CU56" i="55"/>
  <c r="CK54" i="55"/>
  <c r="CK55" i="55"/>
  <c r="CK53" i="55"/>
  <c r="CK56" i="55"/>
  <c r="CS54" i="55"/>
  <c r="CS55" i="55"/>
  <c r="CS53" i="55"/>
  <c r="CS56" i="55"/>
  <c r="DD54" i="55"/>
  <c r="DD55" i="55"/>
  <c r="DD53" i="55"/>
  <c r="DD56" i="55"/>
  <c r="CY54" i="55"/>
  <c r="CY55" i="55"/>
  <c r="CY53" i="55"/>
  <c r="CY56" i="55"/>
  <c r="CI54" i="55"/>
  <c r="CI55" i="55"/>
  <c r="CI53" i="55"/>
  <c r="CI56" i="55"/>
  <c r="CP54" i="55"/>
  <c r="CP55" i="55"/>
  <c r="CP53" i="55"/>
  <c r="CP56" i="55"/>
  <c r="CF54" i="55"/>
  <c r="CF55" i="55"/>
  <c r="CF53" i="55"/>
  <c r="CF56" i="55"/>
  <c r="CG54" i="55"/>
  <c r="CG55" i="55"/>
  <c r="CG53" i="55"/>
  <c r="CG56" i="55"/>
  <c r="CT54" i="55"/>
  <c r="CT55" i="55"/>
  <c r="CT53" i="55"/>
  <c r="CT56" i="55"/>
  <c r="CN53" i="55"/>
  <c r="CN55" i="55"/>
  <c r="CN54" i="55"/>
  <c r="CN56" i="55"/>
  <c r="CZ53" i="55"/>
  <c r="CZ55" i="55"/>
  <c r="CZ54" i="55"/>
  <c r="CZ56" i="55"/>
  <c r="CH53" i="55"/>
  <c r="CH55" i="55"/>
  <c r="CH54" i="55"/>
  <c r="CH56" i="55"/>
  <c r="P42" i="5"/>
  <c r="Q42" i="5" s="1"/>
  <c r="H38" i="62"/>
  <c r="W3" i="54"/>
  <c r="DE30" i="55" s="1"/>
  <c r="DG55" i="49"/>
  <c r="DG56" i="49"/>
  <c r="DG54" i="49"/>
  <c r="DH30" i="49"/>
  <c r="DG53" i="49"/>
  <c r="DE55" i="27"/>
  <c r="DF30" i="27"/>
  <c r="DE53" i="27"/>
  <c r="DE56" i="27"/>
  <c r="DE54" i="27"/>
  <c r="D34" i="28"/>
  <c r="I54" i="29"/>
  <c r="DI28" i="13"/>
  <c r="DI27" i="13"/>
  <c r="CC28" i="61"/>
  <c r="CC27" i="61"/>
  <c r="CC24" i="61" s="1"/>
  <c r="BI23" i="61" s="1"/>
  <c r="CD30" i="59"/>
  <c r="C24" i="59"/>
  <c r="C25" i="59"/>
  <c r="CE20" i="59"/>
  <c r="CE19" i="59" s="1"/>
  <c r="CE21" i="59" s="1"/>
  <c r="AQ55" i="3"/>
  <c r="AQ53" i="3"/>
  <c r="AQ56" i="3"/>
  <c r="AQ54" i="3"/>
  <c r="AP27" i="3"/>
  <c r="AP24" i="3" s="1"/>
  <c r="AR54" i="3"/>
  <c r="AR55" i="3"/>
  <c r="AR53" i="3"/>
  <c r="AR56" i="3"/>
  <c r="AS30" i="3"/>
  <c r="C25" i="61" l="1"/>
  <c r="CD30" i="61"/>
  <c r="CE20" i="61"/>
  <c r="CE19" i="61" s="1"/>
  <c r="CE21" i="61" s="1"/>
  <c r="C24" i="61"/>
  <c r="DF30" i="55"/>
  <c r="DE54" i="55"/>
  <c r="DE56" i="55"/>
  <c r="DE53" i="55"/>
  <c r="DE55" i="55"/>
  <c r="CZ27" i="55"/>
  <c r="CZ28" i="55"/>
  <c r="CN28" i="55"/>
  <c r="CN27" i="55"/>
  <c r="CT28" i="55"/>
  <c r="CT27" i="55"/>
  <c r="CF27" i="55"/>
  <c r="CF28" i="55"/>
  <c r="CI27" i="55"/>
  <c r="CI28" i="55"/>
  <c r="DD27" i="55"/>
  <c r="DD28" i="55"/>
  <c r="CS28" i="55"/>
  <c r="CS27" i="55"/>
  <c r="CU27" i="55"/>
  <c r="CU28" i="55"/>
  <c r="CD54" i="59"/>
  <c r="CD56" i="59"/>
  <c r="CD53" i="59"/>
  <c r="CD55" i="59"/>
  <c r="DF53" i="27"/>
  <c r="DF55" i="27"/>
  <c r="DG30" i="27"/>
  <c r="DF54" i="27"/>
  <c r="DF56" i="27"/>
  <c r="DG27" i="49"/>
  <c r="DG28" i="49"/>
  <c r="E34" i="32"/>
  <c r="I55" i="33"/>
  <c r="DJ27" i="19"/>
  <c r="DJ28" i="19"/>
  <c r="CS53" i="57"/>
  <c r="CS54" i="57"/>
  <c r="CS55" i="57"/>
  <c r="CS56" i="57"/>
  <c r="CK56" i="57"/>
  <c r="CK54" i="57"/>
  <c r="CK55" i="57"/>
  <c r="CK53" i="57"/>
  <c r="CH54" i="57"/>
  <c r="CH55" i="57"/>
  <c r="CH53" i="57"/>
  <c r="CH56" i="57"/>
  <c r="CY55" i="57"/>
  <c r="CY53" i="57"/>
  <c r="CY56" i="57"/>
  <c r="CY54" i="57"/>
  <c r="CZ53" i="57"/>
  <c r="CZ54" i="57"/>
  <c r="CZ55" i="57"/>
  <c r="CZ56" i="57"/>
  <c r="CF54" i="57"/>
  <c r="CF53" i="57"/>
  <c r="CF55" i="57"/>
  <c r="CF56" i="57"/>
  <c r="CT54" i="57"/>
  <c r="CT55" i="57"/>
  <c r="CT53" i="57"/>
  <c r="CT56" i="57"/>
  <c r="CX53" i="57"/>
  <c r="CX56" i="57"/>
  <c r="CX54" i="57"/>
  <c r="CX55" i="57"/>
  <c r="DB53" i="57"/>
  <c r="DB54" i="57"/>
  <c r="DB55" i="57"/>
  <c r="DB56" i="57"/>
  <c r="CQ54" i="57"/>
  <c r="CQ53" i="57"/>
  <c r="CQ55" i="57"/>
  <c r="CQ56" i="57"/>
  <c r="CR54" i="57"/>
  <c r="CR53" i="57"/>
  <c r="CR55" i="57"/>
  <c r="CR56" i="57"/>
  <c r="DC54" i="57"/>
  <c r="DC53" i="57"/>
  <c r="DC56" i="57"/>
  <c r="DC55" i="57"/>
  <c r="DD53" i="57"/>
  <c r="DD54" i="57"/>
  <c r="DD55" i="57"/>
  <c r="DD56" i="57"/>
  <c r="DF28" i="51"/>
  <c r="DF27" i="51"/>
  <c r="E34" i="30"/>
  <c r="I55" i="31"/>
  <c r="J24" i="53"/>
  <c r="J23" i="53" s="1"/>
  <c r="J21" i="53"/>
  <c r="DI27" i="23"/>
  <c r="DI28" i="23"/>
  <c r="DF54" i="29"/>
  <c r="DF56" i="29"/>
  <c r="DG30" i="29"/>
  <c r="DF53" i="29"/>
  <c r="DF55" i="29"/>
  <c r="J21" i="27"/>
  <c r="J24" i="27"/>
  <c r="J23" i="27" s="1"/>
  <c r="DJ27" i="37"/>
  <c r="DJ28" i="37"/>
  <c r="DJ53" i="45"/>
  <c r="DJ56" i="45"/>
  <c r="DK30" i="45"/>
  <c r="DJ54" i="45"/>
  <c r="DJ55" i="45"/>
  <c r="DJ28" i="13"/>
  <c r="DJ27" i="13"/>
  <c r="J24" i="29"/>
  <c r="J23" i="29" s="1"/>
  <c r="J21" i="29"/>
  <c r="I55" i="55"/>
  <c r="E34" i="54"/>
  <c r="DJ28" i="15"/>
  <c r="DJ27" i="15"/>
  <c r="E24" i="33"/>
  <c r="E25" i="33" s="1"/>
  <c r="CD24" i="33"/>
  <c r="E21" i="33"/>
  <c r="DF30" i="33"/>
  <c r="DE53" i="33"/>
  <c r="DE55" i="33"/>
  <c r="DE54" i="33"/>
  <c r="DE56" i="33"/>
  <c r="P41" i="5"/>
  <c r="Q41" i="5" s="1"/>
  <c r="H37" i="62"/>
  <c r="W3" i="56"/>
  <c r="DE30" i="57" s="1"/>
  <c r="DI54" i="25"/>
  <c r="DI53" i="25"/>
  <c r="DI55" i="25"/>
  <c r="DJ30" i="25"/>
  <c r="DI56" i="25"/>
  <c r="DJ28" i="43"/>
  <c r="DJ27" i="43"/>
  <c r="DK30" i="11"/>
  <c r="DJ55" i="11"/>
  <c r="DJ53" i="11"/>
  <c r="DJ54" i="11"/>
  <c r="DJ56" i="11"/>
  <c r="CH27" i="31"/>
  <c r="CH28" i="31"/>
  <c r="DC28" i="31"/>
  <c r="DC27" i="31"/>
  <c r="CF27" i="31"/>
  <c r="CF28" i="31"/>
  <c r="CR27" i="31"/>
  <c r="CR28" i="31"/>
  <c r="CN27" i="31"/>
  <c r="CN28" i="31"/>
  <c r="CJ28" i="31"/>
  <c r="CJ27" i="31"/>
  <c r="CP28" i="31"/>
  <c r="CP27" i="31"/>
  <c r="CG28" i="31"/>
  <c r="CG27" i="31"/>
  <c r="CS28" i="31"/>
  <c r="CS27" i="31"/>
  <c r="DD27" i="31"/>
  <c r="DD28" i="31"/>
  <c r="DA27" i="31"/>
  <c r="DA28" i="31"/>
  <c r="CT28" i="31"/>
  <c r="CT27" i="31"/>
  <c r="CV28" i="31"/>
  <c r="CV27" i="31"/>
  <c r="DE27" i="53"/>
  <c r="DE28" i="53"/>
  <c r="DI53" i="47"/>
  <c r="DI56" i="47"/>
  <c r="DI54" i="47"/>
  <c r="DI55" i="47"/>
  <c r="DJ30" i="47"/>
  <c r="DK27" i="64"/>
  <c r="DK28" i="64"/>
  <c r="DB27" i="33"/>
  <c r="DB28" i="33"/>
  <c r="DC27" i="33"/>
  <c r="DC28" i="33"/>
  <c r="CR27" i="33"/>
  <c r="CR28" i="33"/>
  <c r="CF28" i="33"/>
  <c r="CF27" i="33"/>
  <c r="CV28" i="33"/>
  <c r="CV27" i="33"/>
  <c r="CY27" i="33"/>
  <c r="CY28" i="33"/>
  <c r="CI28" i="33"/>
  <c r="CI27" i="33"/>
  <c r="CH28" i="33"/>
  <c r="CH27" i="33"/>
  <c r="DD27" i="33"/>
  <c r="DD28" i="33"/>
  <c r="CQ28" i="33"/>
  <c r="CQ27" i="33"/>
  <c r="CJ27" i="33"/>
  <c r="CJ28" i="33"/>
  <c r="CM28" i="33"/>
  <c r="CM27" i="33"/>
  <c r="DL30" i="41"/>
  <c r="DK54" i="41"/>
  <c r="DK56" i="41"/>
  <c r="DK53" i="41"/>
  <c r="DK55" i="41"/>
  <c r="DJ27" i="41"/>
  <c r="DJ28" i="41"/>
  <c r="DK55" i="39"/>
  <c r="DK53" i="39"/>
  <c r="DK56" i="39"/>
  <c r="DL30" i="39"/>
  <c r="DK54" i="39"/>
  <c r="DK53" i="17"/>
  <c r="DK55" i="17"/>
  <c r="DL30" i="17"/>
  <c r="DK54" i="17"/>
  <c r="DK56" i="17"/>
  <c r="CV30" i="59"/>
  <c r="CF30" i="59"/>
  <c r="CT30" i="59"/>
  <c r="DB30" i="59"/>
  <c r="CJ30" i="59"/>
  <c r="CR30" i="59"/>
  <c r="CX30" i="59"/>
  <c r="CW30" i="59"/>
  <c r="CU30" i="59"/>
  <c r="CP30" i="59"/>
  <c r="CZ30" i="59"/>
  <c r="CY30" i="59"/>
  <c r="CM30" i="59"/>
  <c r="DD30" i="59"/>
  <c r="CN30" i="59"/>
  <c r="DC30" i="59"/>
  <c r="CK30" i="59"/>
  <c r="CS30" i="59"/>
  <c r="DA30" i="59"/>
  <c r="CI30" i="59"/>
  <c r="CO30" i="59"/>
  <c r="I22" i="59"/>
  <c r="CQ30" i="59"/>
  <c r="CL30" i="59"/>
  <c r="CH30" i="59"/>
  <c r="CG30" i="59"/>
  <c r="G27" i="58"/>
  <c r="C21" i="59"/>
  <c r="G25" i="58" s="1"/>
  <c r="J30" i="59"/>
  <c r="DE27" i="27"/>
  <c r="DE28" i="27"/>
  <c r="DH54" i="49"/>
  <c r="DH55" i="49"/>
  <c r="DI30" i="49"/>
  <c r="DH56" i="49"/>
  <c r="DH53" i="49"/>
  <c r="CH28" i="55"/>
  <c r="CH27" i="55"/>
  <c r="CG27" i="55"/>
  <c r="CG28" i="55"/>
  <c r="CP28" i="55"/>
  <c r="CP27" i="55"/>
  <c r="CY27" i="55"/>
  <c r="CY28" i="55"/>
  <c r="CK28" i="55"/>
  <c r="CK27" i="55"/>
  <c r="C34" i="32"/>
  <c r="J28" i="33"/>
  <c r="I53" i="33"/>
  <c r="J27" i="33"/>
  <c r="D34" i="32"/>
  <c r="I54" i="33"/>
  <c r="DL30" i="19"/>
  <c r="DK53" i="19"/>
  <c r="DK56" i="19"/>
  <c r="DK54" i="19"/>
  <c r="DK55" i="19"/>
  <c r="CP53" i="57"/>
  <c r="CP54" i="57"/>
  <c r="CP55" i="57"/>
  <c r="CP56" i="57"/>
  <c r="CW54" i="57"/>
  <c r="CW53" i="57"/>
  <c r="CW56" i="57"/>
  <c r="CW55" i="57"/>
  <c r="CL53" i="57"/>
  <c r="CL54" i="57"/>
  <c r="CL55" i="57"/>
  <c r="CL56" i="57"/>
  <c r="CI55" i="57"/>
  <c r="CI53" i="57"/>
  <c r="CI56" i="57"/>
  <c r="CI54" i="57"/>
  <c r="CJ54" i="57"/>
  <c r="CJ56" i="57"/>
  <c r="CJ53" i="57"/>
  <c r="CJ55" i="57"/>
  <c r="CU54" i="57"/>
  <c r="CU56" i="57"/>
  <c r="CU53" i="57"/>
  <c r="CU55" i="57"/>
  <c r="CV53" i="57"/>
  <c r="CV55" i="57"/>
  <c r="CV54" i="57"/>
  <c r="CV56" i="57"/>
  <c r="CG53" i="57"/>
  <c r="CG54" i="57"/>
  <c r="CG55" i="57"/>
  <c r="CG56" i="57"/>
  <c r="DA53" i="57"/>
  <c r="DA54" i="57"/>
  <c r="DA55" i="57"/>
  <c r="DA56" i="57"/>
  <c r="CO53" i="57"/>
  <c r="CO56" i="57"/>
  <c r="CO54" i="57"/>
  <c r="CO55" i="57"/>
  <c r="CM54" i="57"/>
  <c r="CM55" i="57"/>
  <c r="CM53" i="57"/>
  <c r="CM56" i="57"/>
  <c r="CN53" i="57"/>
  <c r="CN54" i="57"/>
  <c r="CN55" i="57"/>
  <c r="CN56" i="57"/>
  <c r="DH30" i="51"/>
  <c r="DG54" i="51"/>
  <c r="DG56" i="51"/>
  <c r="DG53" i="51"/>
  <c r="DG55" i="51"/>
  <c r="CX27" i="31"/>
  <c r="CX28" i="31"/>
  <c r="CO27" i="31"/>
  <c r="CO28" i="31"/>
  <c r="CM28" i="31"/>
  <c r="CM27" i="31"/>
  <c r="CZ27" i="31"/>
  <c r="CZ28" i="31"/>
  <c r="CQ27" i="31"/>
  <c r="CQ28" i="31"/>
  <c r="CK28" i="31"/>
  <c r="CK27" i="31"/>
  <c r="CY27" i="31"/>
  <c r="CY28" i="31"/>
  <c r="CW28" i="31"/>
  <c r="CW27" i="31"/>
  <c r="CU27" i="31"/>
  <c r="CU28" i="31"/>
  <c r="DB27" i="31"/>
  <c r="DB28" i="31"/>
  <c r="CL28" i="31"/>
  <c r="CL27" i="31"/>
  <c r="CI28" i="31"/>
  <c r="CI27" i="31"/>
  <c r="C34" i="30"/>
  <c r="I53" i="31"/>
  <c r="J28" i="31"/>
  <c r="J27" i="31"/>
  <c r="D34" i="30"/>
  <c r="I54" i="31"/>
  <c r="DJ54" i="23"/>
  <c r="DJ55" i="23"/>
  <c r="DK30" i="23"/>
  <c r="DJ53" i="23"/>
  <c r="DJ56" i="23"/>
  <c r="DE27" i="29"/>
  <c r="DE28" i="29"/>
  <c r="CD24" i="55"/>
  <c r="E24" i="55"/>
  <c r="E25" i="55" s="1"/>
  <c r="E21" i="55"/>
  <c r="DK54" i="37"/>
  <c r="DK55" i="37"/>
  <c r="DL30" i="37"/>
  <c r="DK53" i="37"/>
  <c r="DK56" i="37"/>
  <c r="CP28" i="33"/>
  <c r="CP27" i="33"/>
  <c r="CL28" i="33"/>
  <c r="CL27" i="33"/>
  <c r="DA28" i="33"/>
  <c r="DA27" i="33"/>
  <c r="CO28" i="33"/>
  <c r="CO27" i="33"/>
  <c r="CU28" i="33"/>
  <c r="CU27" i="33"/>
  <c r="CS28" i="33"/>
  <c r="CS27" i="33"/>
  <c r="CX27" i="33"/>
  <c r="CX28" i="33"/>
  <c r="CT27" i="33"/>
  <c r="CT28" i="33"/>
  <c r="CG28" i="33"/>
  <c r="CG27" i="33"/>
  <c r="CZ28" i="33"/>
  <c r="CZ27" i="33"/>
  <c r="CK28" i="33"/>
  <c r="CK27" i="33"/>
  <c r="CW28" i="33"/>
  <c r="CW27" i="33"/>
  <c r="CN27" i="33"/>
  <c r="CN28" i="33"/>
  <c r="DI28" i="45"/>
  <c r="DI27" i="45"/>
  <c r="DL30" i="13"/>
  <c r="DK53" i="13"/>
  <c r="DK56" i="13"/>
  <c r="DK54" i="13"/>
  <c r="DK55" i="13"/>
  <c r="I54" i="55"/>
  <c r="D34" i="54"/>
  <c r="C34" i="54"/>
  <c r="I53" i="55"/>
  <c r="J27" i="55"/>
  <c r="J28" i="55"/>
  <c r="CX27" i="55"/>
  <c r="CX28" i="55"/>
  <c r="CR27" i="55"/>
  <c r="CR28" i="55"/>
  <c r="CM28" i="55"/>
  <c r="CM27" i="55"/>
  <c r="DC27" i="55"/>
  <c r="DC28" i="55"/>
  <c r="CL28" i="55"/>
  <c r="CL27" i="55"/>
  <c r="CV27" i="55"/>
  <c r="CV28" i="55"/>
  <c r="DA28" i="55"/>
  <c r="DA27" i="55"/>
  <c r="CO28" i="55"/>
  <c r="CO27" i="55"/>
  <c r="CW27" i="55"/>
  <c r="CW28" i="55"/>
  <c r="CJ28" i="55"/>
  <c r="CJ27" i="55"/>
  <c r="CQ28" i="55"/>
  <c r="CQ27" i="55"/>
  <c r="DB28" i="55"/>
  <c r="DB27" i="55"/>
  <c r="DK55" i="15"/>
  <c r="DL30" i="15"/>
  <c r="DK53" i="15"/>
  <c r="DK56" i="15"/>
  <c r="DK54" i="15"/>
  <c r="DK54" i="35"/>
  <c r="DK56" i="35"/>
  <c r="DL30" i="35"/>
  <c r="DK53" i="35"/>
  <c r="DK55" i="35"/>
  <c r="DJ28" i="35"/>
  <c r="DJ27" i="35"/>
  <c r="J54" i="57"/>
  <c r="J56" i="57"/>
  <c r="J53" i="57"/>
  <c r="J55" i="57"/>
  <c r="CD27" i="57"/>
  <c r="CD28" i="57"/>
  <c r="DH27" i="25"/>
  <c r="DH28" i="25"/>
  <c r="DK54" i="43"/>
  <c r="DK55" i="43"/>
  <c r="DL30" i="43"/>
  <c r="DK53" i="43"/>
  <c r="DK56" i="43"/>
  <c r="DI27" i="11"/>
  <c r="DI28" i="11"/>
  <c r="DE55" i="31"/>
  <c r="DE54" i="31"/>
  <c r="DE56" i="31"/>
  <c r="DF30" i="31"/>
  <c r="DE53" i="31"/>
  <c r="DG30" i="53"/>
  <c r="DF53" i="53"/>
  <c r="DF55" i="53"/>
  <c r="DF56" i="53"/>
  <c r="DF54" i="53"/>
  <c r="DH27" i="47"/>
  <c r="DH28" i="47"/>
  <c r="DL55" i="64"/>
  <c r="DL54" i="64"/>
  <c r="DM30" i="64"/>
  <c r="DL56" i="64"/>
  <c r="DL53" i="64"/>
  <c r="DJ27" i="39"/>
  <c r="DJ28" i="39"/>
  <c r="DJ28" i="17"/>
  <c r="DJ27" i="17"/>
  <c r="E21" i="31"/>
  <c r="CD24" i="31"/>
  <c r="E24" i="31"/>
  <c r="E25" i="31" s="1"/>
  <c r="AQ28" i="3"/>
  <c r="AQ27" i="3"/>
  <c r="AQ24" i="3" s="1"/>
  <c r="AS56" i="3"/>
  <c r="AS55" i="3"/>
  <c r="AS53" i="3"/>
  <c r="AS54" i="3"/>
  <c r="AT30" i="3"/>
  <c r="AR27" i="3"/>
  <c r="AR24" i="3" s="1"/>
  <c r="AR28" i="3"/>
  <c r="DG55" i="53" l="1"/>
  <c r="DH30" i="53"/>
  <c r="DG54" i="53"/>
  <c r="DG56" i="53"/>
  <c r="DG53" i="53"/>
  <c r="DG30" i="31"/>
  <c r="DF53" i="31"/>
  <c r="DF56" i="31"/>
  <c r="DF54" i="31"/>
  <c r="DF55" i="31"/>
  <c r="DM30" i="43"/>
  <c r="DL54" i="43"/>
  <c r="DL56" i="43"/>
  <c r="DL53" i="43"/>
  <c r="DL55" i="43"/>
  <c r="CD24" i="57"/>
  <c r="E24" i="57"/>
  <c r="E25" i="57" s="1"/>
  <c r="E21" i="57"/>
  <c r="C34" i="56"/>
  <c r="I53" i="57"/>
  <c r="J28" i="57"/>
  <c r="J27" i="57"/>
  <c r="I54" i="57"/>
  <c r="D34" i="56"/>
  <c r="DK27" i="35"/>
  <c r="DK28" i="35"/>
  <c r="DK28" i="15"/>
  <c r="DK27" i="15"/>
  <c r="J24" i="55"/>
  <c r="J23" i="55" s="1"/>
  <c r="J21" i="55"/>
  <c r="DK28" i="13"/>
  <c r="DK27" i="13"/>
  <c r="DL53" i="37"/>
  <c r="DL54" i="37"/>
  <c r="DL55" i="37"/>
  <c r="DM30" i="37"/>
  <c r="DL56" i="37"/>
  <c r="DK53" i="23"/>
  <c r="DK55" i="23"/>
  <c r="DL30" i="23"/>
  <c r="DK54" i="23"/>
  <c r="DK56" i="23"/>
  <c r="DG27" i="51"/>
  <c r="DG28" i="51"/>
  <c r="CI28" i="57"/>
  <c r="CI27" i="57"/>
  <c r="CW27" i="57"/>
  <c r="CW28" i="57"/>
  <c r="DL53" i="19"/>
  <c r="DM30" i="19"/>
  <c r="DL54" i="19"/>
  <c r="DL56" i="19"/>
  <c r="DL55" i="19"/>
  <c r="J53" i="59"/>
  <c r="J56" i="59"/>
  <c r="J54" i="59"/>
  <c r="J55" i="59"/>
  <c r="CH54" i="59"/>
  <c r="CH55" i="59"/>
  <c r="CH53" i="59"/>
  <c r="CH56" i="59"/>
  <c r="CQ54" i="59"/>
  <c r="CQ55" i="59"/>
  <c r="CQ53" i="59"/>
  <c r="CQ56" i="59"/>
  <c r="CO54" i="59"/>
  <c r="CO55" i="59"/>
  <c r="CO53" i="59"/>
  <c r="CO56" i="59"/>
  <c r="DA53" i="59"/>
  <c r="DA55" i="59"/>
  <c r="DA54" i="59"/>
  <c r="DA56" i="59"/>
  <c r="CK54" i="59"/>
  <c r="CK56" i="59"/>
  <c r="CK53" i="59"/>
  <c r="CK55" i="59"/>
  <c r="CN53" i="59"/>
  <c r="CN55" i="59"/>
  <c r="CN54" i="59"/>
  <c r="CN56" i="59"/>
  <c r="CM54" i="59"/>
  <c r="CM55" i="59"/>
  <c r="CM53" i="59"/>
  <c r="CM56" i="59"/>
  <c r="CZ53" i="59"/>
  <c r="CZ56" i="59"/>
  <c r="CZ54" i="59"/>
  <c r="CZ55" i="59"/>
  <c r="CU53" i="59"/>
  <c r="CU55" i="59"/>
  <c r="CU54" i="59"/>
  <c r="CU56" i="59"/>
  <c r="CX53" i="59"/>
  <c r="CX56" i="59"/>
  <c r="CX54" i="59"/>
  <c r="CX55" i="59"/>
  <c r="CJ53" i="59"/>
  <c r="CJ55" i="59"/>
  <c r="CJ54" i="59"/>
  <c r="CJ56" i="59"/>
  <c r="CT53" i="59"/>
  <c r="CT55" i="59"/>
  <c r="CT54" i="59"/>
  <c r="CT56" i="59"/>
  <c r="CV54" i="59"/>
  <c r="CV56" i="59"/>
  <c r="CV53" i="59"/>
  <c r="CV55" i="59"/>
  <c r="DK27" i="41"/>
  <c r="DK28" i="41"/>
  <c r="DJ53" i="47"/>
  <c r="DK30" i="47"/>
  <c r="DJ55" i="47"/>
  <c r="DJ54" i="47"/>
  <c r="DJ56" i="47"/>
  <c r="DI27" i="47"/>
  <c r="DI28" i="47"/>
  <c r="DG30" i="33"/>
  <c r="DF54" i="33"/>
  <c r="DF55" i="33"/>
  <c r="DF53" i="33"/>
  <c r="DF56" i="33"/>
  <c r="DK54" i="45"/>
  <c r="DK56" i="45"/>
  <c r="DL30" i="45"/>
  <c r="DK53" i="45"/>
  <c r="DK55" i="45"/>
  <c r="DJ28" i="45"/>
  <c r="DJ27" i="45"/>
  <c r="DF28" i="29"/>
  <c r="DF27" i="29"/>
  <c r="DC27" i="57"/>
  <c r="DC28" i="57"/>
  <c r="CR28" i="57"/>
  <c r="CR27" i="57"/>
  <c r="CQ28" i="57"/>
  <c r="CQ27" i="57"/>
  <c r="CF28" i="57"/>
  <c r="CF27" i="57"/>
  <c r="CY27" i="57"/>
  <c r="CY28" i="57"/>
  <c r="CK28" i="57"/>
  <c r="CK27" i="57"/>
  <c r="DG54" i="27"/>
  <c r="DG53" i="27"/>
  <c r="DG55" i="27"/>
  <c r="DH30" i="27"/>
  <c r="DG56" i="27"/>
  <c r="DF28" i="27"/>
  <c r="DF27" i="27"/>
  <c r="CD27" i="59"/>
  <c r="CD28" i="59"/>
  <c r="DE27" i="55"/>
  <c r="DE28" i="55"/>
  <c r="G27" i="60"/>
  <c r="C21" i="61"/>
  <c r="G25" i="60" s="1"/>
  <c r="J30" i="61"/>
  <c r="CD54" i="61"/>
  <c r="CD55" i="61"/>
  <c r="CD53" i="61"/>
  <c r="CD56" i="61"/>
  <c r="DL28" i="64"/>
  <c r="DL27" i="64"/>
  <c r="DM53" i="64"/>
  <c r="DM55" i="64"/>
  <c r="DM54" i="64"/>
  <c r="DN30" i="64"/>
  <c r="DM56" i="64"/>
  <c r="DF27" i="53"/>
  <c r="DF28" i="53"/>
  <c r="DE27" i="31"/>
  <c r="DE28" i="31"/>
  <c r="DK28" i="43"/>
  <c r="DK27" i="43"/>
  <c r="I55" i="57"/>
  <c r="E34" i="56"/>
  <c r="DM30" i="35"/>
  <c r="DL54" i="35"/>
  <c r="DL56" i="35"/>
  <c r="DL53" i="35"/>
  <c r="DL55" i="35"/>
  <c r="DL54" i="15"/>
  <c r="DL55" i="15"/>
  <c r="DM30" i="15"/>
  <c r="DL53" i="15"/>
  <c r="DL56" i="15"/>
  <c r="DL55" i="13"/>
  <c r="DM30" i="13"/>
  <c r="DL54" i="13"/>
  <c r="DL56" i="13"/>
  <c r="DL53" i="13"/>
  <c r="DK27" i="37"/>
  <c r="DK28" i="37"/>
  <c r="DJ27" i="23"/>
  <c r="DJ28" i="23"/>
  <c r="J24" i="31"/>
  <c r="J23" i="31" s="1"/>
  <c r="J21" i="31"/>
  <c r="DI30" i="51"/>
  <c r="DH53" i="51"/>
  <c r="DH56" i="51"/>
  <c r="DH54" i="51"/>
  <c r="DH55" i="51"/>
  <c r="CN28" i="57"/>
  <c r="CN27" i="57"/>
  <c r="CM27" i="57"/>
  <c r="CM28" i="57"/>
  <c r="CO27" i="57"/>
  <c r="CO28" i="57"/>
  <c r="DA27" i="57"/>
  <c r="DA28" i="57"/>
  <c r="CG28" i="57"/>
  <c r="CG27" i="57"/>
  <c r="CV28" i="57"/>
  <c r="CV27" i="57"/>
  <c r="CU27" i="57"/>
  <c r="CU28" i="57"/>
  <c r="CJ27" i="57"/>
  <c r="CJ28" i="57"/>
  <c r="CL28" i="57"/>
  <c r="CL27" i="57"/>
  <c r="CP27" i="57"/>
  <c r="CP28" i="57"/>
  <c r="DK27" i="19"/>
  <c r="DK28" i="19"/>
  <c r="J24" i="33"/>
  <c r="J23" i="33" s="1"/>
  <c r="J21" i="33"/>
  <c r="DH28" i="49"/>
  <c r="DH27" i="49"/>
  <c r="DJ30" i="49"/>
  <c r="DI56" i="49"/>
  <c r="DI53" i="49"/>
  <c r="DI55" i="49"/>
  <c r="DI54" i="49"/>
  <c r="P43" i="5"/>
  <c r="Q43" i="5" s="1"/>
  <c r="H39" i="62"/>
  <c r="W3" i="58"/>
  <c r="DE30" i="59" s="1"/>
  <c r="CG53" i="59"/>
  <c r="CG56" i="59"/>
  <c r="CG54" i="59"/>
  <c r="CG55" i="59"/>
  <c r="CL53" i="59"/>
  <c r="CL55" i="59"/>
  <c r="CL54" i="59"/>
  <c r="CL56" i="59"/>
  <c r="CI53" i="59"/>
  <c r="CI55" i="59"/>
  <c r="CI54" i="59"/>
  <c r="CI56" i="59"/>
  <c r="CS54" i="59"/>
  <c r="CS56" i="59"/>
  <c r="CS53" i="59"/>
  <c r="CS55" i="59"/>
  <c r="DC54" i="59"/>
  <c r="DC56" i="59"/>
  <c r="DC53" i="59"/>
  <c r="DC55" i="59"/>
  <c r="DD54" i="59"/>
  <c r="DD56" i="59"/>
  <c r="DD53" i="59"/>
  <c r="DD55" i="59"/>
  <c r="CY53" i="59"/>
  <c r="CY56" i="59"/>
  <c r="CY54" i="59"/>
  <c r="CY55" i="59"/>
  <c r="CP53" i="59"/>
  <c r="CP56" i="59"/>
  <c r="CP54" i="59"/>
  <c r="CP55" i="59"/>
  <c r="CW54" i="59"/>
  <c r="CW55" i="59"/>
  <c r="CW53" i="59"/>
  <c r="CW56" i="59"/>
  <c r="CR53" i="59"/>
  <c r="CR55" i="59"/>
  <c r="CR54" i="59"/>
  <c r="CR56" i="59"/>
  <c r="DB54" i="59"/>
  <c r="DB55" i="59"/>
  <c r="DB53" i="59"/>
  <c r="DB56" i="59"/>
  <c r="CF53" i="59"/>
  <c r="CF55" i="59"/>
  <c r="CF54" i="59"/>
  <c r="CF56" i="59"/>
  <c r="DM30" i="17"/>
  <c r="DL54" i="17"/>
  <c r="DL55" i="17"/>
  <c r="DL53" i="17"/>
  <c r="DL56" i="17"/>
  <c r="DK28" i="17"/>
  <c r="DK27" i="17"/>
  <c r="DL53" i="39"/>
  <c r="DL55" i="39"/>
  <c r="DL54" i="39"/>
  <c r="DL56" i="39"/>
  <c r="DM30" i="39"/>
  <c r="DK28" i="39"/>
  <c r="DK27" i="39"/>
  <c r="DM30" i="41"/>
  <c r="DL54" i="41"/>
  <c r="DL56" i="41"/>
  <c r="DL53" i="41"/>
  <c r="DL55" i="41"/>
  <c r="DJ28" i="11"/>
  <c r="DJ27" i="11"/>
  <c r="DK53" i="11"/>
  <c r="DK55" i="11"/>
  <c r="DK54" i="11"/>
  <c r="DL30" i="11"/>
  <c r="DK56" i="11"/>
  <c r="DK30" i="25"/>
  <c r="DJ53" i="25"/>
  <c r="DJ56" i="25"/>
  <c r="DJ54" i="25"/>
  <c r="DJ55" i="25"/>
  <c r="DI28" i="25"/>
  <c r="DI27" i="25"/>
  <c r="DE54" i="57"/>
  <c r="DF30" i="57"/>
  <c r="DE53" i="57"/>
  <c r="DE56" i="57"/>
  <c r="DE55" i="57"/>
  <c r="DE28" i="33"/>
  <c r="DE27" i="33"/>
  <c r="DG54" i="29"/>
  <c r="DH30" i="29"/>
  <c r="DG53" i="29"/>
  <c r="DG56" i="29"/>
  <c r="DG55" i="29"/>
  <c r="DD27" i="57"/>
  <c r="DD28" i="57"/>
  <c r="DB28" i="57"/>
  <c r="DB27" i="57"/>
  <c r="CX27" i="57"/>
  <c r="CX28" i="57"/>
  <c r="CT27" i="57"/>
  <c r="CT28" i="57"/>
  <c r="CZ27" i="57"/>
  <c r="CZ28" i="57"/>
  <c r="CH27" i="57"/>
  <c r="CH28" i="57"/>
  <c r="CS28" i="57"/>
  <c r="CS27" i="57"/>
  <c r="DF54" i="55"/>
  <c r="DF55" i="55"/>
  <c r="DG30" i="55"/>
  <c r="DF53" i="55"/>
  <c r="DF56" i="55"/>
  <c r="CT30" i="61"/>
  <c r="DA30" i="61"/>
  <c r="CK30" i="61"/>
  <c r="CR30" i="61"/>
  <c r="CW30" i="61"/>
  <c r="CG30" i="61"/>
  <c r="CN30" i="61"/>
  <c r="DC30" i="61"/>
  <c r="CY30" i="61"/>
  <c r="CH30" i="61"/>
  <c r="CQ30" i="61"/>
  <c r="CF30" i="61"/>
  <c r="CP30" i="61"/>
  <c r="DB30" i="61"/>
  <c r="CL30" i="61"/>
  <c r="CS30" i="61"/>
  <c r="CZ30" i="61"/>
  <c r="CJ30" i="61"/>
  <c r="CO30" i="61"/>
  <c r="DD30" i="61"/>
  <c r="CX30" i="61"/>
  <c r="CM30" i="61"/>
  <c r="CI30" i="61"/>
  <c r="CU30" i="61"/>
  <c r="I22" i="61"/>
  <c r="CV30" i="61"/>
  <c r="AS28" i="3"/>
  <c r="AS27" i="3"/>
  <c r="AS24" i="3" s="1"/>
  <c r="AT54" i="3"/>
  <c r="AT53" i="3"/>
  <c r="AT56" i="3"/>
  <c r="AT55" i="3"/>
  <c r="AU30" i="3"/>
  <c r="CI54" i="61" l="1"/>
  <c r="CI56" i="61"/>
  <c r="CI53" i="61"/>
  <c r="CI55" i="61"/>
  <c r="CX54" i="61"/>
  <c r="CX55" i="61"/>
  <c r="CX53" i="61"/>
  <c r="CX56" i="61"/>
  <c r="CO54" i="61"/>
  <c r="CO55" i="61"/>
  <c r="CO53" i="61"/>
  <c r="CO56" i="61"/>
  <c r="CZ54" i="61"/>
  <c r="CZ56" i="61"/>
  <c r="CZ53" i="61"/>
  <c r="CZ55" i="61"/>
  <c r="CL53" i="61"/>
  <c r="CL55" i="61"/>
  <c r="CL54" i="61"/>
  <c r="CL56" i="61"/>
  <c r="CP54" i="61"/>
  <c r="CP55" i="61"/>
  <c r="CP53" i="61"/>
  <c r="CP56" i="61"/>
  <c r="CQ53" i="61"/>
  <c r="CQ55" i="61"/>
  <c r="CQ54" i="61"/>
  <c r="CQ56" i="61"/>
  <c r="CY53" i="61"/>
  <c r="CY55" i="61"/>
  <c r="CY54" i="61"/>
  <c r="CY56" i="61"/>
  <c r="CN53" i="61"/>
  <c r="CN56" i="61"/>
  <c r="CN54" i="61"/>
  <c r="CN55" i="61"/>
  <c r="CW54" i="61"/>
  <c r="CW56" i="61"/>
  <c r="CW53" i="61"/>
  <c r="CW55" i="61"/>
  <c r="CK54" i="61"/>
  <c r="CK56" i="61"/>
  <c r="CK53" i="61"/>
  <c r="CK55" i="61"/>
  <c r="CT53" i="61"/>
  <c r="CT55" i="61"/>
  <c r="CT54" i="61"/>
  <c r="CT56" i="61"/>
  <c r="DF27" i="55"/>
  <c r="DF28" i="55"/>
  <c r="DG28" i="29"/>
  <c r="DG27" i="29"/>
  <c r="DG30" i="57"/>
  <c r="DF53" i="57"/>
  <c r="DF56" i="57"/>
  <c r="DF54" i="57"/>
  <c r="DF55" i="57"/>
  <c r="DK55" i="25"/>
  <c r="DL30" i="25"/>
  <c r="DK54" i="25"/>
  <c r="DK56" i="25"/>
  <c r="DK53" i="25"/>
  <c r="DL54" i="11"/>
  <c r="DL56" i="11"/>
  <c r="DL53" i="11"/>
  <c r="DM30" i="11"/>
  <c r="DL55" i="11"/>
  <c r="DN30" i="41"/>
  <c r="DM53" i="41"/>
  <c r="DM55" i="41"/>
  <c r="DM54" i="41"/>
  <c r="DM56" i="41"/>
  <c r="DN30" i="17"/>
  <c r="DM54" i="17"/>
  <c r="DM56" i="17"/>
  <c r="DM53" i="17"/>
  <c r="DM55" i="17"/>
  <c r="CF27" i="59"/>
  <c r="CF28" i="59"/>
  <c r="DB27" i="59"/>
  <c r="DB28" i="59"/>
  <c r="CR27" i="59"/>
  <c r="CR28" i="59"/>
  <c r="CW28" i="59"/>
  <c r="CW27" i="59"/>
  <c r="CP27" i="59"/>
  <c r="CP28" i="59"/>
  <c r="CY28" i="59"/>
  <c r="CY27" i="59"/>
  <c r="DD27" i="59"/>
  <c r="DD28" i="59"/>
  <c r="DC28" i="59"/>
  <c r="DC27" i="59"/>
  <c r="CS28" i="59"/>
  <c r="CS27" i="59"/>
  <c r="CI27" i="59"/>
  <c r="CI28" i="59"/>
  <c r="CL27" i="59"/>
  <c r="CL28" i="59"/>
  <c r="CG28" i="59"/>
  <c r="CG27" i="59"/>
  <c r="DI28" i="49"/>
  <c r="DI27" i="49"/>
  <c r="DK30" i="49"/>
  <c r="DJ56" i="49"/>
  <c r="DJ55" i="49"/>
  <c r="DJ54" i="49"/>
  <c r="DJ53" i="49"/>
  <c r="DH28" i="51"/>
  <c r="DH27" i="51"/>
  <c r="DL27" i="13"/>
  <c r="DL28" i="13"/>
  <c r="DL27" i="15"/>
  <c r="DL28" i="15"/>
  <c r="DN30" i="35"/>
  <c r="DM53" i="35"/>
  <c r="DM55" i="35"/>
  <c r="DM54" i="35"/>
  <c r="DM56" i="35"/>
  <c r="DN55" i="64"/>
  <c r="DN54" i="64"/>
  <c r="DO30" i="64"/>
  <c r="DN56" i="64"/>
  <c r="DN53" i="64"/>
  <c r="J53" i="61"/>
  <c r="J56" i="61"/>
  <c r="J54" i="61"/>
  <c r="J55" i="61"/>
  <c r="E21" i="59"/>
  <c r="CD24" i="59"/>
  <c r="E24" i="59"/>
  <c r="E25" i="59" s="1"/>
  <c r="DI30" i="27"/>
  <c r="DH54" i="27"/>
  <c r="DH56" i="27"/>
  <c r="DH53" i="27"/>
  <c r="DH55" i="27"/>
  <c r="DG27" i="27"/>
  <c r="DG28" i="27"/>
  <c r="DL55" i="45"/>
  <c r="DM30" i="45"/>
  <c r="DL53" i="45"/>
  <c r="DL56" i="45"/>
  <c r="DL54" i="45"/>
  <c r="DF28" i="33"/>
  <c r="DF27" i="33"/>
  <c r="DJ27" i="47"/>
  <c r="DJ28" i="47"/>
  <c r="CV28" i="59"/>
  <c r="CV27" i="59"/>
  <c r="CT27" i="59"/>
  <c r="CT28" i="59"/>
  <c r="CJ28" i="59"/>
  <c r="CJ27" i="59"/>
  <c r="CX27" i="59"/>
  <c r="CX28" i="59"/>
  <c r="CU28" i="59"/>
  <c r="CU27" i="59"/>
  <c r="CZ27" i="59"/>
  <c r="CZ28" i="59"/>
  <c r="CM27" i="59"/>
  <c r="CM28" i="59"/>
  <c r="CN28" i="59"/>
  <c r="CN27" i="59"/>
  <c r="CK28" i="59"/>
  <c r="CK27" i="59"/>
  <c r="DA28" i="59"/>
  <c r="DA27" i="59"/>
  <c r="CO28" i="59"/>
  <c r="CO27" i="59"/>
  <c r="CQ27" i="59"/>
  <c r="CQ28" i="59"/>
  <c r="CH27" i="59"/>
  <c r="CH28" i="59"/>
  <c r="I54" i="59"/>
  <c r="D34" i="58"/>
  <c r="C34" i="58"/>
  <c r="I53" i="59"/>
  <c r="J28" i="59"/>
  <c r="J27" i="59"/>
  <c r="DM56" i="19"/>
  <c r="DN30" i="19"/>
  <c r="DM54" i="19"/>
  <c r="DM55" i="19"/>
  <c r="DM53" i="19"/>
  <c r="DM30" i="23"/>
  <c r="DL54" i="23"/>
  <c r="DL56" i="23"/>
  <c r="DL53" i="23"/>
  <c r="DL55" i="23"/>
  <c r="DK28" i="23"/>
  <c r="DK27" i="23"/>
  <c r="DM53" i="37"/>
  <c r="DM55" i="37"/>
  <c r="DN30" i="37"/>
  <c r="DM54" i="37"/>
  <c r="DM56" i="37"/>
  <c r="J24" i="57"/>
  <c r="J23" i="57" s="1"/>
  <c r="J21" i="57"/>
  <c r="DL27" i="43"/>
  <c r="DL28" i="43"/>
  <c r="DG56" i="31"/>
  <c r="DG54" i="31"/>
  <c r="DG55" i="31"/>
  <c r="DH30" i="31"/>
  <c r="DG53" i="31"/>
  <c r="DH54" i="53"/>
  <c r="DH55" i="53"/>
  <c r="DH53" i="53"/>
  <c r="DH56" i="53"/>
  <c r="DI30" i="53"/>
  <c r="CV54" i="61"/>
  <c r="CV56" i="61"/>
  <c r="CV53" i="61"/>
  <c r="CV55" i="61"/>
  <c r="CU53" i="61"/>
  <c r="CU55" i="61"/>
  <c r="CU54" i="61"/>
  <c r="CU56" i="61"/>
  <c r="CM54" i="61"/>
  <c r="CM56" i="61"/>
  <c r="CM53" i="61"/>
  <c r="CM55" i="61"/>
  <c r="DD53" i="61"/>
  <c r="DD55" i="61"/>
  <c r="DD54" i="61"/>
  <c r="DD56" i="61"/>
  <c r="CJ54" i="61"/>
  <c r="CJ55" i="61"/>
  <c r="CJ53" i="61"/>
  <c r="CJ56" i="61"/>
  <c r="CS53" i="61"/>
  <c r="CS55" i="61"/>
  <c r="CS54" i="61"/>
  <c r="CS56" i="61"/>
  <c r="DB54" i="61"/>
  <c r="DB55" i="61"/>
  <c r="DB53" i="61"/>
  <c r="DB56" i="61"/>
  <c r="CF54" i="61"/>
  <c r="CF56" i="61"/>
  <c r="CF53" i="61"/>
  <c r="CF55" i="61"/>
  <c r="CH53" i="61"/>
  <c r="CH56" i="61"/>
  <c r="CH54" i="61"/>
  <c r="CH55" i="61"/>
  <c r="DC54" i="61"/>
  <c r="DC55" i="61"/>
  <c r="DC53" i="61"/>
  <c r="DC56" i="61"/>
  <c r="CG53" i="61"/>
  <c r="CG56" i="61"/>
  <c r="CG54" i="61"/>
  <c r="CG55" i="61"/>
  <c r="CR54" i="61"/>
  <c r="CR56" i="61"/>
  <c r="CR53" i="61"/>
  <c r="CR55" i="61"/>
  <c r="DA53" i="61"/>
  <c r="DA56" i="61"/>
  <c r="DA54" i="61"/>
  <c r="DA55" i="61"/>
  <c r="DG53" i="55"/>
  <c r="DG55" i="55"/>
  <c r="DH30" i="55"/>
  <c r="DG54" i="55"/>
  <c r="DG56" i="55"/>
  <c r="DH54" i="29"/>
  <c r="DH53" i="29"/>
  <c r="DH55" i="29"/>
  <c r="DI30" i="29"/>
  <c r="DH56" i="29"/>
  <c r="DE27" i="57"/>
  <c r="DE28" i="57"/>
  <c r="DJ28" i="25"/>
  <c r="DJ27" i="25"/>
  <c r="DK28" i="11"/>
  <c r="DK27" i="11"/>
  <c r="DL27" i="41"/>
  <c r="DL28" i="41"/>
  <c r="DN30" i="39"/>
  <c r="DM56" i="39"/>
  <c r="DM54" i="39"/>
  <c r="DM55" i="39"/>
  <c r="DM53" i="39"/>
  <c r="DL27" i="39"/>
  <c r="DL28" i="39"/>
  <c r="DL28" i="17"/>
  <c r="DL27" i="17"/>
  <c r="DE53" i="59"/>
  <c r="DF30" i="59"/>
  <c r="DE54" i="59"/>
  <c r="DE55" i="59"/>
  <c r="DE56" i="59"/>
  <c r="DI53" i="51"/>
  <c r="DI54" i="51"/>
  <c r="DI55" i="51"/>
  <c r="DJ30" i="51"/>
  <c r="DI56" i="51"/>
  <c r="DN30" i="13"/>
  <c r="DM54" i="13"/>
  <c r="DM55" i="13"/>
  <c r="DM53" i="13"/>
  <c r="DM56" i="13"/>
  <c r="DM54" i="15"/>
  <c r="DM55" i="15"/>
  <c r="DN30" i="15"/>
  <c r="DM53" i="15"/>
  <c r="DM56" i="15"/>
  <c r="DL27" i="35"/>
  <c r="DL28" i="35"/>
  <c r="DM28" i="64"/>
  <c r="DM27" i="64"/>
  <c r="CD28" i="61"/>
  <c r="CD27" i="61"/>
  <c r="P44" i="5"/>
  <c r="Q44" i="5" s="1"/>
  <c r="H40" i="62"/>
  <c r="W3" i="60"/>
  <c r="DE30" i="61" s="1"/>
  <c r="DK28" i="45"/>
  <c r="DK27" i="45"/>
  <c r="DG56" i="33"/>
  <c r="DG54" i="33"/>
  <c r="DG55" i="33"/>
  <c r="DH30" i="33"/>
  <c r="DG53" i="33"/>
  <c r="DK54" i="47"/>
  <c r="DK55" i="47"/>
  <c r="DK53" i="47"/>
  <c r="DL30" i="47"/>
  <c r="DK56" i="47"/>
  <c r="I55" i="59"/>
  <c r="E34" i="58"/>
  <c r="DL28" i="19"/>
  <c r="DL27" i="19"/>
  <c r="DL28" i="37"/>
  <c r="DL27" i="37"/>
  <c r="DM54" i="43"/>
  <c r="DN30" i="43"/>
  <c r="DM53" i="43"/>
  <c r="DM56" i="43"/>
  <c r="DM55" i="43"/>
  <c r="DF28" i="31"/>
  <c r="DF27" i="31"/>
  <c r="DG27" i="53"/>
  <c r="DG28" i="53"/>
  <c r="AT28" i="3"/>
  <c r="AT27" i="3"/>
  <c r="AT24" i="3" s="1"/>
  <c r="AU54" i="3"/>
  <c r="AU56" i="3"/>
  <c r="AU53" i="3"/>
  <c r="AV30" i="3"/>
  <c r="AU55" i="3"/>
  <c r="DM28" i="43" l="1"/>
  <c r="DM27" i="43"/>
  <c r="DL53" i="47"/>
  <c r="DL56" i="47"/>
  <c r="DL54" i="47"/>
  <c r="DL55" i="47"/>
  <c r="DM30" i="47"/>
  <c r="DG27" i="33"/>
  <c r="DG28" i="33"/>
  <c r="E24" i="61"/>
  <c r="E25" i="61" s="1"/>
  <c r="E21" i="61"/>
  <c r="CD24" i="61"/>
  <c r="DM27" i="13"/>
  <c r="DM28" i="13"/>
  <c r="DN55" i="43"/>
  <c r="DO30" i="43"/>
  <c r="DN54" i="43"/>
  <c r="DN56" i="43"/>
  <c r="DN53" i="43"/>
  <c r="DK27" i="47"/>
  <c r="DK28" i="47"/>
  <c r="DH54" i="33"/>
  <c r="DI30" i="33"/>
  <c r="DH53" i="33"/>
  <c r="DH56" i="33"/>
  <c r="DH55" i="33"/>
  <c r="DF30" i="61"/>
  <c r="DE53" i="61"/>
  <c r="DE55" i="61"/>
  <c r="DE54" i="61"/>
  <c r="DE56" i="61"/>
  <c r="DM27" i="15"/>
  <c r="DM28" i="15"/>
  <c r="DO30" i="13"/>
  <c r="DN53" i="13"/>
  <c r="DN56" i="13"/>
  <c r="DN54" i="13"/>
  <c r="DN55" i="13"/>
  <c r="DK30" i="51"/>
  <c r="DJ53" i="51"/>
  <c r="DJ56" i="51"/>
  <c r="DJ54" i="51"/>
  <c r="DJ55" i="51"/>
  <c r="DE27" i="59"/>
  <c r="DE28" i="59"/>
  <c r="DJ30" i="53"/>
  <c r="DI55" i="53"/>
  <c r="DI54" i="53"/>
  <c r="DI53" i="53"/>
  <c r="DI56" i="53"/>
  <c r="DH27" i="53"/>
  <c r="DH28" i="53"/>
  <c r="DI30" i="31"/>
  <c r="DH53" i="31"/>
  <c r="DH55" i="31"/>
  <c r="DH54" i="31"/>
  <c r="DH56" i="31"/>
  <c r="DN53" i="37"/>
  <c r="DN54" i="37"/>
  <c r="DN55" i="37"/>
  <c r="DO30" i="37"/>
  <c r="DN56" i="37"/>
  <c r="DM28" i="37"/>
  <c r="DM27" i="37"/>
  <c r="DL28" i="23"/>
  <c r="DL27" i="23"/>
  <c r="DM28" i="19"/>
  <c r="DM27" i="19"/>
  <c r="DN30" i="45"/>
  <c r="DM53" i="45"/>
  <c r="DM56" i="45"/>
  <c r="DM54" i="45"/>
  <c r="DM55" i="45"/>
  <c r="DJ30" i="27"/>
  <c r="DI53" i="27"/>
  <c r="DI56" i="27"/>
  <c r="DI54" i="27"/>
  <c r="DI55" i="27"/>
  <c r="I55" i="61"/>
  <c r="E34" i="60"/>
  <c r="DN27" i="64"/>
  <c r="DN28" i="64"/>
  <c r="DO55" i="64"/>
  <c r="DO54" i="64"/>
  <c r="DP30" i="64"/>
  <c r="DO56" i="64"/>
  <c r="DO53" i="64"/>
  <c r="DM27" i="35"/>
  <c r="DM28" i="35"/>
  <c r="DJ27" i="49"/>
  <c r="DJ28" i="49"/>
  <c r="DK54" i="49"/>
  <c r="DL30" i="49"/>
  <c r="DK56" i="49"/>
  <c r="DK55" i="49"/>
  <c r="DK53" i="49"/>
  <c r="DM27" i="17"/>
  <c r="DM28" i="17"/>
  <c r="DN54" i="41"/>
  <c r="DN53" i="41"/>
  <c r="DN55" i="41"/>
  <c r="DO30" i="41"/>
  <c r="DN56" i="41"/>
  <c r="DM53" i="11"/>
  <c r="DM56" i="11"/>
  <c r="DM54" i="11"/>
  <c r="DM55" i="11"/>
  <c r="DN30" i="11"/>
  <c r="DK28" i="25"/>
  <c r="DK27" i="25"/>
  <c r="DF27" i="57"/>
  <c r="DF28" i="57"/>
  <c r="DN54" i="15"/>
  <c r="DO30" i="15"/>
  <c r="DN53" i="15"/>
  <c r="DN55" i="15"/>
  <c r="DN56" i="15"/>
  <c r="DI28" i="51"/>
  <c r="DI27" i="51"/>
  <c r="DG30" i="59"/>
  <c r="DF53" i="59"/>
  <c r="DF56" i="59"/>
  <c r="DF54" i="59"/>
  <c r="DF55" i="59"/>
  <c r="DM28" i="39"/>
  <c r="DM27" i="39"/>
  <c r="DN54" i="39"/>
  <c r="DN56" i="39"/>
  <c r="DO30" i="39"/>
  <c r="DN53" i="39"/>
  <c r="DN55" i="39"/>
  <c r="DJ30" i="29"/>
  <c r="DI54" i="29"/>
  <c r="DI55" i="29"/>
  <c r="DI53" i="29"/>
  <c r="DI56" i="29"/>
  <c r="DH28" i="29"/>
  <c r="DH27" i="29"/>
  <c r="DH55" i="55"/>
  <c r="DI30" i="55"/>
  <c r="DH54" i="55"/>
  <c r="DH56" i="55"/>
  <c r="DH53" i="55"/>
  <c r="DG28" i="55"/>
  <c r="DG27" i="55"/>
  <c r="DA27" i="61"/>
  <c r="DA28" i="61"/>
  <c r="CR27" i="61"/>
  <c r="CR28" i="61"/>
  <c r="CG28" i="61"/>
  <c r="CG27" i="61"/>
  <c r="DC28" i="61"/>
  <c r="DC27" i="61"/>
  <c r="CH28" i="61"/>
  <c r="CH27" i="61"/>
  <c r="CF27" i="61"/>
  <c r="CF28" i="61"/>
  <c r="DB28" i="61"/>
  <c r="DB27" i="61"/>
  <c r="CS27" i="61"/>
  <c r="CS28" i="61"/>
  <c r="CJ28" i="61"/>
  <c r="CJ27" i="61"/>
  <c r="DD28" i="61"/>
  <c r="DD27" i="61"/>
  <c r="CM27" i="61"/>
  <c r="CM28" i="61"/>
  <c r="CU27" i="61"/>
  <c r="CU28" i="61"/>
  <c r="CV28" i="61"/>
  <c r="CV27" i="61"/>
  <c r="DG27" i="31"/>
  <c r="DG28" i="31"/>
  <c r="DM53" i="23"/>
  <c r="DN30" i="23"/>
  <c r="DM54" i="23"/>
  <c r="DM56" i="23"/>
  <c r="DM55" i="23"/>
  <c r="DN54" i="19"/>
  <c r="DO30" i="19"/>
  <c r="DN53" i="19"/>
  <c r="DN55" i="19"/>
  <c r="DN56" i="19"/>
  <c r="J24" i="59"/>
  <c r="J23" i="59" s="1"/>
  <c r="J21" i="59"/>
  <c r="DL27" i="45"/>
  <c r="DL28" i="45"/>
  <c r="DH27" i="27"/>
  <c r="DH28" i="27"/>
  <c r="I54" i="61"/>
  <c r="D34" i="60"/>
  <c r="C34" i="60"/>
  <c r="I53" i="61"/>
  <c r="J28" i="61"/>
  <c r="J27" i="61"/>
  <c r="DN53" i="35"/>
  <c r="DN55" i="35"/>
  <c r="DO30" i="35"/>
  <c r="DN54" i="35"/>
  <c r="DN56" i="35"/>
  <c r="DO30" i="17"/>
  <c r="DN53" i="17"/>
  <c r="DN56" i="17"/>
  <c r="DN54" i="17"/>
  <c r="DN55" i="17"/>
  <c r="DM28" i="41"/>
  <c r="DM27" i="41"/>
  <c r="DL28" i="11"/>
  <c r="DL27" i="11"/>
  <c r="DM30" i="25"/>
  <c r="DL53" i="25"/>
  <c r="DL56" i="25"/>
  <c r="DL54" i="25"/>
  <c r="DL55" i="25"/>
  <c r="DG53" i="57"/>
  <c r="DH30" i="57"/>
  <c r="DG54" i="57"/>
  <c r="DG56" i="57"/>
  <c r="DG55" i="57"/>
  <c r="CT27" i="61"/>
  <c r="CT28" i="61"/>
  <c r="CK27" i="61"/>
  <c r="CK28" i="61"/>
  <c r="CW28" i="61"/>
  <c r="CW27" i="61"/>
  <c r="CN27" i="61"/>
  <c r="CN28" i="61"/>
  <c r="CY28" i="61"/>
  <c r="CY27" i="61"/>
  <c r="CQ28" i="61"/>
  <c r="CQ27" i="61"/>
  <c r="CP28" i="61"/>
  <c r="CP27" i="61"/>
  <c r="CL28" i="61"/>
  <c r="CL27" i="61"/>
  <c r="CZ27" i="61"/>
  <c r="CZ28" i="61"/>
  <c r="CO28" i="61"/>
  <c r="CO27" i="61"/>
  <c r="CX28" i="61"/>
  <c r="CX27" i="61"/>
  <c r="CI27" i="61"/>
  <c r="CI28" i="61"/>
  <c r="AV53" i="3"/>
  <c r="AW30" i="3"/>
  <c r="AV56" i="3"/>
  <c r="AV55" i="3"/>
  <c r="AV54" i="3"/>
  <c r="AU28" i="3"/>
  <c r="AU27" i="3"/>
  <c r="AU24" i="3" s="1"/>
  <c r="DG27" i="57" l="1"/>
  <c r="DG28" i="57"/>
  <c r="DL28" i="25"/>
  <c r="DL27" i="25"/>
  <c r="DI30" i="57"/>
  <c r="DH54" i="57"/>
  <c r="DH56" i="57"/>
  <c r="DH53" i="57"/>
  <c r="DH55" i="57"/>
  <c r="DM54" i="25"/>
  <c r="DM55" i="25"/>
  <c r="DN30" i="25"/>
  <c r="DM53" i="25"/>
  <c r="DM56" i="25"/>
  <c r="DN27" i="17"/>
  <c r="DN28" i="17"/>
  <c r="DO56" i="35"/>
  <c r="DP30" i="35"/>
  <c r="DO53" i="35"/>
  <c r="DO55" i="35"/>
  <c r="DO54" i="35"/>
  <c r="DN28" i="35"/>
  <c r="DN27" i="35"/>
  <c r="DP30" i="19"/>
  <c r="DO54" i="19"/>
  <c r="DO56" i="19"/>
  <c r="DO53" i="19"/>
  <c r="DO55" i="19"/>
  <c r="DM28" i="23"/>
  <c r="DM27" i="23"/>
  <c r="DI54" i="55"/>
  <c r="DI55" i="55"/>
  <c r="DJ30" i="55"/>
  <c r="DI53" i="55"/>
  <c r="DI56" i="55"/>
  <c r="DJ54" i="29"/>
  <c r="DJ55" i="29"/>
  <c r="DK30" i="29"/>
  <c r="DJ53" i="29"/>
  <c r="DJ56" i="29"/>
  <c r="DN27" i="39"/>
  <c r="DN28" i="39"/>
  <c r="DG53" i="59"/>
  <c r="DG54" i="59"/>
  <c r="DG55" i="59"/>
  <c r="DH30" i="59"/>
  <c r="DG56" i="59"/>
  <c r="DO55" i="15"/>
  <c r="DP30" i="15"/>
  <c r="DO54" i="15"/>
  <c r="DO56" i="15"/>
  <c r="DO53" i="15"/>
  <c r="DO30" i="11"/>
  <c r="DN56" i="11"/>
  <c r="DN53" i="11"/>
  <c r="DN55" i="11"/>
  <c r="DN54" i="11"/>
  <c r="DM27" i="11"/>
  <c r="DM28" i="11"/>
  <c r="DP30" i="41"/>
  <c r="DO54" i="41"/>
  <c r="DO56" i="41"/>
  <c r="DO53" i="41"/>
  <c r="DO55" i="41"/>
  <c r="DN28" i="41"/>
  <c r="DN27" i="41"/>
  <c r="DK27" i="49"/>
  <c r="DK28" i="49"/>
  <c r="DJ54" i="27"/>
  <c r="DJ55" i="27"/>
  <c r="DK30" i="27"/>
  <c r="DJ53" i="27"/>
  <c r="DJ56" i="27"/>
  <c r="DM28" i="45"/>
  <c r="DM27" i="45"/>
  <c r="DN27" i="37"/>
  <c r="DN28" i="37"/>
  <c r="DH28" i="31"/>
  <c r="DH27" i="31"/>
  <c r="DJ54" i="53"/>
  <c r="DJ55" i="53"/>
  <c r="DK30" i="53"/>
  <c r="DJ53" i="53"/>
  <c r="DJ56" i="53"/>
  <c r="DJ27" i="51"/>
  <c r="DJ28" i="51"/>
  <c r="DO56" i="13"/>
  <c r="DP30" i="13"/>
  <c r="DO54" i="13"/>
  <c r="DO55" i="13"/>
  <c r="DO53" i="13"/>
  <c r="DE27" i="61"/>
  <c r="DE28" i="61"/>
  <c r="DH28" i="33"/>
  <c r="DH27" i="33"/>
  <c r="DO54" i="43"/>
  <c r="DP30" i="43"/>
  <c r="DO53" i="43"/>
  <c r="DO56" i="43"/>
  <c r="DO55" i="43"/>
  <c r="DP30" i="17"/>
  <c r="DO54" i="17"/>
  <c r="DO56" i="17"/>
  <c r="DO53" i="17"/>
  <c r="DO55" i="17"/>
  <c r="J21" i="61"/>
  <c r="J24" i="61"/>
  <c r="J23" i="61" s="1"/>
  <c r="DN28" i="19"/>
  <c r="DN27" i="19"/>
  <c r="DO30" i="23"/>
  <c r="DN53" i="23"/>
  <c r="DN55" i="23"/>
  <c r="DN54" i="23"/>
  <c r="DN56" i="23"/>
  <c r="DH27" i="55"/>
  <c r="DH28" i="55"/>
  <c r="DI28" i="29"/>
  <c r="DI27" i="29"/>
  <c r="DO56" i="39"/>
  <c r="DO54" i="39"/>
  <c r="DO55" i="39"/>
  <c r="DP30" i="39"/>
  <c r="DO53" i="39"/>
  <c r="DF27" i="59"/>
  <c r="DF28" i="59"/>
  <c r="DN28" i="15"/>
  <c r="DN27" i="15"/>
  <c r="DL56" i="49"/>
  <c r="DM30" i="49"/>
  <c r="DL53" i="49"/>
  <c r="DL54" i="49"/>
  <c r="DL55" i="49"/>
  <c r="DO27" i="64"/>
  <c r="DO28" i="64"/>
  <c r="DP53" i="64"/>
  <c r="DP55" i="64"/>
  <c r="DP54" i="64"/>
  <c r="DQ30" i="64"/>
  <c r="DP56" i="64"/>
  <c r="DI28" i="27"/>
  <c r="DI27" i="27"/>
  <c r="DO30" i="45"/>
  <c r="DN54" i="45"/>
  <c r="DN56" i="45"/>
  <c r="DN53" i="45"/>
  <c r="DN55" i="45"/>
  <c r="DP30" i="37"/>
  <c r="DO54" i="37"/>
  <c r="DO55" i="37"/>
  <c r="DO53" i="37"/>
  <c r="DO56" i="37"/>
  <c r="DJ30" i="31"/>
  <c r="DI53" i="31"/>
  <c r="DI56" i="31"/>
  <c r="DI54" i="31"/>
  <c r="DI55" i="31"/>
  <c r="DI28" i="53"/>
  <c r="DI27" i="53"/>
  <c r="DK54" i="51"/>
  <c r="DK55" i="51"/>
  <c r="DL30" i="51"/>
  <c r="DK53" i="51"/>
  <c r="DK56" i="51"/>
  <c r="DN27" i="13"/>
  <c r="DN28" i="13"/>
  <c r="DF56" i="61"/>
  <c r="DG30" i="61"/>
  <c r="DF53" i="61"/>
  <c r="DF55" i="61"/>
  <c r="DF54" i="61"/>
  <c r="DJ30" i="33"/>
  <c r="DI54" i="33"/>
  <c r="DI56" i="33"/>
  <c r="DI53" i="33"/>
  <c r="DI55" i="33"/>
  <c r="DN28" i="43"/>
  <c r="DN27" i="43"/>
  <c r="DN30" i="47"/>
  <c r="DM56" i="47"/>
  <c r="DM54" i="47"/>
  <c r="DM55" i="47"/>
  <c r="DM53" i="47"/>
  <c r="DL28" i="47"/>
  <c r="DL27" i="47"/>
  <c r="AV27" i="3"/>
  <c r="AV24" i="3" s="1"/>
  <c r="AV28" i="3"/>
  <c r="AW54" i="3"/>
  <c r="AW55" i="3"/>
  <c r="AW56" i="3"/>
  <c r="AW53" i="3"/>
  <c r="DJ53" i="33" l="1"/>
  <c r="DK30" i="33"/>
  <c r="DJ54" i="33"/>
  <c r="DJ56" i="33"/>
  <c r="DJ55" i="33"/>
  <c r="DH30" i="61"/>
  <c r="DG53" i="61"/>
  <c r="DG56" i="61"/>
  <c r="DG54" i="61"/>
  <c r="DG55" i="61"/>
  <c r="DM27" i="47"/>
  <c r="DM28" i="47"/>
  <c r="DN53" i="47"/>
  <c r="DN54" i="47"/>
  <c r="DN55" i="47"/>
  <c r="DO30" i="47"/>
  <c r="DN56" i="47"/>
  <c r="DI27" i="33"/>
  <c r="DI28" i="33"/>
  <c r="DF27" i="61"/>
  <c r="DF28" i="61"/>
  <c r="DK27" i="51"/>
  <c r="DK28" i="51"/>
  <c r="DJ56" i="31"/>
  <c r="DJ54" i="31"/>
  <c r="DJ55" i="31"/>
  <c r="DK30" i="31"/>
  <c r="DJ53" i="31"/>
  <c r="DO28" i="37"/>
  <c r="DO27" i="37"/>
  <c r="DP30" i="45"/>
  <c r="DO54" i="45"/>
  <c r="DO56" i="45"/>
  <c r="DO53" i="45"/>
  <c r="DO55" i="45"/>
  <c r="DR30" i="64"/>
  <c r="DQ54" i="64"/>
  <c r="DQ55" i="64"/>
  <c r="DQ53" i="64"/>
  <c r="DQ56" i="64"/>
  <c r="DL27" i="49"/>
  <c r="DL28" i="49"/>
  <c r="DP53" i="39"/>
  <c r="DP54" i="39"/>
  <c r="DP55" i="39"/>
  <c r="DQ30" i="39"/>
  <c r="DP56" i="39"/>
  <c r="DO54" i="23"/>
  <c r="DO55" i="23"/>
  <c r="DP30" i="23"/>
  <c r="DO53" i="23"/>
  <c r="DO56" i="23"/>
  <c r="DO27" i="17"/>
  <c r="DO28" i="17"/>
  <c r="DO27" i="43"/>
  <c r="DO28" i="43"/>
  <c r="DQ30" i="13"/>
  <c r="DP53" i="13"/>
  <c r="DP55" i="13"/>
  <c r="DP54" i="13"/>
  <c r="DP56" i="13"/>
  <c r="DK54" i="53"/>
  <c r="DK53" i="53"/>
  <c r="DL30" i="53"/>
  <c r="DK56" i="53"/>
  <c r="DK55" i="53"/>
  <c r="DJ28" i="27"/>
  <c r="DJ27" i="27"/>
  <c r="DQ30" i="41"/>
  <c r="DP53" i="41"/>
  <c r="DP56" i="41"/>
  <c r="DP54" i="41"/>
  <c r="DP55" i="41"/>
  <c r="DO27" i="15"/>
  <c r="DO28" i="15"/>
  <c r="DI30" i="59"/>
  <c r="DH53" i="59"/>
  <c r="DH56" i="59"/>
  <c r="DH54" i="59"/>
  <c r="DH55" i="59"/>
  <c r="DK53" i="29"/>
  <c r="DK56" i="29"/>
  <c r="DL30" i="29"/>
  <c r="DK54" i="29"/>
  <c r="DK55" i="29"/>
  <c r="DI28" i="55"/>
  <c r="DI27" i="55"/>
  <c r="DP54" i="19"/>
  <c r="DP55" i="19"/>
  <c r="DP56" i="19"/>
  <c r="DQ30" i="19"/>
  <c r="DP53" i="19"/>
  <c r="DQ30" i="35"/>
  <c r="DP53" i="35"/>
  <c r="DP55" i="35"/>
  <c r="DP54" i="35"/>
  <c r="DP56" i="35"/>
  <c r="DN53" i="25"/>
  <c r="DN54" i="25"/>
  <c r="DN55" i="25"/>
  <c r="DO30" i="25"/>
  <c r="DN56" i="25"/>
  <c r="DH28" i="57"/>
  <c r="DH27" i="57"/>
  <c r="DM30" i="51"/>
  <c r="DL53" i="51"/>
  <c r="DL56" i="51"/>
  <c r="DL54" i="51"/>
  <c r="DL55" i="51"/>
  <c r="DI27" i="31"/>
  <c r="DI28" i="31"/>
  <c r="DQ30" i="37"/>
  <c r="DP54" i="37"/>
  <c r="DP56" i="37"/>
  <c r="DP55" i="37"/>
  <c r="DP53" i="37"/>
  <c r="DN28" i="45"/>
  <c r="DN27" i="45"/>
  <c r="DP28" i="64"/>
  <c r="DP27" i="64"/>
  <c r="DM54" i="49"/>
  <c r="DM56" i="49"/>
  <c r="DM53" i="49"/>
  <c r="DN30" i="49"/>
  <c r="DM55" i="49"/>
  <c r="DO28" i="39"/>
  <c r="DO27" i="39"/>
  <c r="DN28" i="23"/>
  <c r="DN27" i="23"/>
  <c r="DP54" i="17"/>
  <c r="DP55" i="17"/>
  <c r="DQ30" i="17"/>
  <c r="DP53" i="17"/>
  <c r="DP56" i="17"/>
  <c r="DP53" i="43"/>
  <c r="DP55" i="43"/>
  <c r="DQ30" i="43"/>
  <c r="DP54" i="43"/>
  <c r="DP56" i="43"/>
  <c r="DO27" i="13"/>
  <c r="DO28" i="13"/>
  <c r="DJ27" i="53"/>
  <c r="DJ28" i="53"/>
  <c r="DL30" i="27"/>
  <c r="DK53" i="27"/>
  <c r="DK56" i="27"/>
  <c r="DK54" i="27"/>
  <c r="DK55" i="27"/>
  <c r="DO27" i="41"/>
  <c r="DO28" i="41"/>
  <c r="DN27" i="11"/>
  <c r="DN28" i="11"/>
  <c r="DO54" i="11"/>
  <c r="DP30" i="11"/>
  <c r="DO55" i="11"/>
  <c r="DO53" i="11"/>
  <c r="DO56" i="11"/>
  <c r="DQ30" i="15"/>
  <c r="DP53" i="15"/>
  <c r="DP55" i="15"/>
  <c r="DP54" i="15"/>
  <c r="DP56" i="15"/>
  <c r="DG28" i="59"/>
  <c r="DG27" i="59"/>
  <c r="DJ27" i="29"/>
  <c r="DJ28" i="29"/>
  <c r="DJ53" i="55"/>
  <c r="DJ55" i="55"/>
  <c r="DK30" i="55"/>
  <c r="DJ54" i="55"/>
  <c r="DJ56" i="55"/>
  <c r="DO27" i="19"/>
  <c r="DO28" i="19"/>
  <c r="DO27" i="35"/>
  <c r="DO28" i="35"/>
  <c r="DM28" i="25"/>
  <c r="DM27" i="25"/>
  <c r="DJ30" i="57"/>
  <c r="DI54" i="57"/>
  <c r="DI56" i="57"/>
  <c r="DI53" i="57"/>
  <c r="DI55" i="57"/>
  <c r="AW28" i="3"/>
  <c r="AW27" i="3"/>
  <c r="AW24" i="3" s="1"/>
  <c r="DK30" i="57" l="1"/>
  <c r="DJ53" i="57"/>
  <c r="DJ56" i="57"/>
  <c r="DJ54" i="57"/>
  <c r="DJ55" i="57"/>
  <c r="DR30" i="15"/>
  <c r="DQ54" i="15"/>
  <c r="DQ55" i="15"/>
  <c r="DQ53" i="15"/>
  <c r="DQ56" i="15"/>
  <c r="DO28" i="11"/>
  <c r="DO27" i="11"/>
  <c r="DP54" i="11"/>
  <c r="DP56" i="11"/>
  <c r="DP53" i="11"/>
  <c r="DQ30" i="11"/>
  <c r="DP55" i="11"/>
  <c r="DL53" i="27"/>
  <c r="DM30" i="27"/>
  <c r="DL54" i="27"/>
  <c r="DL56" i="27"/>
  <c r="DL55" i="27"/>
  <c r="DQ54" i="17"/>
  <c r="DQ55" i="17"/>
  <c r="DR30" i="17"/>
  <c r="DQ53" i="17"/>
  <c r="DQ56" i="17"/>
  <c r="DO30" i="49"/>
  <c r="DN55" i="49"/>
  <c r="DN53" i="49"/>
  <c r="DN54" i="49"/>
  <c r="DN56" i="49"/>
  <c r="DP28" i="37"/>
  <c r="DP27" i="37"/>
  <c r="DR30" i="37"/>
  <c r="DQ53" i="37"/>
  <c r="DQ56" i="37"/>
  <c r="DQ54" i="37"/>
  <c r="DQ55" i="37"/>
  <c r="DL27" i="51"/>
  <c r="DL28" i="51"/>
  <c r="DN27" i="25"/>
  <c r="DN28" i="25"/>
  <c r="DP28" i="35"/>
  <c r="DP27" i="35"/>
  <c r="DP28" i="19"/>
  <c r="DP27" i="19"/>
  <c r="DJ30" i="59"/>
  <c r="DI54" i="59"/>
  <c r="DI55" i="59"/>
  <c r="DI53" i="59"/>
  <c r="DI56" i="59"/>
  <c r="DP28" i="41"/>
  <c r="DP27" i="41"/>
  <c r="DL56" i="53"/>
  <c r="DL55" i="53"/>
  <c r="DL54" i="53"/>
  <c r="DL53" i="53"/>
  <c r="DM30" i="53"/>
  <c r="DP27" i="13"/>
  <c r="DP28" i="13"/>
  <c r="DQ30" i="23"/>
  <c r="DP54" i="23"/>
  <c r="DP56" i="23"/>
  <c r="DP55" i="23"/>
  <c r="DP53" i="23"/>
  <c r="DQ54" i="39"/>
  <c r="DR30" i="39"/>
  <c r="DQ53" i="39"/>
  <c r="DQ55" i="39"/>
  <c r="DQ56" i="39"/>
  <c r="DR53" i="64"/>
  <c r="DR55" i="64"/>
  <c r="DR54" i="64"/>
  <c r="DS30" i="64"/>
  <c r="DR56" i="64"/>
  <c r="DO28" i="45"/>
  <c r="DO27" i="45"/>
  <c r="DJ27" i="31"/>
  <c r="DJ28" i="31"/>
  <c r="DO55" i="47"/>
  <c r="DP30" i="47"/>
  <c r="DO53" i="47"/>
  <c r="DO56" i="47"/>
  <c r="DO54" i="47"/>
  <c r="DI30" i="61"/>
  <c r="DH54" i="61"/>
  <c r="DH56" i="61"/>
  <c r="DH53" i="61"/>
  <c r="DH55" i="61"/>
  <c r="DK54" i="33"/>
  <c r="DK56" i="33"/>
  <c r="DL30" i="33"/>
  <c r="DK53" i="33"/>
  <c r="DK55" i="33"/>
  <c r="DI28" i="57"/>
  <c r="DI27" i="57"/>
  <c r="DL30" i="55"/>
  <c r="DK54" i="55"/>
  <c r="DK56" i="55"/>
  <c r="DK53" i="55"/>
  <c r="DK55" i="55"/>
  <c r="DJ28" i="55"/>
  <c r="DJ27" i="55"/>
  <c r="DP27" i="15"/>
  <c r="DP28" i="15"/>
  <c r="DK27" i="27"/>
  <c r="DK28" i="27"/>
  <c r="DR30" i="43"/>
  <c r="DQ53" i="43"/>
  <c r="DQ56" i="43"/>
  <c r="DQ54" i="43"/>
  <c r="DQ55" i="43"/>
  <c r="DP27" i="43"/>
  <c r="DP28" i="43"/>
  <c r="DP27" i="17"/>
  <c r="DP28" i="17"/>
  <c r="DM28" i="49"/>
  <c r="DM27" i="49"/>
  <c r="DN30" i="51"/>
  <c r="DM53" i="51"/>
  <c r="DM56" i="51"/>
  <c r="DM54" i="51"/>
  <c r="DM55" i="51"/>
  <c r="DP30" i="25"/>
  <c r="DO54" i="25"/>
  <c r="DO56" i="25"/>
  <c r="DO53" i="25"/>
  <c r="DO55" i="25"/>
  <c r="DQ56" i="35"/>
  <c r="DQ54" i="35"/>
  <c r="DQ55" i="35"/>
  <c r="DR30" i="35"/>
  <c r="DQ53" i="35"/>
  <c r="DR30" i="19"/>
  <c r="DQ53" i="19"/>
  <c r="DQ55" i="19"/>
  <c r="DQ54" i="19"/>
  <c r="DQ56" i="19"/>
  <c r="DM30" i="29"/>
  <c r="DL54" i="29"/>
  <c r="DL56" i="29"/>
  <c r="DL53" i="29"/>
  <c r="DL55" i="29"/>
  <c r="DK28" i="29"/>
  <c r="DK27" i="29"/>
  <c r="DH27" i="59"/>
  <c r="DH28" i="59"/>
  <c r="DR30" i="41"/>
  <c r="DQ54" i="41"/>
  <c r="DQ56" i="41"/>
  <c r="DQ53" i="41"/>
  <c r="DQ55" i="41"/>
  <c r="DK27" i="53"/>
  <c r="DK28" i="53"/>
  <c r="DQ54" i="13"/>
  <c r="DQ55" i="13"/>
  <c r="DR30" i="13"/>
  <c r="DQ53" i="13"/>
  <c r="DQ56" i="13"/>
  <c r="DO27" i="23"/>
  <c r="DO28" i="23"/>
  <c r="DP27" i="39"/>
  <c r="DP28" i="39"/>
  <c r="DQ27" i="64"/>
  <c r="DQ28" i="64"/>
  <c r="DQ30" i="45"/>
  <c r="DP54" i="45"/>
  <c r="DP56" i="45"/>
  <c r="DP53" i="45"/>
  <c r="DP55" i="45"/>
  <c r="DL30" i="31"/>
  <c r="DK53" i="31"/>
  <c r="DK56" i="31"/>
  <c r="DK54" i="31"/>
  <c r="DK55" i="31"/>
  <c r="DN27" i="47"/>
  <c r="DN28" i="47"/>
  <c r="DG27" i="61"/>
  <c r="DG28" i="61"/>
  <c r="DJ27" i="33"/>
  <c r="DJ28" i="33"/>
  <c r="AN23" i="3"/>
  <c r="AX30" i="3" s="1"/>
  <c r="DK28" i="31" l="1"/>
  <c r="DK27" i="31"/>
  <c r="DQ53" i="45"/>
  <c r="DQ55" i="45"/>
  <c r="DR30" i="45"/>
  <c r="DQ54" i="45"/>
  <c r="DQ56" i="45"/>
  <c r="DQ28" i="13"/>
  <c r="DQ27" i="13"/>
  <c r="DM30" i="31"/>
  <c r="DL54" i="31"/>
  <c r="DL56" i="31"/>
  <c r="DL53" i="31"/>
  <c r="DL55" i="31"/>
  <c r="DP27" i="45"/>
  <c r="DP28" i="45"/>
  <c r="DS30" i="13"/>
  <c r="DR53" i="13"/>
  <c r="DR55" i="13"/>
  <c r="DR54" i="13"/>
  <c r="DR56" i="13"/>
  <c r="DQ27" i="41"/>
  <c r="DQ28" i="41"/>
  <c r="DN30" i="29"/>
  <c r="DM54" i="29"/>
  <c r="DM55" i="29"/>
  <c r="DM53" i="29"/>
  <c r="DM56" i="29"/>
  <c r="DQ27" i="19"/>
  <c r="DQ28" i="19"/>
  <c r="DQ28" i="35"/>
  <c r="DQ27" i="35"/>
  <c r="DO28" i="25"/>
  <c r="DO27" i="25"/>
  <c r="DO30" i="51"/>
  <c r="DN54" i="51"/>
  <c r="DN56" i="51"/>
  <c r="DN53" i="51"/>
  <c r="DN55" i="51"/>
  <c r="DQ28" i="43"/>
  <c r="DQ27" i="43"/>
  <c r="DL54" i="55"/>
  <c r="DL55" i="55"/>
  <c r="DM30" i="55"/>
  <c r="DL53" i="55"/>
  <c r="DL56" i="55"/>
  <c r="DK28" i="33"/>
  <c r="DK27" i="33"/>
  <c r="DI55" i="61"/>
  <c r="DI54" i="61"/>
  <c r="DI56" i="61"/>
  <c r="DJ30" i="61"/>
  <c r="DI53" i="61"/>
  <c r="DQ30" i="47"/>
  <c r="DP55" i="47"/>
  <c r="DP54" i="47"/>
  <c r="DP53" i="47"/>
  <c r="DP56" i="47"/>
  <c r="DR28" i="64"/>
  <c r="DR27" i="64"/>
  <c r="DR56" i="39"/>
  <c r="DS30" i="39"/>
  <c r="DR54" i="39"/>
  <c r="DR55" i="39"/>
  <c r="DR53" i="39"/>
  <c r="DP28" i="23"/>
  <c r="DP27" i="23"/>
  <c r="DQ53" i="23"/>
  <c r="DQ55" i="23"/>
  <c r="DR30" i="23"/>
  <c r="DQ54" i="23"/>
  <c r="DQ56" i="23"/>
  <c r="DL28" i="53"/>
  <c r="DL27" i="53"/>
  <c r="DJ56" i="59"/>
  <c r="DK30" i="59"/>
  <c r="DJ53" i="59"/>
  <c r="DJ55" i="59"/>
  <c r="DJ54" i="59"/>
  <c r="DQ28" i="37"/>
  <c r="DQ27" i="37"/>
  <c r="DN27" i="49"/>
  <c r="DN28" i="49"/>
  <c r="DO54" i="49"/>
  <c r="DP30" i="49"/>
  <c r="DO55" i="49"/>
  <c r="DO56" i="49"/>
  <c r="DO53" i="49"/>
  <c r="DQ28" i="17"/>
  <c r="DQ27" i="17"/>
  <c r="DL28" i="27"/>
  <c r="DL27" i="27"/>
  <c r="DQ53" i="11"/>
  <c r="DQ56" i="11"/>
  <c r="DR30" i="11"/>
  <c r="DQ55" i="11"/>
  <c r="DQ54" i="11"/>
  <c r="DR54" i="15"/>
  <c r="DR56" i="15"/>
  <c r="DS30" i="15"/>
  <c r="DR53" i="15"/>
  <c r="DR55" i="15"/>
  <c r="DJ28" i="57"/>
  <c r="DJ27" i="57"/>
  <c r="DR53" i="41"/>
  <c r="DR55" i="41"/>
  <c r="DS30" i="41"/>
  <c r="DR54" i="41"/>
  <c r="DR56" i="41"/>
  <c r="DL27" i="29"/>
  <c r="DL28" i="29"/>
  <c r="DR54" i="19"/>
  <c r="DR55" i="19"/>
  <c r="DS30" i="19"/>
  <c r="DR53" i="19"/>
  <c r="DR56" i="19"/>
  <c r="DS30" i="35"/>
  <c r="DR53" i="35"/>
  <c r="DR56" i="35"/>
  <c r="DR54" i="35"/>
  <c r="DR55" i="35"/>
  <c r="DQ30" i="25"/>
  <c r="DP53" i="25"/>
  <c r="DP56" i="25"/>
  <c r="DP54" i="25"/>
  <c r="DP55" i="25"/>
  <c r="DM28" i="51"/>
  <c r="DM27" i="51"/>
  <c r="DS30" i="43"/>
  <c r="DR54" i="43"/>
  <c r="DR56" i="43"/>
  <c r="DR53" i="43"/>
  <c r="DR55" i="43"/>
  <c r="DK27" i="55"/>
  <c r="DK28" i="55"/>
  <c r="DM30" i="33"/>
  <c r="DL53" i="33"/>
  <c r="DL55" i="33"/>
  <c r="DL54" i="33"/>
  <c r="DL56" i="33"/>
  <c r="DH28" i="61"/>
  <c r="DH27" i="61"/>
  <c r="DO27" i="47"/>
  <c r="DO28" i="47"/>
  <c r="DT30" i="64"/>
  <c r="DS53" i="64"/>
  <c r="DS55" i="64"/>
  <c r="DS54" i="64"/>
  <c r="DS56" i="64"/>
  <c r="DQ27" i="39"/>
  <c r="DQ28" i="39"/>
  <c r="DM54" i="53"/>
  <c r="DM56" i="53"/>
  <c r="DM53" i="53"/>
  <c r="DN30" i="53"/>
  <c r="DM55" i="53"/>
  <c r="DI28" i="59"/>
  <c r="DI27" i="59"/>
  <c r="DR54" i="37"/>
  <c r="DR55" i="37"/>
  <c r="DS30" i="37"/>
  <c r="DR53" i="37"/>
  <c r="DR56" i="37"/>
  <c r="DR53" i="17"/>
  <c r="DR55" i="17"/>
  <c r="DS30" i="17"/>
  <c r="DR56" i="17"/>
  <c r="DR54" i="17"/>
  <c r="DN30" i="27"/>
  <c r="DM54" i="27"/>
  <c r="DM56" i="27"/>
  <c r="DM53" i="27"/>
  <c r="DM55" i="27"/>
  <c r="DP28" i="11"/>
  <c r="DP27" i="11"/>
  <c r="DQ28" i="15"/>
  <c r="DQ27" i="15"/>
  <c r="DK53" i="57"/>
  <c r="DL30" i="57"/>
  <c r="DK54" i="57"/>
  <c r="DK56" i="57"/>
  <c r="DK55" i="57"/>
  <c r="H25" i="3"/>
  <c r="AX54" i="3"/>
  <c r="AX55" i="3"/>
  <c r="AY30" i="3"/>
  <c r="AY56" i="3" s="1"/>
  <c r="AX53" i="3"/>
  <c r="AX56" i="3"/>
  <c r="DK28" i="57" l="1"/>
  <c r="DK27" i="57"/>
  <c r="DM28" i="27"/>
  <c r="DM27" i="27"/>
  <c r="DS53" i="17"/>
  <c r="DS55" i="17"/>
  <c r="DT30" i="17"/>
  <c r="DS54" i="17"/>
  <c r="DS56" i="17"/>
  <c r="DR27" i="17"/>
  <c r="DR28" i="17"/>
  <c r="DR28" i="37"/>
  <c r="DR27" i="37"/>
  <c r="DM27" i="53"/>
  <c r="DM28" i="53"/>
  <c r="DS27" i="64"/>
  <c r="DS28" i="64"/>
  <c r="DM53" i="33"/>
  <c r="DM56" i="33"/>
  <c r="DN30" i="33"/>
  <c r="DM54" i="33"/>
  <c r="DM55" i="33"/>
  <c r="DR28" i="43"/>
  <c r="DR27" i="43"/>
  <c r="DR30" i="25"/>
  <c r="DQ56" i="25"/>
  <c r="DQ54" i="25"/>
  <c r="DQ55" i="25"/>
  <c r="DQ53" i="25"/>
  <c r="DR28" i="35"/>
  <c r="DR27" i="35"/>
  <c r="DT30" i="19"/>
  <c r="DS53" i="19"/>
  <c r="DS56" i="19"/>
  <c r="DS54" i="19"/>
  <c r="DS55" i="19"/>
  <c r="DT30" i="15"/>
  <c r="DS54" i="15"/>
  <c r="DS55" i="15"/>
  <c r="DS53" i="15"/>
  <c r="DS56" i="15"/>
  <c r="DO27" i="49"/>
  <c r="DO28" i="49"/>
  <c r="DK54" i="59"/>
  <c r="DK55" i="59"/>
  <c r="DL30" i="59"/>
  <c r="DK53" i="59"/>
  <c r="DK56" i="59"/>
  <c r="DS30" i="23"/>
  <c r="DR54" i="23"/>
  <c r="DR56" i="23"/>
  <c r="DR53" i="23"/>
  <c r="DR55" i="23"/>
  <c r="DQ28" i="23"/>
  <c r="DQ27" i="23"/>
  <c r="DS56" i="39"/>
  <c r="DT30" i="39"/>
  <c r="DS54" i="39"/>
  <c r="DS53" i="39"/>
  <c r="DS55" i="39"/>
  <c r="DQ56" i="47"/>
  <c r="DQ54" i="47"/>
  <c r="DQ55" i="47"/>
  <c r="DQ53" i="47"/>
  <c r="DR30" i="47"/>
  <c r="DK30" i="61"/>
  <c r="DJ53" i="61"/>
  <c r="DJ55" i="61"/>
  <c r="DJ54" i="61"/>
  <c r="DJ56" i="61"/>
  <c r="DN30" i="55"/>
  <c r="DM54" i="55"/>
  <c r="DM56" i="55"/>
  <c r="DM53" i="55"/>
  <c r="DM55" i="55"/>
  <c r="DN27" i="51"/>
  <c r="DN28" i="51"/>
  <c r="DN53" i="29"/>
  <c r="DN56" i="29"/>
  <c r="DO30" i="29"/>
  <c r="DN54" i="29"/>
  <c r="DN55" i="29"/>
  <c r="DR27" i="13"/>
  <c r="DR28" i="13"/>
  <c r="DN30" i="31"/>
  <c r="DM53" i="31"/>
  <c r="DM56" i="31"/>
  <c r="DM54" i="31"/>
  <c r="DM55" i="31"/>
  <c r="DM30" i="57"/>
  <c r="DL54" i="57"/>
  <c r="DL55" i="57"/>
  <c r="DL53" i="57"/>
  <c r="DL56" i="57"/>
  <c r="DO30" i="27"/>
  <c r="DN53" i="27"/>
  <c r="DN56" i="27"/>
  <c r="DN54" i="27"/>
  <c r="DN55" i="27"/>
  <c r="DT30" i="37"/>
  <c r="DS53" i="37"/>
  <c r="DS56" i="37"/>
  <c r="DS54" i="37"/>
  <c r="DS55" i="37"/>
  <c r="DN53" i="53"/>
  <c r="DO30" i="53"/>
  <c r="DN54" i="53"/>
  <c r="DN55" i="53"/>
  <c r="DN56" i="53"/>
  <c r="DT53" i="64"/>
  <c r="DU30" i="64"/>
  <c r="DT56" i="64"/>
  <c r="DT54" i="64"/>
  <c r="DT55" i="64"/>
  <c r="DL28" i="33"/>
  <c r="DL27" i="33"/>
  <c r="DS53" i="43"/>
  <c r="DS55" i="43"/>
  <c r="DT30" i="43"/>
  <c r="DS54" i="43"/>
  <c r="DS56" i="43"/>
  <c r="DP27" i="25"/>
  <c r="DP28" i="25"/>
  <c r="DS54" i="35"/>
  <c r="DS56" i="35"/>
  <c r="DT30" i="35"/>
  <c r="DS53" i="35"/>
  <c r="DS55" i="35"/>
  <c r="DR27" i="19"/>
  <c r="DR28" i="19"/>
  <c r="DT30" i="41"/>
  <c r="DS53" i="41"/>
  <c r="DS56" i="41"/>
  <c r="DS54" i="41"/>
  <c r="DS55" i="41"/>
  <c r="DR28" i="41"/>
  <c r="DR27" i="41"/>
  <c r="DR27" i="15"/>
  <c r="DR28" i="15"/>
  <c r="DR54" i="11"/>
  <c r="DS30" i="11"/>
  <c r="DR56" i="11"/>
  <c r="DR53" i="11"/>
  <c r="DR55" i="11"/>
  <c r="DQ27" i="11"/>
  <c r="DQ28" i="11"/>
  <c r="DQ30" i="49"/>
  <c r="DP54" i="49"/>
  <c r="DP56" i="49"/>
  <c r="DP55" i="49"/>
  <c r="DP53" i="49"/>
  <c r="DJ28" i="59"/>
  <c r="DJ27" i="59"/>
  <c r="DR28" i="39"/>
  <c r="DR27" i="39"/>
  <c r="DP28" i="47"/>
  <c r="DP27" i="47"/>
  <c r="DI28" i="61"/>
  <c r="DI27" i="61"/>
  <c r="DL28" i="55"/>
  <c r="DL27" i="55"/>
  <c r="DO53" i="51"/>
  <c r="DO54" i="51"/>
  <c r="DO55" i="51"/>
  <c r="DP30" i="51"/>
  <c r="DO56" i="51"/>
  <c r="DM28" i="29"/>
  <c r="DM27" i="29"/>
  <c r="DT30" i="13"/>
  <c r="DS53" i="13"/>
  <c r="DS56" i="13"/>
  <c r="DS54" i="13"/>
  <c r="DS55" i="13"/>
  <c r="DL28" i="31"/>
  <c r="DL27" i="31"/>
  <c r="DS30" i="45"/>
  <c r="DR53" i="45"/>
  <c r="DR56" i="45"/>
  <c r="DR54" i="45"/>
  <c r="DR55" i="45"/>
  <c r="DQ28" i="45"/>
  <c r="DQ27" i="45"/>
  <c r="AX28" i="3"/>
  <c r="AY55" i="3"/>
  <c r="AY54" i="3"/>
  <c r="AX27" i="3"/>
  <c r="AX24" i="3" s="1"/>
  <c r="AZ30" i="3"/>
  <c r="AZ54" i="3" s="1"/>
  <c r="AY53" i="3"/>
  <c r="DT30" i="45" l="1"/>
  <c r="DS54" i="45"/>
  <c r="DS55" i="45"/>
  <c r="DS53" i="45"/>
  <c r="DS56" i="45"/>
  <c r="DS27" i="13"/>
  <c r="DS28" i="13"/>
  <c r="DO28" i="51"/>
  <c r="DO27" i="51"/>
  <c r="DS28" i="41"/>
  <c r="DS27" i="41"/>
  <c r="DT53" i="35"/>
  <c r="DT56" i="35"/>
  <c r="DU30" i="35"/>
  <c r="DT54" i="35"/>
  <c r="DT55" i="35"/>
  <c r="DT27" i="64"/>
  <c r="DT28" i="64"/>
  <c r="DP30" i="53"/>
  <c r="DO56" i="53"/>
  <c r="DO54" i="53"/>
  <c r="DO53" i="53"/>
  <c r="DO55" i="53"/>
  <c r="DU30" i="37"/>
  <c r="DT53" i="37"/>
  <c r="DT56" i="37"/>
  <c r="DT54" i="37"/>
  <c r="DT55" i="37"/>
  <c r="DN27" i="27"/>
  <c r="DN28" i="27"/>
  <c r="DM53" i="57"/>
  <c r="DM56" i="57"/>
  <c r="DM54" i="57"/>
  <c r="DM55" i="57"/>
  <c r="DN30" i="57"/>
  <c r="DM27" i="31"/>
  <c r="DM28" i="31"/>
  <c r="DO54" i="29"/>
  <c r="DO53" i="29"/>
  <c r="DO56" i="29"/>
  <c r="DP30" i="29"/>
  <c r="DO55" i="29"/>
  <c r="DN28" i="29"/>
  <c r="DN27" i="29"/>
  <c r="DM28" i="55"/>
  <c r="DM27" i="55"/>
  <c r="DK56" i="61"/>
  <c r="DL30" i="61"/>
  <c r="DK54" i="61"/>
  <c r="DK55" i="61"/>
  <c r="DK53" i="61"/>
  <c r="DQ28" i="47"/>
  <c r="DQ27" i="47"/>
  <c r="DR27" i="23"/>
  <c r="DR28" i="23"/>
  <c r="DM30" i="59"/>
  <c r="DL54" i="59"/>
  <c r="DL56" i="59"/>
  <c r="DL53" i="59"/>
  <c r="DL55" i="59"/>
  <c r="DS27" i="15"/>
  <c r="DS28" i="15"/>
  <c r="DU30" i="19"/>
  <c r="DT53" i="19"/>
  <c r="DT55" i="19"/>
  <c r="DT54" i="19"/>
  <c r="DT56" i="19"/>
  <c r="DN53" i="33"/>
  <c r="DN54" i="33"/>
  <c r="DN56" i="33"/>
  <c r="DO30" i="33"/>
  <c r="DN55" i="33"/>
  <c r="DM28" i="33"/>
  <c r="DM27" i="33"/>
  <c r="DR27" i="45"/>
  <c r="DR28" i="45"/>
  <c r="DU30" i="13"/>
  <c r="DT53" i="13"/>
  <c r="DT55" i="13"/>
  <c r="DT54" i="13"/>
  <c r="DT56" i="13"/>
  <c r="DP54" i="51"/>
  <c r="DP55" i="51"/>
  <c r="DP53" i="51"/>
  <c r="DQ30" i="51"/>
  <c r="DP56" i="51"/>
  <c r="DP28" i="49"/>
  <c r="DP27" i="49"/>
  <c r="DQ55" i="49"/>
  <c r="DR30" i="49"/>
  <c r="DQ56" i="49"/>
  <c r="DQ54" i="49"/>
  <c r="DQ53" i="49"/>
  <c r="DR28" i="11"/>
  <c r="DR27" i="11"/>
  <c r="DS53" i="11"/>
  <c r="DS55" i="11"/>
  <c r="DS56" i="11"/>
  <c r="DT30" i="11"/>
  <c r="DS54" i="11"/>
  <c r="DU30" i="41"/>
  <c r="DT54" i="41"/>
  <c r="DT56" i="41"/>
  <c r="DT53" i="41"/>
  <c r="DT55" i="41"/>
  <c r="DS28" i="35"/>
  <c r="DS27" i="35"/>
  <c r="DT54" i="43"/>
  <c r="DT55" i="43"/>
  <c r="DU30" i="43"/>
  <c r="DT53" i="43"/>
  <c r="DT56" i="43"/>
  <c r="DS28" i="43"/>
  <c r="DS27" i="43"/>
  <c r="DU54" i="64"/>
  <c r="DU55" i="64"/>
  <c r="DU53" i="64"/>
  <c r="DV30" i="64"/>
  <c r="DU56" i="64"/>
  <c r="DN27" i="53"/>
  <c r="DN28" i="53"/>
  <c r="DS28" i="37"/>
  <c r="DS27" i="37"/>
  <c r="DO54" i="27"/>
  <c r="DO53" i="27"/>
  <c r="DO55" i="27"/>
  <c r="DP30" i="27"/>
  <c r="DO56" i="27"/>
  <c r="DL27" i="57"/>
  <c r="DL28" i="57"/>
  <c r="DN56" i="31"/>
  <c r="DO30" i="31"/>
  <c r="DN53" i="31"/>
  <c r="DN55" i="31"/>
  <c r="DN54" i="31"/>
  <c r="DN53" i="55"/>
  <c r="DN55" i="55"/>
  <c r="DO30" i="55"/>
  <c r="DN54" i="55"/>
  <c r="DN56" i="55"/>
  <c r="DJ27" i="61"/>
  <c r="DJ28" i="61"/>
  <c r="DS30" i="47"/>
  <c r="DR53" i="47"/>
  <c r="DR56" i="47"/>
  <c r="DR54" i="47"/>
  <c r="DR55" i="47"/>
  <c r="DS28" i="39"/>
  <c r="DS27" i="39"/>
  <c r="DU30" i="39"/>
  <c r="DT53" i="39"/>
  <c r="DT54" i="39"/>
  <c r="DT56" i="39"/>
  <c r="DT55" i="39"/>
  <c r="DT30" i="23"/>
  <c r="DS53" i="23"/>
  <c r="DS56" i="23"/>
  <c r="DS54" i="23"/>
  <c r="DS55" i="23"/>
  <c r="DK27" i="59"/>
  <c r="DK28" i="59"/>
  <c r="DT53" i="15"/>
  <c r="DT55" i="15"/>
  <c r="DU30" i="15"/>
  <c r="DT54" i="15"/>
  <c r="DT56" i="15"/>
  <c r="DS27" i="19"/>
  <c r="DS28" i="19"/>
  <c r="DQ27" i="25"/>
  <c r="DQ28" i="25"/>
  <c r="DR54" i="25"/>
  <c r="DR55" i="25"/>
  <c r="DS30" i="25"/>
  <c r="DR53" i="25"/>
  <c r="DR56" i="25"/>
  <c r="DU30" i="17"/>
  <c r="DT53" i="17"/>
  <c r="DT56" i="17"/>
  <c r="DT54" i="17"/>
  <c r="DT55" i="17"/>
  <c r="DS28" i="17"/>
  <c r="DS27" i="17"/>
  <c r="BA30" i="3"/>
  <c r="BA56" i="3" s="1"/>
  <c r="AZ56" i="3"/>
  <c r="AZ53" i="3"/>
  <c r="AY28" i="3"/>
  <c r="AZ55" i="3"/>
  <c r="AY27" i="3"/>
  <c r="AY24" i="3" s="1"/>
  <c r="DV30" i="17" l="1"/>
  <c r="DU53" i="17"/>
  <c r="DU56" i="17"/>
  <c r="DU54" i="17"/>
  <c r="DU55" i="17"/>
  <c r="DR28" i="25"/>
  <c r="DR27" i="25"/>
  <c r="DU54" i="15"/>
  <c r="DU56" i="15"/>
  <c r="DV30" i="15"/>
  <c r="DU53" i="15"/>
  <c r="DU55" i="15"/>
  <c r="DT27" i="15"/>
  <c r="DT28" i="15"/>
  <c r="DS28" i="23"/>
  <c r="DS27" i="23"/>
  <c r="DU56" i="39"/>
  <c r="DU53" i="39"/>
  <c r="DV30" i="39"/>
  <c r="DU55" i="39"/>
  <c r="DU54" i="39"/>
  <c r="DR27" i="47"/>
  <c r="DR28" i="47"/>
  <c r="DO53" i="55"/>
  <c r="DO54" i="55"/>
  <c r="DO55" i="55"/>
  <c r="DP30" i="55"/>
  <c r="DO56" i="55"/>
  <c r="DN27" i="55"/>
  <c r="DN28" i="55"/>
  <c r="DO54" i="31"/>
  <c r="DP30" i="31"/>
  <c r="DO53" i="31"/>
  <c r="DO55" i="31"/>
  <c r="DO56" i="31"/>
  <c r="DV56" i="64"/>
  <c r="DV53" i="64"/>
  <c r="DV55" i="64"/>
  <c r="DV54" i="64"/>
  <c r="DW30" i="64"/>
  <c r="DV30" i="43"/>
  <c r="DU53" i="43"/>
  <c r="DU56" i="43"/>
  <c r="DU54" i="43"/>
  <c r="DU55" i="43"/>
  <c r="DT27" i="41"/>
  <c r="DT28" i="41"/>
  <c r="DS28" i="11"/>
  <c r="DS27" i="11"/>
  <c r="DR55" i="49"/>
  <c r="DR53" i="49"/>
  <c r="DR54" i="49"/>
  <c r="DS30" i="49"/>
  <c r="DR56" i="49"/>
  <c r="DP27" i="51"/>
  <c r="DP28" i="51"/>
  <c r="DT28" i="13"/>
  <c r="DT27" i="13"/>
  <c r="DN28" i="33"/>
  <c r="DN27" i="33"/>
  <c r="DT28" i="19"/>
  <c r="DT27" i="19"/>
  <c r="DN30" i="59"/>
  <c r="DM53" i="59"/>
  <c r="DM56" i="59"/>
  <c r="DM54" i="59"/>
  <c r="DM55" i="59"/>
  <c r="DM30" i="61"/>
  <c r="DL53" i="61"/>
  <c r="DL56" i="61"/>
  <c r="DL54" i="61"/>
  <c r="DL55" i="61"/>
  <c r="DU53" i="37"/>
  <c r="DU55" i="37"/>
  <c r="DV30" i="37"/>
  <c r="DU54" i="37"/>
  <c r="DU56" i="37"/>
  <c r="DO27" i="53"/>
  <c r="DO28" i="53"/>
  <c r="DU54" i="35"/>
  <c r="DU55" i="35"/>
  <c r="DV30" i="35"/>
  <c r="DU53" i="35"/>
  <c r="DU56" i="35"/>
  <c r="DT27" i="35"/>
  <c r="DT28" i="35"/>
  <c r="DS27" i="45"/>
  <c r="DS28" i="45"/>
  <c r="DT28" i="17"/>
  <c r="DT27" i="17"/>
  <c r="DS54" i="25"/>
  <c r="DS55" i="25"/>
  <c r="DT30" i="25"/>
  <c r="DS53" i="25"/>
  <c r="DS56" i="25"/>
  <c r="DT53" i="23"/>
  <c r="DT55" i="23"/>
  <c r="DU30" i="23"/>
  <c r="DT54" i="23"/>
  <c r="DT56" i="23"/>
  <c r="DT27" i="39"/>
  <c r="DT28" i="39"/>
  <c r="DS54" i="47"/>
  <c r="DS55" i="47"/>
  <c r="DT30" i="47"/>
  <c r="DS53" i="47"/>
  <c r="DS56" i="47"/>
  <c r="DN27" i="31"/>
  <c r="DN28" i="31"/>
  <c r="DP54" i="27"/>
  <c r="DP55" i="27"/>
  <c r="DQ30" i="27"/>
  <c r="DP53" i="27"/>
  <c r="DP56" i="27"/>
  <c r="DO28" i="27"/>
  <c r="DO27" i="27"/>
  <c r="DU28" i="64"/>
  <c r="DU27" i="64"/>
  <c r="DT27" i="43"/>
  <c r="DT28" i="43"/>
  <c r="DU53" i="41"/>
  <c r="DU55" i="41"/>
  <c r="DV30" i="41"/>
  <c r="DU54" i="41"/>
  <c r="DU56" i="41"/>
  <c r="DT55" i="11"/>
  <c r="DT54" i="11"/>
  <c r="DT53" i="11"/>
  <c r="DU30" i="11"/>
  <c r="DT56" i="11"/>
  <c r="DQ28" i="49"/>
  <c r="DQ27" i="49"/>
  <c r="DQ54" i="51"/>
  <c r="DQ55" i="51"/>
  <c r="DR30" i="51"/>
  <c r="DQ53" i="51"/>
  <c r="DQ56" i="51"/>
  <c r="DU54" i="13"/>
  <c r="DU56" i="13"/>
  <c r="DV30" i="13"/>
  <c r="DU53" i="13"/>
  <c r="DU55" i="13"/>
  <c r="DP30" i="33"/>
  <c r="DO54" i="33"/>
  <c r="DO55" i="33"/>
  <c r="DO53" i="33"/>
  <c r="DO56" i="33"/>
  <c r="DV30" i="19"/>
  <c r="DU54" i="19"/>
  <c r="DU56" i="19"/>
  <c r="DU53" i="19"/>
  <c r="DU55" i="19"/>
  <c r="DL27" i="59"/>
  <c r="DL28" i="59"/>
  <c r="DK28" i="61"/>
  <c r="DK27" i="61"/>
  <c r="DP54" i="29"/>
  <c r="DP56" i="29"/>
  <c r="DP53" i="29"/>
  <c r="DP55" i="29"/>
  <c r="DQ30" i="29"/>
  <c r="DO27" i="29"/>
  <c r="DO28" i="29"/>
  <c r="DO30" i="57"/>
  <c r="DN53" i="57"/>
  <c r="DN56" i="57"/>
  <c r="DN54" i="57"/>
  <c r="DN55" i="57"/>
  <c r="DM28" i="57"/>
  <c r="DM27" i="57"/>
  <c r="DT28" i="37"/>
  <c r="DT27" i="37"/>
  <c r="DQ30" i="53"/>
  <c r="DP56" i="53"/>
  <c r="DP53" i="53"/>
  <c r="DP55" i="53"/>
  <c r="DP54" i="53"/>
  <c r="DU30" i="45"/>
  <c r="DT53" i="45"/>
  <c r="DT55" i="45"/>
  <c r="DT54" i="45"/>
  <c r="DT56" i="45"/>
  <c r="BA53" i="3"/>
  <c r="BA54" i="3"/>
  <c r="BA55" i="3"/>
  <c r="BB30" i="3"/>
  <c r="BB55" i="3" s="1"/>
  <c r="AZ27" i="3"/>
  <c r="AZ24" i="3" s="1"/>
  <c r="AZ28" i="3"/>
  <c r="DV54" i="19" l="1"/>
  <c r="DV56" i="19"/>
  <c r="DW30" i="19"/>
  <c r="DV53" i="19"/>
  <c r="DV55" i="19"/>
  <c r="DO28" i="33"/>
  <c r="DO27" i="33"/>
  <c r="DV54" i="13"/>
  <c r="DV55" i="13"/>
  <c r="DW30" i="13"/>
  <c r="DV53" i="13"/>
  <c r="DV56" i="13"/>
  <c r="DQ28" i="51"/>
  <c r="DQ27" i="51"/>
  <c r="DT28" i="11"/>
  <c r="DT27" i="11"/>
  <c r="DR30" i="27"/>
  <c r="DQ54" i="27"/>
  <c r="DQ56" i="27"/>
  <c r="DQ53" i="27"/>
  <c r="DQ55" i="27"/>
  <c r="DS28" i="47"/>
  <c r="DS27" i="47"/>
  <c r="DU53" i="23"/>
  <c r="DU55" i="23"/>
  <c r="DV30" i="23"/>
  <c r="DU54" i="23"/>
  <c r="DU56" i="23"/>
  <c r="DT28" i="23"/>
  <c r="DT27" i="23"/>
  <c r="DS27" i="25"/>
  <c r="DS28" i="25"/>
  <c r="DV53" i="35"/>
  <c r="DV56" i="35"/>
  <c r="DW30" i="35"/>
  <c r="DV54" i="35"/>
  <c r="DV55" i="35"/>
  <c r="DM54" i="61"/>
  <c r="DM53" i="61"/>
  <c r="DM55" i="61"/>
  <c r="DN30" i="61"/>
  <c r="DM56" i="61"/>
  <c r="DM27" i="59"/>
  <c r="DM28" i="59"/>
  <c r="DU27" i="43"/>
  <c r="DU28" i="43"/>
  <c r="DW54" i="64"/>
  <c r="DW55" i="64"/>
  <c r="DW53" i="64"/>
  <c r="DW56" i="64"/>
  <c r="DP54" i="31"/>
  <c r="DP55" i="31"/>
  <c r="DQ30" i="31"/>
  <c r="DP53" i="31"/>
  <c r="DP56" i="31"/>
  <c r="DO28" i="55"/>
  <c r="DO27" i="55"/>
  <c r="DU27" i="39"/>
  <c r="DU28" i="39"/>
  <c r="DV54" i="15"/>
  <c r="DV55" i="15"/>
  <c r="DW30" i="15"/>
  <c r="DV53" i="15"/>
  <c r="DV56" i="15"/>
  <c r="DU27" i="17"/>
  <c r="DU28" i="17"/>
  <c r="DV30" i="45"/>
  <c r="DU53" i="45"/>
  <c r="DU55" i="45"/>
  <c r="DU54" i="45"/>
  <c r="DU56" i="45"/>
  <c r="DO53" i="57"/>
  <c r="DO54" i="57"/>
  <c r="DO55" i="57"/>
  <c r="DP30" i="57"/>
  <c r="DO56" i="57"/>
  <c r="DT28" i="45"/>
  <c r="DT27" i="45"/>
  <c r="DP28" i="53"/>
  <c r="DP27" i="53"/>
  <c r="DQ54" i="53"/>
  <c r="DR30" i="53"/>
  <c r="DQ53" i="53"/>
  <c r="DQ55" i="53"/>
  <c r="DQ56" i="53"/>
  <c r="DN27" i="57"/>
  <c r="DN28" i="57"/>
  <c r="DQ54" i="29"/>
  <c r="DQ56" i="29"/>
  <c r="DR30" i="29"/>
  <c r="DQ53" i="29"/>
  <c r="DQ55" i="29"/>
  <c r="DP28" i="29"/>
  <c r="DP27" i="29"/>
  <c r="DU28" i="19"/>
  <c r="DU27" i="19"/>
  <c r="DQ30" i="33"/>
  <c r="DP53" i="33"/>
  <c r="DP55" i="33"/>
  <c r="DP54" i="33"/>
  <c r="DP56" i="33"/>
  <c r="DU27" i="13"/>
  <c r="DU28" i="13"/>
  <c r="DS30" i="51"/>
  <c r="DR53" i="51"/>
  <c r="DR56" i="51"/>
  <c r="DR54" i="51"/>
  <c r="DR55" i="51"/>
  <c r="DU54" i="11"/>
  <c r="DU53" i="11"/>
  <c r="DU55" i="11"/>
  <c r="DV30" i="11"/>
  <c r="DU56" i="11"/>
  <c r="DV56" i="41"/>
  <c r="DV54" i="41"/>
  <c r="DV55" i="41"/>
  <c r="DW30" i="41"/>
  <c r="DV53" i="41"/>
  <c r="DU28" i="41"/>
  <c r="DU27" i="41"/>
  <c r="DP28" i="27"/>
  <c r="DP27" i="27"/>
  <c r="DT54" i="47"/>
  <c r="DT53" i="47"/>
  <c r="DU30" i="47"/>
  <c r="DT55" i="47"/>
  <c r="DT56" i="47"/>
  <c r="DT54" i="25"/>
  <c r="DT55" i="25"/>
  <c r="DU30" i="25"/>
  <c r="DT53" i="25"/>
  <c r="DT56" i="25"/>
  <c r="DU27" i="35"/>
  <c r="DU28" i="35"/>
  <c r="DV54" i="37"/>
  <c r="DW30" i="37"/>
  <c r="DV53" i="37"/>
  <c r="DV56" i="37"/>
  <c r="DV55" i="37"/>
  <c r="DU28" i="37"/>
  <c r="DU27" i="37"/>
  <c r="DL28" i="61"/>
  <c r="DL27" i="61"/>
  <c r="DO30" i="59"/>
  <c r="DN54" i="59"/>
  <c r="DN56" i="59"/>
  <c r="DN53" i="59"/>
  <c r="DN55" i="59"/>
  <c r="DS55" i="49"/>
  <c r="DS54" i="49"/>
  <c r="DT30" i="49"/>
  <c r="DS56" i="49"/>
  <c r="DS53" i="49"/>
  <c r="DR27" i="49"/>
  <c r="DR28" i="49"/>
  <c r="DW30" i="43"/>
  <c r="DV54" i="43"/>
  <c r="DV56" i="43"/>
  <c r="DV53" i="43"/>
  <c r="DV55" i="43"/>
  <c r="DV28" i="64"/>
  <c r="DV27" i="64"/>
  <c r="DO27" i="31"/>
  <c r="DO28" i="31"/>
  <c r="DQ30" i="55"/>
  <c r="DP54" i="55"/>
  <c r="DP56" i="55"/>
  <c r="DP53" i="55"/>
  <c r="DP55" i="55"/>
  <c r="DV55" i="39"/>
  <c r="DV54" i="39"/>
  <c r="DW30" i="39"/>
  <c r="DV53" i="39"/>
  <c r="DV56" i="39"/>
  <c r="DU28" i="15"/>
  <c r="DU27" i="15"/>
  <c r="DV54" i="17"/>
  <c r="DW30" i="17"/>
  <c r="DV53" i="17"/>
  <c r="DV56" i="17"/>
  <c r="DV55" i="17"/>
  <c r="BB53" i="3"/>
  <c r="BB28" i="3" s="1"/>
  <c r="BB54" i="3"/>
  <c r="BA28" i="3"/>
  <c r="BB56" i="3"/>
  <c r="BA27" i="3"/>
  <c r="BA24" i="3" s="1"/>
  <c r="BC30" i="3"/>
  <c r="BC55" i="3" s="1"/>
  <c r="DS27" i="49" l="1"/>
  <c r="DS28" i="49"/>
  <c r="DT55" i="49"/>
  <c r="DU30" i="49"/>
  <c r="DT56" i="49"/>
  <c r="DT53" i="49"/>
  <c r="DT54" i="49"/>
  <c r="DW53" i="17"/>
  <c r="DW56" i="17"/>
  <c r="DW54" i="17"/>
  <c r="DW55" i="17"/>
  <c r="DW53" i="39"/>
  <c r="DW54" i="39"/>
  <c r="DW55" i="39"/>
  <c r="DW56" i="39"/>
  <c r="DP27" i="55"/>
  <c r="DP28" i="55"/>
  <c r="DW54" i="43"/>
  <c r="DW55" i="43"/>
  <c r="DW56" i="43"/>
  <c r="DW53" i="43"/>
  <c r="DO54" i="59"/>
  <c r="DP30" i="59"/>
  <c r="DO53" i="59"/>
  <c r="DO56" i="59"/>
  <c r="DO55" i="59"/>
  <c r="DW53" i="37"/>
  <c r="DW56" i="37"/>
  <c r="DW54" i="37"/>
  <c r="DW55" i="37"/>
  <c r="DV30" i="25"/>
  <c r="DU53" i="25"/>
  <c r="DU56" i="25"/>
  <c r="DU54" i="25"/>
  <c r="DU55" i="25"/>
  <c r="DT28" i="47"/>
  <c r="DT27" i="47"/>
  <c r="DV28" i="41"/>
  <c r="DV27" i="41"/>
  <c r="DV53" i="11"/>
  <c r="DV55" i="11"/>
  <c r="DV54" i="11"/>
  <c r="DW30" i="11"/>
  <c r="DV56" i="11"/>
  <c r="DU27" i="11"/>
  <c r="DU28" i="11"/>
  <c r="DS53" i="51"/>
  <c r="DS55" i="51"/>
  <c r="DT30" i="51"/>
  <c r="DS54" i="51"/>
  <c r="DS56" i="51"/>
  <c r="DP28" i="33"/>
  <c r="DP27" i="33"/>
  <c r="DR54" i="29"/>
  <c r="DR56" i="29"/>
  <c r="DS30" i="29"/>
  <c r="DR53" i="29"/>
  <c r="DR55" i="29"/>
  <c r="DS30" i="53"/>
  <c r="DR54" i="53"/>
  <c r="DR56" i="53"/>
  <c r="DR53" i="53"/>
  <c r="DR55" i="53"/>
  <c r="DO28" i="57"/>
  <c r="DO27" i="57"/>
  <c r="DU27" i="45"/>
  <c r="DU28" i="45"/>
  <c r="DW54" i="15"/>
  <c r="DW55" i="15"/>
  <c r="DW53" i="15"/>
  <c r="DW56" i="15"/>
  <c r="DP28" i="31"/>
  <c r="DP27" i="31"/>
  <c r="DV55" i="23"/>
  <c r="DW30" i="23"/>
  <c r="DV53" i="23"/>
  <c r="DV56" i="23"/>
  <c r="DV54" i="23"/>
  <c r="DU28" i="23"/>
  <c r="DU27" i="23"/>
  <c r="DQ27" i="27"/>
  <c r="DQ28" i="27"/>
  <c r="DW53" i="13"/>
  <c r="DW55" i="13"/>
  <c r="DW56" i="13"/>
  <c r="DW54" i="13"/>
  <c r="DV27" i="19"/>
  <c r="DV28" i="19"/>
  <c r="DV28" i="17"/>
  <c r="DV27" i="17"/>
  <c r="DV28" i="39"/>
  <c r="DV27" i="39"/>
  <c r="DQ53" i="55"/>
  <c r="DQ55" i="55"/>
  <c r="DR30" i="55"/>
  <c r="DQ54" i="55"/>
  <c r="DQ56" i="55"/>
  <c r="DV27" i="43"/>
  <c r="DV28" i="43"/>
  <c r="DN27" i="59"/>
  <c r="DN28" i="59"/>
  <c r="DV27" i="37"/>
  <c r="DV28" i="37"/>
  <c r="DT27" i="25"/>
  <c r="DT28" i="25"/>
  <c r="DU53" i="47"/>
  <c r="DU54" i="47"/>
  <c r="DU55" i="47"/>
  <c r="DU56" i="47"/>
  <c r="DV30" i="47"/>
  <c r="DW53" i="41"/>
  <c r="DW56" i="41"/>
  <c r="DW54" i="41"/>
  <c r="DW55" i="41"/>
  <c r="DR27" i="51"/>
  <c r="DR28" i="51"/>
  <c r="DR30" i="33"/>
  <c r="DQ53" i="33"/>
  <c r="DQ56" i="33"/>
  <c r="DQ54" i="33"/>
  <c r="DQ55" i="33"/>
  <c r="DQ28" i="29"/>
  <c r="DQ27" i="29"/>
  <c r="DQ28" i="53"/>
  <c r="DQ27" i="53"/>
  <c r="DQ30" i="57"/>
  <c r="DP53" i="57"/>
  <c r="DP56" i="57"/>
  <c r="DP54" i="57"/>
  <c r="DP55" i="57"/>
  <c r="DW30" i="45"/>
  <c r="DV54" i="45"/>
  <c r="DV55" i="45"/>
  <c r="DV53" i="45"/>
  <c r="DV56" i="45"/>
  <c r="DV27" i="15"/>
  <c r="DV28" i="15"/>
  <c r="DQ54" i="31"/>
  <c r="DQ56" i="31"/>
  <c r="DR30" i="31"/>
  <c r="DQ53" i="31"/>
  <c r="DQ55" i="31"/>
  <c r="DW27" i="64"/>
  <c r="DW28" i="64"/>
  <c r="DN54" i="61"/>
  <c r="DN56" i="61"/>
  <c r="DO30" i="61"/>
  <c r="DN53" i="61"/>
  <c r="DN55" i="61"/>
  <c r="DM28" i="61"/>
  <c r="DM27" i="61"/>
  <c r="DW53" i="35"/>
  <c r="DW56" i="35"/>
  <c r="DW54" i="35"/>
  <c r="DW55" i="35"/>
  <c r="DV28" i="35"/>
  <c r="DV27" i="35"/>
  <c r="DS30" i="27"/>
  <c r="DR54" i="27"/>
  <c r="DR56" i="27"/>
  <c r="DR53" i="27"/>
  <c r="DR55" i="27"/>
  <c r="DV28" i="13"/>
  <c r="DV27" i="13"/>
  <c r="DW53" i="19"/>
  <c r="DW56" i="19"/>
  <c r="DW55" i="19"/>
  <c r="DW54" i="19"/>
  <c r="BB27" i="3"/>
  <c r="BB24" i="3" s="1"/>
  <c r="BC54" i="3"/>
  <c r="BC53" i="3"/>
  <c r="BC28" i="3" s="1"/>
  <c r="BD30" i="3"/>
  <c r="BD56" i="3" s="1"/>
  <c r="BC56" i="3"/>
  <c r="DT30" i="27" l="1"/>
  <c r="DS54" i="27"/>
  <c r="DS56" i="27"/>
  <c r="DS53" i="27"/>
  <c r="DS55" i="27"/>
  <c r="DW27" i="35"/>
  <c r="DW28" i="35"/>
  <c r="DN27" i="61"/>
  <c r="DN28" i="61"/>
  <c r="DS30" i="31"/>
  <c r="DR54" i="31"/>
  <c r="DR55" i="31"/>
  <c r="DR53" i="31"/>
  <c r="DR56" i="31"/>
  <c r="DV27" i="45"/>
  <c r="DV28" i="45"/>
  <c r="DR30" i="57"/>
  <c r="DQ53" i="57"/>
  <c r="DQ56" i="57"/>
  <c r="DQ54" i="57"/>
  <c r="DQ55" i="57"/>
  <c r="DQ28" i="33"/>
  <c r="DQ27" i="33"/>
  <c r="DV54" i="47"/>
  <c r="DW30" i="47"/>
  <c r="DV55" i="47"/>
  <c r="DV53" i="47"/>
  <c r="DV56" i="47"/>
  <c r="DU28" i="47"/>
  <c r="DU27" i="47"/>
  <c r="DV28" i="23"/>
  <c r="DV27" i="23"/>
  <c r="DW28" i="15"/>
  <c r="DW27" i="15"/>
  <c r="DR27" i="53"/>
  <c r="DR28" i="53"/>
  <c r="DS54" i="29"/>
  <c r="DS55" i="29"/>
  <c r="DT30" i="29"/>
  <c r="DS53" i="29"/>
  <c r="DS56" i="29"/>
  <c r="DV27" i="11"/>
  <c r="DV28" i="11"/>
  <c r="DU27" i="25"/>
  <c r="DU28" i="25"/>
  <c r="DO28" i="59"/>
  <c r="DO27" i="59"/>
  <c r="DW27" i="39"/>
  <c r="DW28" i="39"/>
  <c r="DW28" i="17"/>
  <c r="DW27" i="17"/>
  <c r="DT27" i="49"/>
  <c r="DT28" i="49"/>
  <c r="DU53" i="49"/>
  <c r="DV30" i="49"/>
  <c r="DU56" i="49"/>
  <c r="DU54" i="49"/>
  <c r="DU55" i="49"/>
  <c r="DW27" i="19"/>
  <c r="DW28" i="19"/>
  <c r="DR28" i="27"/>
  <c r="DR27" i="27"/>
  <c r="DO54" i="61"/>
  <c r="DO56" i="61"/>
  <c r="DP30" i="61"/>
  <c r="DO53" i="61"/>
  <c r="DO55" i="61"/>
  <c r="DQ27" i="31"/>
  <c r="DQ28" i="31"/>
  <c r="DW54" i="45"/>
  <c r="DW56" i="45"/>
  <c r="DW53" i="45"/>
  <c r="DW55" i="45"/>
  <c r="DP27" i="57"/>
  <c r="DP28" i="57"/>
  <c r="DR54" i="33"/>
  <c r="DR55" i="33"/>
  <c r="DS30" i="33"/>
  <c r="DR53" i="33"/>
  <c r="DR56" i="33"/>
  <c r="DW28" i="41"/>
  <c r="DW27" i="41"/>
  <c r="DR54" i="55"/>
  <c r="DR55" i="55"/>
  <c r="DS30" i="55"/>
  <c r="DR53" i="55"/>
  <c r="DR56" i="55"/>
  <c r="DQ28" i="55"/>
  <c r="DQ27" i="55"/>
  <c r="DW28" i="13"/>
  <c r="DW27" i="13"/>
  <c r="DW54" i="23"/>
  <c r="DW56" i="23"/>
  <c r="DW55" i="23"/>
  <c r="DW53" i="23"/>
  <c r="DS53" i="53"/>
  <c r="DT30" i="53"/>
  <c r="DS54" i="53"/>
  <c r="DS56" i="53"/>
  <c r="DS55" i="53"/>
  <c r="DR28" i="29"/>
  <c r="DR27" i="29"/>
  <c r="DU30" i="51"/>
  <c r="DT53" i="51"/>
  <c r="DT56" i="51"/>
  <c r="DT54" i="51"/>
  <c r="DT55" i="51"/>
  <c r="DS28" i="51"/>
  <c r="DS27" i="51"/>
  <c r="DW54" i="11"/>
  <c r="DW55" i="11"/>
  <c r="DW53" i="11"/>
  <c r="DW56" i="11"/>
  <c r="DW30" i="25"/>
  <c r="DV53" i="25"/>
  <c r="DV56" i="25"/>
  <c r="DV54" i="25"/>
  <c r="DV55" i="25"/>
  <c r="DW27" i="37"/>
  <c r="DW28" i="37"/>
  <c r="DP53" i="59"/>
  <c r="DP55" i="59"/>
  <c r="DQ30" i="59"/>
  <c r="DP54" i="59"/>
  <c r="DP56" i="59"/>
  <c r="DW28" i="43"/>
  <c r="DW27" i="43"/>
  <c r="BD54" i="3"/>
  <c r="BD55" i="3"/>
  <c r="BD53" i="3"/>
  <c r="BE30" i="3"/>
  <c r="BE53" i="3" s="1"/>
  <c r="BC27" i="3"/>
  <c r="BC24" i="3" s="1"/>
  <c r="DQ56" i="59" l="1"/>
  <c r="DR30" i="59"/>
  <c r="DQ53" i="59"/>
  <c r="DQ55" i="59"/>
  <c r="DQ54" i="59"/>
  <c r="DP28" i="59"/>
  <c r="DP27" i="59"/>
  <c r="DV27" i="25"/>
  <c r="DV28" i="25"/>
  <c r="DV30" i="51"/>
  <c r="DU53" i="51"/>
  <c r="DU56" i="51"/>
  <c r="DU54" i="51"/>
  <c r="DU55" i="51"/>
  <c r="DW28" i="23"/>
  <c r="DW27" i="23"/>
  <c r="DW53" i="25"/>
  <c r="DW56" i="25"/>
  <c r="DW54" i="25"/>
  <c r="DW55" i="25"/>
  <c r="DW27" i="11"/>
  <c r="DW28" i="11"/>
  <c r="DT28" i="51"/>
  <c r="DT27" i="51"/>
  <c r="DS27" i="53"/>
  <c r="DS28" i="53"/>
  <c r="DR27" i="55"/>
  <c r="DR28" i="55"/>
  <c r="DS54" i="33"/>
  <c r="DS55" i="33"/>
  <c r="DT30" i="33"/>
  <c r="DS53" i="33"/>
  <c r="DS56" i="33"/>
  <c r="DW27" i="45"/>
  <c r="DW28" i="45"/>
  <c r="DO27" i="61"/>
  <c r="DO28" i="61"/>
  <c r="DU27" i="49"/>
  <c r="DU28" i="49"/>
  <c r="DS28" i="29"/>
  <c r="DS27" i="29"/>
  <c r="DQ28" i="57"/>
  <c r="DQ27" i="57"/>
  <c r="DS54" i="31"/>
  <c r="DS56" i="31"/>
  <c r="DT30" i="31"/>
  <c r="DS53" i="31"/>
  <c r="DS55" i="31"/>
  <c r="DS28" i="27"/>
  <c r="DS27" i="27"/>
  <c r="DT55" i="53"/>
  <c r="DU30" i="53"/>
  <c r="DT53" i="53"/>
  <c r="DT56" i="53"/>
  <c r="DT54" i="53"/>
  <c r="DS54" i="55"/>
  <c r="DS55" i="55"/>
  <c r="DT30" i="55"/>
  <c r="DS53" i="55"/>
  <c r="DS56" i="55"/>
  <c r="DR27" i="33"/>
  <c r="DR28" i="33"/>
  <c r="DQ30" i="61"/>
  <c r="DP54" i="61"/>
  <c r="DP55" i="61"/>
  <c r="DP53" i="61"/>
  <c r="DP56" i="61"/>
  <c r="DV55" i="49"/>
  <c r="DV56" i="49"/>
  <c r="DV54" i="49"/>
  <c r="DV53" i="49"/>
  <c r="DW30" i="49"/>
  <c r="DU30" i="29"/>
  <c r="DT53" i="29"/>
  <c r="DT56" i="29"/>
  <c r="DT54" i="29"/>
  <c r="DT55" i="29"/>
  <c r="DV27" i="47"/>
  <c r="DV28" i="47"/>
  <c r="DW55" i="47"/>
  <c r="DW53" i="47"/>
  <c r="DW54" i="47"/>
  <c r="DW56" i="47"/>
  <c r="DS30" i="57"/>
  <c r="DR54" i="57"/>
  <c r="DR56" i="57"/>
  <c r="DR53" i="57"/>
  <c r="DR55" i="57"/>
  <c r="DR27" i="31"/>
  <c r="DR28" i="31"/>
  <c r="DT54" i="27"/>
  <c r="DT55" i="27"/>
  <c r="DU30" i="27"/>
  <c r="DT53" i="27"/>
  <c r="DT56" i="27"/>
  <c r="BE56" i="3"/>
  <c r="BF30" i="3"/>
  <c r="BF56" i="3" s="1"/>
  <c r="BE54" i="3"/>
  <c r="BD27" i="3"/>
  <c r="BD24" i="3" s="1"/>
  <c r="BD28" i="3"/>
  <c r="BE55" i="3"/>
  <c r="BE28" i="3" s="1"/>
  <c r="DW27" i="47" l="1"/>
  <c r="DW28" i="47"/>
  <c r="DV30" i="29"/>
  <c r="DU53" i="29"/>
  <c r="DU56" i="29"/>
  <c r="DU54" i="29"/>
  <c r="DU55" i="29"/>
  <c r="DT28" i="27"/>
  <c r="DT27" i="27"/>
  <c r="DT30" i="57"/>
  <c r="DS53" i="57"/>
  <c r="DS56" i="57"/>
  <c r="DS54" i="57"/>
  <c r="DS55" i="57"/>
  <c r="DT27" i="29"/>
  <c r="DT28" i="29"/>
  <c r="DW54" i="49"/>
  <c r="DW56" i="49"/>
  <c r="DW53" i="49"/>
  <c r="DW55" i="49"/>
  <c r="DP28" i="61"/>
  <c r="DP27" i="61"/>
  <c r="DU30" i="55"/>
  <c r="DT53" i="55"/>
  <c r="DT56" i="55"/>
  <c r="DT54" i="55"/>
  <c r="DT55" i="55"/>
  <c r="DU55" i="53"/>
  <c r="DU53" i="53"/>
  <c r="DU54" i="53"/>
  <c r="DV30" i="53"/>
  <c r="DU56" i="53"/>
  <c r="DT54" i="31"/>
  <c r="DT56" i="31"/>
  <c r="DU30" i="31"/>
  <c r="DT53" i="31"/>
  <c r="DT55" i="31"/>
  <c r="DS28" i="33"/>
  <c r="DS27" i="33"/>
  <c r="DV55" i="51"/>
  <c r="DW30" i="51"/>
  <c r="DV53" i="51"/>
  <c r="DV56" i="51"/>
  <c r="DV54" i="51"/>
  <c r="DS30" i="59"/>
  <c r="DR53" i="59"/>
  <c r="DR56" i="59"/>
  <c r="DR54" i="59"/>
  <c r="DR55" i="59"/>
  <c r="DU54" i="27"/>
  <c r="DU55" i="27"/>
  <c r="DV30" i="27"/>
  <c r="DU53" i="27"/>
  <c r="DU56" i="27"/>
  <c r="DR27" i="57"/>
  <c r="DR28" i="57"/>
  <c r="DV28" i="49"/>
  <c r="DV27" i="49"/>
  <c r="DQ54" i="61"/>
  <c r="DQ56" i="61"/>
  <c r="DR30" i="61"/>
  <c r="DQ53" i="61"/>
  <c r="DQ55" i="61"/>
  <c r="DS27" i="55"/>
  <c r="DS28" i="55"/>
  <c r="DT27" i="53"/>
  <c r="DT28" i="53"/>
  <c r="DS27" i="31"/>
  <c r="DS28" i="31"/>
  <c r="DU30" i="33"/>
  <c r="DT53" i="33"/>
  <c r="DT56" i="33"/>
  <c r="DT54" i="33"/>
  <c r="DT55" i="33"/>
  <c r="DW27" i="25"/>
  <c r="DW28" i="25"/>
  <c r="DU28" i="51"/>
  <c r="DU27" i="51"/>
  <c r="DQ27" i="59"/>
  <c r="DQ28" i="59"/>
  <c r="BF55" i="3"/>
  <c r="BF53" i="3"/>
  <c r="BG30" i="3"/>
  <c r="BH30" i="3" s="1"/>
  <c r="BF54" i="3"/>
  <c r="BE27" i="3"/>
  <c r="BE24" i="3" s="1"/>
  <c r="DT27" i="33" l="1"/>
  <c r="DT28" i="33"/>
  <c r="DU54" i="33"/>
  <c r="DU56" i="33"/>
  <c r="DV30" i="33"/>
  <c r="DU53" i="33"/>
  <c r="DU55" i="33"/>
  <c r="DQ28" i="61"/>
  <c r="DQ27" i="61"/>
  <c r="DV56" i="27"/>
  <c r="DV53" i="27"/>
  <c r="DV55" i="27"/>
  <c r="DW30" i="27"/>
  <c r="DV54" i="27"/>
  <c r="DR27" i="59"/>
  <c r="DR28" i="59"/>
  <c r="DV28" i="51"/>
  <c r="DV27" i="51"/>
  <c r="DT27" i="31"/>
  <c r="DT28" i="31"/>
  <c r="DT27" i="55"/>
  <c r="DT28" i="55"/>
  <c r="DT53" i="57"/>
  <c r="DT55" i="57"/>
  <c r="DU30" i="57"/>
  <c r="DT54" i="57"/>
  <c r="DT56" i="57"/>
  <c r="DU28" i="29"/>
  <c r="DU27" i="29"/>
  <c r="DR54" i="61"/>
  <c r="DR55" i="61"/>
  <c r="DS30" i="61"/>
  <c r="DR53" i="61"/>
  <c r="DR56" i="61"/>
  <c r="DU28" i="27"/>
  <c r="DU27" i="27"/>
  <c r="DS53" i="59"/>
  <c r="DS56" i="59"/>
  <c r="DT30" i="59"/>
  <c r="DS54" i="59"/>
  <c r="DS55" i="59"/>
  <c r="DW53" i="51"/>
  <c r="DW56" i="51"/>
  <c r="DW54" i="51"/>
  <c r="DW55" i="51"/>
  <c r="DV30" i="31"/>
  <c r="DU53" i="31"/>
  <c r="DU55" i="31"/>
  <c r="DU54" i="31"/>
  <c r="DU56" i="31"/>
  <c r="DV53" i="53"/>
  <c r="DV55" i="53"/>
  <c r="DW30" i="53"/>
  <c r="DV54" i="53"/>
  <c r="DV56" i="53"/>
  <c r="DU28" i="53"/>
  <c r="DU27" i="53"/>
  <c r="DV30" i="55"/>
  <c r="DU53" i="55"/>
  <c r="DU56" i="55"/>
  <c r="DU54" i="55"/>
  <c r="DU55" i="55"/>
  <c r="DW28" i="49"/>
  <c r="DW27" i="49"/>
  <c r="DS28" i="57"/>
  <c r="DS27" i="57"/>
  <c r="DV56" i="29"/>
  <c r="DW30" i="29"/>
  <c r="DV53" i="29"/>
  <c r="DV55" i="29"/>
  <c r="DV54" i="29"/>
  <c r="BF28" i="3"/>
  <c r="BG56" i="3"/>
  <c r="BG54" i="3"/>
  <c r="BG55" i="3"/>
  <c r="BG53" i="3"/>
  <c r="BF27" i="3"/>
  <c r="BF24" i="3" s="1"/>
  <c r="BH55" i="3"/>
  <c r="I25" i="3"/>
  <c r="BH54" i="3"/>
  <c r="BH53" i="3"/>
  <c r="BH56" i="3"/>
  <c r="DW53" i="29" l="1"/>
  <c r="DW56" i="29"/>
  <c r="DW54" i="29"/>
  <c r="DW55" i="29"/>
  <c r="DV55" i="55"/>
  <c r="DW30" i="55"/>
  <c r="DV53" i="55"/>
  <c r="DV56" i="55"/>
  <c r="DV54" i="55"/>
  <c r="DV53" i="31"/>
  <c r="DV54" i="31"/>
  <c r="DV55" i="31"/>
  <c r="DW30" i="31"/>
  <c r="DV56" i="31"/>
  <c r="DW28" i="51"/>
  <c r="DW27" i="51"/>
  <c r="DT30" i="61"/>
  <c r="DS53" i="61"/>
  <c r="DS56" i="61"/>
  <c r="DS54" i="61"/>
  <c r="DS55" i="61"/>
  <c r="DU28" i="33"/>
  <c r="DU27" i="33"/>
  <c r="DV27" i="29"/>
  <c r="DV28" i="29"/>
  <c r="DU28" i="55"/>
  <c r="DU27" i="55"/>
  <c r="DW54" i="53"/>
  <c r="DW56" i="53"/>
  <c r="DW53" i="53"/>
  <c r="DW55" i="53"/>
  <c r="DV27" i="53"/>
  <c r="DV28" i="53"/>
  <c r="DU28" i="31"/>
  <c r="DU27" i="31"/>
  <c r="DU30" i="59"/>
  <c r="DT54" i="59"/>
  <c r="DT56" i="59"/>
  <c r="DT53" i="59"/>
  <c r="DT55" i="59"/>
  <c r="DS28" i="59"/>
  <c r="DS27" i="59"/>
  <c r="DR28" i="61"/>
  <c r="DR27" i="61"/>
  <c r="DV30" i="57"/>
  <c r="DU54" i="57"/>
  <c r="DU56" i="57"/>
  <c r="DU53" i="57"/>
  <c r="DU55" i="57"/>
  <c r="DT27" i="57"/>
  <c r="DT28" i="57"/>
  <c r="DW53" i="27"/>
  <c r="DW56" i="27"/>
  <c r="DW55" i="27"/>
  <c r="DW54" i="27"/>
  <c r="DV28" i="27"/>
  <c r="DV27" i="27"/>
  <c r="DV54" i="33"/>
  <c r="DV55" i="33"/>
  <c r="DW30" i="33"/>
  <c r="DV53" i="33"/>
  <c r="DV56" i="33"/>
  <c r="BG28" i="3"/>
  <c r="BG27" i="3"/>
  <c r="BG24" i="3" s="1"/>
  <c r="AX23" i="3" s="1"/>
  <c r="BI30" i="3" s="1"/>
  <c r="BH27" i="3"/>
  <c r="BH24" i="3" s="1"/>
  <c r="BH28" i="3"/>
  <c r="DV28" i="33" l="1"/>
  <c r="DV27" i="33"/>
  <c r="DW54" i="33"/>
  <c r="DW56" i="33"/>
  <c r="DW55" i="33"/>
  <c r="DW53" i="33"/>
  <c r="DW28" i="27"/>
  <c r="DW27" i="27"/>
  <c r="DU27" i="57"/>
  <c r="DU28" i="57"/>
  <c r="DV30" i="59"/>
  <c r="DU54" i="59"/>
  <c r="DU55" i="59"/>
  <c r="DU53" i="59"/>
  <c r="DU56" i="59"/>
  <c r="DW27" i="53"/>
  <c r="DW28" i="53"/>
  <c r="DS27" i="61"/>
  <c r="DS28" i="61"/>
  <c r="DV28" i="31"/>
  <c r="DV27" i="31"/>
  <c r="DW53" i="55"/>
  <c r="DW56" i="55"/>
  <c r="DW54" i="55"/>
  <c r="DW55" i="55"/>
  <c r="DV54" i="57"/>
  <c r="DV55" i="57"/>
  <c r="DW30" i="57"/>
  <c r="DV53" i="57"/>
  <c r="DV56" i="57"/>
  <c r="DT28" i="59"/>
  <c r="DT27" i="59"/>
  <c r="DT54" i="61"/>
  <c r="DT56" i="61"/>
  <c r="DU30" i="61"/>
  <c r="DT53" i="61"/>
  <c r="DT55" i="61"/>
  <c r="DW53" i="31"/>
  <c r="DW56" i="31"/>
  <c r="DW54" i="31"/>
  <c r="DW55" i="31"/>
  <c r="DV27" i="55"/>
  <c r="DV28" i="55"/>
  <c r="DW28" i="29"/>
  <c r="DW27" i="29"/>
  <c r="H24" i="3"/>
  <c r="BJ30" i="3"/>
  <c r="BJ55" i="3" s="1"/>
  <c r="BI55" i="3"/>
  <c r="BI53" i="3"/>
  <c r="BI56" i="3"/>
  <c r="BI54" i="3"/>
  <c r="DW27" i="31" l="1"/>
  <c r="DW28" i="31"/>
  <c r="DT28" i="61"/>
  <c r="DT27" i="61"/>
  <c r="DW53" i="57"/>
  <c r="DW56" i="57"/>
  <c r="DW54" i="57"/>
  <c r="DW55" i="57"/>
  <c r="DW27" i="55"/>
  <c r="DW28" i="55"/>
  <c r="DU27" i="59"/>
  <c r="DU28" i="59"/>
  <c r="DW27" i="33"/>
  <c r="DW28" i="33"/>
  <c r="DV30" i="61"/>
  <c r="DU53" i="61"/>
  <c r="DU56" i="61"/>
  <c r="DU54" i="61"/>
  <c r="DU55" i="61"/>
  <c r="DV27" i="57"/>
  <c r="DV28" i="57"/>
  <c r="DW30" i="59"/>
  <c r="DV53" i="59"/>
  <c r="DV55" i="59"/>
  <c r="DV54" i="59"/>
  <c r="DV56" i="59"/>
  <c r="BJ54" i="3"/>
  <c r="BJ56" i="3"/>
  <c r="BK30" i="3"/>
  <c r="BK54" i="3" s="1"/>
  <c r="BJ53" i="3"/>
  <c r="BJ28" i="3" s="1"/>
  <c r="BI28" i="3"/>
  <c r="BI27" i="3"/>
  <c r="BI24" i="3" s="1"/>
  <c r="DW54" i="59" l="1"/>
  <c r="DW56" i="59"/>
  <c r="DW53" i="59"/>
  <c r="DW55" i="59"/>
  <c r="DU27" i="61"/>
  <c r="DU28" i="61"/>
  <c r="DV27" i="59"/>
  <c r="DV28" i="59"/>
  <c r="DV54" i="61"/>
  <c r="DV56" i="61"/>
  <c r="DW30" i="61"/>
  <c r="DV53" i="61"/>
  <c r="DV55" i="61"/>
  <c r="DW28" i="57"/>
  <c r="DW27" i="57"/>
  <c r="BK53" i="3"/>
  <c r="BK56" i="3"/>
  <c r="BL30" i="3"/>
  <c r="BL56" i="3" s="1"/>
  <c r="BJ27" i="3"/>
  <c r="BJ24" i="3" s="1"/>
  <c r="BK55" i="3"/>
  <c r="DV28" i="61" l="1"/>
  <c r="DV27" i="61"/>
  <c r="DW54" i="61"/>
  <c r="DW55" i="61"/>
  <c r="DW53" i="61"/>
  <c r="DW56" i="61"/>
  <c r="DW28" i="59"/>
  <c r="DW27" i="59"/>
  <c r="BL55" i="3"/>
  <c r="BL53" i="3"/>
  <c r="BM30" i="3"/>
  <c r="BM54" i="3" s="1"/>
  <c r="BL54" i="3"/>
  <c r="BK28" i="3"/>
  <c r="BK27" i="3"/>
  <c r="BK24" i="3" s="1"/>
  <c r="DW27" i="61" l="1"/>
  <c r="DW28" i="61"/>
  <c r="BM56" i="3"/>
  <c r="BM53" i="3"/>
  <c r="BN30" i="3"/>
  <c r="BN54" i="3" s="1"/>
  <c r="BL28" i="3"/>
  <c r="BM55" i="3"/>
  <c r="BL27" i="3"/>
  <c r="BL24" i="3" s="1"/>
  <c r="BO30" i="3" l="1"/>
  <c r="BO56" i="3" s="1"/>
  <c r="BN55" i="3"/>
  <c r="BM28" i="3"/>
  <c r="BN53" i="3"/>
  <c r="BN56" i="3"/>
  <c r="BM27" i="3"/>
  <c r="BM24" i="3" s="1"/>
  <c r="BO53" i="3" l="1"/>
  <c r="BO55" i="3"/>
  <c r="BO54" i="3"/>
  <c r="BN27" i="3"/>
  <c r="BN24" i="3" s="1"/>
  <c r="BP30" i="3"/>
  <c r="BP54" i="3" s="1"/>
  <c r="BN28" i="3"/>
  <c r="BO28" i="3" l="1"/>
  <c r="BO27" i="3"/>
  <c r="BO24" i="3" s="1"/>
  <c r="BP55" i="3"/>
  <c r="BQ30" i="3"/>
  <c r="BQ54" i="3" s="1"/>
  <c r="BP53" i="3"/>
  <c r="BP56" i="3"/>
  <c r="BP28" i="3" l="1"/>
  <c r="BQ56" i="3"/>
  <c r="BQ55" i="3"/>
  <c r="BR30" i="3"/>
  <c r="BR54" i="3" s="1"/>
  <c r="BQ53" i="3"/>
  <c r="BP27" i="3"/>
  <c r="BP24" i="3" s="1"/>
  <c r="BR53" i="3" l="1"/>
  <c r="BR55" i="3"/>
  <c r="BR56" i="3"/>
  <c r="BS30" i="3"/>
  <c r="BS53" i="3" s="1"/>
  <c r="BQ28" i="3"/>
  <c r="BQ27" i="3"/>
  <c r="BQ24" i="3" s="1"/>
  <c r="BT30" i="3" l="1"/>
  <c r="BT54" i="3" s="1"/>
  <c r="BS56" i="3"/>
  <c r="BS54" i="3"/>
  <c r="BR28" i="3"/>
  <c r="BR27" i="3"/>
  <c r="BR24" i="3" s="1"/>
  <c r="BS55" i="3"/>
  <c r="BT56" i="3" l="1"/>
  <c r="BT55" i="3"/>
  <c r="BT53" i="3"/>
  <c r="BU30" i="3"/>
  <c r="BU56" i="3" s="1"/>
  <c r="BS27" i="3"/>
  <c r="BS24" i="3" s="1"/>
  <c r="BS28" i="3"/>
  <c r="BU55" i="3" l="1"/>
  <c r="BU54" i="3"/>
  <c r="BT28" i="3"/>
  <c r="BU53" i="3"/>
  <c r="BT27" i="3"/>
  <c r="BT24" i="3" s="1"/>
  <c r="BV30" i="3"/>
  <c r="BV55" i="3" s="1"/>
  <c r="BU27" i="3" l="1"/>
  <c r="BU24" i="3" s="1"/>
  <c r="BW30" i="3"/>
  <c r="BW54" i="3" s="1"/>
  <c r="BV54" i="3"/>
  <c r="BV53" i="3"/>
  <c r="BV28" i="3" s="1"/>
  <c r="BV56" i="3"/>
  <c r="BU28" i="3"/>
  <c r="BW53" i="3" l="1"/>
  <c r="BW56" i="3"/>
  <c r="BW55" i="3"/>
  <c r="BX30" i="3"/>
  <c r="BX56" i="3" s="1"/>
  <c r="BV27" i="3"/>
  <c r="BV24" i="3" s="1"/>
  <c r="BW27" i="3" l="1"/>
  <c r="BW24" i="3" s="1"/>
  <c r="BY30" i="3"/>
  <c r="BY54" i="3" s="1"/>
  <c r="BX53" i="3"/>
  <c r="BW28" i="3"/>
  <c r="BX55" i="3"/>
  <c r="BX54" i="3"/>
  <c r="BZ30" i="3" l="1"/>
  <c r="BZ56" i="3" s="1"/>
  <c r="BY53" i="3"/>
  <c r="BY56" i="3"/>
  <c r="BY55" i="3"/>
  <c r="BX28" i="3"/>
  <c r="BX27" i="3"/>
  <c r="BX24" i="3" s="1"/>
  <c r="CA30" i="3" l="1"/>
  <c r="CA53" i="3" s="1"/>
  <c r="BZ55" i="3"/>
  <c r="BZ53" i="3"/>
  <c r="BZ54" i="3"/>
  <c r="BY28" i="3"/>
  <c r="BY27" i="3"/>
  <c r="BY24" i="3" s="1"/>
  <c r="BZ28" i="3" l="1"/>
  <c r="CA55" i="3"/>
  <c r="CA28" i="3" s="1"/>
  <c r="CA54" i="3"/>
  <c r="BZ27" i="3"/>
  <c r="BZ24" i="3" s="1"/>
  <c r="CA56" i="3"/>
  <c r="CB30" i="3"/>
  <c r="CB55" i="3" s="1"/>
  <c r="CA27" i="3" l="1"/>
  <c r="CA24" i="3" s="1"/>
  <c r="CB56" i="3"/>
  <c r="CC30" i="3"/>
  <c r="CC54" i="3" s="1"/>
  <c r="CB54" i="3"/>
  <c r="CB53" i="3"/>
  <c r="CB28" i="3" s="1"/>
  <c r="CB27" i="3" l="1"/>
  <c r="CB24" i="3" s="1"/>
  <c r="I24" i="3"/>
  <c r="CC55" i="3"/>
  <c r="CC56" i="3"/>
  <c r="CC53" i="3"/>
  <c r="CC27" i="3" l="1"/>
  <c r="CC24" i="3" s="1"/>
  <c r="BI23" i="3" s="1"/>
  <c r="CE20" i="3" s="1"/>
  <c r="CC28" i="3"/>
  <c r="CD30" i="3" l="1"/>
  <c r="CD53" i="3" s="1"/>
  <c r="C25" i="3"/>
  <c r="C24" i="3"/>
  <c r="CE19" i="3"/>
  <c r="CE21" i="3" s="1"/>
  <c r="J30" i="3" l="1"/>
  <c r="CD55" i="3"/>
  <c r="CD28" i="3" s="1"/>
  <c r="CD56" i="3"/>
  <c r="CD54" i="3"/>
  <c r="C21" i="3"/>
  <c r="CS30" i="3"/>
  <c r="DB30" i="3"/>
  <c r="CV30" i="3"/>
  <c r="I22" i="3"/>
  <c r="CJ30" i="3"/>
  <c r="CU30" i="3"/>
  <c r="CT30" i="3"/>
  <c r="CR30" i="3"/>
  <c r="CM30" i="3"/>
  <c r="CH30" i="3"/>
  <c r="CW30" i="3"/>
  <c r="CY30" i="3"/>
  <c r="CQ30" i="3"/>
  <c r="CP30" i="3"/>
  <c r="DC30" i="3"/>
  <c r="CN30" i="3"/>
  <c r="CK30" i="3"/>
  <c r="CL30" i="3"/>
  <c r="CX30" i="3"/>
  <c r="CF30" i="3"/>
  <c r="DA30" i="3"/>
  <c r="DD30" i="3"/>
  <c r="CG30" i="3"/>
  <c r="CZ30" i="3"/>
  <c r="CO30" i="3"/>
  <c r="CI30" i="3"/>
  <c r="J56" i="3"/>
  <c r="J55" i="3"/>
  <c r="J54" i="3"/>
  <c r="J53" i="3"/>
  <c r="W3" i="8" l="1"/>
  <c r="DE30" i="9" s="1"/>
  <c r="CD27" i="3"/>
  <c r="CD24" i="3" s="1"/>
  <c r="I54" i="3"/>
  <c r="D59" i="5"/>
  <c r="CK56" i="3"/>
  <c r="CK54" i="3"/>
  <c r="CK53" i="3"/>
  <c r="CK55" i="3"/>
  <c r="E59" i="5"/>
  <c r="I55" i="3"/>
  <c r="CZ56" i="3"/>
  <c r="CZ54" i="3"/>
  <c r="CZ55" i="3"/>
  <c r="CZ53" i="3"/>
  <c r="CF56" i="3"/>
  <c r="CF54" i="3"/>
  <c r="CF55" i="3"/>
  <c r="CF53" i="3"/>
  <c r="CN56" i="3"/>
  <c r="CN54" i="3"/>
  <c r="CN55" i="3"/>
  <c r="CN53" i="3"/>
  <c r="CY56" i="3"/>
  <c r="CY55" i="3"/>
  <c r="CY54" i="3"/>
  <c r="CY53" i="3"/>
  <c r="CR55" i="3"/>
  <c r="CR53" i="3"/>
  <c r="CR56" i="3"/>
  <c r="CR54" i="3"/>
  <c r="CG55" i="3"/>
  <c r="CG54" i="3"/>
  <c r="CG56" i="3"/>
  <c r="CG53" i="3"/>
  <c r="CX56" i="3"/>
  <c r="CX55" i="3"/>
  <c r="CX54" i="3"/>
  <c r="CX53" i="3"/>
  <c r="DC56" i="3"/>
  <c r="DC55" i="3"/>
  <c r="DC54" i="3"/>
  <c r="DC53" i="3"/>
  <c r="CW56" i="3"/>
  <c r="CW55" i="3"/>
  <c r="CW54" i="3"/>
  <c r="CW53" i="3"/>
  <c r="CT56" i="3"/>
  <c r="CT54" i="3"/>
  <c r="CT55" i="3"/>
  <c r="CT53" i="3"/>
  <c r="CV55" i="3"/>
  <c r="CV56" i="3"/>
  <c r="CV53" i="3"/>
  <c r="CV54" i="3"/>
  <c r="I53" i="3"/>
  <c r="J28" i="3"/>
  <c r="C59" i="5"/>
  <c r="J27" i="3"/>
  <c r="CI54" i="3"/>
  <c r="CI56" i="3"/>
  <c r="CI55" i="3"/>
  <c r="CI53" i="3"/>
  <c r="DD56" i="3"/>
  <c r="DD55" i="3"/>
  <c r="DD54" i="3"/>
  <c r="DD53" i="3"/>
  <c r="CL54" i="3"/>
  <c r="CL56" i="3"/>
  <c r="CL53" i="3"/>
  <c r="CL55" i="3"/>
  <c r="CP56" i="3"/>
  <c r="CP54" i="3"/>
  <c r="CP55" i="3"/>
  <c r="CP53" i="3"/>
  <c r="CH54" i="3"/>
  <c r="CH55" i="3"/>
  <c r="CH56" i="3"/>
  <c r="CH53" i="3"/>
  <c r="CU55" i="3"/>
  <c r="CU54" i="3"/>
  <c r="CU56" i="3"/>
  <c r="CU53" i="3"/>
  <c r="DB54" i="3"/>
  <c r="DB56" i="3"/>
  <c r="DB55" i="3"/>
  <c r="DB53" i="3"/>
  <c r="CO56" i="3"/>
  <c r="CO55" i="3"/>
  <c r="CO54" i="3"/>
  <c r="CO53" i="3"/>
  <c r="DA56" i="3"/>
  <c r="DA54" i="3"/>
  <c r="DA53" i="3"/>
  <c r="DA55" i="3"/>
  <c r="CQ54" i="3"/>
  <c r="CQ56" i="3"/>
  <c r="CQ55" i="3"/>
  <c r="CQ53" i="3"/>
  <c r="CM56" i="3"/>
  <c r="CM54" i="3"/>
  <c r="CM55" i="3"/>
  <c r="CM53" i="3"/>
  <c r="CJ54" i="3"/>
  <c r="CJ56" i="3"/>
  <c r="CJ55" i="3"/>
  <c r="CJ53" i="3"/>
  <c r="CS56" i="3"/>
  <c r="CS55" i="3"/>
  <c r="CS53" i="3"/>
  <c r="CS54" i="3"/>
  <c r="AC3" i="5" l="1"/>
  <c r="DE30" i="3" s="1"/>
  <c r="DE55" i="3" s="1"/>
  <c r="DF30" i="9"/>
  <c r="DE54" i="9"/>
  <c r="DE53" i="9"/>
  <c r="DE56" i="9"/>
  <c r="DE55" i="9"/>
  <c r="E24" i="3"/>
  <c r="E25" i="3" s="1"/>
  <c r="E21" i="3"/>
  <c r="CU28" i="3"/>
  <c r="CU27" i="3"/>
  <c r="CH28" i="3"/>
  <c r="CH27" i="3"/>
  <c r="CI28" i="3"/>
  <c r="CI27" i="3"/>
  <c r="CT28" i="3"/>
  <c r="CT27" i="3"/>
  <c r="CG28" i="3"/>
  <c r="CG27" i="3"/>
  <c r="CR28" i="3"/>
  <c r="CR27" i="3"/>
  <c r="CF28" i="3"/>
  <c r="CF27" i="3"/>
  <c r="CS27" i="3"/>
  <c r="CS28" i="3"/>
  <c r="CJ28" i="3"/>
  <c r="CJ27" i="3"/>
  <c r="CO28" i="3"/>
  <c r="CO27" i="3"/>
  <c r="J21" i="3"/>
  <c r="J24" i="3"/>
  <c r="J23" i="3" s="1"/>
  <c r="CV27" i="3"/>
  <c r="CV28" i="3"/>
  <c r="CW28" i="3"/>
  <c r="CW27" i="3"/>
  <c r="CZ27" i="3"/>
  <c r="CZ28" i="3"/>
  <c r="CK27" i="3"/>
  <c r="CK28" i="3"/>
  <c r="CM28" i="3"/>
  <c r="CM27" i="3"/>
  <c r="DA28" i="3"/>
  <c r="DA27" i="3"/>
  <c r="DB28" i="3"/>
  <c r="DB27" i="3"/>
  <c r="CP28" i="3"/>
  <c r="CP27" i="3"/>
  <c r="DC28" i="3"/>
  <c r="DC27" i="3"/>
  <c r="CY27" i="3"/>
  <c r="CY28" i="3"/>
  <c r="CQ27" i="3"/>
  <c r="CQ28" i="3"/>
  <c r="CL28" i="3"/>
  <c r="CL27" i="3"/>
  <c r="DD28" i="3"/>
  <c r="DD27" i="3"/>
  <c r="CX27" i="3"/>
  <c r="CX28" i="3"/>
  <c r="CN28" i="3"/>
  <c r="CN27" i="3"/>
  <c r="DE56" i="3" l="1"/>
  <c r="DE54" i="3"/>
  <c r="DE53" i="3"/>
  <c r="DE28" i="3" s="1"/>
  <c r="DF30" i="3"/>
  <c r="DG30" i="3" s="1"/>
  <c r="DG53" i="3" s="1"/>
  <c r="DE27" i="9"/>
  <c r="DE28" i="9"/>
  <c r="DG30" i="9"/>
  <c r="DF54" i="9"/>
  <c r="DF53" i="9"/>
  <c r="DF56" i="9"/>
  <c r="DF55" i="9"/>
  <c r="DG56" i="3" l="1"/>
  <c r="DF54" i="3"/>
  <c r="DE27" i="3"/>
  <c r="DF55" i="3"/>
  <c r="DF56" i="3"/>
  <c r="DF53" i="3"/>
  <c r="DH30" i="3"/>
  <c r="DI30" i="3" s="1"/>
  <c r="DG54" i="3"/>
  <c r="DG55" i="3"/>
  <c r="DG28" i="3" s="1"/>
  <c r="DF27" i="9"/>
  <c r="DF28" i="9"/>
  <c r="DH30" i="9"/>
  <c r="DG54" i="9"/>
  <c r="DG53" i="9"/>
  <c r="DG56" i="9"/>
  <c r="DG55" i="9"/>
  <c r="DF27" i="3" l="1"/>
  <c r="DH55" i="3"/>
  <c r="DH54" i="3"/>
  <c r="DF28" i="3"/>
  <c r="DH56" i="3"/>
  <c r="DH53" i="3"/>
  <c r="DG27" i="3"/>
  <c r="DG28" i="9"/>
  <c r="DG27" i="9"/>
  <c r="DI30" i="9"/>
  <c r="DH54" i="9"/>
  <c r="DH53" i="9"/>
  <c r="DH56" i="9"/>
  <c r="DH55" i="9"/>
  <c r="DI56" i="3"/>
  <c r="DI54" i="3"/>
  <c r="DI53" i="3"/>
  <c r="DI55" i="3"/>
  <c r="DJ30" i="3"/>
  <c r="DH28" i="3" l="1"/>
  <c r="DH27" i="3"/>
  <c r="DH28" i="9"/>
  <c r="DH27" i="9"/>
  <c r="DJ30" i="9"/>
  <c r="DI53" i="9"/>
  <c r="DI54" i="9"/>
  <c r="DI56" i="9"/>
  <c r="DI55" i="9"/>
  <c r="DJ56" i="3"/>
  <c r="DJ55" i="3"/>
  <c r="DJ54" i="3"/>
  <c r="DJ53" i="3"/>
  <c r="DK30" i="3"/>
  <c r="DI28" i="3"/>
  <c r="DI27" i="3"/>
  <c r="DI27" i="9" l="1"/>
  <c r="DI28" i="9"/>
  <c r="DK30" i="9"/>
  <c r="DJ54" i="9"/>
  <c r="DJ53" i="9"/>
  <c r="DJ56" i="9"/>
  <c r="DJ55" i="9"/>
  <c r="DK55" i="3"/>
  <c r="DK56" i="3"/>
  <c r="DK54" i="3"/>
  <c r="DK53" i="3"/>
  <c r="DL30" i="3"/>
  <c r="DJ27" i="3"/>
  <c r="DJ28" i="3"/>
  <c r="DJ28" i="9" l="1"/>
  <c r="DJ27" i="9"/>
  <c r="DL30" i="9"/>
  <c r="DK54" i="9"/>
  <c r="DK53" i="9"/>
  <c r="DK56" i="9"/>
  <c r="DK55" i="9"/>
  <c r="DK28" i="3"/>
  <c r="DK27" i="3"/>
  <c r="DL53" i="3"/>
  <c r="DL56" i="3"/>
  <c r="DL54" i="3"/>
  <c r="DM30" i="3"/>
  <c r="DL55" i="3"/>
  <c r="DK28" i="9" l="1"/>
  <c r="DK27" i="9"/>
  <c r="DM30" i="9"/>
  <c r="DL54" i="9"/>
  <c r="DL53" i="9"/>
  <c r="DL56" i="9"/>
  <c r="DL55" i="9"/>
  <c r="DL27" i="3"/>
  <c r="DL28" i="3"/>
  <c r="DM56" i="3"/>
  <c r="DM54" i="3"/>
  <c r="DM55" i="3"/>
  <c r="DM53" i="3"/>
  <c r="DN30" i="3"/>
  <c r="DL28" i="9" l="1"/>
  <c r="DL27" i="9"/>
  <c r="DN30" i="9"/>
  <c r="DM54" i="9"/>
  <c r="DM53" i="9"/>
  <c r="DM56" i="9"/>
  <c r="DM55" i="9"/>
  <c r="DN55" i="3"/>
  <c r="DN56" i="3"/>
  <c r="DN53" i="3"/>
  <c r="DO30" i="3"/>
  <c r="DN54" i="3"/>
  <c r="DM28" i="3"/>
  <c r="DM27" i="3"/>
  <c r="DM27" i="9" l="1"/>
  <c r="DM28" i="9"/>
  <c r="DO30" i="9"/>
  <c r="DN53" i="9"/>
  <c r="DN54" i="9"/>
  <c r="DN56" i="9"/>
  <c r="DN55" i="9"/>
  <c r="DO55" i="3"/>
  <c r="DO53" i="3"/>
  <c r="DO56" i="3"/>
  <c r="DO54" i="3"/>
  <c r="DP30" i="3"/>
  <c r="DN28" i="3"/>
  <c r="DN27" i="3"/>
  <c r="DN27" i="9" l="1"/>
  <c r="DN28" i="9"/>
  <c r="DP30" i="9"/>
  <c r="DO53" i="9"/>
  <c r="DO54" i="9"/>
  <c r="DO56" i="9"/>
  <c r="DO55" i="9"/>
  <c r="DP55" i="3"/>
  <c r="DP53" i="3"/>
  <c r="DQ30" i="3"/>
  <c r="DP56" i="3"/>
  <c r="DP54" i="3"/>
  <c r="DO27" i="3"/>
  <c r="DO28" i="3"/>
  <c r="DO28" i="9" l="1"/>
  <c r="DO27" i="9"/>
  <c r="DQ30" i="9"/>
  <c r="DP54" i="9"/>
  <c r="DP53" i="9"/>
  <c r="DP56" i="9"/>
  <c r="DP55" i="9"/>
  <c r="DQ56" i="3"/>
  <c r="DQ55" i="3"/>
  <c r="DQ53" i="3"/>
  <c r="DR30" i="3"/>
  <c r="DQ54" i="3"/>
  <c r="DP27" i="3"/>
  <c r="DP28" i="3"/>
  <c r="DP28" i="9" l="1"/>
  <c r="DP27" i="9"/>
  <c r="DR30" i="9"/>
  <c r="DQ54" i="9"/>
  <c r="DQ53" i="9"/>
  <c r="DQ56" i="9"/>
  <c r="DQ55" i="9"/>
  <c r="DR54" i="3"/>
  <c r="DR55" i="3"/>
  <c r="DR53" i="3"/>
  <c r="DR56" i="3"/>
  <c r="DS30" i="3"/>
  <c r="DQ28" i="3"/>
  <c r="DQ27" i="3"/>
  <c r="DQ28" i="9" l="1"/>
  <c r="DQ27" i="9"/>
  <c r="DS30" i="9"/>
  <c r="DR54" i="9"/>
  <c r="DR53" i="9"/>
  <c r="DR56" i="9"/>
  <c r="DR55" i="9"/>
  <c r="DR28" i="3"/>
  <c r="DR27" i="3"/>
  <c r="DS55" i="3"/>
  <c r="DS56" i="3"/>
  <c r="DS53" i="3"/>
  <c r="DS54" i="3"/>
  <c r="DT30" i="3"/>
  <c r="DR28" i="9" l="1"/>
  <c r="DR27" i="9"/>
  <c r="DT30" i="9"/>
  <c r="DS54" i="9"/>
  <c r="DS53" i="9"/>
  <c r="DS56" i="9"/>
  <c r="DS55" i="9"/>
  <c r="DS27" i="3"/>
  <c r="DS28" i="3"/>
  <c r="DT53" i="3"/>
  <c r="DU30" i="3"/>
  <c r="DT54" i="3"/>
  <c r="DT55" i="3"/>
  <c r="DT56" i="3"/>
  <c r="DS28" i="9" l="1"/>
  <c r="DS27" i="9"/>
  <c r="DU30" i="9"/>
  <c r="DT54" i="9"/>
  <c r="DT53" i="9"/>
  <c r="DT56" i="9"/>
  <c r="DT55" i="9"/>
  <c r="DU56" i="3"/>
  <c r="DV30" i="3"/>
  <c r="DU55" i="3"/>
  <c r="DU54" i="3"/>
  <c r="DU53" i="3"/>
  <c r="DT28" i="3"/>
  <c r="DT27" i="3"/>
  <c r="DT28" i="9" l="1"/>
  <c r="DT27" i="9"/>
  <c r="DV30" i="9"/>
  <c r="DU54" i="9"/>
  <c r="DU53" i="9"/>
  <c r="DU56" i="9"/>
  <c r="DU55" i="9"/>
  <c r="DU27" i="3"/>
  <c r="DU28" i="3"/>
  <c r="DV54" i="3"/>
  <c r="DV56" i="3"/>
  <c r="DV55" i="3"/>
  <c r="DV53" i="3"/>
  <c r="DW30" i="3"/>
  <c r="DU28" i="9" l="1"/>
  <c r="DU27" i="9"/>
  <c r="DW30" i="9"/>
  <c r="DV54" i="9"/>
  <c r="DV53" i="9"/>
  <c r="DV56" i="9"/>
  <c r="DV55" i="9"/>
  <c r="DV28" i="3"/>
  <c r="DV27" i="3"/>
  <c r="DW55" i="3"/>
  <c r="DW54" i="3"/>
  <c r="DW56" i="3"/>
  <c r="DW53" i="3"/>
  <c r="DV27" i="9" l="1"/>
  <c r="DV28" i="9"/>
  <c r="DW53" i="9"/>
  <c r="DW54" i="9"/>
  <c r="DW56" i="9"/>
  <c r="DW55" i="9"/>
  <c r="DW27" i="3"/>
  <c r="DW28" i="3"/>
  <c r="DW27" i="9" l="1"/>
  <c r="DW28" i="9"/>
</calcChain>
</file>

<file path=xl/comments1.xml><?xml version="1.0" encoding="utf-8"?>
<comments xmlns="http://schemas.openxmlformats.org/spreadsheetml/2006/main">
  <authors>
    <author>作成者</author>
  </authors>
  <commentList>
    <comment ref="H23" authorId="0" shapeId="0">
      <text>
        <r>
          <rPr>
            <b/>
            <sz val="9"/>
            <color indexed="81"/>
            <rFont val="ＭＳ Ｐゴシック"/>
            <family val="3"/>
            <charset val="128"/>
          </rPr>
          <t>19/3/11
元は「200」→環境省指示により、現行一般値を元にした値に修正</t>
        </r>
      </text>
    </comment>
    <comment ref="B28" authorId="0" shapeId="0">
      <text>
        <r>
          <rPr>
            <b/>
            <sz val="9"/>
            <color indexed="81"/>
            <rFont val="ＭＳ Ｐゴシック"/>
            <family val="3"/>
            <charset val="128"/>
          </rPr>
          <t>18/07/17
元は「シス-1,2-ジクロロエチレン」</t>
        </r>
      </text>
    </comment>
    <comment ref="B29" authorId="0" shapeId="0">
      <text>
        <r>
          <rPr>
            <b/>
            <sz val="9"/>
            <color indexed="81"/>
            <rFont val="ＭＳ Ｐゴシック"/>
            <family val="3"/>
            <charset val="128"/>
          </rPr>
          <t>18/07/17
元は「トランス-1,2-ジクロロエチレン」
→「1,2-ジクロロエチレン」に統合</t>
        </r>
        <r>
          <rPr>
            <sz val="9"/>
            <color indexed="81"/>
            <rFont val="ＭＳ Ｐゴシック"/>
            <family val="3"/>
            <charset val="128"/>
          </rPr>
          <t xml:space="preserve">
</t>
        </r>
      </text>
    </comment>
    <comment ref="J37" authorId="0" shapeId="0">
      <text>
        <r>
          <rPr>
            <b/>
            <sz val="9"/>
            <color indexed="81"/>
            <rFont val="ＭＳ Ｐゴシック"/>
            <family val="3"/>
            <charset val="128"/>
          </rPr>
          <t>170918 修正
　0.003　→　0.,01</t>
        </r>
      </text>
    </comment>
    <comment ref="H38" authorId="0" shapeId="0">
      <text>
        <r>
          <rPr>
            <b/>
            <sz val="9"/>
            <color indexed="81"/>
            <rFont val="ＭＳ Ｐゴシック"/>
            <family val="3"/>
            <charset val="128"/>
          </rPr>
          <t>19/3/11
元は「25」→環境省指示により、現行一般値を元にした値に修正</t>
        </r>
      </text>
    </comment>
    <comment ref="H42" authorId="0" shapeId="0">
      <text>
        <r>
          <rPr>
            <b/>
            <sz val="9"/>
            <color indexed="81"/>
            <rFont val="ＭＳ Ｐゴシック"/>
            <family val="3"/>
            <charset val="128"/>
          </rPr>
          <t>19/3/11
元は「50」→環境省指示により、現行一般値を元にした値に修正</t>
        </r>
      </text>
    </comment>
    <comment ref="H43" authorId="0" shapeId="0">
      <text>
        <r>
          <rPr>
            <b/>
            <sz val="9"/>
            <color indexed="81"/>
            <rFont val="ＭＳ Ｐゴシック"/>
            <family val="3"/>
            <charset val="128"/>
          </rPr>
          <t>19/3/11
元は「25」→環境省指示により、現行一般値を元にした値に修正</t>
        </r>
      </text>
    </comment>
    <comment ref="H45" authorId="0" shapeId="0">
      <text>
        <r>
          <rPr>
            <b/>
            <sz val="9"/>
            <color indexed="81"/>
            <rFont val="ＭＳ Ｐゴシック"/>
            <family val="3"/>
            <charset val="128"/>
          </rPr>
          <t>19/3/11
元は「25」→環境省指示により、現行一般値を元にした値に修正</t>
        </r>
      </text>
    </comment>
    <comment ref="J48" authorId="0" shapeId="0">
      <text>
        <r>
          <rPr>
            <b/>
            <sz val="9"/>
            <color indexed="81"/>
            <rFont val="ＭＳ Ｐゴシック"/>
            <family val="3"/>
            <charset val="128"/>
          </rPr>
          <t>18/06/12
0.0003→0.0005に修正</t>
        </r>
      </text>
    </comment>
    <comment ref="J49" authorId="0" shapeId="0">
      <text>
        <r>
          <rPr>
            <b/>
            <sz val="9"/>
            <color indexed="81"/>
            <rFont val="ＭＳ Ｐゴシック"/>
            <family val="3"/>
            <charset val="128"/>
          </rPr>
          <t>18/06/12
0.001→0.1に修正</t>
        </r>
      </text>
    </comment>
  </commentList>
</comments>
</file>

<file path=xl/comments10.xml><?xml version="1.0" encoding="utf-8"?>
<comments xmlns="http://schemas.openxmlformats.org/spreadsheetml/2006/main">
  <authors>
    <author>作成者</author>
  </authors>
  <commentList>
    <comment ref="G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 ref="J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 ref="U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List>
</comments>
</file>

<file path=xl/comments11.xml><?xml version="1.0" encoding="utf-8"?>
<comments xmlns="http://schemas.openxmlformats.org/spreadsheetml/2006/main">
  <authors>
    <author>作成者</author>
  </authors>
  <commentList>
    <comment ref="G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 ref="J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 ref="U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List>
</comments>
</file>

<file path=xl/comments12.xml><?xml version="1.0" encoding="utf-8"?>
<comments xmlns="http://schemas.openxmlformats.org/spreadsheetml/2006/main">
  <authors>
    <author>作成者</author>
  </authors>
  <commentList>
    <comment ref="G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 ref="J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 ref="U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List>
</comments>
</file>

<file path=xl/comments13.xml><?xml version="1.0" encoding="utf-8"?>
<comments xmlns="http://schemas.openxmlformats.org/spreadsheetml/2006/main">
  <authors>
    <author>作成者</author>
  </authors>
  <commentList>
    <comment ref="G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 ref="J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 ref="U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List>
</comments>
</file>

<file path=xl/comments14.xml><?xml version="1.0" encoding="utf-8"?>
<comments xmlns="http://schemas.openxmlformats.org/spreadsheetml/2006/main">
  <authors>
    <author>作成者</author>
  </authors>
  <commentList>
    <comment ref="G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 ref="J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 ref="U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List>
</comments>
</file>

<file path=xl/comments15.xml><?xml version="1.0" encoding="utf-8"?>
<comments xmlns="http://schemas.openxmlformats.org/spreadsheetml/2006/main">
  <authors>
    <author>作成者</author>
  </authors>
  <commentList>
    <comment ref="G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 ref="J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 ref="U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List>
</comments>
</file>

<file path=xl/comments16.xml><?xml version="1.0" encoding="utf-8"?>
<comments xmlns="http://schemas.openxmlformats.org/spreadsheetml/2006/main">
  <authors>
    <author>作成者</author>
  </authors>
  <commentList>
    <comment ref="G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 ref="J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 ref="U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List>
</comments>
</file>

<file path=xl/comments17.xml><?xml version="1.0" encoding="utf-8"?>
<comments xmlns="http://schemas.openxmlformats.org/spreadsheetml/2006/main">
  <authors>
    <author>作成者</author>
  </authors>
  <commentList>
    <comment ref="G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 ref="J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 ref="U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List>
</comments>
</file>

<file path=xl/comments18.xml><?xml version="1.0" encoding="utf-8"?>
<comments xmlns="http://schemas.openxmlformats.org/spreadsheetml/2006/main">
  <authors>
    <author>作成者</author>
  </authors>
  <commentList>
    <comment ref="G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 ref="J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 ref="U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List>
</comments>
</file>

<file path=xl/comments19.xml><?xml version="1.0" encoding="utf-8"?>
<comments xmlns="http://schemas.openxmlformats.org/spreadsheetml/2006/main">
  <authors>
    <author>作成者</author>
  </authors>
  <commentList>
    <comment ref="G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 ref="J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 ref="U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List>
</comments>
</file>

<file path=xl/comments2.xml><?xml version="1.0" encoding="utf-8"?>
<comments xmlns="http://schemas.openxmlformats.org/spreadsheetml/2006/main">
  <authors>
    <author>作成者</author>
  </authors>
  <commentList>
    <comment ref="G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 ref="J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 ref="U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List>
</comments>
</file>

<file path=xl/comments20.xml><?xml version="1.0" encoding="utf-8"?>
<comments xmlns="http://schemas.openxmlformats.org/spreadsheetml/2006/main">
  <authors>
    <author>作成者</author>
  </authors>
  <commentList>
    <comment ref="G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 ref="J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 ref="U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List>
</comments>
</file>

<file path=xl/comments21.xml><?xml version="1.0" encoding="utf-8"?>
<comments xmlns="http://schemas.openxmlformats.org/spreadsheetml/2006/main">
  <authors>
    <author>作成者</author>
  </authors>
  <commentList>
    <comment ref="G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 ref="J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 ref="U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List>
</comments>
</file>

<file path=xl/comments22.xml><?xml version="1.0" encoding="utf-8"?>
<comments xmlns="http://schemas.openxmlformats.org/spreadsheetml/2006/main">
  <authors>
    <author>作成者</author>
  </authors>
  <commentList>
    <comment ref="G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 ref="J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 ref="U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List>
</comments>
</file>

<file path=xl/comments23.xml><?xml version="1.0" encoding="utf-8"?>
<comments xmlns="http://schemas.openxmlformats.org/spreadsheetml/2006/main">
  <authors>
    <author>作成者</author>
  </authors>
  <commentList>
    <comment ref="G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 ref="J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 ref="U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List>
</comments>
</file>

<file path=xl/comments24.xml><?xml version="1.0" encoding="utf-8"?>
<comments xmlns="http://schemas.openxmlformats.org/spreadsheetml/2006/main">
  <authors>
    <author>作成者</author>
  </authors>
  <commentList>
    <comment ref="G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 ref="J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 ref="U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List>
</comments>
</file>

<file path=xl/comments25.xml><?xml version="1.0" encoding="utf-8"?>
<comments xmlns="http://schemas.openxmlformats.org/spreadsheetml/2006/main">
  <authors>
    <author>作成者</author>
  </authors>
  <commentList>
    <comment ref="G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 ref="J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 ref="U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List>
</comments>
</file>

<file path=xl/comments26.xml><?xml version="1.0" encoding="utf-8"?>
<comments xmlns="http://schemas.openxmlformats.org/spreadsheetml/2006/main">
  <authors>
    <author>作成者</author>
  </authors>
  <commentList>
    <comment ref="G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 ref="J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 ref="U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List>
</comments>
</file>

<file path=xl/comments27.xml><?xml version="1.0" encoding="utf-8"?>
<comments xmlns="http://schemas.openxmlformats.org/spreadsheetml/2006/main">
  <authors>
    <author>作成者</author>
  </authors>
  <commentList>
    <comment ref="G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 ref="J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 ref="U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List>
</comments>
</file>

<file path=xl/comments28.xml><?xml version="1.0" encoding="utf-8"?>
<comments xmlns="http://schemas.openxmlformats.org/spreadsheetml/2006/main">
  <authors>
    <author>作成者</author>
  </authors>
  <commentList>
    <comment ref="G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 ref="J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 ref="U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List>
</comments>
</file>

<file path=xl/comments29.xml><?xml version="1.0" encoding="utf-8"?>
<comments xmlns="http://schemas.openxmlformats.org/spreadsheetml/2006/main">
  <authors>
    <author>作成者</author>
  </authors>
  <commentList>
    <comment ref="G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 ref="J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 ref="U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List>
</comments>
</file>

<file path=xl/comments3.xml><?xml version="1.0" encoding="utf-8"?>
<comments xmlns="http://schemas.openxmlformats.org/spreadsheetml/2006/main">
  <authors>
    <author>作成者</author>
  </authors>
  <commentList>
    <comment ref="G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 ref="J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 ref="U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List>
</comments>
</file>

<file path=xl/comments4.xml><?xml version="1.0" encoding="utf-8"?>
<comments xmlns="http://schemas.openxmlformats.org/spreadsheetml/2006/main">
  <authors>
    <author>作成者</author>
  </authors>
  <commentList>
    <comment ref="G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 ref="J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 ref="U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List>
</comments>
</file>

<file path=xl/comments5.xml><?xml version="1.0" encoding="utf-8"?>
<comments xmlns="http://schemas.openxmlformats.org/spreadsheetml/2006/main">
  <authors>
    <author>作成者</author>
  </authors>
  <commentList>
    <comment ref="G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 ref="J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 ref="U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List>
</comments>
</file>

<file path=xl/comments6.xml><?xml version="1.0" encoding="utf-8"?>
<comments xmlns="http://schemas.openxmlformats.org/spreadsheetml/2006/main">
  <authors>
    <author>作成者</author>
  </authors>
  <commentList>
    <comment ref="G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 ref="J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 ref="U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List>
</comments>
</file>

<file path=xl/comments7.xml><?xml version="1.0" encoding="utf-8"?>
<comments xmlns="http://schemas.openxmlformats.org/spreadsheetml/2006/main">
  <authors>
    <author>作成者</author>
  </authors>
  <commentList>
    <comment ref="G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 ref="J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 ref="U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List>
</comments>
</file>

<file path=xl/comments8.xml><?xml version="1.0" encoding="utf-8"?>
<comments xmlns="http://schemas.openxmlformats.org/spreadsheetml/2006/main">
  <authors>
    <author>作成者</author>
  </authors>
  <commentList>
    <comment ref="G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 ref="J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 ref="U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List>
</comments>
</file>

<file path=xl/comments9.xml><?xml version="1.0" encoding="utf-8"?>
<comments xmlns="http://schemas.openxmlformats.org/spreadsheetml/2006/main">
  <authors>
    <author>作成者</author>
  </authors>
  <commentList>
    <comment ref="G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 ref="J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 ref="U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List>
</comments>
</file>

<file path=xl/sharedStrings.xml><?xml version="1.0" encoding="utf-8"?>
<sst xmlns="http://schemas.openxmlformats.org/spreadsheetml/2006/main" count="10802" uniqueCount="498">
  <si>
    <t>土質情報</t>
    <rPh sb="0" eb="2">
      <t>ドシツ</t>
    </rPh>
    <rPh sb="2" eb="4">
      <t>ジョウホウ</t>
    </rPh>
    <phoneticPr fontId="2"/>
  </si>
  <si>
    <t>土質名称</t>
    <rPh sb="0" eb="2">
      <t>ドシツ</t>
    </rPh>
    <rPh sb="2" eb="4">
      <t>メイショウ</t>
    </rPh>
    <phoneticPr fontId="2"/>
  </si>
  <si>
    <t>透水係数</t>
    <rPh sb="0" eb="2">
      <t>トウスイ</t>
    </rPh>
    <rPh sb="2" eb="4">
      <t>ケイスウ</t>
    </rPh>
    <phoneticPr fontId="2"/>
  </si>
  <si>
    <t>有効間隙率</t>
    <rPh sb="0" eb="2">
      <t>ユウコウ</t>
    </rPh>
    <rPh sb="2" eb="4">
      <t>カンゲキ</t>
    </rPh>
    <rPh sb="4" eb="5">
      <t>リツ</t>
    </rPh>
    <phoneticPr fontId="2"/>
  </si>
  <si>
    <t>土粒子密度</t>
    <rPh sb="0" eb="1">
      <t>ド</t>
    </rPh>
    <rPh sb="1" eb="3">
      <t>リュウシ</t>
    </rPh>
    <rPh sb="3" eb="5">
      <t>ミツド</t>
    </rPh>
    <phoneticPr fontId="2"/>
  </si>
  <si>
    <t>単位</t>
    <rPh sb="0" eb="2">
      <t>タンイ</t>
    </rPh>
    <phoneticPr fontId="2"/>
  </si>
  <si>
    <t>m/s</t>
    <phoneticPr fontId="2"/>
  </si>
  <si>
    <t>m3/m3</t>
    <phoneticPr fontId="2"/>
  </si>
  <si>
    <t>t/m3</t>
    <phoneticPr fontId="2"/>
  </si>
  <si>
    <t>記号</t>
    <rPh sb="0" eb="2">
      <t>キゴウ</t>
    </rPh>
    <phoneticPr fontId="2"/>
  </si>
  <si>
    <t>k</t>
    <phoneticPr fontId="2"/>
  </si>
  <si>
    <t>ne</t>
    <phoneticPr fontId="2"/>
  </si>
  <si>
    <t>ρs</t>
    <phoneticPr fontId="2"/>
  </si>
  <si>
    <t>乾燥土壌密度</t>
    <rPh sb="0" eb="2">
      <t>カンソウ</t>
    </rPh>
    <rPh sb="2" eb="4">
      <t>ドジョウ</t>
    </rPh>
    <rPh sb="4" eb="6">
      <t>ミツド</t>
    </rPh>
    <phoneticPr fontId="2"/>
  </si>
  <si>
    <t>ρｄ</t>
    <phoneticPr fontId="2"/>
  </si>
  <si>
    <t>土質</t>
    <rPh sb="0" eb="2">
      <t>ドシツ</t>
    </rPh>
    <phoneticPr fontId="2"/>
  </si>
  <si>
    <t>土質パラメーター</t>
    <rPh sb="0" eb="2">
      <t>ドシツ</t>
    </rPh>
    <phoneticPr fontId="2"/>
  </si>
  <si>
    <t>名称</t>
    <rPh sb="0" eb="2">
      <t>メイショウ</t>
    </rPh>
    <phoneticPr fontId="2"/>
  </si>
  <si>
    <t>数値</t>
    <rPh sb="0" eb="2">
      <t>スウチ</t>
    </rPh>
    <phoneticPr fontId="2"/>
  </si>
  <si>
    <t>m</t>
    <phoneticPr fontId="2"/>
  </si>
  <si>
    <t>物質種類</t>
    <rPh sb="0" eb="2">
      <t>ブッシツ</t>
    </rPh>
    <rPh sb="2" eb="4">
      <t>シュルイ</t>
    </rPh>
    <phoneticPr fontId="2"/>
  </si>
  <si>
    <t>Sw</t>
    <phoneticPr fontId="2"/>
  </si>
  <si>
    <t>Cgw</t>
    <phoneticPr fontId="2"/>
  </si>
  <si>
    <t>汚染源地下水濃度</t>
    <rPh sb="0" eb="3">
      <t>オセンゲン</t>
    </rPh>
    <rPh sb="3" eb="6">
      <t>チカスイ</t>
    </rPh>
    <rPh sb="6" eb="8">
      <t>ノウド</t>
    </rPh>
    <phoneticPr fontId="2"/>
  </si>
  <si>
    <t>土壌ｰ水分配係数</t>
    <rPh sb="0" eb="2">
      <t>ドジョウ</t>
    </rPh>
    <rPh sb="3" eb="4">
      <t>ミズ</t>
    </rPh>
    <rPh sb="4" eb="6">
      <t>ブンパイ</t>
    </rPh>
    <rPh sb="6" eb="8">
      <t>ケイスウ</t>
    </rPh>
    <phoneticPr fontId="2"/>
  </si>
  <si>
    <t>半減期</t>
    <rPh sb="0" eb="3">
      <t>ハンゲンキ</t>
    </rPh>
    <phoneticPr fontId="2"/>
  </si>
  <si>
    <t>ｙ</t>
    <phoneticPr fontId="2"/>
  </si>
  <si>
    <t>Kd</t>
    <phoneticPr fontId="2"/>
  </si>
  <si>
    <t>L/kg</t>
    <phoneticPr fontId="2"/>
  </si>
  <si>
    <t>mg/L</t>
    <phoneticPr fontId="2"/>
  </si>
  <si>
    <t>土壌汚染範囲・汚染源幅</t>
    <rPh sb="0" eb="2">
      <t>ドジョウ</t>
    </rPh>
    <rPh sb="2" eb="4">
      <t>オセン</t>
    </rPh>
    <rPh sb="4" eb="6">
      <t>ハンイ</t>
    </rPh>
    <rPh sb="7" eb="10">
      <t>オセンゲン</t>
    </rPh>
    <rPh sb="10" eb="11">
      <t>ハバ</t>
    </rPh>
    <phoneticPr fontId="2"/>
  </si>
  <si>
    <t>半減期（一次分解速度定数）</t>
    <rPh sb="0" eb="3">
      <t>ハンゲンキ</t>
    </rPh>
    <rPh sb="4" eb="6">
      <t>イチジ</t>
    </rPh>
    <rPh sb="6" eb="8">
      <t>ブンカイ</t>
    </rPh>
    <rPh sb="8" eb="10">
      <t>ソクド</t>
    </rPh>
    <rPh sb="10" eb="12">
      <t>テイスウ</t>
    </rPh>
    <phoneticPr fontId="2"/>
  </si>
  <si>
    <t>(k)</t>
    <phoneticPr fontId="2"/>
  </si>
  <si>
    <t>物質情報</t>
    <rPh sb="0" eb="2">
      <t>ブッシツ</t>
    </rPh>
    <rPh sb="2" eb="4">
      <t>ジョウホウ</t>
    </rPh>
    <phoneticPr fontId="2"/>
  </si>
  <si>
    <t>物質名称</t>
    <rPh sb="0" eb="2">
      <t>ブッシツ</t>
    </rPh>
    <rPh sb="2" eb="4">
      <t>メイショウ</t>
    </rPh>
    <phoneticPr fontId="2"/>
  </si>
  <si>
    <t>Koc</t>
    <phoneticPr fontId="2"/>
  </si>
  <si>
    <t>foc</t>
    <phoneticPr fontId="2"/>
  </si>
  <si>
    <t>g/g</t>
    <phoneticPr fontId="2"/>
  </si>
  <si>
    <t>有機性炭素含有率</t>
    <rPh sb="0" eb="3">
      <t>ユウキセイ</t>
    </rPh>
    <rPh sb="3" eb="5">
      <t>タンソ</t>
    </rPh>
    <rPh sb="5" eb="7">
      <t>ガンユウ</t>
    </rPh>
    <rPh sb="7" eb="8">
      <t>リツ</t>
    </rPh>
    <phoneticPr fontId="2"/>
  </si>
  <si>
    <t>有機炭素分配係数</t>
    <rPh sb="0" eb="2">
      <t>ユウキ</t>
    </rPh>
    <rPh sb="2" eb="4">
      <t>タンソ</t>
    </rPh>
    <rPh sb="4" eb="6">
      <t>ブンパイ</t>
    </rPh>
    <rPh sb="6" eb="8">
      <t>ケイスウ</t>
    </rPh>
    <phoneticPr fontId="2"/>
  </si>
  <si>
    <t>１．地下水汚染の到達範囲の設定</t>
    <rPh sb="2" eb="5">
      <t>チカスイ</t>
    </rPh>
    <rPh sb="5" eb="7">
      <t>オセン</t>
    </rPh>
    <rPh sb="8" eb="10">
      <t>トウタツ</t>
    </rPh>
    <rPh sb="10" eb="12">
      <t>ハンイ</t>
    </rPh>
    <rPh sb="13" eb="15">
      <t>セッテイ</t>
    </rPh>
    <phoneticPr fontId="6"/>
  </si>
  <si>
    <t>計算式</t>
    <rPh sb="0" eb="2">
      <t>ケイサン</t>
    </rPh>
    <rPh sb="2" eb="3">
      <t>シキ</t>
    </rPh>
    <phoneticPr fontId="6"/>
  </si>
  <si>
    <t>mg/L</t>
    <phoneticPr fontId="6"/>
  </si>
  <si>
    <t>濃度目標値</t>
    <rPh sb="0" eb="2">
      <t>ノウド</t>
    </rPh>
    <rPh sb="2" eb="5">
      <t>モクヒョウチ</t>
    </rPh>
    <phoneticPr fontId="6"/>
  </si>
  <si>
    <t>←黄色枠に入力</t>
    <rPh sb="1" eb="3">
      <t>キイロ</t>
    </rPh>
    <rPh sb="3" eb="4">
      <t>ワク</t>
    </rPh>
    <rPh sb="5" eb="7">
      <t>ニュウリョク</t>
    </rPh>
    <phoneticPr fontId="6"/>
  </si>
  <si>
    <t>到達距離</t>
    <rPh sb="0" eb="2">
      <t>トウタツ</t>
    </rPh>
    <rPh sb="2" eb="4">
      <t>キョリ</t>
    </rPh>
    <phoneticPr fontId="6"/>
  </si>
  <si>
    <t>m</t>
    <phoneticPr fontId="6"/>
  </si>
  <si>
    <t>変更値入力</t>
    <rPh sb="0" eb="2">
      <t>ヘンコウ</t>
    </rPh>
    <rPh sb="2" eb="3">
      <t>チ</t>
    </rPh>
    <rPh sb="3" eb="5">
      <t>ニュウリョク</t>
    </rPh>
    <phoneticPr fontId="7"/>
  </si>
  <si>
    <t>記号</t>
    <rPh sb="0" eb="2">
      <t>キゴウ</t>
    </rPh>
    <phoneticPr fontId="7"/>
  </si>
  <si>
    <t>名称</t>
    <rPh sb="0" eb="2">
      <t>メイショウ</t>
    </rPh>
    <phoneticPr fontId="7"/>
  </si>
  <si>
    <t>単位</t>
    <rPh sb="0" eb="2">
      <t>タンイ</t>
    </rPh>
    <phoneticPr fontId="7"/>
  </si>
  <si>
    <t>数値</t>
    <rPh sb="0" eb="2">
      <t>スウチ</t>
    </rPh>
    <phoneticPr fontId="7"/>
  </si>
  <si>
    <r>
      <t>C</t>
    </r>
    <r>
      <rPr>
        <vertAlign val="subscript"/>
        <sz val="14"/>
        <rFont val="Times New Roman"/>
        <family val="1"/>
      </rPr>
      <t>GW</t>
    </r>
    <r>
      <rPr>
        <sz val="14"/>
        <rFont val="Times New Roman"/>
        <family val="1"/>
      </rPr>
      <t>(x,y,t)</t>
    </r>
    <phoneticPr fontId="7"/>
  </si>
  <si>
    <t>座標(x,y,z)における地下水中濃度</t>
    <rPh sb="0" eb="2">
      <t>ザヒョウ</t>
    </rPh>
    <rPh sb="16" eb="17">
      <t>チュウ</t>
    </rPh>
    <rPh sb="17" eb="19">
      <t>ノウド</t>
    </rPh>
    <phoneticPr fontId="7"/>
  </si>
  <si>
    <t>mg/L</t>
    <phoneticPr fontId="7"/>
  </si>
  <si>
    <r>
      <t>C</t>
    </r>
    <r>
      <rPr>
        <vertAlign val="subscript"/>
        <sz val="14"/>
        <rFont val="Times New Roman"/>
        <family val="1"/>
      </rPr>
      <t>GW</t>
    </r>
    <r>
      <rPr>
        <sz val="14"/>
        <rFont val="Times New Roman"/>
        <family val="1"/>
      </rPr>
      <t>(x,y,</t>
    </r>
    <r>
      <rPr>
        <sz val="14"/>
        <rFont val="ＭＳ Ｐ明朝"/>
        <family val="1"/>
        <charset val="128"/>
      </rPr>
      <t>∞</t>
    </r>
    <r>
      <rPr>
        <sz val="14"/>
        <rFont val="Times New Roman"/>
        <family val="1"/>
      </rPr>
      <t>)</t>
    </r>
    <phoneticPr fontId="7"/>
  </si>
  <si>
    <t>Cgw</t>
    <phoneticPr fontId="7"/>
  </si>
  <si>
    <t>汚染源の地下水濃度（X=0,t=0～∞）</t>
    <rPh sb="0" eb="3">
      <t>オセンゲン</t>
    </rPh>
    <rPh sb="4" eb="7">
      <t>チカスイ</t>
    </rPh>
    <rPh sb="7" eb="9">
      <t>ノウド</t>
    </rPh>
    <phoneticPr fontId="7"/>
  </si>
  <si>
    <t>x</t>
    <phoneticPr fontId="7"/>
  </si>
  <si>
    <t>評価点のｘ座標</t>
    <rPh sb="0" eb="2">
      <t>ヒョウカ</t>
    </rPh>
    <rPh sb="2" eb="3">
      <t>テン</t>
    </rPh>
    <rPh sb="5" eb="7">
      <t>ザヒョウ</t>
    </rPh>
    <phoneticPr fontId="7"/>
  </si>
  <si>
    <t>ｍ</t>
    <phoneticPr fontId="7"/>
  </si>
  <si>
    <t>y</t>
    <phoneticPr fontId="7"/>
  </si>
  <si>
    <t>評価点のｙ座標</t>
    <rPh sb="0" eb="2">
      <t>ヒョウカ</t>
    </rPh>
    <rPh sb="2" eb="3">
      <t>テン</t>
    </rPh>
    <rPh sb="5" eb="7">
      <t>ザヒョウ</t>
    </rPh>
    <phoneticPr fontId="7"/>
  </si>
  <si>
    <t>z</t>
    <phoneticPr fontId="7"/>
  </si>
  <si>
    <t>評価点のｚ座標</t>
    <rPh sb="0" eb="2">
      <t>ヒョウカ</t>
    </rPh>
    <rPh sb="2" eb="3">
      <t>テン</t>
    </rPh>
    <rPh sb="5" eb="7">
      <t>ザヒョウ</t>
    </rPh>
    <phoneticPr fontId="7"/>
  </si>
  <si>
    <t>t</t>
    <phoneticPr fontId="7"/>
  </si>
  <si>
    <t>経過時間</t>
    <rPh sb="0" eb="2">
      <t>ケイカ</t>
    </rPh>
    <rPh sb="2" eb="4">
      <t>ジカン</t>
    </rPh>
    <phoneticPr fontId="7"/>
  </si>
  <si>
    <t>year</t>
    <phoneticPr fontId="7"/>
  </si>
  <si>
    <t>Sw</t>
    <phoneticPr fontId="7"/>
  </si>
  <si>
    <t>汚染源幅</t>
    <rPh sb="0" eb="3">
      <t>オセンゲン</t>
    </rPh>
    <rPh sb="3" eb="4">
      <t>ハバ</t>
    </rPh>
    <phoneticPr fontId="7"/>
  </si>
  <si>
    <t>Sd</t>
    <phoneticPr fontId="7"/>
  </si>
  <si>
    <t>汚染源深さ</t>
    <rPh sb="0" eb="3">
      <t>オセンゲン</t>
    </rPh>
    <rPh sb="3" eb="4">
      <t>フカ</t>
    </rPh>
    <phoneticPr fontId="7"/>
  </si>
  <si>
    <r>
      <t>α</t>
    </r>
    <r>
      <rPr>
        <vertAlign val="subscript"/>
        <sz val="14"/>
        <rFont val="Times New Roman"/>
        <family val="1"/>
      </rPr>
      <t>x</t>
    </r>
    <phoneticPr fontId="7"/>
  </si>
  <si>
    <t>ｘ方向の分散長</t>
    <rPh sb="1" eb="3">
      <t>ホウコウ</t>
    </rPh>
    <rPh sb="4" eb="6">
      <t>ブンサン</t>
    </rPh>
    <rPh sb="6" eb="7">
      <t>チョウ</t>
    </rPh>
    <phoneticPr fontId="7"/>
  </si>
  <si>
    <r>
      <t>α</t>
    </r>
    <r>
      <rPr>
        <vertAlign val="subscript"/>
        <sz val="14"/>
        <rFont val="ＭＳ Ｐゴシック"/>
        <family val="3"/>
        <charset val="128"/>
      </rPr>
      <t>ｙ</t>
    </r>
    <phoneticPr fontId="7"/>
  </si>
  <si>
    <t>ｙ方向の分散長</t>
    <rPh sb="1" eb="3">
      <t>ホウコウ</t>
    </rPh>
    <rPh sb="4" eb="6">
      <t>ブンサン</t>
    </rPh>
    <rPh sb="6" eb="7">
      <t>チョウ</t>
    </rPh>
    <phoneticPr fontId="7"/>
  </si>
  <si>
    <r>
      <t>α</t>
    </r>
    <r>
      <rPr>
        <vertAlign val="subscript"/>
        <sz val="14"/>
        <rFont val="Times New Roman"/>
        <family val="1"/>
      </rPr>
      <t>z</t>
    </r>
    <phoneticPr fontId="7"/>
  </si>
  <si>
    <t>ｚ方向の分散長</t>
    <rPh sb="1" eb="3">
      <t>ホウコウ</t>
    </rPh>
    <rPh sb="4" eb="6">
      <t>ブンサン</t>
    </rPh>
    <rPh sb="6" eb="7">
      <t>チョウ</t>
    </rPh>
    <phoneticPr fontId="7"/>
  </si>
  <si>
    <t>k</t>
    <phoneticPr fontId="7"/>
  </si>
  <si>
    <t>透水係数</t>
    <rPh sb="0" eb="2">
      <t>トウスイ</t>
    </rPh>
    <rPh sb="2" eb="4">
      <t>ケイスウ</t>
    </rPh>
    <phoneticPr fontId="7"/>
  </si>
  <si>
    <t>m/s</t>
    <phoneticPr fontId="7"/>
  </si>
  <si>
    <t>i</t>
    <phoneticPr fontId="7"/>
  </si>
  <si>
    <t>動水勾配</t>
    <rPh sb="0" eb="1">
      <t>ウゴ</t>
    </rPh>
    <rPh sb="1" eb="2">
      <t>スイ</t>
    </rPh>
    <rPh sb="2" eb="4">
      <t>コウバイ</t>
    </rPh>
    <phoneticPr fontId="7"/>
  </si>
  <si>
    <t>m/m</t>
    <phoneticPr fontId="7"/>
  </si>
  <si>
    <t>帯水層の間隙率</t>
    <rPh sb="0" eb="1">
      <t>オビ</t>
    </rPh>
    <rPh sb="1" eb="2">
      <t>スイ</t>
    </rPh>
    <rPh sb="2" eb="3">
      <t>ソウ</t>
    </rPh>
    <rPh sb="4" eb="6">
      <t>カンゲキ</t>
    </rPh>
    <rPh sb="6" eb="7">
      <t>リツ</t>
    </rPh>
    <phoneticPr fontId="7"/>
  </si>
  <si>
    <t>-</t>
    <phoneticPr fontId="7"/>
  </si>
  <si>
    <r>
      <t>t</t>
    </r>
    <r>
      <rPr>
        <vertAlign val="subscript"/>
        <sz val="14"/>
        <rFont val="Times New Roman"/>
        <family val="1"/>
      </rPr>
      <t>1/2</t>
    </r>
    <phoneticPr fontId="7"/>
  </si>
  <si>
    <t>半減期</t>
    <rPh sb="0" eb="3">
      <t>ハンゲンキ</t>
    </rPh>
    <phoneticPr fontId="7"/>
  </si>
  <si>
    <t>Kd</t>
    <phoneticPr fontId="7"/>
  </si>
  <si>
    <t>土壌-水分配係数（計算値）</t>
    <rPh sb="9" eb="12">
      <t>ケイサンチ</t>
    </rPh>
    <phoneticPr fontId="7"/>
  </si>
  <si>
    <t>cm3-H2O/g-soil</t>
    <phoneticPr fontId="7"/>
  </si>
  <si>
    <t>Koc</t>
    <phoneticPr fontId="7"/>
  </si>
  <si>
    <t>有機炭素－水分配係数</t>
    <phoneticPr fontId="7"/>
  </si>
  <si>
    <t>cm3-H2O/g-OC</t>
    <phoneticPr fontId="7"/>
  </si>
  <si>
    <t>foc</t>
    <phoneticPr fontId="7"/>
  </si>
  <si>
    <t>有機炭素含有量</t>
    <phoneticPr fontId="7"/>
  </si>
  <si>
    <t>g-C/g-soil</t>
    <phoneticPr fontId="7"/>
  </si>
  <si>
    <t>λ</t>
    <phoneticPr fontId="7"/>
  </si>
  <si>
    <t>一次分解定数</t>
    <rPh sb="0" eb="2">
      <t>イチジ</t>
    </rPh>
    <rPh sb="2" eb="4">
      <t>ブンカイ</t>
    </rPh>
    <rPh sb="4" eb="6">
      <t>テイスウ</t>
    </rPh>
    <phoneticPr fontId="7"/>
  </si>
  <si>
    <t>１／ｙ</t>
    <phoneticPr fontId="7"/>
  </si>
  <si>
    <t>v</t>
    <phoneticPr fontId="7"/>
  </si>
  <si>
    <t>地下水流速</t>
    <rPh sb="0" eb="3">
      <t>チカスイ</t>
    </rPh>
    <rPh sb="3" eb="5">
      <t>リュウソク</t>
    </rPh>
    <phoneticPr fontId="7"/>
  </si>
  <si>
    <t>m/ｙ</t>
    <phoneticPr fontId="7"/>
  </si>
  <si>
    <t>RET</t>
    <phoneticPr fontId="7"/>
  </si>
  <si>
    <t>帯水層の遅延係数</t>
    <rPh sb="0" eb="1">
      <t>タイ</t>
    </rPh>
    <rPh sb="1" eb="2">
      <t>スイ</t>
    </rPh>
    <rPh sb="2" eb="3">
      <t>ソウ</t>
    </rPh>
    <rPh sb="4" eb="6">
      <t>チエン</t>
    </rPh>
    <rPh sb="6" eb="8">
      <t>ケイスウ</t>
    </rPh>
    <phoneticPr fontId="7"/>
  </si>
  <si>
    <t>ρd</t>
    <phoneticPr fontId="7"/>
  </si>
  <si>
    <t>土壌乾燥密度</t>
    <phoneticPr fontId="7"/>
  </si>
  <si>
    <t>kg/L</t>
    <phoneticPr fontId="7"/>
  </si>
  <si>
    <t>①X減衰項(分解）</t>
    <rPh sb="2" eb="4">
      <t>ゲンスイ</t>
    </rPh>
    <rPh sb="4" eb="5">
      <t>コウ</t>
    </rPh>
    <rPh sb="6" eb="8">
      <t>ブンカイ</t>
    </rPh>
    <phoneticPr fontId="7"/>
  </si>
  <si>
    <t>②時間項</t>
    <rPh sb="1" eb="3">
      <t>ジカン</t>
    </rPh>
    <rPh sb="3" eb="4">
      <t>コウ</t>
    </rPh>
    <phoneticPr fontId="7"/>
  </si>
  <si>
    <t>③ｙ減衰項</t>
    <rPh sb="2" eb="4">
      <t>ゲンスイ</t>
    </rPh>
    <rPh sb="4" eb="5">
      <t>コウ</t>
    </rPh>
    <phoneticPr fontId="7"/>
  </si>
  <si>
    <t>④ｚ減衰項</t>
    <rPh sb="2" eb="4">
      <t>ゲンスイ</t>
    </rPh>
    <rPh sb="4" eb="5">
      <t>コウ</t>
    </rPh>
    <phoneticPr fontId="7"/>
  </si>
  <si>
    <t>2次元平面　ドメニコ解析式</t>
    <rPh sb="1" eb="3">
      <t>ジゲン</t>
    </rPh>
    <rPh sb="3" eb="5">
      <t>ヘイメン</t>
    </rPh>
    <rPh sb="10" eb="12">
      <t>カイセキ</t>
    </rPh>
    <rPh sb="12" eb="13">
      <t>シキ</t>
    </rPh>
    <phoneticPr fontId="2"/>
  </si>
  <si>
    <t>縦分散長</t>
    <rPh sb="0" eb="1">
      <t>タテ</t>
    </rPh>
    <rPh sb="1" eb="3">
      <t>ブンサン</t>
    </rPh>
    <rPh sb="3" eb="4">
      <t>チョウ</t>
    </rPh>
    <phoneticPr fontId="2"/>
  </si>
  <si>
    <t>横分散長</t>
    <rPh sb="0" eb="1">
      <t>ヨコ</t>
    </rPh>
    <rPh sb="1" eb="3">
      <t>ブンサン</t>
    </rPh>
    <rPh sb="3" eb="4">
      <t>チョウ</t>
    </rPh>
    <phoneticPr fontId="2"/>
  </si>
  <si>
    <t>αx</t>
    <phoneticPr fontId="2"/>
  </si>
  <si>
    <t>αｙ</t>
    <phoneticPr fontId="2"/>
  </si>
  <si>
    <t>ｍ</t>
    <phoneticPr fontId="2"/>
  </si>
  <si>
    <t>地下水基準</t>
    <rPh sb="0" eb="3">
      <t>チカスイ</t>
    </rPh>
    <rPh sb="3" eb="5">
      <t>キジュン</t>
    </rPh>
    <phoneticPr fontId="2"/>
  </si>
  <si>
    <t>mg/L</t>
    <phoneticPr fontId="2"/>
  </si>
  <si>
    <t>汚染物質の到達距離</t>
    <rPh sb="0" eb="2">
      <t>オセン</t>
    </rPh>
    <rPh sb="2" eb="4">
      <t>ブッシツ</t>
    </rPh>
    <rPh sb="5" eb="7">
      <t>トウタツ</t>
    </rPh>
    <rPh sb="7" eb="9">
      <t>キョリ</t>
    </rPh>
    <phoneticPr fontId="2"/>
  </si>
  <si>
    <t>【計算結果】</t>
    <rPh sb="1" eb="3">
      <t>ケイサン</t>
    </rPh>
    <rPh sb="3" eb="5">
      <t>ケッカ</t>
    </rPh>
    <phoneticPr fontId="2"/>
  </si>
  <si>
    <t>【入力値】</t>
    <rPh sb="1" eb="4">
      <t>ニュウリョクチ</t>
    </rPh>
    <phoneticPr fontId="2"/>
  </si>
  <si>
    <t>地形情報（動水勾配）</t>
    <rPh sb="0" eb="2">
      <t>チケイ</t>
    </rPh>
    <rPh sb="2" eb="4">
      <t>ジョウホウ</t>
    </rPh>
    <rPh sb="5" eb="6">
      <t>ウゴ</t>
    </rPh>
    <rPh sb="6" eb="7">
      <t>スイ</t>
    </rPh>
    <rPh sb="7" eb="9">
      <t>コウバイ</t>
    </rPh>
    <phoneticPr fontId="2"/>
  </si>
  <si>
    <t>距離</t>
    <rPh sb="0" eb="2">
      <t>キョリ</t>
    </rPh>
    <phoneticPr fontId="2"/>
  </si>
  <si>
    <t>ｍ地点の時間的濃度変化</t>
    <rPh sb="1" eb="3">
      <t>チテン</t>
    </rPh>
    <rPh sb="4" eb="7">
      <t>ジカンテキ</t>
    </rPh>
    <rPh sb="7" eb="9">
      <t>ノウド</t>
    </rPh>
    <rPh sb="9" eb="11">
      <t>ヘンカ</t>
    </rPh>
    <phoneticPr fontId="2"/>
  </si>
  <si>
    <t>間隙率</t>
    <rPh sb="0" eb="2">
      <t>カンゲキ</t>
    </rPh>
    <rPh sb="2" eb="3">
      <t>リツ</t>
    </rPh>
    <phoneticPr fontId="2"/>
  </si>
  <si>
    <t>n</t>
    <phoneticPr fontId="2"/>
  </si>
  <si>
    <t>ＰＣＢ</t>
    <phoneticPr fontId="2"/>
  </si>
  <si>
    <t>テトラクロロエチレン</t>
    <phoneticPr fontId="2"/>
  </si>
  <si>
    <t>k</t>
    <phoneticPr fontId="2"/>
  </si>
  <si>
    <t>m/m</t>
    <phoneticPr fontId="2"/>
  </si>
  <si>
    <t>ne</t>
    <phoneticPr fontId="2"/>
  </si>
  <si>
    <t>n</t>
    <phoneticPr fontId="2"/>
  </si>
  <si>
    <t>ρs</t>
    <phoneticPr fontId="2"/>
  </si>
  <si>
    <t>ρｄ</t>
    <phoneticPr fontId="2"/>
  </si>
  <si>
    <t>foc</t>
    <phoneticPr fontId="2"/>
  </si>
  <si>
    <t>ne</t>
    <phoneticPr fontId="7"/>
  </si>
  <si>
    <t>n</t>
    <phoneticPr fontId="7"/>
  </si>
  <si>
    <t>間隙率</t>
    <rPh sb="0" eb="2">
      <t>カンゲキ</t>
    </rPh>
    <rPh sb="2" eb="3">
      <t>リツ</t>
    </rPh>
    <phoneticPr fontId="2"/>
  </si>
  <si>
    <t>-</t>
    <phoneticPr fontId="2"/>
  </si>
  <si>
    <t>-</t>
    <phoneticPr fontId="2"/>
  </si>
  <si>
    <t>MIN</t>
    <phoneticPr fontId="2"/>
  </si>
  <si>
    <t>MAX</t>
    <phoneticPr fontId="2"/>
  </si>
  <si>
    <t>知見なし</t>
    <rPh sb="0" eb="2">
      <t>チケン</t>
    </rPh>
    <phoneticPr fontId="2"/>
  </si>
  <si>
    <t>複数物質のため要検討</t>
    <rPh sb="0" eb="2">
      <t>フクスウ</t>
    </rPh>
    <rPh sb="2" eb="4">
      <t>ブッシツ</t>
    </rPh>
    <rPh sb="7" eb="8">
      <t>ヨウ</t>
    </rPh>
    <rPh sb="8" eb="10">
      <t>ケントウ</t>
    </rPh>
    <phoneticPr fontId="2"/>
  </si>
  <si>
    <t>6_砂（一般値条件）</t>
    <rPh sb="2" eb="3">
      <t>スナ</t>
    </rPh>
    <rPh sb="4" eb="6">
      <t>イッパン</t>
    </rPh>
    <rPh sb="6" eb="7">
      <t>チ</t>
    </rPh>
    <rPh sb="7" eb="9">
      <t>ジョウケン</t>
    </rPh>
    <phoneticPr fontId="2"/>
  </si>
  <si>
    <t>Kd(過去の検討値）</t>
    <rPh sb="3" eb="5">
      <t>カコ</t>
    </rPh>
    <rPh sb="6" eb="8">
      <t>ケントウ</t>
    </rPh>
    <rPh sb="8" eb="9">
      <t>チ</t>
    </rPh>
    <phoneticPr fontId="2"/>
  </si>
  <si>
    <t>Cr6+</t>
    <phoneticPr fontId="2"/>
  </si>
  <si>
    <t>ランク別到達距離(m)</t>
    <rPh sb="3" eb="4">
      <t>ベツ</t>
    </rPh>
    <rPh sb="4" eb="6">
      <t>トウタツ</t>
    </rPh>
    <rPh sb="6" eb="8">
      <t>キョリ</t>
    </rPh>
    <phoneticPr fontId="2"/>
  </si>
  <si>
    <t>実流速</t>
    <rPh sb="0" eb="1">
      <t>ジツ</t>
    </rPh>
    <rPh sb="1" eb="3">
      <t>リュウソク</t>
    </rPh>
    <phoneticPr fontId="2"/>
  </si>
  <si>
    <t>Vs</t>
    <phoneticPr fontId="2"/>
  </si>
  <si>
    <t>遅延係数</t>
    <rPh sb="0" eb="2">
      <t>チエン</t>
    </rPh>
    <rPh sb="2" eb="4">
      <t>ケイスウ</t>
    </rPh>
    <phoneticPr fontId="2"/>
  </si>
  <si>
    <t>Rd</t>
    <phoneticPr fontId="2"/>
  </si>
  <si>
    <t>m/y</t>
    <phoneticPr fontId="2"/>
  </si>
  <si>
    <t>①</t>
    <phoneticPr fontId="2"/>
  </si>
  <si>
    <t>②</t>
    <phoneticPr fontId="2"/>
  </si>
  <si>
    <t>③</t>
    <phoneticPr fontId="2"/>
  </si>
  <si>
    <t>整理番号</t>
  </si>
  <si>
    <t>指定年月日</t>
  </si>
  <si>
    <t>指定番号</t>
  </si>
  <si>
    <t>物質種類パラメーター</t>
    <rPh sb="0" eb="2">
      <t>ブッシツ</t>
    </rPh>
    <rPh sb="2" eb="4">
      <t>シュルイ</t>
    </rPh>
    <phoneticPr fontId="2"/>
  </si>
  <si>
    <t>地形情報パラメーター</t>
    <rPh sb="0" eb="2">
      <t>チケイ</t>
    </rPh>
    <rPh sb="2" eb="4">
      <t>ジョウホウ</t>
    </rPh>
    <phoneticPr fontId="2"/>
  </si>
  <si>
    <r>
      <t>T</t>
    </r>
    <r>
      <rPr>
        <vertAlign val="subscript"/>
        <sz val="12"/>
        <color theme="1"/>
        <rFont val="ＭＳ Ｐゴシック"/>
        <family val="3"/>
        <charset val="128"/>
        <scheme val="minor"/>
      </rPr>
      <t>1/2</t>
    </r>
    <phoneticPr fontId="2"/>
  </si>
  <si>
    <t>　1)建設省官民連携共同研究「地盤環境の性状保全型建設技術の開発」で行われたバッチ試験に基づく土の重金属吸着能の評価結果を踏まえ、吸着係数及び吸着指数を設定し、Kd＝k Cn-1）より算出.</t>
  </si>
  <si>
    <t>　2)西尾高好（1990）：産業公害，26(4)，289-295を日本地下水学会編（2010）：「地下水シミュレーション」. 技報堂出版が引用.</t>
  </si>
  <si>
    <t>　3) Texas Risk Reduction Program ,RG-366 TRRP-19,Toxicity Factors and Chemical/Physical Parameters,June 2011.</t>
  </si>
  <si>
    <t>　4) U.S.EPA(2005). Metal partition coefficients (log Kd) in L/kg for soil/soil water, PARTITION COEFFICIENTS FOR METALS IN SURFACE WATER, SOIL, AND WASTE, Table 3, EPA/600/R-05/074</t>
  </si>
  <si>
    <t>　5)Van den Hoop(1995)  6)Bockting et al.(1992)  7)Sauve(2000)  8)Otte et al.(2000)</t>
  </si>
  <si>
    <t>　1)U.S EPA(1996)：Soil Screening Guidance:User's Guide</t>
  </si>
  <si>
    <t>　2)(財)化学物質評価研究機構：化学物質安全性（ハザード）評価シート</t>
  </si>
  <si>
    <t>　3)Yaws(1999) Chemical Properties handbook, tha McGraw-Hill Co.</t>
  </si>
  <si>
    <t>　4)Texas Risk Reduction Program ,RG-366 TRRP-19,Toxicity Factors and Chemical/Physical Parameters,June 2011</t>
  </si>
  <si>
    <t>　5)CERI 有害性評価書</t>
  </si>
  <si>
    <t>　6)環境省 化学物質の環境リスク評価</t>
  </si>
  <si>
    <t>　7)Handbook of Environmental Degradation Ratesの地下水中におけるHalf Lives のHighとLowの内、Highの値を採用</t>
  </si>
  <si>
    <t>（参考）文献値①</t>
  </si>
  <si>
    <r>
      <t>＜第一種特定有害物質：</t>
    </r>
    <r>
      <rPr>
        <sz val="11"/>
        <color rgb="FF000000"/>
        <rFont val="Arial"/>
        <family val="2"/>
      </rPr>
      <t>Koc</t>
    </r>
    <r>
      <rPr>
        <sz val="11"/>
        <color rgb="FF000000"/>
        <rFont val="ＭＳ Ｐゴシック"/>
        <family val="3"/>
        <charset val="128"/>
        <scheme val="minor"/>
      </rPr>
      <t>＞引用文献</t>
    </r>
    <phoneticPr fontId="2"/>
  </si>
  <si>
    <r>
      <t>（参考）</t>
    </r>
    <r>
      <rPr>
        <sz val="11"/>
        <color rgb="FF000000"/>
        <rFont val="Arial"/>
        <family val="2"/>
      </rPr>
      <t xml:space="preserve"> </t>
    </r>
    <r>
      <rPr>
        <sz val="11"/>
        <color rgb="FF000000"/>
        <rFont val="ＭＳ Ｐゴシック"/>
        <family val="3"/>
        <charset val="128"/>
        <scheme val="minor"/>
      </rPr>
      <t>文献値②</t>
    </r>
    <phoneticPr fontId="2"/>
  </si>
  <si>
    <r>
      <t>＜第二種特定有害物質、第三種特定有害物質</t>
    </r>
    <r>
      <rPr>
        <sz val="11"/>
        <color rgb="FF000000"/>
        <rFont val="Arial"/>
        <family val="2"/>
      </rPr>
      <t>K</t>
    </r>
    <r>
      <rPr>
        <vertAlign val="subscript"/>
        <sz val="11"/>
        <color rgb="FF000000"/>
        <rFont val="Arial"/>
        <family val="2"/>
      </rPr>
      <t>d</t>
    </r>
    <r>
      <rPr>
        <sz val="11"/>
        <color rgb="FF000000"/>
        <rFont val="ＭＳ Ｐゴシック"/>
        <family val="3"/>
        <charset val="128"/>
        <scheme val="minor"/>
      </rPr>
      <t>＞引用文献</t>
    </r>
    <phoneticPr fontId="2"/>
  </si>
  <si>
    <t>①</t>
    <phoneticPr fontId="2"/>
  </si>
  <si>
    <t>②</t>
    <phoneticPr fontId="2"/>
  </si>
  <si>
    <t>土質情報</t>
    <phoneticPr fontId="2"/>
  </si>
  <si>
    <t>礫</t>
    <rPh sb="0" eb="1">
      <t>レキ</t>
    </rPh>
    <phoneticPr fontId="2"/>
  </si>
  <si>
    <t>第一種特定有害物質</t>
    <rPh sb="0" eb="1">
      <t>ダイ</t>
    </rPh>
    <rPh sb="1" eb="2">
      <t>１</t>
    </rPh>
    <rPh sb="2" eb="3">
      <t>シュ</t>
    </rPh>
    <rPh sb="3" eb="5">
      <t>トクテイ</t>
    </rPh>
    <rPh sb="5" eb="7">
      <t>ユウガイ</t>
    </rPh>
    <rPh sb="7" eb="9">
      <t>ブッシツ</t>
    </rPh>
    <phoneticPr fontId="2"/>
  </si>
  <si>
    <t>砂礫</t>
    <rPh sb="0" eb="2">
      <t>サレキ</t>
    </rPh>
    <phoneticPr fontId="2"/>
  </si>
  <si>
    <t>第二種特定有害物質</t>
    <rPh sb="0" eb="1">
      <t>ダイ</t>
    </rPh>
    <rPh sb="1" eb="2">
      <t>２</t>
    </rPh>
    <rPh sb="2" eb="3">
      <t>シュ</t>
    </rPh>
    <rPh sb="3" eb="5">
      <t>トクテイ</t>
    </rPh>
    <rPh sb="5" eb="7">
      <t>ユウガイ</t>
    </rPh>
    <rPh sb="7" eb="9">
      <t>ブッシツ</t>
    </rPh>
    <phoneticPr fontId="2"/>
  </si>
  <si>
    <t>砂</t>
    <rPh sb="0" eb="1">
      <t>スナ</t>
    </rPh>
    <phoneticPr fontId="2"/>
  </si>
  <si>
    <t>第三種特定有害物質</t>
    <rPh sb="0" eb="1">
      <t>ダイ</t>
    </rPh>
    <rPh sb="1" eb="2">
      <t>３</t>
    </rPh>
    <rPh sb="2" eb="3">
      <t>シュ</t>
    </rPh>
    <rPh sb="3" eb="5">
      <t>トクテイ</t>
    </rPh>
    <rPh sb="5" eb="7">
      <t>ユウガイ</t>
    </rPh>
    <rPh sb="7" eb="9">
      <t>ブッシツ</t>
    </rPh>
    <phoneticPr fontId="2"/>
  </si>
  <si>
    <t>クロロエチレン</t>
    <phoneticPr fontId="6"/>
  </si>
  <si>
    <t>四塩化炭素</t>
    <rPh sb="0" eb="1">
      <t>シ</t>
    </rPh>
    <rPh sb="1" eb="3">
      <t>エンカ</t>
    </rPh>
    <rPh sb="3" eb="5">
      <t>タンソ</t>
    </rPh>
    <phoneticPr fontId="6"/>
  </si>
  <si>
    <t>鉛</t>
    <rPh sb="0" eb="1">
      <t>ナマリ</t>
    </rPh>
    <phoneticPr fontId="6"/>
  </si>
  <si>
    <t>カドミウム</t>
    <phoneticPr fontId="6"/>
  </si>
  <si>
    <t>水銀</t>
    <rPh sb="0" eb="2">
      <t>スイギン</t>
    </rPh>
    <phoneticPr fontId="6"/>
  </si>
  <si>
    <t>砒素</t>
    <rPh sb="0" eb="2">
      <t>ヒソ</t>
    </rPh>
    <phoneticPr fontId="6"/>
  </si>
  <si>
    <t>六価クロム</t>
    <rPh sb="0" eb="1">
      <t>ロク</t>
    </rPh>
    <rPh sb="1" eb="2">
      <t>カ</t>
    </rPh>
    <phoneticPr fontId="6"/>
  </si>
  <si>
    <t>ふっ素</t>
    <rPh sb="2" eb="3">
      <t>ソ</t>
    </rPh>
    <phoneticPr fontId="6"/>
  </si>
  <si>
    <t>ほう素</t>
    <rPh sb="2" eb="3">
      <t>ソ</t>
    </rPh>
    <phoneticPr fontId="6"/>
  </si>
  <si>
    <t>セレン</t>
    <phoneticPr fontId="6"/>
  </si>
  <si>
    <t>シアン</t>
    <phoneticPr fontId="6"/>
  </si>
  <si>
    <t>シマジン</t>
    <phoneticPr fontId="6"/>
  </si>
  <si>
    <t>チウラム</t>
    <phoneticPr fontId="6"/>
  </si>
  <si>
    <t>チオベンカルブ</t>
    <phoneticPr fontId="6"/>
  </si>
  <si>
    <t>PCB</t>
    <phoneticPr fontId="6"/>
  </si>
  <si>
    <t>有機リン</t>
    <rPh sb="0" eb="2">
      <t>ユウキ</t>
    </rPh>
    <phoneticPr fontId="6"/>
  </si>
  <si>
    <t>1,1,2-トリクロロエタン</t>
    <phoneticPr fontId="6"/>
  </si>
  <si>
    <t>1,1-ジクロロエチレン</t>
    <phoneticPr fontId="6"/>
  </si>
  <si>
    <t>1,2-ジクロロエタン</t>
    <phoneticPr fontId="6"/>
  </si>
  <si>
    <t>1,3-ジクロロプロペン</t>
    <phoneticPr fontId="6"/>
  </si>
  <si>
    <t>PCB</t>
    <phoneticPr fontId="6"/>
  </si>
  <si>
    <t>クロロエチレン</t>
    <phoneticPr fontId="6"/>
  </si>
  <si>
    <t>ジクロロメタン</t>
    <phoneticPr fontId="6"/>
  </si>
  <si>
    <t>シス-1,2-ジクロロエチレン</t>
    <phoneticPr fontId="6"/>
  </si>
  <si>
    <t>シマジン</t>
    <phoneticPr fontId="6"/>
  </si>
  <si>
    <t>チウラム</t>
    <phoneticPr fontId="6"/>
  </si>
  <si>
    <t>チオベンカルブ</t>
    <phoneticPr fontId="6"/>
  </si>
  <si>
    <t>テトラクロロエチレン</t>
    <phoneticPr fontId="6"/>
  </si>
  <si>
    <t>トランス-1,2-ジクロロエチレン</t>
    <phoneticPr fontId="6"/>
  </si>
  <si>
    <t>トリクロロエチレン</t>
    <phoneticPr fontId="6"/>
  </si>
  <si>
    <t>ベンゼン</t>
    <phoneticPr fontId="6"/>
  </si>
  <si>
    <t>ジクロロメタン</t>
    <phoneticPr fontId="6"/>
  </si>
  <si>
    <t>1,1-ジクロロエチレン</t>
    <phoneticPr fontId="6"/>
  </si>
  <si>
    <t>シス-1,2-ジクロロエチレン</t>
    <phoneticPr fontId="6"/>
  </si>
  <si>
    <t>トランス-1,2-ジクロロエチレン</t>
    <phoneticPr fontId="6"/>
  </si>
  <si>
    <t>1,1,1-トリクロロエタン</t>
    <phoneticPr fontId="6"/>
  </si>
  <si>
    <t>1,1,2-トリクロロエタン</t>
    <phoneticPr fontId="6"/>
  </si>
  <si>
    <t>トリクロロエチレン</t>
    <phoneticPr fontId="6"/>
  </si>
  <si>
    <t>テトラクロロエチレン</t>
    <phoneticPr fontId="6"/>
  </si>
  <si>
    <t>1,3-ジクロロプロペン</t>
    <phoneticPr fontId="6"/>
  </si>
  <si>
    <t>ベンゼン</t>
    <phoneticPr fontId="6"/>
  </si>
  <si>
    <t>1,1,1-トリクロロエタン</t>
    <phoneticPr fontId="6"/>
  </si>
  <si>
    <t>No</t>
    <phoneticPr fontId="2"/>
  </si>
  <si>
    <t>クロロエチレン</t>
  </si>
  <si>
    <t>1,1-ジクロロエチレン</t>
  </si>
  <si>
    <t>ベンゼン</t>
  </si>
  <si>
    <t>シマジン</t>
  </si>
  <si>
    <t>チウラム</t>
  </si>
  <si>
    <t>チオベンカルブ</t>
  </si>
  <si>
    <t>面　積</t>
    <phoneticPr fontId="2"/>
  </si>
  <si>
    <t>100年後の汚染の到達距離</t>
    <phoneticPr fontId="2"/>
  </si>
  <si>
    <t>所在地</t>
    <phoneticPr fontId="2"/>
  </si>
  <si>
    <t>指定に係る特定有害物質の種類</t>
    <phoneticPr fontId="2"/>
  </si>
  <si>
    <r>
      <t>ｍ</t>
    </r>
    <r>
      <rPr>
        <vertAlign val="superscript"/>
        <sz val="12"/>
        <color theme="1"/>
        <rFont val="ＭＳ Ｐゴシック"/>
        <family val="3"/>
        <charset val="128"/>
        <scheme val="minor"/>
      </rPr>
      <t>２</t>
    </r>
    <phoneticPr fontId="2"/>
  </si>
  <si>
    <t>シルト質砂</t>
    <rPh sb="3" eb="4">
      <t>シツ</t>
    </rPh>
    <rPh sb="4" eb="5">
      <t>スナ</t>
    </rPh>
    <phoneticPr fontId="2"/>
  </si>
  <si>
    <t>【区域情報】</t>
    <phoneticPr fontId="2"/>
  </si>
  <si>
    <t>　</t>
    <phoneticPr fontId="2"/>
  </si>
  <si>
    <t>火山灰質土</t>
  </si>
  <si>
    <t>火山灰質土</t>
    <rPh sb="0" eb="3">
      <t>カザンバイ</t>
    </rPh>
    <rPh sb="3" eb="4">
      <t>シツ</t>
    </rPh>
    <rPh sb="4" eb="5">
      <t>ド</t>
    </rPh>
    <phoneticPr fontId="2"/>
  </si>
  <si>
    <t>シルト質砂</t>
    <phoneticPr fontId="2"/>
  </si>
  <si>
    <t>火山灰質土</t>
    <phoneticPr fontId="2"/>
  </si>
  <si>
    <t>①</t>
    <phoneticPr fontId="2"/>
  </si>
  <si>
    <t>②</t>
    <phoneticPr fontId="2"/>
  </si>
  <si>
    <t>③</t>
    <phoneticPr fontId="2"/>
  </si>
  <si>
    <t>0180117修正</t>
    <rPh sb="7" eb="9">
      <t>シュウセイ</t>
    </rPh>
    <phoneticPr fontId="2"/>
  </si>
  <si>
    <t>-</t>
    <phoneticPr fontId="2"/>
  </si>
  <si>
    <t>180201,0205修正</t>
    <rPh sb="11" eb="13">
      <t>シュウセイ</t>
    </rPh>
    <phoneticPr fontId="2"/>
  </si>
  <si>
    <t>備　考</t>
    <rPh sb="0" eb="1">
      <t>ソナエ</t>
    </rPh>
    <rPh sb="2" eb="3">
      <t>コウ</t>
    </rPh>
    <phoneticPr fontId="2"/>
  </si>
  <si>
    <t>m</t>
    <phoneticPr fontId="2"/>
  </si>
  <si>
    <t>動水勾配</t>
    <rPh sb="0" eb="1">
      <t>ドウ</t>
    </rPh>
    <rPh sb="1" eb="2">
      <t>スイ</t>
    </rPh>
    <rPh sb="2" eb="4">
      <t>コウバイ</t>
    </rPh>
    <phoneticPr fontId="2"/>
  </si>
  <si>
    <t>土質の種類</t>
    <rPh sb="0" eb="2">
      <t>ドシツ</t>
    </rPh>
    <rPh sb="3" eb="5">
      <t>シュルイ</t>
    </rPh>
    <phoneticPr fontId="2"/>
  </si>
  <si>
    <t>指定に係る特定有害物質の種類</t>
    <phoneticPr fontId="2"/>
  </si>
  <si>
    <t>計算パラメーター</t>
    <rPh sb="0" eb="2">
      <t>ケイサン</t>
    </rPh>
    <phoneticPr fontId="2"/>
  </si>
  <si>
    <t>汚染物質の到達距離計算シート_クロロエチレン</t>
    <rPh sb="0" eb="2">
      <t>オセン</t>
    </rPh>
    <rPh sb="2" eb="4">
      <t>ブッシツ</t>
    </rPh>
    <rPh sb="5" eb="7">
      <t>トウタツ</t>
    </rPh>
    <rPh sb="7" eb="9">
      <t>キョリ</t>
    </rPh>
    <phoneticPr fontId="2"/>
  </si>
  <si>
    <t>ジクロロメタン</t>
    <phoneticPr fontId="2"/>
  </si>
  <si>
    <t>1,2-ジクロロエタン</t>
    <phoneticPr fontId="2"/>
  </si>
  <si>
    <t>汚染物質の到達距離計算シート_ジクロロメタン</t>
    <rPh sb="0" eb="2">
      <t>オセン</t>
    </rPh>
    <rPh sb="2" eb="4">
      <t>ブッシツ</t>
    </rPh>
    <rPh sb="5" eb="7">
      <t>トウタツ</t>
    </rPh>
    <rPh sb="7" eb="9">
      <t>キョリ</t>
    </rPh>
    <phoneticPr fontId="2"/>
  </si>
  <si>
    <t>ジクロロメタン</t>
    <phoneticPr fontId="2"/>
  </si>
  <si>
    <t>汚染物質の到達距離計算シート_四塩化炭素</t>
    <rPh sb="0" eb="2">
      <t>オセン</t>
    </rPh>
    <rPh sb="2" eb="4">
      <t>ブッシツ</t>
    </rPh>
    <rPh sb="5" eb="7">
      <t>トウタツ</t>
    </rPh>
    <rPh sb="7" eb="9">
      <t>キョリ</t>
    </rPh>
    <rPh sb="15" eb="20">
      <t>シエンカタンソ</t>
    </rPh>
    <phoneticPr fontId="2"/>
  </si>
  <si>
    <t>四塩化炭素</t>
    <rPh sb="0" eb="5">
      <t>シエンカタンソ</t>
    </rPh>
    <phoneticPr fontId="2"/>
  </si>
  <si>
    <t>1,2-ジクロロエタン</t>
    <phoneticPr fontId="2"/>
  </si>
  <si>
    <t>汚染物質の到達距離計算シート_1,2-ジクロロエタン</t>
    <rPh sb="0" eb="2">
      <t>オセン</t>
    </rPh>
    <rPh sb="2" eb="4">
      <t>ブッシツ</t>
    </rPh>
    <rPh sb="5" eb="7">
      <t>トウタツ</t>
    </rPh>
    <rPh sb="7" eb="9">
      <t>キョリ</t>
    </rPh>
    <phoneticPr fontId="2"/>
  </si>
  <si>
    <t>1,1-ジクロロエチレン</t>
    <phoneticPr fontId="2"/>
  </si>
  <si>
    <t>1,1-ジクロロエチレン</t>
    <phoneticPr fontId="2"/>
  </si>
  <si>
    <t>汚染物質の到達距離計算シート_1,1-ジクロロエチレン</t>
    <rPh sb="0" eb="2">
      <t>オセン</t>
    </rPh>
    <rPh sb="2" eb="4">
      <t>ブッシツ</t>
    </rPh>
    <rPh sb="5" eb="7">
      <t>トウタツ</t>
    </rPh>
    <rPh sb="7" eb="9">
      <t>キョリ</t>
    </rPh>
    <phoneticPr fontId="2"/>
  </si>
  <si>
    <t>シス-1,2-ジクロロエチレン</t>
    <phoneticPr fontId="2"/>
  </si>
  <si>
    <t>シス-1,2-ジクロロエチレン</t>
    <phoneticPr fontId="2"/>
  </si>
  <si>
    <t>汚染物質の到達距離計算シート_シス-1,2-ジクロロエチレン</t>
    <rPh sb="0" eb="2">
      <t>オセン</t>
    </rPh>
    <rPh sb="2" eb="4">
      <t>ブッシツ</t>
    </rPh>
    <rPh sb="5" eb="7">
      <t>トウタツ</t>
    </rPh>
    <rPh sb="7" eb="9">
      <t>キョリ</t>
    </rPh>
    <phoneticPr fontId="2"/>
  </si>
  <si>
    <t>トランス-1,2-ジクロロエチレン</t>
    <phoneticPr fontId="2"/>
  </si>
  <si>
    <t>1,1,1-トリクロロエタン</t>
    <phoneticPr fontId="2"/>
  </si>
  <si>
    <t>1,1,1-トリクロロエタン</t>
    <phoneticPr fontId="2"/>
  </si>
  <si>
    <t>汚染物質の到達距離計算シート_1,1,1-トリクロロエタン</t>
    <rPh sb="0" eb="2">
      <t>オセン</t>
    </rPh>
    <rPh sb="2" eb="4">
      <t>ブッシツ</t>
    </rPh>
    <rPh sb="5" eb="7">
      <t>トウタツ</t>
    </rPh>
    <rPh sb="7" eb="9">
      <t>キョリ</t>
    </rPh>
    <phoneticPr fontId="2"/>
  </si>
  <si>
    <t>1,1,2-トリクロロエタン</t>
    <phoneticPr fontId="2"/>
  </si>
  <si>
    <t>1,1,2-トリクロロエタン</t>
    <phoneticPr fontId="2"/>
  </si>
  <si>
    <t>汚染物質の到達距離計算シート_1,1,2-トリクロロエタン</t>
    <rPh sb="0" eb="2">
      <t>オセン</t>
    </rPh>
    <rPh sb="2" eb="4">
      <t>ブッシツ</t>
    </rPh>
    <rPh sb="5" eb="7">
      <t>トウタツ</t>
    </rPh>
    <rPh sb="7" eb="9">
      <t>キョリ</t>
    </rPh>
    <phoneticPr fontId="2"/>
  </si>
  <si>
    <t>トリクロロエチレン</t>
    <phoneticPr fontId="2"/>
  </si>
  <si>
    <t>トリクロロエチレン</t>
    <phoneticPr fontId="2"/>
  </si>
  <si>
    <t>汚染物質の到達距離計算シート_トリクロロエチレン</t>
    <rPh sb="0" eb="2">
      <t>オセン</t>
    </rPh>
    <rPh sb="2" eb="4">
      <t>ブッシツ</t>
    </rPh>
    <rPh sb="5" eb="7">
      <t>トウタツ</t>
    </rPh>
    <rPh sb="7" eb="9">
      <t>キョリ</t>
    </rPh>
    <phoneticPr fontId="2"/>
  </si>
  <si>
    <t>テトラクロロエチレン</t>
    <phoneticPr fontId="2"/>
  </si>
  <si>
    <t>テトラクロロエチレン</t>
    <phoneticPr fontId="2"/>
  </si>
  <si>
    <t>汚染物質の到達距離計算シート_テトラクロロエチレン</t>
    <rPh sb="0" eb="2">
      <t>オセン</t>
    </rPh>
    <rPh sb="2" eb="4">
      <t>ブッシツ</t>
    </rPh>
    <rPh sb="5" eb="7">
      <t>トウタツ</t>
    </rPh>
    <rPh sb="7" eb="9">
      <t>キョリ</t>
    </rPh>
    <phoneticPr fontId="2"/>
  </si>
  <si>
    <t>1,3-ジクロロプロペン</t>
    <phoneticPr fontId="2"/>
  </si>
  <si>
    <t>1,3-ジクロロプロペン</t>
    <phoneticPr fontId="2"/>
  </si>
  <si>
    <t>汚染物質の到達距離計算シート_1,3-ジクロロプロペン</t>
    <rPh sb="0" eb="2">
      <t>オセン</t>
    </rPh>
    <rPh sb="2" eb="4">
      <t>ブッシツ</t>
    </rPh>
    <rPh sb="5" eb="7">
      <t>トウタツ</t>
    </rPh>
    <rPh sb="7" eb="9">
      <t>キョリ</t>
    </rPh>
    <phoneticPr fontId="2"/>
  </si>
  <si>
    <t>ベンゼン</t>
    <phoneticPr fontId="2"/>
  </si>
  <si>
    <t>汚染物質の到達距離計算シート_ベンゼン</t>
    <rPh sb="0" eb="2">
      <t>オセン</t>
    </rPh>
    <rPh sb="2" eb="4">
      <t>ブッシツ</t>
    </rPh>
    <rPh sb="5" eb="7">
      <t>トウタツ</t>
    </rPh>
    <rPh sb="7" eb="9">
      <t>キョリ</t>
    </rPh>
    <phoneticPr fontId="2"/>
  </si>
  <si>
    <t>鉛</t>
    <rPh sb="0" eb="1">
      <t>ナマリ</t>
    </rPh>
    <phoneticPr fontId="2"/>
  </si>
  <si>
    <t>汚染物質の到達距離計算シート_鉛</t>
    <rPh sb="0" eb="2">
      <t>オセン</t>
    </rPh>
    <rPh sb="2" eb="4">
      <t>ブッシツ</t>
    </rPh>
    <rPh sb="5" eb="7">
      <t>トウタツ</t>
    </rPh>
    <rPh sb="7" eb="9">
      <t>キョリ</t>
    </rPh>
    <rPh sb="15" eb="16">
      <t>ナマリ</t>
    </rPh>
    <phoneticPr fontId="2"/>
  </si>
  <si>
    <t>カドミウム</t>
    <phoneticPr fontId="2"/>
  </si>
  <si>
    <t>汚染物質の到達距離計算シート_カドミウム</t>
    <rPh sb="0" eb="2">
      <t>オセン</t>
    </rPh>
    <rPh sb="2" eb="4">
      <t>ブッシツ</t>
    </rPh>
    <rPh sb="5" eb="7">
      <t>トウタツ</t>
    </rPh>
    <rPh sb="7" eb="9">
      <t>キョリ</t>
    </rPh>
    <phoneticPr fontId="2"/>
  </si>
  <si>
    <t>汚染物質の到達距離計算シート_水銀</t>
    <rPh sb="0" eb="2">
      <t>オセン</t>
    </rPh>
    <rPh sb="2" eb="4">
      <t>ブッシツ</t>
    </rPh>
    <rPh sb="5" eb="7">
      <t>トウタツ</t>
    </rPh>
    <rPh sb="7" eb="9">
      <t>キョリ</t>
    </rPh>
    <rPh sb="15" eb="17">
      <t>スイギン</t>
    </rPh>
    <phoneticPr fontId="2"/>
  </si>
  <si>
    <t>水銀</t>
    <rPh sb="0" eb="2">
      <t>スイギン</t>
    </rPh>
    <phoneticPr fontId="2"/>
  </si>
  <si>
    <t>汚染物質の到達距離計算シート_砒素</t>
    <rPh sb="0" eb="2">
      <t>オセン</t>
    </rPh>
    <rPh sb="2" eb="4">
      <t>ブッシツ</t>
    </rPh>
    <rPh sb="5" eb="7">
      <t>トウタツ</t>
    </rPh>
    <rPh sb="7" eb="9">
      <t>キョリ</t>
    </rPh>
    <rPh sb="15" eb="17">
      <t>ヒソ</t>
    </rPh>
    <phoneticPr fontId="2"/>
  </si>
  <si>
    <t>砒素</t>
    <rPh sb="0" eb="2">
      <t>ヒソ</t>
    </rPh>
    <phoneticPr fontId="2"/>
  </si>
  <si>
    <t>汚染物質の到達距離計算シート_六価クロム</t>
    <rPh sb="0" eb="2">
      <t>オセン</t>
    </rPh>
    <rPh sb="2" eb="4">
      <t>ブッシツ</t>
    </rPh>
    <rPh sb="5" eb="7">
      <t>トウタツ</t>
    </rPh>
    <rPh sb="7" eb="9">
      <t>キョリ</t>
    </rPh>
    <rPh sb="15" eb="17">
      <t>ロッカ</t>
    </rPh>
    <phoneticPr fontId="2"/>
  </si>
  <si>
    <t>六価クロム</t>
    <rPh sb="0" eb="2">
      <t>ロッカ</t>
    </rPh>
    <phoneticPr fontId="2"/>
  </si>
  <si>
    <t>汚染物質の到達距離計算シート_ふっ素</t>
    <rPh sb="0" eb="2">
      <t>オセン</t>
    </rPh>
    <rPh sb="2" eb="4">
      <t>ブッシツ</t>
    </rPh>
    <rPh sb="5" eb="7">
      <t>トウタツ</t>
    </rPh>
    <rPh sb="7" eb="9">
      <t>キョリ</t>
    </rPh>
    <rPh sb="17" eb="18">
      <t>ソ</t>
    </rPh>
    <phoneticPr fontId="2"/>
  </si>
  <si>
    <t>ふっ素</t>
    <rPh sb="2" eb="3">
      <t>ソ</t>
    </rPh>
    <phoneticPr fontId="2"/>
  </si>
  <si>
    <t>汚染物質の到達距離計算シート_ほう素</t>
    <rPh sb="0" eb="2">
      <t>オセン</t>
    </rPh>
    <rPh sb="2" eb="4">
      <t>ブッシツ</t>
    </rPh>
    <rPh sb="5" eb="7">
      <t>トウタツ</t>
    </rPh>
    <rPh sb="7" eb="9">
      <t>キョリ</t>
    </rPh>
    <rPh sb="17" eb="18">
      <t>ソ</t>
    </rPh>
    <phoneticPr fontId="2"/>
  </si>
  <si>
    <t>ほう素</t>
    <rPh sb="2" eb="3">
      <t>ソ</t>
    </rPh>
    <phoneticPr fontId="2"/>
  </si>
  <si>
    <t>汚染物質の到達距離計算シート_セレン</t>
    <rPh sb="0" eb="2">
      <t>オセン</t>
    </rPh>
    <rPh sb="2" eb="4">
      <t>ブッシツ</t>
    </rPh>
    <rPh sb="5" eb="7">
      <t>トウタツ</t>
    </rPh>
    <rPh sb="7" eb="9">
      <t>キョリ</t>
    </rPh>
    <phoneticPr fontId="2"/>
  </si>
  <si>
    <t>セレン</t>
    <phoneticPr fontId="2"/>
  </si>
  <si>
    <t>汚染物質の到達距離計算シート_シアン</t>
    <rPh sb="0" eb="2">
      <t>オセン</t>
    </rPh>
    <rPh sb="2" eb="4">
      <t>ブッシツ</t>
    </rPh>
    <rPh sb="5" eb="7">
      <t>トウタツ</t>
    </rPh>
    <rPh sb="7" eb="9">
      <t>キョリ</t>
    </rPh>
    <phoneticPr fontId="2"/>
  </si>
  <si>
    <t>シアン</t>
    <phoneticPr fontId="2"/>
  </si>
  <si>
    <t>汚染物質の到達距離計算シート_シマジン</t>
    <rPh sb="0" eb="2">
      <t>オセン</t>
    </rPh>
    <rPh sb="2" eb="4">
      <t>ブッシツ</t>
    </rPh>
    <rPh sb="5" eb="7">
      <t>トウタツ</t>
    </rPh>
    <rPh sb="7" eb="9">
      <t>キョリ</t>
    </rPh>
    <phoneticPr fontId="2"/>
  </si>
  <si>
    <t>シマジン</t>
    <phoneticPr fontId="2"/>
  </si>
  <si>
    <t>汚染物質の到達距離計算シート_チウラム</t>
    <rPh sb="0" eb="2">
      <t>オセン</t>
    </rPh>
    <rPh sb="2" eb="4">
      <t>ブッシツ</t>
    </rPh>
    <rPh sb="5" eb="7">
      <t>トウタツ</t>
    </rPh>
    <rPh sb="7" eb="9">
      <t>キョリ</t>
    </rPh>
    <phoneticPr fontId="2"/>
  </si>
  <si>
    <t>チウラム</t>
    <phoneticPr fontId="2"/>
  </si>
  <si>
    <t>汚染物質の到達距離計算シート_チオベンカルブ</t>
    <rPh sb="0" eb="2">
      <t>オセン</t>
    </rPh>
    <rPh sb="2" eb="4">
      <t>ブッシツ</t>
    </rPh>
    <rPh sb="5" eb="7">
      <t>トウタツ</t>
    </rPh>
    <rPh sb="7" eb="9">
      <t>キョリ</t>
    </rPh>
    <phoneticPr fontId="2"/>
  </si>
  <si>
    <t>チオベンカルブ</t>
    <phoneticPr fontId="2"/>
  </si>
  <si>
    <t>汚染物質の到達距離計算シート_PCB</t>
    <rPh sb="0" eb="2">
      <t>オセン</t>
    </rPh>
    <rPh sb="2" eb="4">
      <t>ブッシツ</t>
    </rPh>
    <rPh sb="5" eb="7">
      <t>トウタツ</t>
    </rPh>
    <rPh sb="7" eb="9">
      <t>キョリ</t>
    </rPh>
    <phoneticPr fontId="2"/>
  </si>
  <si>
    <t>PCB</t>
    <phoneticPr fontId="2"/>
  </si>
  <si>
    <t>汚染物質の到達距離計算シート_有機リン</t>
    <rPh sb="0" eb="2">
      <t>オセン</t>
    </rPh>
    <rPh sb="2" eb="4">
      <t>ブッシツ</t>
    </rPh>
    <rPh sb="5" eb="7">
      <t>トウタツ</t>
    </rPh>
    <rPh sb="7" eb="9">
      <t>キョリ</t>
    </rPh>
    <rPh sb="15" eb="17">
      <t>ユウキ</t>
    </rPh>
    <phoneticPr fontId="2"/>
  </si>
  <si>
    <t>有機リン</t>
    <rPh sb="0" eb="2">
      <t>ユウキ</t>
    </rPh>
    <phoneticPr fontId="2"/>
  </si>
  <si>
    <t>ジクロロメタン</t>
  </si>
  <si>
    <t>四塩化炭素</t>
    <rPh sb="0" eb="1">
      <t>シ</t>
    </rPh>
    <rPh sb="1" eb="3">
      <t>エンカ</t>
    </rPh>
    <rPh sb="3" eb="5">
      <t>タンソ</t>
    </rPh>
    <phoneticPr fontId="7"/>
  </si>
  <si>
    <t>1,2-ジクロロエタン</t>
  </si>
  <si>
    <t>1,1,1-トリクロロエタン</t>
  </si>
  <si>
    <t>1,1,2-トリクロロエタン</t>
  </si>
  <si>
    <t>トリクロロエチレン</t>
  </si>
  <si>
    <t>テトラクロロエチレン</t>
  </si>
  <si>
    <t>1,3-ジクロロプロペン</t>
  </si>
  <si>
    <t>第1種特定有害物質</t>
    <rPh sb="0" eb="1">
      <t>ダイ</t>
    </rPh>
    <rPh sb="2" eb="3">
      <t>シュ</t>
    </rPh>
    <rPh sb="3" eb="5">
      <t>トクテイ</t>
    </rPh>
    <rPh sb="5" eb="7">
      <t>ユウガイ</t>
    </rPh>
    <rPh sb="7" eb="9">
      <t>ブッシツ</t>
    </rPh>
    <phoneticPr fontId="2"/>
  </si>
  <si>
    <t>第2種特定有害物質</t>
    <rPh sb="0" eb="1">
      <t>ダイ</t>
    </rPh>
    <rPh sb="2" eb="3">
      <t>シュ</t>
    </rPh>
    <rPh sb="3" eb="5">
      <t>トクテイ</t>
    </rPh>
    <rPh sb="5" eb="7">
      <t>ユウガイ</t>
    </rPh>
    <rPh sb="7" eb="9">
      <t>ブッシツ</t>
    </rPh>
    <phoneticPr fontId="2"/>
  </si>
  <si>
    <t>第3種特定有害物質</t>
    <rPh sb="0" eb="1">
      <t>ダイ</t>
    </rPh>
    <rPh sb="2" eb="3">
      <t>シュ</t>
    </rPh>
    <rPh sb="3" eb="5">
      <t>トクテイ</t>
    </rPh>
    <rPh sb="5" eb="7">
      <t>ユウガイ</t>
    </rPh>
    <rPh sb="7" eb="9">
      <t>ブッシツ</t>
    </rPh>
    <phoneticPr fontId="2"/>
  </si>
  <si>
    <t>複数物質選択</t>
    <rPh sb="0" eb="2">
      <t>フクスウ</t>
    </rPh>
    <rPh sb="2" eb="4">
      <t>ブッシツ</t>
    </rPh>
    <rPh sb="4" eb="6">
      <t>センタク</t>
    </rPh>
    <phoneticPr fontId="2"/>
  </si>
  <si>
    <t>複数物質選択</t>
    <rPh sb="0" eb="2">
      <t>フクスウ</t>
    </rPh>
    <rPh sb="2" eb="4">
      <t>ブッシツ</t>
    </rPh>
    <rPh sb="4" eb="6">
      <t>センタク</t>
    </rPh>
    <phoneticPr fontId="2"/>
  </si>
  <si>
    <t>複数物質選択</t>
    <rPh sb="0" eb="2">
      <t>フクスウ</t>
    </rPh>
    <rPh sb="2" eb="4">
      <t>ブッシツ</t>
    </rPh>
    <rPh sb="4" eb="6">
      <t>センタク</t>
    </rPh>
    <phoneticPr fontId="6"/>
  </si>
  <si>
    <t>【区域情報】</t>
    <phoneticPr fontId="2"/>
  </si>
  <si>
    <t>土質情報</t>
    <phoneticPr fontId="2"/>
  </si>
  <si>
    <t>①</t>
    <phoneticPr fontId="2"/>
  </si>
  <si>
    <t>所在地</t>
    <phoneticPr fontId="2"/>
  </si>
  <si>
    <t>Sw</t>
    <phoneticPr fontId="2"/>
  </si>
  <si>
    <t>m</t>
    <phoneticPr fontId="2"/>
  </si>
  <si>
    <t>Cgw</t>
    <phoneticPr fontId="2"/>
  </si>
  <si>
    <t>mg/L</t>
    <phoneticPr fontId="2"/>
  </si>
  <si>
    <t>シルト質砂</t>
    <phoneticPr fontId="2"/>
  </si>
  <si>
    <t>Kd</t>
    <phoneticPr fontId="2"/>
  </si>
  <si>
    <t>L/kg</t>
    <phoneticPr fontId="2"/>
  </si>
  <si>
    <t>火山灰質土</t>
    <phoneticPr fontId="2"/>
  </si>
  <si>
    <t>Koc</t>
    <phoneticPr fontId="2"/>
  </si>
  <si>
    <t>指定に係る特定有害物質の種類</t>
    <phoneticPr fontId="2"/>
  </si>
  <si>
    <r>
      <t>T</t>
    </r>
    <r>
      <rPr>
        <vertAlign val="subscript"/>
        <sz val="12"/>
        <color theme="1"/>
        <rFont val="ＭＳ Ｐゴシック"/>
        <family val="3"/>
        <charset val="128"/>
        <scheme val="minor"/>
      </rPr>
      <t>1/2</t>
    </r>
    <phoneticPr fontId="2"/>
  </si>
  <si>
    <t>ｙ</t>
    <phoneticPr fontId="2"/>
  </si>
  <si>
    <t>①</t>
    <phoneticPr fontId="2"/>
  </si>
  <si>
    <t>αx</t>
    <phoneticPr fontId="2"/>
  </si>
  <si>
    <t>ｍ</t>
    <phoneticPr fontId="2"/>
  </si>
  <si>
    <t>1,1-ジクロロエチレン</t>
    <phoneticPr fontId="6"/>
  </si>
  <si>
    <t>　</t>
    <phoneticPr fontId="2"/>
  </si>
  <si>
    <t>αｙ</t>
    <phoneticPr fontId="2"/>
  </si>
  <si>
    <t>②</t>
    <phoneticPr fontId="2"/>
  </si>
  <si>
    <t>mg/L</t>
    <phoneticPr fontId="2"/>
  </si>
  <si>
    <t>トランス-1,2-ジクロロエチレン</t>
    <phoneticPr fontId="6"/>
  </si>
  <si>
    <t>③</t>
    <phoneticPr fontId="2"/>
  </si>
  <si>
    <t>②</t>
    <phoneticPr fontId="2"/>
  </si>
  <si>
    <t>m/m</t>
    <phoneticPr fontId="2"/>
  </si>
  <si>
    <t>k</t>
    <phoneticPr fontId="2"/>
  </si>
  <si>
    <t>m/s</t>
    <phoneticPr fontId="2"/>
  </si>
  <si>
    <t>ne</t>
    <phoneticPr fontId="2"/>
  </si>
  <si>
    <t>n</t>
    <phoneticPr fontId="2"/>
  </si>
  <si>
    <t>ρs</t>
    <phoneticPr fontId="2"/>
  </si>
  <si>
    <t>ρｄ</t>
    <phoneticPr fontId="2"/>
  </si>
  <si>
    <t>foc</t>
    <phoneticPr fontId="2"/>
  </si>
  <si>
    <t>g/g</t>
    <phoneticPr fontId="2"/>
  </si>
  <si>
    <t>m</t>
    <phoneticPr fontId="2"/>
  </si>
  <si>
    <t>③</t>
    <phoneticPr fontId="2"/>
  </si>
  <si>
    <t>Vs</t>
    <phoneticPr fontId="2"/>
  </si>
  <si>
    <t>m/y</t>
    <phoneticPr fontId="2"/>
  </si>
  <si>
    <t>Rd</t>
    <phoneticPr fontId="2"/>
  </si>
  <si>
    <t>②</t>
    <phoneticPr fontId="2"/>
  </si>
  <si>
    <t>③</t>
    <phoneticPr fontId="2"/>
  </si>
  <si>
    <t>1,1,1-トリクロロエタン</t>
    <phoneticPr fontId="6"/>
  </si>
  <si>
    <t>1,1,2-トリクロロエタン</t>
    <phoneticPr fontId="6"/>
  </si>
  <si>
    <t>1,2-ジクロロエタン</t>
    <phoneticPr fontId="6"/>
  </si>
  <si>
    <t>1,3-ジクロロプロペン</t>
    <phoneticPr fontId="6"/>
  </si>
  <si>
    <t>クロロエチレン</t>
    <phoneticPr fontId="6"/>
  </si>
  <si>
    <t>ジクロロメタン</t>
    <phoneticPr fontId="6"/>
  </si>
  <si>
    <t>シマジン</t>
    <phoneticPr fontId="6"/>
  </si>
  <si>
    <t>チウラム</t>
    <phoneticPr fontId="6"/>
  </si>
  <si>
    <t>チオベンカルブ</t>
    <phoneticPr fontId="6"/>
  </si>
  <si>
    <t>テトラクロロエチレン</t>
    <phoneticPr fontId="6"/>
  </si>
  <si>
    <t>トリクロロエチレン</t>
    <phoneticPr fontId="6"/>
  </si>
  <si>
    <t>ベンゼン</t>
    <phoneticPr fontId="6"/>
  </si>
  <si>
    <t>mg/L</t>
    <phoneticPr fontId="6"/>
  </si>
  <si>
    <t>m</t>
    <phoneticPr fontId="6"/>
  </si>
  <si>
    <t>mg/L</t>
    <phoneticPr fontId="6"/>
  </si>
  <si>
    <r>
      <t>C</t>
    </r>
    <r>
      <rPr>
        <vertAlign val="subscript"/>
        <sz val="14"/>
        <rFont val="Times New Roman"/>
        <family val="1"/>
      </rPr>
      <t>GW</t>
    </r>
    <r>
      <rPr>
        <sz val="14"/>
        <rFont val="Times New Roman"/>
        <family val="1"/>
      </rPr>
      <t>(x,y,t)</t>
    </r>
    <phoneticPr fontId="7"/>
  </si>
  <si>
    <t>mg/L</t>
    <phoneticPr fontId="7"/>
  </si>
  <si>
    <r>
      <t>C</t>
    </r>
    <r>
      <rPr>
        <vertAlign val="subscript"/>
        <sz val="14"/>
        <rFont val="Times New Roman"/>
        <family val="1"/>
      </rPr>
      <t>GW</t>
    </r>
    <r>
      <rPr>
        <sz val="14"/>
        <rFont val="Times New Roman"/>
        <family val="1"/>
      </rPr>
      <t>(x,y,</t>
    </r>
    <r>
      <rPr>
        <sz val="14"/>
        <rFont val="ＭＳ Ｐ明朝"/>
        <family val="1"/>
        <charset val="128"/>
      </rPr>
      <t>∞</t>
    </r>
    <r>
      <rPr>
        <sz val="14"/>
        <rFont val="Times New Roman"/>
        <family val="1"/>
      </rPr>
      <t>)</t>
    </r>
    <phoneticPr fontId="7"/>
  </si>
  <si>
    <t>mg/L</t>
    <phoneticPr fontId="7"/>
  </si>
  <si>
    <t>Cgw</t>
    <phoneticPr fontId="7"/>
  </si>
  <si>
    <t>mg/L</t>
    <phoneticPr fontId="7"/>
  </si>
  <si>
    <t>y</t>
    <phoneticPr fontId="7"/>
  </si>
  <si>
    <t>ｍ</t>
    <phoneticPr fontId="7"/>
  </si>
  <si>
    <t>Sw</t>
    <phoneticPr fontId="7"/>
  </si>
  <si>
    <t>ｍ</t>
    <phoneticPr fontId="7"/>
  </si>
  <si>
    <r>
      <t>α</t>
    </r>
    <r>
      <rPr>
        <vertAlign val="subscript"/>
        <sz val="14"/>
        <rFont val="ＭＳ Ｐゴシック"/>
        <family val="3"/>
        <charset val="128"/>
      </rPr>
      <t>ｙ</t>
    </r>
    <phoneticPr fontId="7"/>
  </si>
  <si>
    <t>ｍ</t>
    <phoneticPr fontId="7"/>
  </si>
  <si>
    <t>k</t>
    <phoneticPr fontId="7"/>
  </si>
  <si>
    <t>m/s</t>
    <phoneticPr fontId="7"/>
  </si>
  <si>
    <t>i</t>
    <phoneticPr fontId="7"/>
  </si>
  <si>
    <t>m/m</t>
    <phoneticPr fontId="7"/>
  </si>
  <si>
    <t>ne</t>
    <phoneticPr fontId="7"/>
  </si>
  <si>
    <t>-</t>
    <phoneticPr fontId="7"/>
  </si>
  <si>
    <r>
      <t>t</t>
    </r>
    <r>
      <rPr>
        <vertAlign val="subscript"/>
        <sz val="14"/>
        <rFont val="Times New Roman"/>
        <family val="1"/>
      </rPr>
      <t>1/2</t>
    </r>
    <phoneticPr fontId="7"/>
  </si>
  <si>
    <t>year</t>
    <phoneticPr fontId="7"/>
  </si>
  <si>
    <t>n</t>
    <phoneticPr fontId="7"/>
  </si>
  <si>
    <t>-</t>
    <phoneticPr fontId="2"/>
  </si>
  <si>
    <t>Kd</t>
    <phoneticPr fontId="7"/>
  </si>
  <si>
    <t>cm3-H2O/g-soil</t>
    <phoneticPr fontId="7"/>
  </si>
  <si>
    <t>Koc</t>
    <phoneticPr fontId="7"/>
  </si>
  <si>
    <t>有機炭素－水分配係数</t>
    <phoneticPr fontId="7"/>
  </si>
  <si>
    <t>cm3-H2O/g-OC</t>
    <phoneticPr fontId="7"/>
  </si>
  <si>
    <t>foc</t>
    <phoneticPr fontId="7"/>
  </si>
  <si>
    <t>有機炭素含有量</t>
    <phoneticPr fontId="7"/>
  </si>
  <si>
    <t>g-C/g-soil</t>
    <phoneticPr fontId="7"/>
  </si>
  <si>
    <t>λ</t>
    <phoneticPr fontId="7"/>
  </si>
  <si>
    <t>１／ｙ</t>
    <phoneticPr fontId="7"/>
  </si>
  <si>
    <t>v</t>
    <phoneticPr fontId="7"/>
  </si>
  <si>
    <t>m/ｙ</t>
    <phoneticPr fontId="7"/>
  </si>
  <si>
    <t>k</t>
    <phoneticPr fontId="7"/>
  </si>
  <si>
    <t>RET</t>
    <phoneticPr fontId="7"/>
  </si>
  <si>
    <t>ρd</t>
    <phoneticPr fontId="7"/>
  </si>
  <si>
    <t>土壌乾燥密度</t>
    <phoneticPr fontId="7"/>
  </si>
  <si>
    <t>kg/L</t>
    <phoneticPr fontId="7"/>
  </si>
  <si>
    <t>1,2-ジクロロエチレン</t>
    <phoneticPr fontId="6"/>
  </si>
  <si>
    <t>1,2-ジクロロエチレン</t>
    <phoneticPr fontId="6"/>
  </si>
  <si>
    <t>地下水汚染が到達し得る距離</t>
    <rPh sb="0" eb="3">
      <t>チカスイ</t>
    </rPh>
    <rPh sb="3" eb="5">
      <t>オセン</t>
    </rPh>
    <rPh sb="6" eb="8">
      <t>トウタツ</t>
    </rPh>
    <rPh sb="9" eb="10">
      <t>ウ</t>
    </rPh>
    <rPh sb="11" eb="13">
      <t>キョリ</t>
    </rPh>
    <phoneticPr fontId="2"/>
  </si>
  <si>
    <t>地下水汚染が到達し得る距離</t>
    <rPh sb="0" eb="3">
      <t>チカスイ</t>
    </rPh>
    <rPh sb="3" eb="5">
      <t>オセン</t>
    </rPh>
    <rPh sb="6" eb="8">
      <t>トウタツ</t>
    </rPh>
    <rPh sb="9" eb="10">
      <t>ウ</t>
    </rPh>
    <rPh sb="11" eb="13">
      <t>キョリ</t>
    </rPh>
    <phoneticPr fontId="49"/>
  </si>
  <si>
    <t>物質種類</t>
    <rPh sb="0" eb="2">
      <t>ブッシツ</t>
    </rPh>
    <rPh sb="2" eb="4">
      <t>シュルイ</t>
    </rPh>
    <phoneticPr fontId="2"/>
  </si>
  <si>
    <t>1,2-ジクロロエチレン</t>
    <phoneticPr fontId="6"/>
  </si>
  <si>
    <t>1,2-ジクロロエチレン</t>
    <phoneticPr fontId="2"/>
  </si>
  <si>
    <t>PCB</t>
    <phoneticPr fontId="2"/>
  </si>
  <si>
    <t>文書番号</t>
    <rPh sb="0" eb="2">
      <t>ブンショ</t>
    </rPh>
    <rPh sb="2" eb="4">
      <t>バンゴウ</t>
    </rPh>
    <phoneticPr fontId="2"/>
  </si>
  <si>
    <t>計算実施日</t>
    <rPh sb="0" eb="2">
      <t>ケイサン</t>
    </rPh>
    <rPh sb="2" eb="5">
      <t>ジッシビ</t>
    </rPh>
    <phoneticPr fontId="2"/>
  </si>
  <si>
    <t>文書－１２３－４５－６７８</t>
    <rPh sb="0" eb="2">
      <t>ブンショ</t>
    </rPh>
    <phoneticPr fontId="2"/>
  </si>
  <si>
    <t>文書－９８－７６５－４３</t>
    <rPh sb="0" eb="2">
      <t>ブンショ</t>
    </rPh>
    <phoneticPr fontId="2"/>
  </si>
  <si>
    <t>自由設定項目</t>
    <rPh sb="0" eb="2">
      <t>ジユウ</t>
    </rPh>
    <rPh sb="2" eb="4">
      <t>セッテイ</t>
    </rPh>
    <rPh sb="4" eb="6">
      <t>コウモク</t>
    </rPh>
    <phoneticPr fontId="2"/>
  </si>
  <si>
    <t>ポリ塩化ビフェニル</t>
    <phoneticPr fontId="6"/>
  </si>
  <si>
    <t>ポリ塩化ビフェニル</t>
    <phoneticPr fontId="6"/>
  </si>
  <si>
    <t>ポリ塩化ビフェニル</t>
    <phoneticPr fontId="2"/>
  </si>
  <si>
    <t>※備考欄としてご使用下さい。</t>
    <rPh sb="1" eb="3">
      <t>ビコウ</t>
    </rPh>
    <rPh sb="3" eb="4">
      <t>ラン</t>
    </rPh>
    <rPh sb="8" eb="10">
      <t>シヨウ</t>
    </rPh>
    <rPh sb="10" eb="11">
      <t>クダ</t>
    </rPh>
    <phoneticPr fontId="2"/>
  </si>
  <si>
    <t>※ この項目は項目タイトルを自由に設定することができます。</t>
    <rPh sb="4" eb="6">
      <t>コウモク</t>
    </rPh>
    <rPh sb="7" eb="9">
      <t>コウモク</t>
    </rPh>
    <rPh sb="14" eb="16">
      <t>ジユウ</t>
    </rPh>
    <rPh sb="17" eb="19">
      <t>セッテイ</t>
    </rPh>
    <phoneticPr fontId="2"/>
  </si>
  <si>
    <t>東京都 千代田区 霞が関 １－２－２　</t>
    <rPh sb="0" eb="3">
      <t>トウキョウト</t>
    </rPh>
    <rPh sb="4" eb="8">
      <t>チヨダク</t>
    </rPh>
    <rPh sb="9" eb="10">
      <t>カスミ</t>
    </rPh>
    <rPh sb="11" eb="12">
      <t>セキ</t>
    </rPh>
    <phoneticPr fontId="2"/>
  </si>
  <si>
    <t>※ この項目は項目タイトルを自由に設定することができます。</t>
    <phoneticPr fontId="6"/>
  </si>
  <si>
    <t>※備考欄としてご使用下さい。</t>
    <rPh sb="1" eb="3">
      <t>ビコウ</t>
    </rPh>
    <rPh sb="3" eb="4">
      <t>ラン</t>
    </rPh>
    <rPh sb="8" eb="11">
      <t>シヨウクダ</t>
    </rPh>
    <phoneticPr fontId="2"/>
  </si>
  <si>
    <t>状況調査報告書提出日</t>
    <rPh sb="0" eb="2">
      <t>ジョウキョウ</t>
    </rPh>
    <rPh sb="2" eb="4">
      <t>チョウサ</t>
    </rPh>
    <rPh sb="4" eb="7">
      <t>ホウコクショ</t>
    </rPh>
    <rPh sb="7" eb="9">
      <t>テイシュツ</t>
    </rPh>
    <rPh sb="9" eb="10">
      <t>ビ</t>
    </rPh>
    <phoneticPr fontId="2"/>
  </si>
  <si>
    <t>四塩化炭素</t>
  </si>
  <si>
    <t>1,2-ジクロロエチレン</t>
  </si>
  <si>
    <t>ポリ塩化ビフェニル</t>
  </si>
  <si>
    <t>100年後の汚染の到達し得る距離</t>
    <rPh sb="12" eb="13">
      <t>ウ</t>
    </rPh>
    <phoneticPr fontId="2"/>
  </si>
  <si>
    <t>地下水汚染が到達し得る距離　計算シート</t>
    <rPh sb="0" eb="3">
      <t>チカスイ</t>
    </rPh>
    <rPh sb="3" eb="5">
      <t>オセン</t>
    </rPh>
    <rPh sb="6" eb="8">
      <t>トウタツ</t>
    </rPh>
    <rPh sb="9" eb="10">
      <t>ウ</t>
    </rPh>
    <rPh sb="11" eb="13">
      <t>キョリ</t>
    </rPh>
    <rPh sb="14" eb="16">
      <t>ケイサン</t>
    </rPh>
    <phoneticPr fontId="2"/>
  </si>
  <si>
    <t xml:space="preserve">地下水汚染が到達し得る距離の計算ツール　Ver 1.0 </t>
    <rPh sb="3" eb="5">
      <t>オセン</t>
    </rPh>
    <rPh sb="9" eb="10">
      <t>ウ</t>
    </rPh>
    <phoneticPr fontId="2"/>
  </si>
  <si>
    <t>地下水汚染が到達し得る距離　計算結果</t>
    <rPh sb="0" eb="3">
      <t>チカスイ</t>
    </rPh>
    <rPh sb="9" eb="10">
      <t>ウ</t>
    </rPh>
    <rPh sb="16" eb="18">
      <t>ケッカ</t>
    </rPh>
    <phoneticPr fontId="2"/>
  </si>
  <si>
    <t xml:space="preserve">地下水汚染が到達し得る距離の計算ツール　Ver 1.0  </t>
    <phoneticPr fontId="2"/>
  </si>
  <si>
    <t>カドミウム及びその化合物</t>
  </si>
  <si>
    <t>六価クロム化合物</t>
  </si>
  <si>
    <t>六価クロム化合物</t>
    <phoneticPr fontId="6"/>
  </si>
  <si>
    <t>六価クロム化合物</t>
    <phoneticPr fontId="6"/>
  </si>
  <si>
    <t>六価クロム化合物</t>
    <phoneticPr fontId="6"/>
  </si>
  <si>
    <t>シアン化合物</t>
  </si>
  <si>
    <t>水銀及びその化合物</t>
  </si>
  <si>
    <t>水銀及びその化合物</t>
    <phoneticPr fontId="6"/>
  </si>
  <si>
    <t>水銀及びその化合物</t>
    <phoneticPr fontId="6"/>
  </si>
  <si>
    <t>セレン及びその化合物</t>
  </si>
  <si>
    <t>鉛及びその化合物</t>
  </si>
  <si>
    <t>鉛及びその化合物</t>
    <phoneticPr fontId="6"/>
  </si>
  <si>
    <t>鉛及びその化合物</t>
    <phoneticPr fontId="6"/>
  </si>
  <si>
    <t>鉛及びその化合物</t>
    <phoneticPr fontId="6"/>
  </si>
  <si>
    <t>砒素及びその化合物</t>
  </si>
  <si>
    <t>砒素及びその化合物</t>
    <phoneticPr fontId="6"/>
  </si>
  <si>
    <t>砒素及びその化合物</t>
    <phoneticPr fontId="6"/>
  </si>
  <si>
    <t>ふっ素及びその化合物</t>
  </si>
  <si>
    <t>ふっ素及びその化合物</t>
    <phoneticPr fontId="6"/>
  </si>
  <si>
    <t>ふっ素及びその化合物</t>
    <phoneticPr fontId="6"/>
  </si>
  <si>
    <t>ほう素及びその化合物</t>
  </si>
  <si>
    <t>ほう素及びその化合物</t>
    <phoneticPr fontId="6"/>
  </si>
  <si>
    <t>ほう素及びその化合物</t>
    <phoneticPr fontId="6"/>
  </si>
  <si>
    <t>ほう素及びその化合物</t>
    <phoneticPr fontId="6"/>
  </si>
  <si>
    <t>有機りん化合物</t>
  </si>
  <si>
    <t>有機りん化合物</t>
    <phoneticPr fontId="6"/>
  </si>
  <si>
    <t>有機りん化合物</t>
    <phoneticPr fontId="7"/>
  </si>
  <si>
    <t>有機りん化合物</t>
    <phoneticPr fontId="6"/>
  </si>
  <si>
    <t>有機りん化合物</t>
    <phoneticPr fontId="6"/>
  </si>
  <si>
    <r>
      <t>m</t>
    </r>
    <r>
      <rPr>
        <vertAlign val="superscript"/>
        <sz val="12"/>
        <color theme="1"/>
        <rFont val="ＭＳ Ｐゴシック"/>
        <family val="3"/>
        <charset val="128"/>
        <scheme val="minor"/>
      </rPr>
      <t>3</t>
    </r>
    <r>
      <rPr>
        <sz val="12"/>
        <color theme="1"/>
        <rFont val="ＭＳ Ｐゴシック"/>
        <family val="3"/>
        <charset val="128"/>
        <scheme val="minor"/>
      </rPr>
      <t>/m</t>
    </r>
    <r>
      <rPr>
        <vertAlign val="superscript"/>
        <sz val="12"/>
        <color theme="1"/>
        <rFont val="ＭＳ Ｐゴシック"/>
        <family val="3"/>
        <charset val="128"/>
        <scheme val="minor"/>
      </rPr>
      <t>3</t>
    </r>
    <phoneticPr fontId="2"/>
  </si>
  <si>
    <r>
      <t>m</t>
    </r>
    <r>
      <rPr>
        <vertAlign val="superscript"/>
        <sz val="12"/>
        <color theme="1"/>
        <rFont val="ＭＳ Ｐゴシック"/>
        <family val="3"/>
        <charset val="128"/>
        <scheme val="minor"/>
      </rPr>
      <t>3</t>
    </r>
    <r>
      <rPr>
        <sz val="12"/>
        <color theme="1"/>
        <rFont val="ＭＳ Ｐゴシック"/>
        <family val="3"/>
        <charset val="128"/>
        <scheme val="minor"/>
      </rPr>
      <t>/m</t>
    </r>
    <r>
      <rPr>
        <vertAlign val="superscript"/>
        <sz val="12"/>
        <color theme="1"/>
        <rFont val="ＭＳ Ｐゴシック"/>
        <family val="3"/>
        <charset val="128"/>
        <scheme val="minor"/>
      </rPr>
      <t>3</t>
    </r>
    <phoneticPr fontId="2"/>
  </si>
  <si>
    <r>
      <t>t/m</t>
    </r>
    <r>
      <rPr>
        <vertAlign val="superscript"/>
        <sz val="12"/>
        <color theme="1"/>
        <rFont val="ＭＳ Ｐゴシック"/>
        <family val="3"/>
        <charset val="128"/>
        <scheme val="minor"/>
      </rPr>
      <t>3</t>
    </r>
    <phoneticPr fontId="2"/>
  </si>
  <si>
    <r>
      <t>m</t>
    </r>
    <r>
      <rPr>
        <vertAlign val="superscript"/>
        <sz val="12"/>
        <color theme="1"/>
        <rFont val="ＭＳ Ｐゴシック"/>
        <family val="3"/>
        <charset val="128"/>
        <scheme val="minor"/>
      </rPr>
      <t>3</t>
    </r>
    <r>
      <rPr>
        <sz val="12"/>
        <color theme="1"/>
        <rFont val="ＭＳ Ｐゴシック"/>
        <family val="3"/>
        <charset val="128"/>
        <scheme val="minor"/>
      </rPr>
      <t>/m</t>
    </r>
    <r>
      <rPr>
        <vertAlign val="superscript"/>
        <sz val="12"/>
        <color theme="1"/>
        <rFont val="ＭＳ Ｐゴシック"/>
        <family val="3"/>
        <charset val="128"/>
        <scheme val="minor"/>
      </rPr>
      <t>3</t>
    </r>
    <phoneticPr fontId="2"/>
  </si>
  <si>
    <r>
      <t>m</t>
    </r>
    <r>
      <rPr>
        <vertAlign val="superscript"/>
        <sz val="12"/>
        <color theme="1"/>
        <rFont val="ＭＳ Ｐゴシック"/>
        <family val="3"/>
        <charset val="128"/>
        <scheme val="minor"/>
      </rPr>
      <t>3</t>
    </r>
    <r>
      <rPr>
        <sz val="12"/>
        <color theme="1"/>
        <rFont val="ＭＳ Ｐゴシック"/>
        <family val="3"/>
        <charset val="128"/>
        <scheme val="minor"/>
      </rPr>
      <t>/m</t>
    </r>
    <r>
      <rPr>
        <vertAlign val="superscript"/>
        <sz val="12"/>
        <color theme="1"/>
        <rFont val="ＭＳ Ｐゴシック"/>
        <family val="3"/>
        <charset val="128"/>
        <scheme val="minor"/>
      </rPr>
      <t>3</t>
    </r>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</si>
</sst>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76" formatCode="0.0E+00"/>
    <numFmt numFmtId="177" formatCode="0.0.E+00"/>
    <numFmt numFmtId="178" formatCode="#,##0.0;[Red]\-#,##0.0"/>
    <numFmt numFmtId="179" formatCode="0.000_ "/>
    <numFmt numFmtId="180" formatCode="0.00_ "/>
    <numFmt numFmtId="181" formatCode="#,##0.000;[Red]\-#,##0.000"/>
    <numFmt numFmtId="182" formatCode="[$-411]ge\.m\.d;@"/>
    <numFmt numFmtId="183" formatCode="#,##0_ "/>
    <numFmt numFmtId="184" formatCode="[$-F800]dddd\,\ mmmm\ dd\,\ yyyy"/>
  </numFmts>
  <fonts count="52" x14ac:knownFonts="1">
    <font>
      <sz val="11"/>
      <color theme="1"/>
      <name val="ＭＳ Ｐゴシック"/>
      <family val="2"/>
      <charset val="128"/>
      <scheme val="minor"/>
    </font>
    <font>
      <sz val="11"/>
      <color theme="1"/>
      <name val="ＭＳ Ｐゴシック"/>
      <family val="2"/>
      <charset val="128"/>
    </font>
    <font>
      <sz val="6"/>
      <name val="ＭＳ Ｐゴシック"/>
      <family val="2"/>
      <charset val="128"/>
      <scheme val="minor"/>
    </font>
    <font>
      <sz val="11"/>
      <color theme="1"/>
      <name val="ＭＳ Ｐゴシック"/>
      <family val="2"/>
      <charset val="128"/>
      <scheme val="minor"/>
    </font>
    <font>
      <sz val="11"/>
      <name val="ＭＳ Ｐゴシック"/>
      <family val="3"/>
      <charset val="128"/>
      <scheme val="minor"/>
    </font>
    <font>
      <sz val="11"/>
      <color rgb="FFFF0000"/>
      <name val="ＭＳ Ｐゴシック"/>
      <family val="2"/>
      <charset val="128"/>
      <scheme val="minor"/>
    </font>
    <font>
      <sz val="6"/>
      <name val="ＭＳ 明朝"/>
      <family val="2"/>
      <charset val="128"/>
    </font>
    <font>
      <sz val="6"/>
      <name val="ＭＳ Ｐゴシック"/>
      <family val="3"/>
      <charset val="128"/>
    </font>
    <font>
      <sz val="14"/>
      <name val="Times New Roman"/>
      <family val="1"/>
    </font>
    <font>
      <vertAlign val="subscript"/>
      <sz val="14"/>
      <name val="Times New Roman"/>
      <family val="1"/>
    </font>
    <font>
      <sz val="11"/>
      <color indexed="8"/>
      <name val="ＭＳ Ｐゴシック"/>
      <family val="3"/>
      <charset val="128"/>
    </font>
    <font>
      <sz val="14"/>
      <name val="ＭＳ Ｐ明朝"/>
      <family val="1"/>
      <charset val="128"/>
    </font>
    <font>
      <vertAlign val="subscript"/>
      <sz val="14"/>
      <name val="ＭＳ Ｐゴシック"/>
      <family val="3"/>
      <charset val="128"/>
    </font>
    <font>
      <sz val="11"/>
      <name val="Times New Roman"/>
      <family val="1"/>
    </font>
    <font>
      <b/>
      <sz val="9"/>
      <color indexed="81"/>
      <name val="ＭＳ Ｐゴシック"/>
      <family val="3"/>
      <charset val="128"/>
    </font>
    <font>
      <sz val="9"/>
      <color indexed="81"/>
      <name val="ＭＳ Ｐゴシック"/>
      <family val="3"/>
      <charset val="128"/>
    </font>
    <font>
      <sz val="11"/>
      <name val="ＭＳ Ｐゴシック"/>
      <family val="2"/>
      <charset val="128"/>
      <scheme val="minor"/>
    </font>
    <font>
      <sz val="11"/>
      <color rgb="FFFF0000"/>
      <name val="ＭＳ Ｐゴシック"/>
      <family val="3"/>
      <charset val="128"/>
    </font>
    <font>
      <sz val="11"/>
      <color theme="1"/>
      <name val="ＭＳ Ｐゴシック"/>
      <family val="2"/>
      <charset val="128"/>
      <scheme val="minor"/>
    </font>
    <font>
      <sz val="20"/>
      <color theme="1"/>
      <name val="ＭＳ Ｐゴシック"/>
      <family val="2"/>
      <charset val="128"/>
      <scheme val="minor"/>
    </font>
    <font>
      <sz val="20"/>
      <color theme="1"/>
      <name val="ＭＳ Ｐゴシック"/>
      <family val="3"/>
      <charset val="128"/>
      <scheme val="minor"/>
    </font>
    <font>
      <sz val="14"/>
      <color theme="1"/>
      <name val="ＭＳ Ｐゴシック"/>
      <family val="2"/>
      <charset val="128"/>
      <scheme val="minor"/>
    </font>
    <font>
      <sz val="11"/>
      <color theme="1"/>
      <name val="ＭＳ Ｐゴシック"/>
      <family val="3"/>
      <charset val="128"/>
      <scheme val="minor"/>
    </font>
    <font>
      <sz val="12"/>
      <color theme="1"/>
      <name val="ＭＳ Ｐゴシック"/>
      <family val="2"/>
      <charset val="128"/>
      <scheme val="minor"/>
    </font>
    <font>
      <sz val="16"/>
      <color theme="1"/>
      <name val="ＭＳ Ｐゴシック"/>
      <family val="3"/>
      <charset val="128"/>
      <scheme val="minor"/>
    </font>
    <font>
      <sz val="12"/>
      <color theme="1"/>
      <name val="ＭＳ Ｐゴシック"/>
      <family val="3"/>
      <charset val="128"/>
      <scheme val="minor"/>
    </font>
    <font>
      <sz val="14"/>
      <color theme="1"/>
      <name val="ＭＳ Ｐゴシック"/>
      <family val="3"/>
      <charset val="128"/>
      <scheme val="minor"/>
    </font>
    <font>
      <u/>
      <sz val="14"/>
      <color theme="1"/>
      <name val="ＭＳ Ｐゴシック"/>
      <family val="3"/>
      <charset val="128"/>
      <scheme val="minor"/>
    </font>
    <font>
      <u/>
      <sz val="12"/>
      <color theme="1"/>
      <name val="ＭＳ Ｐゴシック"/>
      <family val="2"/>
      <charset val="128"/>
      <scheme val="minor"/>
    </font>
    <font>
      <u/>
      <sz val="12"/>
      <color theme="1"/>
      <name val="ＭＳ Ｐゴシック"/>
      <family val="3"/>
      <charset val="128"/>
      <scheme val="minor"/>
    </font>
    <font>
      <vertAlign val="subscript"/>
      <sz val="12"/>
      <color theme="1"/>
      <name val="ＭＳ Ｐゴシック"/>
      <family val="3"/>
      <charset val="128"/>
      <scheme val="minor"/>
    </font>
    <font>
      <sz val="12"/>
      <name val="ＭＳ Ｐゴシック"/>
      <family val="3"/>
      <charset val="128"/>
      <scheme val="minor"/>
    </font>
    <font>
      <sz val="18"/>
      <color theme="1"/>
      <name val="ＭＳ Ｐゴシック"/>
      <family val="3"/>
      <charset val="128"/>
      <scheme val="minor"/>
    </font>
    <font>
      <sz val="11"/>
      <color rgb="FF000000"/>
      <name val="ＭＳ Ｐゴシック"/>
      <family val="3"/>
      <charset val="128"/>
      <scheme val="minor"/>
    </font>
    <font>
      <sz val="11"/>
      <color rgb="FF000000"/>
      <name val="Arial"/>
      <family val="2"/>
    </font>
    <font>
      <sz val="11"/>
      <color theme="1"/>
      <name val="ＭＳ ゴシック"/>
      <family val="3"/>
      <charset val="128"/>
    </font>
    <font>
      <vertAlign val="subscript"/>
      <sz val="11"/>
      <color rgb="FF000000"/>
      <name val="Arial"/>
      <family val="2"/>
    </font>
    <font>
      <sz val="12"/>
      <color theme="1"/>
      <name val="ＭＳ Ｐゴシック"/>
      <family val="3"/>
      <charset val="128"/>
      <scheme val="major"/>
    </font>
    <font>
      <sz val="14"/>
      <color theme="1"/>
      <name val="ＭＳ Ｐゴシック"/>
      <family val="3"/>
      <charset val="128"/>
      <scheme val="major"/>
    </font>
    <font>
      <b/>
      <sz val="11"/>
      <color rgb="FFFF0000"/>
      <name val="ＭＳ Ｐゴシック"/>
      <family val="3"/>
      <charset val="128"/>
      <scheme val="minor"/>
    </font>
    <font>
      <vertAlign val="superscript"/>
      <sz val="12"/>
      <color theme="1"/>
      <name val="ＭＳ Ｐゴシック"/>
      <family val="3"/>
      <charset val="128"/>
      <scheme val="minor"/>
    </font>
    <font>
      <sz val="14"/>
      <color theme="0"/>
      <name val="ＭＳ Ｐゴシック"/>
      <family val="3"/>
      <charset val="128"/>
      <scheme val="minor"/>
    </font>
    <font>
      <u/>
      <sz val="14"/>
      <color theme="1"/>
      <name val="ＭＳ Ｐゴシック"/>
      <family val="2"/>
      <charset val="128"/>
      <scheme val="minor"/>
    </font>
    <font>
      <sz val="24"/>
      <color theme="1"/>
      <name val="ＭＳ Ｐゴシック"/>
      <family val="3"/>
      <charset val="128"/>
      <scheme val="minor"/>
    </font>
    <font>
      <sz val="24"/>
      <color theme="1"/>
      <name val="ＭＳ Ｐゴシック"/>
      <family val="2"/>
      <charset val="128"/>
      <scheme val="minor"/>
    </font>
    <font>
      <sz val="11"/>
      <color theme="0"/>
      <name val="ＭＳ Ｐゴシック"/>
      <family val="3"/>
      <charset val="128"/>
      <scheme val="minor"/>
    </font>
    <font>
      <sz val="11"/>
      <color theme="1"/>
      <name val="ＭＳ Ｐゴシック"/>
      <family val="3"/>
      <charset val="128"/>
    </font>
    <font>
      <sz val="11"/>
      <color theme="0"/>
      <name val="ＭＳ Ｐゴシック"/>
      <family val="2"/>
      <charset val="128"/>
      <scheme val="minor"/>
    </font>
    <font>
      <sz val="14"/>
      <color rgb="FFFF0000"/>
      <name val="ＭＳ Ｐゴシック"/>
      <family val="3"/>
      <charset val="128"/>
      <scheme val="major"/>
    </font>
    <font>
      <sz val="6"/>
      <name val="ＭＳ Ｐゴシック"/>
      <family val="2"/>
      <charset val="128"/>
    </font>
    <font>
      <sz val="14"/>
      <color theme="1"/>
      <name val="ＭＳ Ｐゴシック"/>
      <family val="2"/>
      <charset val="128"/>
    </font>
    <font>
      <sz val="14"/>
      <color theme="1"/>
      <name val="ＭＳ Ｐゴシック"/>
      <family val="3"/>
      <charset val="128"/>
    </font>
  </fonts>
  <fills count="14">
    <fill>
      <patternFill patternType="none"/>
    </fill>
    <fill>
      <patternFill patternType="gray125"/>
    </fill>
    <fill>
      <patternFill patternType="solid">
        <fgColor rgb="FFFFFF00"/>
        <bgColor indexed="64"/>
      </patternFill>
    </fill>
    <fill>
      <patternFill patternType="solid">
        <fgColor rgb="FFFFCCCC"/>
        <bgColor indexed="64"/>
      </patternFill>
    </fill>
    <fill>
      <patternFill patternType="solid">
        <fgColor theme="8" tint="0.79998168889431442"/>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indexed="41"/>
        <bgColor indexed="64"/>
      </patternFill>
    </fill>
    <fill>
      <patternFill patternType="solid">
        <fgColor theme="0"/>
        <bgColor indexed="64"/>
      </patternFill>
    </fill>
    <fill>
      <patternFill patternType="solid">
        <fgColor indexed="9"/>
        <bgColor indexed="64"/>
      </patternFill>
    </fill>
    <fill>
      <patternFill patternType="solid">
        <fgColor theme="0" tint="-0.14999847407452621"/>
        <bgColor indexed="64"/>
      </patternFill>
    </fill>
    <fill>
      <patternFill patternType="solid">
        <fgColor rgb="FFCCFFCC"/>
        <bgColor indexed="64"/>
      </patternFill>
    </fill>
    <fill>
      <patternFill patternType="solid">
        <fgColor rgb="FFEBF1DE"/>
        <bgColor indexed="64"/>
      </patternFill>
    </fill>
    <fill>
      <patternFill patternType="solid">
        <fgColor rgb="FFDAEEF3"/>
        <bgColor indexed="64"/>
      </patternFill>
    </fill>
  </fills>
  <borders count="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thin">
        <color indexed="64"/>
      </top>
      <bottom/>
      <diagonal/>
    </border>
    <border>
      <left style="thin">
        <color indexed="64"/>
      </left>
      <right/>
      <top/>
      <bottom style="thin">
        <color indexed="64"/>
      </bottom>
      <diagonal/>
    </border>
    <border>
      <left/>
      <right style="medium">
        <color indexed="64"/>
      </right>
      <top style="thin">
        <color indexed="64"/>
      </top>
      <bottom style="thin">
        <color indexed="64"/>
      </bottom>
      <diagonal/>
    </border>
    <border>
      <left style="dotted">
        <color indexed="64"/>
      </left>
      <right style="medium">
        <color indexed="64"/>
      </right>
      <top style="medium">
        <color indexed="64"/>
      </top>
      <bottom style="medium">
        <color indexed="64"/>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dotted">
        <color auto="1"/>
      </left>
      <right/>
      <top/>
      <bottom style="dotted">
        <color auto="1"/>
      </bottom>
      <diagonal/>
    </border>
    <border>
      <left/>
      <right/>
      <top/>
      <bottom style="dotted">
        <color auto="1"/>
      </bottom>
      <diagonal/>
    </border>
    <border>
      <left/>
      <right style="dotted">
        <color auto="1"/>
      </right>
      <top/>
      <bottom style="dotted">
        <color auto="1"/>
      </bottom>
      <diagonal/>
    </border>
    <border>
      <left style="mediumDashed">
        <color rgb="FFFF0000"/>
      </left>
      <right/>
      <top style="mediumDashed">
        <color rgb="FFFF0000"/>
      </top>
      <bottom/>
      <diagonal/>
    </border>
    <border>
      <left/>
      <right/>
      <top style="mediumDashed">
        <color rgb="FFFF0000"/>
      </top>
      <bottom/>
      <diagonal/>
    </border>
    <border>
      <left/>
      <right style="mediumDashed">
        <color rgb="FFFF0000"/>
      </right>
      <top style="mediumDashed">
        <color rgb="FFFF0000"/>
      </top>
      <bottom/>
      <diagonal/>
    </border>
    <border>
      <left style="mediumDashed">
        <color rgb="FFFF0000"/>
      </left>
      <right/>
      <top/>
      <bottom/>
      <diagonal/>
    </border>
    <border>
      <left/>
      <right style="mediumDashed">
        <color rgb="FFFF0000"/>
      </right>
      <top/>
      <bottom/>
      <diagonal/>
    </border>
    <border>
      <left style="mediumDashed">
        <color rgb="FFFF0000"/>
      </left>
      <right/>
      <top/>
      <bottom style="mediumDashed">
        <color rgb="FFFF0000"/>
      </bottom>
      <diagonal/>
    </border>
    <border>
      <left/>
      <right/>
      <top/>
      <bottom style="mediumDashed">
        <color rgb="FFFF0000"/>
      </bottom>
      <diagonal/>
    </border>
    <border>
      <left/>
      <right style="mediumDashed">
        <color rgb="FFFF0000"/>
      </right>
      <top/>
      <bottom style="mediumDashed">
        <color rgb="FFFF0000"/>
      </bottom>
      <diagonal/>
    </border>
    <border>
      <left style="dotted">
        <color auto="1"/>
      </left>
      <right style="thin">
        <color indexed="64"/>
      </right>
      <top/>
      <bottom/>
      <diagonal/>
    </border>
    <border>
      <left/>
      <right/>
      <top style="dotted">
        <color auto="1"/>
      </top>
      <bottom style="medium">
        <color indexed="64"/>
      </bottom>
      <diagonal/>
    </border>
    <border>
      <left/>
      <right/>
      <top style="dotted">
        <color auto="1"/>
      </top>
      <bottom style="dotted">
        <color auto="1"/>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bottom style="medium">
        <color indexed="64"/>
      </bottom>
      <diagonal/>
    </border>
    <border>
      <left style="thin">
        <color auto="1"/>
      </left>
      <right/>
      <top style="thin">
        <color auto="1"/>
      </top>
      <bottom style="medium">
        <color auto="1"/>
      </bottom>
      <diagonal/>
    </border>
    <border>
      <left/>
      <right/>
      <top style="thin">
        <color auto="1"/>
      </top>
      <bottom style="medium">
        <color auto="1"/>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dotted">
        <color auto="1"/>
      </left>
      <right style="dotted">
        <color auto="1"/>
      </right>
      <top/>
      <bottom/>
      <diagonal/>
    </border>
    <border>
      <left style="thin">
        <color indexed="64"/>
      </left>
      <right style="dotted">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s>
  <cellStyleXfs count="5">
    <xf numFmtId="0" fontId="0" fillId="0" borderId="0">
      <alignment vertical="center"/>
    </xf>
    <xf numFmtId="38" fontId="3" fillId="0" borderId="0" applyFont="0" applyFill="0" applyBorder="0" applyAlignment="0" applyProtection="0">
      <alignment vertical="center"/>
    </xf>
    <xf numFmtId="0" fontId="1" fillId="0" borderId="0">
      <alignment vertical="center"/>
    </xf>
    <xf numFmtId="0" fontId="3" fillId="0" borderId="0">
      <alignment vertical="center"/>
    </xf>
    <xf numFmtId="38" fontId="3" fillId="0" borderId="0" applyFont="0" applyFill="0" applyBorder="0" applyAlignment="0" applyProtection="0">
      <alignment vertical="center"/>
    </xf>
  </cellStyleXfs>
  <cellXfs count="505">
    <xf numFmtId="0" fontId="0" fillId="0" borderId="0" xfId="0">
      <alignment vertical="center"/>
    </xf>
    <xf numFmtId="0" fontId="0" fillId="0" borderId="1" xfId="0" applyBorder="1" applyAlignment="1">
      <alignment horizontal="center" vertical="center"/>
    </xf>
    <xf numFmtId="0" fontId="0" fillId="0" borderId="1" xfId="0" applyBorder="1">
      <alignment vertical="center"/>
    </xf>
    <xf numFmtId="0" fontId="0" fillId="0" borderId="1" xfId="0" applyBorder="1" applyAlignment="1">
      <alignment vertical="center" shrinkToFit="1"/>
    </xf>
    <xf numFmtId="0" fontId="0" fillId="0" borderId="1" xfId="0" applyFill="1" applyBorder="1" applyAlignment="1">
      <alignment vertical="center" shrinkToFit="1"/>
    </xf>
    <xf numFmtId="0" fontId="0" fillId="0" borderId="1" xfId="0" applyFill="1" applyBorder="1">
      <alignment vertical="center"/>
    </xf>
    <xf numFmtId="0" fontId="5" fillId="0" borderId="0" xfId="0" applyFont="1">
      <alignment vertical="center"/>
    </xf>
    <xf numFmtId="0" fontId="0" fillId="0" borderId="5" xfId="0" applyBorder="1">
      <alignment vertical="center"/>
    </xf>
    <xf numFmtId="0" fontId="0" fillId="2" borderId="6" xfId="0" applyFill="1" applyBorder="1">
      <alignment vertical="center"/>
    </xf>
    <xf numFmtId="0" fontId="0" fillId="0" borderId="6" xfId="0" applyBorder="1">
      <alignment vertical="center"/>
    </xf>
    <xf numFmtId="0" fontId="0" fillId="0" borderId="8" xfId="0" applyBorder="1">
      <alignment vertical="center"/>
    </xf>
    <xf numFmtId="0" fontId="0" fillId="6" borderId="9" xfId="0" applyFill="1" applyBorder="1">
      <alignment vertical="center"/>
    </xf>
    <xf numFmtId="0" fontId="0" fillId="0" borderId="9" xfId="0" applyBorder="1">
      <alignment vertical="center"/>
    </xf>
    <xf numFmtId="0" fontId="0" fillId="0" borderId="10" xfId="0" applyBorder="1">
      <alignment vertical="center"/>
    </xf>
    <xf numFmtId="0" fontId="0" fillId="0" borderId="0" xfId="0" applyAlignment="1"/>
    <xf numFmtId="0" fontId="0" fillId="0" borderId="0" xfId="0" applyAlignment="1">
      <alignment shrinkToFit="1"/>
    </xf>
    <xf numFmtId="0" fontId="0" fillId="2" borderId="0" xfId="0" applyFill="1" applyAlignment="1"/>
    <xf numFmtId="0" fontId="0" fillId="0" borderId="11" xfId="0" applyFill="1" applyBorder="1" applyAlignment="1">
      <alignment horizontal="center"/>
    </xf>
    <xf numFmtId="0" fontId="0" fillId="0" borderId="13" xfId="0" applyBorder="1" applyAlignment="1">
      <alignment horizontal="center" shrinkToFit="1"/>
    </xf>
    <xf numFmtId="0" fontId="0" fillId="5" borderId="0" xfId="0" applyFill="1" applyAlignment="1"/>
    <xf numFmtId="0" fontId="8" fillId="0" borderId="14" xfId="0" applyFont="1" applyFill="1" applyBorder="1" applyAlignment="1">
      <alignment horizontal="center"/>
    </xf>
    <xf numFmtId="0" fontId="0" fillId="0" borderId="1" xfId="0" applyFill="1" applyBorder="1" applyAlignment="1">
      <alignment horizontal="center" shrinkToFit="1"/>
    </xf>
    <xf numFmtId="11" fontId="10" fillId="0" borderId="1" xfId="0" applyNumberFormat="1" applyFont="1" applyFill="1" applyBorder="1" applyAlignment="1">
      <alignment horizontal="center"/>
    </xf>
    <xf numFmtId="0" fontId="8" fillId="0" borderId="14" xfId="0" applyFont="1" applyBorder="1" applyAlignment="1">
      <alignment horizontal="center" vertical="center"/>
    </xf>
    <xf numFmtId="0" fontId="10" fillId="7" borderId="1" xfId="0" applyFont="1" applyFill="1" applyBorder="1" applyAlignment="1">
      <alignment horizontal="center"/>
    </xf>
    <xf numFmtId="0" fontId="10" fillId="7" borderId="1" xfId="0" applyFont="1" applyFill="1" applyBorder="1" applyAlignment="1">
      <alignment horizontal="center" shrinkToFit="1"/>
    </xf>
    <xf numFmtId="0" fontId="10" fillId="0" borderId="0" xfId="0" applyFont="1" applyFill="1" applyBorder="1" applyAlignment="1">
      <alignment horizontal="center" shrinkToFit="1"/>
    </xf>
    <xf numFmtId="11" fontId="0" fillId="2" borderId="0" xfId="0" applyNumberFormat="1" applyFill="1" applyAlignment="1"/>
    <xf numFmtId="177" fontId="10" fillId="7" borderId="1" xfId="0" applyNumberFormat="1" applyFont="1" applyFill="1" applyBorder="1" applyAlignment="1">
      <alignment horizontal="center" shrinkToFit="1"/>
    </xf>
    <xf numFmtId="178" fontId="10" fillId="7" borderId="1" xfId="1" applyNumberFormat="1" applyFont="1" applyFill="1" applyBorder="1" applyAlignment="1">
      <alignment horizontal="center" shrinkToFit="1"/>
    </xf>
    <xf numFmtId="0" fontId="0" fillId="8" borderId="0" xfId="0" applyFill="1" applyAlignment="1"/>
    <xf numFmtId="0" fontId="13" fillId="8" borderId="14" xfId="0" applyFont="1" applyFill="1" applyBorder="1" applyAlignment="1">
      <alignment horizontal="center"/>
    </xf>
    <xf numFmtId="0" fontId="13" fillId="0" borderId="14" xfId="0" applyFont="1" applyFill="1" applyBorder="1" applyAlignment="1">
      <alignment horizontal="center"/>
    </xf>
    <xf numFmtId="11" fontId="10" fillId="9" borderId="1" xfId="0" applyNumberFormat="1" applyFont="1" applyFill="1" applyBorder="1" applyAlignment="1">
      <alignment horizontal="center" shrinkToFit="1"/>
    </xf>
    <xf numFmtId="179" fontId="10" fillId="0" borderId="1" xfId="0" applyNumberFormat="1" applyFont="1" applyFill="1" applyBorder="1" applyAlignment="1">
      <alignment horizontal="center" shrinkToFit="1"/>
    </xf>
    <xf numFmtId="180" fontId="10" fillId="0" borderId="1" xfId="0" applyNumberFormat="1" applyFont="1" applyFill="1" applyBorder="1" applyAlignment="1">
      <alignment horizontal="center" shrinkToFit="1"/>
    </xf>
    <xf numFmtId="0" fontId="10" fillId="0" borderId="1" xfId="0" applyFont="1" applyFill="1" applyBorder="1" applyAlignment="1">
      <alignment horizontal="center" shrinkToFit="1"/>
    </xf>
    <xf numFmtId="0" fontId="0" fillId="0" borderId="14" xfId="0" applyFill="1" applyBorder="1" applyAlignment="1">
      <alignment horizontal="center"/>
    </xf>
    <xf numFmtId="2" fontId="10" fillId="0" borderId="1" xfId="0" applyNumberFormat="1" applyFont="1" applyFill="1" applyBorder="1" applyAlignment="1">
      <alignment horizontal="center" shrinkToFit="1"/>
    </xf>
    <xf numFmtId="0" fontId="0" fillId="0" borderId="1" xfId="0" quotePrefix="1" applyFill="1" applyBorder="1" applyAlignment="1">
      <alignment horizontal="center" shrinkToFit="1"/>
    </xf>
    <xf numFmtId="2" fontId="0" fillId="0" borderId="1" xfId="0" applyNumberFormat="1" applyBorder="1" applyAlignment="1">
      <alignment horizontal="center" shrinkToFit="1"/>
    </xf>
    <xf numFmtId="2" fontId="10" fillId="0" borderId="0" xfId="0" applyNumberFormat="1" applyFont="1" applyFill="1" applyBorder="1" applyAlignment="1">
      <alignment horizontal="center" shrinkToFit="1"/>
    </xf>
    <xf numFmtId="0" fontId="0" fillId="0" borderId="0" xfId="0" applyFill="1" applyBorder="1">
      <alignment vertical="center"/>
    </xf>
    <xf numFmtId="0" fontId="0" fillId="0" borderId="0" xfId="0" applyFill="1" applyBorder="1" applyAlignment="1">
      <alignment horizontal="right" vertical="center"/>
    </xf>
    <xf numFmtId="176" fontId="0" fillId="0" borderId="0" xfId="0" applyNumberFormat="1" applyFill="1" applyBorder="1">
      <alignment vertical="center"/>
    </xf>
    <xf numFmtId="0" fontId="0" fillId="0" borderId="0" xfId="0" applyFill="1">
      <alignment vertical="center"/>
    </xf>
    <xf numFmtId="0" fontId="0" fillId="0" borderId="0" xfId="0" applyFill="1" applyAlignment="1"/>
    <xf numFmtId="0" fontId="0" fillId="0" borderId="13" xfId="0" applyFill="1" applyBorder="1" applyAlignment="1">
      <alignment horizontal="center" shrinkToFit="1"/>
    </xf>
    <xf numFmtId="2" fontId="0" fillId="0" borderId="1" xfId="0" applyNumberFormat="1" applyFill="1" applyBorder="1" applyAlignment="1">
      <alignment horizontal="center" shrinkToFit="1"/>
    </xf>
    <xf numFmtId="0" fontId="10" fillId="6" borderId="1" xfId="0" applyFont="1" applyFill="1" applyBorder="1" applyAlignment="1">
      <alignment horizontal="center"/>
    </xf>
    <xf numFmtId="11" fontId="10" fillId="10" borderId="1" xfId="0" applyNumberFormat="1" applyFont="1" applyFill="1" applyBorder="1" applyAlignment="1">
      <alignment horizontal="center"/>
    </xf>
    <xf numFmtId="0" fontId="10" fillId="10" borderId="1" xfId="0" applyFont="1" applyFill="1" applyBorder="1" applyAlignment="1">
      <alignment horizontal="center" shrinkToFit="1"/>
    </xf>
    <xf numFmtId="40" fontId="10" fillId="10" borderId="1" xfId="1" applyNumberFormat="1" applyFont="1" applyFill="1" applyBorder="1" applyAlignment="1">
      <alignment horizontal="center" shrinkToFit="1"/>
    </xf>
    <xf numFmtId="181" fontId="10" fillId="10" borderId="1" xfId="1" applyNumberFormat="1" applyFont="1" applyFill="1" applyBorder="1" applyAlignment="1">
      <alignment horizontal="center" shrinkToFit="1"/>
    </xf>
    <xf numFmtId="0" fontId="10" fillId="10" borderId="1" xfId="0" applyNumberFormat="1" applyFont="1" applyFill="1" applyBorder="1" applyAlignment="1">
      <alignment horizontal="center"/>
    </xf>
    <xf numFmtId="180" fontId="10" fillId="10" borderId="1" xfId="0" applyNumberFormat="1" applyFont="1" applyFill="1" applyBorder="1" applyAlignment="1">
      <alignment horizontal="center" shrinkToFit="1"/>
    </xf>
    <xf numFmtId="0" fontId="0" fillId="0" borderId="4" xfId="0" applyFill="1" applyBorder="1">
      <alignment vertical="center"/>
    </xf>
    <xf numFmtId="0" fontId="0" fillId="6" borderId="2" xfId="0" applyFill="1" applyBorder="1">
      <alignment vertical="center"/>
    </xf>
    <xf numFmtId="0" fontId="0" fillId="6" borderId="3" xfId="0" applyFill="1" applyBorder="1">
      <alignment vertical="center"/>
    </xf>
    <xf numFmtId="0" fontId="10" fillId="2" borderId="1" xfId="0" applyFont="1" applyFill="1" applyBorder="1" applyAlignment="1">
      <alignment horizontal="center"/>
    </xf>
    <xf numFmtId="11" fontId="0" fillId="6" borderId="9" xfId="0" applyNumberFormat="1" applyFill="1" applyBorder="1">
      <alignment vertical="center"/>
    </xf>
    <xf numFmtId="11" fontId="0" fillId="0" borderId="0" xfId="0" applyNumberFormat="1">
      <alignment vertical="center"/>
    </xf>
    <xf numFmtId="0" fontId="0" fillId="0" borderId="1" xfId="0" applyBorder="1" applyAlignment="1">
      <alignment horizontal="right" vertical="center"/>
    </xf>
    <xf numFmtId="0" fontId="0" fillId="0" borderId="1" xfId="0" applyBorder="1" applyAlignment="1">
      <alignment horizontal="left" vertical="center"/>
    </xf>
    <xf numFmtId="0" fontId="0" fillId="0" borderId="2" xfId="0" applyBorder="1">
      <alignment vertical="center"/>
    </xf>
    <xf numFmtId="0" fontId="0" fillId="0" borderId="4" xfId="0" applyBorder="1">
      <alignment vertical="center"/>
    </xf>
    <xf numFmtId="0" fontId="0" fillId="0" borderId="0" xfId="0" applyBorder="1">
      <alignment vertical="center"/>
    </xf>
    <xf numFmtId="0" fontId="0" fillId="4" borderId="4" xfId="0" applyFill="1" applyBorder="1">
      <alignment vertical="center"/>
    </xf>
    <xf numFmtId="0" fontId="10" fillId="4" borderId="1" xfId="0" applyNumberFormat="1" applyFont="1" applyFill="1" applyBorder="1" applyAlignment="1">
      <alignment horizontal="center"/>
    </xf>
    <xf numFmtId="0" fontId="0" fillId="2" borderId="4" xfId="0" applyFill="1" applyBorder="1">
      <alignment vertical="center"/>
    </xf>
    <xf numFmtId="176" fontId="10" fillId="2" borderId="1" xfId="0" applyNumberFormat="1" applyFont="1" applyFill="1" applyBorder="1" applyAlignment="1">
      <alignment horizontal="center"/>
    </xf>
    <xf numFmtId="176" fontId="0" fillId="0" borderId="0" xfId="0" applyNumberFormat="1">
      <alignment vertical="center"/>
    </xf>
    <xf numFmtId="11" fontId="10" fillId="4" borderId="1" xfId="0" applyNumberFormat="1" applyFont="1" applyFill="1" applyBorder="1" applyAlignment="1">
      <alignment horizontal="center" shrinkToFit="1"/>
    </xf>
    <xf numFmtId="0" fontId="10" fillId="11" borderId="1" xfId="0" applyFont="1" applyFill="1" applyBorder="1" applyAlignment="1">
      <alignment horizontal="center"/>
    </xf>
    <xf numFmtId="0" fontId="0" fillId="8" borderId="1" xfId="0" applyFill="1" applyBorder="1" applyAlignment="1">
      <alignment horizontal="center" shrinkToFit="1"/>
    </xf>
    <xf numFmtId="0" fontId="0" fillId="2" borderId="1" xfId="0" applyFill="1" applyBorder="1">
      <alignment vertical="center"/>
    </xf>
    <xf numFmtId="0" fontId="0" fillId="0" borderId="2" xfId="0" applyFill="1" applyBorder="1">
      <alignment vertical="center"/>
    </xf>
    <xf numFmtId="0" fontId="5" fillId="0" borderId="0" xfId="0" applyFont="1" applyBorder="1">
      <alignment vertical="center"/>
    </xf>
    <xf numFmtId="0" fontId="0" fillId="4" borderId="0" xfId="0" applyFill="1">
      <alignment vertical="center"/>
    </xf>
    <xf numFmtId="0" fontId="0" fillId="4" borderId="0" xfId="0" applyFill="1" applyBorder="1">
      <alignment vertical="center"/>
    </xf>
    <xf numFmtId="0" fontId="5" fillId="4" borderId="0" xfId="0" applyFont="1" applyFill="1" applyBorder="1">
      <alignment vertical="center"/>
    </xf>
    <xf numFmtId="0" fontId="0" fillId="0" borderId="0" xfId="0" applyNumberFormat="1" applyAlignment="1">
      <alignment horizontal="right" vertical="center" shrinkToFit="1"/>
    </xf>
    <xf numFmtId="11" fontId="17" fillId="0" borderId="1" xfId="0" applyNumberFormat="1" applyFont="1" applyFill="1" applyBorder="1" applyAlignment="1">
      <alignment horizontal="center"/>
    </xf>
    <xf numFmtId="0" fontId="0" fillId="0" borderId="0" xfId="0" applyNumberFormat="1" applyFill="1" applyBorder="1">
      <alignment vertical="center"/>
    </xf>
    <xf numFmtId="11" fontId="0" fillId="0" borderId="0" xfId="0" applyNumberFormat="1" applyAlignment="1"/>
    <xf numFmtId="0" fontId="16" fillId="0" borderId="1" xfId="0" applyFont="1" applyBorder="1">
      <alignment vertical="center"/>
    </xf>
    <xf numFmtId="0" fontId="16" fillId="0" borderId="1" xfId="0" applyFont="1" applyFill="1" applyBorder="1" applyAlignment="1">
      <alignment vertical="center" shrinkToFit="1"/>
    </xf>
    <xf numFmtId="0" fontId="16" fillId="0" borderId="1" xfId="0" applyFont="1" applyFill="1" applyBorder="1">
      <alignment vertical="center"/>
    </xf>
    <xf numFmtId="176" fontId="16" fillId="0" borderId="1" xfId="0" applyNumberFormat="1" applyFont="1" applyFill="1" applyBorder="1" applyAlignment="1">
      <alignment vertical="center" shrinkToFit="1"/>
    </xf>
    <xf numFmtId="40" fontId="16" fillId="0" borderId="1" xfId="1" applyNumberFormat="1" applyFont="1" applyFill="1" applyBorder="1" applyAlignment="1">
      <alignment vertical="center" shrinkToFit="1"/>
    </xf>
    <xf numFmtId="176" fontId="16" fillId="0" borderId="1" xfId="0" applyNumberFormat="1" applyFont="1" applyFill="1" applyBorder="1">
      <alignment vertical="center"/>
    </xf>
    <xf numFmtId="0" fontId="16" fillId="5" borderId="1" xfId="0" applyFont="1" applyFill="1" applyBorder="1">
      <alignment vertical="center"/>
    </xf>
    <xf numFmtId="0" fontId="4" fillId="0" borderId="1" xfId="0" applyFont="1" applyBorder="1" applyAlignment="1">
      <alignment horizontal="right" vertical="center"/>
    </xf>
    <xf numFmtId="180" fontId="17" fillId="0" borderId="1" xfId="0" applyNumberFormat="1" applyFont="1" applyFill="1" applyBorder="1" applyAlignment="1">
      <alignment horizontal="center" shrinkToFit="1"/>
    </xf>
    <xf numFmtId="0" fontId="18" fillId="0" borderId="0" xfId="0" applyFont="1">
      <alignment vertical="center"/>
    </xf>
    <xf numFmtId="0" fontId="18" fillId="0" borderId="0" xfId="0" applyFont="1" applyAlignment="1">
      <alignment horizontal="right" vertical="center"/>
    </xf>
    <xf numFmtId="0" fontId="16" fillId="6" borderId="1" xfId="0" applyFont="1" applyFill="1" applyBorder="1">
      <alignment vertical="center"/>
    </xf>
    <xf numFmtId="0" fontId="0" fillId="6" borderId="0" xfId="0" applyFill="1">
      <alignment vertical="center"/>
    </xf>
    <xf numFmtId="0" fontId="26" fillId="12" borderId="2" xfId="0" applyFont="1" applyFill="1" applyBorder="1" applyAlignment="1">
      <alignment vertical="center"/>
    </xf>
    <xf numFmtId="0" fontId="26" fillId="12" borderId="3" xfId="0" applyFont="1" applyFill="1" applyBorder="1" applyAlignment="1">
      <alignment vertical="center"/>
    </xf>
    <xf numFmtId="0" fontId="26" fillId="12" borderId="28" xfId="0" applyFont="1" applyFill="1" applyBorder="1" applyAlignment="1">
      <alignment vertical="center"/>
    </xf>
    <xf numFmtId="0" fontId="26" fillId="3" borderId="2" xfId="0" applyFont="1" applyFill="1" applyBorder="1" applyAlignment="1">
      <alignment vertical="center"/>
    </xf>
    <xf numFmtId="0" fontId="26" fillId="3" borderId="3" xfId="0" applyFont="1" applyFill="1" applyBorder="1" applyAlignment="1">
      <alignment vertical="center"/>
    </xf>
    <xf numFmtId="0" fontId="26" fillId="3" borderId="28" xfId="0" applyFont="1" applyFill="1" applyBorder="1" applyAlignment="1">
      <alignment vertical="center"/>
    </xf>
    <xf numFmtId="0" fontId="26" fillId="2" borderId="24" xfId="0" applyNumberFormat="1" applyFont="1" applyFill="1" applyBorder="1" applyAlignment="1" applyProtection="1">
      <alignment vertical="center"/>
      <protection locked="0"/>
    </xf>
    <xf numFmtId="0" fontId="0" fillId="0" borderId="0" xfId="0" applyFont="1">
      <alignment vertical="center"/>
    </xf>
    <xf numFmtId="0" fontId="23" fillId="2" borderId="24" xfId="0" applyFont="1" applyFill="1" applyBorder="1" applyAlignment="1" applyProtection="1">
      <alignment horizontal="left" vertical="center" shrinkToFit="1"/>
      <protection locked="0"/>
    </xf>
    <xf numFmtId="182" fontId="23" fillId="2" borderId="24" xfId="0" applyNumberFormat="1" applyFont="1" applyFill="1" applyBorder="1" applyAlignment="1" applyProtection="1">
      <alignment horizontal="center" vertical="center" shrinkToFit="1"/>
      <protection locked="0"/>
    </xf>
    <xf numFmtId="0" fontId="23" fillId="2" borderId="25" xfId="0" applyFont="1" applyFill="1" applyBorder="1" applyAlignment="1" applyProtection="1">
      <alignment horizontal="left" vertical="center" shrinkToFit="1"/>
      <protection locked="0"/>
    </xf>
    <xf numFmtId="0" fontId="22" fillId="8" borderId="4" xfId="0" applyFont="1" applyFill="1" applyBorder="1" applyAlignment="1">
      <alignment horizontal="center" vertical="center"/>
    </xf>
    <xf numFmtId="0" fontId="23" fillId="8" borderId="29" xfId="0" applyFont="1" applyFill="1" applyBorder="1" applyAlignment="1">
      <alignment horizontal="right" vertical="center"/>
    </xf>
    <xf numFmtId="0" fontId="28" fillId="12" borderId="0" xfId="0" applyFont="1" applyFill="1" applyBorder="1">
      <alignment vertical="center"/>
    </xf>
    <xf numFmtId="0" fontId="25" fillId="12" borderId="0" xfId="0" applyFont="1" applyFill="1" applyBorder="1">
      <alignment vertical="center"/>
    </xf>
    <xf numFmtId="0" fontId="25" fillId="12" borderId="1" xfId="0" applyFont="1" applyFill="1" applyBorder="1" applyAlignment="1">
      <alignment horizontal="center" vertical="center"/>
    </xf>
    <xf numFmtId="0" fontId="25" fillId="12" borderId="1" xfId="0" applyFont="1" applyFill="1" applyBorder="1" applyAlignment="1">
      <alignment vertical="center" shrinkToFit="1"/>
    </xf>
    <xf numFmtId="0" fontId="25" fillId="12" borderId="1" xfId="0" applyFont="1" applyFill="1" applyBorder="1">
      <alignment vertical="center"/>
    </xf>
    <xf numFmtId="0" fontId="29" fillId="3" borderId="0" xfId="0" applyFont="1" applyFill="1" applyBorder="1">
      <alignment vertical="center"/>
    </xf>
    <xf numFmtId="0" fontId="25" fillId="3" borderId="0" xfId="0" applyFont="1" applyFill="1" applyBorder="1">
      <alignment vertical="center"/>
    </xf>
    <xf numFmtId="0" fontId="25" fillId="3" borderId="1" xfId="0" applyFont="1" applyFill="1" applyBorder="1" applyAlignment="1">
      <alignment horizontal="center" vertical="center"/>
    </xf>
    <xf numFmtId="0" fontId="25" fillId="3" borderId="1" xfId="0" applyFont="1" applyFill="1" applyBorder="1" applyAlignment="1">
      <alignment vertical="center" shrinkToFit="1"/>
    </xf>
    <xf numFmtId="0" fontId="25" fillId="3" borderId="1" xfId="0" applyFont="1" applyFill="1" applyBorder="1">
      <alignment vertical="center"/>
    </xf>
    <xf numFmtId="176" fontId="25" fillId="3" borderId="1" xfId="0" applyNumberFormat="1" applyFont="1" applyFill="1" applyBorder="1">
      <alignment vertical="center"/>
    </xf>
    <xf numFmtId="0" fontId="29" fillId="13" borderId="0" xfId="0" applyFont="1" applyFill="1" applyBorder="1">
      <alignment vertical="center"/>
    </xf>
    <xf numFmtId="0" fontId="25" fillId="13" borderId="0" xfId="0" applyFont="1" applyFill="1" applyBorder="1">
      <alignment vertical="center"/>
    </xf>
    <xf numFmtId="0" fontId="25" fillId="13" borderId="1" xfId="0" applyFont="1" applyFill="1" applyBorder="1" applyAlignment="1">
      <alignment horizontal="center" vertical="center"/>
    </xf>
    <xf numFmtId="0" fontId="31" fillId="13" borderId="1" xfId="0" applyFont="1" applyFill="1" applyBorder="1" applyAlignment="1">
      <alignment vertical="center" shrinkToFit="1"/>
    </xf>
    <xf numFmtId="0" fontId="25" fillId="13" borderId="1" xfId="0" applyFont="1" applyFill="1" applyBorder="1">
      <alignment vertical="center"/>
    </xf>
    <xf numFmtId="0" fontId="31" fillId="13" borderId="1" xfId="0" applyFont="1" applyFill="1" applyBorder="1">
      <alignment vertical="center"/>
    </xf>
    <xf numFmtId="0" fontId="18" fillId="8" borderId="0" xfId="0" applyFont="1" applyFill="1" applyBorder="1">
      <alignment vertical="center"/>
    </xf>
    <xf numFmtId="0" fontId="18" fillId="8" borderId="0" xfId="0" applyFont="1" applyFill="1" applyBorder="1" applyAlignment="1">
      <alignment vertical="center"/>
    </xf>
    <xf numFmtId="0" fontId="20" fillId="8" borderId="0" xfId="0" applyFont="1" applyFill="1" applyBorder="1" applyAlignment="1">
      <alignment vertical="center"/>
    </xf>
    <xf numFmtId="0" fontId="0" fillId="8" borderId="0" xfId="0" applyFont="1" applyFill="1" applyBorder="1">
      <alignment vertical="center"/>
    </xf>
    <xf numFmtId="0" fontId="25" fillId="8" borderId="0" xfId="0" applyFont="1" applyFill="1" applyBorder="1" applyAlignment="1">
      <alignment vertical="center"/>
    </xf>
    <xf numFmtId="0" fontId="23" fillId="8" borderId="0" xfId="0" applyFont="1" applyFill="1" applyBorder="1" applyAlignment="1">
      <alignment horizontal="left" vertical="center" shrinkToFit="1"/>
    </xf>
    <xf numFmtId="0" fontId="23" fillId="8" borderId="30" xfId="0" applyFont="1" applyFill="1" applyBorder="1">
      <alignment vertical="center"/>
    </xf>
    <xf numFmtId="0" fontId="23" fillId="8" borderId="33" xfId="0" applyFont="1" applyFill="1" applyBorder="1">
      <alignment vertical="center"/>
    </xf>
    <xf numFmtId="0" fontId="25" fillId="8" borderId="0" xfId="0" applyFont="1" applyFill="1" applyBorder="1" applyAlignment="1">
      <alignment horizontal="left" vertical="center"/>
    </xf>
    <xf numFmtId="0" fontId="0" fillId="8" borderId="0" xfId="0" applyFill="1" applyBorder="1" applyAlignment="1">
      <alignment vertical="center"/>
    </xf>
    <xf numFmtId="0" fontId="24" fillId="8" borderId="0" xfId="0" applyFont="1" applyFill="1" applyBorder="1" applyAlignment="1">
      <alignment vertical="center"/>
    </xf>
    <xf numFmtId="0" fontId="22" fillId="8" borderId="9" xfId="0" applyFont="1" applyFill="1" applyBorder="1" applyAlignment="1">
      <alignment vertical="center"/>
    </xf>
    <xf numFmtId="0" fontId="22" fillId="8" borderId="0" xfId="0" applyFont="1" applyFill="1" applyBorder="1" applyAlignment="1">
      <alignment vertical="center"/>
    </xf>
    <xf numFmtId="11" fontId="22" fillId="8" borderId="0" xfId="0" applyNumberFormat="1" applyFont="1" applyFill="1" applyBorder="1" applyAlignment="1" applyProtection="1">
      <alignment vertical="center"/>
    </xf>
    <xf numFmtId="2" fontId="18" fillId="8" borderId="0" xfId="0" applyNumberFormat="1" applyFont="1" applyFill="1" applyBorder="1" applyAlignment="1">
      <alignment vertical="center"/>
    </xf>
    <xf numFmtId="0" fontId="22" fillId="8" borderId="19" xfId="0" applyFont="1" applyFill="1" applyBorder="1" applyAlignment="1">
      <alignment horizontal="center" vertical="center"/>
    </xf>
    <xf numFmtId="0" fontId="22" fillId="8" borderId="1" xfId="0" applyFont="1" applyFill="1" applyBorder="1" applyAlignment="1">
      <alignment horizontal="center" vertical="center"/>
    </xf>
    <xf numFmtId="0" fontId="18" fillId="8" borderId="44" xfId="0" applyFont="1" applyFill="1" applyBorder="1">
      <alignment vertical="center"/>
    </xf>
    <xf numFmtId="0" fontId="22" fillId="8" borderId="44" xfId="0" applyFont="1" applyFill="1" applyBorder="1" applyAlignment="1">
      <alignment vertical="center"/>
    </xf>
    <xf numFmtId="0" fontId="21" fillId="8" borderId="38" xfId="0" applyFont="1" applyFill="1" applyBorder="1" applyAlignment="1">
      <alignment vertical="center"/>
    </xf>
    <xf numFmtId="0" fontId="26" fillId="8" borderId="39" xfId="0" applyFont="1" applyFill="1" applyBorder="1" applyAlignment="1">
      <alignment vertical="center"/>
    </xf>
    <xf numFmtId="0" fontId="22" fillId="8" borderId="39" xfId="0" applyFont="1" applyFill="1" applyBorder="1" applyAlignment="1">
      <alignment vertical="center"/>
    </xf>
    <xf numFmtId="0" fontId="22" fillId="8" borderId="40" xfId="0" applyFont="1" applyFill="1" applyBorder="1" applyAlignment="1">
      <alignment vertical="center"/>
    </xf>
    <xf numFmtId="0" fontId="26" fillId="8" borderId="41" xfId="0" applyFont="1" applyFill="1" applyBorder="1" applyAlignment="1">
      <alignment vertical="center"/>
    </xf>
    <xf numFmtId="0" fontId="22" fillId="8" borderId="42" xfId="0" applyFont="1" applyFill="1" applyBorder="1" applyAlignment="1">
      <alignment vertical="center"/>
    </xf>
    <xf numFmtId="0" fontId="22" fillId="8" borderId="41" xfId="0" applyFont="1" applyFill="1" applyBorder="1" applyAlignment="1">
      <alignment vertical="center"/>
    </xf>
    <xf numFmtId="0" fontId="18" fillId="8" borderId="43" xfId="0" applyFont="1" applyFill="1" applyBorder="1">
      <alignment vertical="center"/>
    </xf>
    <xf numFmtId="0" fontId="22" fillId="8" borderId="45" xfId="0" applyFont="1" applyFill="1" applyBorder="1" applyAlignment="1">
      <alignment vertical="center"/>
    </xf>
    <xf numFmtId="0" fontId="25" fillId="8" borderId="35" xfId="0" applyFont="1" applyFill="1" applyBorder="1">
      <alignment vertical="center"/>
    </xf>
    <xf numFmtId="0" fontId="18" fillId="8" borderId="9" xfId="0" applyFont="1" applyFill="1" applyBorder="1">
      <alignment vertical="center"/>
    </xf>
    <xf numFmtId="0" fontId="20" fillId="8" borderId="31" xfId="0" applyFont="1" applyFill="1" applyBorder="1" applyAlignment="1">
      <alignment vertical="center"/>
    </xf>
    <xf numFmtId="0" fontId="20" fillId="8" borderId="32" xfId="0" applyFont="1" applyFill="1" applyBorder="1" applyAlignment="1">
      <alignment vertical="center"/>
    </xf>
    <xf numFmtId="0" fontId="28" fillId="8" borderId="33" xfId="0" applyFont="1" applyFill="1" applyBorder="1" applyAlignment="1">
      <alignment vertical="center"/>
    </xf>
    <xf numFmtId="0" fontId="23" fillId="8" borderId="34" xfId="0" applyFont="1" applyFill="1" applyBorder="1" applyAlignment="1">
      <alignment horizontal="left" vertical="center" shrinkToFit="1"/>
    </xf>
    <xf numFmtId="0" fontId="29" fillId="8" borderId="33" xfId="0" applyFont="1" applyFill="1" applyBorder="1" applyAlignment="1">
      <alignment vertical="center"/>
    </xf>
    <xf numFmtId="0" fontId="23" fillId="8" borderId="34" xfId="0" applyFont="1" applyFill="1" applyBorder="1" applyAlignment="1" applyProtection="1">
      <alignment horizontal="left" vertical="center" shrinkToFit="1"/>
      <protection locked="0"/>
    </xf>
    <xf numFmtId="0" fontId="25" fillId="8" borderId="34" xfId="0" applyFont="1" applyFill="1" applyBorder="1" applyAlignment="1">
      <alignment horizontal="left" vertical="center"/>
    </xf>
    <xf numFmtId="0" fontId="18" fillId="8" borderId="34" xfId="0" applyFont="1" applyFill="1" applyBorder="1" applyAlignment="1">
      <alignment vertical="center"/>
    </xf>
    <xf numFmtId="0" fontId="26" fillId="8" borderId="33" xfId="0" applyFont="1" applyFill="1" applyBorder="1" applyAlignment="1">
      <alignment horizontal="right" vertical="center"/>
    </xf>
    <xf numFmtId="11" fontId="22" fillId="8" borderId="34" xfId="0" applyNumberFormat="1" applyFont="1" applyFill="1" applyBorder="1" applyAlignment="1" applyProtection="1">
      <alignment vertical="center"/>
    </xf>
    <xf numFmtId="2" fontId="18" fillId="8" borderId="34" xfId="0" applyNumberFormat="1" applyFont="1" applyFill="1" applyBorder="1" applyAlignment="1">
      <alignment vertical="center"/>
    </xf>
    <xf numFmtId="0" fontId="22" fillId="8" borderId="34" xfId="0" applyFont="1" applyFill="1" applyBorder="1" applyAlignment="1">
      <alignment vertical="center"/>
    </xf>
    <xf numFmtId="0" fontId="26" fillId="8" borderId="35" xfId="0" applyFont="1" applyFill="1" applyBorder="1" applyAlignment="1">
      <alignment vertical="center"/>
    </xf>
    <xf numFmtId="0" fontId="26" fillId="8" borderId="36" xfId="0" applyFont="1" applyFill="1" applyBorder="1" applyAlignment="1">
      <alignment vertical="center"/>
    </xf>
    <xf numFmtId="0" fontId="22" fillId="8" borderId="36" xfId="0" applyFont="1" applyFill="1" applyBorder="1" applyAlignment="1">
      <alignment vertical="center"/>
    </xf>
    <xf numFmtId="0" fontId="22" fillId="8" borderId="37" xfId="0" applyFont="1" applyFill="1" applyBorder="1" applyAlignment="1">
      <alignment vertical="center"/>
    </xf>
    <xf numFmtId="0" fontId="18" fillId="8" borderId="35" xfId="0" applyFont="1" applyFill="1" applyBorder="1" applyAlignment="1">
      <alignment vertical="center"/>
    </xf>
    <xf numFmtId="0" fontId="18" fillId="8" borderId="36" xfId="0" applyFont="1" applyFill="1" applyBorder="1" applyAlignment="1">
      <alignment vertical="center"/>
    </xf>
    <xf numFmtId="0" fontId="0" fillId="8" borderId="36" xfId="0" applyFill="1" applyBorder="1" applyAlignment="1">
      <alignment vertical="center"/>
    </xf>
    <xf numFmtId="0" fontId="24" fillId="8" borderId="36" xfId="0" applyFont="1" applyFill="1" applyBorder="1" applyAlignment="1">
      <alignment vertical="center"/>
    </xf>
    <xf numFmtId="0" fontId="18" fillId="8" borderId="37" xfId="0" applyFont="1" applyFill="1" applyBorder="1" applyAlignment="1">
      <alignment vertical="center"/>
    </xf>
    <xf numFmtId="0" fontId="0" fillId="8" borderId="23" xfId="0" applyFont="1" applyFill="1" applyBorder="1" applyAlignment="1">
      <alignment horizontal="right" vertical="center"/>
    </xf>
    <xf numFmtId="0" fontId="18" fillId="8" borderId="23" xfId="0" applyFont="1" applyFill="1" applyBorder="1">
      <alignment vertical="center"/>
    </xf>
    <xf numFmtId="0" fontId="23" fillId="8" borderId="31" xfId="0" applyFont="1" applyFill="1" applyBorder="1">
      <alignment vertical="center"/>
    </xf>
    <xf numFmtId="0" fontId="23" fillId="8" borderId="32" xfId="0" applyFont="1" applyFill="1" applyBorder="1">
      <alignment vertical="center"/>
    </xf>
    <xf numFmtId="0" fontId="25" fillId="8" borderId="0" xfId="0" applyFont="1" applyFill="1" applyBorder="1">
      <alignment vertical="center"/>
    </xf>
    <xf numFmtId="0" fontId="25" fillId="8" borderId="34" xfId="0" applyFont="1" applyFill="1" applyBorder="1">
      <alignment vertical="center"/>
    </xf>
    <xf numFmtId="0" fontId="25" fillId="8" borderId="34" xfId="0" applyFont="1" applyFill="1" applyBorder="1" applyAlignment="1">
      <alignment horizontal="center" vertical="center"/>
    </xf>
    <xf numFmtId="0" fontId="25" fillId="8" borderId="34" xfId="0" applyFont="1" applyFill="1" applyBorder="1" applyAlignment="1">
      <alignment vertical="center" shrinkToFit="1"/>
    </xf>
    <xf numFmtId="0" fontId="25" fillId="8" borderId="37" xfId="0" applyFont="1" applyFill="1" applyBorder="1">
      <alignment vertical="center"/>
    </xf>
    <xf numFmtId="0" fontId="18" fillId="8" borderId="10" xfId="0" applyFont="1" applyFill="1" applyBorder="1">
      <alignment vertical="center"/>
    </xf>
    <xf numFmtId="0" fontId="31" fillId="8" borderId="36" xfId="0" applyFont="1" applyFill="1" applyBorder="1" applyAlignment="1">
      <alignment vertical="center" shrinkToFit="1"/>
    </xf>
    <xf numFmtId="0" fontId="31" fillId="8" borderId="36" xfId="0" applyFont="1" applyFill="1" applyBorder="1">
      <alignment vertical="center"/>
    </xf>
    <xf numFmtId="0" fontId="25" fillId="8" borderId="36" xfId="0" applyFont="1" applyFill="1" applyBorder="1">
      <alignment vertical="center"/>
    </xf>
    <xf numFmtId="0" fontId="0" fillId="8" borderId="9" xfId="0" applyFont="1" applyFill="1" applyBorder="1" applyAlignment="1">
      <alignment horizontal="right" vertical="center"/>
    </xf>
    <xf numFmtId="0" fontId="18" fillId="8" borderId="22" xfId="0" applyFont="1" applyFill="1" applyBorder="1">
      <alignment vertical="center"/>
    </xf>
    <xf numFmtId="0" fontId="18" fillId="8" borderId="8" xfId="0" applyFont="1" applyFill="1" applyBorder="1">
      <alignment vertical="center"/>
    </xf>
    <xf numFmtId="0" fontId="33" fillId="0" borderId="0" xfId="0" applyFont="1">
      <alignment vertical="center"/>
    </xf>
    <xf numFmtId="0" fontId="33" fillId="0" borderId="0" xfId="0" applyFont="1" applyAlignment="1">
      <alignment horizontal="left" vertical="center" readingOrder="1"/>
    </xf>
    <xf numFmtId="0" fontId="35" fillId="0" borderId="0" xfId="0" applyFont="1" applyAlignment="1">
      <alignment vertical="center"/>
    </xf>
    <xf numFmtId="0" fontId="27" fillId="8" borderId="0" xfId="0" applyFont="1" applyFill="1" applyBorder="1" applyAlignment="1">
      <alignment horizontal="right" vertical="center"/>
    </xf>
    <xf numFmtId="0" fontId="26" fillId="8" borderId="0" xfId="0" applyFont="1" applyFill="1" applyBorder="1" applyAlignment="1">
      <alignment vertical="center"/>
    </xf>
    <xf numFmtId="0" fontId="21" fillId="8" borderId="30" xfId="0" applyFont="1" applyFill="1" applyBorder="1" applyAlignment="1">
      <alignment vertical="center"/>
    </xf>
    <xf numFmtId="0" fontId="26" fillId="8" borderId="31" xfId="0" applyFont="1" applyFill="1" applyBorder="1" applyAlignment="1">
      <alignment vertical="center"/>
    </xf>
    <xf numFmtId="0" fontId="22" fillId="8" borderId="47" xfId="0" applyFont="1" applyFill="1" applyBorder="1" applyAlignment="1">
      <alignment vertical="center"/>
    </xf>
    <xf numFmtId="0" fontId="22" fillId="8" borderId="31" xfId="0" applyFont="1" applyFill="1" applyBorder="1" applyAlignment="1">
      <alignment vertical="center"/>
    </xf>
    <xf numFmtId="0" fontId="18" fillId="8" borderId="31" xfId="0" applyFont="1" applyFill="1" applyBorder="1" applyAlignment="1">
      <alignment vertical="center"/>
    </xf>
    <xf numFmtId="0" fontId="0" fillId="8" borderId="31" xfId="0" applyFill="1" applyBorder="1" applyAlignment="1">
      <alignment vertical="center"/>
    </xf>
    <xf numFmtId="0" fontId="22" fillId="8" borderId="31" xfId="0" applyFont="1" applyFill="1" applyBorder="1" applyAlignment="1" applyProtection="1">
      <alignment vertical="center"/>
    </xf>
    <xf numFmtId="0" fontId="22" fillId="8" borderId="32" xfId="0" applyFont="1" applyFill="1" applyBorder="1" applyAlignment="1" applyProtection="1">
      <alignment vertical="center"/>
    </xf>
    <xf numFmtId="0" fontId="18" fillId="8" borderId="48" xfId="0" applyFont="1" applyFill="1" applyBorder="1" applyAlignment="1">
      <alignment vertical="center"/>
    </xf>
    <xf numFmtId="0" fontId="0" fillId="8" borderId="48" xfId="0" applyFill="1" applyBorder="1" applyAlignment="1">
      <alignment vertical="center"/>
    </xf>
    <xf numFmtId="0" fontId="37" fillId="0" borderId="0" xfId="0" applyFont="1" applyFill="1" applyBorder="1" applyAlignment="1" applyProtection="1">
      <alignment horizontal="left" vertical="center"/>
    </xf>
    <xf numFmtId="0" fontId="38" fillId="0" borderId="0" xfId="0" applyFont="1">
      <alignment vertical="center"/>
    </xf>
    <xf numFmtId="0" fontId="0" fillId="8" borderId="0" xfId="0" applyFill="1" applyBorder="1" applyAlignment="1" applyProtection="1">
      <alignment vertical="center"/>
    </xf>
    <xf numFmtId="0" fontId="38" fillId="0" borderId="49" xfId="0" applyFont="1" applyFill="1" applyBorder="1" applyAlignment="1">
      <alignment vertical="center" shrinkToFit="1"/>
    </xf>
    <xf numFmtId="0" fontId="38" fillId="0" borderId="0" xfId="0" applyFont="1" applyFill="1" applyBorder="1" applyAlignment="1">
      <alignment vertical="center" shrinkToFit="1"/>
    </xf>
    <xf numFmtId="0" fontId="38" fillId="0" borderId="14" xfId="0" applyFont="1" applyFill="1" applyBorder="1" applyAlignment="1">
      <alignment vertical="center" shrinkToFit="1"/>
    </xf>
    <xf numFmtId="0" fontId="38" fillId="0" borderId="50" xfId="0" applyFont="1" applyFill="1" applyBorder="1" applyAlignment="1">
      <alignment vertical="center" shrinkToFit="1"/>
    </xf>
    <xf numFmtId="0" fontId="38" fillId="0" borderId="14" xfId="0" applyFont="1" applyBorder="1" applyAlignment="1">
      <alignment horizontal="left" vertical="center"/>
    </xf>
    <xf numFmtId="0" fontId="38" fillId="0" borderId="50" xfId="0" applyFont="1" applyBorder="1" applyAlignment="1">
      <alignment horizontal="left" vertical="center"/>
    </xf>
    <xf numFmtId="0" fontId="38" fillId="0" borderId="0" xfId="0" applyFont="1" applyBorder="1" applyAlignment="1">
      <alignment horizontal="left" vertical="center"/>
    </xf>
    <xf numFmtId="0" fontId="22" fillId="0" borderId="0" xfId="0" applyFont="1" applyBorder="1">
      <alignment vertical="center"/>
    </xf>
    <xf numFmtId="0" fontId="22" fillId="0" borderId="14" xfId="0" applyFont="1" applyBorder="1" applyAlignment="1">
      <alignment horizontal="left" vertical="center"/>
    </xf>
    <xf numFmtId="0" fontId="0" fillId="0" borderId="50" xfId="0" applyFont="1" applyBorder="1" applyAlignment="1">
      <alignment horizontal="left" vertical="center"/>
    </xf>
    <xf numFmtId="0" fontId="22" fillId="0" borderId="0" xfId="0" applyFont="1" applyBorder="1" applyAlignment="1">
      <alignment horizontal="left" vertical="center"/>
    </xf>
    <xf numFmtId="0" fontId="38" fillId="0" borderId="51" xfId="0" applyFont="1" applyBorder="1" applyAlignment="1">
      <alignment horizontal="left" vertical="center"/>
    </xf>
    <xf numFmtId="0" fontId="38" fillId="0" borderId="52" xfId="0" applyFont="1" applyBorder="1" applyAlignment="1">
      <alignment horizontal="left" vertical="center"/>
    </xf>
    <xf numFmtId="0" fontId="0" fillId="0" borderId="53" xfId="0" applyBorder="1">
      <alignment vertical="center"/>
    </xf>
    <xf numFmtId="0" fontId="0" fillId="0" borderId="49" xfId="0" applyBorder="1">
      <alignment vertical="center"/>
    </xf>
    <xf numFmtId="0" fontId="38" fillId="0" borderId="11" xfId="0" applyFont="1" applyBorder="1" applyAlignment="1">
      <alignment horizontal="left" vertical="center"/>
    </xf>
    <xf numFmtId="0" fontId="38" fillId="0" borderId="49" xfId="0" applyFont="1" applyBorder="1" applyAlignment="1">
      <alignment horizontal="left" vertical="center"/>
    </xf>
    <xf numFmtId="0" fontId="0" fillId="0" borderId="54" xfId="0" applyBorder="1">
      <alignment vertical="center"/>
    </xf>
    <xf numFmtId="0" fontId="0" fillId="0" borderId="50" xfId="0" applyBorder="1">
      <alignment vertical="center"/>
    </xf>
    <xf numFmtId="0" fontId="4" fillId="0" borderId="55" xfId="0" applyFont="1" applyBorder="1">
      <alignment vertical="center"/>
    </xf>
    <xf numFmtId="0" fontId="4" fillId="0" borderId="52" xfId="0" applyFont="1" applyBorder="1">
      <alignment vertical="center"/>
    </xf>
    <xf numFmtId="0" fontId="0" fillId="0" borderId="14" xfId="0" applyFont="1" applyBorder="1" applyAlignment="1">
      <alignment horizontal="left" vertical="center"/>
    </xf>
    <xf numFmtId="0" fontId="22" fillId="0" borderId="50" xfId="0" applyFont="1" applyBorder="1" applyAlignment="1">
      <alignment horizontal="left" vertical="center"/>
    </xf>
    <xf numFmtId="0" fontId="0" fillId="0" borderId="11" xfId="0" applyBorder="1">
      <alignment vertical="center"/>
    </xf>
    <xf numFmtId="0" fontId="4" fillId="0" borderId="49" xfId="0" applyFont="1" applyBorder="1">
      <alignment vertical="center"/>
    </xf>
    <xf numFmtId="0" fontId="0" fillId="0" borderId="14" xfId="0" applyBorder="1">
      <alignment vertical="center"/>
    </xf>
    <xf numFmtId="0" fontId="4" fillId="0" borderId="14" xfId="0" applyFont="1" applyBorder="1">
      <alignment vertical="center"/>
    </xf>
    <xf numFmtId="0" fontId="22" fillId="0" borderId="14" xfId="0" applyFont="1" applyBorder="1">
      <alignment vertical="center"/>
    </xf>
    <xf numFmtId="0" fontId="22" fillId="0" borderId="51" xfId="0" applyFont="1" applyBorder="1">
      <alignment vertical="center"/>
    </xf>
    <xf numFmtId="0" fontId="0" fillId="0" borderId="52" xfId="0" applyBorder="1">
      <alignment vertical="center"/>
    </xf>
    <xf numFmtId="0" fontId="16" fillId="10" borderId="1" xfId="0" applyFont="1" applyFill="1" applyBorder="1">
      <alignment vertical="center"/>
    </xf>
    <xf numFmtId="0" fontId="39" fillId="0" borderId="0" xfId="0" applyFont="1" applyFill="1" applyBorder="1" applyAlignment="1">
      <alignment horizontal="right" vertical="center"/>
    </xf>
    <xf numFmtId="0" fontId="39" fillId="0" borderId="0" xfId="0" applyFont="1" applyFill="1" applyBorder="1">
      <alignment vertical="center"/>
    </xf>
    <xf numFmtId="0" fontId="0" fillId="2" borderId="0" xfId="0" applyFill="1">
      <alignment vertical="center"/>
    </xf>
    <xf numFmtId="49" fontId="23" fillId="2" borderId="5" xfId="1" applyNumberFormat="1" applyFont="1" applyFill="1" applyBorder="1" applyAlignment="1" applyProtection="1">
      <alignment horizontal="right" vertical="center" shrinkToFit="1"/>
      <protection locked="0"/>
    </xf>
    <xf numFmtId="0" fontId="26" fillId="8" borderId="42" xfId="0" applyFont="1" applyFill="1" applyBorder="1" applyAlignment="1">
      <alignment vertical="center"/>
    </xf>
    <xf numFmtId="0" fontId="38" fillId="0" borderId="12" xfId="0" applyFont="1" applyFill="1" applyBorder="1" applyAlignment="1">
      <alignment vertical="center" shrinkToFit="1"/>
    </xf>
    <xf numFmtId="0" fontId="38" fillId="0" borderId="4" xfId="0" applyFont="1" applyFill="1" applyBorder="1" applyAlignment="1">
      <alignment vertical="center" shrinkToFit="1"/>
    </xf>
    <xf numFmtId="0" fontId="38" fillId="0" borderId="4" xfId="0" applyFont="1" applyBorder="1" applyAlignment="1">
      <alignment horizontal="left" vertical="center"/>
    </xf>
    <xf numFmtId="0" fontId="0" fillId="0" borderId="0" xfId="0" applyBorder="1" applyAlignment="1">
      <alignment vertical="center" shrinkToFit="1"/>
    </xf>
    <xf numFmtId="176" fontId="16" fillId="0" borderId="0" xfId="0" applyNumberFormat="1" applyFont="1" applyFill="1" applyBorder="1" applyAlignment="1">
      <alignment vertical="center" shrinkToFit="1"/>
    </xf>
    <xf numFmtId="0" fontId="16" fillId="0" borderId="0" xfId="0" applyFont="1" applyFill="1" applyBorder="1" applyAlignment="1">
      <alignment vertical="center" shrinkToFit="1"/>
    </xf>
    <xf numFmtId="40" fontId="16" fillId="0" borderId="0" xfId="1" applyNumberFormat="1" applyFont="1" applyFill="1" applyBorder="1" applyAlignment="1">
      <alignment vertical="center" shrinkToFit="1"/>
    </xf>
    <xf numFmtId="0" fontId="16" fillId="0" borderId="0" xfId="0" applyFont="1" applyFill="1" applyBorder="1">
      <alignment vertical="center"/>
    </xf>
    <xf numFmtId="0" fontId="16" fillId="11" borderId="1" xfId="0" applyFont="1" applyFill="1" applyBorder="1">
      <alignment vertical="center"/>
    </xf>
    <xf numFmtId="0" fontId="0" fillId="11" borderId="0" xfId="0" applyFill="1">
      <alignment vertical="center"/>
    </xf>
    <xf numFmtId="0" fontId="4" fillId="11" borderId="1" xfId="0" applyFont="1" applyFill="1" applyBorder="1">
      <alignment vertical="center"/>
    </xf>
    <xf numFmtId="0" fontId="0" fillId="0" borderId="0" xfId="0" applyFill="1" applyBorder="1" applyAlignment="1">
      <alignment vertical="center" shrinkToFit="1"/>
    </xf>
    <xf numFmtId="0" fontId="5" fillId="11" borderId="1" xfId="0" applyFont="1" applyFill="1" applyBorder="1">
      <alignment vertical="center"/>
    </xf>
    <xf numFmtId="2" fontId="18" fillId="0" borderId="0" xfId="0" applyNumberFormat="1" applyFont="1">
      <alignment vertical="center"/>
    </xf>
    <xf numFmtId="38" fontId="0" fillId="6" borderId="3" xfId="1" applyFont="1" applyFill="1" applyBorder="1">
      <alignment vertical="center"/>
    </xf>
    <xf numFmtId="38" fontId="5" fillId="0" borderId="0" xfId="1" applyFont="1">
      <alignment vertical="center"/>
    </xf>
    <xf numFmtId="38" fontId="10" fillId="6" borderId="1" xfId="0" applyNumberFormat="1" applyFont="1" applyFill="1" applyBorder="1" applyAlignment="1">
      <alignment horizontal="center"/>
    </xf>
    <xf numFmtId="0" fontId="41" fillId="8" borderId="0" xfId="0" applyFont="1" applyFill="1" applyBorder="1" applyAlignment="1">
      <alignment vertical="center"/>
    </xf>
    <xf numFmtId="0" fontId="39" fillId="2" borderId="0" xfId="0" applyFont="1" applyFill="1">
      <alignment vertical="center"/>
    </xf>
    <xf numFmtId="0" fontId="39" fillId="2" borderId="1" xfId="0" applyFont="1" applyFill="1" applyBorder="1">
      <alignment vertical="center"/>
    </xf>
    <xf numFmtId="0" fontId="39" fillId="0" borderId="0" xfId="0" applyFont="1" applyFill="1">
      <alignment vertical="center"/>
    </xf>
    <xf numFmtId="0" fontId="0" fillId="8" borderId="0" xfId="0" applyFill="1">
      <alignment vertical="center"/>
    </xf>
    <xf numFmtId="0" fontId="0" fillId="8" borderId="10" xfId="0" applyFill="1" applyBorder="1">
      <alignment vertical="center"/>
    </xf>
    <xf numFmtId="0" fontId="0" fillId="8" borderId="9" xfId="0" applyFill="1" applyBorder="1">
      <alignment vertical="center"/>
    </xf>
    <xf numFmtId="0" fontId="0" fillId="8" borderId="8" xfId="0" applyFill="1" applyBorder="1">
      <alignment vertical="center"/>
    </xf>
    <xf numFmtId="0" fontId="0" fillId="8" borderId="23" xfId="0" applyFill="1" applyBorder="1">
      <alignment vertical="center"/>
    </xf>
    <xf numFmtId="0" fontId="0" fillId="8" borderId="22" xfId="0" applyFill="1" applyBorder="1">
      <alignment vertical="center"/>
    </xf>
    <xf numFmtId="0" fontId="0" fillId="8" borderId="0" xfId="0" applyFill="1" applyBorder="1">
      <alignment vertical="center"/>
    </xf>
    <xf numFmtId="0" fontId="21" fillId="8" borderId="0" xfId="0" applyFont="1" applyFill="1" applyBorder="1">
      <alignment vertical="center"/>
    </xf>
    <xf numFmtId="0" fontId="0" fillId="8" borderId="16" xfId="0" applyFill="1" applyBorder="1">
      <alignment vertical="center"/>
    </xf>
    <xf numFmtId="0" fontId="26" fillId="8" borderId="0" xfId="0" applyFont="1" applyFill="1" applyBorder="1">
      <alignment vertical="center"/>
    </xf>
    <xf numFmtId="0" fontId="27" fillId="8" borderId="0" xfId="0" applyFont="1" applyFill="1" applyBorder="1">
      <alignment vertical="center"/>
    </xf>
    <xf numFmtId="0" fontId="26" fillId="8" borderId="0" xfId="0" applyFont="1" applyFill="1">
      <alignment vertical="center"/>
    </xf>
    <xf numFmtId="0" fontId="27" fillId="8" borderId="0" xfId="0" applyFont="1" applyFill="1" applyBorder="1" applyAlignment="1">
      <alignment vertical="center"/>
    </xf>
    <xf numFmtId="0" fontId="26" fillId="8" borderId="0" xfId="0" applyFont="1" applyFill="1" applyBorder="1" applyAlignment="1">
      <alignment horizontal="left" vertical="center"/>
    </xf>
    <xf numFmtId="0" fontId="0" fillId="8" borderId="23" xfId="0" applyFill="1" applyBorder="1" applyAlignment="1">
      <alignment horizontal="right" vertical="center"/>
    </xf>
    <xf numFmtId="0" fontId="0" fillId="8" borderId="17" xfId="0" applyFill="1" applyBorder="1" applyAlignment="1">
      <alignment horizontal="right" vertical="center"/>
    </xf>
    <xf numFmtId="0" fontId="0" fillId="8" borderId="15" xfId="0" applyFill="1" applyBorder="1">
      <alignment vertical="center"/>
    </xf>
    <xf numFmtId="0" fontId="26" fillId="8" borderId="0" xfId="0" applyFont="1" applyFill="1" applyBorder="1" applyAlignment="1">
      <alignment vertical="center"/>
    </xf>
    <xf numFmtId="0" fontId="0" fillId="0" borderId="1" xfId="0" applyFill="1" applyBorder="1" applyAlignment="1">
      <alignment horizontal="center" shrinkToFit="1"/>
    </xf>
    <xf numFmtId="0" fontId="0" fillId="8" borderId="1" xfId="0" applyFill="1" applyBorder="1" applyAlignment="1">
      <alignment horizontal="center" shrinkToFit="1"/>
    </xf>
    <xf numFmtId="0" fontId="26" fillId="8" borderId="0" xfId="0" applyFont="1" applyFill="1" applyBorder="1" applyAlignment="1">
      <alignment vertical="center"/>
    </xf>
    <xf numFmtId="0" fontId="0" fillId="0" borderId="1" xfId="0" applyFill="1" applyBorder="1" applyAlignment="1">
      <alignment horizontal="center" shrinkToFit="1"/>
    </xf>
    <xf numFmtId="0" fontId="0" fillId="8" borderId="1" xfId="0" applyFill="1" applyBorder="1" applyAlignment="1">
      <alignment horizontal="center" shrinkToFit="1"/>
    </xf>
    <xf numFmtId="0" fontId="26" fillId="8" borderId="0" xfId="0" applyFont="1" applyFill="1" applyBorder="1" applyAlignment="1">
      <alignment horizontal="left" vertical="center"/>
    </xf>
    <xf numFmtId="0" fontId="26" fillId="8" borderId="0" xfId="0" applyFont="1" applyFill="1" applyBorder="1" applyAlignment="1">
      <alignment vertical="center"/>
    </xf>
    <xf numFmtId="2" fontId="3" fillId="8" borderId="0" xfId="0" applyNumberFormat="1" applyFont="1" applyFill="1" applyBorder="1" applyAlignment="1">
      <alignment vertical="center"/>
    </xf>
    <xf numFmtId="0" fontId="45" fillId="8" borderId="0" xfId="0" applyFont="1" applyFill="1" applyBorder="1" applyAlignment="1">
      <alignment vertical="center"/>
    </xf>
    <xf numFmtId="2" fontId="47" fillId="8" borderId="0" xfId="0" applyNumberFormat="1" applyFont="1" applyFill="1" applyBorder="1" applyAlignment="1">
      <alignment vertical="center"/>
    </xf>
    <xf numFmtId="0" fontId="3" fillId="8" borderId="0" xfId="0" applyFont="1" applyFill="1" applyBorder="1" applyAlignment="1">
      <alignment vertical="center"/>
    </xf>
    <xf numFmtId="0" fontId="5" fillId="0" borderId="1" xfId="0" applyFont="1" applyFill="1" applyBorder="1">
      <alignment vertical="center"/>
    </xf>
    <xf numFmtId="0" fontId="5" fillId="0" borderId="1" xfId="0" applyFont="1" applyFill="1" applyBorder="1" applyAlignment="1">
      <alignment horizontal="left" vertical="center"/>
    </xf>
    <xf numFmtId="0" fontId="48" fillId="0" borderId="61" xfId="0" applyFont="1" applyBorder="1" applyAlignment="1">
      <alignment horizontal="left" vertical="center"/>
    </xf>
    <xf numFmtId="0" fontId="48" fillId="0" borderId="62" xfId="0" applyFont="1" applyBorder="1" applyAlignment="1">
      <alignment horizontal="left" vertical="center"/>
    </xf>
    <xf numFmtId="0" fontId="0" fillId="0" borderId="59" xfId="0" applyBorder="1">
      <alignment vertical="center"/>
    </xf>
    <xf numFmtId="0" fontId="48" fillId="0" borderId="14" xfId="0" applyFont="1" applyFill="1" applyBorder="1" applyAlignment="1">
      <alignment vertical="center" shrinkToFit="1"/>
    </xf>
    <xf numFmtId="0" fontId="48" fillId="0" borderId="50" xfId="0" applyFont="1" applyFill="1" applyBorder="1" applyAlignment="1">
      <alignment vertical="center" shrinkToFit="1"/>
    </xf>
    <xf numFmtId="0" fontId="26" fillId="8" borderId="0" xfId="0" applyFont="1" applyFill="1" applyBorder="1" applyAlignment="1">
      <alignment vertical="center"/>
    </xf>
    <xf numFmtId="0" fontId="0" fillId="0" borderId="1" xfId="0" applyFill="1" applyBorder="1" applyAlignment="1">
      <alignment horizontal="center" shrinkToFit="1"/>
    </xf>
    <xf numFmtId="0" fontId="0" fillId="8" borderId="1" xfId="0" applyFill="1" applyBorder="1" applyAlignment="1">
      <alignment horizontal="center" shrinkToFit="1"/>
    </xf>
    <xf numFmtId="0" fontId="32" fillId="8" borderId="0" xfId="0" applyFont="1" applyFill="1" applyBorder="1" applyAlignment="1">
      <alignment vertical="center"/>
    </xf>
    <xf numFmtId="0" fontId="26" fillId="8" borderId="3" xfId="3" applyFont="1" applyFill="1" applyBorder="1">
      <alignment vertical="center"/>
    </xf>
    <xf numFmtId="0" fontId="26" fillId="8" borderId="2" xfId="3" applyFont="1" applyFill="1" applyBorder="1">
      <alignment vertical="center"/>
    </xf>
    <xf numFmtId="0" fontId="21" fillId="8" borderId="3" xfId="3" applyFont="1" applyFill="1" applyBorder="1">
      <alignment vertical="center"/>
    </xf>
    <xf numFmtId="0" fontId="26" fillId="8" borderId="2" xfId="3" applyFont="1" applyFill="1" applyBorder="1" applyAlignment="1">
      <alignment vertical="center"/>
    </xf>
    <xf numFmtId="0" fontId="3" fillId="8" borderId="3" xfId="3" applyFill="1" applyBorder="1">
      <alignment vertical="center"/>
    </xf>
    <xf numFmtId="0" fontId="32" fillId="8" borderId="3" xfId="3" applyFont="1" applyFill="1" applyBorder="1" applyAlignment="1">
      <alignment vertical="center"/>
    </xf>
    <xf numFmtId="0" fontId="1" fillId="8" borderId="3" xfId="2" applyFill="1" applyBorder="1">
      <alignment vertical="center"/>
    </xf>
    <xf numFmtId="0" fontId="26" fillId="8" borderId="63" xfId="3" applyFont="1" applyFill="1" applyBorder="1">
      <alignment vertical="center"/>
    </xf>
    <xf numFmtId="0" fontId="26" fillId="8" borderId="64" xfId="3" applyFont="1" applyFill="1" applyBorder="1">
      <alignment vertical="center"/>
    </xf>
    <xf numFmtId="0" fontId="26" fillId="8" borderId="59" xfId="3" applyFont="1" applyFill="1" applyBorder="1">
      <alignment vertical="center"/>
    </xf>
    <xf numFmtId="0" fontId="21" fillId="8" borderId="60" xfId="3" applyFont="1" applyFill="1" applyBorder="1">
      <alignment vertical="center"/>
    </xf>
    <xf numFmtId="0" fontId="3" fillId="8" borderId="60" xfId="3" applyFill="1" applyBorder="1">
      <alignment vertical="center"/>
    </xf>
    <xf numFmtId="0" fontId="26" fillId="8" borderId="63" xfId="3" applyFont="1" applyFill="1" applyBorder="1" applyAlignment="1">
      <alignment vertical="center"/>
    </xf>
    <xf numFmtId="0" fontId="32" fillId="8" borderId="64" xfId="3" applyFont="1" applyFill="1" applyBorder="1" applyAlignment="1">
      <alignment vertical="center"/>
    </xf>
    <xf numFmtId="0" fontId="1" fillId="8" borderId="64" xfId="2" applyFill="1" applyBorder="1">
      <alignment vertical="center"/>
    </xf>
    <xf numFmtId="0" fontId="26" fillId="8" borderId="59" xfId="3" applyFont="1" applyFill="1" applyBorder="1" applyAlignment="1">
      <alignment vertical="center"/>
    </xf>
    <xf numFmtId="0" fontId="32" fillId="8" borderId="60" xfId="3" applyFont="1" applyFill="1" applyBorder="1" applyAlignment="1">
      <alignment vertical="center"/>
    </xf>
    <xf numFmtId="0" fontId="26" fillId="8" borderId="0" xfId="0" applyFont="1" applyFill="1" applyBorder="1" applyAlignment="1">
      <alignment horizontal="center" vertical="center"/>
    </xf>
    <xf numFmtId="0" fontId="21" fillId="8" borderId="0" xfId="0" applyFont="1" applyFill="1" applyBorder="1" applyAlignment="1">
      <alignment horizontal="right" vertical="center"/>
    </xf>
    <xf numFmtId="0" fontId="26" fillId="8" borderId="65" xfId="3" applyFont="1" applyFill="1" applyBorder="1" applyAlignment="1">
      <alignment horizontal="center" vertical="center"/>
    </xf>
    <xf numFmtId="0" fontId="26" fillId="8" borderId="28" xfId="3" applyFont="1" applyFill="1" applyBorder="1" applyAlignment="1">
      <alignment horizontal="center" vertical="center"/>
    </xf>
    <xf numFmtId="0" fontId="26" fillId="8" borderId="66" xfId="3" applyFont="1" applyFill="1" applyBorder="1" applyAlignment="1">
      <alignment horizontal="center" vertical="center"/>
    </xf>
    <xf numFmtId="38" fontId="26" fillId="8" borderId="65" xfId="4" applyFont="1" applyFill="1" applyBorder="1" applyAlignment="1">
      <alignment horizontal="center" vertical="center"/>
    </xf>
    <xf numFmtId="38" fontId="26" fillId="8" borderId="28" xfId="4" applyFont="1" applyFill="1" applyBorder="1" applyAlignment="1">
      <alignment horizontal="center" vertical="center"/>
    </xf>
    <xf numFmtId="38" fontId="26" fillId="8" borderId="66" xfId="4" applyFont="1" applyFill="1" applyBorder="1" applyAlignment="1">
      <alignment horizontal="center" vertical="center"/>
    </xf>
    <xf numFmtId="0" fontId="3" fillId="8" borderId="9" xfId="0" applyFont="1" applyFill="1" applyBorder="1">
      <alignment vertical="center"/>
    </xf>
    <xf numFmtId="0" fontId="3" fillId="0" borderId="0" xfId="0" applyFont="1">
      <alignment vertical="center"/>
    </xf>
    <xf numFmtId="0" fontId="3" fillId="8" borderId="22" xfId="0" applyFont="1" applyFill="1" applyBorder="1">
      <alignment vertical="center"/>
    </xf>
    <xf numFmtId="0" fontId="3" fillId="8" borderId="0" xfId="0" applyFont="1" applyFill="1" applyBorder="1">
      <alignment vertical="center"/>
    </xf>
    <xf numFmtId="0" fontId="3" fillId="8" borderId="23" xfId="0" applyFont="1" applyFill="1" applyBorder="1">
      <alignment vertical="center"/>
    </xf>
    <xf numFmtId="0" fontId="3" fillId="0" borderId="0" xfId="0" applyFont="1" applyAlignment="1">
      <alignment horizontal="right" vertical="center"/>
    </xf>
    <xf numFmtId="0" fontId="3" fillId="8" borderId="35" xfId="0" applyFont="1" applyFill="1" applyBorder="1" applyAlignment="1">
      <alignment vertical="center"/>
    </xf>
    <xf numFmtId="0" fontId="3" fillId="8" borderId="36" xfId="0" applyFont="1" applyFill="1" applyBorder="1" applyAlignment="1">
      <alignment vertical="center"/>
    </xf>
    <xf numFmtId="0" fontId="3" fillId="8" borderId="37" xfId="0" applyFont="1" applyFill="1" applyBorder="1" applyAlignment="1">
      <alignment vertical="center"/>
    </xf>
    <xf numFmtId="0" fontId="3" fillId="8" borderId="48" xfId="0" applyFont="1" applyFill="1" applyBorder="1" applyAlignment="1">
      <alignment vertical="center"/>
    </xf>
    <xf numFmtId="0" fontId="3" fillId="8" borderId="31" xfId="0" applyFont="1" applyFill="1" applyBorder="1" applyAlignment="1">
      <alignment vertical="center"/>
    </xf>
    <xf numFmtId="2" fontId="3" fillId="8" borderId="34" xfId="0" applyNumberFormat="1" applyFont="1" applyFill="1" applyBorder="1" applyAlignment="1">
      <alignment vertical="center"/>
    </xf>
    <xf numFmtId="0" fontId="3" fillId="8" borderId="34" xfId="0" applyFont="1" applyFill="1" applyBorder="1" applyAlignment="1">
      <alignment vertical="center"/>
    </xf>
    <xf numFmtId="0" fontId="3" fillId="8" borderId="44" xfId="0" applyFont="1" applyFill="1" applyBorder="1">
      <alignment vertical="center"/>
    </xf>
    <xf numFmtId="0" fontId="3" fillId="8" borderId="43" xfId="0" applyFont="1" applyFill="1" applyBorder="1">
      <alignment vertical="center"/>
    </xf>
    <xf numFmtId="0" fontId="3" fillId="8" borderId="8" xfId="0" applyFont="1" applyFill="1" applyBorder="1">
      <alignment vertical="center"/>
    </xf>
    <xf numFmtId="0" fontId="3" fillId="8" borderId="10" xfId="0" applyFont="1" applyFill="1" applyBorder="1">
      <alignment vertical="center"/>
    </xf>
    <xf numFmtId="2" fontId="3" fillId="0" borderId="0" xfId="0" applyNumberFormat="1" applyFont="1">
      <alignment vertical="center"/>
    </xf>
    <xf numFmtId="0" fontId="0" fillId="10" borderId="1" xfId="0" applyFill="1" applyBorder="1">
      <alignment vertical="center"/>
    </xf>
    <xf numFmtId="0" fontId="0" fillId="10" borderId="1" xfId="0" applyFill="1" applyBorder="1" applyAlignment="1">
      <alignment horizontal="left" vertical="center"/>
    </xf>
    <xf numFmtId="0" fontId="39" fillId="10" borderId="1" xfId="0" applyFont="1" applyFill="1" applyBorder="1">
      <alignment vertical="center"/>
    </xf>
    <xf numFmtId="176" fontId="25" fillId="3" borderId="1" xfId="0" applyNumberFormat="1" applyFont="1" applyFill="1" applyBorder="1" applyAlignment="1">
      <alignment vertical="center"/>
    </xf>
    <xf numFmtId="0" fontId="25" fillId="3" borderId="1" xfId="0" applyFont="1" applyFill="1" applyBorder="1" applyAlignment="1">
      <alignment vertical="center"/>
    </xf>
    <xf numFmtId="0" fontId="25" fillId="13" borderId="1" xfId="0" applyFont="1" applyFill="1" applyBorder="1" applyAlignment="1">
      <alignment vertical="center"/>
    </xf>
    <xf numFmtId="0" fontId="26" fillId="8" borderId="0" xfId="0" applyFont="1" applyFill="1" applyBorder="1" applyAlignment="1">
      <alignment vertical="center"/>
    </xf>
    <xf numFmtId="0" fontId="22" fillId="8" borderId="4" xfId="0" applyFont="1" applyFill="1" applyBorder="1" applyAlignment="1">
      <alignment vertical="center"/>
    </xf>
    <xf numFmtId="0" fontId="19" fillId="8" borderId="0" xfId="0" applyFont="1" applyFill="1" applyBorder="1" applyAlignment="1">
      <alignment horizontal="center" vertical="center"/>
    </xf>
    <xf numFmtId="0" fontId="18" fillId="8" borderId="70" xfId="0" applyFont="1" applyFill="1" applyBorder="1" applyAlignment="1">
      <alignment vertical="center"/>
    </xf>
    <xf numFmtId="0" fontId="21" fillId="8" borderId="41" xfId="0" applyFont="1" applyFill="1" applyBorder="1" applyAlignment="1">
      <alignment vertical="center"/>
    </xf>
    <xf numFmtId="2" fontId="3" fillId="8" borderId="4" xfId="0" applyNumberFormat="1" applyFont="1" applyFill="1" applyBorder="1" applyAlignment="1">
      <alignment vertical="center"/>
    </xf>
    <xf numFmtId="0" fontId="26" fillId="8" borderId="4" xfId="0" applyFont="1" applyFill="1" applyBorder="1" applyAlignment="1">
      <alignment vertical="center"/>
    </xf>
    <xf numFmtId="183" fontId="22" fillId="8" borderId="2" xfId="0" applyNumberFormat="1" applyFont="1" applyFill="1" applyBorder="1" applyAlignment="1">
      <alignment horizontal="right" vertical="center"/>
    </xf>
    <xf numFmtId="0" fontId="29" fillId="8" borderId="33" xfId="0" applyFont="1" applyFill="1" applyBorder="1" applyAlignment="1" applyProtection="1">
      <alignment vertical="center"/>
      <protection locked="0"/>
    </xf>
    <xf numFmtId="0" fontId="18" fillId="0" borderId="0" xfId="0" applyFont="1" applyBorder="1">
      <alignment vertical="center"/>
    </xf>
    <xf numFmtId="0" fontId="18" fillId="0" borderId="71" xfId="0" applyFont="1" applyBorder="1">
      <alignment vertical="center"/>
    </xf>
    <xf numFmtId="0" fontId="26" fillId="8" borderId="1" xfId="0" applyFont="1" applyFill="1" applyBorder="1" applyAlignment="1" applyProtection="1">
      <alignment vertical="center"/>
    </xf>
    <xf numFmtId="0" fontId="3" fillId="8" borderId="1" xfId="0" applyFont="1" applyFill="1" applyBorder="1" applyAlignment="1" applyProtection="1">
      <alignment vertical="center"/>
    </xf>
    <xf numFmtId="2" fontId="3" fillId="8" borderId="1" xfId="0" applyNumberFormat="1" applyFont="1" applyFill="1" applyBorder="1" applyAlignment="1" applyProtection="1">
      <alignment vertical="center"/>
    </xf>
    <xf numFmtId="0" fontId="16" fillId="0" borderId="0" xfId="0" applyFont="1">
      <alignment vertical="center"/>
    </xf>
    <xf numFmtId="0" fontId="4" fillId="8" borderId="0" xfId="0" applyFont="1" applyFill="1" applyBorder="1" applyAlignment="1" applyProtection="1">
      <alignment vertical="center"/>
      <protection locked="0"/>
    </xf>
    <xf numFmtId="2" fontId="4" fillId="8" borderId="0" xfId="0" applyNumberFormat="1" applyFont="1" applyFill="1" applyBorder="1" applyAlignment="1" applyProtection="1">
      <alignment vertical="center"/>
      <protection locked="0"/>
    </xf>
    <xf numFmtId="184" fontId="23" fillId="2" borderId="24" xfId="0" applyNumberFormat="1" applyFont="1" applyFill="1" applyBorder="1" applyAlignment="1" applyProtection="1">
      <alignment horizontal="center" vertical="center" shrinkToFit="1"/>
      <protection locked="0"/>
    </xf>
    <xf numFmtId="0" fontId="26" fillId="8" borderId="26" xfId="3" applyFont="1" applyFill="1" applyBorder="1">
      <alignment vertical="center"/>
    </xf>
    <xf numFmtId="0" fontId="3" fillId="8" borderId="18" xfId="3" applyFill="1" applyBorder="1">
      <alignment vertical="center"/>
    </xf>
    <xf numFmtId="0" fontId="26" fillId="8" borderId="73" xfId="3" applyFont="1" applyFill="1" applyBorder="1" applyAlignment="1">
      <alignment horizontal="center" vertical="center"/>
    </xf>
    <xf numFmtId="0" fontId="26" fillId="8" borderId="27" xfId="3" applyFont="1" applyFill="1" applyBorder="1">
      <alignment vertical="center"/>
    </xf>
    <xf numFmtId="0" fontId="21" fillId="8" borderId="20" xfId="3" applyFont="1" applyFill="1" applyBorder="1">
      <alignment vertical="center"/>
    </xf>
    <xf numFmtId="0" fontId="26" fillId="8" borderId="75" xfId="3" applyFont="1" applyFill="1" applyBorder="1" applyAlignment="1">
      <alignment horizontal="center" vertical="center"/>
    </xf>
    <xf numFmtId="0" fontId="25" fillId="3" borderId="1" xfId="0" applyFont="1" applyFill="1" applyBorder="1" applyAlignment="1">
      <alignment horizontal="center" vertical="center" shrinkToFit="1"/>
    </xf>
    <xf numFmtId="0" fontId="31" fillId="13" borderId="1" xfId="0" applyFont="1" applyFill="1" applyBorder="1" applyAlignment="1">
      <alignment horizontal="center" vertical="center" shrinkToFit="1"/>
    </xf>
    <xf numFmtId="0" fontId="31" fillId="13" borderId="1" xfId="0" applyFont="1" applyFill="1" applyBorder="1" applyAlignment="1">
      <alignment horizontal="center" vertical="center"/>
    </xf>
    <xf numFmtId="0" fontId="23" fillId="8" borderId="34" xfId="0" applyFont="1" applyFill="1" applyBorder="1" applyAlignment="1" applyProtection="1">
      <alignment horizontal="left" vertical="center" shrinkToFit="1"/>
    </xf>
    <xf numFmtId="0" fontId="19" fillId="8" borderId="16" xfId="0" applyFont="1" applyFill="1" applyBorder="1" applyAlignment="1">
      <alignment horizontal="center" vertical="center"/>
    </xf>
    <xf numFmtId="0" fontId="19" fillId="8" borderId="0" xfId="0" applyFont="1" applyFill="1" applyBorder="1" applyAlignment="1">
      <alignment horizontal="center" vertical="center"/>
    </xf>
    <xf numFmtId="0" fontId="26" fillId="8" borderId="46" xfId="0" applyFont="1" applyFill="1" applyBorder="1" applyAlignment="1">
      <alignment horizontal="right" vertical="center"/>
    </xf>
    <xf numFmtId="0" fontId="26" fillId="13" borderId="26" xfId="0" applyFont="1" applyFill="1" applyBorder="1" applyAlignment="1">
      <alignment vertical="center"/>
    </xf>
    <xf numFmtId="0" fontId="26" fillId="13" borderId="18" xfId="0" applyFont="1" applyFill="1" applyBorder="1" applyAlignment="1">
      <alignment vertical="center"/>
    </xf>
    <xf numFmtId="0" fontId="26" fillId="13" borderId="19" xfId="0" applyFont="1" applyFill="1" applyBorder="1" applyAlignment="1">
      <alignment vertical="center"/>
    </xf>
    <xf numFmtId="0" fontId="26" fillId="13" borderId="27" xfId="0" applyFont="1" applyFill="1" applyBorder="1" applyAlignment="1">
      <alignment vertical="center"/>
    </xf>
    <xf numFmtId="0" fontId="26" fillId="13" borderId="20" xfId="0" applyFont="1" applyFill="1" applyBorder="1" applyAlignment="1">
      <alignment vertical="center"/>
    </xf>
    <xf numFmtId="0" fontId="26" fillId="11" borderId="15" xfId="0" applyFont="1" applyFill="1" applyBorder="1" applyAlignment="1">
      <alignment vertical="center" shrinkToFit="1"/>
    </xf>
    <xf numFmtId="0" fontId="26" fillId="11" borderId="16" xfId="0" applyFont="1" applyFill="1" applyBorder="1" applyAlignment="1">
      <alignment vertical="center" shrinkToFit="1"/>
    </xf>
    <xf numFmtId="0" fontId="26" fillId="11" borderId="8" xfId="0" applyFont="1" applyFill="1" applyBorder="1" applyAlignment="1">
      <alignment vertical="center" shrinkToFit="1"/>
    </xf>
    <xf numFmtId="0" fontId="26" fillId="11" borderId="9" xfId="0" applyFont="1" applyFill="1" applyBorder="1" applyAlignment="1">
      <alignment vertical="center" shrinkToFit="1"/>
    </xf>
    <xf numFmtId="38" fontId="32" fillId="11" borderId="16" xfId="1" applyFont="1" applyFill="1" applyBorder="1" applyAlignment="1">
      <alignment horizontal="center" vertical="center"/>
    </xf>
    <xf numFmtId="38" fontId="32" fillId="11" borderId="9" xfId="1" applyFont="1" applyFill="1" applyBorder="1" applyAlignment="1">
      <alignment horizontal="center" vertical="center"/>
    </xf>
    <xf numFmtId="0" fontId="32" fillId="11" borderId="17" xfId="0" applyFont="1" applyFill="1" applyBorder="1" applyAlignment="1">
      <alignment horizontal="center" vertical="center"/>
    </xf>
    <xf numFmtId="0" fontId="32" fillId="11" borderId="10" xfId="0" applyFont="1" applyFill="1" applyBorder="1" applyAlignment="1">
      <alignment horizontal="center" vertical="center"/>
    </xf>
    <xf numFmtId="0" fontId="23" fillId="2" borderId="5" xfId="0" applyFont="1" applyFill="1" applyBorder="1" applyAlignment="1" applyProtection="1">
      <alignment horizontal="left" vertical="center" shrinkToFit="1"/>
      <protection locked="0"/>
    </xf>
    <xf numFmtId="0" fontId="23" fillId="2" borderId="6" xfId="0" applyFont="1" applyFill="1" applyBorder="1" applyAlignment="1" applyProtection="1">
      <alignment horizontal="left" vertical="center" shrinkToFit="1"/>
      <protection locked="0"/>
    </xf>
    <xf numFmtId="0" fontId="23" fillId="2" borderId="7" xfId="0" applyFont="1" applyFill="1" applyBorder="1" applyAlignment="1" applyProtection="1">
      <alignment horizontal="left" vertical="center" shrinkToFit="1"/>
      <protection locked="0"/>
    </xf>
    <xf numFmtId="0" fontId="26" fillId="2" borderId="5" xfId="0" applyFont="1" applyFill="1" applyBorder="1" applyAlignment="1" applyProtection="1">
      <alignment horizontal="center" vertical="center" shrinkToFit="1"/>
      <protection locked="0"/>
    </xf>
    <xf numFmtId="0" fontId="26" fillId="2" borderId="7" xfId="0" applyFont="1" applyFill="1" applyBorder="1" applyAlignment="1" applyProtection="1">
      <alignment horizontal="center" vertical="center" shrinkToFit="1"/>
      <protection locked="0"/>
    </xf>
    <xf numFmtId="0" fontId="26" fillId="2" borderId="5" xfId="0" applyFont="1" applyFill="1" applyBorder="1" applyAlignment="1" applyProtection="1">
      <alignment horizontal="center" vertical="center"/>
      <protection locked="0"/>
    </xf>
    <xf numFmtId="0" fontId="26" fillId="2" borderId="7" xfId="0" applyFont="1" applyFill="1" applyBorder="1" applyAlignment="1" applyProtection="1">
      <alignment horizontal="center" vertical="center"/>
      <protection locked="0"/>
    </xf>
    <xf numFmtId="0" fontId="0" fillId="8" borderId="15" xfId="0" applyFill="1" applyBorder="1" applyAlignment="1" applyProtection="1">
      <alignment horizontal="left" vertical="top" wrapText="1"/>
      <protection locked="0"/>
    </xf>
    <xf numFmtId="0" fontId="0" fillId="8" borderId="16" xfId="0" applyFill="1" applyBorder="1" applyAlignment="1" applyProtection="1">
      <alignment horizontal="left" vertical="top"/>
      <protection locked="0"/>
    </xf>
    <xf numFmtId="0" fontId="0" fillId="8" borderId="17" xfId="0" applyFill="1" applyBorder="1" applyAlignment="1" applyProtection="1">
      <alignment horizontal="left" vertical="top"/>
      <protection locked="0"/>
    </xf>
    <xf numFmtId="0" fontId="0" fillId="8" borderId="22" xfId="0" applyFill="1" applyBorder="1" applyAlignment="1" applyProtection="1">
      <alignment horizontal="left" vertical="top"/>
      <protection locked="0"/>
    </xf>
    <xf numFmtId="0" fontId="0" fillId="8" borderId="0" xfId="0" applyFill="1" applyBorder="1" applyAlignment="1" applyProtection="1">
      <alignment horizontal="left" vertical="top"/>
      <protection locked="0"/>
    </xf>
    <xf numFmtId="0" fontId="0" fillId="8" borderId="23" xfId="0" applyFill="1" applyBorder="1" applyAlignment="1" applyProtection="1">
      <alignment horizontal="left" vertical="top"/>
      <protection locked="0"/>
    </xf>
    <xf numFmtId="0" fontId="0" fillId="8" borderId="8" xfId="0" applyFill="1" applyBorder="1" applyAlignment="1" applyProtection="1">
      <alignment horizontal="left" vertical="top"/>
      <protection locked="0"/>
    </xf>
    <xf numFmtId="0" fontId="0" fillId="8" borderId="9" xfId="0" applyFill="1" applyBorder="1" applyAlignment="1" applyProtection="1">
      <alignment horizontal="left" vertical="top"/>
      <protection locked="0"/>
    </xf>
    <xf numFmtId="0" fontId="0" fillId="8" borderId="10" xfId="0" applyFill="1" applyBorder="1" applyAlignment="1" applyProtection="1">
      <alignment horizontal="left" vertical="top"/>
      <protection locked="0"/>
    </xf>
    <xf numFmtId="0" fontId="27" fillId="8" borderId="0" xfId="0" applyFont="1" applyFill="1" applyBorder="1" applyAlignment="1">
      <alignment horizontal="left" vertical="center"/>
    </xf>
    <xf numFmtId="0" fontId="26" fillId="8" borderId="0" xfId="0" applyFont="1" applyFill="1" applyBorder="1" applyAlignment="1">
      <alignment horizontal="left" vertical="center" shrinkToFit="1"/>
    </xf>
    <xf numFmtId="38" fontId="32" fillId="8" borderId="16" xfId="1" applyFont="1" applyFill="1" applyBorder="1" applyAlignment="1">
      <alignment horizontal="center" vertical="center"/>
    </xf>
    <xf numFmtId="38" fontId="32" fillId="8" borderId="17" xfId="1" applyFont="1" applyFill="1" applyBorder="1" applyAlignment="1">
      <alignment horizontal="center" vertical="center"/>
    </xf>
    <xf numFmtId="38" fontId="32" fillId="8" borderId="9" xfId="1" applyFont="1" applyFill="1" applyBorder="1" applyAlignment="1">
      <alignment horizontal="center" vertical="center"/>
    </xf>
    <xf numFmtId="38" fontId="32" fillId="8" borderId="10" xfId="1" applyFont="1" applyFill="1" applyBorder="1" applyAlignment="1">
      <alignment horizontal="center" vertical="center"/>
    </xf>
    <xf numFmtId="0" fontId="32" fillId="8" borderId="25" xfId="0" applyFont="1" applyFill="1" applyBorder="1" applyAlignment="1">
      <alignment horizontal="center" vertical="center"/>
    </xf>
    <xf numFmtId="0" fontId="32" fillId="8" borderId="58" xfId="0" applyFont="1" applyFill="1" applyBorder="1" applyAlignment="1">
      <alignment horizontal="center" vertical="center"/>
    </xf>
    <xf numFmtId="0" fontId="32" fillId="8" borderId="15" xfId="0" applyFont="1" applyFill="1" applyBorder="1" applyAlignment="1">
      <alignment vertical="center"/>
    </xf>
    <xf numFmtId="0" fontId="32" fillId="8" borderId="16" xfId="0" applyFont="1" applyFill="1" applyBorder="1" applyAlignment="1">
      <alignment vertical="center"/>
    </xf>
    <xf numFmtId="0" fontId="32" fillId="8" borderId="8" xfId="0" applyFont="1" applyFill="1" applyBorder="1" applyAlignment="1">
      <alignment vertical="center"/>
    </xf>
    <xf numFmtId="0" fontId="32" fillId="8" borderId="9" xfId="0" applyFont="1" applyFill="1" applyBorder="1" applyAlignment="1">
      <alignment vertical="center"/>
    </xf>
    <xf numFmtId="0" fontId="26" fillId="8" borderId="0" xfId="0" applyFont="1" applyFill="1" applyBorder="1" applyAlignment="1">
      <alignment horizontal="center" vertical="center" shrinkToFit="1"/>
    </xf>
    <xf numFmtId="0" fontId="26" fillId="8" borderId="0" xfId="0" applyFont="1" applyFill="1" applyBorder="1" applyAlignment="1">
      <alignment horizontal="center" vertical="center"/>
    </xf>
    <xf numFmtId="184" fontId="26" fillId="8" borderId="0" xfId="0" applyNumberFormat="1" applyFont="1" applyFill="1" applyBorder="1" applyAlignment="1">
      <alignment horizontal="left" vertical="center"/>
    </xf>
    <xf numFmtId="0" fontId="44" fillId="8" borderId="0" xfId="0" applyFont="1" applyFill="1" applyBorder="1" applyAlignment="1">
      <alignment horizontal="center" vertical="center"/>
    </xf>
    <xf numFmtId="0" fontId="43" fillId="8" borderId="0" xfId="0" applyFont="1" applyFill="1" applyBorder="1" applyAlignment="1">
      <alignment horizontal="center" vertical="center"/>
    </xf>
    <xf numFmtId="0" fontId="43" fillId="8" borderId="23" xfId="0" applyFont="1" applyFill="1" applyBorder="1" applyAlignment="1">
      <alignment horizontal="center" vertical="center"/>
    </xf>
    <xf numFmtId="0" fontId="42" fillId="8" borderId="0" xfId="0" applyFont="1" applyFill="1" applyBorder="1" applyAlignment="1">
      <alignment horizontal="left" vertical="center"/>
    </xf>
    <xf numFmtId="0" fontId="27" fillId="8" borderId="0" xfId="0" applyFont="1" applyFill="1" applyBorder="1" applyAlignment="1">
      <alignment horizontal="left" vertical="center" shrinkToFit="1"/>
    </xf>
    <xf numFmtId="0" fontId="22" fillId="8" borderId="2" xfId="0" applyFont="1" applyFill="1" applyBorder="1" applyAlignment="1">
      <alignment vertical="center"/>
    </xf>
    <xf numFmtId="0" fontId="22" fillId="8" borderId="4" xfId="0" applyFont="1" applyFill="1" applyBorder="1" applyAlignment="1">
      <alignment vertical="center"/>
    </xf>
    <xf numFmtId="184" fontId="23" fillId="2" borderId="5" xfId="0" applyNumberFormat="1" applyFont="1" applyFill="1" applyBorder="1" applyAlignment="1" applyProtection="1">
      <alignment horizontal="center" vertical="center" shrinkToFit="1"/>
      <protection locked="0"/>
    </xf>
    <xf numFmtId="184" fontId="23" fillId="2" borderId="7" xfId="0" applyNumberFormat="1" applyFont="1" applyFill="1" applyBorder="1" applyAlignment="1" applyProtection="1">
      <alignment horizontal="center" vertical="center" shrinkToFit="1"/>
      <protection locked="0"/>
    </xf>
    <xf numFmtId="0" fontId="22" fillId="8" borderId="3" xfId="0" applyFont="1" applyFill="1" applyBorder="1" applyAlignment="1">
      <alignment vertical="center"/>
    </xf>
    <xf numFmtId="0" fontId="25" fillId="5" borderId="2" xfId="0" applyFont="1" applyFill="1" applyBorder="1" applyAlignment="1">
      <alignment horizontal="center" vertical="center"/>
    </xf>
    <xf numFmtId="0" fontId="25" fillId="5" borderId="3" xfId="0" applyFont="1" applyFill="1" applyBorder="1" applyAlignment="1">
      <alignment horizontal="center" vertical="center"/>
    </xf>
    <xf numFmtId="0" fontId="25" fillId="5" borderId="4" xfId="0" applyFont="1" applyFill="1" applyBorder="1" applyAlignment="1">
      <alignment horizontal="center" vertical="center"/>
    </xf>
    <xf numFmtId="0" fontId="46" fillId="8" borderId="1" xfId="0" applyFont="1" applyFill="1" applyBorder="1" applyAlignment="1">
      <alignment vertical="center"/>
    </xf>
    <xf numFmtId="2" fontId="0" fillId="8" borderId="1" xfId="0" applyNumberFormat="1" applyFont="1" applyFill="1" applyBorder="1" applyAlignment="1">
      <alignment vertical="center"/>
    </xf>
    <xf numFmtId="2" fontId="3" fillId="8" borderId="1" xfId="0" applyNumberFormat="1" applyFont="1" applyFill="1" applyBorder="1" applyAlignment="1">
      <alignment vertical="center"/>
    </xf>
    <xf numFmtId="0" fontId="46" fillId="8" borderId="2" xfId="0" applyFont="1" applyFill="1" applyBorder="1" applyAlignment="1">
      <alignment vertical="center" shrinkToFit="1"/>
    </xf>
    <xf numFmtId="0" fontId="46" fillId="8" borderId="3" xfId="0" applyFont="1" applyFill="1" applyBorder="1" applyAlignment="1">
      <alignment vertical="center" shrinkToFit="1"/>
    </xf>
    <xf numFmtId="0" fontId="46" fillId="8" borderId="4" xfId="0" applyFont="1" applyFill="1" applyBorder="1" applyAlignment="1">
      <alignment vertical="center" shrinkToFit="1"/>
    </xf>
    <xf numFmtId="0" fontId="22" fillId="8" borderId="2" xfId="0" applyFont="1" applyFill="1" applyBorder="1" applyAlignment="1">
      <alignment horizontal="center" vertical="center"/>
    </xf>
    <xf numFmtId="0" fontId="22" fillId="8" borderId="4" xfId="0" applyFont="1" applyFill="1" applyBorder="1" applyAlignment="1">
      <alignment horizontal="center" vertical="center"/>
    </xf>
    <xf numFmtId="0" fontId="22" fillId="8" borderId="3" xfId="0" applyFont="1" applyFill="1" applyBorder="1" applyAlignment="1">
      <alignment horizontal="center" vertical="center"/>
    </xf>
    <xf numFmtId="0" fontId="26" fillId="2" borderId="5" xfId="0" applyFont="1" applyFill="1" applyBorder="1" applyAlignment="1" applyProtection="1">
      <alignment horizontal="center" vertical="center" shrinkToFit="1"/>
    </xf>
    <xf numFmtId="0" fontId="26" fillId="2" borderId="6" xfId="0" applyFont="1" applyFill="1" applyBorder="1" applyAlignment="1" applyProtection="1">
      <alignment horizontal="center" vertical="center" shrinkToFit="1"/>
    </xf>
    <xf numFmtId="0" fontId="26" fillId="2" borderId="7" xfId="0" applyFont="1" applyFill="1" applyBorder="1" applyAlignment="1" applyProtection="1">
      <alignment horizontal="center" vertical="center" shrinkToFit="1"/>
    </xf>
    <xf numFmtId="0" fontId="26" fillId="2" borderId="6" xfId="0" applyFont="1" applyFill="1" applyBorder="1" applyAlignment="1" applyProtection="1">
      <alignment horizontal="center" vertical="center"/>
      <protection locked="0"/>
    </xf>
    <xf numFmtId="0" fontId="22" fillId="8" borderId="59" xfId="0" applyFont="1" applyFill="1" applyBorder="1" applyAlignment="1">
      <alignment horizontal="center" vertical="center"/>
    </xf>
    <xf numFmtId="0" fontId="22" fillId="8" borderId="60" xfId="0" applyFont="1" applyFill="1" applyBorder="1" applyAlignment="1">
      <alignment horizontal="center" vertical="center"/>
    </xf>
    <xf numFmtId="2" fontId="3" fillId="8" borderId="2" xfId="0" applyNumberFormat="1" applyFont="1" applyFill="1" applyBorder="1" applyAlignment="1">
      <alignment vertical="center"/>
    </xf>
    <xf numFmtId="0" fontId="26" fillId="2" borderId="5" xfId="0" applyNumberFormat="1" applyFont="1" applyFill="1" applyBorder="1" applyAlignment="1" applyProtection="1">
      <alignment vertical="center"/>
      <protection locked="0"/>
    </xf>
    <xf numFmtId="0" fontId="26" fillId="2" borderId="6" xfId="0" applyNumberFormat="1" applyFont="1" applyFill="1" applyBorder="1" applyAlignment="1" applyProtection="1">
      <alignment vertical="center"/>
      <protection locked="0"/>
    </xf>
    <xf numFmtId="0" fontId="26" fillId="2" borderId="7" xfId="0" applyNumberFormat="1" applyFont="1" applyFill="1" applyBorder="1" applyAlignment="1" applyProtection="1">
      <alignment vertical="center"/>
      <protection locked="0"/>
    </xf>
    <xf numFmtId="0" fontId="26" fillId="8" borderId="0" xfId="0" applyFont="1" applyFill="1" applyBorder="1" applyAlignment="1">
      <alignment vertical="center" shrinkToFit="1"/>
    </xf>
    <xf numFmtId="0" fontId="21" fillId="10" borderId="11" xfId="3" applyFont="1" applyFill="1" applyBorder="1" applyAlignment="1">
      <alignment horizontal="center" vertical="center" textRotation="255"/>
    </xf>
    <xf numFmtId="0" fontId="21" fillId="10" borderId="14" xfId="3" applyFont="1" applyFill="1" applyBorder="1" applyAlignment="1">
      <alignment horizontal="center" vertical="center" textRotation="255"/>
    </xf>
    <xf numFmtId="0" fontId="21" fillId="10" borderId="51" xfId="3" applyFont="1" applyFill="1" applyBorder="1" applyAlignment="1">
      <alignment horizontal="center" vertical="center" textRotation="255"/>
    </xf>
    <xf numFmtId="0" fontId="21" fillId="10" borderId="67" xfId="3" applyFont="1" applyFill="1" applyBorder="1" applyAlignment="1">
      <alignment horizontal="center" vertical="center" textRotation="255" shrinkToFit="1"/>
    </xf>
    <xf numFmtId="0" fontId="21" fillId="10" borderId="68" xfId="3" applyFont="1" applyFill="1" applyBorder="1" applyAlignment="1">
      <alignment horizontal="center" vertical="center" textRotation="255" shrinkToFit="1"/>
    </xf>
    <xf numFmtId="0" fontId="21" fillId="10" borderId="69" xfId="3" applyFont="1" applyFill="1" applyBorder="1" applyAlignment="1">
      <alignment horizontal="center" vertical="center" textRotation="255" shrinkToFit="1"/>
    </xf>
    <xf numFmtId="183" fontId="21" fillId="0" borderId="54" xfId="0" applyNumberFormat="1" applyFont="1" applyBorder="1" applyAlignment="1">
      <alignment horizontal="right" vertical="center"/>
    </xf>
    <xf numFmtId="183" fontId="21" fillId="0" borderId="3" xfId="0" applyNumberFormat="1" applyFont="1" applyBorder="1" applyAlignment="1">
      <alignment horizontal="right" vertical="center"/>
    </xf>
    <xf numFmtId="183" fontId="21" fillId="0" borderId="53" xfId="0" applyNumberFormat="1" applyFont="1" applyBorder="1" applyAlignment="1">
      <alignment horizontal="right" vertical="center"/>
    </xf>
    <xf numFmtId="183" fontId="21" fillId="0" borderId="64" xfId="0" applyNumberFormat="1" applyFont="1" applyBorder="1" applyAlignment="1">
      <alignment horizontal="right" vertical="center"/>
    </xf>
    <xf numFmtId="183" fontId="21" fillId="0" borderId="55" xfId="0" applyNumberFormat="1" applyFont="1" applyBorder="1" applyAlignment="1">
      <alignment horizontal="right" vertical="center"/>
    </xf>
    <xf numFmtId="183" fontId="21" fillId="0" borderId="60" xfId="0" applyNumberFormat="1" applyFont="1" applyBorder="1" applyAlignment="1">
      <alignment horizontal="right" vertical="center"/>
    </xf>
    <xf numFmtId="183" fontId="21" fillId="0" borderId="72" xfId="0" applyNumberFormat="1" applyFont="1" applyBorder="1" applyAlignment="1">
      <alignment horizontal="right" vertical="center"/>
    </xf>
    <xf numFmtId="183" fontId="21" fillId="0" borderId="18" xfId="0" applyNumberFormat="1" applyFont="1" applyBorder="1" applyAlignment="1">
      <alignment horizontal="right" vertical="center"/>
    </xf>
    <xf numFmtId="183" fontId="21" fillId="0" borderId="74" xfId="0" applyNumberFormat="1" applyFont="1" applyBorder="1" applyAlignment="1">
      <alignment horizontal="right" vertical="center"/>
    </xf>
    <xf numFmtId="183" fontId="21" fillId="0" borderId="20" xfId="0" applyNumberFormat="1" applyFont="1" applyBorder="1" applyAlignment="1">
      <alignment horizontal="right" vertical="center"/>
    </xf>
    <xf numFmtId="0" fontId="50" fillId="10" borderId="5" xfId="2" applyFont="1" applyFill="1" applyBorder="1" applyAlignment="1">
      <alignment horizontal="center" vertical="center"/>
    </xf>
    <xf numFmtId="0" fontId="51" fillId="10" borderId="6" xfId="2" applyFont="1" applyFill="1" applyBorder="1" applyAlignment="1">
      <alignment horizontal="center" vertical="center"/>
    </xf>
    <xf numFmtId="0" fontId="51" fillId="10" borderId="7" xfId="2" applyFont="1" applyFill="1" applyBorder="1" applyAlignment="1">
      <alignment horizontal="center" vertical="center"/>
    </xf>
    <xf numFmtId="0" fontId="26" fillId="10" borderId="5" xfId="3" applyFont="1" applyFill="1" applyBorder="1" applyAlignment="1">
      <alignment horizontal="center" vertical="center"/>
    </xf>
    <xf numFmtId="0" fontId="26" fillId="10" borderId="6" xfId="3" applyFont="1" applyFill="1" applyBorder="1" applyAlignment="1">
      <alignment horizontal="center" vertical="center"/>
    </xf>
    <xf numFmtId="0" fontId="26" fillId="10" borderId="7" xfId="3" applyFont="1" applyFill="1" applyBorder="1" applyAlignment="1">
      <alignment horizontal="center" vertical="center"/>
    </xf>
    <xf numFmtId="0" fontId="0" fillId="0" borderId="21" xfId="0" applyBorder="1" applyAlignment="1">
      <alignment horizontal="center" vertical="center"/>
    </xf>
    <xf numFmtId="0" fontId="0" fillId="0" borderId="56" xfId="0" applyBorder="1" applyAlignment="1">
      <alignment horizontal="center" vertical="center"/>
    </xf>
    <xf numFmtId="0" fontId="0" fillId="0" borderId="57" xfId="0" applyBorder="1" applyAlignment="1">
      <alignment horizontal="center" vertical="center"/>
    </xf>
    <xf numFmtId="0" fontId="0" fillId="0" borderId="4" xfId="0" applyFill="1" applyBorder="1" applyAlignment="1">
      <alignment horizontal="center" shrinkToFit="1"/>
    </xf>
    <xf numFmtId="0" fontId="0" fillId="0" borderId="1" xfId="0" applyFill="1" applyBorder="1" applyAlignment="1">
      <alignment horizontal="center" shrinkToFit="1"/>
    </xf>
    <xf numFmtId="0" fontId="0" fillId="0" borderId="2" xfId="0" applyFill="1" applyBorder="1" applyAlignment="1">
      <alignment horizontal="center" shrinkToFit="1"/>
    </xf>
    <xf numFmtId="0" fontId="0" fillId="0" borderId="3" xfId="0" applyFill="1" applyBorder="1" applyAlignment="1">
      <alignment horizontal="center" shrinkToFit="1"/>
    </xf>
    <xf numFmtId="0" fontId="0" fillId="8" borderId="1" xfId="0" applyFill="1" applyBorder="1" applyAlignment="1">
      <alignment horizontal="center" shrinkToFit="1"/>
    </xf>
    <xf numFmtId="11" fontId="0" fillId="2" borderId="6" xfId="0" applyNumberFormat="1" applyFill="1" applyBorder="1" applyAlignment="1">
      <alignment horizontal="center" vertical="center"/>
    </xf>
    <xf numFmtId="11" fontId="0" fillId="2" borderId="7" xfId="0" applyNumberFormat="1" applyFill="1" applyBorder="1" applyAlignment="1">
      <alignment horizontal="center" vertical="center"/>
    </xf>
    <xf numFmtId="0" fontId="0" fillId="0" borderId="12" xfId="0" applyBorder="1" applyAlignment="1">
      <alignment horizontal="center"/>
    </xf>
    <xf numFmtId="0" fontId="0" fillId="0" borderId="13" xfId="0" applyBorder="1" applyAlignment="1">
      <alignment horizontal="center"/>
    </xf>
    <xf numFmtId="0" fontId="26" fillId="11" borderId="15" xfId="0" applyFont="1" applyFill="1" applyBorder="1" applyAlignment="1">
      <alignment vertical="center"/>
    </xf>
    <xf numFmtId="0" fontId="26" fillId="11" borderId="16" xfId="0" applyFont="1" applyFill="1" applyBorder="1" applyAlignment="1">
      <alignment vertical="center"/>
    </xf>
    <xf numFmtId="0" fontId="26" fillId="11" borderId="8" xfId="0" applyFont="1" applyFill="1" applyBorder="1" applyAlignment="1">
      <alignment vertical="center"/>
    </xf>
    <xf numFmtId="0" fontId="26" fillId="11" borderId="9" xfId="0" applyFont="1" applyFill="1" applyBorder="1" applyAlignment="1">
      <alignment vertical="center"/>
    </xf>
  </cellXfs>
  <cellStyles count="5">
    <cellStyle name="桁区切り" xfId="1" builtinId="6"/>
    <cellStyle name="桁区切り 2" xfId="4"/>
    <cellStyle name="標準" xfId="0" builtinId="0"/>
    <cellStyle name="標準 2" xfId="3"/>
    <cellStyle name="標準 3" xfId="2"/>
  </cellStyles>
  <dxfs count="422">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9999"/>
        </patternFill>
      </fill>
    </dxf>
    <dxf>
      <font>
        <b/>
        <i val="0"/>
      </font>
      <fill>
        <patternFill>
          <bgColor rgb="FFFF9999"/>
        </patternFill>
      </fill>
    </dxf>
  </dxfs>
  <tableStyles count="0" defaultTableStyle="TableStyleMedium9" defaultPivotStyle="PivotStyleLight16"/>
  <colors>
    <mruColors>
      <color rgb="FFFF9999"/>
      <color rgb="FFCCFFCC"/>
      <color rgb="FFFFFFCC"/>
      <color rgb="FF0000FF"/>
      <color rgb="FFFFCCFF"/>
      <color rgb="FFDAEEF3"/>
      <color rgb="FFFFCCCC"/>
      <color rgb="FFEBF1DE"/>
      <color rgb="FFFF99CC"/>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地下水濃度(mg/L)</c:v>
          </c:tx>
          <c:spPr>
            <a:ln w="28575">
              <a:noFill/>
            </a:ln>
          </c:spPr>
          <c:xVal>
            <c:numRef>
              <c:f>'計算シート (一物質)'!$BI$30:$CE$30</c:f>
              <c:numCache>
                <c:formatCode>General</c:formatCode>
                <c:ptCount val="23"/>
                <c:pt idx="0">
                  <c:v>865</c:v>
                </c:pt>
                <c:pt idx="1">
                  <c:v>864</c:v>
                </c:pt>
                <c:pt idx="2">
                  <c:v>863</c:v>
                </c:pt>
                <c:pt idx="3">
                  <c:v>862</c:v>
                </c:pt>
                <c:pt idx="4">
                  <c:v>861</c:v>
                </c:pt>
                <c:pt idx="5">
                  <c:v>860</c:v>
                </c:pt>
                <c:pt idx="6">
                  <c:v>859</c:v>
                </c:pt>
                <c:pt idx="7">
                  <c:v>858</c:v>
                </c:pt>
                <c:pt idx="8">
                  <c:v>857</c:v>
                </c:pt>
                <c:pt idx="9">
                  <c:v>856</c:v>
                </c:pt>
                <c:pt idx="10">
                  <c:v>855</c:v>
                </c:pt>
                <c:pt idx="11">
                  <c:v>854</c:v>
                </c:pt>
                <c:pt idx="12">
                  <c:v>853</c:v>
                </c:pt>
                <c:pt idx="13">
                  <c:v>852</c:v>
                </c:pt>
                <c:pt idx="14">
                  <c:v>851</c:v>
                </c:pt>
                <c:pt idx="15">
                  <c:v>850</c:v>
                </c:pt>
                <c:pt idx="16">
                  <c:v>849</c:v>
                </c:pt>
                <c:pt idx="17">
                  <c:v>848</c:v>
                </c:pt>
                <c:pt idx="18">
                  <c:v>847</c:v>
                </c:pt>
                <c:pt idx="19">
                  <c:v>846</c:v>
                </c:pt>
                <c:pt idx="20">
                  <c:v>845</c:v>
                </c:pt>
                <c:pt idx="21">
                  <c:v>858</c:v>
                </c:pt>
                <c:pt idx="22">
                  <c:v>1</c:v>
                </c:pt>
              </c:numCache>
            </c:numRef>
          </c:xVal>
          <c:yVal>
            <c:numRef>
              <c:f>'計算シート (一物質)'!$BI$27:$CE$27</c:f>
              <c:numCache>
                <c:formatCode>0.00E+00</c:formatCode>
                <c:ptCount val="23"/>
                <c:pt idx="0">
                  <c:v>9.6794601459537097E-2</c:v>
                </c:pt>
                <c:pt idx="1">
                  <c:v>9.7237812250349664E-2</c:v>
                </c:pt>
                <c:pt idx="2">
                  <c:v>9.7683112167576996E-2</c:v>
                </c:pt>
                <c:pt idx="3">
                  <c:v>9.8130511505043955E-2</c:v>
                </c:pt>
                <c:pt idx="4">
                  <c:v>9.8580020610473287E-2</c:v>
                </c:pt>
                <c:pt idx="5">
                  <c:v>9.9031649885792272E-2</c:v>
                </c:pt>
                <c:pt idx="6">
                  <c:v>9.948540978744011E-2</c:v>
                </c:pt>
                <c:pt idx="7">
                  <c:v>9.994131082667812E-2</c:v>
                </c:pt>
                <c:pt idx="8">
                  <c:v>0.1003993635699016</c:v>
                </c:pt>
                <c:pt idx="9">
                  <c:v>0.10085957863895366</c:v>
                </c:pt>
                <c:pt idx="10">
                  <c:v>0.10132196671144092</c:v>
                </c:pt>
                <c:pt idx="11">
                  <c:v>0.10178653852105159</c:v>
                </c:pt>
                <c:pt idx="12">
                  <c:v>0.10225330485787486</c:v>
                </c:pt>
                <c:pt idx="13">
                  <c:v>0.10272227656872335</c:v>
                </c:pt>
                <c:pt idx="14">
                  <c:v>0.10319346455745654</c:v>
                </c:pt>
                <c:pt idx="15">
                  <c:v>0.10366687978530698</c:v>
                </c:pt>
                <c:pt idx="16">
                  <c:v>0.10414253327120826</c:v>
                </c:pt>
                <c:pt idx="17">
                  <c:v>0.10462043609212521</c:v>
                </c:pt>
                <c:pt idx="18">
                  <c:v>0.10510059938338584</c:v>
                </c:pt>
                <c:pt idx="19">
                  <c:v>0.10558303433901603</c:v>
                </c:pt>
                <c:pt idx="20">
                  <c:v>0.10606775221207593</c:v>
                </c:pt>
                <c:pt idx="21">
                  <c:v>9.994131082667812E-2</c:v>
                </c:pt>
                <c:pt idx="22">
                  <c:v>73.352073407495098</c:v>
                </c:pt>
              </c:numCache>
            </c:numRef>
          </c:yVal>
          <c:smooth val="0"/>
          <c:extLst>
            <c:ext xmlns:c16="http://schemas.microsoft.com/office/drawing/2014/chart" uri="{C3380CC4-5D6E-409C-BE32-E72D297353CC}">
              <c16:uniqueId val="{00000000-83AA-448C-8F40-478E2E27472F}"/>
            </c:ext>
          </c:extLst>
        </c:ser>
        <c:ser>
          <c:idx val="1"/>
          <c:order val="1"/>
          <c:tx>
            <c:v>地下水基準</c:v>
          </c:tx>
          <c:spPr>
            <a:ln w="19050">
              <a:solidFill>
                <a:srgbClr val="FF0000"/>
              </a:solidFill>
              <a:prstDash val="dash"/>
            </a:ln>
          </c:spPr>
          <c:marker>
            <c:symbol val="none"/>
          </c:marker>
          <c:xVal>
            <c:numRef>
              <c:f>'計算シート (一物質)'!$H$24:$I$24</c:f>
              <c:numCache>
                <c:formatCode>General</c:formatCode>
                <c:ptCount val="2"/>
                <c:pt idx="0">
                  <c:v>865</c:v>
                </c:pt>
                <c:pt idx="1">
                  <c:v>845</c:v>
                </c:pt>
              </c:numCache>
            </c:numRef>
          </c:xVal>
          <c:yVal>
            <c:numRef>
              <c:f>'計算シート (一物質)'!$H$23:$I$23</c:f>
              <c:numCache>
                <c:formatCode>General</c:formatCode>
                <c:ptCount val="2"/>
                <c:pt idx="0">
                  <c:v>0.1</c:v>
                </c:pt>
                <c:pt idx="1">
                  <c:v>0.1</c:v>
                </c:pt>
              </c:numCache>
            </c:numRef>
          </c:yVal>
          <c:smooth val="0"/>
          <c:extLst>
            <c:ext xmlns:c16="http://schemas.microsoft.com/office/drawing/2014/chart" uri="{C3380CC4-5D6E-409C-BE32-E72D297353CC}">
              <c16:uniqueId val="{00000001-83AA-448C-8F40-478E2E27472F}"/>
            </c:ext>
          </c:extLst>
        </c:ser>
        <c:dLbls>
          <c:showLegendKey val="0"/>
          <c:showVal val="0"/>
          <c:showCatName val="0"/>
          <c:showSerName val="0"/>
          <c:showPercent val="0"/>
          <c:showBubbleSize val="0"/>
        </c:dLbls>
        <c:axId val="141771328"/>
        <c:axId val="141771904"/>
      </c:scatterChart>
      <c:valAx>
        <c:axId val="141771328"/>
        <c:scaling>
          <c:orientation val="minMax"/>
        </c:scaling>
        <c:delete val="0"/>
        <c:axPos val="b"/>
        <c:majorGridlines/>
        <c:title>
          <c:tx>
            <c:rich>
              <a:bodyPr/>
              <a:lstStyle/>
              <a:p>
                <a:pPr>
                  <a:defRPr/>
                </a:pPr>
                <a:r>
                  <a:rPr lang="ja-JP" altLang="en-US"/>
                  <a:t>汚染源からの距離（</a:t>
                </a:r>
                <a:r>
                  <a:rPr lang="en-US" altLang="en-US"/>
                  <a:t>ｍ）</a:t>
                </a:r>
              </a:p>
            </c:rich>
          </c:tx>
          <c:overlay val="0"/>
        </c:title>
        <c:numFmt formatCode="General" sourceLinked="1"/>
        <c:majorTickMark val="cross"/>
        <c:minorTickMark val="out"/>
        <c:tickLblPos val="nextTo"/>
        <c:crossAx val="141771904"/>
        <c:crosses val="autoZero"/>
        <c:crossBetween val="midCat"/>
      </c:valAx>
      <c:valAx>
        <c:axId val="141771904"/>
        <c:scaling>
          <c:orientation val="minMax"/>
        </c:scaling>
        <c:delete val="0"/>
        <c:axPos val="l"/>
        <c:majorGridlines/>
        <c:title>
          <c:tx>
            <c:rich>
              <a:bodyPr rot="-5400000" vert="horz"/>
              <a:lstStyle/>
              <a:p>
                <a:pPr>
                  <a:defRPr/>
                </a:pPr>
                <a:r>
                  <a:rPr lang="ja-JP" altLang="en-US"/>
                  <a:t>地下水汚染濃度</a:t>
                </a:r>
                <a:r>
                  <a:rPr lang="en-US" altLang="ja-JP"/>
                  <a:t>(mg/L)</a:t>
                </a:r>
                <a:endParaRPr lang="ja-JP" altLang="en-US"/>
              </a:p>
            </c:rich>
          </c:tx>
          <c:overlay val="0"/>
        </c:title>
        <c:numFmt formatCode="General" sourceLinked="0"/>
        <c:majorTickMark val="cross"/>
        <c:minorTickMark val="out"/>
        <c:tickLblPos val="nextTo"/>
        <c:crossAx val="141771328"/>
        <c:crosses val="autoZero"/>
        <c:crossBetween val="midCat"/>
      </c:valAx>
    </c:plotArea>
    <c:legend>
      <c:legendPos val="b"/>
      <c:overlay val="0"/>
    </c:legend>
    <c:plotVisOnly val="1"/>
    <c:dispBlanksAs val="gap"/>
    <c:showDLblsOverMax val="0"/>
  </c:chart>
  <c:spPr>
    <a:ln>
      <a:noFill/>
    </a:ln>
  </c:spPr>
  <c:printSettings>
    <c:headerFooter/>
    <c:pageMargins b="0.75000000000000167" l="0.70000000000000062" r="0.70000000000000062" t="0.75000000000000167"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地下水濃度(mg/L)</c:v>
          </c:tx>
          <c:spPr>
            <a:ln w="19050">
              <a:solidFill>
                <a:schemeClr val="accent1"/>
              </a:solidFill>
            </a:ln>
          </c:spPr>
          <c:marker>
            <c:symbol val="none"/>
          </c:marker>
          <c:xVal>
            <c:numRef>
              <c:f>計算シート_四塩化炭素!$I$30:$AM$30</c:f>
              <c:numCache>
                <c:formatCode>General</c:formatCode>
                <c:ptCount val="31"/>
                <c:pt idx="0">
                  <c:v>1</c:v>
                </c:pt>
                <c:pt idx="1">
                  <c:v>1180</c:v>
                </c:pt>
                <c:pt idx="2">
                  <c:v>100000</c:v>
                </c:pt>
                <c:pt idx="3">
                  <c:v>200000</c:v>
                </c:pt>
                <c:pt idx="4">
                  <c:v>300000</c:v>
                </c:pt>
                <c:pt idx="5">
                  <c:v>400000</c:v>
                </c:pt>
                <c:pt idx="6">
                  <c:v>500000</c:v>
                </c:pt>
                <c:pt idx="7">
                  <c:v>600000</c:v>
                </c:pt>
                <c:pt idx="8">
                  <c:v>700000</c:v>
                </c:pt>
                <c:pt idx="9">
                  <c:v>800000</c:v>
                </c:pt>
                <c:pt idx="10">
                  <c:v>900000</c:v>
                </c:pt>
                <c:pt idx="11">
                  <c:v>1000000</c:v>
                </c:pt>
                <c:pt idx="12">
                  <c:v>10000</c:v>
                </c:pt>
                <c:pt idx="13">
                  <c:v>20000</c:v>
                </c:pt>
                <c:pt idx="14">
                  <c:v>30000</c:v>
                </c:pt>
                <c:pt idx="15">
                  <c:v>40000</c:v>
                </c:pt>
                <c:pt idx="16">
                  <c:v>50000</c:v>
                </c:pt>
                <c:pt idx="17">
                  <c:v>60000</c:v>
                </c:pt>
                <c:pt idx="18">
                  <c:v>70000</c:v>
                </c:pt>
                <c:pt idx="19">
                  <c:v>80000</c:v>
                </c:pt>
                <c:pt idx="20">
                  <c:v>90000</c:v>
                </c:pt>
                <c:pt idx="21" formatCode="#,##0_);[Red]\(#,##0\)">
                  <c:v>1000</c:v>
                </c:pt>
                <c:pt idx="22">
                  <c:v>2000</c:v>
                </c:pt>
                <c:pt idx="23">
                  <c:v>3000</c:v>
                </c:pt>
                <c:pt idx="24">
                  <c:v>4000</c:v>
                </c:pt>
                <c:pt idx="25">
                  <c:v>5000</c:v>
                </c:pt>
                <c:pt idx="26">
                  <c:v>6000</c:v>
                </c:pt>
                <c:pt idx="27">
                  <c:v>7000</c:v>
                </c:pt>
                <c:pt idx="28">
                  <c:v>8000</c:v>
                </c:pt>
                <c:pt idx="29">
                  <c:v>9000</c:v>
                </c:pt>
                <c:pt idx="30">
                  <c:v>10000</c:v>
                </c:pt>
              </c:numCache>
            </c:numRef>
          </c:xVal>
          <c:yVal>
            <c:numRef>
              <c:f>計算シート_四塩化炭素!$I$27:$AM$27</c:f>
              <c:numCache>
                <c:formatCode>0.00E+00</c:formatCode>
                <c:ptCount val="31"/>
                <c:pt idx="0">
                  <c:v>100</c:v>
                </c:pt>
                <c:pt idx="1">
                  <c:v>1.9956334002214759E-3</c:v>
                </c:pt>
                <c:pt idx="2">
                  <c:v>0</c:v>
                </c:pt>
                <c:pt idx="3">
                  <c:v>0</c:v>
                </c:pt>
                <c:pt idx="4">
                  <c:v>0</c:v>
                </c:pt>
                <c:pt idx="5">
                  <c:v>0</c:v>
                </c:pt>
                <c:pt idx="6">
                  <c:v>0</c:v>
                </c:pt>
                <c:pt idx="7">
                  <c:v>0</c:v>
                </c:pt>
                <c:pt idx="8">
                  <c:v>0</c:v>
                </c:pt>
                <c:pt idx="9">
                  <c:v>0</c:v>
                </c:pt>
                <c:pt idx="10">
                  <c:v>0</c:v>
                </c:pt>
                <c:pt idx="11">
                  <c:v>0</c:v>
                </c:pt>
                <c:pt idx="12">
                  <c:v>2.4136479222045836E-74</c:v>
                </c:pt>
                <c:pt idx="13">
                  <c:v>0</c:v>
                </c:pt>
                <c:pt idx="14">
                  <c:v>0</c:v>
                </c:pt>
                <c:pt idx="15">
                  <c:v>0</c:v>
                </c:pt>
                <c:pt idx="16">
                  <c:v>0</c:v>
                </c:pt>
                <c:pt idx="17">
                  <c:v>0</c:v>
                </c:pt>
                <c:pt idx="18">
                  <c:v>0</c:v>
                </c:pt>
                <c:pt idx="19">
                  <c:v>0</c:v>
                </c:pt>
                <c:pt idx="20">
                  <c:v>0</c:v>
                </c:pt>
                <c:pt idx="21">
                  <c:v>6.4753276820997052E-3</c:v>
                </c:pt>
                <c:pt idx="22">
                  <c:v>9.8503542385947145E-6</c:v>
                </c:pt>
                <c:pt idx="23">
                  <c:v>6.2509570298705685E-9</c:v>
                </c:pt>
                <c:pt idx="24">
                  <c:v>2.5857417214797795E-13</c:v>
                </c:pt>
                <c:pt idx="25">
                  <c:v>2.9893479197295198E-19</c:v>
                </c:pt>
                <c:pt idx="26">
                  <c:v>7.5556680607982271E-27</c:v>
                </c:pt>
                <c:pt idx="27">
                  <c:v>3.8316455385214698E-36</c:v>
                </c:pt>
                <c:pt idx="28">
                  <c:v>3.7527974171163815E-47</c:v>
                </c:pt>
                <c:pt idx="29">
                  <c:v>6.9580806073303891E-60</c:v>
                </c:pt>
                <c:pt idx="30">
                  <c:v>2.4136479222045836E-74</c:v>
                </c:pt>
              </c:numCache>
            </c:numRef>
          </c:yVal>
          <c:smooth val="0"/>
          <c:extLst>
            <c:ext xmlns:c16="http://schemas.microsoft.com/office/drawing/2014/chart" uri="{C3380CC4-5D6E-409C-BE32-E72D297353CC}">
              <c16:uniqueId val="{00000000-F1D1-4669-BBD3-CDB77C7D4B40}"/>
            </c:ext>
          </c:extLst>
        </c:ser>
        <c:ser>
          <c:idx val="1"/>
          <c:order val="1"/>
          <c:tx>
            <c:v>地下水基準</c:v>
          </c:tx>
          <c:spPr>
            <a:ln w="19050">
              <a:solidFill>
                <a:srgbClr val="FF0000"/>
              </a:solidFill>
              <a:prstDash val="dash"/>
            </a:ln>
          </c:spPr>
          <c:marker>
            <c:symbol val="none"/>
          </c:marker>
          <c:xVal>
            <c:numRef>
              <c:f>計算シート_四塩化炭素!$H$22:$I$22</c:f>
              <c:numCache>
                <c:formatCode>0.0E+00</c:formatCode>
                <c:ptCount val="2"/>
                <c:pt idx="0" formatCode="General">
                  <c:v>1</c:v>
                </c:pt>
                <c:pt idx="1">
                  <c:v>3000</c:v>
                </c:pt>
              </c:numCache>
            </c:numRef>
          </c:xVal>
          <c:yVal>
            <c:numRef>
              <c:f>計算シート_四塩化炭素!$H$23:$I$23</c:f>
              <c:numCache>
                <c:formatCode>General</c:formatCode>
                <c:ptCount val="2"/>
                <c:pt idx="0">
                  <c:v>2E-3</c:v>
                </c:pt>
                <c:pt idx="1">
                  <c:v>2E-3</c:v>
                </c:pt>
              </c:numCache>
            </c:numRef>
          </c:yVal>
          <c:smooth val="0"/>
          <c:extLst>
            <c:ext xmlns:c16="http://schemas.microsoft.com/office/drawing/2014/chart" uri="{C3380CC4-5D6E-409C-BE32-E72D297353CC}">
              <c16:uniqueId val="{00000001-F1D1-4669-BBD3-CDB77C7D4B40}"/>
            </c:ext>
          </c:extLst>
        </c:ser>
        <c:dLbls>
          <c:showLegendKey val="0"/>
          <c:showVal val="0"/>
          <c:showCatName val="0"/>
          <c:showSerName val="0"/>
          <c:showPercent val="0"/>
          <c:showBubbleSize val="0"/>
        </c:dLbls>
        <c:axId val="194910400"/>
        <c:axId val="194910976"/>
      </c:scatterChart>
      <c:valAx>
        <c:axId val="194910400"/>
        <c:scaling>
          <c:orientation val="minMax"/>
          <c:max val="500"/>
        </c:scaling>
        <c:delete val="0"/>
        <c:axPos val="b"/>
        <c:majorGridlines/>
        <c:title>
          <c:tx>
            <c:rich>
              <a:bodyPr/>
              <a:lstStyle/>
              <a:p>
                <a:pPr>
                  <a:defRPr/>
                </a:pPr>
                <a:r>
                  <a:rPr lang="ja-JP" altLang="en-US"/>
                  <a:t>汚染源からの距離（</a:t>
                </a:r>
                <a:r>
                  <a:rPr lang="en-US" altLang="en-US"/>
                  <a:t>ｍ）</a:t>
                </a:r>
              </a:p>
            </c:rich>
          </c:tx>
          <c:overlay val="0"/>
        </c:title>
        <c:numFmt formatCode="General" sourceLinked="1"/>
        <c:majorTickMark val="cross"/>
        <c:minorTickMark val="out"/>
        <c:tickLblPos val="nextTo"/>
        <c:crossAx val="194910976"/>
        <c:crossesAt val="1.0000000000000028E-3"/>
        <c:crossBetween val="midCat"/>
      </c:valAx>
      <c:valAx>
        <c:axId val="194910976"/>
        <c:scaling>
          <c:logBase val="10"/>
          <c:orientation val="minMax"/>
          <c:min val="1.0000000000000028E-3"/>
        </c:scaling>
        <c:delete val="0"/>
        <c:axPos val="l"/>
        <c:majorGridlines/>
        <c:title>
          <c:tx>
            <c:rich>
              <a:bodyPr rot="-5400000" vert="horz"/>
              <a:lstStyle/>
              <a:p>
                <a:pPr>
                  <a:defRPr/>
                </a:pPr>
                <a:r>
                  <a:rPr lang="ja-JP" altLang="en-US"/>
                  <a:t>地下水汚染濃度</a:t>
                </a:r>
                <a:r>
                  <a:rPr lang="en-US" altLang="ja-JP"/>
                  <a:t>(mg/L)</a:t>
                </a:r>
                <a:endParaRPr lang="ja-JP" altLang="en-US"/>
              </a:p>
            </c:rich>
          </c:tx>
          <c:overlay val="0"/>
        </c:title>
        <c:numFmt formatCode="General" sourceLinked="0"/>
        <c:majorTickMark val="cross"/>
        <c:minorTickMark val="out"/>
        <c:tickLblPos val="nextTo"/>
        <c:crossAx val="194910400"/>
        <c:crosses val="autoZero"/>
        <c:crossBetween val="midCat"/>
      </c:valAx>
    </c:plotArea>
    <c:legend>
      <c:legendPos val="b"/>
      <c:overlay val="0"/>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地下水濃度(mg/L)</c:v>
          </c:tx>
          <c:spPr>
            <a:ln w="28575">
              <a:noFill/>
            </a:ln>
          </c:spPr>
          <c:xVal>
            <c:numRef>
              <c:f>計算シート_1・2・ジクロロエタン!$BI$30:$CE$30</c:f>
              <c:numCache>
                <c:formatCode>General</c:formatCode>
                <c:ptCount val="23"/>
                <c:pt idx="0">
                  <c:v>645</c:v>
                </c:pt>
                <c:pt idx="1">
                  <c:v>644</c:v>
                </c:pt>
                <c:pt idx="2">
                  <c:v>643</c:v>
                </c:pt>
                <c:pt idx="3">
                  <c:v>642</c:v>
                </c:pt>
                <c:pt idx="4">
                  <c:v>641</c:v>
                </c:pt>
                <c:pt idx="5">
                  <c:v>640</c:v>
                </c:pt>
                <c:pt idx="6">
                  <c:v>639</c:v>
                </c:pt>
                <c:pt idx="7">
                  <c:v>638</c:v>
                </c:pt>
                <c:pt idx="8">
                  <c:v>637</c:v>
                </c:pt>
                <c:pt idx="9">
                  <c:v>636</c:v>
                </c:pt>
                <c:pt idx="10">
                  <c:v>635</c:v>
                </c:pt>
                <c:pt idx="11">
                  <c:v>634</c:v>
                </c:pt>
                <c:pt idx="12">
                  <c:v>633</c:v>
                </c:pt>
                <c:pt idx="13">
                  <c:v>632</c:v>
                </c:pt>
                <c:pt idx="14">
                  <c:v>631</c:v>
                </c:pt>
                <c:pt idx="15">
                  <c:v>630</c:v>
                </c:pt>
                <c:pt idx="16">
                  <c:v>629</c:v>
                </c:pt>
                <c:pt idx="17">
                  <c:v>628</c:v>
                </c:pt>
                <c:pt idx="18">
                  <c:v>627</c:v>
                </c:pt>
                <c:pt idx="19">
                  <c:v>626</c:v>
                </c:pt>
                <c:pt idx="20">
                  <c:v>625</c:v>
                </c:pt>
                <c:pt idx="21">
                  <c:v>638</c:v>
                </c:pt>
                <c:pt idx="22">
                  <c:v>1</c:v>
                </c:pt>
              </c:numCache>
            </c:numRef>
          </c:xVal>
          <c:yVal>
            <c:numRef>
              <c:f>計算シート_1・2・ジクロロエタン!$BI$27:$CE$27</c:f>
              <c:numCache>
                <c:formatCode>0.00E+00</c:formatCode>
                <c:ptCount val="23"/>
                <c:pt idx="0">
                  <c:v>3.6587611486593378E-3</c:v>
                </c:pt>
                <c:pt idx="1">
                  <c:v>3.7007882702186738E-3</c:v>
                </c:pt>
                <c:pt idx="2">
                  <c:v>3.7433026520977491E-3</c:v>
                </c:pt>
                <c:pt idx="3">
                  <c:v>3.7863100090538972E-3</c:v>
                </c:pt>
                <c:pt idx="4">
                  <c:v>3.8298161238454302E-3</c:v>
                </c:pt>
                <c:pt idx="5">
                  <c:v>3.8738268480557406E-3</c:v>
                </c:pt>
                <c:pt idx="6">
                  <c:v>3.9183481029276589E-3</c:v>
                </c:pt>
                <c:pt idx="7">
                  <c:v>3.9633858802081579E-3</c:v>
                </c:pt>
                <c:pt idx="8">
                  <c:v>4.0089462430035507E-3</c:v>
                </c:pt>
                <c:pt idx="9">
                  <c:v>4.0550353266453083E-3</c:v>
                </c:pt>
                <c:pt idx="10">
                  <c:v>4.1016593395666254E-3</c:v>
                </c:pt>
                <c:pt idx="11">
                  <c:v>4.1488245641898933E-3</c:v>
                </c:pt>
                <c:pt idx="12">
                  <c:v>4.1965373578252071E-3</c:v>
                </c:pt>
                <c:pt idx="13">
                  <c:v>4.244804153580045E-3</c:v>
                </c:pt>
                <c:pt idx="14">
                  <c:v>4.2936314612802761E-3</c:v>
                </c:pt>
                <c:pt idx="15">
                  <c:v>4.343025868402608E-3</c:v>
                </c:pt>
                <c:pt idx="16">
                  <c:v>4.3929940410186901E-3</c:v>
                </c:pt>
                <c:pt idx="17">
                  <c:v>4.4435427247509415E-3</c:v>
                </c:pt>
                <c:pt idx="18">
                  <c:v>4.4946787457403187E-3</c:v>
                </c:pt>
                <c:pt idx="19">
                  <c:v>4.5464090116261058E-3</c:v>
                </c:pt>
                <c:pt idx="20">
                  <c:v>4.5987405125379986E-3</c:v>
                </c:pt>
                <c:pt idx="21">
                  <c:v>3.9633858802081579E-3</c:v>
                </c:pt>
                <c:pt idx="22">
                  <c:v>72.864892978700624</c:v>
                </c:pt>
              </c:numCache>
            </c:numRef>
          </c:yVal>
          <c:smooth val="0"/>
          <c:extLst>
            <c:ext xmlns:c16="http://schemas.microsoft.com/office/drawing/2014/chart" uri="{C3380CC4-5D6E-409C-BE32-E72D297353CC}">
              <c16:uniqueId val="{00000000-83AA-448C-8F40-478E2E27472F}"/>
            </c:ext>
          </c:extLst>
        </c:ser>
        <c:ser>
          <c:idx val="1"/>
          <c:order val="1"/>
          <c:tx>
            <c:v>地下水基準</c:v>
          </c:tx>
          <c:spPr>
            <a:ln w="19050">
              <a:solidFill>
                <a:srgbClr val="FF0000"/>
              </a:solidFill>
              <a:prstDash val="dash"/>
            </a:ln>
          </c:spPr>
          <c:marker>
            <c:symbol val="none"/>
          </c:marker>
          <c:xVal>
            <c:numRef>
              <c:f>計算シート_1・2・ジクロロエタン!$H$24:$I$24</c:f>
              <c:numCache>
                <c:formatCode>General</c:formatCode>
                <c:ptCount val="2"/>
                <c:pt idx="0">
                  <c:v>645</c:v>
                </c:pt>
                <c:pt idx="1">
                  <c:v>625</c:v>
                </c:pt>
              </c:numCache>
            </c:numRef>
          </c:xVal>
          <c:yVal>
            <c:numRef>
              <c:f>計算シート_1・2・ジクロロエタン!$H$23:$I$23</c:f>
              <c:numCache>
                <c:formatCode>General</c:formatCode>
                <c:ptCount val="2"/>
                <c:pt idx="0">
                  <c:v>4.0000000000000001E-3</c:v>
                </c:pt>
                <c:pt idx="1">
                  <c:v>4.0000000000000001E-3</c:v>
                </c:pt>
              </c:numCache>
            </c:numRef>
          </c:yVal>
          <c:smooth val="0"/>
          <c:extLst>
            <c:ext xmlns:c16="http://schemas.microsoft.com/office/drawing/2014/chart" uri="{C3380CC4-5D6E-409C-BE32-E72D297353CC}">
              <c16:uniqueId val="{00000001-83AA-448C-8F40-478E2E27472F}"/>
            </c:ext>
          </c:extLst>
        </c:ser>
        <c:dLbls>
          <c:showLegendKey val="0"/>
          <c:showVal val="0"/>
          <c:showCatName val="0"/>
          <c:showSerName val="0"/>
          <c:showPercent val="0"/>
          <c:showBubbleSize val="0"/>
        </c:dLbls>
        <c:axId val="196495616"/>
        <c:axId val="196496192"/>
      </c:scatterChart>
      <c:valAx>
        <c:axId val="196495616"/>
        <c:scaling>
          <c:orientation val="minMax"/>
        </c:scaling>
        <c:delete val="0"/>
        <c:axPos val="b"/>
        <c:majorGridlines/>
        <c:title>
          <c:tx>
            <c:rich>
              <a:bodyPr/>
              <a:lstStyle/>
              <a:p>
                <a:pPr>
                  <a:defRPr/>
                </a:pPr>
                <a:r>
                  <a:rPr lang="ja-JP" altLang="en-US"/>
                  <a:t>汚染源からの距離（</a:t>
                </a:r>
                <a:r>
                  <a:rPr lang="en-US" altLang="en-US"/>
                  <a:t>ｍ）</a:t>
                </a:r>
              </a:p>
            </c:rich>
          </c:tx>
          <c:overlay val="0"/>
        </c:title>
        <c:numFmt formatCode="General" sourceLinked="1"/>
        <c:majorTickMark val="cross"/>
        <c:minorTickMark val="out"/>
        <c:tickLblPos val="nextTo"/>
        <c:crossAx val="196496192"/>
        <c:crosses val="autoZero"/>
        <c:crossBetween val="midCat"/>
      </c:valAx>
      <c:valAx>
        <c:axId val="196496192"/>
        <c:scaling>
          <c:orientation val="minMax"/>
        </c:scaling>
        <c:delete val="0"/>
        <c:axPos val="l"/>
        <c:majorGridlines/>
        <c:title>
          <c:tx>
            <c:rich>
              <a:bodyPr rot="-5400000" vert="horz"/>
              <a:lstStyle/>
              <a:p>
                <a:pPr>
                  <a:defRPr/>
                </a:pPr>
                <a:r>
                  <a:rPr lang="ja-JP" altLang="en-US"/>
                  <a:t>地下水汚染濃度</a:t>
                </a:r>
                <a:r>
                  <a:rPr lang="en-US" altLang="ja-JP"/>
                  <a:t>(mg/L)</a:t>
                </a:r>
                <a:endParaRPr lang="ja-JP" altLang="en-US"/>
              </a:p>
            </c:rich>
          </c:tx>
          <c:overlay val="0"/>
        </c:title>
        <c:numFmt formatCode="General" sourceLinked="0"/>
        <c:majorTickMark val="cross"/>
        <c:minorTickMark val="out"/>
        <c:tickLblPos val="nextTo"/>
        <c:crossAx val="196495616"/>
        <c:crosses val="autoZero"/>
        <c:crossBetween val="midCat"/>
      </c:valAx>
    </c:plotArea>
    <c:legend>
      <c:legendPos val="b"/>
      <c:overlay val="0"/>
    </c:legend>
    <c:plotVisOnly val="1"/>
    <c:dispBlanksAs val="gap"/>
    <c:showDLblsOverMax val="0"/>
  </c:chart>
  <c:spPr>
    <a:ln>
      <a:noFill/>
    </a:ln>
  </c:spPr>
  <c:printSettings>
    <c:headerFooter/>
    <c:pageMargins b="0.75000000000000167" l="0.70000000000000062" r="0.70000000000000062" t="0.75000000000000167"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地下水濃度(mg/L)</c:v>
          </c:tx>
          <c:spPr>
            <a:ln w="19050">
              <a:solidFill>
                <a:schemeClr val="accent1"/>
              </a:solidFill>
            </a:ln>
          </c:spPr>
          <c:marker>
            <c:symbol val="none"/>
          </c:marker>
          <c:xVal>
            <c:numRef>
              <c:f>計算シート_1・2・ジクロロエタン!$I$30:$AM$30</c:f>
              <c:numCache>
                <c:formatCode>General</c:formatCode>
                <c:ptCount val="31"/>
                <c:pt idx="0">
                  <c:v>1</c:v>
                </c:pt>
                <c:pt idx="1">
                  <c:v>638</c:v>
                </c:pt>
                <c:pt idx="2">
                  <c:v>100000</c:v>
                </c:pt>
                <c:pt idx="3">
                  <c:v>200000</c:v>
                </c:pt>
                <c:pt idx="4">
                  <c:v>300000</c:v>
                </c:pt>
                <c:pt idx="5">
                  <c:v>400000</c:v>
                </c:pt>
                <c:pt idx="6">
                  <c:v>500000</c:v>
                </c:pt>
                <c:pt idx="7">
                  <c:v>600000</c:v>
                </c:pt>
                <c:pt idx="8">
                  <c:v>700000</c:v>
                </c:pt>
                <c:pt idx="9">
                  <c:v>800000</c:v>
                </c:pt>
                <c:pt idx="10">
                  <c:v>900000</c:v>
                </c:pt>
                <c:pt idx="11">
                  <c:v>1000000</c:v>
                </c:pt>
                <c:pt idx="12">
                  <c:v>10000</c:v>
                </c:pt>
                <c:pt idx="13">
                  <c:v>20000</c:v>
                </c:pt>
                <c:pt idx="14">
                  <c:v>30000</c:v>
                </c:pt>
                <c:pt idx="15">
                  <c:v>40000</c:v>
                </c:pt>
                <c:pt idx="16">
                  <c:v>50000</c:v>
                </c:pt>
                <c:pt idx="17">
                  <c:v>60000</c:v>
                </c:pt>
                <c:pt idx="18">
                  <c:v>70000</c:v>
                </c:pt>
                <c:pt idx="19">
                  <c:v>80000</c:v>
                </c:pt>
                <c:pt idx="20">
                  <c:v>90000</c:v>
                </c:pt>
                <c:pt idx="21" formatCode="#,##0_);[Red]\(#,##0\)">
                  <c:v>1000</c:v>
                </c:pt>
                <c:pt idx="22">
                  <c:v>2000</c:v>
                </c:pt>
                <c:pt idx="23">
                  <c:v>3000</c:v>
                </c:pt>
                <c:pt idx="24">
                  <c:v>4000</c:v>
                </c:pt>
                <c:pt idx="25">
                  <c:v>5000</c:v>
                </c:pt>
                <c:pt idx="26">
                  <c:v>6000</c:v>
                </c:pt>
                <c:pt idx="27">
                  <c:v>7000</c:v>
                </c:pt>
                <c:pt idx="28">
                  <c:v>8000</c:v>
                </c:pt>
                <c:pt idx="29">
                  <c:v>9000</c:v>
                </c:pt>
                <c:pt idx="30">
                  <c:v>10000</c:v>
                </c:pt>
              </c:numCache>
            </c:numRef>
          </c:xVal>
          <c:yVal>
            <c:numRef>
              <c:f>計算シート_1・2・ジクロロエタン!$I$27:$AM$27</c:f>
              <c:numCache>
                <c:formatCode>0.00E+00</c:formatCode>
                <c:ptCount val="31"/>
                <c:pt idx="0">
                  <c:v>100</c:v>
                </c:pt>
                <c:pt idx="1">
                  <c:v>3.9633858802081579E-3</c:v>
                </c:pt>
                <c:pt idx="2">
                  <c:v>0</c:v>
                </c:pt>
                <c:pt idx="3">
                  <c:v>0</c:v>
                </c:pt>
                <c:pt idx="4">
                  <c:v>0</c:v>
                </c:pt>
                <c:pt idx="5">
                  <c:v>0</c:v>
                </c:pt>
                <c:pt idx="6">
                  <c:v>0</c:v>
                </c:pt>
                <c:pt idx="7">
                  <c:v>0</c:v>
                </c:pt>
                <c:pt idx="8">
                  <c:v>0</c:v>
                </c:pt>
                <c:pt idx="9">
                  <c:v>0</c:v>
                </c:pt>
                <c:pt idx="10">
                  <c:v>0</c:v>
                </c:pt>
                <c:pt idx="11">
                  <c:v>0</c:v>
                </c:pt>
                <c:pt idx="12">
                  <c:v>5.2654247084793747E-71</c:v>
                </c:pt>
                <c:pt idx="13">
                  <c:v>2.0148272778143092E-275</c:v>
                </c:pt>
                <c:pt idx="14">
                  <c:v>0</c:v>
                </c:pt>
                <c:pt idx="15">
                  <c:v>0</c:v>
                </c:pt>
                <c:pt idx="16">
                  <c:v>0</c:v>
                </c:pt>
                <c:pt idx="17">
                  <c:v>0</c:v>
                </c:pt>
                <c:pt idx="18">
                  <c:v>0</c:v>
                </c:pt>
                <c:pt idx="19">
                  <c:v>0</c:v>
                </c:pt>
                <c:pt idx="20">
                  <c:v>0</c:v>
                </c:pt>
                <c:pt idx="21">
                  <c:v>6.7116661102567735E-5</c:v>
                </c:pt>
                <c:pt idx="22">
                  <c:v>1.1294986698410235E-9</c:v>
                </c:pt>
                <c:pt idx="23">
                  <c:v>2.1895726832116212E-14</c:v>
                </c:pt>
                <c:pt idx="24">
                  <c:v>3.7678685203726958E-19</c:v>
                </c:pt>
                <c:pt idx="25">
                  <c:v>1.7860993619979275E-24</c:v>
                </c:pt>
                <c:pt idx="26">
                  <c:v>6.1339647010663817E-31</c:v>
                </c:pt>
                <c:pt idx="27">
                  <c:v>9.0192127016270509E-39</c:v>
                </c:pt>
                <c:pt idx="28">
                  <c:v>4.8136106868167368E-48</c:v>
                </c:pt>
                <c:pt idx="29">
                  <c:v>8.75368941302048E-59</c:v>
                </c:pt>
                <c:pt idx="30">
                  <c:v>5.2654247084793747E-71</c:v>
                </c:pt>
              </c:numCache>
            </c:numRef>
          </c:yVal>
          <c:smooth val="0"/>
          <c:extLst>
            <c:ext xmlns:c16="http://schemas.microsoft.com/office/drawing/2014/chart" uri="{C3380CC4-5D6E-409C-BE32-E72D297353CC}">
              <c16:uniqueId val="{00000000-F1D1-4669-BBD3-CDB77C7D4B40}"/>
            </c:ext>
          </c:extLst>
        </c:ser>
        <c:ser>
          <c:idx val="1"/>
          <c:order val="1"/>
          <c:tx>
            <c:v>地下水基準</c:v>
          </c:tx>
          <c:spPr>
            <a:ln w="19050">
              <a:solidFill>
                <a:srgbClr val="FF0000"/>
              </a:solidFill>
              <a:prstDash val="dash"/>
            </a:ln>
          </c:spPr>
          <c:marker>
            <c:symbol val="none"/>
          </c:marker>
          <c:xVal>
            <c:numRef>
              <c:f>計算シート_1・2・ジクロロエタン!$H$22:$I$22</c:f>
              <c:numCache>
                <c:formatCode>0.0E+00</c:formatCode>
                <c:ptCount val="2"/>
                <c:pt idx="0" formatCode="General">
                  <c:v>1</c:v>
                </c:pt>
                <c:pt idx="1">
                  <c:v>2000</c:v>
                </c:pt>
              </c:numCache>
            </c:numRef>
          </c:xVal>
          <c:yVal>
            <c:numRef>
              <c:f>計算シート_1・2・ジクロロエタン!$H$23:$I$23</c:f>
              <c:numCache>
                <c:formatCode>General</c:formatCode>
                <c:ptCount val="2"/>
                <c:pt idx="0">
                  <c:v>4.0000000000000001E-3</c:v>
                </c:pt>
                <c:pt idx="1">
                  <c:v>4.0000000000000001E-3</c:v>
                </c:pt>
              </c:numCache>
            </c:numRef>
          </c:yVal>
          <c:smooth val="0"/>
          <c:extLst>
            <c:ext xmlns:c16="http://schemas.microsoft.com/office/drawing/2014/chart" uri="{C3380CC4-5D6E-409C-BE32-E72D297353CC}">
              <c16:uniqueId val="{00000001-F1D1-4669-BBD3-CDB77C7D4B40}"/>
            </c:ext>
          </c:extLst>
        </c:ser>
        <c:dLbls>
          <c:showLegendKey val="0"/>
          <c:showVal val="0"/>
          <c:showCatName val="0"/>
          <c:showSerName val="0"/>
          <c:showPercent val="0"/>
          <c:showBubbleSize val="0"/>
        </c:dLbls>
        <c:axId val="196496768"/>
        <c:axId val="196497344"/>
      </c:scatterChart>
      <c:valAx>
        <c:axId val="196496768"/>
        <c:scaling>
          <c:orientation val="minMax"/>
          <c:max val="500"/>
        </c:scaling>
        <c:delete val="0"/>
        <c:axPos val="b"/>
        <c:majorGridlines/>
        <c:title>
          <c:tx>
            <c:rich>
              <a:bodyPr/>
              <a:lstStyle/>
              <a:p>
                <a:pPr>
                  <a:defRPr/>
                </a:pPr>
                <a:r>
                  <a:rPr lang="ja-JP" altLang="en-US"/>
                  <a:t>汚染源からの距離（</a:t>
                </a:r>
                <a:r>
                  <a:rPr lang="en-US" altLang="en-US"/>
                  <a:t>ｍ）</a:t>
                </a:r>
              </a:p>
            </c:rich>
          </c:tx>
          <c:overlay val="0"/>
        </c:title>
        <c:numFmt formatCode="General" sourceLinked="1"/>
        <c:majorTickMark val="cross"/>
        <c:minorTickMark val="out"/>
        <c:tickLblPos val="nextTo"/>
        <c:crossAx val="196497344"/>
        <c:crossesAt val="1.0000000000000028E-3"/>
        <c:crossBetween val="midCat"/>
      </c:valAx>
      <c:valAx>
        <c:axId val="196497344"/>
        <c:scaling>
          <c:logBase val="10"/>
          <c:orientation val="minMax"/>
          <c:min val="1.0000000000000028E-3"/>
        </c:scaling>
        <c:delete val="0"/>
        <c:axPos val="l"/>
        <c:majorGridlines/>
        <c:title>
          <c:tx>
            <c:rich>
              <a:bodyPr rot="-5400000" vert="horz"/>
              <a:lstStyle/>
              <a:p>
                <a:pPr>
                  <a:defRPr/>
                </a:pPr>
                <a:r>
                  <a:rPr lang="ja-JP" altLang="en-US"/>
                  <a:t>地下水汚染濃度</a:t>
                </a:r>
                <a:r>
                  <a:rPr lang="en-US" altLang="ja-JP"/>
                  <a:t>(mg/L)</a:t>
                </a:r>
                <a:endParaRPr lang="ja-JP" altLang="en-US"/>
              </a:p>
            </c:rich>
          </c:tx>
          <c:overlay val="0"/>
        </c:title>
        <c:numFmt formatCode="General" sourceLinked="0"/>
        <c:majorTickMark val="cross"/>
        <c:minorTickMark val="out"/>
        <c:tickLblPos val="nextTo"/>
        <c:crossAx val="196496768"/>
        <c:crosses val="autoZero"/>
        <c:crossBetween val="midCat"/>
      </c:valAx>
    </c:plotArea>
    <c:legend>
      <c:legendPos val="b"/>
      <c:overlay val="0"/>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地下水濃度(mg/L)</c:v>
          </c:tx>
          <c:spPr>
            <a:ln w="28575">
              <a:noFill/>
            </a:ln>
          </c:spPr>
          <c:xVal>
            <c:numRef>
              <c:f>計算シート_1・1・ジクロロエチレン!$BI$30:$CE$30</c:f>
              <c:numCache>
                <c:formatCode>General</c:formatCode>
                <c:ptCount val="23"/>
                <c:pt idx="0">
                  <c:v>865</c:v>
                </c:pt>
                <c:pt idx="1">
                  <c:v>864</c:v>
                </c:pt>
                <c:pt idx="2">
                  <c:v>863</c:v>
                </c:pt>
                <c:pt idx="3">
                  <c:v>862</c:v>
                </c:pt>
                <c:pt idx="4">
                  <c:v>861</c:v>
                </c:pt>
                <c:pt idx="5">
                  <c:v>860</c:v>
                </c:pt>
                <c:pt idx="6">
                  <c:v>859</c:v>
                </c:pt>
                <c:pt idx="7">
                  <c:v>858</c:v>
                </c:pt>
                <c:pt idx="8">
                  <c:v>857</c:v>
                </c:pt>
                <c:pt idx="9">
                  <c:v>856</c:v>
                </c:pt>
                <c:pt idx="10">
                  <c:v>855</c:v>
                </c:pt>
                <c:pt idx="11">
                  <c:v>854</c:v>
                </c:pt>
                <c:pt idx="12">
                  <c:v>853</c:v>
                </c:pt>
                <c:pt idx="13">
                  <c:v>852</c:v>
                </c:pt>
                <c:pt idx="14">
                  <c:v>851</c:v>
                </c:pt>
                <c:pt idx="15">
                  <c:v>850</c:v>
                </c:pt>
                <c:pt idx="16">
                  <c:v>849</c:v>
                </c:pt>
                <c:pt idx="17">
                  <c:v>848</c:v>
                </c:pt>
                <c:pt idx="18">
                  <c:v>847</c:v>
                </c:pt>
                <c:pt idx="19">
                  <c:v>846</c:v>
                </c:pt>
                <c:pt idx="20">
                  <c:v>845</c:v>
                </c:pt>
                <c:pt idx="21">
                  <c:v>858</c:v>
                </c:pt>
                <c:pt idx="22">
                  <c:v>1</c:v>
                </c:pt>
              </c:numCache>
            </c:numRef>
          </c:xVal>
          <c:yVal>
            <c:numRef>
              <c:f>計算シート_1・1・ジクロロエチレン!$BI$27:$CE$27</c:f>
              <c:numCache>
                <c:formatCode>0.00E+00</c:formatCode>
                <c:ptCount val="23"/>
                <c:pt idx="0">
                  <c:v>9.6794601459537097E-2</c:v>
                </c:pt>
                <c:pt idx="1">
                  <c:v>9.7237812250349664E-2</c:v>
                </c:pt>
                <c:pt idx="2">
                  <c:v>9.7683112167576996E-2</c:v>
                </c:pt>
                <c:pt idx="3">
                  <c:v>9.8130511505043955E-2</c:v>
                </c:pt>
                <c:pt idx="4">
                  <c:v>9.8580020610473287E-2</c:v>
                </c:pt>
                <c:pt idx="5">
                  <c:v>9.9031649885792272E-2</c:v>
                </c:pt>
                <c:pt idx="6">
                  <c:v>9.948540978744011E-2</c:v>
                </c:pt>
                <c:pt idx="7">
                  <c:v>9.994131082667812E-2</c:v>
                </c:pt>
                <c:pt idx="8">
                  <c:v>0.1003993635699016</c:v>
                </c:pt>
                <c:pt idx="9">
                  <c:v>0.10085957863895366</c:v>
                </c:pt>
                <c:pt idx="10">
                  <c:v>0.10132196671144092</c:v>
                </c:pt>
                <c:pt idx="11">
                  <c:v>0.10178653852105159</c:v>
                </c:pt>
                <c:pt idx="12">
                  <c:v>0.10225330485787486</c:v>
                </c:pt>
                <c:pt idx="13">
                  <c:v>0.10272227656872335</c:v>
                </c:pt>
                <c:pt idx="14">
                  <c:v>0.10319346455745654</c:v>
                </c:pt>
                <c:pt idx="15">
                  <c:v>0.10366687978530698</c:v>
                </c:pt>
                <c:pt idx="16">
                  <c:v>0.10414253327120826</c:v>
                </c:pt>
                <c:pt idx="17">
                  <c:v>0.10462043609212521</c:v>
                </c:pt>
                <c:pt idx="18">
                  <c:v>0.10510059938338584</c:v>
                </c:pt>
                <c:pt idx="19">
                  <c:v>0.10558303433901603</c:v>
                </c:pt>
                <c:pt idx="20">
                  <c:v>0.10606775221207593</c:v>
                </c:pt>
                <c:pt idx="21">
                  <c:v>9.994131082667812E-2</c:v>
                </c:pt>
                <c:pt idx="22">
                  <c:v>73.352073407495098</c:v>
                </c:pt>
              </c:numCache>
            </c:numRef>
          </c:yVal>
          <c:smooth val="0"/>
          <c:extLst>
            <c:ext xmlns:c16="http://schemas.microsoft.com/office/drawing/2014/chart" uri="{C3380CC4-5D6E-409C-BE32-E72D297353CC}">
              <c16:uniqueId val="{00000000-83AA-448C-8F40-478E2E27472F}"/>
            </c:ext>
          </c:extLst>
        </c:ser>
        <c:ser>
          <c:idx val="1"/>
          <c:order val="1"/>
          <c:tx>
            <c:v>地下水基準</c:v>
          </c:tx>
          <c:spPr>
            <a:ln w="19050">
              <a:solidFill>
                <a:srgbClr val="FF0000"/>
              </a:solidFill>
              <a:prstDash val="dash"/>
            </a:ln>
          </c:spPr>
          <c:marker>
            <c:symbol val="none"/>
          </c:marker>
          <c:xVal>
            <c:numRef>
              <c:f>計算シート_1・1・ジクロロエチレン!$H$24:$I$24</c:f>
              <c:numCache>
                <c:formatCode>General</c:formatCode>
                <c:ptCount val="2"/>
                <c:pt idx="0">
                  <c:v>865</c:v>
                </c:pt>
                <c:pt idx="1">
                  <c:v>845</c:v>
                </c:pt>
              </c:numCache>
            </c:numRef>
          </c:xVal>
          <c:yVal>
            <c:numRef>
              <c:f>計算シート_1・1・ジクロロエチレン!$H$23:$I$23</c:f>
              <c:numCache>
                <c:formatCode>General</c:formatCode>
                <c:ptCount val="2"/>
                <c:pt idx="0">
                  <c:v>0.1</c:v>
                </c:pt>
                <c:pt idx="1">
                  <c:v>0.1</c:v>
                </c:pt>
              </c:numCache>
            </c:numRef>
          </c:yVal>
          <c:smooth val="0"/>
          <c:extLst>
            <c:ext xmlns:c16="http://schemas.microsoft.com/office/drawing/2014/chart" uri="{C3380CC4-5D6E-409C-BE32-E72D297353CC}">
              <c16:uniqueId val="{00000001-83AA-448C-8F40-478E2E27472F}"/>
            </c:ext>
          </c:extLst>
        </c:ser>
        <c:dLbls>
          <c:showLegendKey val="0"/>
          <c:showVal val="0"/>
          <c:showCatName val="0"/>
          <c:showSerName val="0"/>
          <c:showPercent val="0"/>
          <c:showBubbleSize val="0"/>
        </c:dLbls>
        <c:axId val="196500800"/>
        <c:axId val="196894720"/>
      </c:scatterChart>
      <c:valAx>
        <c:axId val="196500800"/>
        <c:scaling>
          <c:orientation val="minMax"/>
        </c:scaling>
        <c:delete val="0"/>
        <c:axPos val="b"/>
        <c:majorGridlines/>
        <c:title>
          <c:tx>
            <c:rich>
              <a:bodyPr/>
              <a:lstStyle/>
              <a:p>
                <a:pPr>
                  <a:defRPr/>
                </a:pPr>
                <a:r>
                  <a:rPr lang="ja-JP" altLang="en-US"/>
                  <a:t>汚染源からの距離（</a:t>
                </a:r>
                <a:r>
                  <a:rPr lang="en-US" altLang="en-US"/>
                  <a:t>ｍ）</a:t>
                </a:r>
              </a:p>
            </c:rich>
          </c:tx>
          <c:overlay val="0"/>
        </c:title>
        <c:numFmt formatCode="General" sourceLinked="1"/>
        <c:majorTickMark val="cross"/>
        <c:minorTickMark val="out"/>
        <c:tickLblPos val="nextTo"/>
        <c:crossAx val="196894720"/>
        <c:crosses val="autoZero"/>
        <c:crossBetween val="midCat"/>
      </c:valAx>
      <c:valAx>
        <c:axId val="196894720"/>
        <c:scaling>
          <c:orientation val="minMax"/>
        </c:scaling>
        <c:delete val="0"/>
        <c:axPos val="l"/>
        <c:majorGridlines/>
        <c:title>
          <c:tx>
            <c:rich>
              <a:bodyPr rot="-5400000" vert="horz"/>
              <a:lstStyle/>
              <a:p>
                <a:pPr>
                  <a:defRPr/>
                </a:pPr>
                <a:r>
                  <a:rPr lang="ja-JP" altLang="en-US"/>
                  <a:t>地下水汚染濃度</a:t>
                </a:r>
                <a:r>
                  <a:rPr lang="en-US" altLang="ja-JP"/>
                  <a:t>(mg/L)</a:t>
                </a:r>
                <a:endParaRPr lang="ja-JP" altLang="en-US"/>
              </a:p>
            </c:rich>
          </c:tx>
          <c:overlay val="0"/>
        </c:title>
        <c:numFmt formatCode="General" sourceLinked="0"/>
        <c:majorTickMark val="cross"/>
        <c:minorTickMark val="out"/>
        <c:tickLblPos val="nextTo"/>
        <c:crossAx val="196500800"/>
        <c:crosses val="autoZero"/>
        <c:crossBetween val="midCat"/>
      </c:valAx>
    </c:plotArea>
    <c:legend>
      <c:legendPos val="b"/>
      <c:overlay val="0"/>
    </c:legend>
    <c:plotVisOnly val="1"/>
    <c:dispBlanksAs val="gap"/>
    <c:showDLblsOverMax val="0"/>
  </c:chart>
  <c:spPr>
    <a:ln>
      <a:noFill/>
    </a:ln>
  </c:spPr>
  <c:printSettings>
    <c:headerFooter/>
    <c:pageMargins b="0.75000000000000167" l="0.70000000000000062" r="0.70000000000000062" t="0.75000000000000167"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地下水濃度(mg/L)</c:v>
          </c:tx>
          <c:spPr>
            <a:ln w="19050">
              <a:solidFill>
                <a:schemeClr val="accent1"/>
              </a:solidFill>
            </a:ln>
          </c:spPr>
          <c:marker>
            <c:symbol val="none"/>
          </c:marker>
          <c:xVal>
            <c:numRef>
              <c:f>計算シート_1・1・ジクロロエチレン!$I$30:$AM$30</c:f>
              <c:numCache>
                <c:formatCode>General</c:formatCode>
                <c:ptCount val="31"/>
                <c:pt idx="0">
                  <c:v>1</c:v>
                </c:pt>
                <c:pt idx="1">
                  <c:v>858</c:v>
                </c:pt>
                <c:pt idx="2">
                  <c:v>100000</c:v>
                </c:pt>
                <c:pt idx="3">
                  <c:v>200000</c:v>
                </c:pt>
                <c:pt idx="4">
                  <c:v>300000</c:v>
                </c:pt>
                <c:pt idx="5">
                  <c:v>400000</c:v>
                </c:pt>
                <c:pt idx="6">
                  <c:v>500000</c:v>
                </c:pt>
                <c:pt idx="7">
                  <c:v>600000</c:v>
                </c:pt>
                <c:pt idx="8">
                  <c:v>700000</c:v>
                </c:pt>
                <c:pt idx="9">
                  <c:v>800000</c:v>
                </c:pt>
                <c:pt idx="10">
                  <c:v>900000</c:v>
                </c:pt>
                <c:pt idx="11">
                  <c:v>1000000</c:v>
                </c:pt>
                <c:pt idx="12">
                  <c:v>10000</c:v>
                </c:pt>
                <c:pt idx="13">
                  <c:v>20000</c:v>
                </c:pt>
                <c:pt idx="14">
                  <c:v>30000</c:v>
                </c:pt>
                <c:pt idx="15">
                  <c:v>40000</c:v>
                </c:pt>
                <c:pt idx="16">
                  <c:v>50000</c:v>
                </c:pt>
                <c:pt idx="17">
                  <c:v>60000</c:v>
                </c:pt>
                <c:pt idx="18">
                  <c:v>70000</c:v>
                </c:pt>
                <c:pt idx="19">
                  <c:v>80000</c:v>
                </c:pt>
                <c:pt idx="20">
                  <c:v>90000</c:v>
                </c:pt>
                <c:pt idx="21" formatCode="#,##0_);[Red]\(#,##0\)">
                  <c:v>1000</c:v>
                </c:pt>
                <c:pt idx="22">
                  <c:v>2000</c:v>
                </c:pt>
                <c:pt idx="23">
                  <c:v>3000</c:v>
                </c:pt>
                <c:pt idx="24">
                  <c:v>4000</c:v>
                </c:pt>
                <c:pt idx="25">
                  <c:v>5000</c:v>
                </c:pt>
                <c:pt idx="26">
                  <c:v>6000</c:v>
                </c:pt>
                <c:pt idx="27">
                  <c:v>7000</c:v>
                </c:pt>
                <c:pt idx="28">
                  <c:v>8000</c:v>
                </c:pt>
                <c:pt idx="29">
                  <c:v>9000</c:v>
                </c:pt>
                <c:pt idx="30">
                  <c:v>10000</c:v>
                </c:pt>
              </c:numCache>
            </c:numRef>
          </c:xVal>
          <c:yVal>
            <c:numRef>
              <c:f>計算シート_1・1・ジクロロエチレン!$I$27:$AM$27</c:f>
              <c:numCache>
                <c:formatCode>0.00E+00</c:formatCode>
                <c:ptCount val="31"/>
                <c:pt idx="0">
                  <c:v>100</c:v>
                </c:pt>
                <c:pt idx="1">
                  <c:v>9.994131082667812E-2</c:v>
                </c:pt>
                <c:pt idx="2">
                  <c:v>0</c:v>
                </c:pt>
                <c:pt idx="3">
                  <c:v>0</c:v>
                </c:pt>
                <c:pt idx="4">
                  <c:v>0</c:v>
                </c:pt>
                <c:pt idx="5">
                  <c:v>0</c:v>
                </c:pt>
                <c:pt idx="6">
                  <c:v>0</c:v>
                </c:pt>
                <c:pt idx="7">
                  <c:v>0</c:v>
                </c:pt>
                <c:pt idx="8">
                  <c:v>0</c:v>
                </c:pt>
                <c:pt idx="9">
                  <c:v>0</c:v>
                </c:pt>
                <c:pt idx="10">
                  <c:v>0</c:v>
                </c:pt>
                <c:pt idx="11">
                  <c:v>0</c:v>
                </c:pt>
                <c:pt idx="12">
                  <c:v>3.7884769937226776E-67</c:v>
                </c:pt>
                <c:pt idx="13">
                  <c:v>1.4704860580538453E-291</c:v>
                </c:pt>
                <c:pt idx="14">
                  <c:v>0</c:v>
                </c:pt>
                <c:pt idx="15">
                  <c:v>0</c:v>
                </c:pt>
                <c:pt idx="16">
                  <c:v>0</c:v>
                </c:pt>
                <c:pt idx="17">
                  <c:v>0</c:v>
                </c:pt>
                <c:pt idx="18">
                  <c:v>0</c:v>
                </c:pt>
                <c:pt idx="19">
                  <c:v>0</c:v>
                </c:pt>
                <c:pt idx="20">
                  <c:v>0</c:v>
                </c:pt>
                <c:pt idx="21">
                  <c:v>5.2496252939107028E-2</c:v>
                </c:pt>
                <c:pt idx="22">
                  <c:v>5.3652072770553404E-4</c:v>
                </c:pt>
                <c:pt idx="23">
                  <c:v>1.2211639639144287E-6</c:v>
                </c:pt>
                <c:pt idx="24">
                  <c:v>1.4411182695568249E-10</c:v>
                </c:pt>
                <c:pt idx="25">
                  <c:v>5.3109812555310226E-16</c:v>
                </c:pt>
                <c:pt idx="26">
                  <c:v>5.2215748275141055E-23</c:v>
                </c:pt>
                <c:pt idx="27">
                  <c:v>1.287521416851929E-31</c:v>
                </c:pt>
                <c:pt idx="28">
                  <c:v>7.7292840226802095E-42</c:v>
                </c:pt>
                <c:pt idx="29">
                  <c:v>1.1112841550839914E-53</c:v>
                </c:pt>
                <c:pt idx="30">
                  <c:v>3.7884769937226776E-67</c:v>
                </c:pt>
              </c:numCache>
            </c:numRef>
          </c:yVal>
          <c:smooth val="0"/>
          <c:extLst>
            <c:ext xmlns:c16="http://schemas.microsoft.com/office/drawing/2014/chart" uri="{C3380CC4-5D6E-409C-BE32-E72D297353CC}">
              <c16:uniqueId val="{00000000-F1D1-4669-BBD3-CDB77C7D4B40}"/>
            </c:ext>
          </c:extLst>
        </c:ser>
        <c:ser>
          <c:idx val="1"/>
          <c:order val="1"/>
          <c:tx>
            <c:v>地下水基準</c:v>
          </c:tx>
          <c:spPr>
            <a:ln w="19050">
              <a:solidFill>
                <a:srgbClr val="FF0000"/>
              </a:solidFill>
              <a:prstDash val="dash"/>
            </a:ln>
          </c:spPr>
          <c:marker>
            <c:symbol val="none"/>
          </c:marker>
          <c:xVal>
            <c:numRef>
              <c:f>計算シート_1・1・ジクロロエチレン!$H$22:$I$22</c:f>
              <c:numCache>
                <c:formatCode>0.0E+00</c:formatCode>
                <c:ptCount val="2"/>
                <c:pt idx="0" formatCode="General">
                  <c:v>1</c:v>
                </c:pt>
                <c:pt idx="1">
                  <c:v>2000</c:v>
                </c:pt>
              </c:numCache>
            </c:numRef>
          </c:xVal>
          <c:yVal>
            <c:numRef>
              <c:f>計算シート_1・1・ジクロロエチレン!$H$23:$I$23</c:f>
              <c:numCache>
                <c:formatCode>General</c:formatCode>
                <c:ptCount val="2"/>
                <c:pt idx="0">
                  <c:v>0.1</c:v>
                </c:pt>
                <c:pt idx="1">
                  <c:v>0.1</c:v>
                </c:pt>
              </c:numCache>
            </c:numRef>
          </c:yVal>
          <c:smooth val="0"/>
          <c:extLst>
            <c:ext xmlns:c16="http://schemas.microsoft.com/office/drawing/2014/chart" uri="{C3380CC4-5D6E-409C-BE32-E72D297353CC}">
              <c16:uniqueId val="{00000001-F1D1-4669-BBD3-CDB77C7D4B40}"/>
            </c:ext>
          </c:extLst>
        </c:ser>
        <c:dLbls>
          <c:showLegendKey val="0"/>
          <c:showVal val="0"/>
          <c:showCatName val="0"/>
          <c:showSerName val="0"/>
          <c:showPercent val="0"/>
          <c:showBubbleSize val="0"/>
        </c:dLbls>
        <c:axId val="196895296"/>
        <c:axId val="196895872"/>
      </c:scatterChart>
      <c:valAx>
        <c:axId val="196895296"/>
        <c:scaling>
          <c:orientation val="minMax"/>
          <c:max val="500"/>
        </c:scaling>
        <c:delete val="0"/>
        <c:axPos val="b"/>
        <c:majorGridlines/>
        <c:title>
          <c:tx>
            <c:rich>
              <a:bodyPr/>
              <a:lstStyle/>
              <a:p>
                <a:pPr>
                  <a:defRPr/>
                </a:pPr>
                <a:r>
                  <a:rPr lang="ja-JP" altLang="en-US"/>
                  <a:t>汚染源からの距離（</a:t>
                </a:r>
                <a:r>
                  <a:rPr lang="en-US" altLang="en-US"/>
                  <a:t>ｍ）</a:t>
                </a:r>
              </a:p>
            </c:rich>
          </c:tx>
          <c:overlay val="0"/>
        </c:title>
        <c:numFmt formatCode="General" sourceLinked="1"/>
        <c:majorTickMark val="cross"/>
        <c:minorTickMark val="out"/>
        <c:tickLblPos val="nextTo"/>
        <c:crossAx val="196895872"/>
        <c:crossesAt val="1.0000000000000028E-3"/>
        <c:crossBetween val="midCat"/>
      </c:valAx>
      <c:valAx>
        <c:axId val="196895872"/>
        <c:scaling>
          <c:logBase val="10"/>
          <c:orientation val="minMax"/>
          <c:min val="1.0000000000000028E-3"/>
        </c:scaling>
        <c:delete val="0"/>
        <c:axPos val="l"/>
        <c:majorGridlines/>
        <c:title>
          <c:tx>
            <c:rich>
              <a:bodyPr rot="-5400000" vert="horz"/>
              <a:lstStyle/>
              <a:p>
                <a:pPr>
                  <a:defRPr/>
                </a:pPr>
                <a:r>
                  <a:rPr lang="ja-JP" altLang="en-US"/>
                  <a:t>地下水汚染濃度</a:t>
                </a:r>
                <a:r>
                  <a:rPr lang="en-US" altLang="ja-JP"/>
                  <a:t>(mg/L)</a:t>
                </a:r>
                <a:endParaRPr lang="ja-JP" altLang="en-US"/>
              </a:p>
            </c:rich>
          </c:tx>
          <c:overlay val="0"/>
        </c:title>
        <c:numFmt formatCode="General" sourceLinked="0"/>
        <c:majorTickMark val="cross"/>
        <c:minorTickMark val="out"/>
        <c:tickLblPos val="nextTo"/>
        <c:crossAx val="196895296"/>
        <c:crosses val="autoZero"/>
        <c:crossBetween val="midCat"/>
      </c:valAx>
    </c:plotArea>
    <c:legend>
      <c:legendPos val="b"/>
      <c:overlay val="0"/>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地下水濃度(mg/L)</c:v>
          </c:tx>
          <c:spPr>
            <a:ln w="28575">
              <a:noFill/>
            </a:ln>
          </c:spPr>
          <c:xVal>
            <c:numRef>
              <c:f>計算シート_1・2・ジクロロエチレン!$BI$30:$CE$30</c:f>
              <c:numCache>
                <c:formatCode>General</c:formatCode>
                <c:ptCount val="23"/>
                <c:pt idx="0">
                  <c:v>1075</c:v>
                </c:pt>
                <c:pt idx="1">
                  <c:v>1074</c:v>
                </c:pt>
                <c:pt idx="2">
                  <c:v>1073</c:v>
                </c:pt>
                <c:pt idx="3">
                  <c:v>1072</c:v>
                </c:pt>
                <c:pt idx="4">
                  <c:v>1071</c:v>
                </c:pt>
                <c:pt idx="5">
                  <c:v>1070</c:v>
                </c:pt>
                <c:pt idx="6">
                  <c:v>1069</c:v>
                </c:pt>
                <c:pt idx="7">
                  <c:v>1068</c:v>
                </c:pt>
                <c:pt idx="8">
                  <c:v>1067</c:v>
                </c:pt>
                <c:pt idx="9">
                  <c:v>1066</c:v>
                </c:pt>
                <c:pt idx="10">
                  <c:v>1065</c:v>
                </c:pt>
                <c:pt idx="11">
                  <c:v>1064</c:v>
                </c:pt>
                <c:pt idx="12">
                  <c:v>1063</c:v>
                </c:pt>
                <c:pt idx="13">
                  <c:v>1062</c:v>
                </c:pt>
                <c:pt idx="14">
                  <c:v>1061</c:v>
                </c:pt>
                <c:pt idx="15">
                  <c:v>1060</c:v>
                </c:pt>
                <c:pt idx="16">
                  <c:v>1059</c:v>
                </c:pt>
                <c:pt idx="17">
                  <c:v>1058</c:v>
                </c:pt>
                <c:pt idx="18">
                  <c:v>1057</c:v>
                </c:pt>
                <c:pt idx="19">
                  <c:v>1056</c:v>
                </c:pt>
                <c:pt idx="20">
                  <c:v>1055</c:v>
                </c:pt>
                <c:pt idx="21">
                  <c:v>1061</c:v>
                </c:pt>
                <c:pt idx="22">
                  <c:v>1</c:v>
                </c:pt>
              </c:numCache>
            </c:numRef>
          </c:xVal>
          <c:yVal>
            <c:numRef>
              <c:f>計算シート_1・2・ジクロロエチレン!$BI$27:$CE$27</c:f>
              <c:numCache>
                <c:formatCode>0.00E+00</c:formatCode>
                <c:ptCount val="23"/>
                <c:pt idx="0">
                  <c:v>3.748294935316944E-2</c:v>
                </c:pt>
                <c:pt idx="1">
                  <c:v>3.7651164568831622E-2</c:v>
                </c:pt>
                <c:pt idx="2">
                  <c:v>3.7820145041308047E-2</c:v>
                </c:pt>
                <c:pt idx="3">
                  <c:v>3.7989894353923914E-2</c:v>
                </c:pt>
                <c:pt idx="4">
                  <c:v>3.8160416107478598E-2</c:v>
                </c:pt>
                <c:pt idx="5">
                  <c:v>3.8331713920335443E-2</c:v>
                </c:pt>
                <c:pt idx="6">
                  <c:v>3.8503791428511951E-2</c:v>
                </c:pt>
                <c:pt idx="7">
                  <c:v>3.8676652285770656E-2</c:v>
                </c:pt>
                <c:pt idx="8">
                  <c:v>3.8850300163710452E-2</c:v>
                </c:pt>
                <c:pt idx="9">
                  <c:v>3.9024738751858176E-2</c:v>
                </c:pt>
                <c:pt idx="10">
                  <c:v>3.9199971757761166E-2</c:v>
                </c:pt>
                <c:pt idx="11">
                  <c:v>3.9376002907079703E-2</c:v>
                </c:pt>
                <c:pt idx="12">
                  <c:v>3.9552835943680698E-2</c:v>
                </c:pt>
                <c:pt idx="13">
                  <c:v>3.9730474629731269E-2</c:v>
                </c:pt>
                <c:pt idx="14">
                  <c:v>3.9908922745793121E-2</c:v>
                </c:pt>
                <c:pt idx="15">
                  <c:v>4.0088184090917474E-2</c:v>
                </c:pt>
                <c:pt idx="16">
                  <c:v>4.026826248274043E-2</c:v>
                </c:pt>
                <c:pt idx="17">
                  <c:v>4.044916175757883E-2</c:v>
                </c:pt>
                <c:pt idx="18">
                  <c:v>4.0630885770526738E-2</c:v>
                </c:pt>
                <c:pt idx="19">
                  <c:v>4.0813438395552459E-2</c:v>
                </c:pt>
                <c:pt idx="20">
                  <c:v>4.0996823525595971E-2</c:v>
                </c:pt>
                <c:pt idx="21">
                  <c:v>3.9908922745793121E-2</c:v>
                </c:pt>
                <c:pt idx="22">
                  <c:v>73.352066227883256</c:v>
                </c:pt>
              </c:numCache>
            </c:numRef>
          </c:yVal>
          <c:smooth val="0"/>
          <c:extLst>
            <c:ext xmlns:c16="http://schemas.microsoft.com/office/drawing/2014/chart" uri="{C3380CC4-5D6E-409C-BE32-E72D297353CC}">
              <c16:uniqueId val="{00000000-83AA-448C-8F40-478E2E27472F}"/>
            </c:ext>
          </c:extLst>
        </c:ser>
        <c:ser>
          <c:idx val="1"/>
          <c:order val="1"/>
          <c:tx>
            <c:v>地下水基準</c:v>
          </c:tx>
          <c:spPr>
            <a:ln w="19050">
              <a:solidFill>
                <a:srgbClr val="FF0000"/>
              </a:solidFill>
              <a:prstDash val="dash"/>
            </a:ln>
          </c:spPr>
          <c:marker>
            <c:symbol val="none"/>
          </c:marker>
          <c:xVal>
            <c:numRef>
              <c:f>計算シート_1・2・ジクロロエチレン!$H$24:$I$24</c:f>
              <c:numCache>
                <c:formatCode>General</c:formatCode>
                <c:ptCount val="2"/>
                <c:pt idx="0">
                  <c:v>1075</c:v>
                </c:pt>
                <c:pt idx="1">
                  <c:v>1055</c:v>
                </c:pt>
              </c:numCache>
            </c:numRef>
          </c:xVal>
          <c:yVal>
            <c:numRef>
              <c:f>計算シート_1・2・ジクロロエチレン!$H$23:$I$23</c:f>
              <c:numCache>
                <c:formatCode>General</c:formatCode>
                <c:ptCount val="2"/>
                <c:pt idx="0">
                  <c:v>0.04</c:v>
                </c:pt>
                <c:pt idx="1">
                  <c:v>0.04</c:v>
                </c:pt>
              </c:numCache>
            </c:numRef>
          </c:yVal>
          <c:smooth val="0"/>
          <c:extLst>
            <c:ext xmlns:c16="http://schemas.microsoft.com/office/drawing/2014/chart" uri="{C3380CC4-5D6E-409C-BE32-E72D297353CC}">
              <c16:uniqueId val="{00000001-83AA-448C-8F40-478E2E27472F}"/>
            </c:ext>
          </c:extLst>
        </c:ser>
        <c:dLbls>
          <c:showLegendKey val="0"/>
          <c:showVal val="0"/>
          <c:showCatName val="0"/>
          <c:showSerName val="0"/>
          <c:showPercent val="0"/>
          <c:showBubbleSize val="0"/>
        </c:dLbls>
        <c:axId val="196897024"/>
        <c:axId val="196899904"/>
      </c:scatterChart>
      <c:valAx>
        <c:axId val="196897024"/>
        <c:scaling>
          <c:orientation val="minMax"/>
        </c:scaling>
        <c:delete val="0"/>
        <c:axPos val="b"/>
        <c:majorGridlines/>
        <c:title>
          <c:tx>
            <c:rich>
              <a:bodyPr/>
              <a:lstStyle/>
              <a:p>
                <a:pPr>
                  <a:defRPr/>
                </a:pPr>
                <a:r>
                  <a:rPr lang="ja-JP" altLang="en-US"/>
                  <a:t>汚染源からの距離（</a:t>
                </a:r>
                <a:r>
                  <a:rPr lang="en-US" altLang="en-US"/>
                  <a:t>ｍ）</a:t>
                </a:r>
              </a:p>
            </c:rich>
          </c:tx>
          <c:overlay val="0"/>
        </c:title>
        <c:numFmt formatCode="General" sourceLinked="1"/>
        <c:majorTickMark val="cross"/>
        <c:minorTickMark val="out"/>
        <c:tickLblPos val="nextTo"/>
        <c:crossAx val="196899904"/>
        <c:crosses val="autoZero"/>
        <c:crossBetween val="midCat"/>
      </c:valAx>
      <c:valAx>
        <c:axId val="196899904"/>
        <c:scaling>
          <c:orientation val="minMax"/>
        </c:scaling>
        <c:delete val="0"/>
        <c:axPos val="l"/>
        <c:majorGridlines/>
        <c:title>
          <c:tx>
            <c:rich>
              <a:bodyPr rot="-5400000" vert="horz"/>
              <a:lstStyle/>
              <a:p>
                <a:pPr>
                  <a:defRPr/>
                </a:pPr>
                <a:r>
                  <a:rPr lang="ja-JP" altLang="en-US"/>
                  <a:t>地下水汚染濃度</a:t>
                </a:r>
                <a:r>
                  <a:rPr lang="en-US" altLang="ja-JP"/>
                  <a:t>(mg/L)</a:t>
                </a:r>
                <a:endParaRPr lang="ja-JP" altLang="en-US"/>
              </a:p>
            </c:rich>
          </c:tx>
          <c:overlay val="0"/>
        </c:title>
        <c:numFmt formatCode="General" sourceLinked="0"/>
        <c:majorTickMark val="cross"/>
        <c:minorTickMark val="out"/>
        <c:tickLblPos val="nextTo"/>
        <c:crossAx val="196897024"/>
        <c:crosses val="autoZero"/>
        <c:crossBetween val="midCat"/>
      </c:valAx>
    </c:plotArea>
    <c:legend>
      <c:legendPos val="b"/>
      <c:overlay val="0"/>
    </c:legend>
    <c:plotVisOnly val="1"/>
    <c:dispBlanksAs val="gap"/>
    <c:showDLblsOverMax val="0"/>
  </c:chart>
  <c:spPr>
    <a:ln>
      <a:noFill/>
    </a:ln>
  </c:spPr>
  <c:printSettings>
    <c:headerFooter/>
    <c:pageMargins b="0.75000000000000167" l="0.70000000000000062" r="0.70000000000000062" t="0.75000000000000167"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地下水濃度(mg/L)</c:v>
          </c:tx>
          <c:spPr>
            <a:ln w="19050">
              <a:solidFill>
                <a:schemeClr val="accent1"/>
              </a:solidFill>
            </a:ln>
          </c:spPr>
          <c:marker>
            <c:symbol val="none"/>
          </c:marker>
          <c:xVal>
            <c:numRef>
              <c:f>計算シート_1・2・ジクロロエチレン!$I$30:$AM$30</c:f>
              <c:numCache>
                <c:formatCode>General</c:formatCode>
                <c:ptCount val="31"/>
                <c:pt idx="0">
                  <c:v>1</c:v>
                </c:pt>
                <c:pt idx="1">
                  <c:v>1061</c:v>
                </c:pt>
                <c:pt idx="2">
                  <c:v>100000</c:v>
                </c:pt>
                <c:pt idx="3">
                  <c:v>200000</c:v>
                </c:pt>
                <c:pt idx="4">
                  <c:v>300000</c:v>
                </c:pt>
                <c:pt idx="5">
                  <c:v>400000</c:v>
                </c:pt>
                <c:pt idx="6">
                  <c:v>500000</c:v>
                </c:pt>
                <c:pt idx="7">
                  <c:v>600000</c:v>
                </c:pt>
                <c:pt idx="8">
                  <c:v>700000</c:v>
                </c:pt>
                <c:pt idx="9">
                  <c:v>800000</c:v>
                </c:pt>
                <c:pt idx="10">
                  <c:v>900000</c:v>
                </c:pt>
                <c:pt idx="11">
                  <c:v>1000000</c:v>
                </c:pt>
                <c:pt idx="12">
                  <c:v>10000</c:v>
                </c:pt>
                <c:pt idx="13">
                  <c:v>20000</c:v>
                </c:pt>
                <c:pt idx="14">
                  <c:v>30000</c:v>
                </c:pt>
                <c:pt idx="15">
                  <c:v>40000</c:v>
                </c:pt>
                <c:pt idx="16">
                  <c:v>50000</c:v>
                </c:pt>
                <c:pt idx="17">
                  <c:v>60000</c:v>
                </c:pt>
                <c:pt idx="18">
                  <c:v>70000</c:v>
                </c:pt>
                <c:pt idx="19">
                  <c:v>80000</c:v>
                </c:pt>
                <c:pt idx="20">
                  <c:v>90000</c:v>
                </c:pt>
                <c:pt idx="21" formatCode="#,##0_);[Red]\(#,##0\)">
                  <c:v>1000</c:v>
                </c:pt>
                <c:pt idx="22">
                  <c:v>2000</c:v>
                </c:pt>
                <c:pt idx="23">
                  <c:v>3000</c:v>
                </c:pt>
                <c:pt idx="24">
                  <c:v>4000</c:v>
                </c:pt>
                <c:pt idx="25">
                  <c:v>5000</c:v>
                </c:pt>
                <c:pt idx="26">
                  <c:v>6000</c:v>
                </c:pt>
                <c:pt idx="27">
                  <c:v>7000</c:v>
                </c:pt>
                <c:pt idx="28">
                  <c:v>8000</c:v>
                </c:pt>
                <c:pt idx="29">
                  <c:v>9000</c:v>
                </c:pt>
                <c:pt idx="30">
                  <c:v>10000</c:v>
                </c:pt>
              </c:numCache>
            </c:numRef>
          </c:xVal>
          <c:yVal>
            <c:numRef>
              <c:f>計算シート_1・2・ジクロロエチレン!$I$27:$AM$27</c:f>
              <c:numCache>
                <c:formatCode>0.00E+00</c:formatCode>
                <c:ptCount val="31"/>
                <c:pt idx="0">
                  <c:v>100</c:v>
                </c:pt>
                <c:pt idx="1">
                  <c:v>3.9908922745793121E-2</c:v>
                </c:pt>
                <c:pt idx="2">
                  <c:v>0</c:v>
                </c:pt>
                <c:pt idx="3">
                  <c:v>0</c:v>
                </c:pt>
                <c:pt idx="4">
                  <c:v>0</c:v>
                </c:pt>
                <c:pt idx="5">
                  <c:v>0</c:v>
                </c:pt>
                <c:pt idx="6">
                  <c:v>0</c:v>
                </c:pt>
                <c:pt idx="7">
                  <c:v>0</c:v>
                </c:pt>
                <c:pt idx="8">
                  <c:v>0</c:v>
                </c:pt>
                <c:pt idx="9">
                  <c:v>0</c:v>
                </c:pt>
                <c:pt idx="10">
                  <c:v>0</c:v>
                </c:pt>
                <c:pt idx="11">
                  <c:v>0</c:v>
                </c:pt>
                <c:pt idx="12">
                  <c:v>1.6828791571732287E-67</c:v>
                </c:pt>
                <c:pt idx="13">
                  <c:v>5.0107503836480049E-293</c:v>
                </c:pt>
                <c:pt idx="14">
                  <c:v>0</c:v>
                </c:pt>
                <c:pt idx="15">
                  <c:v>0</c:v>
                </c:pt>
                <c:pt idx="16">
                  <c:v>0</c:v>
                </c:pt>
                <c:pt idx="17">
                  <c:v>0</c:v>
                </c:pt>
                <c:pt idx="18">
                  <c:v>0</c:v>
                </c:pt>
                <c:pt idx="19">
                  <c:v>0</c:v>
                </c:pt>
                <c:pt idx="20">
                  <c:v>0</c:v>
                </c:pt>
                <c:pt idx="21">
                  <c:v>5.2487536544268701E-2</c:v>
                </c:pt>
                <c:pt idx="22">
                  <c:v>5.3242550723207101E-4</c:v>
                </c:pt>
                <c:pt idx="23">
                  <c:v>1.1730500888761733E-6</c:v>
                </c:pt>
                <c:pt idx="24">
                  <c:v>1.3088295364633353E-10</c:v>
                </c:pt>
                <c:pt idx="25">
                  <c:v>4.4733281504066667E-16</c:v>
                </c:pt>
                <c:pt idx="26">
                  <c:v>4.0063746341299969E-23</c:v>
                </c:pt>
                <c:pt idx="27">
                  <c:v>8.8431924448518043E-32</c:v>
                </c:pt>
                <c:pt idx="28">
                  <c:v>4.6707026392158006E-42</c:v>
                </c:pt>
                <c:pt idx="29">
                  <c:v>5.8072908006180322E-54</c:v>
                </c:pt>
                <c:pt idx="30">
                  <c:v>1.6828791571732287E-67</c:v>
                </c:pt>
              </c:numCache>
            </c:numRef>
          </c:yVal>
          <c:smooth val="0"/>
          <c:extLst>
            <c:ext xmlns:c16="http://schemas.microsoft.com/office/drawing/2014/chart" uri="{C3380CC4-5D6E-409C-BE32-E72D297353CC}">
              <c16:uniqueId val="{00000000-F1D1-4669-BBD3-CDB77C7D4B40}"/>
            </c:ext>
          </c:extLst>
        </c:ser>
        <c:ser>
          <c:idx val="1"/>
          <c:order val="1"/>
          <c:tx>
            <c:v>地下水基準</c:v>
          </c:tx>
          <c:spPr>
            <a:ln w="19050">
              <a:solidFill>
                <a:srgbClr val="FF0000"/>
              </a:solidFill>
              <a:prstDash val="dash"/>
            </a:ln>
          </c:spPr>
          <c:marker>
            <c:symbol val="none"/>
          </c:marker>
          <c:xVal>
            <c:numRef>
              <c:f>計算シート_1・2・ジクロロエチレン!$H$22:$I$22</c:f>
              <c:numCache>
                <c:formatCode>0.0E+00</c:formatCode>
                <c:ptCount val="2"/>
                <c:pt idx="0" formatCode="General">
                  <c:v>1</c:v>
                </c:pt>
                <c:pt idx="1">
                  <c:v>2000</c:v>
                </c:pt>
              </c:numCache>
            </c:numRef>
          </c:xVal>
          <c:yVal>
            <c:numRef>
              <c:f>計算シート_1・2・ジクロロエチレン!$H$23:$I$23</c:f>
              <c:numCache>
                <c:formatCode>General</c:formatCode>
                <c:ptCount val="2"/>
                <c:pt idx="0">
                  <c:v>0.04</c:v>
                </c:pt>
                <c:pt idx="1">
                  <c:v>0.04</c:v>
                </c:pt>
              </c:numCache>
            </c:numRef>
          </c:yVal>
          <c:smooth val="0"/>
          <c:extLst>
            <c:ext xmlns:c16="http://schemas.microsoft.com/office/drawing/2014/chart" uri="{C3380CC4-5D6E-409C-BE32-E72D297353CC}">
              <c16:uniqueId val="{00000001-F1D1-4669-BBD3-CDB77C7D4B40}"/>
            </c:ext>
          </c:extLst>
        </c:ser>
        <c:dLbls>
          <c:showLegendKey val="0"/>
          <c:showVal val="0"/>
          <c:showCatName val="0"/>
          <c:showSerName val="0"/>
          <c:showPercent val="0"/>
          <c:showBubbleSize val="0"/>
        </c:dLbls>
        <c:axId val="196901056"/>
        <c:axId val="196901632"/>
      </c:scatterChart>
      <c:valAx>
        <c:axId val="196901056"/>
        <c:scaling>
          <c:orientation val="minMax"/>
          <c:max val="500"/>
        </c:scaling>
        <c:delete val="0"/>
        <c:axPos val="b"/>
        <c:majorGridlines/>
        <c:title>
          <c:tx>
            <c:rich>
              <a:bodyPr/>
              <a:lstStyle/>
              <a:p>
                <a:pPr>
                  <a:defRPr/>
                </a:pPr>
                <a:r>
                  <a:rPr lang="ja-JP" altLang="en-US"/>
                  <a:t>汚染源からの距離（</a:t>
                </a:r>
                <a:r>
                  <a:rPr lang="en-US" altLang="en-US"/>
                  <a:t>ｍ）</a:t>
                </a:r>
              </a:p>
            </c:rich>
          </c:tx>
          <c:overlay val="0"/>
        </c:title>
        <c:numFmt formatCode="General" sourceLinked="1"/>
        <c:majorTickMark val="cross"/>
        <c:minorTickMark val="out"/>
        <c:tickLblPos val="nextTo"/>
        <c:crossAx val="196901632"/>
        <c:crossesAt val="1.0000000000000028E-3"/>
        <c:crossBetween val="midCat"/>
      </c:valAx>
      <c:valAx>
        <c:axId val="196901632"/>
        <c:scaling>
          <c:logBase val="10"/>
          <c:orientation val="minMax"/>
          <c:min val="1.0000000000000028E-3"/>
        </c:scaling>
        <c:delete val="0"/>
        <c:axPos val="l"/>
        <c:majorGridlines/>
        <c:title>
          <c:tx>
            <c:rich>
              <a:bodyPr rot="-5400000" vert="horz"/>
              <a:lstStyle/>
              <a:p>
                <a:pPr>
                  <a:defRPr/>
                </a:pPr>
                <a:r>
                  <a:rPr lang="ja-JP" altLang="en-US"/>
                  <a:t>地下水汚染濃度</a:t>
                </a:r>
                <a:r>
                  <a:rPr lang="en-US" altLang="ja-JP"/>
                  <a:t>(mg/L)</a:t>
                </a:r>
                <a:endParaRPr lang="ja-JP" altLang="en-US"/>
              </a:p>
            </c:rich>
          </c:tx>
          <c:overlay val="0"/>
        </c:title>
        <c:numFmt formatCode="General" sourceLinked="0"/>
        <c:majorTickMark val="cross"/>
        <c:minorTickMark val="out"/>
        <c:tickLblPos val="nextTo"/>
        <c:crossAx val="196901056"/>
        <c:crosses val="autoZero"/>
        <c:crossBetween val="midCat"/>
      </c:valAx>
    </c:plotArea>
    <c:legend>
      <c:legendPos val="b"/>
      <c:overlay val="0"/>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地下水濃度(mg/L)</c:v>
          </c:tx>
          <c:spPr>
            <a:ln w="28575">
              <a:noFill/>
            </a:ln>
          </c:spPr>
          <c:xVal>
            <c:numRef>
              <c:f>計算シート_1・1・1・トリクロロエタン!$BI$30:$CE$30</c:f>
              <c:numCache>
                <c:formatCode>General</c:formatCode>
                <c:ptCount val="23"/>
                <c:pt idx="0">
                  <c:v>185</c:v>
                </c:pt>
                <c:pt idx="1">
                  <c:v>184</c:v>
                </c:pt>
                <c:pt idx="2">
                  <c:v>183</c:v>
                </c:pt>
                <c:pt idx="3">
                  <c:v>182</c:v>
                </c:pt>
                <c:pt idx="4">
                  <c:v>181</c:v>
                </c:pt>
                <c:pt idx="5">
                  <c:v>180</c:v>
                </c:pt>
                <c:pt idx="6">
                  <c:v>179</c:v>
                </c:pt>
                <c:pt idx="7">
                  <c:v>178</c:v>
                </c:pt>
                <c:pt idx="8">
                  <c:v>177</c:v>
                </c:pt>
                <c:pt idx="9">
                  <c:v>176</c:v>
                </c:pt>
                <c:pt idx="10">
                  <c:v>175</c:v>
                </c:pt>
                <c:pt idx="11">
                  <c:v>174</c:v>
                </c:pt>
                <c:pt idx="12">
                  <c:v>173</c:v>
                </c:pt>
                <c:pt idx="13">
                  <c:v>172</c:v>
                </c:pt>
                <c:pt idx="14">
                  <c:v>171</c:v>
                </c:pt>
                <c:pt idx="15">
                  <c:v>170</c:v>
                </c:pt>
                <c:pt idx="16">
                  <c:v>169</c:v>
                </c:pt>
                <c:pt idx="17">
                  <c:v>168</c:v>
                </c:pt>
                <c:pt idx="18">
                  <c:v>167</c:v>
                </c:pt>
                <c:pt idx="19">
                  <c:v>166</c:v>
                </c:pt>
                <c:pt idx="20">
                  <c:v>165</c:v>
                </c:pt>
                <c:pt idx="21">
                  <c:v>179</c:v>
                </c:pt>
                <c:pt idx="22">
                  <c:v>1</c:v>
                </c:pt>
              </c:numCache>
            </c:numRef>
          </c:xVal>
          <c:yVal>
            <c:numRef>
              <c:f>計算シート_1・1・1・トリクロロエタン!$BI$27:$CE$27</c:f>
              <c:numCache>
                <c:formatCode>0.00E+00</c:formatCode>
                <c:ptCount val="23"/>
                <c:pt idx="0">
                  <c:v>0.91406612965569511</c:v>
                </c:pt>
                <c:pt idx="1">
                  <c:v>0.92635060182055817</c:v>
                </c:pt>
                <c:pt idx="2">
                  <c:v>0.93881397174451831</c:v>
                </c:pt>
                <c:pt idx="3">
                  <c:v>0.95145916824931398</c:v>
                </c:pt>
                <c:pt idx="4">
                  <c:v>0.96428917639731027</c:v>
                </c:pt>
                <c:pt idx="5">
                  <c:v>0.9773070388019035</c:v>
                </c:pt>
                <c:pt idx="6">
                  <c:v>0.99051585697535027</c:v>
                </c:pt>
                <c:pt idx="7">
                  <c:v>1.003918792715315</c:v>
                </c:pt>
                <c:pt idx="8">
                  <c:v>1.0175190695314853</c:v>
                </c:pt>
                <c:pt idx="9">
                  <c:v>1.0313199741136452</c:v>
                </c:pt>
                <c:pt idx="10">
                  <c:v>1.0453248578426788</c:v>
                </c:pt>
                <c:pt idx="11">
                  <c:v>1.0595371383460048</c:v>
                </c:pt>
                <c:pt idx="12">
                  <c:v>1.0739603010990419</c:v>
                </c:pt>
                <c:pt idx="13">
                  <c:v>1.088597901074337</c:v>
                </c:pt>
                <c:pt idx="14">
                  <c:v>1.103453564440084</c:v>
                </c:pt>
                <c:pt idx="15">
                  <c:v>1.1185309903098224</c:v>
                </c:pt>
                <c:pt idx="16">
                  <c:v>1.1338339525451753</c:v>
                </c:pt>
                <c:pt idx="17">
                  <c:v>1.1493663016135875</c:v>
                </c:pt>
                <c:pt idx="18">
                  <c:v>1.1651319665030808</c:v>
                </c:pt>
                <c:pt idx="19">
                  <c:v>1.1811349566961589</c:v>
                </c:pt>
                <c:pt idx="20">
                  <c:v>1.1973793642050679</c:v>
                </c:pt>
                <c:pt idx="21">
                  <c:v>0.99051585697535027</c:v>
                </c:pt>
                <c:pt idx="22">
                  <c:v>72.864892978692012</c:v>
                </c:pt>
              </c:numCache>
            </c:numRef>
          </c:yVal>
          <c:smooth val="0"/>
          <c:extLst>
            <c:ext xmlns:c16="http://schemas.microsoft.com/office/drawing/2014/chart" uri="{C3380CC4-5D6E-409C-BE32-E72D297353CC}">
              <c16:uniqueId val="{00000000-83AA-448C-8F40-478E2E27472F}"/>
            </c:ext>
          </c:extLst>
        </c:ser>
        <c:ser>
          <c:idx val="1"/>
          <c:order val="1"/>
          <c:tx>
            <c:v>地下水基準</c:v>
          </c:tx>
          <c:spPr>
            <a:ln w="19050">
              <a:solidFill>
                <a:srgbClr val="FF0000"/>
              </a:solidFill>
              <a:prstDash val="dash"/>
            </a:ln>
          </c:spPr>
          <c:marker>
            <c:symbol val="none"/>
          </c:marker>
          <c:xVal>
            <c:numRef>
              <c:f>計算シート_1・1・1・トリクロロエタン!$H$24:$I$24</c:f>
              <c:numCache>
                <c:formatCode>General</c:formatCode>
                <c:ptCount val="2"/>
                <c:pt idx="0">
                  <c:v>185</c:v>
                </c:pt>
                <c:pt idx="1">
                  <c:v>165</c:v>
                </c:pt>
              </c:numCache>
            </c:numRef>
          </c:xVal>
          <c:yVal>
            <c:numRef>
              <c:f>計算シート_1・1・1・トリクロロエタン!$H$23:$I$23</c:f>
              <c:numCache>
                <c:formatCode>General</c:formatCode>
                <c:ptCount val="2"/>
                <c:pt idx="0">
                  <c:v>1</c:v>
                </c:pt>
                <c:pt idx="1">
                  <c:v>1</c:v>
                </c:pt>
              </c:numCache>
            </c:numRef>
          </c:yVal>
          <c:smooth val="0"/>
          <c:extLst>
            <c:ext xmlns:c16="http://schemas.microsoft.com/office/drawing/2014/chart" uri="{C3380CC4-5D6E-409C-BE32-E72D297353CC}">
              <c16:uniqueId val="{00000001-83AA-448C-8F40-478E2E27472F}"/>
            </c:ext>
          </c:extLst>
        </c:ser>
        <c:dLbls>
          <c:showLegendKey val="0"/>
          <c:showVal val="0"/>
          <c:showCatName val="0"/>
          <c:showSerName val="0"/>
          <c:showPercent val="0"/>
          <c:showBubbleSize val="0"/>
        </c:dLbls>
        <c:axId val="197904064"/>
        <c:axId val="197904640"/>
      </c:scatterChart>
      <c:valAx>
        <c:axId val="197904064"/>
        <c:scaling>
          <c:orientation val="minMax"/>
        </c:scaling>
        <c:delete val="0"/>
        <c:axPos val="b"/>
        <c:majorGridlines/>
        <c:title>
          <c:tx>
            <c:rich>
              <a:bodyPr/>
              <a:lstStyle/>
              <a:p>
                <a:pPr>
                  <a:defRPr/>
                </a:pPr>
                <a:r>
                  <a:rPr lang="ja-JP" altLang="en-US"/>
                  <a:t>汚染源からの距離（</a:t>
                </a:r>
                <a:r>
                  <a:rPr lang="en-US" altLang="en-US"/>
                  <a:t>ｍ）</a:t>
                </a:r>
              </a:p>
            </c:rich>
          </c:tx>
          <c:overlay val="0"/>
        </c:title>
        <c:numFmt formatCode="General" sourceLinked="1"/>
        <c:majorTickMark val="cross"/>
        <c:minorTickMark val="out"/>
        <c:tickLblPos val="nextTo"/>
        <c:crossAx val="197904640"/>
        <c:crosses val="autoZero"/>
        <c:crossBetween val="midCat"/>
      </c:valAx>
      <c:valAx>
        <c:axId val="197904640"/>
        <c:scaling>
          <c:orientation val="minMax"/>
        </c:scaling>
        <c:delete val="0"/>
        <c:axPos val="l"/>
        <c:majorGridlines/>
        <c:title>
          <c:tx>
            <c:rich>
              <a:bodyPr rot="-5400000" vert="horz"/>
              <a:lstStyle/>
              <a:p>
                <a:pPr>
                  <a:defRPr/>
                </a:pPr>
                <a:r>
                  <a:rPr lang="ja-JP" altLang="en-US"/>
                  <a:t>地下水汚染濃度</a:t>
                </a:r>
                <a:r>
                  <a:rPr lang="en-US" altLang="ja-JP"/>
                  <a:t>(mg/L)</a:t>
                </a:r>
                <a:endParaRPr lang="ja-JP" altLang="en-US"/>
              </a:p>
            </c:rich>
          </c:tx>
          <c:overlay val="0"/>
        </c:title>
        <c:numFmt formatCode="General" sourceLinked="0"/>
        <c:majorTickMark val="cross"/>
        <c:minorTickMark val="out"/>
        <c:tickLblPos val="nextTo"/>
        <c:crossAx val="197904064"/>
        <c:crosses val="autoZero"/>
        <c:crossBetween val="midCat"/>
      </c:valAx>
    </c:plotArea>
    <c:legend>
      <c:legendPos val="b"/>
      <c:overlay val="0"/>
    </c:legend>
    <c:plotVisOnly val="1"/>
    <c:dispBlanksAs val="gap"/>
    <c:showDLblsOverMax val="0"/>
  </c:chart>
  <c:spPr>
    <a:ln>
      <a:noFill/>
    </a:ln>
  </c:spPr>
  <c:printSettings>
    <c:headerFooter/>
    <c:pageMargins b="0.75000000000000167" l="0.70000000000000062" r="0.70000000000000062" t="0.75000000000000167"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地下水濃度(mg/L)</c:v>
          </c:tx>
          <c:spPr>
            <a:ln w="19050">
              <a:solidFill>
                <a:schemeClr val="accent1"/>
              </a:solidFill>
            </a:ln>
          </c:spPr>
          <c:marker>
            <c:symbol val="none"/>
          </c:marker>
          <c:xVal>
            <c:numRef>
              <c:f>計算シート_1・1・1・トリクロロエタン!$I$30:$AM$30</c:f>
              <c:numCache>
                <c:formatCode>General</c:formatCode>
                <c:ptCount val="31"/>
                <c:pt idx="0">
                  <c:v>1</c:v>
                </c:pt>
                <c:pt idx="1">
                  <c:v>179</c:v>
                </c:pt>
                <c:pt idx="2">
                  <c:v>100000</c:v>
                </c:pt>
                <c:pt idx="3">
                  <c:v>200000</c:v>
                </c:pt>
                <c:pt idx="4">
                  <c:v>300000</c:v>
                </c:pt>
                <c:pt idx="5">
                  <c:v>400000</c:v>
                </c:pt>
                <c:pt idx="6">
                  <c:v>500000</c:v>
                </c:pt>
                <c:pt idx="7">
                  <c:v>600000</c:v>
                </c:pt>
                <c:pt idx="8">
                  <c:v>700000</c:v>
                </c:pt>
                <c:pt idx="9">
                  <c:v>800000</c:v>
                </c:pt>
                <c:pt idx="10">
                  <c:v>900000</c:v>
                </c:pt>
                <c:pt idx="11">
                  <c:v>1000000</c:v>
                </c:pt>
                <c:pt idx="12">
                  <c:v>10000</c:v>
                </c:pt>
                <c:pt idx="13">
                  <c:v>20000</c:v>
                </c:pt>
                <c:pt idx="14">
                  <c:v>30000</c:v>
                </c:pt>
                <c:pt idx="15">
                  <c:v>40000</c:v>
                </c:pt>
                <c:pt idx="16">
                  <c:v>50000</c:v>
                </c:pt>
                <c:pt idx="17">
                  <c:v>60000</c:v>
                </c:pt>
                <c:pt idx="18">
                  <c:v>70000</c:v>
                </c:pt>
                <c:pt idx="19">
                  <c:v>80000</c:v>
                </c:pt>
                <c:pt idx="20">
                  <c:v>90000</c:v>
                </c:pt>
                <c:pt idx="21" formatCode="#,##0_);[Red]\(#,##0\)">
                  <c:v>1000</c:v>
                </c:pt>
                <c:pt idx="22">
                  <c:v>2000</c:v>
                </c:pt>
                <c:pt idx="23">
                  <c:v>3000</c:v>
                </c:pt>
                <c:pt idx="24">
                  <c:v>4000</c:v>
                </c:pt>
                <c:pt idx="25">
                  <c:v>5000</c:v>
                </c:pt>
                <c:pt idx="26">
                  <c:v>6000</c:v>
                </c:pt>
                <c:pt idx="27">
                  <c:v>7000</c:v>
                </c:pt>
                <c:pt idx="28">
                  <c:v>8000</c:v>
                </c:pt>
                <c:pt idx="29">
                  <c:v>9000</c:v>
                </c:pt>
                <c:pt idx="30">
                  <c:v>10000</c:v>
                </c:pt>
              </c:numCache>
            </c:numRef>
          </c:xVal>
          <c:yVal>
            <c:numRef>
              <c:f>計算シート_1・1・1・トリクロロエタン!$I$27:$AM$27</c:f>
              <c:numCache>
                <c:formatCode>0.00E+00</c:formatCode>
                <c:ptCount val="31"/>
                <c:pt idx="0">
                  <c:v>100</c:v>
                </c:pt>
                <c:pt idx="1">
                  <c:v>0.99051585697535027</c:v>
                </c:pt>
                <c:pt idx="2">
                  <c:v>0</c:v>
                </c:pt>
                <c:pt idx="3">
                  <c:v>0</c:v>
                </c:pt>
                <c:pt idx="4">
                  <c:v>0</c:v>
                </c:pt>
                <c:pt idx="5">
                  <c:v>0</c:v>
                </c:pt>
                <c:pt idx="6">
                  <c:v>0</c:v>
                </c:pt>
                <c:pt idx="7">
                  <c:v>0</c:v>
                </c:pt>
                <c:pt idx="8">
                  <c:v>0</c:v>
                </c:pt>
                <c:pt idx="9">
                  <c:v>0</c:v>
                </c:pt>
                <c:pt idx="10">
                  <c:v>0</c:v>
                </c:pt>
                <c:pt idx="11">
                  <c:v>0</c:v>
                </c:pt>
                <c:pt idx="12">
                  <c:v>3.0180850441387317E-91</c:v>
                </c:pt>
                <c:pt idx="13">
                  <c:v>0</c:v>
                </c:pt>
                <c:pt idx="14">
                  <c:v>0</c:v>
                </c:pt>
                <c:pt idx="15">
                  <c:v>0</c:v>
                </c:pt>
                <c:pt idx="16">
                  <c:v>0</c:v>
                </c:pt>
                <c:pt idx="17">
                  <c:v>0</c:v>
                </c:pt>
                <c:pt idx="18">
                  <c:v>0</c:v>
                </c:pt>
                <c:pt idx="19">
                  <c:v>0</c:v>
                </c:pt>
                <c:pt idx="20">
                  <c:v>0</c:v>
                </c:pt>
                <c:pt idx="21">
                  <c:v>6.7116654181829407E-5</c:v>
                </c:pt>
                <c:pt idx="22">
                  <c:v>1.1282445458387546E-9</c:v>
                </c:pt>
                <c:pt idx="23">
                  <c:v>1.8044628864004865E-14</c:v>
                </c:pt>
                <c:pt idx="24">
                  <c:v>5.106785364116188E-20</c:v>
                </c:pt>
                <c:pt idx="25">
                  <c:v>3.9441662613730219E-27</c:v>
                </c:pt>
                <c:pt idx="26">
                  <c:v>4.4198787460499811E-36</c:v>
                </c:pt>
                <c:pt idx="27">
                  <c:v>6.0260157458648079E-47</c:v>
                </c:pt>
                <c:pt idx="28">
                  <c:v>9.3687317490334957E-60</c:v>
                </c:pt>
                <c:pt idx="29">
                  <c:v>1.6116912403935459E-74</c:v>
                </c:pt>
                <c:pt idx="30">
                  <c:v>3.0180850441387317E-91</c:v>
                </c:pt>
              </c:numCache>
            </c:numRef>
          </c:yVal>
          <c:smooth val="0"/>
          <c:extLst>
            <c:ext xmlns:c16="http://schemas.microsoft.com/office/drawing/2014/chart" uri="{C3380CC4-5D6E-409C-BE32-E72D297353CC}">
              <c16:uniqueId val="{00000000-F1D1-4669-BBD3-CDB77C7D4B40}"/>
            </c:ext>
          </c:extLst>
        </c:ser>
        <c:ser>
          <c:idx val="1"/>
          <c:order val="1"/>
          <c:tx>
            <c:v>地下水基準</c:v>
          </c:tx>
          <c:spPr>
            <a:ln w="19050">
              <a:solidFill>
                <a:srgbClr val="FF0000"/>
              </a:solidFill>
              <a:prstDash val="dash"/>
            </a:ln>
          </c:spPr>
          <c:marker>
            <c:symbol val="none"/>
          </c:marker>
          <c:xVal>
            <c:numRef>
              <c:f>計算シート_1・1・1・トリクロロエタン!$H$22:$I$22</c:f>
              <c:numCache>
                <c:formatCode>0.0E+00</c:formatCode>
                <c:ptCount val="2"/>
                <c:pt idx="0" formatCode="General">
                  <c:v>1</c:v>
                </c:pt>
                <c:pt idx="1">
                  <c:v>500</c:v>
                </c:pt>
              </c:numCache>
            </c:numRef>
          </c:xVal>
          <c:yVal>
            <c:numRef>
              <c:f>計算シート_1・1・1・トリクロロエタン!$H$23:$I$23</c:f>
              <c:numCache>
                <c:formatCode>General</c:formatCode>
                <c:ptCount val="2"/>
                <c:pt idx="0">
                  <c:v>1</c:v>
                </c:pt>
                <c:pt idx="1">
                  <c:v>1</c:v>
                </c:pt>
              </c:numCache>
            </c:numRef>
          </c:yVal>
          <c:smooth val="0"/>
          <c:extLst>
            <c:ext xmlns:c16="http://schemas.microsoft.com/office/drawing/2014/chart" uri="{C3380CC4-5D6E-409C-BE32-E72D297353CC}">
              <c16:uniqueId val="{00000001-F1D1-4669-BBD3-CDB77C7D4B40}"/>
            </c:ext>
          </c:extLst>
        </c:ser>
        <c:dLbls>
          <c:showLegendKey val="0"/>
          <c:showVal val="0"/>
          <c:showCatName val="0"/>
          <c:showSerName val="0"/>
          <c:showPercent val="0"/>
          <c:showBubbleSize val="0"/>
        </c:dLbls>
        <c:axId val="197905216"/>
        <c:axId val="197905792"/>
      </c:scatterChart>
      <c:valAx>
        <c:axId val="197905216"/>
        <c:scaling>
          <c:orientation val="minMax"/>
          <c:max val="500"/>
        </c:scaling>
        <c:delete val="0"/>
        <c:axPos val="b"/>
        <c:majorGridlines/>
        <c:title>
          <c:tx>
            <c:rich>
              <a:bodyPr/>
              <a:lstStyle/>
              <a:p>
                <a:pPr>
                  <a:defRPr/>
                </a:pPr>
                <a:r>
                  <a:rPr lang="ja-JP" altLang="en-US"/>
                  <a:t>汚染源からの距離（</a:t>
                </a:r>
                <a:r>
                  <a:rPr lang="en-US" altLang="en-US"/>
                  <a:t>ｍ）</a:t>
                </a:r>
              </a:p>
            </c:rich>
          </c:tx>
          <c:overlay val="0"/>
        </c:title>
        <c:numFmt formatCode="General" sourceLinked="1"/>
        <c:majorTickMark val="cross"/>
        <c:minorTickMark val="out"/>
        <c:tickLblPos val="nextTo"/>
        <c:crossAx val="197905792"/>
        <c:crossesAt val="1.0000000000000028E-3"/>
        <c:crossBetween val="midCat"/>
      </c:valAx>
      <c:valAx>
        <c:axId val="197905792"/>
        <c:scaling>
          <c:logBase val="10"/>
          <c:orientation val="minMax"/>
          <c:min val="1.0000000000000028E-3"/>
        </c:scaling>
        <c:delete val="0"/>
        <c:axPos val="l"/>
        <c:majorGridlines/>
        <c:title>
          <c:tx>
            <c:rich>
              <a:bodyPr rot="-5400000" vert="horz"/>
              <a:lstStyle/>
              <a:p>
                <a:pPr>
                  <a:defRPr/>
                </a:pPr>
                <a:r>
                  <a:rPr lang="ja-JP" altLang="en-US"/>
                  <a:t>地下水汚染濃度</a:t>
                </a:r>
                <a:r>
                  <a:rPr lang="en-US" altLang="ja-JP"/>
                  <a:t>(mg/L)</a:t>
                </a:r>
                <a:endParaRPr lang="ja-JP" altLang="en-US"/>
              </a:p>
            </c:rich>
          </c:tx>
          <c:overlay val="0"/>
        </c:title>
        <c:numFmt formatCode="General" sourceLinked="0"/>
        <c:majorTickMark val="cross"/>
        <c:minorTickMark val="out"/>
        <c:tickLblPos val="nextTo"/>
        <c:crossAx val="197905216"/>
        <c:crosses val="autoZero"/>
        <c:crossBetween val="midCat"/>
      </c:valAx>
    </c:plotArea>
    <c:legend>
      <c:legendPos val="b"/>
      <c:overlay val="0"/>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地下水濃度(mg/L)</c:v>
          </c:tx>
          <c:spPr>
            <a:ln w="28575">
              <a:noFill/>
            </a:ln>
          </c:spPr>
          <c:xVal>
            <c:numRef>
              <c:f>計算シート_1・1・2・トリクロロエタン!$BI$30:$CE$30</c:f>
              <c:numCache>
                <c:formatCode>General</c:formatCode>
                <c:ptCount val="23"/>
                <c:pt idx="0">
                  <c:v>615</c:v>
                </c:pt>
                <c:pt idx="1">
                  <c:v>614</c:v>
                </c:pt>
                <c:pt idx="2">
                  <c:v>613</c:v>
                </c:pt>
                <c:pt idx="3">
                  <c:v>612</c:v>
                </c:pt>
                <c:pt idx="4">
                  <c:v>611</c:v>
                </c:pt>
                <c:pt idx="5">
                  <c:v>610</c:v>
                </c:pt>
                <c:pt idx="6">
                  <c:v>609</c:v>
                </c:pt>
                <c:pt idx="7">
                  <c:v>608</c:v>
                </c:pt>
                <c:pt idx="8">
                  <c:v>607</c:v>
                </c:pt>
                <c:pt idx="9">
                  <c:v>606</c:v>
                </c:pt>
                <c:pt idx="10">
                  <c:v>605</c:v>
                </c:pt>
                <c:pt idx="11">
                  <c:v>604</c:v>
                </c:pt>
                <c:pt idx="12">
                  <c:v>603</c:v>
                </c:pt>
                <c:pt idx="13">
                  <c:v>602</c:v>
                </c:pt>
                <c:pt idx="14">
                  <c:v>601</c:v>
                </c:pt>
                <c:pt idx="15">
                  <c:v>600</c:v>
                </c:pt>
                <c:pt idx="16">
                  <c:v>599</c:v>
                </c:pt>
                <c:pt idx="17">
                  <c:v>598</c:v>
                </c:pt>
                <c:pt idx="18">
                  <c:v>597</c:v>
                </c:pt>
                <c:pt idx="19">
                  <c:v>596</c:v>
                </c:pt>
                <c:pt idx="20">
                  <c:v>595</c:v>
                </c:pt>
                <c:pt idx="21">
                  <c:v>602</c:v>
                </c:pt>
                <c:pt idx="22">
                  <c:v>1</c:v>
                </c:pt>
              </c:numCache>
            </c:numRef>
          </c:xVal>
          <c:yVal>
            <c:numRef>
              <c:f>計算シート_1・1・2・トリクロロエタン!$BI$27:$CE$27</c:f>
              <c:numCache>
                <c:formatCode>0.00E+00</c:formatCode>
                <c:ptCount val="23"/>
                <c:pt idx="0">
                  <c:v>5.1567223061851778E-3</c:v>
                </c:pt>
                <c:pt idx="1">
                  <c:v>5.2161533642168852E-3</c:v>
                </c:pt>
                <c:pt idx="2">
                  <c:v>5.2762763515721237E-3</c:v>
                </c:pt>
                <c:pt idx="3">
                  <c:v>5.3370994268882397E-3</c:v>
                </c:pt>
                <c:pt idx="4">
                  <c:v>5.3986308465569302E-3</c:v>
                </c:pt>
                <c:pt idx="5">
                  <c:v>5.4608789659197328E-3</c:v>
                </c:pt>
                <c:pt idx="6">
                  <c:v>5.5238522404785009E-3</c:v>
                </c:pt>
                <c:pt idx="7">
                  <c:v>5.5875592271211437E-3</c:v>
                </c:pt>
                <c:pt idx="8">
                  <c:v>5.6520085853627019E-3</c:v>
                </c:pt>
                <c:pt idx="9">
                  <c:v>5.7172090786020719E-3</c:v>
                </c:pt>
                <c:pt idx="10">
                  <c:v>5.7831695753944989E-3</c:v>
                </c:pt>
                <c:pt idx="11">
                  <c:v>5.8498990507401174E-3</c:v>
                </c:pt>
                <c:pt idx="12">
                  <c:v>5.9174065873887072E-3</c:v>
                </c:pt>
                <c:pt idx="13">
                  <c:v>5.9857013771608316E-3</c:v>
                </c:pt>
                <c:pt idx="14">
                  <c:v>6.0547927222856868E-3</c:v>
                </c:pt>
                <c:pt idx="15">
                  <c:v>6.1246900367557845E-3</c:v>
                </c:pt>
                <c:pt idx="16">
                  <c:v>6.1954028476987203E-3</c:v>
                </c:pt>
                <c:pt idx="17">
                  <c:v>6.2669407967662306E-3</c:v>
                </c:pt>
                <c:pt idx="18">
                  <c:v>6.3393136415408275E-3</c:v>
                </c:pt>
                <c:pt idx="19">
                  <c:v>6.412531256960125E-3</c:v>
                </c:pt>
                <c:pt idx="20">
                  <c:v>6.4866036367592439E-3</c:v>
                </c:pt>
                <c:pt idx="21">
                  <c:v>5.9857013771608316E-3</c:v>
                </c:pt>
                <c:pt idx="22">
                  <c:v>72.864892978700396</c:v>
                </c:pt>
              </c:numCache>
            </c:numRef>
          </c:yVal>
          <c:smooth val="0"/>
          <c:extLst>
            <c:ext xmlns:c16="http://schemas.microsoft.com/office/drawing/2014/chart" uri="{C3380CC4-5D6E-409C-BE32-E72D297353CC}">
              <c16:uniqueId val="{00000000-83AA-448C-8F40-478E2E27472F}"/>
            </c:ext>
          </c:extLst>
        </c:ser>
        <c:ser>
          <c:idx val="1"/>
          <c:order val="1"/>
          <c:tx>
            <c:v>地下水基準</c:v>
          </c:tx>
          <c:spPr>
            <a:ln w="19050">
              <a:solidFill>
                <a:srgbClr val="FF0000"/>
              </a:solidFill>
              <a:prstDash val="dash"/>
            </a:ln>
          </c:spPr>
          <c:marker>
            <c:symbol val="none"/>
          </c:marker>
          <c:xVal>
            <c:numRef>
              <c:f>計算シート_1・1・2・トリクロロエタン!$H$24:$I$24</c:f>
              <c:numCache>
                <c:formatCode>General</c:formatCode>
                <c:ptCount val="2"/>
                <c:pt idx="0">
                  <c:v>615</c:v>
                </c:pt>
                <c:pt idx="1">
                  <c:v>595</c:v>
                </c:pt>
              </c:numCache>
            </c:numRef>
          </c:xVal>
          <c:yVal>
            <c:numRef>
              <c:f>計算シート_1・1・2・トリクロロエタン!$H$23:$I$23</c:f>
              <c:numCache>
                <c:formatCode>General</c:formatCode>
                <c:ptCount val="2"/>
                <c:pt idx="0">
                  <c:v>6.0000000000000001E-3</c:v>
                </c:pt>
                <c:pt idx="1">
                  <c:v>6.0000000000000001E-3</c:v>
                </c:pt>
              </c:numCache>
            </c:numRef>
          </c:yVal>
          <c:smooth val="0"/>
          <c:extLst>
            <c:ext xmlns:c16="http://schemas.microsoft.com/office/drawing/2014/chart" uri="{C3380CC4-5D6E-409C-BE32-E72D297353CC}">
              <c16:uniqueId val="{00000001-83AA-448C-8F40-478E2E27472F}"/>
            </c:ext>
          </c:extLst>
        </c:ser>
        <c:dLbls>
          <c:showLegendKey val="0"/>
          <c:showVal val="0"/>
          <c:showCatName val="0"/>
          <c:showSerName val="0"/>
          <c:showPercent val="0"/>
          <c:showBubbleSize val="0"/>
        </c:dLbls>
        <c:axId val="197909248"/>
        <c:axId val="197909824"/>
      </c:scatterChart>
      <c:valAx>
        <c:axId val="197909248"/>
        <c:scaling>
          <c:orientation val="minMax"/>
        </c:scaling>
        <c:delete val="0"/>
        <c:axPos val="b"/>
        <c:majorGridlines/>
        <c:title>
          <c:tx>
            <c:rich>
              <a:bodyPr/>
              <a:lstStyle/>
              <a:p>
                <a:pPr>
                  <a:defRPr/>
                </a:pPr>
                <a:r>
                  <a:rPr lang="ja-JP" altLang="en-US"/>
                  <a:t>汚染源からの距離（</a:t>
                </a:r>
                <a:r>
                  <a:rPr lang="en-US" altLang="en-US"/>
                  <a:t>ｍ）</a:t>
                </a:r>
              </a:p>
            </c:rich>
          </c:tx>
          <c:overlay val="0"/>
        </c:title>
        <c:numFmt formatCode="General" sourceLinked="1"/>
        <c:majorTickMark val="cross"/>
        <c:minorTickMark val="out"/>
        <c:tickLblPos val="nextTo"/>
        <c:crossAx val="197909824"/>
        <c:crosses val="autoZero"/>
        <c:crossBetween val="midCat"/>
      </c:valAx>
      <c:valAx>
        <c:axId val="197909824"/>
        <c:scaling>
          <c:orientation val="minMax"/>
        </c:scaling>
        <c:delete val="0"/>
        <c:axPos val="l"/>
        <c:majorGridlines/>
        <c:title>
          <c:tx>
            <c:rich>
              <a:bodyPr rot="-5400000" vert="horz"/>
              <a:lstStyle/>
              <a:p>
                <a:pPr>
                  <a:defRPr/>
                </a:pPr>
                <a:r>
                  <a:rPr lang="ja-JP" altLang="en-US"/>
                  <a:t>地下水汚染濃度</a:t>
                </a:r>
                <a:r>
                  <a:rPr lang="en-US" altLang="ja-JP"/>
                  <a:t>(mg/L)</a:t>
                </a:r>
                <a:endParaRPr lang="ja-JP" altLang="en-US"/>
              </a:p>
            </c:rich>
          </c:tx>
          <c:overlay val="0"/>
        </c:title>
        <c:numFmt formatCode="General" sourceLinked="0"/>
        <c:majorTickMark val="cross"/>
        <c:minorTickMark val="out"/>
        <c:tickLblPos val="nextTo"/>
        <c:crossAx val="197909248"/>
        <c:crosses val="autoZero"/>
        <c:crossBetween val="midCat"/>
      </c:valAx>
    </c:plotArea>
    <c:legend>
      <c:legendPos val="b"/>
      <c:overlay val="0"/>
    </c:legend>
    <c:plotVisOnly val="1"/>
    <c:dispBlanksAs val="gap"/>
    <c:showDLblsOverMax val="0"/>
  </c:chart>
  <c:spPr>
    <a:ln>
      <a:noFill/>
    </a:ln>
  </c:spPr>
  <c:printSettings>
    <c:headerFooter/>
    <c:pageMargins b="0.75000000000000167" l="0.70000000000000062" r="0.70000000000000062" t="0.75000000000000167"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地下水濃度(mg/L)</c:v>
          </c:tx>
          <c:spPr>
            <a:ln w="19050">
              <a:solidFill>
                <a:schemeClr val="accent1"/>
              </a:solidFill>
            </a:ln>
          </c:spPr>
          <c:marker>
            <c:symbol val="none"/>
          </c:marker>
          <c:xVal>
            <c:numRef>
              <c:f>'計算シート (一物質)'!$I$30:$AM$30</c:f>
              <c:numCache>
                <c:formatCode>General</c:formatCode>
                <c:ptCount val="31"/>
                <c:pt idx="0">
                  <c:v>1</c:v>
                </c:pt>
                <c:pt idx="1">
                  <c:v>858</c:v>
                </c:pt>
                <c:pt idx="2">
                  <c:v>100000</c:v>
                </c:pt>
                <c:pt idx="3">
                  <c:v>200000</c:v>
                </c:pt>
                <c:pt idx="4">
                  <c:v>300000</c:v>
                </c:pt>
                <c:pt idx="5">
                  <c:v>400000</c:v>
                </c:pt>
                <c:pt idx="6">
                  <c:v>500000</c:v>
                </c:pt>
                <c:pt idx="7">
                  <c:v>600000</c:v>
                </c:pt>
                <c:pt idx="8">
                  <c:v>700000</c:v>
                </c:pt>
                <c:pt idx="9">
                  <c:v>800000</c:v>
                </c:pt>
                <c:pt idx="10">
                  <c:v>900000</c:v>
                </c:pt>
                <c:pt idx="11">
                  <c:v>1000000</c:v>
                </c:pt>
                <c:pt idx="12">
                  <c:v>10000</c:v>
                </c:pt>
                <c:pt idx="13">
                  <c:v>20000</c:v>
                </c:pt>
                <c:pt idx="14">
                  <c:v>30000</c:v>
                </c:pt>
                <c:pt idx="15">
                  <c:v>40000</c:v>
                </c:pt>
                <c:pt idx="16">
                  <c:v>50000</c:v>
                </c:pt>
                <c:pt idx="17">
                  <c:v>60000</c:v>
                </c:pt>
                <c:pt idx="18">
                  <c:v>70000</c:v>
                </c:pt>
                <c:pt idx="19">
                  <c:v>80000</c:v>
                </c:pt>
                <c:pt idx="20">
                  <c:v>90000</c:v>
                </c:pt>
                <c:pt idx="21" formatCode="#,##0_);[Red]\(#,##0\)">
                  <c:v>1000</c:v>
                </c:pt>
                <c:pt idx="22">
                  <c:v>2000</c:v>
                </c:pt>
                <c:pt idx="23">
                  <c:v>3000</c:v>
                </c:pt>
                <c:pt idx="24">
                  <c:v>4000</c:v>
                </c:pt>
                <c:pt idx="25">
                  <c:v>5000</c:v>
                </c:pt>
                <c:pt idx="26">
                  <c:v>6000</c:v>
                </c:pt>
                <c:pt idx="27">
                  <c:v>7000</c:v>
                </c:pt>
                <c:pt idx="28">
                  <c:v>8000</c:v>
                </c:pt>
                <c:pt idx="29">
                  <c:v>9000</c:v>
                </c:pt>
                <c:pt idx="30">
                  <c:v>10000</c:v>
                </c:pt>
              </c:numCache>
            </c:numRef>
          </c:xVal>
          <c:yVal>
            <c:numRef>
              <c:f>'計算シート (一物質)'!$I$27:$AM$27</c:f>
              <c:numCache>
                <c:formatCode>0.00E+00</c:formatCode>
                <c:ptCount val="31"/>
                <c:pt idx="0">
                  <c:v>100</c:v>
                </c:pt>
                <c:pt idx="1">
                  <c:v>9.994131082667812E-2</c:v>
                </c:pt>
                <c:pt idx="2">
                  <c:v>0</c:v>
                </c:pt>
                <c:pt idx="3">
                  <c:v>0</c:v>
                </c:pt>
                <c:pt idx="4">
                  <c:v>0</c:v>
                </c:pt>
                <c:pt idx="5">
                  <c:v>0</c:v>
                </c:pt>
                <c:pt idx="6">
                  <c:v>0</c:v>
                </c:pt>
                <c:pt idx="7">
                  <c:v>0</c:v>
                </c:pt>
                <c:pt idx="8">
                  <c:v>0</c:v>
                </c:pt>
                <c:pt idx="9">
                  <c:v>0</c:v>
                </c:pt>
                <c:pt idx="10">
                  <c:v>0</c:v>
                </c:pt>
                <c:pt idx="11">
                  <c:v>0</c:v>
                </c:pt>
                <c:pt idx="12">
                  <c:v>3.7884769937226776E-67</c:v>
                </c:pt>
                <c:pt idx="13">
                  <c:v>1.4704860580538453E-291</c:v>
                </c:pt>
                <c:pt idx="14">
                  <c:v>0</c:v>
                </c:pt>
                <c:pt idx="15">
                  <c:v>0</c:v>
                </c:pt>
                <c:pt idx="16">
                  <c:v>0</c:v>
                </c:pt>
                <c:pt idx="17">
                  <c:v>0</c:v>
                </c:pt>
                <c:pt idx="18">
                  <c:v>0</c:v>
                </c:pt>
                <c:pt idx="19">
                  <c:v>0</c:v>
                </c:pt>
                <c:pt idx="20">
                  <c:v>0</c:v>
                </c:pt>
                <c:pt idx="21">
                  <c:v>5.2496252939107028E-2</c:v>
                </c:pt>
                <c:pt idx="22">
                  <c:v>5.3652072770553404E-4</c:v>
                </c:pt>
                <c:pt idx="23">
                  <c:v>1.2211639639144287E-6</c:v>
                </c:pt>
                <c:pt idx="24">
                  <c:v>1.4411182695568249E-10</c:v>
                </c:pt>
                <c:pt idx="25">
                  <c:v>5.3109812555310226E-16</c:v>
                </c:pt>
                <c:pt idx="26">
                  <c:v>5.2215748275141055E-23</c:v>
                </c:pt>
                <c:pt idx="27">
                  <c:v>1.287521416851929E-31</c:v>
                </c:pt>
                <c:pt idx="28">
                  <c:v>7.7292840226802095E-42</c:v>
                </c:pt>
                <c:pt idx="29">
                  <c:v>1.1112841550839914E-53</c:v>
                </c:pt>
                <c:pt idx="30">
                  <c:v>3.7884769937226776E-67</c:v>
                </c:pt>
              </c:numCache>
            </c:numRef>
          </c:yVal>
          <c:smooth val="0"/>
          <c:extLst>
            <c:ext xmlns:c16="http://schemas.microsoft.com/office/drawing/2014/chart" uri="{C3380CC4-5D6E-409C-BE32-E72D297353CC}">
              <c16:uniqueId val="{00000000-F1D1-4669-BBD3-CDB77C7D4B40}"/>
            </c:ext>
          </c:extLst>
        </c:ser>
        <c:ser>
          <c:idx val="1"/>
          <c:order val="1"/>
          <c:tx>
            <c:v>地下水基準</c:v>
          </c:tx>
          <c:spPr>
            <a:ln w="19050">
              <a:solidFill>
                <a:srgbClr val="FF0000"/>
              </a:solidFill>
              <a:prstDash val="dash"/>
            </a:ln>
          </c:spPr>
          <c:marker>
            <c:symbol val="none"/>
          </c:marker>
          <c:xVal>
            <c:numRef>
              <c:f>'計算シート (一物質)'!$H$22:$I$22</c:f>
              <c:numCache>
                <c:formatCode>0.0E+00</c:formatCode>
                <c:ptCount val="2"/>
                <c:pt idx="0" formatCode="General">
                  <c:v>1</c:v>
                </c:pt>
                <c:pt idx="1">
                  <c:v>2000</c:v>
                </c:pt>
              </c:numCache>
            </c:numRef>
          </c:xVal>
          <c:yVal>
            <c:numRef>
              <c:f>'計算シート (一物質)'!$H$23:$I$23</c:f>
              <c:numCache>
                <c:formatCode>General</c:formatCode>
                <c:ptCount val="2"/>
                <c:pt idx="0">
                  <c:v>0.1</c:v>
                </c:pt>
                <c:pt idx="1">
                  <c:v>0.1</c:v>
                </c:pt>
              </c:numCache>
            </c:numRef>
          </c:yVal>
          <c:smooth val="0"/>
          <c:extLst>
            <c:ext xmlns:c16="http://schemas.microsoft.com/office/drawing/2014/chart" uri="{C3380CC4-5D6E-409C-BE32-E72D297353CC}">
              <c16:uniqueId val="{00000001-F1D1-4669-BBD3-CDB77C7D4B40}"/>
            </c:ext>
          </c:extLst>
        </c:ser>
        <c:dLbls>
          <c:showLegendKey val="0"/>
          <c:showVal val="0"/>
          <c:showCatName val="0"/>
          <c:showSerName val="0"/>
          <c:showPercent val="0"/>
          <c:showBubbleSize val="0"/>
        </c:dLbls>
        <c:axId val="141772480"/>
        <c:axId val="141773056"/>
      </c:scatterChart>
      <c:valAx>
        <c:axId val="141772480"/>
        <c:scaling>
          <c:orientation val="minMax"/>
          <c:max val="500"/>
        </c:scaling>
        <c:delete val="0"/>
        <c:axPos val="b"/>
        <c:majorGridlines/>
        <c:title>
          <c:tx>
            <c:rich>
              <a:bodyPr/>
              <a:lstStyle/>
              <a:p>
                <a:pPr>
                  <a:defRPr/>
                </a:pPr>
                <a:r>
                  <a:rPr lang="ja-JP" altLang="en-US"/>
                  <a:t>汚染源からの距離（</a:t>
                </a:r>
                <a:r>
                  <a:rPr lang="en-US" altLang="en-US"/>
                  <a:t>ｍ）</a:t>
                </a:r>
              </a:p>
            </c:rich>
          </c:tx>
          <c:overlay val="0"/>
        </c:title>
        <c:numFmt formatCode="General" sourceLinked="1"/>
        <c:majorTickMark val="cross"/>
        <c:minorTickMark val="out"/>
        <c:tickLblPos val="nextTo"/>
        <c:crossAx val="141773056"/>
        <c:crossesAt val="1.0000000000000028E-3"/>
        <c:crossBetween val="midCat"/>
      </c:valAx>
      <c:valAx>
        <c:axId val="141773056"/>
        <c:scaling>
          <c:logBase val="10"/>
          <c:orientation val="minMax"/>
          <c:min val="1.0000000000000028E-3"/>
        </c:scaling>
        <c:delete val="0"/>
        <c:axPos val="l"/>
        <c:majorGridlines/>
        <c:title>
          <c:tx>
            <c:rich>
              <a:bodyPr rot="-5400000" vert="horz"/>
              <a:lstStyle/>
              <a:p>
                <a:pPr>
                  <a:defRPr/>
                </a:pPr>
                <a:r>
                  <a:rPr lang="ja-JP" altLang="en-US"/>
                  <a:t>地下水汚染濃度</a:t>
                </a:r>
                <a:r>
                  <a:rPr lang="en-US" altLang="ja-JP"/>
                  <a:t>(mg/L)</a:t>
                </a:r>
                <a:endParaRPr lang="ja-JP" altLang="en-US"/>
              </a:p>
            </c:rich>
          </c:tx>
          <c:overlay val="0"/>
        </c:title>
        <c:numFmt formatCode="General" sourceLinked="0"/>
        <c:majorTickMark val="cross"/>
        <c:minorTickMark val="out"/>
        <c:tickLblPos val="nextTo"/>
        <c:crossAx val="141772480"/>
        <c:crosses val="autoZero"/>
        <c:crossBetween val="midCat"/>
      </c:valAx>
    </c:plotArea>
    <c:legend>
      <c:legendPos val="b"/>
      <c:overlay val="0"/>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地下水濃度(mg/L)</c:v>
          </c:tx>
          <c:spPr>
            <a:ln w="19050">
              <a:solidFill>
                <a:schemeClr val="accent1"/>
              </a:solidFill>
            </a:ln>
          </c:spPr>
          <c:marker>
            <c:symbol val="none"/>
          </c:marker>
          <c:xVal>
            <c:numRef>
              <c:f>計算シート_1・1・2・トリクロロエタン!$I$30:$AM$30</c:f>
              <c:numCache>
                <c:formatCode>General</c:formatCode>
                <c:ptCount val="31"/>
                <c:pt idx="0">
                  <c:v>1</c:v>
                </c:pt>
                <c:pt idx="1">
                  <c:v>602</c:v>
                </c:pt>
                <c:pt idx="2">
                  <c:v>100000</c:v>
                </c:pt>
                <c:pt idx="3">
                  <c:v>200000</c:v>
                </c:pt>
                <c:pt idx="4">
                  <c:v>300000</c:v>
                </c:pt>
                <c:pt idx="5">
                  <c:v>400000</c:v>
                </c:pt>
                <c:pt idx="6">
                  <c:v>500000</c:v>
                </c:pt>
                <c:pt idx="7">
                  <c:v>600000</c:v>
                </c:pt>
                <c:pt idx="8">
                  <c:v>700000</c:v>
                </c:pt>
                <c:pt idx="9">
                  <c:v>800000</c:v>
                </c:pt>
                <c:pt idx="10">
                  <c:v>900000</c:v>
                </c:pt>
                <c:pt idx="11">
                  <c:v>1000000</c:v>
                </c:pt>
                <c:pt idx="12">
                  <c:v>10000</c:v>
                </c:pt>
                <c:pt idx="13">
                  <c:v>20000</c:v>
                </c:pt>
                <c:pt idx="14">
                  <c:v>30000</c:v>
                </c:pt>
                <c:pt idx="15">
                  <c:v>40000</c:v>
                </c:pt>
                <c:pt idx="16">
                  <c:v>50000</c:v>
                </c:pt>
                <c:pt idx="17">
                  <c:v>60000</c:v>
                </c:pt>
                <c:pt idx="18">
                  <c:v>70000</c:v>
                </c:pt>
                <c:pt idx="19">
                  <c:v>80000</c:v>
                </c:pt>
                <c:pt idx="20">
                  <c:v>90000</c:v>
                </c:pt>
                <c:pt idx="21" formatCode="#,##0_);[Red]\(#,##0\)">
                  <c:v>1000</c:v>
                </c:pt>
                <c:pt idx="22">
                  <c:v>2000</c:v>
                </c:pt>
                <c:pt idx="23">
                  <c:v>3000</c:v>
                </c:pt>
                <c:pt idx="24">
                  <c:v>4000</c:v>
                </c:pt>
                <c:pt idx="25">
                  <c:v>5000</c:v>
                </c:pt>
                <c:pt idx="26">
                  <c:v>6000</c:v>
                </c:pt>
                <c:pt idx="27">
                  <c:v>7000</c:v>
                </c:pt>
                <c:pt idx="28">
                  <c:v>8000</c:v>
                </c:pt>
                <c:pt idx="29">
                  <c:v>9000</c:v>
                </c:pt>
                <c:pt idx="30">
                  <c:v>10000</c:v>
                </c:pt>
              </c:numCache>
            </c:numRef>
          </c:xVal>
          <c:yVal>
            <c:numRef>
              <c:f>計算シート_1・1・2・トリクロロエタン!$I$27:$AM$27</c:f>
              <c:numCache>
                <c:formatCode>0.00E+00</c:formatCode>
                <c:ptCount val="31"/>
                <c:pt idx="0">
                  <c:v>100</c:v>
                </c:pt>
                <c:pt idx="1">
                  <c:v>5.9857013771608316E-3</c:v>
                </c:pt>
                <c:pt idx="2">
                  <c:v>0</c:v>
                </c:pt>
                <c:pt idx="3">
                  <c:v>0</c:v>
                </c:pt>
                <c:pt idx="4">
                  <c:v>0</c:v>
                </c:pt>
                <c:pt idx="5">
                  <c:v>0</c:v>
                </c:pt>
                <c:pt idx="6">
                  <c:v>0</c:v>
                </c:pt>
                <c:pt idx="7">
                  <c:v>0</c:v>
                </c:pt>
                <c:pt idx="8">
                  <c:v>0</c:v>
                </c:pt>
                <c:pt idx="9">
                  <c:v>0</c:v>
                </c:pt>
                <c:pt idx="10">
                  <c:v>0</c:v>
                </c:pt>
                <c:pt idx="11">
                  <c:v>0</c:v>
                </c:pt>
                <c:pt idx="12">
                  <c:v>3.3603689356105588E-81</c:v>
                </c:pt>
                <c:pt idx="13">
                  <c:v>0</c:v>
                </c:pt>
                <c:pt idx="14">
                  <c:v>0</c:v>
                </c:pt>
                <c:pt idx="15">
                  <c:v>0</c:v>
                </c:pt>
                <c:pt idx="16">
                  <c:v>0</c:v>
                </c:pt>
                <c:pt idx="17">
                  <c:v>0</c:v>
                </c:pt>
                <c:pt idx="18">
                  <c:v>0</c:v>
                </c:pt>
                <c:pt idx="19">
                  <c:v>0</c:v>
                </c:pt>
                <c:pt idx="20">
                  <c:v>0</c:v>
                </c:pt>
                <c:pt idx="21">
                  <c:v>6.7116660868020165E-5</c:v>
                </c:pt>
                <c:pt idx="22">
                  <c:v>1.129412729262514E-9</c:v>
                </c:pt>
                <c:pt idx="23">
                  <c:v>2.1116687089730794E-14</c:v>
                </c:pt>
                <c:pt idx="24">
                  <c:v>1.8492549587574609E-19</c:v>
                </c:pt>
                <c:pt idx="25">
                  <c:v>1.2162686053531603E-25</c:v>
                </c:pt>
                <c:pt idx="26">
                  <c:v>2.2953053999303357E-33</c:v>
                </c:pt>
                <c:pt idx="27">
                  <c:v>9.40502980462196E-43</c:v>
                </c:pt>
                <c:pt idx="28">
                  <c:v>7.6208747345873514E-54</c:v>
                </c:pt>
                <c:pt idx="29">
                  <c:v>1.1730950488129604E-66</c:v>
                </c:pt>
                <c:pt idx="30">
                  <c:v>3.3603689356105588E-81</c:v>
                </c:pt>
              </c:numCache>
            </c:numRef>
          </c:yVal>
          <c:smooth val="0"/>
          <c:extLst>
            <c:ext xmlns:c16="http://schemas.microsoft.com/office/drawing/2014/chart" uri="{C3380CC4-5D6E-409C-BE32-E72D297353CC}">
              <c16:uniqueId val="{00000000-F1D1-4669-BBD3-CDB77C7D4B40}"/>
            </c:ext>
          </c:extLst>
        </c:ser>
        <c:ser>
          <c:idx val="1"/>
          <c:order val="1"/>
          <c:tx>
            <c:v>地下水基準</c:v>
          </c:tx>
          <c:spPr>
            <a:ln w="19050">
              <a:solidFill>
                <a:srgbClr val="FF0000"/>
              </a:solidFill>
              <a:prstDash val="dash"/>
            </a:ln>
          </c:spPr>
          <c:marker>
            <c:symbol val="none"/>
          </c:marker>
          <c:xVal>
            <c:numRef>
              <c:f>計算シート_1・1・2・トリクロロエタン!$H$22:$I$22</c:f>
              <c:numCache>
                <c:formatCode>0.0E+00</c:formatCode>
                <c:ptCount val="2"/>
                <c:pt idx="0" formatCode="General">
                  <c:v>1</c:v>
                </c:pt>
                <c:pt idx="1">
                  <c:v>2000</c:v>
                </c:pt>
              </c:numCache>
            </c:numRef>
          </c:xVal>
          <c:yVal>
            <c:numRef>
              <c:f>計算シート_1・1・2・トリクロロエタン!$H$23:$I$23</c:f>
              <c:numCache>
                <c:formatCode>General</c:formatCode>
                <c:ptCount val="2"/>
                <c:pt idx="0">
                  <c:v>6.0000000000000001E-3</c:v>
                </c:pt>
                <c:pt idx="1">
                  <c:v>6.0000000000000001E-3</c:v>
                </c:pt>
              </c:numCache>
            </c:numRef>
          </c:yVal>
          <c:smooth val="0"/>
          <c:extLst>
            <c:ext xmlns:c16="http://schemas.microsoft.com/office/drawing/2014/chart" uri="{C3380CC4-5D6E-409C-BE32-E72D297353CC}">
              <c16:uniqueId val="{00000001-F1D1-4669-BBD3-CDB77C7D4B40}"/>
            </c:ext>
          </c:extLst>
        </c:ser>
        <c:dLbls>
          <c:showLegendKey val="0"/>
          <c:showVal val="0"/>
          <c:showCatName val="0"/>
          <c:showSerName val="0"/>
          <c:showPercent val="0"/>
          <c:showBubbleSize val="0"/>
        </c:dLbls>
        <c:axId val="198811648"/>
        <c:axId val="198812224"/>
      </c:scatterChart>
      <c:valAx>
        <c:axId val="198811648"/>
        <c:scaling>
          <c:orientation val="minMax"/>
          <c:max val="500"/>
        </c:scaling>
        <c:delete val="0"/>
        <c:axPos val="b"/>
        <c:majorGridlines/>
        <c:title>
          <c:tx>
            <c:rich>
              <a:bodyPr/>
              <a:lstStyle/>
              <a:p>
                <a:pPr>
                  <a:defRPr/>
                </a:pPr>
                <a:r>
                  <a:rPr lang="ja-JP" altLang="en-US"/>
                  <a:t>汚染源からの距離（</a:t>
                </a:r>
                <a:r>
                  <a:rPr lang="en-US" altLang="en-US"/>
                  <a:t>ｍ）</a:t>
                </a:r>
              </a:p>
            </c:rich>
          </c:tx>
          <c:overlay val="0"/>
        </c:title>
        <c:numFmt formatCode="General" sourceLinked="1"/>
        <c:majorTickMark val="cross"/>
        <c:minorTickMark val="out"/>
        <c:tickLblPos val="nextTo"/>
        <c:crossAx val="198812224"/>
        <c:crossesAt val="1.0000000000000028E-3"/>
        <c:crossBetween val="midCat"/>
      </c:valAx>
      <c:valAx>
        <c:axId val="198812224"/>
        <c:scaling>
          <c:logBase val="10"/>
          <c:orientation val="minMax"/>
          <c:min val="1.0000000000000028E-3"/>
        </c:scaling>
        <c:delete val="0"/>
        <c:axPos val="l"/>
        <c:majorGridlines/>
        <c:title>
          <c:tx>
            <c:rich>
              <a:bodyPr rot="-5400000" vert="horz"/>
              <a:lstStyle/>
              <a:p>
                <a:pPr>
                  <a:defRPr/>
                </a:pPr>
                <a:r>
                  <a:rPr lang="ja-JP" altLang="en-US"/>
                  <a:t>地下水汚染濃度</a:t>
                </a:r>
                <a:r>
                  <a:rPr lang="en-US" altLang="ja-JP"/>
                  <a:t>(mg/L)</a:t>
                </a:r>
                <a:endParaRPr lang="ja-JP" altLang="en-US"/>
              </a:p>
            </c:rich>
          </c:tx>
          <c:overlay val="0"/>
        </c:title>
        <c:numFmt formatCode="General" sourceLinked="0"/>
        <c:majorTickMark val="cross"/>
        <c:minorTickMark val="out"/>
        <c:tickLblPos val="nextTo"/>
        <c:crossAx val="198811648"/>
        <c:crosses val="autoZero"/>
        <c:crossBetween val="midCat"/>
      </c:valAx>
    </c:plotArea>
    <c:legend>
      <c:legendPos val="b"/>
      <c:overlay val="0"/>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地下水濃度(mg/L)</c:v>
          </c:tx>
          <c:spPr>
            <a:ln w="28575">
              <a:noFill/>
            </a:ln>
          </c:spPr>
          <c:xVal>
            <c:numRef>
              <c:f>計算シート_トリクロロエチレン!$BI$30:$CE$30</c:f>
              <c:numCache>
                <c:formatCode>General</c:formatCode>
                <c:ptCount val="23"/>
                <c:pt idx="0">
                  <c:v>1135</c:v>
                </c:pt>
                <c:pt idx="1">
                  <c:v>1134</c:v>
                </c:pt>
                <c:pt idx="2">
                  <c:v>1133</c:v>
                </c:pt>
                <c:pt idx="3">
                  <c:v>1132</c:v>
                </c:pt>
                <c:pt idx="4">
                  <c:v>1131</c:v>
                </c:pt>
                <c:pt idx="5">
                  <c:v>1130</c:v>
                </c:pt>
                <c:pt idx="6">
                  <c:v>1129</c:v>
                </c:pt>
                <c:pt idx="7">
                  <c:v>1128</c:v>
                </c:pt>
                <c:pt idx="8">
                  <c:v>1127</c:v>
                </c:pt>
                <c:pt idx="9">
                  <c:v>1126</c:v>
                </c:pt>
                <c:pt idx="10">
                  <c:v>1125</c:v>
                </c:pt>
                <c:pt idx="11">
                  <c:v>1124</c:v>
                </c:pt>
                <c:pt idx="12">
                  <c:v>1123</c:v>
                </c:pt>
                <c:pt idx="13">
                  <c:v>1122</c:v>
                </c:pt>
                <c:pt idx="14">
                  <c:v>1121</c:v>
                </c:pt>
                <c:pt idx="15">
                  <c:v>1120</c:v>
                </c:pt>
                <c:pt idx="16">
                  <c:v>1119</c:v>
                </c:pt>
                <c:pt idx="17">
                  <c:v>1118</c:v>
                </c:pt>
                <c:pt idx="18">
                  <c:v>1117</c:v>
                </c:pt>
                <c:pt idx="19">
                  <c:v>1116</c:v>
                </c:pt>
                <c:pt idx="20">
                  <c:v>1115</c:v>
                </c:pt>
                <c:pt idx="21">
                  <c:v>1122</c:v>
                </c:pt>
                <c:pt idx="22">
                  <c:v>1</c:v>
                </c:pt>
              </c:numCache>
            </c:numRef>
          </c:xVal>
          <c:yVal>
            <c:numRef>
              <c:f>計算シート_トリクロロエチレン!$BI$27:$CE$27</c:f>
              <c:numCache>
                <c:formatCode>0.00E+00</c:formatCode>
                <c:ptCount val="23"/>
                <c:pt idx="0">
                  <c:v>2.8158074036799791E-2</c:v>
                </c:pt>
                <c:pt idx="1">
                  <c:v>2.8286426869468476E-2</c:v>
                </c:pt>
                <c:pt idx="2">
                  <c:v>2.8415360702490101E-2</c:v>
                </c:pt>
                <c:pt idx="3">
                  <c:v>2.8544878216499314E-2</c:v>
                </c:pt>
                <c:pt idx="4">
                  <c:v>2.8674982104998269E-2</c:v>
                </c:pt>
                <c:pt idx="5">
                  <c:v>2.8805675074421708E-2</c:v>
                </c:pt>
                <c:pt idx="6">
                  <c:v>2.8936959844202165E-2</c:v>
                </c:pt>
                <c:pt idx="7">
                  <c:v>2.9068839146835529E-2</c:v>
                </c:pt>
                <c:pt idx="8">
                  <c:v>2.9201315727947218E-2</c:v>
                </c:pt>
                <c:pt idx="9">
                  <c:v>2.9334392346358398E-2</c:v>
                </c:pt>
                <c:pt idx="10">
                  <c:v>2.9468071774152688E-2</c:v>
                </c:pt>
                <c:pt idx="11">
                  <c:v>2.9602356796743307E-2</c:v>
                </c:pt>
                <c:pt idx="12">
                  <c:v>2.9737250212940349E-2</c:v>
                </c:pt>
                <c:pt idx="13">
                  <c:v>2.9872754835018746E-2</c:v>
                </c:pt>
                <c:pt idx="14">
                  <c:v>3.0008873488786256E-2</c:v>
                </c:pt>
                <c:pt idx="15">
                  <c:v>3.0145609013652031E-2</c:v>
                </c:pt>
                <c:pt idx="16">
                  <c:v>3.0282964262695496E-2</c:v>
                </c:pt>
                <c:pt idx="17">
                  <c:v>3.0420942102735639E-2</c:v>
                </c:pt>
                <c:pt idx="18">
                  <c:v>3.0559545414400594E-2</c:v>
                </c:pt>
                <c:pt idx="19">
                  <c:v>3.0698777092197638E-2</c:v>
                </c:pt>
                <c:pt idx="20">
                  <c:v>3.0838640044583563E-2</c:v>
                </c:pt>
                <c:pt idx="21">
                  <c:v>2.9872754835018746E-2</c:v>
                </c:pt>
                <c:pt idx="22">
                  <c:v>73.351615767981869</c:v>
                </c:pt>
              </c:numCache>
            </c:numRef>
          </c:yVal>
          <c:smooth val="0"/>
          <c:extLst>
            <c:ext xmlns:c16="http://schemas.microsoft.com/office/drawing/2014/chart" uri="{C3380CC4-5D6E-409C-BE32-E72D297353CC}">
              <c16:uniqueId val="{00000000-83AA-448C-8F40-478E2E27472F}"/>
            </c:ext>
          </c:extLst>
        </c:ser>
        <c:ser>
          <c:idx val="1"/>
          <c:order val="1"/>
          <c:tx>
            <c:v>地下水基準</c:v>
          </c:tx>
          <c:spPr>
            <a:ln w="19050">
              <a:solidFill>
                <a:srgbClr val="FF0000"/>
              </a:solidFill>
              <a:prstDash val="dash"/>
            </a:ln>
          </c:spPr>
          <c:marker>
            <c:symbol val="none"/>
          </c:marker>
          <c:xVal>
            <c:numRef>
              <c:f>計算シート_トリクロロエチレン!$H$24:$I$24</c:f>
              <c:numCache>
                <c:formatCode>General</c:formatCode>
                <c:ptCount val="2"/>
                <c:pt idx="0">
                  <c:v>1135</c:v>
                </c:pt>
                <c:pt idx="1">
                  <c:v>1115</c:v>
                </c:pt>
              </c:numCache>
            </c:numRef>
          </c:xVal>
          <c:yVal>
            <c:numRef>
              <c:f>計算シート_トリクロロエチレン!$H$23:$I$23</c:f>
              <c:numCache>
                <c:formatCode>General</c:formatCode>
                <c:ptCount val="2"/>
                <c:pt idx="0">
                  <c:v>0.03</c:v>
                </c:pt>
                <c:pt idx="1">
                  <c:v>0.03</c:v>
                </c:pt>
              </c:numCache>
            </c:numRef>
          </c:yVal>
          <c:smooth val="0"/>
          <c:extLst>
            <c:ext xmlns:c16="http://schemas.microsoft.com/office/drawing/2014/chart" uri="{C3380CC4-5D6E-409C-BE32-E72D297353CC}">
              <c16:uniqueId val="{00000001-83AA-448C-8F40-478E2E27472F}"/>
            </c:ext>
          </c:extLst>
        </c:ser>
        <c:dLbls>
          <c:showLegendKey val="0"/>
          <c:showVal val="0"/>
          <c:showCatName val="0"/>
          <c:showSerName val="0"/>
          <c:showPercent val="0"/>
          <c:showBubbleSize val="0"/>
        </c:dLbls>
        <c:axId val="198815680"/>
        <c:axId val="198816256"/>
      </c:scatterChart>
      <c:valAx>
        <c:axId val="198815680"/>
        <c:scaling>
          <c:orientation val="minMax"/>
        </c:scaling>
        <c:delete val="0"/>
        <c:axPos val="b"/>
        <c:majorGridlines/>
        <c:title>
          <c:tx>
            <c:rich>
              <a:bodyPr/>
              <a:lstStyle/>
              <a:p>
                <a:pPr>
                  <a:defRPr/>
                </a:pPr>
                <a:r>
                  <a:rPr lang="ja-JP" altLang="en-US"/>
                  <a:t>汚染源からの距離（</a:t>
                </a:r>
                <a:r>
                  <a:rPr lang="en-US" altLang="en-US"/>
                  <a:t>ｍ）</a:t>
                </a:r>
              </a:p>
            </c:rich>
          </c:tx>
          <c:overlay val="0"/>
        </c:title>
        <c:numFmt formatCode="General" sourceLinked="1"/>
        <c:majorTickMark val="cross"/>
        <c:minorTickMark val="out"/>
        <c:tickLblPos val="nextTo"/>
        <c:crossAx val="198816256"/>
        <c:crosses val="autoZero"/>
        <c:crossBetween val="midCat"/>
      </c:valAx>
      <c:valAx>
        <c:axId val="198816256"/>
        <c:scaling>
          <c:orientation val="minMax"/>
        </c:scaling>
        <c:delete val="0"/>
        <c:axPos val="l"/>
        <c:majorGridlines/>
        <c:title>
          <c:tx>
            <c:rich>
              <a:bodyPr rot="-5400000" vert="horz"/>
              <a:lstStyle/>
              <a:p>
                <a:pPr>
                  <a:defRPr/>
                </a:pPr>
                <a:r>
                  <a:rPr lang="ja-JP" altLang="en-US"/>
                  <a:t>地下水汚染濃度</a:t>
                </a:r>
                <a:r>
                  <a:rPr lang="en-US" altLang="ja-JP"/>
                  <a:t>(mg/L)</a:t>
                </a:r>
                <a:endParaRPr lang="ja-JP" altLang="en-US"/>
              </a:p>
            </c:rich>
          </c:tx>
          <c:overlay val="0"/>
        </c:title>
        <c:numFmt formatCode="General" sourceLinked="0"/>
        <c:majorTickMark val="cross"/>
        <c:minorTickMark val="out"/>
        <c:tickLblPos val="nextTo"/>
        <c:crossAx val="198815680"/>
        <c:crosses val="autoZero"/>
        <c:crossBetween val="midCat"/>
      </c:valAx>
    </c:plotArea>
    <c:legend>
      <c:legendPos val="b"/>
      <c:overlay val="0"/>
    </c:legend>
    <c:plotVisOnly val="1"/>
    <c:dispBlanksAs val="gap"/>
    <c:showDLblsOverMax val="0"/>
  </c:chart>
  <c:spPr>
    <a:ln>
      <a:noFill/>
    </a:ln>
  </c:spPr>
  <c:printSettings>
    <c:headerFooter/>
    <c:pageMargins b="0.75000000000000167" l="0.70000000000000062" r="0.70000000000000062" t="0.75000000000000167"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地下水濃度(mg/L)</c:v>
          </c:tx>
          <c:spPr>
            <a:ln w="19050">
              <a:solidFill>
                <a:schemeClr val="accent1"/>
              </a:solidFill>
            </a:ln>
          </c:spPr>
          <c:marker>
            <c:symbol val="none"/>
          </c:marker>
          <c:xVal>
            <c:numRef>
              <c:f>計算シート_トリクロロエチレン!$I$30:$AM$30</c:f>
              <c:numCache>
                <c:formatCode>General</c:formatCode>
                <c:ptCount val="31"/>
                <c:pt idx="0">
                  <c:v>1</c:v>
                </c:pt>
                <c:pt idx="1">
                  <c:v>1122</c:v>
                </c:pt>
                <c:pt idx="2">
                  <c:v>100000</c:v>
                </c:pt>
                <c:pt idx="3">
                  <c:v>200000</c:v>
                </c:pt>
                <c:pt idx="4">
                  <c:v>300000</c:v>
                </c:pt>
                <c:pt idx="5">
                  <c:v>400000</c:v>
                </c:pt>
                <c:pt idx="6">
                  <c:v>500000</c:v>
                </c:pt>
                <c:pt idx="7">
                  <c:v>600000</c:v>
                </c:pt>
                <c:pt idx="8">
                  <c:v>700000</c:v>
                </c:pt>
                <c:pt idx="9">
                  <c:v>800000</c:v>
                </c:pt>
                <c:pt idx="10">
                  <c:v>900000</c:v>
                </c:pt>
                <c:pt idx="11">
                  <c:v>1000000</c:v>
                </c:pt>
                <c:pt idx="12">
                  <c:v>10000</c:v>
                </c:pt>
                <c:pt idx="13">
                  <c:v>20000</c:v>
                </c:pt>
                <c:pt idx="14">
                  <c:v>30000</c:v>
                </c:pt>
                <c:pt idx="15">
                  <c:v>40000</c:v>
                </c:pt>
                <c:pt idx="16">
                  <c:v>50000</c:v>
                </c:pt>
                <c:pt idx="17">
                  <c:v>60000</c:v>
                </c:pt>
                <c:pt idx="18">
                  <c:v>70000</c:v>
                </c:pt>
                <c:pt idx="19">
                  <c:v>80000</c:v>
                </c:pt>
                <c:pt idx="20">
                  <c:v>90000</c:v>
                </c:pt>
                <c:pt idx="21" formatCode="#,##0_);[Red]\(#,##0\)">
                  <c:v>1000</c:v>
                </c:pt>
                <c:pt idx="22">
                  <c:v>2000</c:v>
                </c:pt>
                <c:pt idx="23">
                  <c:v>3000</c:v>
                </c:pt>
                <c:pt idx="24">
                  <c:v>4000</c:v>
                </c:pt>
                <c:pt idx="25">
                  <c:v>5000</c:v>
                </c:pt>
                <c:pt idx="26">
                  <c:v>6000</c:v>
                </c:pt>
                <c:pt idx="27">
                  <c:v>7000</c:v>
                </c:pt>
                <c:pt idx="28">
                  <c:v>8000</c:v>
                </c:pt>
                <c:pt idx="29">
                  <c:v>9000</c:v>
                </c:pt>
                <c:pt idx="30">
                  <c:v>10000</c:v>
                </c:pt>
              </c:numCache>
            </c:numRef>
          </c:xVal>
          <c:yVal>
            <c:numRef>
              <c:f>計算シート_トリクロロエチレン!$I$27:$AM$27</c:f>
              <c:numCache>
                <c:formatCode>0.00E+00</c:formatCode>
                <c:ptCount val="31"/>
                <c:pt idx="0">
                  <c:v>100</c:v>
                </c:pt>
                <c:pt idx="1">
                  <c:v>2.9872754835018746E-2</c:v>
                </c:pt>
                <c:pt idx="2">
                  <c:v>0</c:v>
                </c:pt>
                <c:pt idx="3">
                  <c:v>0</c:v>
                </c:pt>
                <c:pt idx="4">
                  <c:v>0</c:v>
                </c:pt>
                <c:pt idx="5">
                  <c:v>0</c:v>
                </c:pt>
                <c:pt idx="6">
                  <c:v>0</c:v>
                </c:pt>
                <c:pt idx="7">
                  <c:v>0</c:v>
                </c:pt>
                <c:pt idx="8">
                  <c:v>0</c:v>
                </c:pt>
                <c:pt idx="9">
                  <c:v>0</c:v>
                </c:pt>
                <c:pt idx="10">
                  <c:v>0</c:v>
                </c:pt>
                <c:pt idx="11">
                  <c:v>0</c:v>
                </c:pt>
                <c:pt idx="12">
                  <c:v>7.3493886729732739E-79</c:v>
                </c:pt>
                <c:pt idx="13">
                  <c:v>0</c:v>
                </c:pt>
                <c:pt idx="14">
                  <c:v>0</c:v>
                </c:pt>
                <c:pt idx="15">
                  <c:v>0</c:v>
                </c:pt>
                <c:pt idx="16">
                  <c:v>0</c:v>
                </c:pt>
                <c:pt idx="17">
                  <c:v>0</c:v>
                </c:pt>
                <c:pt idx="18">
                  <c:v>0</c:v>
                </c:pt>
                <c:pt idx="19">
                  <c:v>0</c:v>
                </c:pt>
                <c:pt idx="20">
                  <c:v>0</c:v>
                </c:pt>
                <c:pt idx="21">
                  <c:v>5.201148685287714E-2</c:v>
                </c:pt>
                <c:pt idx="22">
                  <c:v>3.8916297154301479E-4</c:v>
                </c:pt>
                <c:pt idx="23">
                  <c:v>2.8229304005711637E-7</c:v>
                </c:pt>
                <c:pt idx="24">
                  <c:v>5.0915977921087989E-12</c:v>
                </c:pt>
                <c:pt idx="25">
                  <c:v>1.5432343757732077E-18</c:v>
                </c:pt>
                <c:pt idx="26">
                  <c:v>6.9490421008985265E-27</c:v>
                </c:pt>
                <c:pt idx="27">
                  <c:v>4.4189358628558233E-37</c:v>
                </c:pt>
                <c:pt idx="28">
                  <c:v>3.8691180178239296E-49</c:v>
                </c:pt>
                <c:pt idx="29">
                  <c:v>4.5978373456143962E-63</c:v>
                </c:pt>
                <c:pt idx="30">
                  <c:v>7.3493886729732739E-79</c:v>
                </c:pt>
              </c:numCache>
            </c:numRef>
          </c:yVal>
          <c:smooth val="0"/>
          <c:extLst>
            <c:ext xmlns:c16="http://schemas.microsoft.com/office/drawing/2014/chart" uri="{C3380CC4-5D6E-409C-BE32-E72D297353CC}">
              <c16:uniqueId val="{00000000-F1D1-4669-BBD3-CDB77C7D4B40}"/>
            </c:ext>
          </c:extLst>
        </c:ser>
        <c:ser>
          <c:idx val="1"/>
          <c:order val="1"/>
          <c:tx>
            <c:v>地下水基準</c:v>
          </c:tx>
          <c:spPr>
            <a:ln w="19050">
              <a:solidFill>
                <a:srgbClr val="FF0000"/>
              </a:solidFill>
              <a:prstDash val="dash"/>
            </a:ln>
          </c:spPr>
          <c:marker>
            <c:symbol val="none"/>
          </c:marker>
          <c:xVal>
            <c:numRef>
              <c:f>計算シート_トリクロロエチレン!$H$22:$I$22</c:f>
              <c:numCache>
                <c:formatCode>0.0E+00</c:formatCode>
                <c:ptCount val="2"/>
                <c:pt idx="0" formatCode="General">
                  <c:v>1</c:v>
                </c:pt>
                <c:pt idx="1">
                  <c:v>3000</c:v>
                </c:pt>
              </c:numCache>
            </c:numRef>
          </c:xVal>
          <c:yVal>
            <c:numRef>
              <c:f>計算シート_トリクロロエチレン!$H$23:$I$23</c:f>
              <c:numCache>
                <c:formatCode>General</c:formatCode>
                <c:ptCount val="2"/>
                <c:pt idx="0">
                  <c:v>0.03</c:v>
                </c:pt>
                <c:pt idx="1">
                  <c:v>0.03</c:v>
                </c:pt>
              </c:numCache>
            </c:numRef>
          </c:yVal>
          <c:smooth val="0"/>
          <c:extLst>
            <c:ext xmlns:c16="http://schemas.microsoft.com/office/drawing/2014/chart" uri="{C3380CC4-5D6E-409C-BE32-E72D297353CC}">
              <c16:uniqueId val="{00000001-F1D1-4669-BBD3-CDB77C7D4B40}"/>
            </c:ext>
          </c:extLst>
        </c:ser>
        <c:dLbls>
          <c:showLegendKey val="0"/>
          <c:showVal val="0"/>
          <c:showCatName val="0"/>
          <c:showSerName val="0"/>
          <c:showPercent val="0"/>
          <c:showBubbleSize val="0"/>
        </c:dLbls>
        <c:axId val="198816832"/>
        <c:axId val="198817408"/>
      </c:scatterChart>
      <c:valAx>
        <c:axId val="198816832"/>
        <c:scaling>
          <c:orientation val="minMax"/>
          <c:max val="500"/>
        </c:scaling>
        <c:delete val="0"/>
        <c:axPos val="b"/>
        <c:majorGridlines/>
        <c:title>
          <c:tx>
            <c:rich>
              <a:bodyPr/>
              <a:lstStyle/>
              <a:p>
                <a:pPr>
                  <a:defRPr/>
                </a:pPr>
                <a:r>
                  <a:rPr lang="ja-JP" altLang="en-US"/>
                  <a:t>汚染源からの距離（</a:t>
                </a:r>
                <a:r>
                  <a:rPr lang="en-US" altLang="en-US"/>
                  <a:t>ｍ）</a:t>
                </a:r>
              </a:p>
            </c:rich>
          </c:tx>
          <c:overlay val="0"/>
        </c:title>
        <c:numFmt formatCode="General" sourceLinked="1"/>
        <c:majorTickMark val="cross"/>
        <c:minorTickMark val="out"/>
        <c:tickLblPos val="nextTo"/>
        <c:crossAx val="198817408"/>
        <c:crossesAt val="1.0000000000000028E-3"/>
        <c:crossBetween val="midCat"/>
      </c:valAx>
      <c:valAx>
        <c:axId val="198817408"/>
        <c:scaling>
          <c:logBase val="10"/>
          <c:orientation val="minMax"/>
          <c:min val="1.0000000000000028E-3"/>
        </c:scaling>
        <c:delete val="0"/>
        <c:axPos val="l"/>
        <c:majorGridlines/>
        <c:title>
          <c:tx>
            <c:rich>
              <a:bodyPr rot="-5400000" vert="horz"/>
              <a:lstStyle/>
              <a:p>
                <a:pPr>
                  <a:defRPr/>
                </a:pPr>
                <a:r>
                  <a:rPr lang="ja-JP" altLang="en-US"/>
                  <a:t>地下水汚染濃度</a:t>
                </a:r>
                <a:r>
                  <a:rPr lang="en-US" altLang="ja-JP"/>
                  <a:t>(mg/L)</a:t>
                </a:r>
                <a:endParaRPr lang="ja-JP" altLang="en-US"/>
              </a:p>
            </c:rich>
          </c:tx>
          <c:overlay val="0"/>
        </c:title>
        <c:numFmt formatCode="General" sourceLinked="0"/>
        <c:majorTickMark val="cross"/>
        <c:minorTickMark val="out"/>
        <c:tickLblPos val="nextTo"/>
        <c:crossAx val="198816832"/>
        <c:crosses val="autoZero"/>
        <c:crossBetween val="midCat"/>
      </c:valAx>
    </c:plotArea>
    <c:legend>
      <c:legendPos val="b"/>
      <c:overlay val="0"/>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地下水濃度(mg/L)</c:v>
          </c:tx>
          <c:spPr>
            <a:ln w="28575">
              <a:noFill/>
            </a:ln>
          </c:spPr>
          <c:xVal>
            <c:numRef>
              <c:f>計算シート_テトラクロロエチレン!$BI$30:$CE$30</c:f>
              <c:numCache>
                <c:formatCode>General</c:formatCode>
                <c:ptCount val="23"/>
                <c:pt idx="0">
                  <c:v>1305</c:v>
                </c:pt>
                <c:pt idx="1">
                  <c:v>1304</c:v>
                </c:pt>
                <c:pt idx="2">
                  <c:v>1303</c:v>
                </c:pt>
                <c:pt idx="3">
                  <c:v>1302</c:v>
                </c:pt>
                <c:pt idx="4">
                  <c:v>1301</c:v>
                </c:pt>
                <c:pt idx="5">
                  <c:v>1300</c:v>
                </c:pt>
                <c:pt idx="6">
                  <c:v>1299</c:v>
                </c:pt>
                <c:pt idx="7">
                  <c:v>1298</c:v>
                </c:pt>
                <c:pt idx="8">
                  <c:v>1297</c:v>
                </c:pt>
                <c:pt idx="9">
                  <c:v>1296</c:v>
                </c:pt>
                <c:pt idx="10">
                  <c:v>1295</c:v>
                </c:pt>
                <c:pt idx="11">
                  <c:v>1294</c:v>
                </c:pt>
                <c:pt idx="12">
                  <c:v>1293</c:v>
                </c:pt>
                <c:pt idx="13">
                  <c:v>1292</c:v>
                </c:pt>
                <c:pt idx="14">
                  <c:v>1291</c:v>
                </c:pt>
                <c:pt idx="15">
                  <c:v>1290</c:v>
                </c:pt>
                <c:pt idx="16">
                  <c:v>1289</c:v>
                </c:pt>
                <c:pt idx="17">
                  <c:v>1288</c:v>
                </c:pt>
                <c:pt idx="18">
                  <c:v>1287</c:v>
                </c:pt>
                <c:pt idx="19">
                  <c:v>1286</c:v>
                </c:pt>
                <c:pt idx="20">
                  <c:v>1285</c:v>
                </c:pt>
                <c:pt idx="21">
                  <c:v>1298</c:v>
                </c:pt>
                <c:pt idx="22">
                  <c:v>1</c:v>
                </c:pt>
              </c:numCache>
            </c:numRef>
          </c:xVal>
          <c:yVal>
            <c:numRef>
              <c:f>計算シート_テトラクロロエチレン!$BI$27:$CE$27</c:f>
              <c:numCache>
                <c:formatCode>0.00E+00</c:formatCode>
                <c:ptCount val="23"/>
                <c:pt idx="0">
                  <c:v>9.5737766512717665E-3</c:v>
                </c:pt>
                <c:pt idx="1">
                  <c:v>9.6272862096668868E-3</c:v>
                </c:pt>
                <c:pt idx="2">
                  <c:v>9.6810686507529838E-3</c:v>
                </c:pt>
                <c:pt idx="3">
                  <c:v>9.7351252497533229E-3</c:v>
                </c:pt>
                <c:pt idx="4">
                  <c:v>9.7894572875347804E-3</c:v>
                </c:pt>
                <c:pt idx="5">
                  <c:v>9.8440660506335254E-3</c:v>
                </c:pt>
                <c:pt idx="6">
                  <c:v>9.8989528312808904E-3</c:v>
                </c:pt>
                <c:pt idx="7">
                  <c:v>9.9541189274292736E-3</c:v>
                </c:pt>
                <c:pt idx="8">
                  <c:v>1.0009565642778268E-2</c:v>
                </c:pt>
                <c:pt idx="9">
                  <c:v>1.0065294286800862E-2</c:v>
                </c:pt>
                <c:pt idx="10">
                  <c:v>1.012130617476982E-2</c:v>
                </c:pt>
                <c:pt idx="11">
                  <c:v>1.0177602627784129E-2</c:v>
                </c:pt>
                <c:pt idx="12">
                  <c:v>1.0234184972795693E-2</c:v>
                </c:pt>
                <c:pt idx="13">
                  <c:v>1.0291054542636067E-2</c:v>
                </c:pt>
                <c:pt idx="14">
                  <c:v>1.0348212676043359E-2</c:v>
                </c:pt>
                <c:pt idx="15">
                  <c:v>1.0405660717689294E-2</c:v>
                </c:pt>
                <c:pt idx="16">
                  <c:v>1.0463400018206365E-2</c:v>
                </c:pt>
                <c:pt idx="17">
                  <c:v>1.0521431934215215E-2</c:v>
                </c:pt>
                <c:pt idx="18">
                  <c:v>1.0579757828352056E-2</c:v>
                </c:pt>
                <c:pt idx="19">
                  <c:v>1.0638379069296277E-2</c:v>
                </c:pt>
                <c:pt idx="20">
                  <c:v>1.069729703179823E-2</c:v>
                </c:pt>
                <c:pt idx="21">
                  <c:v>9.9541189274292736E-3</c:v>
                </c:pt>
                <c:pt idx="22">
                  <c:v>73.344029961422081</c:v>
                </c:pt>
              </c:numCache>
            </c:numRef>
          </c:yVal>
          <c:smooth val="0"/>
          <c:extLst>
            <c:ext xmlns:c16="http://schemas.microsoft.com/office/drawing/2014/chart" uri="{C3380CC4-5D6E-409C-BE32-E72D297353CC}">
              <c16:uniqueId val="{00000000-83AA-448C-8F40-478E2E27472F}"/>
            </c:ext>
          </c:extLst>
        </c:ser>
        <c:ser>
          <c:idx val="1"/>
          <c:order val="1"/>
          <c:tx>
            <c:v>地下水基準</c:v>
          </c:tx>
          <c:spPr>
            <a:ln w="19050">
              <a:solidFill>
                <a:srgbClr val="FF0000"/>
              </a:solidFill>
              <a:prstDash val="dash"/>
            </a:ln>
          </c:spPr>
          <c:marker>
            <c:symbol val="none"/>
          </c:marker>
          <c:xVal>
            <c:numRef>
              <c:f>計算シート_テトラクロロエチレン!$H$24:$I$24</c:f>
              <c:numCache>
                <c:formatCode>General</c:formatCode>
                <c:ptCount val="2"/>
                <c:pt idx="0">
                  <c:v>1305</c:v>
                </c:pt>
                <c:pt idx="1">
                  <c:v>1285</c:v>
                </c:pt>
              </c:numCache>
            </c:numRef>
          </c:xVal>
          <c:yVal>
            <c:numRef>
              <c:f>計算シート_テトラクロロエチレン!$H$23:$I$23</c:f>
              <c:numCache>
                <c:formatCode>General</c:formatCode>
                <c:ptCount val="2"/>
                <c:pt idx="0">
                  <c:v>0.01</c:v>
                </c:pt>
                <c:pt idx="1">
                  <c:v>0.01</c:v>
                </c:pt>
              </c:numCache>
            </c:numRef>
          </c:yVal>
          <c:smooth val="0"/>
          <c:extLst>
            <c:ext xmlns:c16="http://schemas.microsoft.com/office/drawing/2014/chart" uri="{C3380CC4-5D6E-409C-BE32-E72D297353CC}">
              <c16:uniqueId val="{00000001-83AA-448C-8F40-478E2E27472F}"/>
            </c:ext>
          </c:extLst>
        </c:ser>
        <c:dLbls>
          <c:showLegendKey val="0"/>
          <c:showVal val="0"/>
          <c:showCatName val="0"/>
          <c:showSerName val="0"/>
          <c:showPercent val="0"/>
          <c:showBubbleSize val="0"/>
        </c:dLbls>
        <c:axId val="198818560"/>
        <c:axId val="200615616"/>
      </c:scatterChart>
      <c:valAx>
        <c:axId val="198818560"/>
        <c:scaling>
          <c:orientation val="minMax"/>
        </c:scaling>
        <c:delete val="0"/>
        <c:axPos val="b"/>
        <c:majorGridlines/>
        <c:title>
          <c:tx>
            <c:rich>
              <a:bodyPr/>
              <a:lstStyle/>
              <a:p>
                <a:pPr>
                  <a:defRPr/>
                </a:pPr>
                <a:r>
                  <a:rPr lang="ja-JP" altLang="en-US"/>
                  <a:t>汚染源からの距離（</a:t>
                </a:r>
                <a:r>
                  <a:rPr lang="en-US" altLang="en-US"/>
                  <a:t>ｍ）</a:t>
                </a:r>
              </a:p>
            </c:rich>
          </c:tx>
          <c:overlay val="0"/>
        </c:title>
        <c:numFmt formatCode="General" sourceLinked="1"/>
        <c:majorTickMark val="cross"/>
        <c:minorTickMark val="out"/>
        <c:tickLblPos val="nextTo"/>
        <c:crossAx val="200615616"/>
        <c:crosses val="autoZero"/>
        <c:crossBetween val="midCat"/>
      </c:valAx>
      <c:valAx>
        <c:axId val="200615616"/>
        <c:scaling>
          <c:orientation val="minMax"/>
        </c:scaling>
        <c:delete val="0"/>
        <c:axPos val="l"/>
        <c:majorGridlines/>
        <c:title>
          <c:tx>
            <c:rich>
              <a:bodyPr rot="-5400000" vert="horz"/>
              <a:lstStyle/>
              <a:p>
                <a:pPr>
                  <a:defRPr/>
                </a:pPr>
                <a:r>
                  <a:rPr lang="ja-JP" altLang="en-US"/>
                  <a:t>地下水汚染濃度</a:t>
                </a:r>
                <a:r>
                  <a:rPr lang="en-US" altLang="ja-JP"/>
                  <a:t>(mg/L)</a:t>
                </a:r>
                <a:endParaRPr lang="ja-JP" altLang="en-US"/>
              </a:p>
            </c:rich>
          </c:tx>
          <c:overlay val="0"/>
        </c:title>
        <c:numFmt formatCode="General" sourceLinked="0"/>
        <c:majorTickMark val="cross"/>
        <c:minorTickMark val="out"/>
        <c:tickLblPos val="nextTo"/>
        <c:crossAx val="198818560"/>
        <c:crosses val="autoZero"/>
        <c:crossBetween val="midCat"/>
      </c:valAx>
    </c:plotArea>
    <c:legend>
      <c:legendPos val="b"/>
      <c:overlay val="0"/>
    </c:legend>
    <c:plotVisOnly val="1"/>
    <c:dispBlanksAs val="gap"/>
    <c:showDLblsOverMax val="0"/>
  </c:chart>
  <c:spPr>
    <a:ln>
      <a:noFill/>
    </a:ln>
  </c:spPr>
  <c:printSettings>
    <c:headerFooter/>
    <c:pageMargins b="0.75000000000000167" l="0.70000000000000062" r="0.70000000000000062" t="0.75000000000000167"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地下水濃度(mg/L)</c:v>
          </c:tx>
          <c:spPr>
            <a:ln w="19050">
              <a:solidFill>
                <a:schemeClr val="accent1"/>
              </a:solidFill>
            </a:ln>
          </c:spPr>
          <c:marker>
            <c:symbol val="none"/>
          </c:marker>
          <c:xVal>
            <c:numRef>
              <c:f>計算シート_テトラクロロエチレン!$I$30:$AM$30</c:f>
              <c:numCache>
                <c:formatCode>General</c:formatCode>
                <c:ptCount val="31"/>
                <c:pt idx="0">
                  <c:v>1</c:v>
                </c:pt>
                <c:pt idx="1">
                  <c:v>1298</c:v>
                </c:pt>
                <c:pt idx="2">
                  <c:v>100000</c:v>
                </c:pt>
                <c:pt idx="3">
                  <c:v>200000</c:v>
                </c:pt>
                <c:pt idx="4">
                  <c:v>300000</c:v>
                </c:pt>
                <c:pt idx="5">
                  <c:v>400000</c:v>
                </c:pt>
                <c:pt idx="6">
                  <c:v>500000</c:v>
                </c:pt>
                <c:pt idx="7">
                  <c:v>600000</c:v>
                </c:pt>
                <c:pt idx="8">
                  <c:v>700000</c:v>
                </c:pt>
                <c:pt idx="9">
                  <c:v>800000</c:v>
                </c:pt>
                <c:pt idx="10">
                  <c:v>900000</c:v>
                </c:pt>
                <c:pt idx="11">
                  <c:v>1000000</c:v>
                </c:pt>
                <c:pt idx="12">
                  <c:v>10000</c:v>
                </c:pt>
                <c:pt idx="13">
                  <c:v>20000</c:v>
                </c:pt>
                <c:pt idx="14">
                  <c:v>30000</c:v>
                </c:pt>
                <c:pt idx="15">
                  <c:v>40000</c:v>
                </c:pt>
                <c:pt idx="16">
                  <c:v>50000</c:v>
                </c:pt>
                <c:pt idx="17">
                  <c:v>60000</c:v>
                </c:pt>
                <c:pt idx="18">
                  <c:v>70000</c:v>
                </c:pt>
                <c:pt idx="19">
                  <c:v>80000</c:v>
                </c:pt>
                <c:pt idx="20">
                  <c:v>90000</c:v>
                </c:pt>
                <c:pt idx="21" formatCode="#,##0_);[Red]\(#,##0\)">
                  <c:v>1000</c:v>
                </c:pt>
                <c:pt idx="22">
                  <c:v>2000</c:v>
                </c:pt>
                <c:pt idx="23">
                  <c:v>3000</c:v>
                </c:pt>
                <c:pt idx="24">
                  <c:v>4000</c:v>
                </c:pt>
                <c:pt idx="25">
                  <c:v>5000</c:v>
                </c:pt>
                <c:pt idx="26">
                  <c:v>6000</c:v>
                </c:pt>
                <c:pt idx="27">
                  <c:v>7000</c:v>
                </c:pt>
                <c:pt idx="28">
                  <c:v>8000</c:v>
                </c:pt>
                <c:pt idx="29">
                  <c:v>9000</c:v>
                </c:pt>
                <c:pt idx="30">
                  <c:v>10000</c:v>
                </c:pt>
              </c:numCache>
            </c:numRef>
          </c:xVal>
          <c:yVal>
            <c:numRef>
              <c:f>計算シート_テトラクロロエチレン!$I$27:$AM$27</c:f>
              <c:numCache>
                <c:formatCode>0.00E+00</c:formatCode>
                <c:ptCount val="31"/>
                <c:pt idx="0">
                  <c:v>100</c:v>
                </c:pt>
                <c:pt idx="1">
                  <c:v>9.9541189274292736E-3</c:v>
                </c:pt>
                <c:pt idx="2">
                  <c:v>0</c:v>
                </c:pt>
                <c:pt idx="3">
                  <c:v>0</c:v>
                </c:pt>
                <c:pt idx="4">
                  <c:v>0</c:v>
                </c:pt>
                <c:pt idx="5">
                  <c:v>0</c:v>
                </c:pt>
                <c:pt idx="6">
                  <c:v>0</c:v>
                </c:pt>
                <c:pt idx="7">
                  <c:v>0</c:v>
                </c:pt>
                <c:pt idx="8">
                  <c:v>0</c:v>
                </c:pt>
                <c:pt idx="9">
                  <c:v>0</c:v>
                </c:pt>
                <c:pt idx="10">
                  <c:v>0</c:v>
                </c:pt>
                <c:pt idx="11">
                  <c:v>0</c:v>
                </c:pt>
                <c:pt idx="12">
                  <c:v>4.3521994148759001E-112</c:v>
                </c:pt>
                <c:pt idx="13">
                  <c:v>0</c:v>
                </c:pt>
                <c:pt idx="14">
                  <c:v>0</c:v>
                </c:pt>
                <c:pt idx="15">
                  <c:v>0</c:v>
                </c:pt>
                <c:pt idx="16">
                  <c:v>0</c:v>
                </c:pt>
                <c:pt idx="17">
                  <c:v>0</c:v>
                </c:pt>
                <c:pt idx="18">
                  <c:v>0</c:v>
                </c:pt>
                <c:pt idx="19">
                  <c:v>0</c:v>
                </c:pt>
                <c:pt idx="20">
                  <c:v>0</c:v>
                </c:pt>
                <c:pt idx="21">
                  <c:v>4.7241762054931351E-2</c:v>
                </c:pt>
                <c:pt idx="22">
                  <c:v>8.4416234983670393E-5</c:v>
                </c:pt>
                <c:pt idx="23">
                  <c:v>1.6904773095502399E-9</c:v>
                </c:pt>
                <c:pt idx="24">
                  <c:v>1.3993703639648326E-16</c:v>
                </c:pt>
                <c:pt idx="25">
                  <c:v>3.7650272840528675E-26</c:v>
                </c:pt>
                <c:pt idx="26">
                  <c:v>3.0326843789709767E-38</c:v>
                </c:pt>
                <c:pt idx="27">
                  <c:v>7.0485172331469819E-53</c:v>
                </c:pt>
                <c:pt idx="28">
                  <c:v>4.6352180600262066E-70</c:v>
                </c:pt>
                <c:pt idx="29">
                  <c:v>8.5249028998978717E-90</c:v>
                </c:pt>
                <c:pt idx="30">
                  <c:v>4.3521994148759001E-112</c:v>
                </c:pt>
              </c:numCache>
            </c:numRef>
          </c:yVal>
          <c:smooth val="0"/>
          <c:extLst>
            <c:ext xmlns:c16="http://schemas.microsoft.com/office/drawing/2014/chart" uri="{C3380CC4-5D6E-409C-BE32-E72D297353CC}">
              <c16:uniqueId val="{00000000-F1D1-4669-BBD3-CDB77C7D4B40}"/>
            </c:ext>
          </c:extLst>
        </c:ser>
        <c:ser>
          <c:idx val="1"/>
          <c:order val="1"/>
          <c:tx>
            <c:v>地下水基準</c:v>
          </c:tx>
          <c:spPr>
            <a:ln w="19050">
              <a:solidFill>
                <a:srgbClr val="FF0000"/>
              </a:solidFill>
              <a:prstDash val="dash"/>
            </a:ln>
          </c:spPr>
          <c:marker>
            <c:symbol val="none"/>
          </c:marker>
          <c:xVal>
            <c:numRef>
              <c:f>計算シート_テトラクロロエチレン!$H$22:$I$22</c:f>
              <c:numCache>
                <c:formatCode>0.0E+00</c:formatCode>
                <c:ptCount val="2"/>
                <c:pt idx="0" formatCode="General">
                  <c:v>1</c:v>
                </c:pt>
                <c:pt idx="1">
                  <c:v>3000</c:v>
                </c:pt>
              </c:numCache>
            </c:numRef>
          </c:xVal>
          <c:yVal>
            <c:numRef>
              <c:f>計算シート_テトラクロロエチレン!$H$23:$I$23</c:f>
              <c:numCache>
                <c:formatCode>General</c:formatCode>
                <c:ptCount val="2"/>
                <c:pt idx="0">
                  <c:v>0.01</c:v>
                </c:pt>
                <c:pt idx="1">
                  <c:v>0.01</c:v>
                </c:pt>
              </c:numCache>
            </c:numRef>
          </c:yVal>
          <c:smooth val="0"/>
          <c:extLst>
            <c:ext xmlns:c16="http://schemas.microsoft.com/office/drawing/2014/chart" uri="{C3380CC4-5D6E-409C-BE32-E72D297353CC}">
              <c16:uniqueId val="{00000001-F1D1-4669-BBD3-CDB77C7D4B40}"/>
            </c:ext>
          </c:extLst>
        </c:ser>
        <c:dLbls>
          <c:showLegendKey val="0"/>
          <c:showVal val="0"/>
          <c:showCatName val="0"/>
          <c:showSerName val="0"/>
          <c:showPercent val="0"/>
          <c:showBubbleSize val="0"/>
        </c:dLbls>
        <c:axId val="200616768"/>
        <c:axId val="200617344"/>
      </c:scatterChart>
      <c:valAx>
        <c:axId val="200616768"/>
        <c:scaling>
          <c:orientation val="minMax"/>
          <c:max val="500"/>
        </c:scaling>
        <c:delete val="0"/>
        <c:axPos val="b"/>
        <c:majorGridlines/>
        <c:title>
          <c:tx>
            <c:rich>
              <a:bodyPr/>
              <a:lstStyle/>
              <a:p>
                <a:pPr>
                  <a:defRPr/>
                </a:pPr>
                <a:r>
                  <a:rPr lang="ja-JP" altLang="en-US"/>
                  <a:t>汚染源からの距離（</a:t>
                </a:r>
                <a:r>
                  <a:rPr lang="en-US" altLang="en-US"/>
                  <a:t>ｍ）</a:t>
                </a:r>
              </a:p>
            </c:rich>
          </c:tx>
          <c:overlay val="0"/>
        </c:title>
        <c:numFmt formatCode="General" sourceLinked="1"/>
        <c:majorTickMark val="cross"/>
        <c:minorTickMark val="out"/>
        <c:tickLblPos val="nextTo"/>
        <c:crossAx val="200617344"/>
        <c:crossesAt val="1.0000000000000028E-3"/>
        <c:crossBetween val="midCat"/>
      </c:valAx>
      <c:valAx>
        <c:axId val="200617344"/>
        <c:scaling>
          <c:logBase val="10"/>
          <c:orientation val="minMax"/>
          <c:min val="1.0000000000000028E-3"/>
        </c:scaling>
        <c:delete val="0"/>
        <c:axPos val="l"/>
        <c:majorGridlines/>
        <c:title>
          <c:tx>
            <c:rich>
              <a:bodyPr rot="-5400000" vert="horz"/>
              <a:lstStyle/>
              <a:p>
                <a:pPr>
                  <a:defRPr/>
                </a:pPr>
                <a:r>
                  <a:rPr lang="ja-JP" altLang="en-US"/>
                  <a:t>地下水汚染濃度</a:t>
                </a:r>
                <a:r>
                  <a:rPr lang="en-US" altLang="ja-JP"/>
                  <a:t>(mg/L)</a:t>
                </a:r>
                <a:endParaRPr lang="ja-JP" altLang="en-US"/>
              </a:p>
            </c:rich>
          </c:tx>
          <c:overlay val="0"/>
        </c:title>
        <c:numFmt formatCode="General" sourceLinked="0"/>
        <c:majorTickMark val="cross"/>
        <c:minorTickMark val="out"/>
        <c:tickLblPos val="nextTo"/>
        <c:crossAx val="200616768"/>
        <c:crosses val="autoZero"/>
        <c:crossBetween val="midCat"/>
      </c:valAx>
    </c:plotArea>
    <c:legend>
      <c:legendPos val="b"/>
      <c:overlay val="0"/>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地下水濃度(mg/L)</c:v>
          </c:tx>
          <c:spPr>
            <a:ln w="28575">
              <a:noFill/>
            </a:ln>
          </c:spPr>
          <c:xVal>
            <c:numRef>
              <c:f>計算シート_1・3・ジクロロプロペン!$BI$30:$CE$30</c:f>
              <c:numCache>
                <c:formatCode>General</c:formatCode>
                <c:ptCount val="23"/>
                <c:pt idx="0">
                  <c:v>85</c:v>
                </c:pt>
                <c:pt idx="1">
                  <c:v>84</c:v>
                </c:pt>
                <c:pt idx="2">
                  <c:v>83</c:v>
                </c:pt>
                <c:pt idx="3">
                  <c:v>82</c:v>
                </c:pt>
                <c:pt idx="4">
                  <c:v>81</c:v>
                </c:pt>
                <c:pt idx="5">
                  <c:v>80</c:v>
                </c:pt>
                <c:pt idx="6">
                  <c:v>79</c:v>
                </c:pt>
                <c:pt idx="7">
                  <c:v>78</c:v>
                </c:pt>
                <c:pt idx="8">
                  <c:v>77</c:v>
                </c:pt>
                <c:pt idx="9">
                  <c:v>76</c:v>
                </c:pt>
                <c:pt idx="10">
                  <c:v>75</c:v>
                </c:pt>
                <c:pt idx="11">
                  <c:v>74</c:v>
                </c:pt>
                <c:pt idx="12">
                  <c:v>73</c:v>
                </c:pt>
                <c:pt idx="13">
                  <c:v>72</c:v>
                </c:pt>
                <c:pt idx="14">
                  <c:v>71</c:v>
                </c:pt>
                <c:pt idx="15">
                  <c:v>70</c:v>
                </c:pt>
                <c:pt idx="16">
                  <c:v>69</c:v>
                </c:pt>
                <c:pt idx="17">
                  <c:v>68</c:v>
                </c:pt>
                <c:pt idx="18">
                  <c:v>67</c:v>
                </c:pt>
                <c:pt idx="19">
                  <c:v>66</c:v>
                </c:pt>
                <c:pt idx="20">
                  <c:v>65</c:v>
                </c:pt>
                <c:pt idx="21">
                  <c:v>74</c:v>
                </c:pt>
                <c:pt idx="22">
                  <c:v>1</c:v>
                </c:pt>
              </c:numCache>
            </c:numRef>
          </c:xVal>
          <c:yVal>
            <c:numRef>
              <c:f>計算シート_1・3・ジクロロプロペン!$BI$27:$CE$27</c:f>
              <c:numCache>
                <c:formatCode>0.00E+00</c:formatCode>
                <c:ptCount val="23"/>
                <c:pt idx="0">
                  <c:v>4.9754545483996371E-4</c:v>
                </c:pt>
                <c:pt idx="1">
                  <c:v>5.6212709307945131E-4</c:v>
                </c:pt>
                <c:pt idx="2">
                  <c:v>6.3513602208003605E-4</c:v>
                </c:pt>
                <c:pt idx="3">
                  <c:v>7.1767890207984379E-4</c:v>
                </c:pt>
                <c:pt idx="4">
                  <c:v>8.1100883128437694E-4</c:v>
                </c:pt>
                <c:pt idx="5">
                  <c:v>9.1654490421497268E-4</c:v>
                </c:pt>
                <c:pt idx="6">
                  <c:v>1.0358944123991017E-3</c:v>
                </c:pt>
                <c:pt idx="7">
                  <c:v>1.1708780495168021E-3</c:v>
                </c:pt>
                <c:pt idx="8">
                  <c:v>1.323558533640983E-3</c:v>
                </c:pt>
                <c:pt idx="9">
                  <c:v>1.4962731169436728E-3</c:v>
                </c:pt>
                <c:pt idx="10">
                  <c:v>1.6916705192448597E-3</c:v>
                </c:pt>
                <c:pt idx="11">
                  <c:v>1.9127528972756624E-3</c:v>
                </c:pt>
                <c:pt idx="12">
                  <c:v>2.1629235479210256E-3</c:v>
                </c:pt>
                <c:pt idx="13">
                  <c:v>2.4460411426233358E-3</c:v>
                </c:pt>
                <c:pt idx="14">
                  <c:v>2.7664814034444843E-3</c:v>
                </c:pt>
                <c:pt idx="15">
                  <c:v>3.1292072611699183E-3</c:v>
                </c:pt>
                <c:pt idx="16">
                  <c:v>3.5398486848063821E-3</c:v>
                </c:pt>
                <c:pt idx="17">
                  <c:v>4.0047935427861003E-3</c:v>
                </c:pt>
                <c:pt idx="18">
                  <c:v>4.5312910525196533E-3</c:v>
                </c:pt>
                <c:pt idx="19">
                  <c:v>5.1275696005585979E-3</c:v>
                </c:pt>
                <c:pt idx="20">
                  <c:v>5.8029709750949459E-3</c:v>
                </c:pt>
                <c:pt idx="21">
                  <c:v>1.9127528972756624E-3</c:v>
                </c:pt>
                <c:pt idx="22">
                  <c:v>65.568798256009245</c:v>
                </c:pt>
              </c:numCache>
            </c:numRef>
          </c:yVal>
          <c:smooth val="0"/>
          <c:extLst>
            <c:ext xmlns:c16="http://schemas.microsoft.com/office/drawing/2014/chart" uri="{C3380CC4-5D6E-409C-BE32-E72D297353CC}">
              <c16:uniqueId val="{00000000-83AA-448C-8F40-478E2E27472F}"/>
            </c:ext>
          </c:extLst>
        </c:ser>
        <c:ser>
          <c:idx val="1"/>
          <c:order val="1"/>
          <c:tx>
            <c:v>地下水基準</c:v>
          </c:tx>
          <c:spPr>
            <a:ln w="19050">
              <a:solidFill>
                <a:srgbClr val="FF0000"/>
              </a:solidFill>
              <a:prstDash val="dash"/>
            </a:ln>
          </c:spPr>
          <c:marker>
            <c:symbol val="none"/>
          </c:marker>
          <c:xVal>
            <c:numRef>
              <c:f>計算シート_1・3・ジクロロプロペン!$H$24:$I$24</c:f>
              <c:numCache>
                <c:formatCode>General</c:formatCode>
                <c:ptCount val="2"/>
                <c:pt idx="0">
                  <c:v>85</c:v>
                </c:pt>
                <c:pt idx="1">
                  <c:v>65</c:v>
                </c:pt>
              </c:numCache>
            </c:numRef>
          </c:xVal>
          <c:yVal>
            <c:numRef>
              <c:f>計算シート_1・3・ジクロロプロペン!$H$23:$I$23</c:f>
              <c:numCache>
                <c:formatCode>General</c:formatCode>
                <c:ptCount val="2"/>
                <c:pt idx="0">
                  <c:v>2E-3</c:v>
                </c:pt>
                <c:pt idx="1">
                  <c:v>2E-3</c:v>
                </c:pt>
              </c:numCache>
            </c:numRef>
          </c:yVal>
          <c:smooth val="0"/>
          <c:extLst>
            <c:ext xmlns:c16="http://schemas.microsoft.com/office/drawing/2014/chart" uri="{C3380CC4-5D6E-409C-BE32-E72D297353CC}">
              <c16:uniqueId val="{00000001-83AA-448C-8F40-478E2E27472F}"/>
            </c:ext>
          </c:extLst>
        </c:ser>
        <c:dLbls>
          <c:showLegendKey val="0"/>
          <c:showVal val="0"/>
          <c:showCatName val="0"/>
          <c:showSerName val="0"/>
          <c:showPercent val="0"/>
          <c:showBubbleSize val="0"/>
        </c:dLbls>
        <c:axId val="200620224"/>
        <c:axId val="200620800"/>
      </c:scatterChart>
      <c:valAx>
        <c:axId val="200620224"/>
        <c:scaling>
          <c:orientation val="minMax"/>
        </c:scaling>
        <c:delete val="0"/>
        <c:axPos val="b"/>
        <c:majorGridlines/>
        <c:title>
          <c:tx>
            <c:rich>
              <a:bodyPr/>
              <a:lstStyle/>
              <a:p>
                <a:pPr>
                  <a:defRPr/>
                </a:pPr>
                <a:r>
                  <a:rPr lang="ja-JP" altLang="en-US"/>
                  <a:t>汚染源からの距離（</a:t>
                </a:r>
                <a:r>
                  <a:rPr lang="en-US" altLang="en-US"/>
                  <a:t>ｍ）</a:t>
                </a:r>
              </a:p>
            </c:rich>
          </c:tx>
          <c:overlay val="0"/>
        </c:title>
        <c:numFmt formatCode="General" sourceLinked="1"/>
        <c:majorTickMark val="cross"/>
        <c:minorTickMark val="out"/>
        <c:tickLblPos val="nextTo"/>
        <c:crossAx val="200620800"/>
        <c:crosses val="autoZero"/>
        <c:crossBetween val="midCat"/>
      </c:valAx>
      <c:valAx>
        <c:axId val="200620800"/>
        <c:scaling>
          <c:orientation val="minMax"/>
        </c:scaling>
        <c:delete val="0"/>
        <c:axPos val="l"/>
        <c:majorGridlines/>
        <c:title>
          <c:tx>
            <c:rich>
              <a:bodyPr rot="-5400000" vert="horz"/>
              <a:lstStyle/>
              <a:p>
                <a:pPr>
                  <a:defRPr/>
                </a:pPr>
                <a:r>
                  <a:rPr lang="ja-JP" altLang="en-US"/>
                  <a:t>地下水汚染濃度</a:t>
                </a:r>
                <a:r>
                  <a:rPr lang="en-US" altLang="ja-JP"/>
                  <a:t>(mg/L)</a:t>
                </a:r>
                <a:endParaRPr lang="ja-JP" altLang="en-US"/>
              </a:p>
            </c:rich>
          </c:tx>
          <c:overlay val="0"/>
        </c:title>
        <c:numFmt formatCode="General" sourceLinked="0"/>
        <c:majorTickMark val="cross"/>
        <c:minorTickMark val="out"/>
        <c:tickLblPos val="nextTo"/>
        <c:crossAx val="200620224"/>
        <c:crosses val="autoZero"/>
        <c:crossBetween val="midCat"/>
      </c:valAx>
    </c:plotArea>
    <c:legend>
      <c:legendPos val="b"/>
      <c:overlay val="0"/>
    </c:legend>
    <c:plotVisOnly val="1"/>
    <c:dispBlanksAs val="gap"/>
    <c:showDLblsOverMax val="0"/>
  </c:chart>
  <c:spPr>
    <a:ln>
      <a:noFill/>
    </a:ln>
  </c:spPr>
  <c:printSettings>
    <c:headerFooter/>
    <c:pageMargins b="0.75000000000000167" l="0.70000000000000062" r="0.70000000000000062" t="0.75000000000000167"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地下水濃度(mg/L)</c:v>
          </c:tx>
          <c:spPr>
            <a:ln w="19050">
              <a:solidFill>
                <a:schemeClr val="accent1"/>
              </a:solidFill>
            </a:ln>
          </c:spPr>
          <c:marker>
            <c:symbol val="none"/>
          </c:marker>
          <c:xVal>
            <c:numRef>
              <c:f>計算シート_1・3・ジクロロプロペン!$I$30:$AM$30</c:f>
              <c:numCache>
                <c:formatCode>General</c:formatCode>
                <c:ptCount val="31"/>
                <c:pt idx="0">
                  <c:v>1</c:v>
                </c:pt>
                <c:pt idx="1">
                  <c:v>74</c:v>
                </c:pt>
                <c:pt idx="2">
                  <c:v>100000</c:v>
                </c:pt>
                <c:pt idx="3">
                  <c:v>200000</c:v>
                </c:pt>
                <c:pt idx="4">
                  <c:v>300000</c:v>
                </c:pt>
                <c:pt idx="5">
                  <c:v>400000</c:v>
                </c:pt>
                <c:pt idx="6">
                  <c:v>500000</c:v>
                </c:pt>
                <c:pt idx="7">
                  <c:v>600000</c:v>
                </c:pt>
                <c:pt idx="8">
                  <c:v>700000</c:v>
                </c:pt>
                <c:pt idx="9">
                  <c:v>800000</c:v>
                </c:pt>
                <c:pt idx="10">
                  <c:v>900000</c:v>
                </c:pt>
                <c:pt idx="11">
                  <c:v>1000000</c:v>
                </c:pt>
                <c:pt idx="12">
                  <c:v>10000</c:v>
                </c:pt>
                <c:pt idx="13">
                  <c:v>20000</c:v>
                </c:pt>
                <c:pt idx="14">
                  <c:v>30000</c:v>
                </c:pt>
                <c:pt idx="15">
                  <c:v>40000</c:v>
                </c:pt>
                <c:pt idx="16">
                  <c:v>50000</c:v>
                </c:pt>
                <c:pt idx="17">
                  <c:v>60000</c:v>
                </c:pt>
                <c:pt idx="18">
                  <c:v>70000</c:v>
                </c:pt>
                <c:pt idx="19">
                  <c:v>80000</c:v>
                </c:pt>
                <c:pt idx="20">
                  <c:v>90000</c:v>
                </c:pt>
                <c:pt idx="21" formatCode="#,##0_);[Red]\(#,##0\)">
                  <c:v>1000</c:v>
                </c:pt>
                <c:pt idx="22">
                  <c:v>2000</c:v>
                </c:pt>
                <c:pt idx="23">
                  <c:v>3000</c:v>
                </c:pt>
                <c:pt idx="24">
                  <c:v>4000</c:v>
                </c:pt>
                <c:pt idx="25">
                  <c:v>5000</c:v>
                </c:pt>
                <c:pt idx="26">
                  <c:v>6000</c:v>
                </c:pt>
                <c:pt idx="27">
                  <c:v>7000</c:v>
                </c:pt>
                <c:pt idx="28">
                  <c:v>8000</c:v>
                </c:pt>
                <c:pt idx="29">
                  <c:v>9000</c:v>
                </c:pt>
                <c:pt idx="30">
                  <c:v>10000</c:v>
                </c:pt>
              </c:numCache>
            </c:numRef>
          </c:xVal>
          <c:yVal>
            <c:numRef>
              <c:f>計算シート_1・3・ジクロロプロペン!$I$27:$AM$27</c:f>
              <c:numCache>
                <c:formatCode>0.00E+00</c:formatCode>
                <c:ptCount val="31"/>
                <c:pt idx="0">
                  <c:v>100</c:v>
                </c:pt>
                <c:pt idx="1">
                  <c:v>1.9127528972756624E-3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1.0132648499585567E-50</c:v>
                </c:pt>
                <c:pt idx="22">
                  <c:v>2.5743737153686678E-101</c:v>
                </c:pt>
                <c:pt idx="23">
                  <c:v>7.5519554868369543E-152</c:v>
                </c:pt>
                <c:pt idx="24">
                  <c:v>2.349719236755141E-202</c:v>
                </c:pt>
                <c:pt idx="25">
                  <c:v>7.5506418248546598E-253</c:v>
                </c:pt>
                <c:pt idx="26">
                  <c:v>2.4763649130945725E-303</c:v>
                </c:pt>
                <c:pt idx="27">
                  <c:v>0</c:v>
                </c:pt>
                <c:pt idx="28">
                  <c:v>0</c:v>
                </c:pt>
                <c:pt idx="29">
                  <c:v>0</c:v>
                </c:pt>
                <c:pt idx="30">
                  <c:v>0</c:v>
                </c:pt>
              </c:numCache>
            </c:numRef>
          </c:yVal>
          <c:smooth val="0"/>
          <c:extLst>
            <c:ext xmlns:c16="http://schemas.microsoft.com/office/drawing/2014/chart" uri="{C3380CC4-5D6E-409C-BE32-E72D297353CC}">
              <c16:uniqueId val="{00000000-F1D1-4669-BBD3-CDB77C7D4B40}"/>
            </c:ext>
          </c:extLst>
        </c:ser>
        <c:ser>
          <c:idx val="1"/>
          <c:order val="1"/>
          <c:tx>
            <c:v>地下水基準</c:v>
          </c:tx>
          <c:spPr>
            <a:ln w="19050">
              <a:solidFill>
                <a:srgbClr val="FF0000"/>
              </a:solidFill>
              <a:prstDash val="dash"/>
            </a:ln>
          </c:spPr>
          <c:marker>
            <c:symbol val="none"/>
          </c:marker>
          <c:xVal>
            <c:numRef>
              <c:f>計算シート_1・3・ジクロロプロペン!$H$22:$I$22</c:f>
              <c:numCache>
                <c:formatCode>0.0E+00</c:formatCode>
                <c:ptCount val="2"/>
                <c:pt idx="0" formatCode="General">
                  <c:v>1</c:v>
                </c:pt>
                <c:pt idx="1">
                  <c:v>200</c:v>
                </c:pt>
              </c:numCache>
            </c:numRef>
          </c:xVal>
          <c:yVal>
            <c:numRef>
              <c:f>計算シート_1・3・ジクロロプロペン!$H$23:$I$23</c:f>
              <c:numCache>
                <c:formatCode>General</c:formatCode>
                <c:ptCount val="2"/>
                <c:pt idx="0">
                  <c:v>2E-3</c:v>
                </c:pt>
                <c:pt idx="1">
                  <c:v>2E-3</c:v>
                </c:pt>
              </c:numCache>
            </c:numRef>
          </c:yVal>
          <c:smooth val="0"/>
          <c:extLst>
            <c:ext xmlns:c16="http://schemas.microsoft.com/office/drawing/2014/chart" uri="{C3380CC4-5D6E-409C-BE32-E72D297353CC}">
              <c16:uniqueId val="{00000001-F1D1-4669-BBD3-CDB77C7D4B40}"/>
            </c:ext>
          </c:extLst>
        </c:ser>
        <c:dLbls>
          <c:showLegendKey val="0"/>
          <c:showVal val="0"/>
          <c:showCatName val="0"/>
          <c:showSerName val="0"/>
          <c:showPercent val="0"/>
          <c:showBubbleSize val="0"/>
        </c:dLbls>
        <c:axId val="200621376"/>
        <c:axId val="200654848"/>
      </c:scatterChart>
      <c:valAx>
        <c:axId val="200621376"/>
        <c:scaling>
          <c:orientation val="minMax"/>
          <c:max val="500"/>
        </c:scaling>
        <c:delete val="0"/>
        <c:axPos val="b"/>
        <c:majorGridlines/>
        <c:title>
          <c:tx>
            <c:rich>
              <a:bodyPr/>
              <a:lstStyle/>
              <a:p>
                <a:pPr>
                  <a:defRPr/>
                </a:pPr>
                <a:r>
                  <a:rPr lang="ja-JP" altLang="en-US"/>
                  <a:t>汚染源からの距離（</a:t>
                </a:r>
                <a:r>
                  <a:rPr lang="en-US" altLang="en-US"/>
                  <a:t>ｍ）</a:t>
                </a:r>
              </a:p>
            </c:rich>
          </c:tx>
          <c:overlay val="0"/>
        </c:title>
        <c:numFmt formatCode="General" sourceLinked="1"/>
        <c:majorTickMark val="cross"/>
        <c:minorTickMark val="out"/>
        <c:tickLblPos val="nextTo"/>
        <c:crossAx val="200654848"/>
        <c:crossesAt val="1.0000000000000028E-3"/>
        <c:crossBetween val="midCat"/>
      </c:valAx>
      <c:valAx>
        <c:axId val="200654848"/>
        <c:scaling>
          <c:logBase val="10"/>
          <c:orientation val="minMax"/>
          <c:min val="1.0000000000000028E-3"/>
        </c:scaling>
        <c:delete val="0"/>
        <c:axPos val="l"/>
        <c:majorGridlines/>
        <c:title>
          <c:tx>
            <c:rich>
              <a:bodyPr rot="-5400000" vert="horz"/>
              <a:lstStyle/>
              <a:p>
                <a:pPr>
                  <a:defRPr/>
                </a:pPr>
                <a:r>
                  <a:rPr lang="ja-JP" altLang="en-US"/>
                  <a:t>地下水汚染濃度</a:t>
                </a:r>
                <a:r>
                  <a:rPr lang="en-US" altLang="ja-JP"/>
                  <a:t>(mg/L)</a:t>
                </a:r>
                <a:endParaRPr lang="ja-JP" altLang="en-US"/>
              </a:p>
            </c:rich>
          </c:tx>
          <c:overlay val="0"/>
        </c:title>
        <c:numFmt formatCode="General" sourceLinked="0"/>
        <c:majorTickMark val="cross"/>
        <c:minorTickMark val="out"/>
        <c:tickLblPos val="nextTo"/>
        <c:crossAx val="200621376"/>
        <c:crosses val="autoZero"/>
        <c:crossBetween val="midCat"/>
      </c:valAx>
    </c:plotArea>
    <c:legend>
      <c:legendPos val="b"/>
      <c:overlay val="0"/>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地下水濃度(mg/L)</c:v>
          </c:tx>
          <c:spPr>
            <a:ln w="28575">
              <a:noFill/>
            </a:ln>
          </c:spPr>
          <c:xVal>
            <c:numRef>
              <c:f>計算シート_ベンゼン!$BI$30:$CE$30</c:f>
              <c:numCache>
                <c:formatCode>General</c:formatCode>
                <c:ptCount val="23"/>
                <c:pt idx="0">
                  <c:v>565</c:v>
                </c:pt>
                <c:pt idx="1">
                  <c:v>564</c:v>
                </c:pt>
                <c:pt idx="2">
                  <c:v>563</c:v>
                </c:pt>
                <c:pt idx="3">
                  <c:v>562</c:v>
                </c:pt>
                <c:pt idx="4">
                  <c:v>561</c:v>
                </c:pt>
                <c:pt idx="5">
                  <c:v>560</c:v>
                </c:pt>
                <c:pt idx="6">
                  <c:v>559</c:v>
                </c:pt>
                <c:pt idx="7">
                  <c:v>558</c:v>
                </c:pt>
                <c:pt idx="8">
                  <c:v>557</c:v>
                </c:pt>
                <c:pt idx="9">
                  <c:v>556</c:v>
                </c:pt>
                <c:pt idx="10">
                  <c:v>555</c:v>
                </c:pt>
                <c:pt idx="11">
                  <c:v>554</c:v>
                </c:pt>
                <c:pt idx="12">
                  <c:v>553</c:v>
                </c:pt>
                <c:pt idx="13">
                  <c:v>552</c:v>
                </c:pt>
                <c:pt idx="14">
                  <c:v>551</c:v>
                </c:pt>
                <c:pt idx="15">
                  <c:v>550</c:v>
                </c:pt>
                <c:pt idx="16">
                  <c:v>549</c:v>
                </c:pt>
                <c:pt idx="17">
                  <c:v>548</c:v>
                </c:pt>
                <c:pt idx="18">
                  <c:v>547</c:v>
                </c:pt>
                <c:pt idx="19">
                  <c:v>546</c:v>
                </c:pt>
                <c:pt idx="20">
                  <c:v>545</c:v>
                </c:pt>
                <c:pt idx="21">
                  <c:v>558</c:v>
                </c:pt>
                <c:pt idx="22">
                  <c:v>1</c:v>
                </c:pt>
              </c:numCache>
            </c:numRef>
          </c:xVal>
          <c:yVal>
            <c:numRef>
              <c:f>計算シート_ベンゼン!$BI$27:$CE$27</c:f>
              <c:numCache>
                <c:formatCode>0.00E+00</c:formatCode>
                <c:ptCount val="23"/>
                <c:pt idx="0">
                  <c:v>9.161103208935182E-3</c:v>
                </c:pt>
                <c:pt idx="1">
                  <c:v>9.2673515560611711E-3</c:v>
                </c:pt>
                <c:pt idx="2">
                  <c:v>9.3748468609632721E-3</c:v>
                </c:pt>
                <c:pt idx="3">
                  <c:v>9.4836039798249193E-3</c:v>
                </c:pt>
                <c:pt idx="4">
                  <c:v>9.5936379492656005E-3</c:v>
                </c:pt>
                <c:pt idx="5">
                  <c:v>9.7049639885876168E-3</c:v>
                </c:pt>
                <c:pt idx="6">
                  <c:v>9.8175975020516528E-3</c:v>
                </c:pt>
                <c:pt idx="7">
                  <c:v>9.9315540811817267E-3</c:v>
                </c:pt>
                <c:pt idx="8">
                  <c:v>1.004684950709971E-2</c:v>
                </c:pt>
                <c:pt idx="9">
                  <c:v>1.0163499752890015E-2</c:v>
                </c:pt>
                <c:pt idx="10">
                  <c:v>1.0281520985994646E-2</c:v>
                </c:pt>
                <c:pt idx="11">
                  <c:v>1.0400929570639291E-2</c:v>
                </c:pt>
                <c:pt idx="12">
                  <c:v>1.0521742070290569E-2</c:v>
                </c:pt>
                <c:pt idx="13">
                  <c:v>1.0643975250145087E-2</c:v>
                </c:pt>
                <c:pt idx="14">
                  <c:v>1.0767646079650597E-2</c:v>
                </c:pt>
                <c:pt idx="15">
                  <c:v>1.0892771735059805E-2</c:v>
                </c:pt>
                <c:pt idx="16">
                  <c:v>1.1019369602017144E-2</c:v>
                </c:pt>
                <c:pt idx="17">
                  <c:v>1.1147457278179037E-2</c:v>
                </c:pt>
                <c:pt idx="18">
                  <c:v>1.1277052575868106E-2</c:v>
                </c:pt>
                <c:pt idx="19">
                  <c:v>1.1408173524761695E-2</c:v>
                </c:pt>
                <c:pt idx="20">
                  <c:v>1.1540838374615361E-2</c:v>
                </c:pt>
                <c:pt idx="21">
                  <c:v>9.9315540811817267E-3</c:v>
                </c:pt>
                <c:pt idx="22">
                  <c:v>72.864892978699885</c:v>
                </c:pt>
              </c:numCache>
            </c:numRef>
          </c:yVal>
          <c:smooth val="0"/>
          <c:extLst>
            <c:ext xmlns:c16="http://schemas.microsoft.com/office/drawing/2014/chart" uri="{C3380CC4-5D6E-409C-BE32-E72D297353CC}">
              <c16:uniqueId val="{00000000-83AA-448C-8F40-478E2E27472F}"/>
            </c:ext>
          </c:extLst>
        </c:ser>
        <c:ser>
          <c:idx val="1"/>
          <c:order val="1"/>
          <c:tx>
            <c:v>地下水基準</c:v>
          </c:tx>
          <c:spPr>
            <a:ln w="19050">
              <a:solidFill>
                <a:srgbClr val="FF0000"/>
              </a:solidFill>
              <a:prstDash val="dash"/>
            </a:ln>
          </c:spPr>
          <c:marker>
            <c:symbol val="none"/>
          </c:marker>
          <c:xVal>
            <c:numRef>
              <c:f>計算シート_ベンゼン!$H$24:$I$24</c:f>
              <c:numCache>
                <c:formatCode>General</c:formatCode>
                <c:ptCount val="2"/>
                <c:pt idx="0">
                  <c:v>565</c:v>
                </c:pt>
                <c:pt idx="1">
                  <c:v>545</c:v>
                </c:pt>
              </c:numCache>
            </c:numRef>
          </c:xVal>
          <c:yVal>
            <c:numRef>
              <c:f>計算シート_ベンゼン!$H$23:$I$23</c:f>
              <c:numCache>
                <c:formatCode>General</c:formatCode>
                <c:ptCount val="2"/>
                <c:pt idx="0">
                  <c:v>0.01</c:v>
                </c:pt>
                <c:pt idx="1">
                  <c:v>0.01</c:v>
                </c:pt>
              </c:numCache>
            </c:numRef>
          </c:yVal>
          <c:smooth val="0"/>
          <c:extLst>
            <c:ext xmlns:c16="http://schemas.microsoft.com/office/drawing/2014/chart" uri="{C3380CC4-5D6E-409C-BE32-E72D297353CC}">
              <c16:uniqueId val="{00000001-83AA-448C-8F40-478E2E27472F}"/>
            </c:ext>
          </c:extLst>
        </c:ser>
        <c:dLbls>
          <c:showLegendKey val="0"/>
          <c:showVal val="0"/>
          <c:showCatName val="0"/>
          <c:showSerName val="0"/>
          <c:showPercent val="0"/>
          <c:showBubbleSize val="0"/>
        </c:dLbls>
        <c:axId val="200658304"/>
        <c:axId val="200658880"/>
      </c:scatterChart>
      <c:valAx>
        <c:axId val="200658304"/>
        <c:scaling>
          <c:orientation val="minMax"/>
        </c:scaling>
        <c:delete val="0"/>
        <c:axPos val="b"/>
        <c:majorGridlines/>
        <c:title>
          <c:tx>
            <c:rich>
              <a:bodyPr/>
              <a:lstStyle/>
              <a:p>
                <a:pPr>
                  <a:defRPr/>
                </a:pPr>
                <a:r>
                  <a:rPr lang="ja-JP" altLang="en-US"/>
                  <a:t>汚染源からの距離（</a:t>
                </a:r>
                <a:r>
                  <a:rPr lang="en-US" altLang="en-US"/>
                  <a:t>ｍ）</a:t>
                </a:r>
              </a:p>
            </c:rich>
          </c:tx>
          <c:overlay val="0"/>
        </c:title>
        <c:numFmt formatCode="General" sourceLinked="1"/>
        <c:majorTickMark val="cross"/>
        <c:minorTickMark val="out"/>
        <c:tickLblPos val="nextTo"/>
        <c:crossAx val="200658880"/>
        <c:crosses val="autoZero"/>
        <c:crossBetween val="midCat"/>
      </c:valAx>
      <c:valAx>
        <c:axId val="200658880"/>
        <c:scaling>
          <c:orientation val="minMax"/>
        </c:scaling>
        <c:delete val="0"/>
        <c:axPos val="l"/>
        <c:majorGridlines/>
        <c:title>
          <c:tx>
            <c:rich>
              <a:bodyPr rot="-5400000" vert="horz"/>
              <a:lstStyle/>
              <a:p>
                <a:pPr>
                  <a:defRPr/>
                </a:pPr>
                <a:r>
                  <a:rPr lang="ja-JP" altLang="en-US"/>
                  <a:t>地下水汚染濃度</a:t>
                </a:r>
                <a:r>
                  <a:rPr lang="en-US" altLang="ja-JP"/>
                  <a:t>(mg/L)</a:t>
                </a:r>
                <a:endParaRPr lang="ja-JP" altLang="en-US"/>
              </a:p>
            </c:rich>
          </c:tx>
          <c:overlay val="0"/>
        </c:title>
        <c:numFmt formatCode="General" sourceLinked="0"/>
        <c:majorTickMark val="cross"/>
        <c:minorTickMark val="out"/>
        <c:tickLblPos val="nextTo"/>
        <c:crossAx val="200658304"/>
        <c:crosses val="autoZero"/>
        <c:crossBetween val="midCat"/>
      </c:valAx>
    </c:plotArea>
    <c:legend>
      <c:legendPos val="b"/>
      <c:overlay val="0"/>
    </c:legend>
    <c:plotVisOnly val="1"/>
    <c:dispBlanksAs val="gap"/>
    <c:showDLblsOverMax val="0"/>
  </c:chart>
  <c:spPr>
    <a:ln>
      <a:noFill/>
    </a:ln>
  </c:spPr>
  <c:printSettings>
    <c:headerFooter/>
    <c:pageMargins b="0.75000000000000167" l="0.70000000000000062" r="0.70000000000000062" t="0.75000000000000167"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地下水濃度(mg/L)</c:v>
          </c:tx>
          <c:spPr>
            <a:ln w="19050">
              <a:solidFill>
                <a:schemeClr val="accent1"/>
              </a:solidFill>
            </a:ln>
          </c:spPr>
          <c:marker>
            <c:symbol val="none"/>
          </c:marker>
          <c:xVal>
            <c:numRef>
              <c:f>計算シート_ベンゼン!$I$30:$AM$30</c:f>
              <c:numCache>
                <c:formatCode>General</c:formatCode>
                <c:ptCount val="31"/>
                <c:pt idx="0">
                  <c:v>1</c:v>
                </c:pt>
                <c:pt idx="1">
                  <c:v>558</c:v>
                </c:pt>
                <c:pt idx="2">
                  <c:v>100000</c:v>
                </c:pt>
                <c:pt idx="3">
                  <c:v>200000</c:v>
                </c:pt>
                <c:pt idx="4">
                  <c:v>300000</c:v>
                </c:pt>
                <c:pt idx="5">
                  <c:v>400000</c:v>
                </c:pt>
                <c:pt idx="6">
                  <c:v>500000</c:v>
                </c:pt>
                <c:pt idx="7">
                  <c:v>600000</c:v>
                </c:pt>
                <c:pt idx="8">
                  <c:v>700000</c:v>
                </c:pt>
                <c:pt idx="9">
                  <c:v>800000</c:v>
                </c:pt>
                <c:pt idx="10">
                  <c:v>900000</c:v>
                </c:pt>
                <c:pt idx="11">
                  <c:v>1000000</c:v>
                </c:pt>
                <c:pt idx="12">
                  <c:v>10000</c:v>
                </c:pt>
                <c:pt idx="13">
                  <c:v>20000</c:v>
                </c:pt>
                <c:pt idx="14">
                  <c:v>30000</c:v>
                </c:pt>
                <c:pt idx="15">
                  <c:v>40000</c:v>
                </c:pt>
                <c:pt idx="16">
                  <c:v>50000</c:v>
                </c:pt>
                <c:pt idx="17">
                  <c:v>60000</c:v>
                </c:pt>
                <c:pt idx="18">
                  <c:v>70000</c:v>
                </c:pt>
                <c:pt idx="19">
                  <c:v>80000</c:v>
                </c:pt>
                <c:pt idx="20">
                  <c:v>90000</c:v>
                </c:pt>
                <c:pt idx="21" formatCode="#,##0_);[Red]\(#,##0\)">
                  <c:v>1000</c:v>
                </c:pt>
                <c:pt idx="22">
                  <c:v>2000</c:v>
                </c:pt>
                <c:pt idx="23">
                  <c:v>3000</c:v>
                </c:pt>
                <c:pt idx="24">
                  <c:v>4000</c:v>
                </c:pt>
                <c:pt idx="25">
                  <c:v>5000</c:v>
                </c:pt>
                <c:pt idx="26">
                  <c:v>6000</c:v>
                </c:pt>
                <c:pt idx="27">
                  <c:v>7000</c:v>
                </c:pt>
                <c:pt idx="28">
                  <c:v>8000</c:v>
                </c:pt>
                <c:pt idx="29">
                  <c:v>9000</c:v>
                </c:pt>
                <c:pt idx="30">
                  <c:v>10000</c:v>
                </c:pt>
              </c:numCache>
            </c:numRef>
          </c:xVal>
          <c:yVal>
            <c:numRef>
              <c:f>計算シート_ベンゼン!$I$27:$AM$27</c:f>
              <c:numCache>
                <c:formatCode>0.00E+00</c:formatCode>
                <c:ptCount val="31"/>
                <c:pt idx="0">
                  <c:v>100</c:v>
                </c:pt>
                <c:pt idx="1">
                  <c:v>9.9315540811817267E-3</c:v>
                </c:pt>
                <c:pt idx="2">
                  <c:v>0</c:v>
                </c:pt>
                <c:pt idx="3">
                  <c:v>0</c:v>
                </c:pt>
                <c:pt idx="4">
                  <c:v>0</c:v>
                </c:pt>
                <c:pt idx="5">
                  <c:v>0</c:v>
                </c:pt>
                <c:pt idx="6">
                  <c:v>0</c:v>
                </c:pt>
                <c:pt idx="7">
                  <c:v>0</c:v>
                </c:pt>
                <c:pt idx="8">
                  <c:v>0</c:v>
                </c:pt>
                <c:pt idx="9">
                  <c:v>0</c:v>
                </c:pt>
                <c:pt idx="10">
                  <c:v>0</c:v>
                </c:pt>
                <c:pt idx="11">
                  <c:v>0</c:v>
                </c:pt>
                <c:pt idx="12">
                  <c:v>4.4510074154950633E-84</c:v>
                </c:pt>
                <c:pt idx="13">
                  <c:v>0</c:v>
                </c:pt>
                <c:pt idx="14">
                  <c:v>0</c:v>
                </c:pt>
                <c:pt idx="15">
                  <c:v>0</c:v>
                </c:pt>
                <c:pt idx="16">
                  <c:v>0</c:v>
                </c:pt>
                <c:pt idx="17">
                  <c:v>0</c:v>
                </c:pt>
                <c:pt idx="18">
                  <c:v>0</c:v>
                </c:pt>
                <c:pt idx="19">
                  <c:v>0</c:v>
                </c:pt>
                <c:pt idx="20">
                  <c:v>0</c:v>
                </c:pt>
                <c:pt idx="21">
                  <c:v>6.7116660412571444E-5</c:v>
                </c:pt>
                <c:pt idx="22">
                  <c:v>1.129292310995119E-9</c:v>
                </c:pt>
                <c:pt idx="23">
                  <c:v>2.0529069763173549E-14</c:v>
                </c:pt>
                <c:pt idx="24">
                  <c:v>1.3517567794588907E-19</c:v>
                </c:pt>
                <c:pt idx="25">
                  <c:v>4.8600616467575482E-26</c:v>
                </c:pt>
                <c:pt idx="26">
                  <c:v>4.0648587940581452E-34</c:v>
                </c:pt>
                <c:pt idx="27">
                  <c:v>6.217576004293703E-44</c:v>
                </c:pt>
                <c:pt idx="28">
                  <c:v>1.6009170247792517E-55</c:v>
                </c:pt>
                <c:pt idx="29">
                  <c:v>6.6898411570677369E-69</c:v>
                </c:pt>
                <c:pt idx="30">
                  <c:v>4.4510074154950633E-84</c:v>
                </c:pt>
              </c:numCache>
            </c:numRef>
          </c:yVal>
          <c:smooth val="0"/>
          <c:extLst>
            <c:ext xmlns:c16="http://schemas.microsoft.com/office/drawing/2014/chart" uri="{C3380CC4-5D6E-409C-BE32-E72D297353CC}">
              <c16:uniqueId val="{00000000-F1D1-4669-BBD3-CDB77C7D4B40}"/>
            </c:ext>
          </c:extLst>
        </c:ser>
        <c:ser>
          <c:idx val="1"/>
          <c:order val="1"/>
          <c:tx>
            <c:v>地下水基準</c:v>
          </c:tx>
          <c:spPr>
            <a:ln w="19050">
              <a:solidFill>
                <a:srgbClr val="FF0000"/>
              </a:solidFill>
              <a:prstDash val="dash"/>
            </a:ln>
          </c:spPr>
          <c:marker>
            <c:symbol val="none"/>
          </c:marker>
          <c:xVal>
            <c:numRef>
              <c:f>計算シート_ベンゼン!$H$22:$I$22</c:f>
              <c:numCache>
                <c:formatCode>0.0E+00</c:formatCode>
                <c:ptCount val="2"/>
                <c:pt idx="0" formatCode="General">
                  <c:v>1</c:v>
                </c:pt>
                <c:pt idx="1">
                  <c:v>2000</c:v>
                </c:pt>
              </c:numCache>
            </c:numRef>
          </c:xVal>
          <c:yVal>
            <c:numRef>
              <c:f>計算シート_ベンゼン!$H$23:$I$23</c:f>
              <c:numCache>
                <c:formatCode>General</c:formatCode>
                <c:ptCount val="2"/>
                <c:pt idx="0">
                  <c:v>0.01</c:v>
                </c:pt>
                <c:pt idx="1">
                  <c:v>0.01</c:v>
                </c:pt>
              </c:numCache>
            </c:numRef>
          </c:yVal>
          <c:smooth val="0"/>
          <c:extLst>
            <c:ext xmlns:c16="http://schemas.microsoft.com/office/drawing/2014/chart" uri="{C3380CC4-5D6E-409C-BE32-E72D297353CC}">
              <c16:uniqueId val="{00000001-F1D1-4669-BBD3-CDB77C7D4B40}"/>
            </c:ext>
          </c:extLst>
        </c:ser>
        <c:dLbls>
          <c:showLegendKey val="0"/>
          <c:showVal val="0"/>
          <c:showCatName val="0"/>
          <c:showSerName val="0"/>
          <c:showPercent val="0"/>
          <c:showBubbleSize val="0"/>
        </c:dLbls>
        <c:axId val="200659456"/>
        <c:axId val="200660032"/>
      </c:scatterChart>
      <c:valAx>
        <c:axId val="200659456"/>
        <c:scaling>
          <c:orientation val="minMax"/>
          <c:max val="500"/>
        </c:scaling>
        <c:delete val="0"/>
        <c:axPos val="b"/>
        <c:majorGridlines/>
        <c:title>
          <c:tx>
            <c:rich>
              <a:bodyPr/>
              <a:lstStyle/>
              <a:p>
                <a:pPr>
                  <a:defRPr/>
                </a:pPr>
                <a:r>
                  <a:rPr lang="ja-JP" altLang="en-US"/>
                  <a:t>汚染源からの距離（</a:t>
                </a:r>
                <a:r>
                  <a:rPr lang="en-US" altLang="en-US"/>
                  <a:t>ｍ）</a:t>
                </a:r>
              </a:p>
            </c:rich>
          </c:tx>
          <c:overlay val="0"/>
        </c:title>
        <c:numFmt formatCode="General" sourceLinked="1"/>
        <c:majorTickMark val="cross"/>
        <c:minorTickMark val="out"/>
        <c:tickLblPos val="nextTo"/>
        <c:crossAx val="200660032"/>
        <c:crossesAt val="1.0000000000000028E-3"/>
        <c:crossBetween val="midCat"/>
      </c:valAx>
      <c:valAx>
        <c:axId val="200660032"/>
        <c:scaling>
          <c:logBase val="10"/>
          <c:orientation val="minMax"/>
          <c:min val="1.0000000000000028E-3"/>
        </c:scaling>
        <c:delete val="0"/>
        <c:axPos val="l"/>
        <c:majorGridlines/>
        <c:title>
          <c:tx>
            <c:rich>
              <a:bodyPr rot="-5400000" vert="horz"/>
              <a:lstStyle/>
              <a:p>
                <a:pPr>
                  <a:defRPr/>
                </a:pPr>
                <a:r>
                  <a:rPr lang="ja-JP" altLang="en-US"/>
                  <a:t>地下水汚染濃度</a:t>
                </a:r>
                <a:r>
                  <a:rPr lang="en-US" altLang="ja-JP"/>
                  <a:t>(mg/L)</a:t>
                </a:r>
                <a:endParaRPr lang="ja-JP" altLang="en-US"/>
              </a:p>
            </c:rich>
          </c:tx>
          <c:overlay val="0"/>
        </c:title>
        <c:numFmt formatCode="General" sourceLinked="0"/>
        <c:majorTickMark val="cross"/>
        <c:minorTickMark val="out"/>
        <c:tickLblPos val="nextTo"/>
        <c:crossAx val="200659456"/>
        <c:crosses val="autoZero"/>
        <c:crossBetween val="midCat"/>
      </c:valAx>
    </c:plotArea>
    <c:legend>
      <c:legendPos val="b"/>
      <c:overlay val="0"/>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地下水濃度(mg/L)</c:v>
          </c:tx>
          <c:spPr>
            <a:ln w="28575">
              <a:noFill/>
            </a:ln>
          </c:spPr>
          <c:xVal>
            <c:numRef>
              <c:f>計算シート_鉛!$BI$30:$CE$30</c:f>
              <c:numCache>
                <c:formatCode>General</c:formatCode>
                <c:ptCount val="23"/>
                <c:pt idx="0">
                  <c:v>95</c:v>
                </c:pt>
                <c:pt idx="1">
                  <c:v>94</c:v>
                </c:pt>
                <c:pt idx="2">
                  <c:v>93</c:v>
                </c:pt>
                <c:pt idx="3">
                  <c:v>92</c:v>
                </c:pt>
                <c:pt idx="4">
                  <c:v>91</c:v>
                </c:pt>
                <c:pt idx="5">
                  <c:v>90</c:v>
                </c:pt>
                <c:pt idx="6">
                  <c:v>89</c:v>
                </c:pt>
                <c:pt idx="7">
                  <c:v>88</c:v>
                </c:pt>
                <c:pt idx="8">
                  <c:v>87</c:v>
                </c:pt>
                <c:pt idx="9">
                  <c:v>86</c:v>
                </c:pt>
                <c:pt idx="10">
                  <c:v>85</c:v>
                </c:pt>
                <c:pt idx="11">
                  <c:v>84</c:v>
                </c:pt>
                <c:pt idx="12">
                  <c:v>83</c:v>
                </c:pt>
                <c:pt idx="13">
                  <c:v>82</c:v>
                </c:pt>
                <c:pt idx="14">
                  <c:v>81</c:v>
                </c:pt>
                <c:pt idx="15">
                  <c:v>80</c:v>
                </c:pt>
                <c:pt idx="16">
                  <c:v>79</c:v>
                </c:pt>
                <c:pt idx="17">
                  <c:v>78</c:v>
                </c:pt>
                <c:pt idx="18">
                  <c:v>77</c:v>
                </c:pt>
                <c:pt idx="19">
                  <c:v>76</c:v>
                </c:pt>
                <c:pt idx="20">
                  <c:v>75</c:v>
                </c:pt>
                <c:pt idx="21">
                  <c:v>83</c:v>
                </c:pt>
                <c:pt idx="22">
                  <c:v>1</c:v>
                </c:pt>
              </c:numCache>
            </c:numRef>
          </c:xVal>
          <c:yVal>
            <c:numRef>
              <c:f>計算シート_鉛!$BI$27:$CE$27</c:f>
              <c:numCache>
                <c:formatCode>0.00E+00</c:formatCode>
                <c:ptCount val="23"/>
                <c:pt idx="0">
                  <c:v>1.5703737866968992E-3</c:v>
                </c:pt>
                <c:pt idx="1">
                  <c:v>1.846009269816846E-3</c:v>
                </c:pt>
                <c:pt idx="2">
                  <c:v>2.1657442274007018E-3</c:v>
                </c:pt>
                <c:pt idx="3">
                  <c:v>2.5358571171147188E-3</c:v>
                </c:pt>
                <c:pt idx="4">
                  <c:v>2.9633889258885754E-3</c:v>
                </c:pt>
                <c:pt idx="5">
                  <c:v>3.4562152245012738E-3</c:v>
                </c:pt>
                <c:pt idx="6">
                  <c:v>4.023122035764274E-3</c:v>
                </c:pt>
                <c:pt idx="7">
                  <c:v>4.6738852868416347E-3</c:v>
                </c:pt>
                <c:pt idx="8">
                  <c:v>5.4193535396383739E-3</c:v>
                </c:pt>
                <c:pt idx="9">
                  <c:v>6.2715336106952835E-3</c:v>
                </c:pt>
                <c:pt idx="10">
                  <c:v>7.2436786043230108E-3</c:v>
                </c:pt>
                <c:pt idx="11">
                  <c:v>8.3503777906653483E-3</c:v>
                </c:pt>
                <c:pt idx="12">
                  <c:v>9.6076476650920426E-3</c:v>
                </c:pt>
                <c:pt idx="13">
                  <c:v>1.1033023428095147E-2</c:v>
                </c:pt>
                <c:pt idx="14">
                  <c:v>1.2645650027233342E-2</c:v>
                </c:pt>
                <c:pt idx="15">
                  <c:v>1.4466371806384536E-2</c:v>
                </c:pt>
                <c:pt idx="16">
                  <c:v>1.6517819714589183E-2</c:v>
                </c:pt>
                <c:pt idx="17">
                  <c:v>1.8824494939244742E-2</c:v>
                </c:pt>
                <c:pt idx="18">
                  <c:v>2.1412847748668223E-2</c:v>
                </c:pt>
                <c:pt idx="19">
                  <c:v>2.4311350259541863E-2</c:v>
                </c:pt>
                <c:pt idx="20">
                  <c:v>2.7550561788063983E-2</c:v>
                </c:pt>
                <c:pt idx="21">
                  <c:v>9.6076476650920426E-3</c:v>
                </c:pt>
                <c:pt idx="22">
                  <c:v>8.5842070512128537</c:v>
                </c:pt>
              </c:numCache>
            </c:numRef>
          </c:yVal>
          <c:smooth val="0"/>
          <c:extLst>
            <c:ext xmlns:c16="http://schemas.microsoft.com/office/drawing/2014/chart" uri="{C3380CC4-5D6E-409C-BE32-E72D297353CC}">
              <c16:uniqueId val="{00000000-83AA-448C-8F40-478E2E27472F}"/>
            </c:ext>
          </c:extLst>
        </c:ser>
        <c:ser>
          <c:idx val="1"/>
          <c:order val="1"/>
          <c:tx>
            <c:v>地下水基準</c:v>
          </c:tx>
          <c:spPr>
            <a:ln w="19050">
              <a:solidFill>
                <a:srgbClr val="FF0000"/>
              </a:solidFill>
              <a:prstDash val="dash"/>
            </a:ln>
          </c:spPr>
          <c:marker>
            <c:symbol val="none"/>
          </c:marker>
          <c:xVal>
            <c:numRef>
              <c:f>計算シート_鉛!$H$24:$I$24</c:f>
              <c:numCache>
                <c:formatCode>General</c:formatCode>
                <c:ptCount val="2"/>
                <c:pt idx="0">
                  <c:v>95</c:v>
                </c:pt>
                <c:pt idx="1">
                  <c:v>75</c:v>
                </c:pt>
              </c:numCache>
            </c:numRef>
          </c:xVal>
          <c:yVal>
            <c:numRef>
              <c:f>計算シート_鉛!$H$23:$I$23</c:f>
              <c:numCache>
                <c:formatCode>General</c:formatCode>
                <c:ptCount val="2"/>
                <c:pt idx="0">
                  <c:v>0.01</c:v>
                </c:pt>
                <c:pt idx="1">
                  <c:v>0.01</c:v>
                </c:pt>
              </c:numCache>
            </c:numRef>
          </c:yVal>
          <c:smooth val="0"/>
          <c:extLst>
            <c:ext xmlns:c16="http://schemas.microsoft.com/office/drawing/2014/chart" uri="{C3380CC4-5D6E-409C-BE32-E72D297353CC}">
              <c16:uniqueId val="{00000001-83AA-448C-8F40-478E2E27472F}"/>
            </c:ext>
          </c:extLst>
        </c:ser>
        <c:dLbls>
          <c:showLegendKey val="0"/>
          <c:showVal val="0"/>
          <c:showCatName val="0"/>
          <c:showSerName val="0"/>
          <c:showPercent val="0"/>
          <c:showBubbleSize val="0"/>
        </c:dLbls>
        <c:axId val="128025152"/>
        <c:axId val="128025728"/>
      </c:scatterChart>
      <c:valAx>
        <c:axId val="128025152"/>
        <c:scaling>
          <c:orientation val="minMax"/>
        </c:scaling>
        <c:delete val="0"/>
        <c:axPos val="b"/>
        <c:majorGridlines/>
        <c:title>
          <c:tx>
            <c:rich>
              <a:bodyPr/>
              <a:lstStyle/>
              <a:p>
                <a:pPr>
                  <a:defRPr/>
                </a:pPr>
                <a:r>
                  <a:rPr lang="ja-JP" altLang="en-US"/>
                  <a:t>汚染源からの距離（</a:t>
                </a:r>
                <a:r>
                  <a:rPr lang="en-US" altLang="en-US"/>
                  <a:t>ｍ）</a:t>
                </a:r>
              </a:p>
            </c:rich>
          </c:tx>
          <c:overlay val="0"/>
        </c:title>
        <c:numFmt formatCode="General" sourceLinked="1"/>
        <c:majorTickMark val="cross"/>
        <c:minorTickMark val="out"/>
        <c:tickLblPos val="nextTo"/>
        <c:crossAx val="128025728"/>
        <c:crosses val="autoZero"/>
        <c:crossBetween val="midCat"/>
      </c:valAx>
      <c:valAx>
        <c:axId val="128025728"/>
        <c:scaling>
          <c:orientation val="minMax"/>
        </c:scaling>
        <c:delete val="0"/>
        <c:axPos val="l"/>
        <c:majorGridlines/>
        <c:title>
          <c:tx>
            <c:rich>
              <a:bodyPr rot="-5400000" vert="horz"/>
              <a:lstStyle/>
              <a:p>
                <a:pPr>
                  <a:defRPr/>
                </a:pPr>
                <a:r>
                  <a:rPr lang="ja-JP" altLang="en-US"/>
                  <a:t>地下水汚染濃度</a:t>
                </a:r>
                <a:r>
                  <a:rPr lang="en-US" altLang="ja-JP"/>
                  <a:t>(mg/L)</a:t>
                </a:r>
                <a:endParaRPr lang="ja-JP" altLang="en-US"/>
              </a:p>
            </c:rich>
          </c:tx>
          <c:overlay val="0"/>
        </c:title>
        <c:numFmt formatCode="General" sourceLinked="0"/>
        <c:majorTickMark val="cross"/>
        <c:minorTickMark val="out"/>
        <c:tickLblPos val="nextTo"/>
        <c:crossAx val="128025152"/>
        <c:crosses val="autoZero"/>
        <c:crossBetween val="midCat"/>
      </c:valAx>
    </c:plotArea>
    <c:legend>
      <c:legendPos val="b"/>
      <c:overlay val="0"/>
    </c:legend>
    <c:plotVisOnly val="1"/>
    <c:dispBlanksAs val="gap"/>
    <c:showDLblsOverMax val="0"/>
  </c:chart>
  <c:spPr>
    <a:ln>
      <a:noFill/>
    </a:ln>
  </c:spPr>
  <c:printSettings>
    <c:headerFooter/>
    <c:pageMargins b="0.75000000000000167" l="0.70000000000000062" r="0.70000000000000062" t="0.75000000000000167"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地下水濃度(mg/L)</c:v>
          </c:tx>
          <c:spPr>
            <a:ln w="28575">
              <a:noFill/>
            </a:ln>
          </c:spPr>
          <c:xVal>
            <c:numRef>
              <c:f>'計算シート（複数物質）'!$BI$30:$CE$30</c:f>
              <c:numCache>
                <c:formatCode>General</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numCache>
            </c:numRef>
          </c:xVal>
          <c:yVal>
            <c:numRef>
              <c:f>'計算シート（複数物質）'!$BI$27:$CE$27</c:f>
              <c:numCache>
                <c:formatCode>0.00E+00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yVal>
          <c:smooth val="0"/>
          <c:extLst>
            <c:ext xmlns:c16="http://schemas.microsoft.com/office/drawing/2014/chart" uri="{C3380CC4-5D6E-409C-BE32-E72D297353CC}">
              <c16:uniqueId val="{00000000-83AA-448C-8F40-478E2E27472F}"/>
            </c:ext>
          </c:extLst>
        </c:ser>
        <c:ser>
          <c:idx val="1"/>
          <c:order val="1"/>
          <c:tx>
            <c:v>地下水基準</c:v>
          </c:tx>
          <c:spPr>
            <a:ln w="19050">
              <a:solidFill>
                <a:srgbClr val="FF0000"/>
              </a:solidFill>
              <a:prstDash val="dash"/>
            </a:ln>
          </c:spPr>
          <c:marker>
            <c:symbol val="none"/>
          </c:marker>
          <c:xVal>
            <c:numRef>
              <c:f>'計算シート（複数物質）'!$H$24:$I$24</c:f>
              <c:numCache>
                <c:formatCode>General</c:formatCode>
                <c:ptCount val="2"/>
                <c:pt idx="0">
                  <c:v>0</c:v>
                </c:pt>
                <c:pt idx="1">
                  <c:v>0</c:v>
                </c:pt>
              </c:numCache>
            </c:numRef>
          </c:xVal>
          <c:yVal>
            <c:numRef>
              <c:f>'計算シート（複数物質）'!$H$23:$I$23</c:f>
              <c:numCache>
                <c:formatCode>General</c:formatCode>
                <c:ptCount val="2"/>
                <c:pt idx="0">
                  <c:v>0</c:v>
                </c:pt>
                <c:pt idx="1">
                  <c:v>0</c:v>
                </c:pt>
              </c:numCache>
            </c:numRef>
          </c:yVal>
          <c:smooth val="0"/>
          <c:extLst>
            <c:ext xmlns:c16="http://schemas.microsoft.com/office/drawing/2014/chart" uri="{C3380CC4-5D6E-409C-BE32-E72D297353CC}">
              <c16:uniqueId val="{00000001-83AA-448C-8F40-478E2E27472F}"/>
            </c:ext>
          </c:extLst>
        </c:ser>
        <c:dLbls>
          <c:showLegendKey val="0"/>
          <c:showVal val="0"/>
          <c:showCatName val="0"/>
          <c:showSerName val="0"/>
          <c:showPercent val="0"/>
          <c:showBubbleSize val="0"/>
        </c:dLbls>
        <c:axId val="141776512"/>
        <c:axId val="141777088"/>
      </c:scatterChart>
      <c:valAx>
        <c:axId val="141776512"/>
        <c:scaling>
          <c:orientation val="minMax"/>
        </c:scaling>
        <c:delete val="0"/>
        <c:axPos val="b"/>
        <c:majorGridlines/>
        <c:title>
          <c:tx>
            <c:rich>
              <a:bodyPr/>
              <a:lstStyle/>
              <a:p>
                <a:pPr>
                  <a:defRPr/>
                </a:pPr>
                <a:r>
                  <a:rPr lang="ja-JP" altLang="en-US"/>
                  <a:t>汚染源からの距離（</a:t>
                </a:r>
                <a:r>
                  <a:rPr lang="en-US" altLang="en-US"/>
                  <a:t>ｍ）</a:t>
                </a:r>
              </a:p>
            </c:rich>
          </c:tx>
          <c:overlay val="0"/>
        </c:title>
        <c:numFmt formatCode="General" sourceLinked="1"/>
        <c:majorTickMark val="cross"/>
        <c:minorTickMark val="out"/>
        <c:tickLblPos val="nextTo"/>
        <c:crossAx val="141777088"/>
        <c:crosses val="autoZero"/>
        <c:crossBetween val="midCat"/>
      </c:valAx>
      <c:valAx>
        <c:axId val="141777088"/>
        <c:scaling>
          <c:orientation val="minMax"/>
        </c:scaling>
        <c:delete val="0"/>
        <c:axPos val="l"/>
        <c:majorGridlines/>
        <c:title>
          <c:tx>
            <c:rich>
              <a:bodyPr rot="-5400000" vert="horz"/>
              <a:lstStyle/>
              <a:p>
                <a:pPr>
                  <a:defRPr/>
                </a:pPr>
                <a:r>
                  <a:rPr lang="ja-JP" altLang="en-US"/>
                  <a:t>地下水汚染濃度</a:t>
                </a:r>
                <a:r>
                  <a:rPr lang="en-US" altLang="ja-JP"/>
                  <a:t>(mg/L)</a:t>
                </a:r>
                <a:endParaRPr lang="ja-JP" altLang="en-US"/>
              </a:p>
            </c:rich>
          </c:tx>
          <c:overlay val="0"/>
        </c:title>
        <c:numFmt formatCode="General" sourceLinked="0"/>
        <c:majorTickMark val="cross"/>
        <c:minorTickMark val="out"/>
        <c:tickLblPos val="nextTo"/>
        <c:crossAx val="141776512"/>
        <c:crosses val="autoZero"/>
        <c:crossBetween val="midCat"/>
      </c:valAx>
    </c:plotArea>
    <c:legend>
      <c:legendPos val="b"/>
      <c:overlay val="0"/>
    </c:legend>
    <c:plotVisOnly val="1"/>
    <c:dispBlanksAs val="gap"/>
    <c:showDLblsOverMax val="0"/>
  </c:chart>
  <c:spPr>
    <a:ln>
      <a:noFill/>
    </a:ln>
  </c:spPr>
  <c:printSettings>
    <c:headerFooter/>
    <c:pageMargins b="0.75000000000000167" l="0.70000000000000062" r="0.70000000000000062" t="0.75000000000000167"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地下水濃度(mg/L)</c:v>
          </c:tx>
          <c:spPr>
            <a:ln w="19050">
              <a:solidFill>
                <a:schemeClr val="accent1"/>
              </a:solidFill>
            </a:ln>
          </c:spPr>
          <c:marker>
            <c:symbol val="none"/>
          </c:marker>
          <c:xVal>
            <c:numRef>
              <c:f>計算シート_鉛!$I$30:$AM$30</c:f>
              <c:numCache>
                <c:formatCode>General</c:formatCode>
                <c:ptCount val="31"/>
                <c:pt idx="0">
                  <c:v>1</c:v>
                </c:pt>
                <c:pt idx="1">
                  <c:v>83</c:v>
                </c:pt>
                <c:pt idx="2">
                  <c:v>100000</c:v>
                </c:pt>
                <c:pt idx="3">
                  <c:v>200000</c:v>
                </c:pt>
                <c:pt idx="4">
                  <c:v>300000</c:v>
                </c:pt>
                <c:pt idx="5">
                  <c:v>400000</c:v>
                </c:pt>
                <c:pt idx="6">
                  <c:v>500000</c:v>
                </c:pt>
                <c:pt idx="7">
                  <c:v>600000</c:v>
                </c:pt>
                <c:pt idx="8">
                  <c:v>700000</c:v>
                </c:pt>
                <c:pt idx="9">
                  <c:v>800000</c:v>
                </c:pt>
                <c:pt idx="10">
                  <c:v>900000</c:v>
                </c:pt>
                <c:pt idx="11">
                  <c:v>1000000</c:v>
                </c:pt>
                <c:pt idx="12">
                  <c:v>10000</c:v>
                </c:pt>
                <c:pt idx="13">
                  <c:v>20000</c:v>
                </c:pt>
                <c:pt idx="14">
                  <c:v>30000</c:v>
                </c:pt>
                <c:pt idx="15">
                  <c:v>40000</c:v>
                </c:pt>
                <c:pt idx="16">
                  <c:v>50000</c:v>
                </c:pt>
                <c:pt idx="17">
                  <c:v>60000</c:v>
                </c:pt>
                <c:pt idx="18">
                  <c:v>70000</c:v>
                </c:pt>
                <c:pt idx="19">
                  <c:v>80000</c:v>
                </c:pt>
                <c:pt idx="20">
                  <c:v>90000</c:v>
                </c:pt>
                <c:pt idx="21" formatCode="#,##0_);[Red]\(#,##0\)">
                  <c:v>1000</c:v>
                </c:pt>
                <c:pt idx="22">
                  <c:v>2000</c:v>
                </c:pt>
                <c:pt idx="23">
                  <c:v>3000</c:v>
                </c:pt>
                <c:pt idx="24">
                  <c:v>4000</c:v>
                </c:pt>
                <c:pt idx="25">
                  <c:v>5000</c:v>
                </c:pt>
                <c:pt idx="26">
                  <c:v>6000</c:v>
                </c:pt>
                <c:pt idx="27">
                  <c:v>7000</c:v>
                </c:pt>
                <c:pt idx="28">
                  <c:v>8000</c:v>
                </c:pt>
                <c:pt idx="29">
                  <c:v>9000</c:v>
                </c:pt>
                <c:pt idx="30">
                  <c:v>10000</c:v>
                </c:pt>
              </c:numCache>
            </c:numRef>
          </c:xVal>
          <c:yVal>
            <c:numRef>
              <c:f>計算シート_鉛!$I$27:$AM$27</c:f>
              <c:numCache>
                <c:formatCode>0.00E+00</c:formatCode>
                <c:ptCount val="31"/>
                <c:pt idx="0">
                  <c:v>10</c:v>
                </c:pt>
                <c:pt idx="1">
                  <c:v>9.6076476650920426E-3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yVal>
          <c:smooth val="0"/>
          <c:extLst>
            <c:ext xmlns:c16="http://schemas.microsoft.com/office/drawing/2014/chart" uri="{C3380CC4-5D6E-409C-BE32-E72D297353CC}">
              <c16:uniqueId val="{00000000-F1D1-4669-BBD3-CDB77C7D4B40}"/>
            </c:ext>
          </c:extLst>
        </c:ser>
        <c:ser>
          <c:idx val="1"/>
          <c:order val="1"/>
          <c:tx>
            <c:v>地下水基準</c:v>
          </c:tx>
          <c:spPr>
            <a:ln w="19050">
              <a:solidFill>
                <a:srgbClr val="FF0000"/>
              </a:solidFill>
              <a:prstDash val="dash"/>
            </a:ln>
          </c:spPr>
          <c:marker>
            <c:symbol val="none"/>
          </c:marker>
          <c:xVal>
            <c:numRef>
              <c:f>計算シート_鉛!$H$22:$I$22</c:f>
              <c:numCache>
                <c:formatCode>0.0E+00</c:formatCode>
                <c:ptCount val="2"/>
                <c:pt idx="0" formatCode="General">
                  <c:v>1</c:v>
                </c:pt>
                <c:pt idx="1">
                  <c:v>200</c:v>
                </c:pt>
              </c:numCache>
            </c:numRef>
          </c:xVal>
          <c:yVal>
            <c:numRef>
              <c:f>計算シート_鉛!$H$23:$I$23</c:f>
              <c:numCache>
                <c:formatCode>General</c:formatCode>
                <c:ptCount val="2"/>
                <c:pt idx="0">
                  <c:v>0.01</c:v>
                </c:pt>
                <c:pt idx="1">
                  <c:v>0.01</c:v>
                </c:pt>
              </c:numCache>
            </c:numRef>
          </c:yVal>
          <c:smooth val="0"/>
          <c:extLst>
            <c:ext xmlns:c16="http://schemas.microsoft.com/office/drawing/2014/chart" uri="{C3380CC4-5D6E-409C-BE32-E72D297353CC}">
              <c16:uniqueId val="{00000001-F1D1-4669-BBD3-CDB77C7D4B40}"/>
            </c:ext>
          </c:extLst>
        </c:ser>
        <c:dLbls>
          <c:showLegendKey val="0"/>
          <c:showVal val="0"/>
          <c:showCatName val="0"/>
          <c:showSerName val="0"/>
          <c:showPercent val="0"/>
          <c:showBubbleSize val="0"/>
        </c:dLbls>
        <c:axId val="128026304"/>
        <c:axId val="128026880"/>
      </c:scatterChart>
      <c:valAx>
        <c:axId val="128026304"/>
        <c:scaling>
          <c:orientation val="minMax"/>
          <c:max val="500"/>
        </c:scaling>
        <c:delete val="0"/>
        <c:axPos val="b"/>
        <c:majorGridlines/>
        <c:title>
          <c:tx>
            <c:rich>
              <a:bodyPr/>
              <a:lstStyle/>
              <a:p>
                <a:pPr>
                  <a:defRPr/>
                </a:pPr>
                <a:r>
                  <a:rPr lang="ja-JP" altLang="en-US"/>
                  <a:t>汚染源からの距離（</a:t>
                </a:r>
                <a:r>
                  <a:rPr lang="en-US" altLang="en-US"/>
                  <a:t>ｍ）</a:t>
                </a:r>
              </a:p>
            </c:rich>
          </c:tx>
          <c:overlay val="0"/>
        </c:title>
        <c:numFmt formatCode="General" sourceLinked="1"/>
        <c:majorTickMark val="cross"/>
        <c:minorTickMark val="out"/>
        <c:tickLblPos val="nextTo"/>
        <c:crossAx val="128026880"/>
        <c:crossesAt val="1.0000000000000028E-3"/>
        <c:crossBetween val="midCat"/>
      </c:valAx>
      <c:valAx>
        <c:axId val="128026880"/>
        <c:scaling>
          <c:logBase val="10"/>
          <c:orientation val="minMax"/>
          <c:min val="1.0000000000000028E-3"/>
        </c:scaling>
        <c:delete val="0"/>
        <c:axPos val="l"/>
        <c:majorGridlines/>
        <c:title>
          <c:tx>
            <c:rich>
              <a:bodyPr rot="-5400000" vert="horz"/>
              <a:lstStyle/>
              <a:p>
                <a:pPr>
                  <a:defRPr/>
                </a:pPr>
                <a:r>
                  <a:rPr lang="ja-JP" altLang="en-US"/>
                  <a:t>地下水汚染濃度</a:t>
                </a:r>
                <a:r>
                  <a:rPr lang="en-US" altLang="ja-JP"/>
                  <a:t>(mg/L)</a:t>
                </a:r>
                <a:endParaRPr lang="ja-JP" altLang="en-US"/>
              </a:p>
            </c:rich>
          </c:tx>
          <c:overlay val="0"/>
        </c:title>
        <c:numFmt formatCode="General" sourceLinked="0"/>
        <c:majorTickMark val="cross"/>
        <c:minorTickMark val="out"/>
        <c:tickLblPos val="nextTo"/>
        <c:crossAx val="128026304"/>
        <c:crosses val="autoZero"/>
        <c:crossBetween val="midCat"/>
      </c:valAx>
    </c:plotArea>
    <c:legend>
      <c:legendPos val="b"/>
      <c:overlay val="0"/>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地下水濃度(mg/L)</c:v>
          </c:tx>
          <c:spPr>
            <a:ln w="28575">
              <a:noFill/>
            </a:ln>
          </c:spPr>
          <c:xVal>
            <c:numRef>
              <c:f>計算シート_カドミウム!$BI$30:$CE$30</c:f>
              <c:numCache>
                <c:formatCode>General</c:formatCode>
                <c:ptCount val="23"/>
                <c:pt idx="0">
                  <c:v>85</c:v>
                </c:pt>
                <c:pt idx="1">
                  <c:v>84</c:v>
                </c:pt>
                <c:pt idx="2">
                  <c:v>83</c:v>
                </c:pt>
                <c:pt idx="3">
                  <c:v>82</c:v>
                </c:pt>
                <c:pt idx="4">
                  <c:v>81</c:v>
                </c:pt>
                <c:pt idx="5">
                  <c:v>80</c:v>
                </c:pt>
                <c:pt idx="6">
                  <c:v>79</c:v>
                </c:pt>
                <c:pt idx="7">
                  <c:v>78</c:v>
                </c:pt>
                <c:pt idx="8">
                  <c:v>77</c:v>
                </c:pt>
                <c:pt idx="9">
                  <c:v>76</c:v>
                </c:pt>
                <c:pt idx="10">
                  <c:v>75</c:v>
                </c:pt>
                <c:pt idx="11">
                  <c:v>74</c:v>
                </c:pt>
                <c:pt idx="12">
                  <c:v>73</c:v>
                </c:pt>
                <c:pt idx="13">
                  <c:v>72</c:v>
                </c:pt>
                <c:pt idx="14">
                  <c:v>71</c:v>
                </c:pt>
                <c:pt idx="15">
                  <c:v>70</c:v>
                </c:pt>
                <c:pt idx="16">
                  <c:v>69</c:v>
                </c:pt>
                <c:pt idx="17">
                  <c:v>68</c:v>
                </c:pt>
                <c:pt idx="18">
                  <c:v>67</c:v>
                </c:pt>
                <c:pt idx="19">
                  <c:v>66</c:v>
                </c:pt>
                <c:pt idx="20">
                  <c:v>65</c:v>
                </c:pt>
                <c:pt idx="21">
                  <c:v>78</c:v>
                </c:pt>
                <c:pt idx="22">
                  <c:v>1</c:v>
                </c:pt>
              </c:numCache>
            </c:numRef>
          </c:xVal>
          <c:yVal>
            <c:numRef>
              <c:f>計算シート_カドミウム!$BI$27:$CE$27</c:f>
              <c:numCache>
                <c:formatCode>0.00E+00</c:formatCode>
                <c:ptCount val="23"/>
                <c:pt idx="0">
                  <c:v>3.3575063629772209E-3</c:v>
                </c:pt>
                <c:pt idx="1">
                  <c:v>3.9400244758649094E-3</c:v>
                </c:pt>
                <c:pt idx="2">
                  <c:v>4.6137091701388584E-3</c:v>
                </c:pt>
                <c:pt idx="3">
                  <c:v>5.3910485226174101E-3</c:v>
                </c:pt>
                <c:pt idx="4">
                  <c:v>6.2859451807235319E-3</c:v>
                </c:pt>
                <c:pt idx="5">
                  <c:v>7.3138312588830164E-3</c:v>
                </c:pt>
                <c:pt idx="6">
                  <c:v>8.491786084434667E-3</c:v>
                </c:pt>
                <c:pt idx="7">
                  <c:v>9.8386558866251379E-3</c:v>
                </c:pt>
                <c:pt idx="8">
                  <c:v>1.137517437754044E-2</c:v>
                </c:pt>
                <c:pt idx="9">
                  <c:v>1.3124083027998078E-2</c:v>
                </c:pt>
                <c:pt idx="10">
                  <c:v>1.5110249697311246E-2</c:v>
                </c:pt>
                <c:pt idx="11">
                  <c:v>1.7360784136628626E-2</c:v>
                </c:pt>
                <c:pt idx="12">
                  <c:v>1.9905148754775281E-2</c:v>
                </c:pt>
                <c:pt idx="13">
                  <c:v>2.2775262916996521E-2</c:v>
                </c:pt>
                <c:pt idx="14">
                  <c:v>2.6005598944808243E-2</c:v>
                </c:pt>
                <c:pt idx="15">
                  <c:v>2.9633267903538391E-2</c:v>
                </c:pt>
                <c:pt idx="16">
                  <c:v>3.3698093207464148E-2</c:v>
                </c:pt>
                <c:pt idx="17">
                  <c:v>3.8242670045086136E-2</c:v>
                </c:pt>
                <c:pt idx="18">
                  <c:v>4.3312408633330572E-2</c:v>
                </c:pt>
                <c:pt idx="19">
                  <c:v>4.8955559353444998E-2</c:v>
                </c:pt>
                <c:pt idx="20">
                  <c:v>5.5223217906861022E-2</c:v>
                </c:pt>
                <c:pt idx="21">
                  <c:v>9.8386558866251379E-3</c:v>
                </c:pt>
                <c:pt idx="22">
                  <c:v>8.4752322366568098</c:v>
                </c:pt>
              </c:numCache>
            </c:numRef>
          </c:yVal>
          <c:smooth val="0"/>
          <c:extLst>
            <c:ext xmlns:c16="http://schemas.microsoft.com/office/drawing/2014/chart" uri="{C3380CC4-5D6E-409C-BE32-E72D297353CC}">
              <c16:uniqueId val="{00000000-83AA-448C-8F40-478E2E27472F}"/>
            </c:ext>
          </c:extLst>
        </c:ser>
        <c:ser>
          <c:idx val="1"/>
          <c:order val="1"/>
          <c:tx>
            <c:v>地下水基準</c:v>
          </c:tx>
          <c:spPr>
            <a:ln w="19050">
              <a:solidFill>
                <a:srgbClr val="FF0000"/>
              </a:solidFill>
              <a:prstDash val="dash"/>
            </a:ln>
          </c:spPr>
          <c:marker>
            <c:symbol val="none"/>
          </c:marker>
          <c:xVal>
            <c:numRef>
              <c:f>計算シート_カドミウム!$H$24:$I$24</c:f>
              <c:numCache>
                <c:formatCode>General</c:formatCode>
                <c:ptCount val="2"/>
                <c:pt idx="0">
                  <c:v>85</c:v>
                </c:pt>
                <c:pt idx="1">
                  <c:v>65</c:v>
                </c:pt>
              </c:numCache>
            </c:numRef>
          </c:xVal>
          <c:yVal>
            <c:numRef>
              <c:f>計算シート_カドミウム!$H$23:$I$23</c:f>
              <c:numCache>
                <c:formatCode>General</c:formatCode>
                <c:ptCount val="2"/>
                <c:pt idx="0">
                  <c:v>0.01</c:v>
                </c:pt>
                <c:pt idx="1">
                  <c:v>0.01</c:v>
                </c:pt>
              </c:numCache>
            </c:numRef>
          </c:yVal>
          <c:smooth val="0"/>
          <c:extLst>
            <c:ext xmlns:c16="http://schemas.microsoft.com/office/drawing/2014/chart" uri="{C3380CC4-5D6E-409C-BE32-E72D297353CC}">
              <c16:uniqueId val="{00000001-83AA-448C-8F40-478E2E27472F}"/>
            </c:ext>
          </c:extLst>
        </c:ser>
        <c:dLbls>
          <c:showLegendKey val="0"/>
          <c:showVal val="0"/>
          <c:showCatName val="0"/>
          <c:showSerName val="0"/>
          <c:showPercent val="0"/>
          <c:showBubbleSize val="0"/>
        </c:dLbls>
        <c:axId val="128028032"/>
        <c:axId val="128030912"/>
      </c:scatterChart>
      <c:valAx>
        <c:axId val="128028032"/>
        <c:scaling>
          <c:orientation val="minMax"/>
        </c:scaling>
        <c:delete val="0"/>
        <c:axPos val="b"/>
        <c:majorGridlines/>
        <c:title>
          <c:tx>
            <c:rich>
              <a:bodyPr/>
              <a:lstStyle/>
              <a:p>
                <a:pPr>
                  <a:defRPr/>
                </a:pPr>
                <a:r>
                  <a:rPr lang="ja-JP" altLang="en-US"/>
                  <a:t>汚染源からの距離（</a:t>
                </a:r>
                <a:r>
                  <a:rPr lang="en-US" altLang="en-US"/>
                  <a:t>ｍ）</a:t>
                </a:r>
              </a:p>
            </c:rich>
          </c:tx>
          <c:overlay val="0"/>
        </c:title>
        <c:numFmt formatCode="General" sourceLinked="1"/>
        <c:majorTickMark val="cross"/>
        <c:minorTickMark val="out"/>
        <c:tickLblPos val="nextTo"/>
        <c:crossAx val="128030912"/>
        <c:crosses val="autoZero"/>
        <c:crossBetween val="midCat"/>
      </c:valAx>
      <c:valAx>
        <c:axId val="128030912"/>
        <c:scaling>
          <c:orientation val="minMax"/>
        </c:scaling>
        <c:delete val="0"/>
        <c:axPos val="l"/>
        <c:majorGridlines/>
        <c:title>
          <c:tx>
            <c:rich>
              <a:bodyPr rot="-5400000" vert="horz"/>
              <a:lstStyle/>
              <a:p>
                <a:pPr>
                  <a:defRPr/>
                </a:pPr>
                <a:r>
                  <a:rPr lang="ja-JP" altLang="en-US"/>
                  <a:t>地下水汚染濃度</a:t>
                </a:r>
                <a:r>
                  <a:rPr lang="en-US" altLang="ja-JP"/>
                  <a:t>(mg/L)</a:t>
                </a:r>
                <a:endParaRPr lang="ja-JP" altLang="en-US"/>
              </a:p>
            </c:rich>
          </c:tx>
          <c:overlay val="0"/>
        </c:title>
        <c:numFmt formatCode="General" sourceLinked="0"/>
        <c:majorTickMark val="cross"/>
        <c:minorTickMark val="out"/>
        <c:tickLblPos val="nextTo"/>
        <c:crossAx val="128028032"/>
        <c:crosses val="autoZero"/>
        <c:crossBetween val="midCat"/>
      </c:valAx>
    </c:plotArea>
    <c:legend>
      <c:legendPos val="b"/>
      <c:overlay val="0"/>
    </c:legend>
    <c:plotVisOnly val="1"/>
    <c:dispBlanksAs val="gap"/>
    <c:showDLblsOverMax val="0"/>
  </c:chart>
  <c:spPr>
    <a:ln>
      <a:noFill/>
    </a:ln>
  </c:spPr>
  <c:printSettings>
    <c:headerFooter/>
    <c:pageMargins b="0.75000000000000167" l="0.70000000000000062" r="0.70000000000000062" t="0.75000000000000167"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地下水濃度(mg/L)</c:v>
          </c:tx>
          <c:spPr>
            <a:ln w="19050">
              <a:solidFill>
                <a:schemeClr val="accent1"/>
              </a:solidFill>
            </a:ln>
          </c:spPr>
          <c:marker>
            <c:symbol val="none"/>
          </c:marker>
          <c:xVal>
            <c:numRef>
              <c:f>計算シート_カドミウム!$I$30:$AM$30</c:f>
              <c:numCache>
                <c:formatCode>General</c:formatCode>
                <c:ptCount val="31"/>
                <c:pt idx="0">
                  <c:v>1</c:v>
                </c:pt>
                <c:pt idx="1">
                  <c:v>78</c:v>
                </c:pt>
                <c:pt idx="2">
                  <c:v>100000</c:v>
                </c:pt>
                <c:pt idx="3">
                  <c:v>200000</c:v>
                </c:pt>
                <c:pt idx="4">
                  <c:v>300000</c:v>
                </c:pt>
                <c:pt idx="5">
                  <c:v>400000</c:v>
                </c:pt>
                <c:pt idx="6">
                  <c:v>500000</c:v>
                </c:pt>
                <c:pt idx="7">
                  <c:v>600000</c:v>
                </c:pt>
                <c:pt idx="8">
                  <c:v>700000</c:v>
                </c:pt>
                <c:pt idx="9">
                  <c:v>800000</c:v>
                </c:pt>
                <c:pt idx="10">
                  <c:v>900000</c:v>
                </c:pt>
                <c:pt idx="11">
                  <c:v>1000000</c:v>
                </c:pt>
                <c:pt idx="12">
                  <c:v>10000</c:v>
                </c:pt>
                <c:pt idx="13">
                  <c:v>20000</c:v>
                </c:pt>
                <c:pt idx="14">
                  <c:v>30000</c:v>
                </c:pt>
                <c:pt idx="15">
                  <c:v>40000</c:v>
                </c:pt>
                <c:pt idx="16">
                  <c:v>50000</c:v>
                </c:pt>
                <c:pt idx="17">
                  <c:v>60000</c:v>
                </c:pt>
                <c:pt idx="18">
                  <c:v>70000</c:v>
                </c:pt>
                <c:pt idx="19">
                  <c:v>80000</c:v>
                </c:pt>
                <c:pt idx="20">
                  <c:v>90000</c:v>
                </c:pt>
                <c:pt idx="21" formatCode="#,##0_);[Red]\(#,##0\)">
                  <c:v>1000</c:v>
                </c:pt>
                <c:pt idx="22">
                  <c:v>2000</c:v>
                </c:pt>
                <c:pt idx="23">
                  <c:v>3000</c:v>
                </c:pt>
                <c:pt idx="24">
                  <c:v>4000</c:v>
                </c:pt>
                <c:pt idx="25">
                  <c:v>5000</c:v>
                </c:pt>
                <c:pt idx="26">
                  <c:v>6000</c:v>
                </c:pt>
                <c:pt idx="27">
                  <c:v>7000</c:v>
                </c:pt>
                <c:pt idx="28">
                  <c:v>8000</c:v>
                </c:pt>
                <c:pt idx="29">
                  <c:v>9000</c:v>
                </c:pt>
                <c:pt idx="30">
                  <c:v>10000</c:v>
                </c:pt>
              </c:numCache>
            </c:numRef>
          </c:xVal>
          <c:yVal>
            <c:numRef>
              <c:f>計算シート_カドミウム!$I$27:$AM$27</c:f>
              <c:numCache>
                <c:formatCode>0.00E+00</c:formatCode>
                <c:ptCount val="31"/>
                <c:pt idx="0">
                  <c:v>10</c:v>
                </c:pt>
                <c:pt idx="1">
                  <c:v>9.8386558866251379E-3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yVal>
          <c:smooth val="0"/>
          <c:extLst>
            <c:ext xmlns:c16="http://schemas.microsoft.com/office/drawing/2014/chart" uri="{C3380CC4-5D6E-409C-BE32-E72D297353CC}">
              <c16:uniqueId val="{00000000-F1D1-4669-BBD3-CDB77C7D4B40}"/>
            </c:ext>
          </c:extLst>
        </c:ser>
        <c:ser>
          <c:idx val="1"/>
          <c:order val="1"/>
          <c:tx>
            <c:v>地下水基準</c:v>
          </c:tx>
          <c:spPr>
            <a:ln w="19050">
              <a:solidFill>
                <a:srgbClr val="FF0000"/>
              </a:solidFill>
              <a:prstDash val="dash"/>
            </a:ln>
          </c:spPr>
          <c:marker>
            <c:symbol val="none"/>
          </c:marker>
          <c:xVal>
            <c:numRef>
              <c:f>計算シート_カドミウム!$H$22:$I$22</c:f>
              <c:numCache>
                <c:formatCode>0.0E+00</c:formatCode>
                <c:ptCount val="2"/>
                <c:pt idx="0" formatCode="General">
                  <c:v>1</c:v>
                </c:pt>
                <c:pt idx="1">
                  <c:v>200</c:v>
                </c:pt>
              </c:numCache>
            </c:numRef>
          </c:xVal>
          <c:yVal>
            <c:numRef>
              <c:f>計算シート_カドミウム!$H$23:$I$23</c:f>
              <c:numCache>
                <c:formatCode>General</c:formatCode>
                <c:ptCount val="2"/>
                <c:pt idx="0">
                  <c:v>0.01</c:v>
                </c:pt>
                <c:pt idx="1">
                  <c:v>0.01</c:v>
                </c:pt>
              </c:numCache>
            </c:numRef>
          </c:yVal>
          <c:smooth val="0"/>
          <c:extLst>
            <c:ext xmlns:c16="http://schemas.microsoft.com/office/drawing/2014/chart" uri="{C3380CC4-5D6E-409C-BE32-E72D297353CC}">
              <c16:uniqueId val="{00000001-F1D1-4669-BBD3-CDB77C7D4B40}"/>
            </c:ext>
          </c:extLst>
        </c:ser>
        <c:dLbls>
          <c:showLegendKey val="0"/>
          <c:showVal val="0"/>
          <c:showCatName val="0"/>
          <c:showSerName val="0"/>
          <c:showPercent val="0"/>
          <c:showBubbleSize val="0"/>
        </c:dLbls>
        <c:axId val="128032064"/>
        <c:axId val="128851968"/>
      </c:scatterChart>
      <c:valAx>
        <c:axId val="128032064"/>
        <c:scaling>
          <c:orientation val="minMax"/>
          <c:max val="500"/>
        </c:scaling>
        <c:delete val="0"/>
        <c:axPos val="b"/>
        <c:majorGridlines/>
        <c:title>
          <c:tx>
            <c:rich>
              <a:bodyPr/>
              <a:lstStyle/>
              <a:p>
                <a:pPr>
                  <a:defRPr/>
                </a:pPr>
                <a:r>
                  <a:rPr lang="ja-JP" altLang="en-US"/>
                  <a:t>汚染源からの距離（</a:t>
                </a:r>
                <a:r>
                  <a:rPr lang="en-US" altLang="en-US"/>
                  <a:t>ｍ）</a:t>
                </a:r>
              </a:p>
            </c:rich>
          </c:tx>
          <c:overlay val="0"/>
        </c:title>
        <c:numFmt formatCode="General" sourceLinked="1"/>
        <c:majorTickMark val="cross"/>
        <c:minorTickMark val="out"/>
        <c:tickLblPos val="nextTo"/>
        <c:crossAx val="128851968"/>
        <c:crossesAt val="1.0000000000000028E-3"/>
        <c:crossBetween val="midCat"/>
      </c:valAx>
      <c:valAx>
        <c:axId val="128851968"/>
        <c:scaling>
          <c:logBase val="10"/>
          <c:orientation val="minMax"/>
          <c:min val="1.0000000000000028E-3"/>
        </c:scaling>
        <c:delete val="0"/>
        <c:axPos val="l"/>
        <c:majorGridlines/>
        <c:title>
          <c:tx>
            <c:rich>
              <a:bodyPr rot="-5400000" vert="horz"/>
              <a:lstStyle/>
              <a:p>
                <a:pPr>
                  <a:defRPr/>
                </a:pPr>
                <a:r>
                  <a:rPr lang="ja-JP" altLang="en-US"/>
                  <a:t>地下水汚染濃度</a:t>
                </a:r>
                <a:r>
                  <a:rPr lang="en-US" altLang="ja-JP"/>
                  <a:t>(mg/L)</a:t>
                </a:r>
                <a:endParaRPr lang="ja-JP" altLang="en-US"/>
              </a:p>
            </c:rich>
          </c:tx>
          <c:overlay val="0"/>
        </c:title>
        <c:numFmt formatCode="General" sourceLinked="0"/>
        <c:majorTickMark val="cross"/>
        <c:minorTickMark val="out"/>
        <c:tickLblPos val="nextTo"/>
        <c:crossAx val="128032064"/>
        <c:crosses val="autoZero"/>
        <c:crossBetween val="midCat"/>
      </c:valAx>
    </c:plotArea>
    <c:legend>
      <c:legendPos val="b"/>
      <c:overlay val="0"/>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地下水濃度(mg/L)</c:v>
          </c:tx>
          <c:spPr>
            <a:ln w="28575">
              <a:noFill/>
            </a:ln>
          </c:spPr>
          <c:xVal>
            <c:numRef>
              <c:f>計算シート_水銀!$BI$30:$CE$30</c:f>
              <c:numCache>
                <c:formatCode>General</c:formatCode>
                <c:ptCount val="23"/>
                <c:pt idx="0">
                  <c:v>125</c:v>
                </c:pt>
                <c:pt idx="1">
                  <c:v>124</c:v>
                </c:pt>
                <c:pt idx="2">
                  <c:v>123</c:v>
                </c:pt>
                <c:pt idx="3">
                  <c:v>122</c:v>
                </c:pt>
                <c:pt idx="4">
                  <c:v>121</c:v>
                </c:pt>
                <c:pt idx="5">
                  <c:v>120</c:v>
                </c:pt>
                <c:pt idx="6">
                  <c:v>119</c:v>
                </c:pt>
                <c:pt idx="7">
                  <c:v>118</c:v>
                </c:pt>
                <c:pt idx="8">
                  <c:v>117</c:v>
                </c:pt>
                <c:pt idx="9">
                  <c:v>116</c:v>
                </c:pt>
                <c:pt idx="10">
                  <c:v>115</c:v>
                </c:pt>
                <c:pt idx="11">
                  <c:v>114</c:v>
                </c:pt>
                <c:pt idx="12">
                  <c:v>113</c:v>
                </c:pt>
                <c:pt idx="13">
                  <c:v>112</c:v>
                </c:pt>
                <c:pt idx="14">
                  <c:v>111</c:v>
                </c:pt>
                <c:pt idx="15">
                  <c:v>110</c:v>
                </c:pt>
                <c:pt idx="16">
                  <c:v>109</c:v>
                </c:pt>
                <c:pt idx="17">
                  <c:v>108</c:v>
                </c:pt>
                <c:pt idx="18">
                  <c:v>107</c:v>
                </c:pt>
                <c:pt idx="19">
                  <c:v>106</c:v>
                </c:pt>
                <c:pt idx="20">
                  <c:v>105</c:v>
                </c:pt>
                <c:pt idx="21">
                  <c:v>118</c:v>
                </c:pt>
                <c:pt idx="22">
                  <c:v>1</c:v>
                </c:pt>
              </c:numCache>
            </c:numRef>
          </c:xVal>
          <c:yVal>
            <c:numRef>
              <c:f>計算シート_水銀!$BI$27:$CE$27</c:f>
              <c:numCache>
                <c:formatCode>0.00E+00</c:formatCode>
                <c:ptCount val="23"/>
                <c:pt idx="0">
                  <c:v>1.5269745216780133E-4</c:v>
                </c:pt>
                <c:pt idx="1">
                  <c:v>1.8044783571710769E-4</c:v>
                </c:pt>
                <c:pt idx="2">
                  <c:v>2.1289917173020919E-4</c:v>
                </c:pt>
                <c:pt idx="3">
                  <c:v>2.5078385738210349E-4</c:v>
                </c:pt>
                <c:pt idx="4">
                  <c:v>2.9493711120886335E-4</c:v>
                </c:pt>
                <c:pt idx="5">
                  <c:v>3.4630953729573123E-4</c:v>
                </c:pt>
                <c:pt idx="6">
                  <c:v>4.0598093420850983E-4</c:v>
                </c:pt>
                <c:pt idx="7">
                  <c:v>4.751754294800554E-4</c:v>
                </c:pt>
                <c:pt idx="8">
                  <c:v>5.5527801957949501E-4</c:v>
                </c:pt>
                <c:pt idx="9">
                  <c:v>6.4785259330939508E-4</c:v>
                </c:pt>
                <c:pt idx="10">
                  <c:v>7.5466151335500662E-4</c:v>
                </c:pt>
                <c:pt idx="11">
                  <c:v>8.7768682610776024E-4</c:v>
                </c:pt>
                <c:pt idx="12">
                  <c:v>1.0191531637608667E-3</c:v>
                </c:pt>
                <c:pt idx="13">
                  <c:v>1.1815523948900397E-3</c:v>
                </c:pt>
                <c:pt idx="14">
                  <c:v>1.3676700701551606E-3</c:v>
                </c:pt>
                <c:pt idx="15">
                  <c:v>1.5806136982668445E-3</c:v>
                </c:pt>
                <c:pt idx="16">
                  <c:v>1.8238428738465242E-3</c:v>
                </c:pt>
                <c:pt idx="17">
                  <c:v>2.1012012631779478E-3</c:v>
                </c:pt>
                <c:pt idx="18">
                  <c:v>2.4169504360313618E-3</c:v>
                </c:pt>
                <c:pt idx="19">
                  <c:v>2.7758055116942548E-3</c:v>
                </c:pt>
                <c:pt idx="20">
                  <c:v>3.1829725650492123E-3</c:v>
                </c:pt>
                <c:pt idx="21">
                  <c:v>4.751754294800554E-4</c:v>
                </c:pt>
                <c:pt idx="22">
                  <c:v>8.8332377953044485</c:v>
                </c:pt>
              </c:numCache>
            </c:numRef>
          </c:yVal>
          <c:smooth val="0"/>
          <c:extLst>
            <c:ext xmlns:c16="http://schemas.microsoft.com/office/drawing/2014/chart" uri="{C3380CC4-5D6E-409C-BE32-E72D297353CC}">
              <c16:uniqueId val="{00000000-83AA-448C-8F40-478E2E27472F}"/>
            </c:ext>
          </c:extLst>
        </c:ser>
        <c:ser>
          <c:idx val="1"/>
          <c:order val="1"/>
          <c:tx>
            <c:v>地下水基準</c:v>
          </c:tx>
          <c:spPr>
            <a:ln w="19050">
              <a:solidFill>
                <a:srgbClr val="FF0000"/>
              </a:solidFill>
              <a:prstDash val="dash"/>
            </a:ln>
          </c:spPr>
          <c:marker>
            <c:symbol val="none"/>
          </c:marker>
          <c:xVal>
            <c:numRef>
              <c:f>計算シート_水銀!$H$24:$I$24</c:f>
              <c:numCache>
                <c:formatCode>General</c:formatCode>
                <c:ptCount val="2"/>
                <c:pt idx="0">
                  <c:v>125</c:v>
                </c:pt>
                <c:pt idx="1">
                  <c:v>105</c:v>
                </c:pt>
              </c:numCache>
            </c:numRef>
          </c:xVal>
          <c:yVal>
            <c:numRef>
              <c:f>計算シート_水銀!$H$23:$I$23</c:f>
              <c:numCache>
                <c:formatCode>General</c:formatCode>
                <c:ptCount val="2"/>
                <c:pt idx="0">
                  <c:v>5.0000000000000001E-4</c:v>
                </c:pt>
                <c:pt idx="1">
                  <c:v>5.0000000000000001E-4</c:v>
                </c:pt>
              </c:numCache>
            </c:numRef>
          </c:yVal>
          <c:smooth val="0"/>
          <c:extLst>
            <c:ext xmlns:c16="http://schemas.microsoft.com/office/drawing/2014/chart" uri="{C3380CC4-5D6E-409C-BE32-E72D297353CC}">
              <c16:uniqueId val="{00000001-83AA-448C-8F40-478E2E27472F}"/>
            </c:ext>
          </c:extLst>
        </c:ser>
        <c:dLbls>
          <c:showLegendKey val="0"/>
          <c:showVal val="0"/>
          <c:showCatName val="0"/>
          <c:showSerName val="0"/>
          <c:showPercent val="0"/>
          <c:showBubbleSize val="0"/>
        </c:dLbls>
        <c:axId val="128854848"/>
        <c:axId val="128855424"/>
      </c:scatterChart>
      <c:valAx>
        <c:axId val="128854848"/>
        <c:scaling>
          <c:orientation val="minMax"/>
        </c:scaling>
        <c:delete val="0"/>
        <c:axPos val="b"/>
        <c:majorGridlines/>
        <c:title>
          <c:tx>
            <c:rich>
              <a:bodyPr/>
              <a:lstStyle/>
              <a:p>
                <a:pPr>
                  <a:defRPr/>
                </a:pPr>
                <a:r>
                  <a:rPr lang="ja-JP" altLang="en-US"/>
                  <a:t>汚染源からの距離（</a:t>
                </a:r>
                <a:r>
                  <a:rPr lang="en-US" altLang="en-US"/>
                  <a:t>ｍ）</a:t>
                </a:r>
              </a:p>
            </c:rich>
          </c:tx>
          <c:overlay val="0"/>
        </c:title>
        <c:numFmt formatCode="General" sourceLinked="1"/>
        <c:majorTickMark val="cross"/>
        <c:minorTickMark val="out"/>
        <c:tickLblPos val="nextTo"/>
        <c:crossAx val="128855424"/>
        <c:crosses val="autoZero"/>
        <c:crossBetween val="midCat"/>
      </c:valAx>
      <c:valAx>
        <c:axId val="128855424"/>
        <c:scaling>
          <c:orientation val="minMax"/>
        </c:scaling>
        <c:delete val="0"/>
        <c:axPos val="l"/>
        <c:majorGridlines/>
        <c:title>
          <c:tx>
            <c:rich>
              <a:bodyPr rot="-5400000" vert="horz"/>
              <a:lstStyle/>
              <a:p>
                <a:pPr>
                  <a:defRPr/>
                </a:pPr>
                <a:r>
                  <a:rPr lang="ja-JP" altLang="en-US"/>
                  <a:t>地下水汚染濃度</a:t>
                </a:r>
                <a:r>
                  <a:rPr lang="en-US" altLang="ja-JP"/>
                  <a:t>(mg/L)</a:t>
                </a:r>
                <a:endParaRPr lang="ja-JP" altLang="en-US"/>
              </a:p>
            </c:rich>
          </c:tx>
          <c:overlay val="0"/>
        </c:title>
        <c:numFmt formatCode="General" sourceLinked="0"/>
        <c:majorTickMark val="cross"/>
        <c:minorTickMark val="out"/>
        <c:tickLblPos val="nextTo"/>
        <c:crossAx val="128854848"/>
        <c:crosses val="autoZero"/>
        <c:crossBetween val="midCat"/>
      </c:valAx>
    </c:plotArea>
    <c:legend>
      <c:legendPos val="b"/>
      <c:overlay val="0"/>
    </c:legend>
    <c:plotVisOnly val="1"/>
    <c:dispBlanksAs val="gap"/>
    <c:showDLblsOverMax val="0"/>
  </c:chart>
  <c:spPr>
    <a:ln>
      <a:noFill/>
    </a:ln>
  </c:spPr>
  <c:printSettings>
    <c:headerFooter/>
    <c:pageMargins b="0.75000000000000167" l="0.70000000000000062" r="0.70000000000000062" t="0.75000000000000167"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地下水濃度(mg/L)</c:v>
          </c:tx>
          <c:spPr>
            <a:ln w="19050">
              <a:solidFill>
                <a:schemeClr val="accent1"/>
              </a:solidFill>
            </a:ln>
          </c:spPr>
          <c:marker>
            <c:symbol val="none"/>
          </c:marker>
          <c:xVal>
            <c:numRef>
              <c:f>計算シート_水銀!$I$30:$AM$30</c:f>
              <c:numCache>
                <c:formatCode>General</c:formatCode>
                <c:ptCount val="31"/>
                <c:pt idx="0">
                  <c:v>1</c:v>
                </c:pt>
                <c:pt idx="1">
                  <c:v>118</c:v>
                </c:pt>
                <c:pt idx="2">
                  <c:v>100000</c:v>
                </c:pt>
                <c:pt idx="3">
                  <c:v>200000</c:v>
                </c:pt>
                <c:pt idx="4">
                  <c:v>300000</c:v>
                </c:pt>
                <c:pt idx="5">
                  <c:v>400000</c:v>
                </c:pt>
                <c:pt idx="6">
                  <c:v>500000</c:v>
                </c:pt>
                <c:pt idx="7">
                  <c:v>600000</c:v>
                </c:pt>
                <c:pt idx="8">
                  <c:v>700000</c:v>
                </c:pt>
                <c:pt idx="9">
                  <c:v>800000</c:v>
                </c:pt>
                <c:pt idx="10">
                  <c:v>900000</c:v>
                </c:pt>
                <c:pt idx="11">
                  <c:v>1000000</c:v>
                </c:pt>
                <c:pt idx="12">
                  <c:v>10000</c:v>
                </c:pt>
                <c:pt idx="13">
                  <c:v>20000</c:v>
                </c:pt>
                <c:pt idx="14">
                  <c:v>30000</c:v>
                </c:pt>
                <c:pt idx="15">
                  <c:v>40000</c:v>
                </c:pt>
                <c:pt idx="16">
                  <c:v>50000</c:v>
                </c:pt>
                <c:pt idx="17">
                  <c:v>60000</c:v>
                </c:pt>
                <c:pt idx="18">
                  <c:v>70000</c:v>
                </c:pt>
                <c:pt idx="19">
                  <c:v>80000</c:v>
                </c:pt>
                <c:pt idx="20">
                  <c:v>90000</c:v>
                </c:pt>
                <c:pt idx="21" formatCode="#,##0_);[Red]\(#,##0\)">
                  <c:v>1000</c:v>
                </c:pt>
                <c:pt idx="22">
                  <c:v>2000</c:v>
                </c:pt>
                <c:pt idx="23">
                  <c:v>3000</c:v>
                </c:pt>
                <c:pt idx="24">
                  <c:v>4000</c:v>
                </c:pt>
                <c:pt idx="25">
                  <c:v>5000</c:v>
                </c:pt>
                <c:pt idx="26">
                  <c:v>6000</c:v>
                </c:pt>
                <c:pt idx="27">
                  <c:v>7000</c:v>
                </c:pt>
                <c:pt idx="28">
                  <c:v>8000</c:v>
                </c:pt>
                <c:pt idx="29">
                  <c:v>9000</c:v>
                </c:pt>
                <c:pt idx="30">
                  <c:v>10000</c:v>
                </c:pt>
              </c:numCache>
            </c:numRef>
          </c:xVal>
          <c:yVal>
            <c:numRef>
              <c:f>計算シート_水銀!$I$27:$AM$27</c:f>
              <c:numCache>
                <c:formatCode>0.00E+00</c:formatCode>
                <c:ptCount val="31"/>
                <c:pt idx="0">
                  <c:v>10</c:v>
                </c:pt>
                <c:pt idx="1">
                  <c:v>4.751754294800554E-4</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yVal>
          <c:smooth val="0"/>
          <c:extLst>
            <c:ext xmlns:c16="http://schemas.microsoft.com/office/drawing/2014/chart" uri="{C3380CC4-5D6E-409C-BE32-E72D297353CC}">
              <c16:uniqueId val="{00000000-F1D1-4669-BBD3-CDB77C7D4B40}"/>
            </c:ext>
          </c:extLst>
        </c:ser>
        <c:ser>
          <c:idx val="1"/>
          <c:order val="1"/>
          <c:tx>
            <c:v>地下水基準</c:v>
          </c:tx>
          <c:spPr>
            <a:ln w="19050">
              <a:solidFill>
                <a:srgbClr val="FF0000"/>
              </a:solidFill>
              <a:prstDash val="dash"/>
            </a:ln>
          </c:spPr>
          <c:marker>
            <c:symbol val="none"/>
          </c:marker>
          <c:xVal>
            <c:numRef>
              <c:f>計算シート_水銀!$H$22:$I$22</c:f>
              <c:numCache>
                <c:formatCode>0.0E+00</c:formatCode>
                <c:ptCount val="2"/>
                <c:pt idx="0" formatCode="General">
                  <c:v>1</c:v>
                </c:pt>
                <c:pt idx="1">
                  <c:v>400</c:v>
                </c:pt>
              </c:numCache>
            </c:numRef>
          </c:xVal>
          <c:yVal>
            <c:numRef>
              <c:f>計算シート_水銀!$H$23:$I$23</c:f>
              <c:numCache>
                <c:formatCode>General</c:formatCode>
                <c:ptCount val="2"/>
                <c:pt idx="0">
                  <c:v>5.0000000000000001E-4</c:v>
                </c:pt>
                <c:pt idx="1">
                  <c:v>5.0000000000000001E-4</c:v>
                </c:pt>
              </c:numCache>
            </c:numRef>
          </c:yVal>
          <c:smooth val="0"/>
          <c:extLst>
            <c:ext xmlns:c16="http://schemas.microsoft.com/office/drawing/2014/chart" uri="{C3380CC4-5D6E-409C-BE32-E72D297353CC}">
              <c16:uniqueId val="{00000001-F1D1-4669-BBD3-CDB77C7D4B40}"/>
            </c:ext>
          </c:extLst>
        </c:ser>
        <c:dLbls>
          <c:showLegendKey val="0"/>
          <c:showVal val="0"/>
          <c:showCatName val="0"/>
          <c:showSerName val="0"/>
          <c:showPercent val="0"/>
          <c:showBubbleSize val="0"/>
        </c:dLbls>
        <c:axId val="128857152"/>
        <c:axId val="128857728"/>
      </c:scatterChart>
      <c:valAx>
        <c:axId val="128857152"/>
        <c:scaling>
          <c:orientation val="minMax"/>
          <c:max val="500"/>
        </c:scaling>
        <c:delete val="0"/>
        <c:axPos val="b"/>
        <c:majorGridlines/>
        <c:title>
          <c:tx>
            <c:rich>
              <a:bodyPr/>
              <a:lstStyle/>
              <a:p>
                <a:pPr>
                  <a:defRPr/>
                </a:pPr>
                <a:r>
                  <a:rPr lang="ja-JP" altLang="en-US"/>
                  <a:t>汚染源からの距離（</a:t>
                </a:r>
                <a:r>
                  <a:rPr lang="en-US" altLang="en-US"/>
                  <a:t>ｍ）</a:t>
                </a:r>
              </a:p>
            </c:rich>
          </c:tx>
          <c:overlay val="0"/>
        </c:title>
        <c:numFmt formatCode="General" sourceLinked="1"/>
        <c:majorTickMark val="cross"/>
        <c:minorTickMark val="out"/>
        <c:tickLblPos val="nextTo"/>
        <c:crossAx val="128857728"/>
        <c:crossesAt val="1.0000000000000028E-3"/>
        <c:crossBetween val="midCat"/>
      </c:valAx>
      <c:valAx>
        <c:axId val="128857728"/>
        <c:scaling>
          <c:logBase val="10"/>
          <c:orientation val="minMax"/>
          <c:min val="1.0000000000000028E-3"/>
        </c:scaling>
        <c:delete val="0"/>
        <c:axPos val="l"/>
        <c:majorGridlines/>
        <c:title>
          <c:tx>
            <c:rich>
              <a:bodyPr rot="-5400000" vert="horz"/>
              <a:lstStyle/>
              <a:p>
                <a:pPr>
                  <a:defRPr/>
                </a:pPr>
                <a:r>
                  <a:rPr lang="ja-JP" altLang="en-US"/>
                  <a:t>地下水汚染濃度</a:t>
                </a:r>
                <a:r>
                  <a:rPr lang="en-US" altLang="ja-JP"/>
                  <a:t>(mg/L)</a:t>
                </a:r>
                <a:endParaRPr lang="ja-JP" altLang="en-US"/>
              </a:p>
            </c:rich>
          </c:tx>
          <c:overlay val="0"/>
        </c:title>
        <c:numFmt formatCode="General" sourceLinked="0"/>
        <c:majorTickMark val="cross"/>
        <c:minorTickMark val="out"/>
        <c:tickLblPos val="nextTo"/>
        <c:crossAx val="128857152"/>
        <c:crosses val="autoZero"/>
        <c:crossBetween val="midCat"/>
      </c:valAx>
    </c:plotArea>
    <c:legend>
      <c:legendPos val="b"/>
      <c:overlay val="0"/>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地下水濃度(mg/L)</c:v>
          </c:tx>
          <c:spPr>
            <a:ln w="28575">
              <a:noFill/>
            </a:ln>
          </c:spPr>
          <c:xVal>
            <c:numRef>
              <c:f>計算シート_砒素!$BI$30:$CE$30</c:f>
              <c:numCache>
                <c:formatCode>General</c:formatCode>
                <c:ptCount val="23"/>
                <c:pt idx="0">
                  <c:v>205</c:v>
                </c:pt>
                <c:pt idx="1">
                  <c:v>204</c:v>
                </c:pt>
                <c:pt idx="2">
                  <c:v>203</c:v>
                </c:pt>
                <c:pt idx="3">
                  <c:v>202</c:v>
                </c:pt>
                <c:pt idx="4">
                  <c:v>201</c:v>
                </c:pt>
                <c:pt idx="5">
                  <c:v>200</c:v>
                </c:pt>
                <c:pt idx="6">
                  <c:v>199</c:v>
                </c:pt>
                <c:pt idx="7">
                  <c:v>198</c:v>
                </c:pt>
                <c:pt idx="8">
                  <c:v>197</c:v>
                </c:pt>
                <c:pt idx="9">
                  <c:v>196</c:v>
                </c:pt>
                <c:pt idx="10">
                  <c:v>195</c:v>
                </c:pt>
                <c:pt idx="11">
                  <c:v>194</c:v>
                </c:pt>
                <c:pt idx="12">
                  <c:v>193</c:v>
                </c:pt>
                <c:pt idx="13">
                  <c:v>192</c:v>
                </c:pt>
                <c:pt idx="14">
                  <c:v>191</c:v>
                </c:pt>
                <c:pt idx="15">
                  <c:v>190</c:v>
                </c:pt>
                <c:pt idx="16">
                  <c:v>189</c:v>
                </c:pt>
                <c:pt idx="17">
                  <c:v>188</c:v>
                </c:pt>
                <c:pt idx="18">
                  <c:v>187</c:v>
                </c:pt>
                <c:pt idx="19">
                  <c:v>186</c:v>
                </c:pt>
                <c:pt idx="20">
                  <c:v>185</c:v>
                </c:pt>
                <c:pt idx="21">
                  <c:v>197</c:v>
                </c:pt>
                <c:pt idx="22">
                  <c:v>1</c:v>
                </c:pt>
              </c:numCache>
            </c:numRef>
          </c:xVal>
          <c:yVal>
            <c:numRef>
              <c:f>計算シート_砒素!$BI$27:$CE$27</c:f>
              <c:numCache>
                <c:formatCode>0.00E+00</c:formatCode>
                <c:ptCount val="23"/>
                <c:pt idx="0">
                  <c:v>6.8608810377306095E-3</c:v>
                </c:pt>
                <c:pt idx="1">
                  <c:v>7.1901317426011748E-3</c:v>
                </c:pt>
                <c:pt idx="2">
                  <c:v>7.5333282819446687E-3</c:v>
                </c:pt>
                <c:pt idx="3">
                  <c:v>7.8909661684686376E-3</c:v>
                </c:pt>
                <c:pt idx="4">
                  <c:v>8.2635540256095728E-3</c:v>
                </c:pt>
                <c:pt idx="5">
                  <c:v>8.6516137384668283E-3</c:v>
                </c:pt>
                <c:pt idx="6">
                  <c:v>9.0556805979904887E-3</c:v>
                </c:pt>
                <c:pt idx="7">
                  <c:v>9.4763034380316111E-3</c:v>
                </c:pt>
                <c:pt idx="8">
                  <c:v>9.9140447648617472E-3</c:v>
                </c:pt>
                <c:pt idx="9">
                  <c:v>1.0369480878769238E-2</c:v>
                </c:pt>
                <c:pt idx="10">
                  <c:v>1.0843201987340675E-2</c:v>
                </c:pt>
                <c:pt idx="11">
                  <c:v>1.1335812310037593E-2</c:v>
                </c:pt>
                <c:pt idx="12">
                  <c:v>1.1847930173681548E-2</c:v>
                </c:pt>
                <c:pt idx="13">
                  <c:v>1.2380188098464447E-2</c:v>
                </c:pt>
                <c:pt idx="14">
                  <c:v>1.2933232874105581E-2</c:v>
                </c:pt>
                <c:pt idx="15">
                  <c:v>1.3507725625783222E-2</c:v>
                </c:pt>
                <c:pt idx="16">
                  <c:v>1.410434186947491E-2</c:v>
                </c:pt>
                <c:pt idx="17">
                  <c:v>1.4723771556349161E-2</c:v>
                </c:pt>
                <c:pt idx="18">
                  <c:v>1.5366719105860247E-2</c:v>
                </c:pt>
                <c:pt idx="19">
                  <c:v>1.603390342720792E-2</c:v>
                </c:pt>
                <c:pt idx="20">
                  <c:v>1.6726057928835879E-2</c:v>
                </c:pt>
                <c:pt idx="21">
                  <c:v>9.9140447648617472E-3</c:v>
                </c:pt>
                <c:pt idx="22">
                  <c:v>6.464953439155166</c:v>
                </c:pt>
              </c:numCache>
            </c:numRef>
          </c:yVal>
          <c:smooth val="0"/>
          <c:extLst>
            <c:ext xmlns:c16="http://schemas.microsoft.com/office/drawing/2014/chart" uri="{C3380CC4-5D6E-409C-BE32-E72D297353CC}">
              <c16:uniqueId val="{00000000-83AA-448C-8F40-478E2E27472F}"/>
            </c:ext>
          </c:extLst>
        </c:ser>
        <c:ser>
          <c:idx val="1"/>
          <c:order val="1"/>
          <c:tx>
            <c:v>地下水基準</c:v>
          </c:tx>
          <c:spPr>
            <a:ln w="19050">
              <a:solidFill>
                <a:srgbClr val="FF0000"/>
              </a:solidFill>
              <a:prstDash val="dash"/>
            </a:ln>
          </c:spPr>
          <c:marker>
            <c:symbol val="none"/>
          </c:marker>
          <c:xVal>
            <c:numRef>
              <c:f>計算シート_砒素!$H$24:$I$24</c:f>
              <c:numCache>
                <c:formatCode>General</c:formatCode>
                <c:ptCount val="2"/>
                <c:pt idx="0">
                  <c:v>205</c:v>
                </c:pt>
                <c:pt idx="1">
                  <c:v>185</c:v>
                </c:pt>
              </c:numCache>
            </c:numRef>
          </c:xVal>
          <c:yVal>
            <c:numRef>
              <c:f>計算シート_砒素!$H$23:$I$23</c:f>
              <c:numCache>
                <c:formatCode>General</c:formatCode>
                <c:ptCount val="2"/>
                <c:pt idx="0">
                  <c:v>0.01</c:v>
                </c:pt>
                <c:pt idx="1">
                  <c:v>0.01</c:v>
                </c:pt>
              </c:numCache>
            </c:numRef>
          </c:yVal>
          <c:smooth val="0"/>
          <c:extLst>
            <c:ext xmlns:c16="http://schemas.microsoft.com/office/drawing/2014/chart" uri="{C3380CC4-5D6E-409C-BE32-E72D297353CC}">
              <c16:uniqueId val="{00000001-83AA-448C-8F40-478E2E27472F}"/>
            </c:ext>
          </c:extLst>
        </c:ser>
        <c:dLbls>
          <c:showLegendKey val="0"/>
          <c:showVal val="0"/>
          <c:showCatName val="0"/>
          <c:showSerName val="0"/>
          <c:showPercent val="0"/>
          <c:showBubbleSize val="0"/>
        </c:dLbls>
        <c:axId val="128859456"/>
        <c:axId val="126322368"/>
      </c:scatterChart>
      <c:valAx>
        <c:axId val="128859456"/>
        <c:scaling>
          <c:orientation val="minMax"/>
        </c:scaling>
        <c:delete val="0"/>
        <c:axPos val="b"/>
        <c:majorGridlines/>
        <c:title>
          <c:tx>
            <c:rich>
              <a:bodyPr/>
              <a:lstStyle/>
              <a:p>
                <a:pPr>
                  <a:defRPr/>
                </a:pPr>
                <a:r>
                  <a:rPr lang="ja-JP" altLang="en-US"/>
                  <a:t>汚染源からの距離（</a:t>
                </a:r>
                <a:r>
                  <a:rPr lang="en-US" altLang="en-US"/>
                  <a:t>ｍ）</a:t>
                </a:r>
              </a:p>
            </c:rich>
          </c:tx>
          <c:overlay val="0"/>
        </c:title>
        <c:numFmt formatCode="General" sourceLinked="1"/>
        <c:majorTickMark val="cross"/>
        <c:minorTickMark val="out"/>
        <c:tickLblPos val="nextTo"/>
        <c:crossAx val="126322368"/>
        <c:crosses val="autoZero"/>
        <c:crossBetween val="midCat"/>
      </c:valAx>
      <c:valAx>
        <c:axId val="126322368"/>
        <c:scaling>
          <c:orientation val="minMax"/>
        </c:scaling>
        <c:delete val="0"/>
        <c:axPos val="l"/>
        <c:majorGridlines/>
        <c:title>
          <c:tx>
            <c:rich>
              <a:bodyPr rot="-5400000" vert="horz"/>
              <a:lstStyle/>
              <a:p>
                <a:pPr>
                  <a:defRPr/>
                </a:pPr>
                <a:r>
                  <a:rPr lang="ja-JP" altLang="en-US"/>
                  <a:t>地下水汚染濃度</a:t>
                </a:r>
                <a:r>
                  <a:rPr lang="en-US" altLang="ja-JP"/>
                  <a:t>(mg/L)</a:t>
                </a:r>
                <a:endParaRPr lang="ja-JP" altLang="en-US"/>
              </a:p>
            </c:rich>
          </c:tx>
          <c:overlay val="0"/>
        </c:title>
        <c:numFmt formatCode="General" sourceLinked="0"/>
        <c:majorTickMark val="cross"/>
        <c:minorTickMark val="out"/>
        <c:tickLblPos val="nextTo"/>
        <c:crossAx val="128859456"/>
        <c:crosses val="autoZero"/>
        <c:crossBetween val="midCat"/>
      </c:valAx>
    </c:plotArea>
    <c:legend>
      <c:legendPos val="b"/>
      <c:overlay val="0"/>
    </c:legend>
    <c:plotVisOnly val="1"/>
    <c:dispBlanksAs val="gap"/>
    <c:showDLblsOverMax val="0"/>
  </c:chart>
  <c:spPr>
    <a:ln>
      <a:noFill/>
    </a:ln>
  </c:spPr>
  <c:printSettings>
    <c:headerFooter/>
    <c:pageMargins b="0.75000000000000167" l="0.70000000000000062" r="0.70000000000000062" t="0.75000000000000167"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地下水濃度(mg/L)</c:v>
          </c:tx>
          <c:spPr>
            <a:ln w="19050">
              <a:solidFill>
                <a:schemeClr val="accent1"/>
              </a:solidFill>
            </a:ln>
          </c:spPr>
          <c:marker>
            <c:symbol val="none"/>
          </c:marker>
          <c:xVal>
            <c:numRef>
              <c:f>計算シート_砒素!$I$30:$AM$30</c:f>
              <c:numCache>
                <c:formatCode>General</c:formatCode>
                <c:ptCount val="31"/>
                <c:pt idx="0">
                  <c:v>1</c:v>
                </c:pt>
                <c:pt idx="1">
                  <c:v>197</c:v>
                </c:pt>
                <c:pt idx="2">
                  <c:v>100000</c:v>
                </c:pt>
                <c:pt idx="3">
                  <c:v>200000</c:v>
                </c:pt>
                <c:pt idx="4">
                  <c:v>300000</c:v>
                </c:pt>
                <c:pt idx="5">
                  <c:v>400000</c:v>
                </c:pt>
                <c:pt idx="6">
                  <c:v>500000</c:v>
                </c:pt>
                <c:pt idx="7">
                  <c:v>600000</c:v>
                </c:pt>
                <c:pt idx="8">
                  <c:v>700000</c:v>
                </c:pt>
                <c:pt idx="9">
                  <c:v>800000</c:v>
                </c:pt>
                <c:pt idx="10">
                  <c:v>900000</c:v>
                </c:pt>
                <c:pt idx="11">
                  <c:v>1000000</c:v>
                </c:pt>
                <c:pt idx="12">
                  <c:v>10000</c:v>
                </c:pt>
                <c:pt idx="13">
                  <c:v>20000</c:v>
                </c:pt>
                <c:pt idx="14">
                  <c:v>30000</c:v>
                </c:pt>
                <c:pt idx="15">
                  <c:v>40000</c:v>
                </c:pt>
                <c:pt idx="16">
                  <c:v>50000</c:v>
                </c:pt>
                <c:pt idx="17">
                  <c:v>60000</c:v>
                </c:pt>
                <c:pt idx="18">
                  <c:v>70000</c:v>
                </c:pt>
                <c:pt idx="19">
                  <c:v>80000</c:v>
                </c:pt>
                <c:pt idx="20">
                  <c:v>90000</c:v>
                </c:pt>
                <c:pt idx="21" formatCode="#,##0_);[Red]\(#,##0\)">
                  <c:v>1000</c:v>
                </c:pt>
                <c:pt idx="22">
                  <c:v>2000</c:v>
                </c:pt>
                <c:pt idx="23">
                  <c:v>3000</c:v>
                </c:pt>
                <c:pt idx="24">
                  <c:v>4000</c:v>
                </c:pt>
                <c:pt idx="25">
                  <c:v>5000</c:v>
                </c:pt>
                <c:pt idx="26">
                  <c:v>6000</c:v>
                </c:pt>
                <c:pt idx="27">
                  <c:v>7000</c:v>
                </c:pt>
                <c:pt idx="28">
                  <c:v>8000</c:v>
                </c:pt>
                <c:pt idx="29">
                  <c:v>9000</c:v>
                </c:pt>
                <c:pt idx="30">
                  <c:v>10000</c:v>
                </c:pt>
              </c:numCache>
            </c:numRef>
          </c:xVal>
          <c:yVal>
            <c:numRef>
              <c:f>計算シート_砒素!$I$27:$AM$27</c:f>
              <c:numCache>
                <c:formatCode>0.00E+00</c:formatCode>
                <c:ptCount val="31"/>
                <c:pt idx="0">
                  <c:v>10</c:v>
                </c:pt>
                <c:pt idx="1">
                  <c:v>9.9140447648617472E-3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9.7368907548808406E-57</c:v>
                </c:pt>
                <c:pt idx="22">
                  <c:v>2.9385450254190837E-235</c:v>
                </c:pt>
                <c:pt idx="23">
                  <c:v>0</c:v>
                </c:pt>
                <c:pt idx="24">
                  <c:v>0</c:v>
                </c:pt>
                <c:pt idx="25">
                  <c:v>0</c:v>
                </c:pt>
                <c:pt idx="26">
                  <c:v>0</c:v>
                </c:pt>
                <c:pt idx="27">
                  <c:v>0</c:v>
                </c:pt>
                <c:pt idx="28">
                  <c:v>0</c:v>
                </c:pt>
                <c:pt idx="29">
                  <c:v>0</c:v>
                </c:pt>
                <c:pt idx="30">
                  <c:v>0</c:v>
                </c:pt>
              </c:numCache>
            </c:numRef>
          </c:yVal>
          <c:smooth val="0"/>
          <c:extLst>
            <c:ext xmlns:c16="http://schemas.microsoft.com/office/drawing/2014/chart" uri="{C3380CC4-5D6E-409C-BE32-E72D297353CC}">
              <c16:uniqueId val="{00000000-F1D1-4669-BBD3-CDB77C7D4B40}"/>
            </c:ext>
          </c:extLst>
        </c:ser>
        <c:ser>
          <c:idx val="1"/>
          <c:order val="1"/>
          <c:tx>
            <c:v>地下水基準</c:v>
          </c:tx>
          <c:spPr>
            <a:ln w="19050">
              <a:solidFill>
                <a:srgbClr val="FF0000"/>
              </a:solidFill>
              <a:prstDash val="dash"/>
            </a:ln>
          </c:spPr>
          <c:marker>
            <c:symbol val="none"/>
          </c:marker>
          <c:xVal>
            <c:numRef>
              <c:f>計算シート_砒素!$H$22:$I$22</c:f>
              <c:numCache>
                <c:formatCode>0.0E+00</c:formatCode>
                <c:ptCount val="2"/>
                <c:pt idx="0" formatCode="General">
                  <c:v>1</c:v>
                </c:pt>
                <c:pt idx="1">
                  <c:v>500</c:v>
                </c:pt>
              </c:numCache>
            </c:numRef>
          </c:xVal>
          <c:yVal>
            <c:numRef>
              <c:f>計算シート_砒素!$H$23:$I$23</c:f>
              <c:numCache>
                <c:formatCode>General</c:formatCode>
                <c:ptCount val="2"/>
                <c:pt idx="0">
                  <c:v>0.01</c:v>
                </c:pt>
                <c:pt idx="1">
                  <c:v>0.01</c:v>
                </c:pt>
              </c:numCache>
            </c:numRef>
          </c:yVal>
          <c:smooth val="0"/>
          <c:extLst>
            <c:ext xmlns:c16="http://schemas.microsoft.com/office/drawing/2014/chart" uri="{C3380CC4-5D6E-409C-BE32-E72D297353CC}">
              <c16:uniqueId val="{00000001-F1D1-4669-BBD3-CDB77C7D4B40}"/>
            </c:ext>
          </c:extLst>
        </c:ser>
        <c:dLbls>
          <c:showLegendKey val="0"/>
          <c:showVal val="0"/>
          <c:showCatName val="0"/>
          <c:showSerName val="0"/>
          <c:showPercent val="0"/>
          <c:showBubbleSize val="0"/>
        </c:dLbls>
        <c:axId val="126323520"/>
        <c:axId val="126324096"/>
      </c:scatterChart>
      <c:valAx>
        <c:axId val="126323520"/>
        <c:scaling>
          <c:orientation val="minMax"/>
          <c:max val="500"/>
        </c:scaling>
        <c:delete val="0"/>
        <c:axPos val="b"/>
        <c:majorGridlines/>
        <c:title>
          <c:tx>
            <c:rich>
              <a:bodyPr/>
              <a:lstStyle/>
              <a:p>
                <a:pPr>
                  <a:defRPr/>
                </a:pPr>
                <a:r>
                  <a:rPr lang="ja-JP" altLang="en-US"/>
                  <a:t>汚染源からの距離（</a:t>
                </a:r>
                <a:r>
                  <a:rPr lang="en-US" altLang="en-US"/>
                  <a:t>ｍ）</a:t>
                </a:r>
              </a:p>
            </c:rich>
          </c:tx>
          <c:overlay val="0"/>
        </c:title>
        <c:numFmt formatCode="General" sourceLinked="1"/>
        <c:majorTickMark val="cross"/>
        <c:minorTickMark val="out"/>
        <c:tickLblPos val="nextTo"/>
        <c:crossAx val="126324096"/>
        <c:crossesAt val="1.0000000000000028E-3"/>
        <c:crossBetween val="midCat"/>
      </c:valAx>
      <c:valAx>
        <c:axId val="126324096"/>
        <c:scaling>
          <c:logBase val="10"/>
          <c:orientation val="minMax"/>
          <c:min val="1.0000000000000028E-3"/>
        </c:scaling>
        <c:delete val="0"/>
        <c:axPos val="l"/>
        <c:majorGridlines/>
        <c:title>
          <c:tx>
            <c:rich>
              <a:bodyPr rot="-5400000" vert="horz"/>
              <a:lstStyle/>
              <a:p>
                <a:pPr>
                  <a:defRPr/>
                </a:pPr>
                <a:r>
                  <a:rPr lang="ja-JP" altLang="en-US"/>
                  <a:t>地下水汚染濃度</a:t>
                </a:r>
                <a:r>
                  <a:rPr lang="en-US" altLang="ja-JP"/>
                  <a:t>(mg/L)</a:t>
                </a:r>
                <a:endParaRPr lang="ja-JP" altLang="en-US"/>
              </a:p>
            </c:rich>
          </c:tx>
          <c:overlay val="0"/>
        </c:title>
        <c:numFmt formatCode="General" sourceLinked="0"/>
        <c:majorTickMark val="cross"/>
        <c:minorTickMark val="out"/>
        <c:tickLblPos val="nextTo"/>
        <c:crossAx val="126323520"/>
        <c:crosses val="autoZero"/>
        <c:crossBetween val="midCat"/>
      </c:valAx>
    </c:plotArea>
    <c:legend>
      <c:legendPos val="b"/>
      <c:overlay val="0"/>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地下水濃度(mg/L)</c:v>
          </c:tx>
          <c:spPr>
            <a:ln w="28575">
              <a:noFill/>
            </a:ln>
          </c:spPr>
          <c:xVal>
            <c:numRef>
              <c:f>計算シート_六価クロム!$BI$30:$CE$30</c:f>
              <c:numCache>
                <c:formatCode>General</c:formatCode>
                <c:ptCount val="23"/>
                <c:pt idx="0">
                  <c:v>505</c:v>
                </c:pt>
                <c:pt idx="1">
                  <c:v>504</c:v>
                </c:pt>
                <c:pt idx="2">
                  <c:v>503</c:v>
                </c:pt>
                <c:pt idx="3">
                  <c:v>502</c:v>
                </c:pt>
                <c:pt idx="4">
                  <c:v>501</c:v>
                </c:pt>
                <c:pt idx="5">
                  <c:v>500</c:v>
                </c:pt>
                <c:pt idx="6">
                  <c:v>499</c:v>
                </c:pt>
                <c:pt idx="7">
                  <c:v>498</c:v>
                </c:pt>
                <c:pt idx="8">
                  <c:v>497</c:v>
                </c:pt>
                <c:pt idx="9">
                  <c:v>496</c:v>
                </c:pt>
                <c:pt idx="10">
                  <c:v>495</c:v>
                </c:pt>
                <c:pt idx="11">
                  <c:v>494</c:v>
                </c:pt>
                <c:pt idx="12">
                  <c:v>493</c:v>
                </c:pt>
                <c:pt idx="13">
                  <c:v>492</c:v>
                </c:pt>
                <c:pt idx="14">
                  <c:v>491</c:v>
                </c:pt>
                <c:pt idx="15">
                  <c:v>490</c:v>
                </c:pt>
                <c:pt idx="16">
                  <c:v>489</c:v>
                </c:pt>
                <c:pt idx="17">
                  <c:v>488</c:v>
                </c:pt>
                <c:pt idx="18">
                  <c:v>487</c:v>
                </c:pt>
                <c:pt idx="19">
                  <c:v>486</c:v>
                </c:pt>
                <c:pt idx="20">
                  <c:v>485</c:v>
                </c:pt>
                <c:pt idx="21">
                  <c:v>493</c:v>
                </c:pt>
                <c:pt idx="22">
                  <c:v>1</c:v>
                </c:pt>
              </c:numCache>
            </c:numRef>
          </c:xVal>
          <c:yVal>
            <c:numRef>
              <c:f>計算シート_六価クロム!$BI$27:$CE$27</c:f>
              <c:numCache>
                <c:formatCode>0.00E+00</c:formatCode>
                <c:ptCount val="23"/>
                <c:pt idx="0">
                  <c:v>4.1850915842068424E-2</c:v>
                </c:pt>
                <c:pt idx="1">
                  <c:v>4.2446469073797892E-2</c:v>
                </c:pt>
                <c:pt idx="2">
                  <c:v>4.3049076310747711E-2</c:v>
                </c:pt>
                <c:pt idx="3">
                  <c:v>4.3658798832207274E-2</c:v>
                </c:pt>
                <c:pt idx="4">
                  <c:v>4.4275698133475636E-2</c:v>
                </c:pt>
                <c:pt idx="5">
                  <c:v>4.4899835922301574E-2</c:v>
                </c:pt>
                <c:pt idx="6">
                  <c:v>4.5531274115266404E-2</c:v>
                </c:pt>
                <c:pt idx="7">
                  <c:v>4.6170074834111688E-2</c:v>
                </c:pt>
                <c:pt idx="8">
                  <c:v>4.6816300402010354E-2</c:v>
                </c:pt>
                <c:pt idx="9">
                  <c:v>4.7470013339782888E-2</c:v>
                </c:pt>
                <c:pt idx="10">
                  <c:v>4.8131276362058446E-2</c:v>
                </c:pt>
                <c:pt idx="11">
                  <c:v>4.8800152373380798E-2</c:v>
                </c:pt>
                <c:pt idx="12">
                  <c:v>4.9476704464260453E-2</c:v>
                </c:pt>
                <c:pt idx="13">
                  <c:v>5.0160995907172434E-2</c:v>
                </c:pt>
                <c:pt idx="14">
                  <c:v>5.0853090152500613E-2</c:v>
                </c:pt>
                <c:pt idx="15">
                  <c:v>5.155305082442907E-2</c:v>
                </c:pt>
                <c:pt idx="16">
                  <c:v>5.2260941716780494E-2</c:v>
                </c:pt>
                <c:pt idx="17">
                  <c:v>5.2976826788802792E-2</c:v>
                </c:pt>
                <c:pt idx="18">
                  <c:v>5.3700770160903584E-2</c:v>
                </c:pt>
                <c:pt idx="19">
                  <c:v>5.4432836110333768E-2</c:v>
                </c:pt>
                <c:pt idx="20">
                  <c:v>5.5173089066820627E-2</c:v>
                </c:pt>
                <c:pt idx="21">
                  <c:v>4.9476704464260453E-2</c:v>
                </c:pt>
                <c:pt idx="22">
                  <c:v>16.113895492839188</c:v>
                </c:pt>
              </c:numCache>
            </c:numRef>
          </c:yVal>
          <c:smooth val="0"/>
          <c:extLst>
            <c:ext xmlns:c16="http://schemas.microsoft.com/office/drawing/2014/chart" uri="{C3380CC4-5D6E-409C-BE32-E72D297353CC}">
              <c16:uniqueId val="{00000000-83AA-448C-8F40-478E2E27472F}"/>
            </c:ext>
          </c:extLst>
        </c:ser>
        <c:ser>
          <c:idx val="1"/>
          <c:order val="1"/>
          <c:tx>
            <c:v>地下水基準</c:v>
          </c:tx>
          <c:spPr>
            <a:ln w="19050">
              <a:solidFill>
                <a:srgbClr val="FF0000"/>
              </a:solidFill>
              <a:prstDash val="dash"/>
            </a:ln>
          </c:spPr>
          <c:marker>
            <c:symbol val="none"/>
          </c:marker>
          <c:xVal>
            <c:numRef>
              <c:f>計算シート_六価クロム!$H$24:$I$24</c:f>
              <c:numCache>
                <c:formatCode>General</c:formatCode>
                <c:ptCount val="2"/>
                <c:pt idx="0">
                  <c:v>505</c:v>
                </c:pt>
                <c:pt idx="1">
                  <c:v>485</c:v>
                </c:pt>
              </c:numCache>
            </c:numRef>
          </c:xVal>
          <c:yVal>
            <c:numRef>
              <c:f>計算シート_六価クロム!$H$23:$I$23</c:f>
              <c:numCache>
                <c:formatCode>General</c:formatCode>
                <c:ptCount val="2"/>
                <c:pt idx="0">
                  <c:v>0.05</c:v>
                </c:pt>
                <c:pt idx="1">
                  <c:v>0.05</c:v>
                </c:pt>
              </c:numCache>
            </c:numRef>
          </c:yVal>
          <c:smooth val="0"/>
          <c:extLst>
            <c:ext xmlns:c16="http://schemas.microsoft.com/office/drawing/2014/chart" uri="{C3380CC4-5D6E-409C-BE32-E72D297353CC}">
              <c16:uniqueId val="{00000001-83AA-448C-8F40-478E2E27472F}"/>
            </c:ext>
          </c:extLst>
        </c:ser>
        <c:dLbls>
          <c:showLegendKey val="0"/>
          <c:showVal val="0"/>
          <c:showCatName val="0"/>
          <c:showSerName val="0"/>
          <c:showPercent val="0"/>
          <c:showBubbleSize val="0"/>
        </c:dLbls>
        <c:axId val="126326976"/>
        <c:axId val="126327552"/>
      </c:scatterChart>
      <c:valAx>
        <c:axId val="126326976"/>
        <c:scaling>
          <c:orientation val="minMax"/>
        </c:scaling>
        <c:delete val="0"/>
        <c:axPos val="b"/>
        <c:majorGridlines/>
        <c:title>
          <c:tx>
            <c:rich>
              <a:bodyPr/>
              <a:lstStyle/>
              <a:p>
                <a:pPr>
                  <a:defRPr/>
                </a:pPr>
                <a:r>
                  <a:rPr lang="ja-JP" altLang="en-US"/>
                  <a:t>汚染源からの距離（</a:t>
                </a:r>
                <a:r>
                  <a:rPr lang="en-US" altLang="en-US"/>
                  <a:t>ｍ）</a:t>
                </a:r>
              </a:p>
            </c:rich>
          </c:tx>
          <c:overlay val="0"/>
        </c:title>
        <c:numFmt formatCode="General" sourceLinked="1"/>
        <c:majorTickMark val="cross"/>
        <c:minorTickMark val="out"/>
        <c:tickLblPos val="nextTo"/>
        <c:crossAx val="126327552"/>
        <c:crosses val="autoZero"/>
        <c:crossBetween val="midCat"/>
      </c:valAx>
      <c:valAx>
        <c:axId val="126327552"/>
        <c:scaling>
          <c:orientation val="minMax"/>
        </c:scaling>
        <c:delete val="0"/>
        <c:axPos val="l"/>
        <c:majorGridlines/>
        <c:title>
          <c:tx>
            <c:rich>
              <a:bodyPr rot="-5400000" vert="horz"/>
              <a:lstStyle/>
              <a:p>
                <a:pPr>
                  <a:defRPr/>
                </a:pPr>
                <a:r>
                  <a:rPr lang="ja-JP" altLang="en-US"/>
                  <a:t>地下水汚染濃度</a:t>
                </a:r>
                <a:r>
                  <a:rPr lang="en-US" altLang="ja-JP"/>
                  <a:t>(mg/L)</a:t>
                </a:r>
                <a:endParaRPr lang="ja-JP" altLang="en-US"/>
              </a:p>
            </c:rich>
          </c:tx>
          <c:overlay val="0"/>
        </c:title>
        <c:numFmt formatCode="General" sourceLinked="0"/>
        <c:majorTickMark val="cross"/>
        <c:minorTickMark val="out"/>
        <c:tickLblPos val="nextTo"/>
        <c:crossAx val="126326976"/>
        <c:crosses val="autoZero"/>
        <c:crossBetween val="midCat"/>
      </c:valAx>
    </c:plotArea>
    <c:legend>
      <c:legendPos val="b"/>
      <c:overlay val="0"/>
    </c:legend>
    <c:plotVisOnly val="1"/>
    <c:dispBlanksAs val="gap"/>
    <c:showDLblsOverMax val="0"/>
  </c:chart>
  <c:spPr>
    <a:ln>
      <a:noFill/>
    </a:ln>
  </c:spPr>
  <c:printSettings>
    <c:headerFooter/>
    <c:pageMargins b="0.75000000000000167" l="0.70000000000000062" r="0.70000000000000062" t="0.75000000000000167"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地下水濃度(mg/L)</c:v>
          </c:tx>
          <c:spPr>
            <a:ln w="19050">
              <a:solidFill>
                <a:schemeClr val="accent1"/>
              </a:solidFill>
            </a:ln>
          </c:spPr>
          <c:marker>
            <c:symbol val="none"/>
          </c:marker>
          <c:xVal>
            <c:numRef>
              <c:f>計算シート_六価クロム!$I$30:$AM$30</c:f>
              <c:numCache>
                <c:formatCode>General</c:formatCode>
                <c:ptCount val="31"/>
                <c:pt idx="0">
                  <c:v>1</c:v>
                </c:pt>
                <c:pt idx="1">
                  <c:v>493</c:v>
                </c:pt>
                <c:pt idx="2">
                  <c:v>100000</c:v>
                </c:pt>
                <c:pt idx="3">
                  <c:v>200000</c:v>
                </c:pt>
                <c:pt idx="4">
                  <c:v>300000</c:v>
                </c:pt>
                <c:pt idx="5">
                  <c:v>400000</c:v>
                </c:pt>
                <c:pt idx="6">
                  <c:v>500000</c:v>
                </c:pt>
                <c:pt idx="7">
                  <c:v>600000</c:v>
                </c:pt>
                <c:pt idx="8">
                  <c:v>700000</c:v>
                </c:pt>
                <c:pt idx="9">
                  <c:v>800000</c:v>
                </c:pt>
                <c:pt idx="10">
                  <c:v>900000</c:v>
                </c:pt>
                <c:pt idx="11">
                  <c:v>1000000</c:v>
                </c:pt>
                <c:pt idx="12">
                  <c:v>10000</c:v>
                </c:pt>
                <c:pt idx="13">
                  <c:v>20000</c:v>
                </c:pt>
                <c:pt idx="14">
                  <c:v>30000</c:v>
                </c:pt>
                <c:pt idx="15">
                  <c:v>40000</c:v>
                </c:pt>
                <c:pt idx="16">
                  <c:v>50000</c:v>
                </c:pt>
                <c:pt idx="17">
                  <c:v>60000</c:v>
                </c:pt>
                <c:pt idx="18">
                  <c:v>70000</c:v>
                </c:pt>
                <c:pt idx="19">
                  <c:v>80000</c:v>
                </c:pt>
                <c:pt idx="20">
                  <c:v>90000</c:v>
                </c:pt>
                <c:pt idx="21" formatCode="#,##0_);[Red]\(#,##0\)">
                  <c:v>1000</c:v>
                </c:pt>
                <c:pt idx="22">
                  <c:v>2000</c:v>
                </c:pt>
                <c:pt idx="23">
                  <c:v>3000</c:v>
                </c:pt>
                <c:pt idx="24">
                  <c:v>4000</c:v>
                </c:pt>
                <c:pt idx="25">
                  <c:v>5000</c:v>
                </c:pt>
                <c:pt idx="26">
                  <c:v>6000</c:v>
                </c:pt>
                <c:pt idx="27">
                  <c:v>7000</c:v>
                </c:pt>
                <c:pt idx="28">
                  <c:v>8000</c:v>
                </c:pt>
                <c:pt idx="29">
                  <c:v>9000</c:v>
                </c:pt>
                <c:pt idx="30">
                  <c:v>10000</c:v>
                </c:pt>
              </c:numCache>
            </c:numRef>
          </c:xVal>
          <c:yVal>
            <c:numRef>
              <c:f>計算シート_六価クロム!$I$27:$AM$27</c:f>
              <c:numCache>
                <c:formatCode>0.00E+00</c:formatCode>
                <c:ptCount val="31"/>
                <c:pt idx="0">
                  <c:v>30</c:v>
                </c:pt>
                <c:pt idx="1">
                  <c:v>4.9476704464260453E-2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4.7166559801397118E-7</c:v>
                </c:pt>
                <c:pt idx="22">
                  <c:v>1.180221935375761E-29</c:v>
                </c:pt>
                <c:pt idx="23">
                  <c:v>1.1600434237697975E-69</c:v>
                </c:pt>
                <c:pt idx="24">
                  <c:v>3.2751734665918925E-127</c:v>
                </c:pt>
                <c:pt idx="25">
                  <c:v>2.4223851714308431E-202</c:v>
                </c:pt>
                <c:pt idx="26">
                  <c:v>4.5108938102971384E-295</c:v>
                </c:pt>
                <c:pt idx="27">
                  <c:v>0</c:v>
                </c:pt>
                <c:pt idx="28">
                  <c:v>0</c:v>
                </c:pt>
                <c:pt idx="29">
                  <c:v>0</c:v>
                </c:pt>
                <c:pt idx="30">
                  <c:v>0</c:v>
                </c:pt>
              </c:numCache>
            </c:numRef>
          </c:yVal>
          <c:smooth val="0"/>
          <c:extLst>
            <c:ext xmlns:c16="http://schemas.microsoft.com/office/drawing/2014/chart" uri="{C3380CC4-5D6E-409C-BE32-E72D297353CC}">
              <c16:uniqueId val="{00000000-F1D1-4669-BBD3-CDB77C7D4B40}"/>
            </c:ext>
          </c:extLst>
        </c:ser>
        <c:ser>
          <c:idx val="1"/>
          <c:order val="1"/>
          <c:tx>
            <c:v>地下水基準</c:v>
          </c:tx>
          <c:spPr>
            <a:ln w="19050">
              <a:solidFill>
                <a:srgbClr val="FF0000"/>
              </a:solidFill>
              <a:prstDash val="dash"/>
            </a:ln>
          </c:spPr>
          <c:marker>
            <c:symbol val="none"/>
          </c:marker>
          <c:xVal>
            <c:numRef>
              <c:f>計算シート_六価クロム!$H$22:$I$22</c:f>
              <c:numCache>
                <c:formatCode>0.0E+00</c:formatCode>
                <c:ptCount val="2"/>
                <c:pt idx="0" formatCode="General">
                  <c:v>1</c:v>
                </c:pt>
                <c:pt idx="1">
                  <c:v>1000</c:v>
                </c:pt>
              </c:numCache>
            </c:numRef>
          </c:xVal>
          <c:yVal>
            <c:numRef>
              <c:f>計算シート_六価クロム!$H$23:$I$23</c:f>
              <c:numCache>
                <c:formatCode>General</c:formatCode>
                <c:ptCount val="2"/>
                <c:pt idx="0">
                  <c:v>0.05</c:v>
                </c:pt>
                <c:pt idx="1">
                  <c:v>0.05</c:v>
                </c:pt>
              </c:numCache>
            </c:numRef>
          </c:yVal>
          <c:smooth val="0"/>
          <c:extLst>
            <c:ext xmlns:c16="http://schemas.microsoft.com/office/drawing/2014/chart" uri="{C3380CC4-5D6E-409C-BE32-E72D297353CC}">
              <c16:uniqueId val="{00000001-F1D1-4669-BBD3-CDB77C7D4B40}"/>
            </c:ext>
          </c:extLst>
        </c:ser>
        <c:dLbls>
          <c:showLegendKey val="0"/>
          <c:showVal val="0"/>
          <c:showCatName val="0"/>
          <c:showSerName val="0"/>
          <c:showPercent val="0"/>
          <c:showBubbleSize val="0"/>
        </c:dLbls>
        <c:axId val="126328128"/>
        <c:axId val="130383872"/>
      </c:scatterChart>
      <c:valAx>
        <c:axId val="126328128"/>
        <c:scaling>
          <c:orientation val="minMax"/>
          <c:max val="500"/>
        </c:scaling>
        <c:delete val="0"/>
        <c:axPos val="b"/>
        <c:majorGridlines/>
        <c:title>
          <c:tx>
            <c:rich>
              <a:bodyPr/>
              <a:lstStyle/>
              <a:p>
                <a:pPr>
                  <a:defRPr/>
                </a:pPr>
                <a:r>
                  <a:rPr lang="ja-JP" altLang="en-US"/>
                  <a:t>汚染源からの距離（</a:t>
                </a:r>
                <a:r>
                  <a:rPr lang="en-US" altLang="en-US"/>
                  <a:t>ｍ）</a:t>
                </a:r>
              </a:p>
            </c:rich>
          </c:tx>
          <c:overlay val="0"/>
        </c:title>
        <c:numFmt formatCode="General" sourceLinked="1"/>
        <c:majorTickMark val="cross"/>
        <c:minorTickMark val="out"/>
        <c:tickLblPos val="nextTo"/>
        <c:crossAx val="130383872"/>
        <c:crossesAt val="1.0000000000000028E-3"/>
        <c:crossBetween val="midCat"/>
      </c:valAx>
      <c:valAx>
        <c:axId val="130383872"/>
        <c:scaling>
          <c:logBase val="10"/>
          <c:orientation val="minMax"/>
          <c:min val="1.0000000000000028E-3"/>
        </c:scaling>
        <c:delete val="0"/>
        <c:axPos val="l"/>
        <c:majorGridlines/>
        <c:title>
          <c:tx>
            <c:rich>
              <a:bodyPr rot="-5400000" vert="horz"/>
              <a:lstStyle/>
              <a:p>
                <a:pPr>
                  <a:defRPr/>
                </a:pPr>
                <a:r>
                  <a:rPr lang="ja-JP" altLang="en-US"/>
                  <a:t>地下水汚染濃度</a:t>
                </a:r>
                <a:r>
                  <a:rPr lang="en-US" altLang="ja-JP"/>
                  <a:t>(mg/L)</a:t>
                </a:r>
                <a:endParaRPr lang="ja-JP" altLang="en-US"/>
              </a:p>
            </c:rich>
          </c:tx>
          <c:overlay val="0"/>
        </c:title>
        <c:numFmt formatCode="General" sourceLinked="0"/>
        <c:majorTickMark val="cross"/>
        <c:minorTickMark val="out"/>
        <c:tickLblPos val="nextTo"/>
        <c:crossAx val="126328128"/>
        <c:crosses val="autoZero"/>
        <c:crossBetween val="midCat"/>
      </c:valAx>
    </c:plotArea>
    <c:legend>
      <c:legendPos val="b"/>
      <c:overlay val="0"/>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地下水濃度(mg/L)</c:v>
          </c:tx>
          <c:spPr>
            <a:ln w="28575">
              <a:noFill/>
            </a:ln>
          </c:spPr>
          <c:xVal>
            <c:numRef>
              <c:f>計算シート_ふっ素!$BI$30:$CE$30</c:f>
              <c:numCache>
                <c:formatCode>General</c:formatCode>
                <c:ptCount val="23"/>
                <c:pt idx="0">
                  <c:v>265</c:v>
                </c:pt>
                <c:pt idx="1">
                  <c:v>264</c:v>
                </c:pt>
                <c:pt idx="2">
                  <c:v>263</c:v>
                </c:pt>
                <c:pt idx="3">
                  <c:v>262</c:v>
                </c:pt>
                <c:pt idx="4">
                  <c:v>261</c:v>
                </c:pt>
                <c:pt idx="5">
                  <c:v>260</c:v>
                </c:pt>
                <c:pt idx="6">
                  <c:v>259</c:v>
                </c:pt>
                <c:pt idx="7">
                  <c:v>258</c:v>
                </c:pt>
                <c:pt idx="8">
                  <c:v>257</c:v>
                </c:pt>
                <c:pt idx="9">
                  <c:v>256</c:v>
                </c:pt>
                <c:pt idx="10">
                  <c:v>255</c:v>
                </c:pt>
                <c:pt idx="11">
                  <c:v>254</c:v>
                </c:pt>
                <c:pt idx="12">
                  <c:v>253</c:v>
                </c:pt>
                <c:pt idx="13">
                  <c:v>252</c:v>
                </c:pt>
                <c:pt idx="14">
                  <c:v>251</c:v>
                </c:pt>
                <c:pt idx="15">
                  <c:v>250</c:v>
                </c:pt>
                <c:pt idx="16">
                  <c:v>249</c:v>
                </c:pt>
                <c:pt idx="17">
                  <c:v>248</c:v>
                </c:pt>
                <c:pt idx="18">
                  <c:v>247</c:v>
                </c:pt>
                <c:pt idx="19">
                  <c:v>246</c:v>
                </c:pt>
                <c:pt idx="20">
                  <c:v>245</c:v>
                </c:pt>
                <c:pt idx="21">
                  <c:v>254</c:v>
                </c:pt>
                <c:pt idx="22">
                  <c:v>1</c:v>
                </c:pt>
              </c:numCache>
            </c:numRef>
          </c:xVal>
          <c:yVal>
            <c:numRef>
              <c:f>計算シート_ふっ素!$BI$27:$CE$27</c:f>
              <c:numCache>
                <c:formatCode>0.00E+00</c:formatCode>
                <c:ptCount val="23"/>
                <c:pt idx="0">
                  <c:v>0.7118820187278414</c:v>
                </c:pt>
                <c:pt idx="1">
                  <c:v>0.71906410498071371</c:v>
                </c:pt>
                <c:pt idx="2">
                  <c:v>0.72628435413964831</c:v>
                </c:pt>
                <c:pt idx="3">
                  <c:v>0.73354261150088462</c:v>
                </c:pt>
                <c:pt idx="4">
                  <c:v>0.74083872082574764</c:v>
                </c:pt>
                <c:pt idx="5">
                  <c:v>0.74817252444892979</c:v>
                </c:pt>
                <c:pt idx="6">
                  <c:v>0.75554386338886736</c:v>
                </c:pt>
                <c:pt idx="7">
                  <c:v>0.76295257746020662</c:v>
                </c:pt>
                <c:pt idx="8">
                  <c:v>0.77039850538835342</c:v>
                </c:pt>
                <c:pt idx="9">
                  <c:v>0.77788148492610498</c:v>
                </c:pt>
                <c:pt idx="10">
                  <c:v>0.7854013529723527</c:v>
                </c:pt>
                <c:pt idx="11">
                  <c:v>0.79295794569285605</c:v>
                </c:pt>
                <c:pt idx="12">
                  <c:v>0.8005510986430795</c:v>
                </c:pt>
                <c:pt idx="13">
                  <c:v>0.80818064689309066</c:v>
                </c:pt>
                <c:pt idx="14">
                  <c:v>0.81584642515450889</c:v>
                </c:pt>
                <c:pt idx="15">
                  <c:v>0.82354826790950952</c:v>
                </c:pt>
                <c:pt idx="16">
                  <c:v>0.83128600954186826</c:v>
                </c:pt>
                <c:pt idx="17">
                  <c:v>0.83905948447005108</c:v>
                </c:pt>
                <c:pt idx="18">
                  <c:v>0.8468685272823413</c:v>
                </c:pt>
                <c:pt idx="19">
                  <c:v>0.85471297287400183</c:v>
                </c:pt>
                <c:pt idx="20">
                  <c:v>0.86259265658646878</c:v>
                </c:pt>
                <c:pt idx="21">
                  <c:v>0.79295794569285605</c:v>
                </c:pt>
                <c:pt idx="22">
                  <c:v>21.794605925417446</c:v>
                </c:pt>
              </c:numCache>
            </c:numRef>
          </c:yVal>
          <c:smooth val="0"/>
          <c:extLst>
            <c:ext xmlns:c16="http://schemas.microsoft.com/office/drawing/2014/chart" uri="{C3380CC4-5D6E-409C-BE32-E72D297353CC}">
              <c16:uniqueId val="{00000000-83AA-448C-8F40-478E2E27472F}"/>
            </c:ext>
          </c:extLst>
        </c:ser>
        <c:ser>
          <c:idx val="1"/>
          <c:order val="1"/>
          <c:tx>
            <c:v>地下水基準</c:v>
          </c:tx>
          <c:spPr>
            <a:ln w="19050">
              <a:solidFill>
                <a:srgbClr val="FF0000"/>
              </a:solidFill>
              <a:prstDash val="dash"/>
            </a:ln>
          </c:spPr>
          <c:marker>
            <c:symbol val="none"/>
          </c:marker>
          <c:xVal>
            <c:numRef>
              <c:f>計算シート_ふっ素!$H$24:$I$24</c:f>
              <c:numCache>
                <c:formatCode>General</c:formatCode>
                <c:ptCount val="2"/>
                <c:pt idx="0">
                  <c:v>265</c:v>
                </c:pt>
                <c:pt idx="1">
                  <c:v>245</c:v>
                </c:pt>
              </c:numCache>
            </c:numRef>
          </c:xVal>
          <c:yVal>
            <c:numRef>
              <c:f>計算シート_ふっ素!$H$23:$I$23</c:f>
              <c:numCache>
                <c:formatCode>General</c:formatCode>
                <c:ptCount val="2"/>
                <c:pt idx="0">
                  <c:v>0.8</c:v>
                </c:pt>
                <c:pt idx="1">
                  <c:v>0.8</c:v>
                </c:pt>
              </c:numCache>
            </c:numRef>
          </c:yVal>
          <c:smooth val="0"/>
          <c:extLst>
            <c:ext xmlns:c16="http://schemas.microsoft.com/office/drawing/2014/chart" uri="{C3380CC4-5D6E-409C-BE32-E72D297353CC}">
              <c16:uniqueId val="{00000001-83AA-448C-8F40-478E2E27472F}"/>
            </c:ext>
          </c:extLst>
        </c:ser>
        <c:dLbls>
          <c:showLegendKey val="0"/>
          <c:showVal val="0"/>
          <c:showCatName val="0"/>
          <c:showSerName val="0"/>
          <c:showPercent val="0"/>
          <c:showBubbleSize val="0"/>
        </c:dLbls>
        <c:axId val="130387328"/>
        <c:axId val="130387904"/>
      </c:scatterChart>
      <c:valAx>
        <c:axId val="130387328"/>
        <c:scaling>
          <c:orientation val="minMax"/>
        </c:scaling>
        <c:delete val="0"/>
        <c:axPos val="b"/>
        <c:majorGridlines/>
        <c:title>
          <c:tx>
            <c:rich>
              <a:bodyPr/>
              <a:lstStyle/>
              <a:p>
                <a:pPr>
                  <a:defRPr/>
                </a:pPr>
                <a:r>
                  <a:rPr lang="ja-JP" altLang="en-US"/>
                  <a:t>汚染源からの距離（</a:t>
                </a:r>
                <a:r>
                  <a:rPr lang="en-US" altLang="en-US"/>
                  <a:t>ｍ）</a:t>
                </a:r>
              </a:p>
            </c:rich>
          </c:tx>
          <c:overlay val="0"/>
        </c:title>
        <c:numFmt formatCode="General" sourceLinked="1"/>
        <c:majorTickMark val="cross"/>
        <c:minorTickMark val="out"/>
        <c:tickLblPos val="nextTo"/>
        <c:crossAx val="130387904"/>
        <c:crosses val="autoZero"/>
        <c:crossBetween val="midCat"/>
      </c:valAx>
      <c:valAx>
        <c:axId val="130387904"/>
        <c:scaling>
          <c:orientation val="minMax"/>
        </c:scaling>
        <c:delete val="0"/>
        <c:axPos val="l"/>
        <c:majorGridlines/>
        <c:title>
          <c:tx>
            <c:rich>
              <a:bodyPr rot="-5400000" vert="horz"/>
              <a:lstStyle/>
              <a:p>
                <a:pPr>
                  <a:defRPr/>
                </a:pPr>
                <a:r>
                  <a:rPr lang="ja-JP" altLang="en-US"/>
                  <a:t>地下水汚染濃度</a:t>
                </a:r>
                <a:r>
                  <a:rPr lang="en-US" altLang="ja-JP"/>
                  <a:t>(mg/L)</a:t>
                </a:r>
                <a:endParaRPr lang="ja-JP" altLang="en-US"/>
              </a:p>
            </c:rich>
          </c:tx>
          <c:overlay val="0"/>
        </c:title>
        <c:numFmt formatCode="General" sourceLinked="0"/>
        <c:majorTickMark val="cross"/>
        <c:minorTickMark val="out"/>
        <c:tickLblPos val="nextTo"/>
        <c:crossAx val="130387328"/>
        <c:crosses val="autoZero"/>
        <c:crossBetween val="midCat"/>
      </c:valAx>
    </c:plotArea>
    <c:legend>
      <c:legendPos val="b"/>
      <c:overlay val="0"/>
    </c:legend>
    <c:plotVisOnly val="1"/>
    <c:dispBlanksAs val="gap"/>
    <c:showDLblsOverMax val="0"/>
  </c:chart>
  <c:spPr>
    <a:ln>
      <a:noFill/>
    </a:ln>
  </c:spPr>
  <c:printSettings>
    <c:headerFooter/>
    <c:pageMargins b="0.75000000000000167" l="0.70000000000000062" r="0.70000000000000062" t="0.75000000000000167"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地下水濃度(mg/L)</c:v>
          </c:tx>
          <c:spPr>
            <a:ln w="19050">
              <a:solidFill>
                <a:schemeClr val="accent1"/>
              </a:solidFill>
            </a:ln>
          </c:spPr>
          <c:marker>
            <c:symbol val="none"/>
          </c:marker>
          <c:xVal>
            <c:numRef>
              <c:f>'計算シート（複数物質）'!$I$30:$AM$30</c:f>
              <c:numCache>
                <c:formatCode>General</c:formatCode>
                <c:ptCount val="31"/>
                <c:pt idx="0">
                  <c:v>1</c:v>
                </c:pt>
                <c:pt idx="1">
                  <c:v>0</c:v>
                </c:pt>
                <c:pt idx="2">
                  <c:v>100000</c:v>
                </c:pt>
                <c:pt idx="3">
                  <c:v>200000</c:v>
                </c:pt>
                <c:pt idx="4">
                  <c:v>300000</c:v>
                </c:pt>
                <c:pt idx="5">
                  <c:v>400000</c:v>
                </c:pt>
                <c:pt idx="6">
                  <c:v>500000</c:v>
                </c:pt>
                <c:pt idx="7">
                  <c:v>600000</c:v>
                </c:pt>
                <c:pt idx="8">
                  <c:v>700000</c:v>
                </c:pt>
                <c:pt idx="9">
                  <c:v>800000</c:v>
                </c:pt>
                <c:pt idx="10">
                  <c:v>900000</c:v>
                </c:pt>
                <c:pt idx="11">
                  <c:v>1000000</c:v>
                </c:pt>
                <c:pt idx="12">
                  <c:v>0</c:v>
                </c:pt>
                <c:pt idx="13">
                  <c:v>0</c:v>
                </c:pt>
                <c:pt idx="14">
                  <c:v>0</c:v>
                </c:pt>
                <c:pt idx="15">
                  <c:v>0</c:v>
                </c:pt>
                <c:pt idx="16">
                  <c:v>0</c:v>
                </c:pt>
                <c:pt idx="17">
                  <c:v>0</c:v>
                </c:pt>
                <c:pt idx="18">
                  <c:v>0</c:v>
                </c:pt>
                <c:pt idx="19">
                  <c:v>0</c:v>
                </c:pt>
                <c:pt idx="20">
                  <c:v>0</c:v>
                </c:pt>
                <c:pt idx="21" formatCode="#,##0_);[Red]\(#,##0\)">
                  <c:v>0</c:v>
                </c:pt>
                <c:pt idx="22">
                  <c:v>0</c:v>
                </c:pt>
                <c:pt idx="23">
                  <c:v>0</c:v>
                </c:pt>
                <c:pt idx="24">
                  <c:v>0</c:v>
                </c:pt>
                <c:pt idx="25">
                  <c:v>0</c:v>
                </c:pt>
                <c:pt idx="26">
                  <c:v>0</c:v>
                </c:pt>
                <c:pt idx="27">
                  <c:v>0</c:v>
                </c:pt>
                <c:pt idx="28">
                  <c:v>0</c:v>
                </c:pt>
                <c:pt idx="29">
                  <c:v>0</c:v>
                </c:pt>
                <c:pt idx="30">
                  <c:v>0</c:v>
                </c:pt>
              </c:numCache>
            </c:numRef>
          </c:xVal>
          <c:yVal>
            <c:numRef>
              <c:f>'計算シート（複数物質）'!$I$27:$AM$27</c:f>
              <c:numCache>
                <c:formatCode>0.00E+00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yVal>
          <c:smooth val="0"/>
          <c:extLst>
            <c:ext xmlns:c16="http://schemas.microsoft.com/office/drawing/2014/chart" uri="{C3380CC4-5D6E-409C-BE32-E72D297353CC}">
              <c16:uniqueId val="{00000000-F1D1-4669-BBD3-CDB77C7D4B40}"/>
            </c:ext>
          </c:extLst>
        </c:ser>
        <c:ser>
          <c:idx val="1"/>
          <c:order val="1"/>
          <c:tx>
            <c:v>地下水基準</c:v>
          </c:tx>
          <c:spPr>
            <a:ln w="19050">
              <a:solidFill>
                <a:srgbClr val="FF0000"/>
              </a:solidFill>
              <a:prstDash val="dash"/>
            </a:ln>
          </c:spPr>
          <c:marker>
            <c:symbol val="none"/>
          </c:marker>
          <c:xVal>
            <c:numRef>
              <c:f>'計算シート（複数物質）'!$H$22:$I$22</c:f>
              <c:numCache>
                <c:formatCode>0.0E+00</c:formatCode>
                <c:ptCount val="2"/>
                <c:pt idx="0" formatCode="General">
                  <c:v>1</c:v>
                </c:pt>
                <c:pt idx="1">
                  <c:v>0</c:v>
                </c:pt>
              </c:numCache>
            </c:numRef>
          </c:xVal>
          <c:yVal>
            <c:numRef>
              <c:f>'計算シート（複数物質）'!$H$23:$I$23</c:f>
              <c:numCache>
                <c:formatCode>General</c:formatCode>
                <c:ptCount val="2"/>
                <c:pt idx="0">
                  <c:v>0</c:v>
                </c:pt>
                <c:pt idx="1">
                  <c:v>0</c:v>
                </c:pt>
              </c:numCache>
            </c:numRef>
          </c:yVal>
          <c:smooth val="0"/>
          <c:extLst>
            <c:ext xmlns:c16="http://schemas.microsoft.com/office/drawing/2014/chart" uri="{C3380CC4-5D6E-409C-BE32-E72D297353CC}">
              <c16:uniqueId val="{00000001-F1D1-4669-BBD3-CDB77C7D4B40}"/>
            </c:ext>
          </c:extLst>
        </c:ser>
        <c:dLbls>
          <c:showLegendKey val="0"/>
          <c:showVal val="0"/>
          <c:showCatName val="0"/>
          <c:showSerName val="0"/>
          <c:showPercent val="0"/>
          <c:showBubbleSize val="0"/>
        </c:dLbls>
        <c:axId val="141777664"/>
        <c:axId val="141778240"/>
      </c:scatterChart>
      <c:valAx>
        <c:axId val="141777664"/>
        <c:scaling>
          <c:orientation val="minMax"/>
          <c:max val="500"/>
        </c:scaling>
        <c:delete val="0"/>
        <c:axPos val="b"/>
        <c:majorGridlines/>
        <c:title>
          <c:tx>
            <c:rich>
              <a:bodyPr/>
              <a:lstStyle/>
              <a:p>
                <a:pPr>
                  <a:defRPr/>
                </a:pPr>
                <a:r>
                  <a:rPr lang="ja-JP" altLang="en-US"/>
                  <a:t>汚染源からの距離（</a:t>
                </a:r>
                <a:r>
                  <a:rPr lang="en-US" altLang="en-US"/>
                  <a:t>ｍ）</a:t>
                </a:r>
              </a:p>
            </c:rich>
          </c:tx>
          <c:overlay val="0"/>
        </c:title>
        <c:numFmt formatCode="General" sourceLinked="1"/>
        <c:majorTickMark val="cross"/>
        <c:minorTickMark val="out"/>
        <c:tickLblPos val="nextTo"/>
        <c:crossAx val="141778240"/>
        <c:crossesAt val="1.0000000000000028E-3"/>
        <c:crossBetween val="midCat"/>
      </c:valAx>
      <c:valAx>
        <c:axId val="141778240"/>
        <c:scaling>
          <c:logBase val="10"/>
          <c:orientation val="minMax"/>
          <c:min val="1.0000000000000028E-3"/>
        </c:scaling>
        <c:delete val="0"/>
        <c:axPos val="l"/>
        <c:majorGridlines/>
        <c:title>
          <c:tx>
            <c:rich>
              <a:bodyPr rot="-5400000" vert="horz"/>
              <a:lstStyle/>
              <a:p>
                <a:pPr>
                  <a:defRPr/>
                </a:pPr>
                <a:r>
                  <a:rPr lang="ja-JP" altLang="en-US"/>
                  <a:t>地下水汚染濃度</a:t>
                </a:r>
                <a:r>
                  <a:rPr lang="en-US" altLang="ja-JP"/>
                  <a:t>(mg/L)</a:t>
                </a:r>
                <a:endParaRPr lang="ja-JP" altLang="en-US"/>
              </a:p>
            </c:rich>
          </c:tx>
          <c:overlay val="0"/>
        </c:title>
        <c:numFmt formatCode="General" sourceLinked="0"/>
        <c:majorTickMark val="cross"/>
        <c:minorTickMark val="out"/>
        <c:tickLblPos val="nextTo"/>
        <c:crossAx val="141777664"/>
        <c:crosses val="autoZero"/>
        <c:crossBetween val="midCat"/>
      </c:valAx>
    </c:plotArea>
    <c:legend>
      <c:legendPos val="b"/>
      <c:overlay val="0"/>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地下水濃度(mg/L)</c:v>
          </c:tx>
          <c:spPr>
            <a:ln w="19050">
              <a:solidFill>
                <a:schemeClr val="accent1"/>
              </a:solidFill>
            </a:ln>
          </c:spPr>
          <c:marker>
            <c:symbol val="none"/>
          </c:marker>
          <c:xVal>
            <c:numRef>
              <c:f>計算シート_ふっ素!$I$30:$AM$30</c:f>
              <c:numCache>
                <c:formatCode>General</c:formatCode>
                <c:ptCount val="31"/>
                <c:pt idx="0">
                  <c:v>1</c:v>
                </c:pt>
                <c:pt idx="1">
                  <c:v>254</c:v>
                </c:pt>
                <c:pt idx="2">
                  <c:v>100000</c:v>
                </c:pt>
                <c:pt idx="3">
                  <c:v>200000</c:v>
                </c:pt>
                <c:pt idx="4">
                  <c:v>300000</c:v>
                </c:pt>
                <c:pt idx="5">
                  <c:v>400000</c:v>
                </c:pt>
                <c:pt idx="6">
                  <c:v>500000</c:v>
                </c:pt>
                <c:pt idx="7">
                  <c:v>600000</c:v>
                </c:pt>
                <c:pt idx="8">
                  <c:v>700000</c:v>
                </c:pt>
                <c:pt idx="9">
                  <c:v>800000</c:v>
                </c:pt>
                <c:pt idx="10">
                  <c:v>900000</c:v>
                </c:pt>
                <c:pt idx="11">
                  <c:v>1000000</c:v>
                </c:pt>
                <c:pt idx="12">
                  <c:v>10000</c:v>
                </c:pt>
                <c:pt idx="13">
                  <c:v>20000</c:v>
                </c:pt>
                <c:pt idx="14">
                  <c:v>30000</c:v>
                </c:pt>
                <c:pt idx="15">
                  <c:v>40000</c:v>
                </c:pt>
                <c:pt idx="16">
                  <c:v>50000</c:v>
                </c:pt>
                <c:pt idx="17">
                  <c:v>60000</c:v>
                </c:pt>
                <c:pt idx="18">
                  <c:v>70000</c:v>
                </c:pt>
                <c:pt idx="19">
                  <c:v>80000</c:v>
                </c:pt>
                <c:pt idx="20">
                  <c:v>90000</c:v>
                </c:pt>
                <c:pt idx="21" formatCode="#,##0_);[Red]\(#,##0\)">
                  <c:v>1000</c:v>
                </c:pt>
                <c:pt idx="22">
                  <c:v>2000</c:v>
                </c:pt>
                <c:pt idx="23">
                  <c:v>3000</c:v>
                </c:pt>
                <c:pt idx="24">
                  <c:v>4000</c:v>
                </c:pt>
                <c:pt idx="25">
                  <c:v>5000</c:v>
                </c:pt>
                <c:pt idx="26">
                  <c:v>6000</c:v>
                </c:pt>
                <c:pt idx="27">
                  <c:v>7000</c:v>
                </c:pt>
                <c:pt idx="28">
                  <c:v>8000</c:v>
                </c:pt>
                <c:pt idx="29">
                  <c:v>9000</c:v>
                </c:pt>
                <c:pt idx="30">
                  <c:v>10000</c:v>
                </c:pt>
              </c:numCache>
            </c:numRef>
          </c:xVal>
          <c:yVal>
            <c:numRef>
              <c:f>計算シート_ふっ素!$I$27:$AM$27</c:f>
              <c:numCache>
                <c:formatCode>0.00E+00</c:formatCode>
                <c:ptCount val="31"/>
                <c:pt idx="0">
                  <c:v>30</c:v>
                </c:pt>
                <c:pt idx="1">
                  <c:v>0.79295794569285605</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4.7427232297932609E-12</c:v>
                </c:pt>
                <c:pt idx="22">
                  <c:v>9.3276328171419373E-57</c:v>
                </c:pt>
                <c:pt idx="23">
                  <c:v>1.7210805616033555E-136</c:v>
                </c:pt>
                <c:pt idx="24">
                  <c:v>2.1546322167593445E-251</c:v>
                </c:pt>
                <c:pt idx="25">
                  <c:v>0</c:v>
                </c:pt>
                <c:pt idx="26">
                  <c:v>0</c:v>
                </c:pt>
                <c:pt idx="27">
                  <c:v>0</c:v>
                </c:pt>
                <c:pt idx="28">
                  <c:v>0</c:v>
                </c:pt>
                <c:pt idx="29">
                  <c:v>0</c:v>
                </c:pt>
                <c:pt idx="30">
                  <c:v>0</c:v>
                </c:pt>
              </c:numCache>
            </c:numRef>
          </c:yVal>
          <c:smooth val="0"/>
          <c:extLst>
            <c:ext xmlns:c16="http://schemas.microsoft.com/office/drawing/2014/chart" uri="{C3380CC4-5D6E-409C-BE32-E72D297353CC}">
              <c16:uniqueId val="{00000000-F1D1-4669-BBD3-CDB77C7D4B40}"/>
            </c:ext>
          </c:extLst>
        </c:ser>
        <c:ser>
          <c:idx val="1"/>
          <c:order val="1"/>
          <c:tx>
            <c:v>地下水基準</c:v>
          </c:tx>
          <c:spPr>
            <a:ln w="19050">
              <a:solidFill>
                <a:srgbClr val="FF0000"/>
              </a:solidFill>
              <a:prstDash val="dash"/>
            </a:ln>
          </c:spPr>
          <c:marker>
            <c:symbol val="none"/>
          </c:marker>
          <c:xVal>
            <c:numRef>
              <c:f>計算シート_ふっ素!$H$22:$I$22</c:f>
              <c:numCache>
                <c:formatCode>0.0E+00</c:formatCode>
                <c:ptCount val="2"/>
                <c:pt idx="0" formatCode="General">
                  <c:v>1</c:v>
                </c:pt>
                <c:pt idx="1">
                  <c:v>500</c:v>
                </c:pt>
              </c:numCache>
            </c:numRef>
          </c:xVal>
          <c:yVal>
            <c:numRef>
              <c:f>計算シート_ふっ素!$H$23:$I$23</c:f>
              <c:numCache>
                <c:formatCode>General</c:formatCode>
                <c:ptCount val="2"/>
                <c:pt idx="0">
                  <c:v>0.8</c:v>
                </c:pt>
                <c:pt idx="1">
                  <c:v>0.8</c:v>
                </c:pt>
              </c:numCache>
            </c:numRef>
          </c:yVal>
          <c:smooth val="0"/>
          <c:extLst>
            <c:ext xmlns:c16="http://schemas.microsoft.com/office/drawing/2014/chart" uri="{C3380CC4-5D6E-409C-BE32-E72D297353CC}">
              <c16:uniqueId val="{00000001-F1D1-4669-BBD3-CDB77C7D4B40}"/>
            </c:ext>
          </c:extLst>
        </c:ser>
        <c:dLbls>
          <c:showLegendKey val="0"/>
          <c:showVal val="0"/>
          <c:showCatName val="0"/>
          <c:showSerName val="0"/>
          <c:showPercent val="0"/>
          <c:showBubbleSize val="0"/>
        </c:dLbls>
        <c:axId val="130388480"/>
        <c:axId val="130389056"/>
      </c:scatterChart>
      <c:valAx>
        <c:axId val="130388480"/>
        <c:scaling>
          <c:orientation val="minMax"/>
          <c:max val="500"/>
        </c:scaling>
        <c:delete val="0"/>
        <c:axPos val="b"/>
        <c:majorGridlines/>
        <c:title>
          <c:tx>
            <c:rich>
              <a:bodyPr/>
              <a:lstStyle/>
              <a:p>
                <a:pPr>
                  <a:defRPr/>
                </a:pPr>
                <a:r>
                  <a:rPr lang="ja-JP" altLang="en-US"/>
                  <a:t>汚染源からの距離（</a:t>
                </a:r>
                <a:r>
                  <a:rPr lang="en-US" altLang="en-US"/>
                  <a:t>ｍ）</a:t>
                </a:r>
              </a:p>
            </c:rich>
          </c:tx>
          <c:overlay val="0"/>
        </c:title>
        <c:numFmt formatCode="General" sourceLinked="1"/>
        <c:majorTickMark val="cross"/>
        <c:minorTickMark val="out"/>
        <c:tickLblPos val="nextTo"/>
        <c:crossAx val="130389056"/>
        <c:crossesAt val="1.0000000000000028E-3"/>
        <c:crossBetween val="midCat"/>
      </c:valAx>
      <c:valAx>
        <c:axId val="130389056"/>
        <c:scaling>
          <c:logBase val="10"/>
          <c:orientation val="minMax"/>
          <c:min val="1.0000000000000028E-3"/>
        </c:scaling>
        <c:delete val="0"/>
        <c:axPos val="l"/>
        <c:majorGridlines/>
        <c:title>
          <c:tx>
            <c:rich>
              <a:bodyPr rot="-5400000" vert="horz"/>
              <a:lstStyle/>
              <a:p>
                <a:pPr>
                  <a:defRPr/>
                </a:pPr>
                <a:r>
                  <a:rPr lang="ja-JP" altLang="en-US"/>
                  <a:t>地下水汚染濃度</a:t>
                </a:r>
                <a:r>
                  <a:rPr lang="en-US" altLang="ja-JP"/>
                  <a:t>(mg/L)</a:t>
                </a:r>
                <a:endParaRPr lang="ja-JP" altLang="en-US"/>
              </a:p>
            </c:rich>
          </c:tx>
          <c:overlay val="0"/>
        </c:title>
        <c:numFmt formatCode="General" sourceLinked="0"/>
        <c:majorTickMark val="cross"/>
        <c:minorTickMark val="out"/>
        <c:tickLblPos val="nextTo"/>
        <c:crossAx val="130388480"/>
        <c:crosses val="autoZero"/>
        <c:crossBetween val="midCat"/>
      </c:valAx>
    </c:plotArea>
    <c:legend>
      <c:legendPos val="b"/>
      <c:overlay val="0"/>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地下水濃度(mg/L)</c:v>
          </c:tx>
          <c:spPr>
            <a:ln w="28575">
              <a:noFill/>
            </a:ln>
          </c:spPr>
          <c:xVal>
            <c:numRef>
              <c:f>計算シート_ほう素!$BI$30:$CE$30</c:f>
              <c:numCache>
                <c:formatCode>General</c:formatCode>
                <c:ptCount val="23"/>
                <c:pt idx="0">
                  <c:v>655</c:v>
                </c:pt>
                <c:pt idx="1">
                  <c:v>654</c:v>
                </c:pt>
                <c:pt idx="2">
                  <c:v>653</c:v>
                </c:pt>
                <c:pt idx="3">
                  <c:v>652</c:v>
                </c:pt>
                <c:pt idx="4">
                  <c:v>651</c:v>
                </c:pt>
                <c:pt idx="5">
                  <c:v>650</c:v>
                </c:pt>
                <c:pt idx="6">
                  <c:v>649</c:v>
                </c:pt>
                <c:pt idx="7">
                  <c:v>648</c:v>
                </c:pt>
                <c:pt idx="8">
                  <c:v>647</c:v>
                </c:pt>
                <c:pt idx="9">
                  <c:v>646</c:v>
                </c:pt>
                <c:pt idx="10">
                  <c:v>645</c:v>
                </c:pt>
                <c:pt idx="11">
                  <c:v>644</c:v>
                </c:pt>
                <c:pt idx="12">
                  <c:v>643</c:v>
                </c:pt>
                <c:pt idx="13">
                  <c:v>642</c:v>
                </c:pt>
                <c:pt idx="14">
                  <c:v>641</c:v>
                </c:pt>
                <c:pt idx="15">
                  <c:v>640</c:v>
                </c:pt>
                <c:pt idx="16">
                  <c:v>639</c:v>
                </c:pt>
                <c:pt idx="17">
                  <c:v>638</c:v>
                </c:pt>
                <c:pt idx="18">
                  <c:v>637</c:v>
                </c:pt>
                <c:pt idx="19">
                  <c:v>636</c:v>
                </c:pt>
                <c:pt idx="20">
                  <c:v>635</c:v>
                </c:pt>
                <c:pt idx="21">
                  <c:v>649</c:v>
                </c:pt>
                <c:pt idx="22">
                  <c:v>1</c:v>
                </c:pt>
              </c:numCache>
            </c:numRef>
          </c:xVal>
          <c:yVal>
            <c:numRef>
              <c:f>計算シート_ほう素!$BI$27:$CE$27</c:f>
              <c:numCache>
                <c:formatCode>0.00E+00</c:formatCode>
                <c:ptCount val="23"/>
                <c:pt idx="0">
                  <c:v>0.99149482047910964</c:v>
                </c:pt>
                <c:pt idx="1">
                  <c:v>0.99273859962407052</c:v>
                </c:pt>
                <c:pt idx="2">
                  <c:v>0.99398135547928756</c:v>
                </c:pt>
                <c:pt idx="3">
                  <c:v>0.99522310508409684</c:v>
                </c:pt>
                <c:pt idx="4">
                  <c:v>0.99646386555970057</c:v>
                </c:pt>
                <c:pt idx="5">
                  <c:v>0.99770365410854545</c:v>
                </c:pt>
                <c:pt idx="6">
                  <c:v>0.99894248801370211</c:v>
                </c:pt>
                <c:pt idx="7">
                  <c:v>1.0001803846382535</c:v>
                </c:pt>
                <c:pt idx="8">
                  <c:v>1.0014173614246871</c:v>
                </c:pt>
                <c:pt idx="9">
                  <c:v>1.0026534358942896</c:v>
                </c:pt>
                <c:pt idx="10">
                  <c:v>1.0038886256465518</c:v>
                </c:pt>
                <c:pt idx="11">
                  <c:v>1.0051229483585737</c:v>
                </c:pt>
                <c:pt idx="12">
                  <c:v>1.0063564217844803</c:v>
                </c:pt>
                <c:pt idx="13">
                  <c:v>1.007589063754837</c:v>
                </c:pt>
                <c:pt idx="14">
                  <c:v>1.008820892176076</c:v>
                </c:pt>
                <c:pt idx="15">
                  <c:v>1.0100519250299256</c:v>
                </c:pt>
                <c:pt idx="16">
                  <c:v>1.011282180372844</c:v>
                </c:pt>
                <c:pt idx="17">
                  <c:v>1.0125116763354638</c:v>
                </c:pt>
                <c:pt idx="18">
                  <c:v>1.0137404311220359</c:v>
                </c:pt>
                <c:pt idx="19">
                  <c:v>1.0149684630098863</c:v>
                </c:pt>
                <c:pt idx="20">
                  <c:v>1.016195790348871</c:v>
                </c:pt>
                <c:pt idx="21">
                  <c:v>0.99894248801370211</c:v>
                </c:pt>
                <c:pt idx="22">
                  <c:v>22.093357637707189</c:v>
                </c:pt>
              </c:numCache>
            </c:numRef>
          </c:yVal>
          <c:smooth val="0"/>
          <c:extLst>
            <c:ext xmlns:c16="http://schemas.microsoft.com/office/drawing/2014/chart" uri="{C3380CC4-5D6E-409C-BE32-E72D297353CC}">
              <c16:uniqueId val="{00000000-83AA-448C-8F40-478E2E27472F}"/>
            </c:ext>
          </c:extLst>
        </c:ser>
        <c:ser>
          <c:idx val="1"/>
          <c:order val="1"/>
          <c:tx>
            <c:v>地下水基準</c:v>
          </c:tx>
          <c:spPr>
            <a:ln w="19050">
              <a:solidFill>
                <a:srgbClr val="FF0000"/>
              </a:solidFill>
              <a:prstDash val="dash"/>
            </a:ln>
          </c:spPr>
          <c:marker>
            <c:symbol val="none"/>
          </c:marker>
          <c:xVal>
            <c:numRef>
              <c:f>計算シート_ほう素!$H$24:$I$24</c:f>
              <c:numCache>
                <c:formatCode>General</c:formatCode>
                <c:ptCount val="2"/>
                <c:pt idx="0">
                  <c:v>655</c:v>
                </c:pt>
                <c:pt idx="1">
                  <c:v>635</c:v>
                </c:pt>
              </c:numCache>
            </c:numRef>
          </c:xVal>
          <c:yVal>
            <c:numRef>
              <c:f>計算シート_ほう素!$H$23:$I$23</c:f>
              <c:numCache>
                <c:formatCode>General</c:formatCode>
                <c:ptCount val="2"/>
                <c:pt idx="0">
                  <c:v>1</c:v>
                </c:pt>
                <c:pt idx="1">
                  <c:v>1</c:v>
                </c:pt>
              </c:numCache>
            </c:numRef>
          </c:yVal>
          <c:smooth val="0"/>
          <c:extLst>
            <c:ext xmlns:c16="http://schemas.microsoft.com/office/drawing/2014/chart" uri="{C3380CC4-5D6E-409C-BE32-E72D297353CC}">
              <c16:uniqueId val="{00000001-83AA-448C-8F40-478E2E27472F}"/>
            </c:ext>
          </c:extLst>
        </c:ser>
        <c:dLbls>
          <c:showLegendKey val="0"/>
          <c:showVal val="0"/>
          <c:showCatName val="0"/>
          <c:showSerName val="0"/>
          <c:showPercent val="0"/>
          <c:showBubbleSize val="0"/>
        </c:dLbls>
        <c:axId val="131588672"/>
        <c:axId val="131589248"/>
      </c:scatterChart>
      <c:valAx>
        <c:axId val="131588672"/>
        <c:scaling>
          <c:orientation val="minMax"/>
        </c:scaling>
        <c:delete val="0"/>
        <c:axPos val="b"/>
        <c:majorGridlines/>
        <c:title>
          <c:tx>
            <c:rich>
              <a:bodyPr/>
              <a:lstStyle/>
              <a:p>
                <a:pPr>
                  <a:defRPr/>
                </a:pPr>
                <a:r>
                  <a:rPr lang="ja-JP" altLang="en-US"/>
                  <a:t>汚染源からの距離（</a:t>
                </a:r>
                <a:r>
                  <a:rPr lang="en-US" altLang="en-US"/>
                  <a:t>ｍ）</a:t>
                </a:r>
              </a:p>
            </c:rich>
          </c:tx>
          <c:overlay val="0"/>
        </c:title>
        <c:numFmt formatCode="General" sourceLinked="1"/>
        <c:majorTickMark val="cross"/>
        <c:minorTickMark val="out"/>
        <c:tickLblPos val="nextTo"/>
        <c:crossAx val="131589248"/>
        <c:crosses val="autoZero"/>
        <c:crossBetween val="midCat"/>
      </c:valAx>
      <c:valAx>
        <c:axId val="131589248"/>
        <c:scaling>
          <c:orientation val="minMax"/>
        </c:scaling>
        <c:delete val="0"/>
        <c:axPos val="l"/>
        <c:majorGridlines/>
        <c:title>
          <c:tx>
            <c:rich>
              <a:bodyPr rot="-5400000" vert="horz"/>
              <a:lstStyle/>
              <a:p>
                <a:pPr>
                  <a:defRPr/>
                </a:pPr>
                <a:r>
                  <a:rPr lang="ja-JP" altLang="en-US"/>
                  <a:t>地下水汚染濃度</a:t>
                </a:r>
                <a:r>
                  <a:rPr lang="en-US" altLang="ja-JP"/>
                  <a:t>(mg/L)</a:t>
                </a:r>
                <a:endParaRPr lang="ja-JP" altLang="en-US"/>
              </a:p>
            </c:rich>
          </c:tx>
          <c:overlay val="0"/>
        </c:title>
        <c:numFmt formatCode="General" sourceLinked="0"/>
        <c:majorTickMark val="cross"/>
        <c:minorTickMark val="out"/>
        <c:tickLblPos val="nextTo"/>
        <c:crossAx val="131588672"/>
        <c:crosses val="autoZero"/>
        <c:crossBetween val="midCat"/>
      </c:valAx>
    </c:plotArea>
    <c:legend>
      <c:legendPos val="b"/>
      <c:overlay val="0"/>
    </c:legend>
    <c:plotVisOnly val="1"/>
    <c:dispBlanksAs val="gap"/>
    <c:showDLblsOverMax val="0"/>
  </c:chart>
  <c:spPr>
    <a:ln>
      <a:noFill/>
    </a:ln>
  </c:spPr>
  <c:printSettings>
    <c:headerFooter/>
    <c:pageMargins b="0.75000000000000167" l="0.70000000000000062" r="0.70000000000000062" t="0.75000000000000167" header="0.30000000000000032" footer="0.3000000000000003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地下水濃度(mg/L)</c:v>
          </c:tx>
          <c:spPr>
            <a:ln w="19050">
              <a:solidFill>
                <a:schemeClr val="accent1"/>
              </a:solidFill>
            </a:ln>
          </c:spPr>
          <c:marker>
            <c:symbol val="none"/>
          </c:marker>
          <c:xVal>
            <c:numRef>
              <c:f>計算シート_ほう素!$I$30:$AM$30</c:f>
              <c:numCache>
                <c:formatCode>General</c:formatCode>
                <c:ptCount val="31"/>
                <c:pt idx="0">
                  <c:v>1</c:v>
                </c:pt>
                <c:pt idx="1">
                  <c:v>649</c:v>
                </c:pt>
                <c:pt idx="2">
                  <c:v>100000</c:v>
                </c:pt>
                <c:pt idx="3">
                  <c:v>200000</c:v>
                </c:pt>
                <c:pt idx="4">
                  <c:v>300000</c:v>
                </c:pt>
                <c:pt idx="5">
                  <c:v>400000</c:v>
                </c:pt>
                <c:pt idx="6">
                  <c:v>500000</c:v>
                </c:pt>
                <c:pt idx="7">
                  <c:v>600000</c:v>
                </c:pt>
                <c:pt idx="8">
                  <c:v>700000</c:v>
                </c:pt>
                <c:pt idx="9">
                  <c:v>800000</c:v>
                </c:pt>
                <c:pt idx="10">
                  <c:v>900000</c:v>
                </c:pt>
                <c:pt idx="11">
                  <c:v>1000000</c:v>
                </c:pt>
                <c:pt idx="12">
                  <c:v>10000</c:v>
                </c:pt>
                <c:pt idx="13">
                  <c:v>20000</c:v>
                </c:pt>
                <c:pt idx="14">
                  <c:v>30000</c:v>
                </c:pt>
                <c:pt idx="15">
                  <c:v>40000</c:v>
                </c:pt>
                <c:pt idx="16">
                  <c:v>50000</c:v>
                </c:pt>
                <c:pt idx="17">
                  <c:v>60000</c:v>
                </c:pt>
                <c:pt idx="18">
                  <c:v>70000</c:v>
                </c:pt>
                <c:pt idx="19">
                  <c:v>80000</c:v>
                </c:pt>
                <c:pt idx="20">
                  <c:v>90000</c:v>
                </c:pt>
                <c:pt idx="21" formatCode="#,##0_);[Red]\(#,##0\)">
                  <c:v>1000</c:v>
                </c:pt>
                <c:pt idx="22">
                  <c:v>2000</c:v>
                </c:pt>
                <c:pt idx="23">
                  <c:v>3000</c:v>
                </c:pt>
                <c:pt idx="24">
                  <c:v>4000</c:v>
                </c:pt>
                <c:pt idx="25">
                  <c:v>5000</c:v>
                </c:pt>
                <c:pt idx="26">
                  <c:v>6000</c:v>
                </c:pt>
                <c:pt idx="27">
                  <c:v>7000</c:v>
                </c:pt>
                <c:pt idx="28">
                  <c:v>8000</c:v>
                </c:pt>
                <c:pt idx="29">
                  <c:v>9000</c:v>
                </c:pt>
                <c:pt idx="30">
                  <c:v>10000</c:v>
                </c:pt>
              </c:numCache>
            </c:numRef>
          </c:xVal>
          <c:yVal>
            <c:numRef>
              <c:f>計算シート_ほう素!$I$27:$AM$27</c:f>
              <c:numCache>
                <c:formatCode>0.00E+00</c:formatCode>
                <c:ptCount val="31"/>
                <c:pt idx="0">
                  <c:v>30</c:v>
                </c:pt>
                <c:pt idx="1">
                  <c:v>0.99894248801370211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0.45863711174493188</c:v>
                </c:pt>
                <c:pt idx="22">
                  <c:v>4.7959523112451718E-6</c:v>
                </c:pt>
                <c:pt idx="23">
                  <c:v>6.0225257301657967E-19</c:v>
                </c:pt>
                <c:pt idx="24">
                  <c:v>3.4458745343958354E-40</c:v>
                </c:pt>
                <c:pt idx="25">
                  <c:v>7.5114215489769351E-70</c:v>
                </c:pt>
                <c:pt idx="26">
                  <c:v>5.8564281951032659E-108</c:v>
                </c:pt>
                <c:pt idx="27">
                  <c:v>1.5854743659656151E-154</c:v>
                </c:pt>
                <c:pt idx="28">
                  <c:v>1.4662677645525373E-209</c:v>
                </c:pt>
                <c:pt idx="29">
                  <c:v>4.5863906367343549E-273</c:v>
                </c:pt>
                <c:pt idx="30">
                  <c:v>0</c:v>
                </c:pt>
              </c:numCache>
            </c:numRef>
          </c:yVal>
          <c:smooth val="0"/>
          <c:extLst>
            <c:ext xmlns:c16="http://schemas.microsoft.com/office/drawing/2014/chart" uri="{C3380CC4-5D6E-409C-BE32-E72D297353CC}">
              <c16:uniqueId val="{00000000-F1D1-4669-BBD3-CDB77C7D4B40}"/>
            </c:ext>
          </c:extLst>
        </c:ser>
        <c:ser>
          <c:idx val="1"/>
          <c:order val="1"/>
          <c:tx>
            <c:v>地下水基準</c:v>
          </c:tx>
          <c:spPr>
            <a:ln w="19050">
              <a:solidFill>
                <a:srgbClr val="FF0000"/>
              </a:solidFill>
              <a:prstDash val="dash"/>
            </a:ln>
          </c:spPr>
          <c:marker>
            <c:symbol val="none"/>
          </c:marker>
          <c:xVal>
            <c:numRef>
              <c:f>計算シート_ほう素!$H$22:$I$22</c:f>
              <c:numCache>
                <c:formatCode>0.0E+00</c:formatCode>
                <c:ptCount val="2"/>
                <c:pt idx="0" formatCode="General">
                  <c:v>1</c:v>
                </c:pt>
                <c:pt idx="1">
                  <c:v>2000</c:v>
                </c:pt>
              </c:numCache>
            </c:numRef>
          </c:xVal>
          <c:yVal>
            <c:numRef>
              <c:f>計算シート_ほう素!$H$23:$I$23</c:f>
              <c:numCache>
                <c:formatCode>General</c:formatCode>
                <c:ptCount val="2"/>
                <c:pt idx="0">
                  <c:v>1</c:v>
                </c:pt>
                <c:pt idx="1">
                  <c:v>1</c:v>
                </c:pt>
              </c:numCache>
            </c:numRef>
          </c:yVal>
          <c:smooth val="0"/>
          <c:extLst>
            <c:ext xmlns:c16="http://schemas.microsoft.com/office/drawing/2014/chart" uri="{C3380CC4-5D6E-409C-BE32-E72D297353CC}">
              <c16:uniqueId val="{00000001-F1D1-4669-BBD3-CDB77C7D4B40}"/>
            </c:ext>
          </c:extLst>
        </c:ser>
        <c:dLbls>
          <c:showLegendKey val="0"/>
          <c:showVal val="0"/>
          <c:showCatName val="0"/>
          <c:showSerName val="0"/>
          <c:showPercent val="0"/>
          <c:showBubbleSize val="0"/>
        </c:dLbls>
        <c:axId val="131589824"/>
        <c:axId val="131590400"/>
      </c:scatterChart>
      <c:valAx>
        <c:axId val="131589824"/>
        <c:scaling>
          <c:orientation val="minMax"/>
          <c:max val="500"/>
        </c:scaling>
        <c:delete val="0"/>
        <c:axPos val="b"/>
        <c:majorGridlines/>
        <c:title>
          <c:tx>
            <c:rich>
              <a:bodyPr/>
              <a:lstStyle/>
              <a:p>
                <a:pPr>
                  <a:defRPr/>
                </a:pPr>
                <a:r>
                  <a:rPr lang="ja-JP" altLang="en-US"/>
                  <a:t>汚染源からの距離（</a:t>
                </a:r>
                <a:r>
                  <a:rPr lang="en-US" altLang="en-US"/>
                  <a:t>ｍ）</a:t>
                </a:r>
              </a:p>
            </c:rich>
          </c:tx>
          <c:overlay val="0"/>
        </c:title>
        <c:numFmt formatCode="General" sourceLinked="1"/>
        <c:majorTickMark val="cross"/>
        <c:minorTickMark val="out"/>
        <c:tickLblPos val="nextTo"/>
        <c:crossAx val="131590400"/>
        <c:crossesAt val="1.0000000000000028E-3"/>
        <c:crossBetween val="midCat"/>
      </c:valAx>
      <c:valAx>
        <c:axId val="131590400"/>
        <c:scaling>
          <c:logBase val="10"/>
          <c:orientation val="minMax"/>
          <c:min val="1.0000000000000028E-3"/>
        </c:scaling>
        <c:delete val="0"/>
        <c:axPos val="l"/>
        <c:majorGridlines/>
        <c:title>
          <c:tx>
            <c:rich>
              <a:bodyPr rot="-5400000" vert="horz"/>
              <a:lstStyle/>
              <a:p>
                <a:pPr>
                  <a:defRPr/>
                </a:pPr>
                <a:r>
                  <a:rPr lang="ja-JP" altLang="en-US"/>
                  <a:t>地下水汚染濃度</a:t>
                </a:r>
                <a:r>
                  <a:rPr lang="en-US" altLang="ja-JP"/>
                  <a:t>(mg/L)</a:t>
                </a:r>
                <a:endParaRPr lang="ja-JP" altLang="en-US"/>
              </a:p>
            </c:rich>
          </c:tx>
          <c:overlay val="0"/>
        </c:title>
        <c:numFmt formatCode="General" sourceLinked="0"/>
        <c:majorTickMark val="cross"/>
        <c:minorTickMark val="out"/>
        <c:tickLblPos val="nextTo"/>
        <c:crossAx val="131589824"/>
        <c:crosses val="autoZero"/>
        <c:crossBetween val="midCat"/>
      </c:valAx>
    </c:plotArea>
    <c:legend>
      <c:legendPos val="b"/>
      <c:overlay val="0"/>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地下水濃度(mg/L)</c:v>
          </c:tx>
          <c:spPr>
            <a:ln w="28575">
              <a:noFill/>
            </a:ln>
          </c:spPr>
          <c:xVal>
            <c:numRef>
              <c:f>計算シート_セレン!$BI$30:$CE$30</c:f>
              <c:numCache>
                <c:formatCode>General</c:formatCode>
                <c:ptCount val="23"/>
                <c:pt idx="0">
                  <c:v>135</c:v>
                </c:pt>
                <c:pt idx="1">
                  <c:v>134</c:v>
                </c:pt>
                <c:pt idx="2">
                  <c:v>133</c:v>
                </c:pt>
                <c:pt idx="3">
                  <c:v>132</c:v>
                </c:pt>
                <c:pt idx="4">
                  <c:v>131</c:v>
                </c:pt>
                <c:pt idx="5">
                  <c:v>130</c:v>
                </c:pt>
                <c:pt idx="6">
                  <c:v>129</c:v>
                </c:pt>
                <c:pt idx="7">
                  <c:v>128</c:v>
                </c:pt>
                <c:pt idx="8">
                  <c:v>127</c:v>
                </c:pt>
                <c:pt idx="9">
                  <c:v>126</c:v>
                </c:pt>
                <c:pt idx="10">
                  <c:v>125</c:v>
                </c:pt>
                <c:pt idx="11">
                  <c:v>124</c:v>
                </c:pt>
                <c:pt idx="12">
                  <c:v>123</c:v>
                </c:pt>
                <c:pt idx="13">
                  <c:v>122</c:v>
                </c:pt>
                <c:pt idx="14">
                  <c:v>121</c:v>
                </c:pt>
                <c:pt idx="15">
                  <c:v>120</c:v>
                </c:pt>
                <c:pt idx="16">
                  <c:v>119</c:v>
                </c:pt>
                <c:pt idx="17">
                  <c:v>118</c:v>
                </c:pt>
                <c:pt idx="18">
                  <c:v>117</c:v>
                </c:pt>
                <c:pt idx="19">
                  <c:v>116</c:v>
                </c:pt>
                <c:pt idx="20">
                  <c:v>115</c:v>
                </c:pt>
                <c:pt idx="21">
                  <c:v>130</c:v>
                </c:pt>
                <c:pt idx="22">
                  <c:v>1</c:v>
                </c:pt>
              </c:numCache>
            </c:numRef>
          </c:xVal>
          <c:yVal>
            <c:numRef>
              <c:f>計算シート_セレン!$BI$27:$CE$27</c:f>
              <c:numCache>
                <c:formatCode>0.00E+00</c:formatCode>
                <c:ptCount val="23"/>
                <c:pt idx="0">
                  <c:v>5.9147563621772372E-3</c:v>
                </c:pt>
                <c:pt idx="1">
                  <c:v>6.5427344014259599E-3</c:v>
                </c:pt>
                <c:pt idx="2">
                  <c:v>7.2302397637049824E-3</c:v>
                </c:pt>
                <c:pt idx="3">
                  <c:v>7.9821139097066094E-3</c:v>
                </c:pt>
                <c:pt idx="4">
                  <c:v>8.8035089423529264E-3</c:v>
                </c:pt>
                <c:pt idx="5">
                  <c:v>9.6998995503816063E-3</c:v>
                </c:pt>
                <c:pt idx="6">
                  <c:v>1.0677094667362575E-2</c:v>
                </c:pt>
                <c:pt idx="7">
                  <c:v>1.1741248761481526E-2</c:v>
                </c:pt>
                <c:pt idx="8">
                  <c:v>1.2898872666768663E-2</c:v>
                </c:pt>
                <c:pt idx="9">
                  <c:v>1.4156843862101229E-2</c:v>
                </c:pt>
                <c:pt idx="10">
                  <c:v>1.5522416100332479E-2</c:v>
                </c:pt>
                <c:pt idx="11">
                  <c:v>1.7003228286365985E-2</c:v>
                </c:pt>
                <c:pt idx="12">
                  <c:v>1.8607312499971683E-2</c:v>
                </c:pt>
                <c:pt idx="13">
                  <c:v>2.034310105670013E-2</c:v>
                </c:pt>
                <c:pt idx="14">
                  <c:v>2.2219432498463386E-2</c:v>
                </c:pt>
                <c:pt idx="15">
                  <c:v>2.4245556404284205E-2</c:v>
                </c:pt>
                <c:pt idx="16">
                  <c:v>2.6431136911439085E-2</c:v>
                </c:pt>
                <c:pt idx="17">
                  <c:v>2.8786254837798318E-2</c:v>
                </c:pt>
                <c:pt idx="18">
                  <c:v>3.1321408297662126E-2</c:v>
                </c:pt>
                <c:pt idx="19">
                  <c:v>3.4047511705861101E-2</c:v>
                </c:pt>
                <c:pt idx="20">
                  <c:v>3.6975893068386265E-2</c:v>
                </c:pt>
                <c:pt idx="21">
                  <c:v>9.6998995503816063E-3</c:v>
                </c:pt>
                <c:pt idx="22">
                  <c:v>9.2078315016042449</c:v>
                </c:pt>
              </c:numCache>
            </c:numRef>
          </c:yVal>
          <c:smooth val="0"/>
          <c:extLst>
            <c:ext xmlns:c16="http://schemas.microsoft.com/office/drawing/2014/chart" uri="{C3380CC4-5D6E-409C-BE32-E72D297353CC}">
              <c16:uniqueId val="{00000000-83AA-448C-8F40-478E2E27472F}"/>
            </c:ext>
          </c:extLst>
        </c:ser>
        <c:ser>
          <c:idx val="1"/>
          <c:order val="1"/>
          <c:tx>
            <c:v>地下水基準</c:v>
          </c:tx>
          <c:spPr>
            <a:ln w="19050">
              <a:solidFill>
                <a:srgbClr val="FF0000"/>
              </a:solidFill>
              <a:prstDash val="dash"/>
            </a:ln>
          </c:spPr>
          <c:marker>
            <c:symbol val="none"/>
          </c:marker>
          <c:xVal>
            <c:numRef>
              <c:f>計算シート_セレン!$H$24:$I$24</c:f>
              <c:numCache>
                <c:formatCode>General</c:formatCode>
                <c:ptCount val="2"/>
                <c:pt idx="0">
                  <c:v>135</c:v>
                </c:pt>
                <c:pt idx="1">
                  <c:v>115</c:v>
                </c:pt>
              </c:numCache>
            </c:numRef>
          </c:xVal>
          <c:yVal>
            <c:numRef>
              <c:f>計算シート_セレン!$H$23:$I$23</c:f>
              <c:numCache>
                <c:formatCode>General</c:formatCode>
                <c:ptCount val="2"/>
                <c:pt idx="0">
                  <c:v>0.01</c:v>
                </c:pt>
                <c:pt idx="1">
                  <c:v>0.01</c:v>
                </c:pt>
              </c:numCache>
            </c:numRef>
          </c:yVal>
          <c:smooth val="0"/>
          <c:extLst>
            <c:ext xmlns:c16="http://schemas.microsoft.com/office/drawing/2014/chart" uri="{C3380CC4-5D6E-409C-BE32-E72D297353CC}">
              <c16:uniqueId val="{00000001-83AA-448C-8F40-478E2E27472F}"/>
            </c:ext>
          </c:extLst>
        </c:ser>
        <c:dLbls>
          <c:showLegendKey val="0"/>
          <c:showVal val="0"/>
          <c:showCatName val="0"/>
          <c:showSerName val="0"/>
          <c:showPercent val="0"/>
          <c:showBubbleSize val="0"/>
        </c:dLbls>
        <c:axId val="131591552"/>
        <c:axId val="131594432"/>
      </c:scatterChart>
      <c:valAx>
        <c:axId val="131591552"/>
        <c:scaling>
          <c:orientation val="minMax"/>
        </c:scaling>
        <c:delete val="0"/>
        <c:axPos val="b"/>
        <c:majorGridlines/>
        <c:title>
          <c:tx>
            <c:rich>
              <a:bodyPr/>
              <a:lstStyle/>
              <a:p>
                <a:pPr>
                  <a:defRPr/>
                </a:pPr>
                <a:r>
                  <a:rPr lang="ja-JP" altLang="en-US"/>
                  <a:t>汚染源からの距離（</a:t>
                </a:r>
                <a:r>
                  <a:rPr lang="en-US" altLang="en-US"/>
                  <a:t>ｍ）</a:t>
                </a:r>
              </a:p>
            </c:rich>
          </c:tx>
          <c:overlay val="0"/>
        </c:title>
        <c:numFmt formatCode="General" sourceLinked="1"/>
        <c:majorTickMark val="cross"/>
        <c:minorTickMark val="out"/>
        <c:tickLblPos val="nextTo"/>
        <c:crossAx val="131594432"/>
        <c:crosses val="autoZero"/>
        <c:crossBetween val="midCat"/>
      </c:valAx>
      <c:valAx>
        <c:axId val="131594432"/>
        <c:scaling>
          <c:orientation val="minMax"/>
        </c:scaling>
        <c:delete val="0"/>
        <c:axPos val="l"/>
        <c:majorGridlines/>
        <c:title>
          <c:tx>
            <c:rich>
              <a:bodyPr rot="-5400000" vert="horz"/>
              <a:lstStyle/>
              <a:p>
                <a:pPr>
                  <a:defRPr/>
                </a:pPr>
                <a:r>
                  <a:rPr lang="ja-JP" altLang="en-US"/>
                  <a:t>地下水汚染濃度</a:t>
                </a:r>
                <a:r>
                  <a:rPr lang="en-US" altLang="ja-JP"/>
                  <a:t>(mg/L)</a:t>
                </a:r>
                <a:endParaRPr lang="ja-JP" altLang="en-US"/>
              </a:p>
            </c:rich>
          </c:tx>
          <c:overlay val="0"/>
        </c:title>
        <c:numFmt formatCode="General" sourceLinked="0"/>
        <c:majorTickMark val="cross"/>
        <c:minorTickMark val="out"/>
        <c:tickLblPos val="nextTo"/>
        <c:crossAx val="131591552"/>
        <c:crosses val="autoZero"/>
        <c:crossBetween val="midCat"/>
      </c:valAx>
    </c:plotArea>
    <c:legend>
      <c:legendPos val="b"/>
      <c:overlay val="0"/>
    </c:legend>
    <c:plotVisOnly val="1"/>
    <c:dispBlanksAs val="gap"/>
    <c:showDLblsOverMax val="0"/>
  </c:chart>
  <c:spPr>
    <a:ln>
      <a:noFill/>
    </a:ln>
  </c:spPr>
  <c:printSettings>
    <c:headerFooter/>
    <c:pageMargins b="0.75000000000000167" l="0.70000000000000062" r="0.70000000000000062" t="0.75000000000000167" header="0.30000000000000032" footer="0.3000000000000003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地下水濃度(mg/L)</c:v>
          </c:tx>
          <c:spPr>
            <a:ln w="19050">
              <a:solidFill>
                <a:schemeClr val="accent1"/>
              </a:solidFill>
            </a:ln>
          </c:spPr>
          <c:marker>
            <c:symbol val="none"/>
          </c:marker>
          <c:xVal>
            <c:numRef>
              <c:f>計算シート_セレン!$I$30:$AM$30</c:f>
              <c:numCache>
                <c:formatCode>General</c:formatCode>
                <c:ptCount val="31"/>
                <c:pt idx="0">
                  <c:v>1</c:v>
                </c:pt>
                <c:pt idx="1">
                  <c:v>130</c:v>
                </c:pt>
                <c:pt idx="2">
                  <c:v>100000</c:v>
                </c:pt>
                <c:pt idx="3">
                  <c:v>200000</c:v>
                </c:pt>
                <c:pt idx="4">
                  <c:v>300000</c:v>
                </c:pt>
                <c:pt idx="5">
                  <c:v>400000</c:v>
                </c:pt>
                <c:pt idx="6">
                  <c:v>500000</c:v>
                </c:pt>
                <c:pt idx="7">
                  <c:v>600000</c:v>
                </c:pt>
                <c:pt idx="8">
                  <c:v>700000</c:v>
                </c:pt>
                <c:pt idx="9">
                  <c:v>800000</c:v>
                </c:pt>
                <c:pt idx="10">
                  <c:v>900000</c:v>
                </c:pt>
                <c:pt idx="11">
                  <c:v>1000000</c:v>
                </c:pt>
                <c:pt idx="12">
                  <c:v>10000</c:v>
                </c:pt>
                <c:pt idx="13">
                  <c:v>20000</c:v>
                </c:pt>
                <c:pt idx="14">
                  <c:v>30000</c:v>
                </c:pt>
                <c:pt idx="15">
                  <c:v>40000</c:v>
                </c:pt>
                <c:pt idx="16">
                  <c:v>50000</c:v>
                </c:pt>
                <c:pt idx="17">
                  <c:v>60000</c:v>
                </c:pt>
                <c:pt idx="18">
                  <c:v>70000</c:v>
                </c:pt>
                <c:pt idx="19">
                  <c:v>80000</c:v>
                </c:pt>
                <c:pt idx="20">
                  <c:v>90000</c:v>
                </c:pt>
                <c:pt idx="21" formatCode="#,##0_);[Red]\(#,##0\)">
                  <c:v>1000</c:v>
                </c:pt>
                <c:pt idx="22">
                  <c:v>2000</c:v>
                </c:pt>
                <c:pt idx="23">
                  <c:v>3000</c:v>
                </c:pt>
                <c:pt idx="24">
                  <c:v>4000</c:v>
                </c:pt>
                <c:pt idx="25">
                  <c:v>5000</c:v>
                </c:pt>
                <c:pt idx="26">
                  <c:v>6000</c:v>
                </c:pt>
                <c:pt idx="27">
                  <c:v>7000</c:v>
                </c:pt>
                <c:pt idx="28">
                  <c:v>8000</c:v>
                </c:pt>
                <c:pt idx="29">
                  <c:v>9000</c:v>
                </c:pt>
                <c:pt idx="30">
                  <c:v>10000</c:v>
                </c:pt>
              </c:numCache>
            </c:numRef>
          </c:xVal>
          <c:yVal>
            <c:numRef>
              <c:f>計算シート_セレン!$I$27:$AM$27</c:f>
              <c:numCache>
                <c:formatCode>0.00E+00</c:formatCode>
                <c:ptCount val="31"/>
                <c:pt idx="0">
                  <c:v>10</c:v>
                </c:pt>
                <c:pt idx="1">
                  <c:v>9.6998995503816063E-3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1.5149246820505727E-217</c:v>
                </c:pt>
                <c:pt idx="22">
                  <c:v>0</c:v>
                </c:pt>
                <c:pt idx="23">
                  <c:v>0</c:v>
                </c:pt>
                <c:pt idx="24">
                  <c:v>0</c:v>
                </c:pt>
                <c:pt idx="25">
                  <c:v>0</c:v>
                </c:pt>
                <c:pt idx="26">
                  <c:v>0</c:v>
                </c:pt>
                <c:pt idx="27">
                  <c:v>0</c:v>
                </c:pt>
                <c:pt idx="28">
                  <c:v>0</c:v>
                </c:pt>
                <c:pt idx="29">
                  <c:v>0</c:v>
                </c:pt>
                <c:pt idx="30">
                  <c:v>0</c:v>
                </c:pt>
              </c:numCache>
            </c:numRef>
          </c:yVal>
          <c:smooth val="0"/>
          <c:extLst>
            <c:ext xmlns:c16="http://schemas.microsoft.com/office/drawing/2014/chart" uri="{C3380CC4-5D6E-409C-BE32-E72D297353CC}">
              <c16:uniqueId val="{00000000-F1D1-4669-BBD3-CDB77C7D4B40}"/>
            </c:ext>
          </c:extLst>
        </c:ser>
        <c:ser>
          <c:idx val="1"/>
          <c:order val="1"/>
          <c:tx>
            <c:v>地下水基準</c:v>
          </c:tx>
          <c:spPr>
            <a:ln w="19050">
              <a:solidFill>
                <a:srgbClr val="FF0000"/>
              </a:solidFill>
              <a:prstDash val="dash"/>
            </a:ln>
          </c:spPr>
          <c:marker>
            <c:symbol val="none"/>
          </c:marker>
          <c:xVal>
            <c:numRef>
              <c:f>計算シート_セレン!$H$22:$I$22</c:f>
              <c:numCache>
                <c:formatCode>0.0E+00</c:formatCode>
                <c:ptCount val="2"/>
                <c:pt idx="0" formatCode="General">
                  <c:v>1</c:v>
                </c:pt>
                <c:pt idx="1">
                  <c:v>500</c:v>
                </c:pt>
              </c:numCache>
            </c:numRef>
          </c:xVal>
          <c:yVal>
            <c:numRef>
              <c:f>計算シート_セレン!$H$23:$I$23</c:f>
              <c:numCache>
                <c:formatCode>General</c:formatCode>
                <c:ptCount val="2"/>
                <c:pt idx="0">
                  <c:v>0.01</c:v>
                </c:pt>
                <c:pt idx="1">
                  <c:v>0.01</c:v>
                </c:pt>
              </c:numCache>
            </c:numRef>
          </c:yVal>
          <c:smooth val="0"/>
          <c:extLst>
            <c:ext xmlns:c16="http://schemas.microsoft.com/office/drawing/2014/chart" uri="{C3380CC4-5D6E-409C-BE32-E72D297353CC}">
              <c16:uniqueId val="{00000001-F1D1-4669-BBD3-CDB77C7D4B40}"/>
            </c:ext>
          </c:extLst>
        </c:ser>
        <c:dLbls>
          <c:showLegendKey val="0"/>
          <c:showVal val="0"/>
          <c:showCatName val="0"/>
          <c:showSerName val="0"/>
          <c:showPercent val="0"/>
          <c:showBubbleSize val="0"/>
        </c:dLbls>
        <c:axId val="131595584"/>
        <c:axId val="133021696"/>
      </c:scatterChart>
      <c:valAx>
        <c:axId val="131595584"/>
        <c:scaling>
          <c:orientation val="minMax"/>
          <c:max val="500"/>
        </c:scaling>
        <c:delete val="0"/>
        <c:axPos val="b"/>
        <c:majorGridlines/>
        <c:title>
          <c:tx>
            <c:rich>
              <a:bodyPr/>
              <a:lstStyle/>
              <a:p>
                <a:pPr>
                  <a:defRPr/>
                </a:pPr>
                <a:r>
                  <a:rPr lang="ja-JP" altLang="en-US"/>
                  <a:t>汚染源からの距離（</a:t>
                </a:r>
                <a:r>
                  <a:rPr lang="en-US" altLang="en-US"/>
                  <a:t>ｍ）</a:t>
                </a:r>
              </a:p>
            </c:rich>
          </c:tx>
          <c:overlay val="0"/>
        </c:title>
        <c:numFmt formatCode="General" sourceLinked="1"/>
        <c:majorTickMark val="cross"/>
        <c:minorTickMark val="out"/>
        <c:tickLblPos val="nextTo"/>
        <c:crossAx val="133021696"/>
        <c:crossesAt val="1.0000000000000028E-3"/>
        <c:crossBetween val="midCat"/>
      </c:valAx>
      <c:valAx>
        <c:axId val="133021696"/>
        <c:scaling>
          <c:logBase val="10"/>
          <c:orientation val="minMax"/>
          <c:min val="1.0000000000000028E-3"/>
        </c:scaling>
        <c:delete val="0"/>
        <c:axPos val="l"/>
        <c:majorGridlines/>
        <c:title>
          <c:tx>
            <c:rich>
              <a:bodyPr rot="-5400000" vert="horz"/>
              <a:lstStyle/>
              <a:p>
                <a:pPr>
                  <a:defRPr/>
                </a:pPr>
                <a:r>
                  <a:rPr lang="ja-JP" altLang="en-US"/>
                  <a:t>地下水汚染濃度</a:t>
                </a:r>
                <a:r>
                  <a:rPr lang="en-US" altLang="ja-JP"/>
                  <a:t>(mg/L)</a:t>
                </a:r>
                <a:endParaRPr lang="ja-JP" altLang="en-US"/>
              </a:p>
            </c:rich>
          </c:tx>
          <c:overlay val="0"/>
        </c:title>
        <c:numFmt formatCode="General" sourceLinked="0"/>
        <c:majorTickMark val="cross"/>
        <c:minorTickMark val="out"/>
        <c:tickLblPos val="nextTo"/>
        <c:crossAx val="131595584"/>
        <c:crosses val="autoZero"/>
        <c:crossBetween val="midCat"/>
      </c:valAx>
    </c:plotArea>
    <c:legend>
      <c:legendPos val="b"/>
      <c:overlay val="0"/>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地下水濃度(mg/L)</c:v>
          </c:tx>
          <c:spPr>
            <a:ln w="28575">
              <a:noFill/>
            </a:ln>
          </c:spPr>
          <c:xVal>
            <c:numRef>
              <c:f>計算シート_シアン!$BI$30:$CE$30</c:f>
              <c:numCache>
                <c:formatCode>General</c:formatCode>
                <c:ptCount val="23"/>
                <c:pt idx="0">
                  <c:v>95</c:v>
                </c:pt>
                <c:pt idx="1">
                  <c:v>94</c:v>
                </c:pt>
                <c:pt idx="2">
                  <c:v>93</c:v>
                </c:pt>
                <c:pt idx="3">
                  <c:v>92</c:v>
                </c:pt>
                <c:pt idx="4">
                  <c:v>91</c:v>
                </c:pt>
                <c:pt idx="5">
                  <c:v>90</c:v>
                </c:pt>
                <c:pt idx="6">
                  <c:v>89</c:v>
                </c:pt>
                <c:pt idx="7">
                  <c:v>88</c:v>
                </c:pt>
                <c:pt idx="8">
                  <c:v>87</c:v>
                </c:pt>
                <c:pt idx="9">
                  <c:v>86</c:v>
                </c:pt>
                <c:pt idx="10">
                  <c:v>85</c:v>
                </c:pt>
                <c:pt idx="11">
                  <c:v>84</c:v>
                </c:pt>
                <c:pt idx="12">
                  <c:v>83</c:v>
                </c:pt>
                <c:pt idx="13">
                  <c:v>82</c:v>
                </c:pt>
                <c:pt idx="14">
                  <c:v>81</c:v>
                </c:pt>
                <c:pt idx="15">
                  <c:v>80</c:v>
                </c:pt>
                <c:pt idx="16">
                  <c:v>79</c:v>
                </c:pt>
                <c:pt idx="17">
                  <c:v>78</c:v>
                </c:pt>
                <c:pt idx="18">
                  <c:v>77</c:v>
                </c:pt>
                <c:pt idx="19">
                  <c:v>76</c:v>
                </c:pt>
                <c:pt idx="20">
                  <c:v>75</c:v>
                </c:pt>
                <c:pt idx="21">
                  <c:v>84</c:v>
                </c:pt>
                <c:pt idx="22">
                  <c:v>1</c:v>
                </c:pt>
              </c:numCache>
            </c:numRef>
          </c:xVal>
          <c:yVal>
            <c:numRef>
              <c:f>計算シート_シアン!$BI$27:$CE$27</c:f>
              <c:numCache>
                <c:formatCode>0.00E+00</c:formatCode>
                <c:ptCount val="23"/>
                <c:pt idx="0">
                  <c:v>1.7279001354782744E-2</c:v>
                </c:pt>
                <c:pt idx="1">
                  <c:v>2.027134591195574E-2</c:v>
                </c:pt>
                <c:pt idx="2">
                  <c:v>2.3735503402877035E-2</c:v>
                </c:pt>
                <c:pt idx="3">
                  <c:v>2.773755059585024E-2</c:v>
                </c:pt>
                <c:pt idx="4">
                  <c:v>3.2351431512027164E-2</c:v>
                </c:pt>
                <c:pt idx="5">
                  <c:v>3.7659680072832241E-2</c:v>
                </c:pt>
                <c:pt idx="6">
                  <c:v>4.3754178353133742E-2</c:v>
                </c:pt>
                <c:pt idx="7">
                  <c:v>5.0736947793822332E-2</c:v>
                </c:pt>
                <c:pt idx="8">
                  <c:v>5.8720969958981357E-2</c:v>
                </c:pt>
                <c:pt idx="9">
                  <c:v>6.7831032601793406E-2</c:v>
                </c:pt>
                <c:pt idx="10">
                  <c:v>7.8204595937206606E-2</c:v>
                </c:pt>
                <c:pt idx="11">
                  <c:v>8.999267311767746E-2</c:v>
                </c:pt>
                <c:pt idx="12">
                  <c:v>0.1033607179825497</c:v>
                </c:pt>
                <c:pt idx="13">
                  <c:v>0.11848951221547846</c:v>
                </c:pt>
                <c:pt idx="14">
                  <c:v>0.13557604311346463</c:v>
                </c:pt>
                <c:pt idx="15">
                  <c:v>0.15483436226328412</c:v>
                </c:pt>
                <c:pt idx="16">
                  <c:v>0.17649641455597562</c:v>
                </c:pt>
                <c:pt idx="17">
                  <c:v>0.20081282616895277</c:v>
                </c:pt>
                <c:pt idx="18">
                  <c:v>0.22805363943099632</c:v>
                </c:pt>
                <c:pt idx="19">
                  <c:v>0.25850898188183269</c:v>
                </c:pt>
                <c:pt idx="20">
                  <c:v>0.29248965636994456</c:v>
                </c:pt>
                <c:pt idx="21">
                  <c:v>8.999267311767746E-2</c:v>
                </c:pt>
                <c:pt idx="22">
                  <c:v>85.954488327503626</c:v>
                </c:pt>
              </c:numCache>
            </c:numRef>
          </c:yVal>
          <c:smooth val="0"/>
          <c:extLst>
            <c:ext xmlns:c16="http://schemas.microsoft.com/office/drawing/2014/chart" uri="{C3380CC4-5D6E-409C-BE32-E72D297353CC}">
              <c16:uniqueId val="{00000000-83AA-448C-8F40-478E2E27472F}"/>
            </c:ext>
          </c:extLst>
        </c:ser>
        <c:ser>
          <c:idx val="1"/>
          <c:order val="1"/>
          <c:tx>
            <c:v>地下水基準</c:v>
          </c:tx>
          <c:spPr>
            <a:ln w="19050">
              <a:solidFill>
                <a:srgbClr val="FF0000"/>
              </a:solidFill>
              <a:prstDash val="dash"/>
            </a:ln>
          </c:spPr>
          <c:marker>
            <c:symbol val="none"/>
          </c:marker>
          <c:xVal>
            <c:numRef>
              <c:f>計算シート_シアン!$H$24:$I$24</c:f>
              <c:numCache>
                <c:formatCode>General</c:formatCode>
                <c:ptCount val="2"/>
                <c:pt idx="0">
                  <c:v>95</c:v>
                </c:pt>
                <c:pt idx="1">
                  <c:v>75</c:v>
                </c:pt>
              </c:numCache>
            </c:numRef>
          </c:xVal>
          <c:yVal>
            <c:numRef>
              <c:f>計算シート_シアン!$H$23:$I$23</c:f>
              <c:numCache>
                <c:formatCode>General</c:formatCode>
                <c:ptCount val="2"/>
                <c:pt idx="0">
                  <c:v>0.1</c:v>
                </c:pt>
                <c:pt idx="1">
                  <c:v>0.1</c:v>
                </c:pt>
              </c:numCache>
            </c:numRef>
          </c:yVal>
          <c:smooth val="0"/>
          <c:extLst>
            <c:ext xmlns:c16="http://schemas.microsoft.com/office/drawing/2014/chart" uri="{C3380CC4-5D6E-409C-BE32-E72D297353CC}">
              <c16:uniqueId val="{00000001-83AA-448C-8F40-478E2E27472F}"/>
            </c:ext>
          </c:extLst>
        </c:ser>
        <c:dLbls>
          <c:showLegendKey val="0"/>
          <c:showVal val="0"/>
          <c:showCatName val="0"/>
          <c:showSerName val="0"/>
          <c:showPercent val="0"/>
          <c:showBubbleSize val="0"/>
        </c:dLbls>
        <c:axId val="133024576"/>
        <c:axId val="133025152"/>
      </c:scatterChart>
      <c:valAx>
        <c:axId val="133024576"/>
        <c:scaling>
          <c:orientation val="minMax"/>
        </c:scaling>
        <c:delete val="0"/>
        <c:axPos val="b"/>
        <c:majorGridlines/>
        <c:title>
          <c:tx>
            <c:rich>
              <a:bodyPr/>
              <a:lstStyle/>
              <a:p>
                <a:pPr>
                  <a:defRPr/>
                </a:pPr>
                <a:r>
                  <a:rPr lang="ja-JP" altLang="en-US"/>
                  <a:t>汚染源からの距離（</a:t>
                </a:r>
                <a:r>
                  <a:rPr lang="en-US" altLang="en-US"/>
                  <a:t>ｍ）</a:t>
                </a:r>
              </a:p>
            </c:rich>
          </c:tx>
          <c:overlay val="0"/>
        </c:title>
        <c:numFmt formatCode="General" sourceLinked="1"/>
        <c:majorTickMark val="cross"/>
        <c:minorTickMark val="out"/>
        <c:tickLblPos val="nextTo"/>
        <c:crossAx val="133025152"/>
        <c:crosses val="autoZero"/>
        <c:crossBetween val="midCat"/>
      </c:valAx>
      <c:valAx>
        <c:axId val="133025152"/>
        <c:scaling>
          <c:orientation val="minMax"/>
        </c:scaling>
        <c:delete val="0"/>
        <c:axPos val="l"/>
        <c:majorGridlines/>
        <c:title>
          <c:tx>
            <c:rich>
              <a:bodyPr rot="-5400000" vert="horz"/>
              <a:lstStyle/>
              <a:p>
                <a:pPr>
                  <a:defRPr/>
                </a:pPr>
                <a:r>
                  <a:rPr lang="ja-JP" altLang="en-US"/>
                  <a:t>地下水汚染濃度</a:t>
                </a:r>
                <a:r>
                  <a:rPr lang="en-US" altLang="ja-JP"/>
                  <a:t>(mg/L)</a:t>
                </a:r>
                <a:endParaRPr lang="ja-JP" altLang="en-US"/>
              </a:p>
            </c:rich>
          </c:tx>
          <c:overlay val="0"/>
        </c:title>
        <c:numFmt formatCode="General" sourceLinked="0"/>
        <c:majorTickMark val="cross"/>
        <c:minorTickMark val="out"/>
        <c:tickLblPos val="nextTo"/>
        <c:crossAx val="133024576"/>
        <c:crosses val="autoZero"/>
        <c:crossBetween val="midCat"/>
      </c:valAx>
    </c:plotArea>
    <c:legend>
      <c:legendPos val="b"/>
      <c:overlay val="0"/>
    </c:legend>
    <c:plotVisOnly val="1"/>
    <c:dispBlanksAs val="gap"/>
    <c:showDLblsOverMax val="0"/>
  </c:chart>
  <c:spPr>
    <a:ln>
      <a:noFill/>
    </a:ln>
  </c:spPr>
  <c:printSettings>
    <c:headerFooter/>
    <c:pageMargins b="0.75000000000000167" l="0.70000000000000062" r="0.70000000000000062" t="0.75000000000000167" header="0.30000000000000032" footer="0.3000000000000003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地下水濃度(mg/L)</c:v>
          </c:tx>
          <c:spPr>
            <a:ln w="19050">
              <a:solidFill>
                <a:schemeClr val="accent1"/>
              </a:solidFill>
            </a:ln>
          </c:spPr>
          <c:marker>
            <c:symbol val="none"/>
          </c:marker>
          <c:xVal>
            <c:numRef>
              <c:f>計算シート_シアン!$I$30:$AM$30</c:f>
              <c:numCache>
                <c:formatCode>General</c:formatCode>
                <c:ptCount val="31"/>
                <c:pt idx="0">
                  <c:v>1</c:v>
                </c:pt>
                <c:pt idx="1">
                  <c:v>84</c:v>
                </c:pt>
                <c:pt idx="2">
                  <c:v>100000</c:v>
                </c:pt>
                <c:pt idx="3">
                  <c:v>200000</c:v>
                </c:pt>
                <c:pt idx="4">
                  <c:v>300000</c:v>
                </c:pt>
                <c:pt idx="5">
                  <c:v>400000</c:v>
                </c:pt>
                <c:pt idx="6">
                  <c:v>500000</c:v>
                </c:pt>
                <c:pt idx="7">
                  <c:v>600000</c:v>
                </c:pt>
                <c:pt idx="8">
                  <c:v>700000</c:v>
                </c:pt>
                <c:pt idx="9">
                  <c:v>800000</c:v>
                </c:pt>
                <c:pt idx="10">
                  <c:v>900000</c:v>
                </c:pt>
                <c:pt idx="11">
                  <c:v>1000000</c:v>
                </c:pt>
                <c:pt idx="12">
                  <c:v>10000</c:v>
                </c:pt>
                <c:pt idx="13">
                  <c:v>20000</c:v>
                </c:pt>
                <c:pt idx="14">
                  <c:v>30000</c:v>
                </c:pt>
                <c:pt idx="15">
                  <c:v>40000</c:v>
                </c:pt>
                <c:pt idx="16">
                  <c:v>50000</c:v>
                </c:pt>
                <c:pt idx="17">
                  <c:v>60000</c:v>
                </c:pt>
                <c:pt idx="18">
                  <c:v>70000</c:v>
                </c:pt>
                <c:pt idx="19">
                  <c:v>80000</c:v>
                </c:pt>
                <c:pt idx="20">
                  <c:v>90000</c:v>
                </c:pt>
                <c:pt idx="21" formatCode="#,##0_);[Red]\(#,##0\)">
                  <c:v>1000</c:v>
                </c:pt>
                <c:pt idx="22">
                  <c:v>2000</c:v>
                </c:pt>
                <c:pt idx="23">
                  <c:v>3000</c:v>
                </c:pt>
                <c:pt idx="24">
                  <c:v>4000</c:v>
                </c:pt>
                <c:pt idx="25">
                  <c:v>5000</c:v>
                </c:pt>
                <c:pt idx="26">
                  <c:v>6000</c:v>
                </c:pt>
                <c:pt idx="27">
                  <c:v>7000</c:v>
                </c:pt>
                <c:pt idx="28">
                  <c:v>8000</c:v>
                </c:pt>
                <c:pt idx="29">
                  <c:v>9000</c:v>
                </c:pt>
                <c:pt idx="30">
                  <c:v>10000</c:v>
                </c:pt>
              </c:numCache>
            </c:numRef>
          </c:xVal>
          <c:yVal>
            <c:numRef>
              <c:f>計算シート_シアン!$I$27:$AM$27</c:f>
              <c:numCache>
                <c:formatCode>0.00E+00</c:formatCode>
                <c:ptCount val="31"/>
                <c:pt idx="0">
                  <c:v>100</c:v>
                </c:pt>
                <c:pt idx="1">
                  <c:v>8.999267311767746E-2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yVal>
          <c:smooth val="0"/>
          <c:extLst>
            <c:ext xmlns:c16="http://schemas.microsoft.com/office/drawing/2014/chart" uri="{C3380CC4-5D6E-409C-BE32-E72D297353CC}">
              <c16:uniqueId val="{00000000-F1D1-4669-BBD3-CDB77C7D4B40}"/>
            </c:ext>
          </c:extLst>
        </c:ser>
        <c:ser>
          <c:idx val="1"/>
          <c:order val="1"/>
          <c:tx>
            <c:v>地下水基準</c:v>
          </c:tx>
          <c:spPr>
            <a:ln w="19050">
              <a:solidFill>
                <a:srgbClr val="FF0000"/>
              </a:solidFill>
              <a:prstDash val="dash"/>
            </a:ln>
          </c:spPr>
          <c:marker>
            <c:symbol val="none"/>
          </c:marker>
          <c:xVal>
            <c:numRef>
              <c:f>計算シート_シアン!$H$22:$I$22</c:f>
              <c:numCache>
                <c:formatCode>0.0E+00</c:formatCode>
                <c:ptCount val="2"/>
                <c:pt idx="0" formatCode="General">
                  <c:v>1</c:v>
                </c:pt>
                <c:pt idx="1">
                  <c:v>200</c:v>
                </c:pt>
              </c:numCache>
            </c:numRef>
          </c:xVal>
          <c:yVal>
            <c:numRef>
              <c:f>計算シート_シアン!$H$23:$I$23</c:f>
              <c:numCache>
                <c:formatCode>General</c:formatCode>
                <c:ptCount val="2"/>
                <c:pt idx="0">
                  <c:v>0.1</c:v>
                </c:pt>
                <c:pt idx="1">
                  <c:v>0.1</c:v>
                </c:pt>
              </c:numCache>
            </c:numRef>
          </c:yVal>
          <c:smooth val="0"/>
          <c:extLst>
            <c:ext xmlns:c16="http://schemas.microsoft.com/office/drawing/2014/chart" uri="{C3380CC4-5D6E-409C-BE32-E72D297353CC}">
              <c16:uniqueId val="{00000001-F1D1-4669-BBD3-CDB77C7D4B40}"/>
            </c:ext>
          </c:extLst>
        </c:ser>
        <c:dLbls>
          <c:showLegendKey val="0"/>
          <c:showVal val="0"/>
          <c:showCatName val="0"/>
          <c:showSerName val="0"/>
          <c:showPercent val="0"/>
          <c:showBubbleSize val="0"/>
        </c:dLbls>
        <c:axId val="133025728"/>
        <c:axId val="133026304"/>
      </c:scatterChart>
      <c:valAx>
        <c:axId val="133025728"/>
        <c:scaling>
          <c:orientation val="minMax"/>
          <c:max val="500"/>
        </c:scaling>
        <c:delete val="0"/>
        <c:axPos val="b"/>
        <c:majorGridlines/>
        <c:title>
          <c:tx>
            <c:rich>
              <a:bodyPr/>
              <a:lstStyle/>
              <a:p>
                <a:pPr>
                  <a:defRPr/>
                </a:pPr>
                <a:r>
                  <a:rPr lang="ja-JP" altLang="en-US"/>
                  <a:t>汚染源からの距離（</a:t>
                </a:r>
                <a:r>
                  <a:rPr lang="en-US" altLang="en-US"/>
                  <a:t>ｍ）</a:t>
                </a:r>
              </a:p>
            </c:rich>
          </c:tx>
          <c:overlay val="0"/>
        </c:title>
        <c:numFmt formatCode="General" sourceLinked="1"/>
        <c:majorTickMark val="cross"/>
        <c:minorTickMark val="out"/>
        <c:tickLblPos val="nextTo"/>
        <c:crossAx val="133026304"/>
        <c:crossesAt val="1.0000000000000028E-3"/>
        <c:crossBetween val="midCat"/>
      </c:valAx>
      <c:valAx>
        <c:axId val="133026304"/>
        <c:scaling>
          <c:logBase val="10"/>
          <c:orientation val="minMax"/>
          <c:min val="1.0000000000000028E-3"/>
        </c:scaling>
        <c:delete val="0"/>
        <c:axPos val="l"/>
        <c:majorGridlines/>
        <c:title>
          <c:tx>
            <c:rich>
              <a:bodyPr rot="-5400000" vert="horz"/>
              <a:lstStyle/>
              <a:p>
                <a:pPr>
                  <a:defRPr/>
                </a:pPr>
                <a:r>
                  <a:rPr lang="ja-JP" altLang="en-US"/>
                  <a:t>地下水汚染濃度</a:t>
                </a:r>
                <a:r>
                  <a:rPr lang="en-US" altLang="ja-JP"/>
                  <a:t>(mg/L)</a:t>
                </a:r>
                <a:endParaRPr lang="ja-JP" altLang="en-US"/>
              </a:p>
            </c:rich>
          </c:tx>
          <c:overlay val="0"/>
        </c:title>
        <c:numFmt formatCode="General" sourceLinked="0"/>
        <c:majorTickMark val="cross"/>
        <c:minorTickMark val="out"/>
        <c:tickLblPos val="nextTo"/>
        <c:crossAx val="133025728"/>
        <c:crosses val="autoZero"/>
        <c:crossBetween val="midCat"/>
      </c:valAx>
    </c:plotArea>
    <c:legend>
      <c:legendPos val="b"/>
      <c:overlay val="0"/>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地下水濃度(mg/L)</c:v>
          </c:tx>
          <c:spPr>
            <a:ln w="28575">
              <a:noFill/>
            </a:ln>
          </c:spPr>
          <c:xVal>
            <c:numRef>
              <c:f>計算シート_シマジン!$BI$30:$CE$30</c:f>
              <c:numCache>
                <c:formatCode>General</c:formatCode>
                <c:ptCount val="23"/>
                <c:pt idx="0">
                  <c:v>115</c:v>
                </c:pt>
                <c:pt idx="1">
                  <c:v>114</c:v>
                </c:pt>
                <c:pt idx="2">
                  <c:v>113</c:v>
                </c:pt>
                <c:pt idx="3">
                  <c:v>112</c:v>
                </c:pt>
                <c:pt idx="4">
                  <c:v>111</c:v>
                </c:pt>
                <c:pt idx="5">
                  <c:v>110</c:v>
                </c:pt>
                <c:pt idx="6">
                  <c:v>109</c:v>
                </c:pt>
                <c:pt idx="7">
                  <c:v>108</c:v>
                </c:pt>
                <c:pt idx="8">
                  <c:v>107</c:v>
                </c:pt>
                <c:pt idx="9">
                  <c:v>106</c:v>
                </c:pt>
                <c:pt idx="10">
                  <c:v>105</c:v>
                </c:pt>
                <c:pt idx="11">
                  <c:v>104</c:v>
                </c:pt>
                <c:pt idx="12">
                  <c:v>103</c:v>
                </c:pt>
                <c:pt idx="13">
                  <c:v>102</c:v>
                </c:pt>
                <c:pt idx="14">
                  <c:v>101</c:v>
                </c:pt>
                <c:pt idx="15">
                  <c:v>100</c:v>
                </c:pt>
                <c:pt idx="16">
                  <c:v>99</c:v>
                </c:pt>
                <c:pt idx="17">
                  <c:v>98</c:v>
                </c:pt>
                <c:pt idx="18">
                  <c:v>97</c:v>
                </c:pt>
                <c:pt idx="19">
                  <c:v>96</c:v>
                </c:pt>
                <c:pt idx="20">
                  <c:v>95</c:v>
                </c:pt>
                <c:pt idx="21">
                  <c:v>104</c:v>
                </c:pt>
                <c:pt idx="22">
                  <c:v>1</c:v>
                </c:pt>
              </c:numCache>
            </c:numRef>
          </c:xVal>
          <c:yVal>
            <c:numRef>
              <c:f>計算シート_シマジン!$BI$27:$CE$27</c:f>
              <c:numCache>
                <c:formatCode>0.00E+00</c:formatCode>
                <c:ptCount val="23"/>
                <c:pt idx="0">
                  <c:v>1.3969447736535928E-3</c:v>
                </c:pt>
                <c:pt idx="1">
                  <c:v>1.4904373687634166E-3</c:v>
                </c:pt>
                <c:pt idx="2">
                  <c:v>1.5902468893087506E-3</c:v>
                </c:pt>
                <c:pt idx="3">
                  <c:v>1.6968052368831672E-3</c:v>
                </c:pt>
                <c:pt idx="4">
                  <c:v>1.8105742887866635E-3</c:v>
                </c:pt>
                <c:pt idx="5">
                  <c:v>1.9320480186676055E-3</c:v>
                </c:pt>
                <c:pt idx="6">
                  <c:v>2.0617547709390234E-3</c:v>
                </c:pt>
                <c:pt idx="7">
                  <c:v>2.2002597004819671E-3</c:v>
                </c:pt>
                <c:pt idx="8">
                  <c:v>2.348167390046842E-3</c:v>
                </c:pt>
                <c:pt idx="9">
                  <c:v>2.5061246587357094E-3</c:v>
                </c:pt>
                <c:pt idx="10">
                  <c:v>2.6748235760009234E-3</c:v>
                </c:pt>
                <c:pt idx="11">
                  <c:v>2.8550046967352727E-3</c:v>
                </c:pt>
                <c:pt idx="12">
                  <c:v>3.0474605342638993E-3</c:v>
                </c:pt>
                <c:pt idx="13">
                  <c:v>3.2530392893868423E-3</c:v>
                </c:pt>
                <c:pt idx="14">
                  <c:v>3.4726488550730489E-3</c:v>
                </c:pt>
                <c:pt idx="15">
                  <c:v>3.7072611179816573E-3</c:v>
                </c:pt>
                <c:pt idx="16">
                  <c:v>3.9579165796962143E-3</c:v>
                </c:pt>
                <c:pt idx="17">
                  <c:v>4.2257293224141589E-3</c:v>
                </c:pt>
                <c:pt idx="18">
                  <c:v>4.5118923458513345E-3</c:v>
                </c:pt>
                <c:pt idx="19">
                  <c:v>4.8176833043143668E-3</c:v>
                </c:pt>
                <c:pt idx="20">
                  <c:v>5.1444706752790783E-3</c:v>
                </c:pt>
                <c:pt idx="21">
                  <c:v>2.8550046967352727E-3</c:v>
                </c:pt>
                <c:pt idx="22">
                  <c:v>8.9604277727895347</c:v>
                </c:pt>
              </c:numCache>
            </c:numRef>
          </c:yVal>
          <c:smooth val="0"/>
          <c:extLst>
            <c:ext xmlns:c16="http://schemas.microsoft.com/office/drawing/2014/chart" uri="{C3380CC4-5D6E-409C-BE32-E72D297353CC}">
              <c16:uniqueId val="{00000000-83AA-448C-8F40-478E2E27472F}"/>
            </c:ext>
          </c:extLst>
        </c:ser>
        <c:ser>
          <c:idx val="1"/>
          <c:order val="1"/>
          <c:tx>
            <c:v>地下水基準</c:v>
          </c:tx>
          <c:spPr>
            <a:ln w="19050">
              <a:solidFill>
                <a:srgbClr val="FF0000"/>
              </a:solidFill>
              <a:prstDash val="dash"/>
            </a:ln>
          </c:spPr>
          <c:marker>
            <c:symbol val="none"/>
          </c:marker>
          <c:xVal>
            <c:numRef>
              <c:f>計算シート_シマジン!$H$24:$I$24</c:f>
              <c:numCache>
                <c:formatCode>General</c:formatCode>
                <c:ptCount val="2"/>
                <c:pt idx="0">
                  <c:v>115</c:v>
                </c:pt>
                <c:pt idx="1">
                  <c:v>95</c:v>
                </c:pt>
              </c:numCache>
            </c:numRef>
          </c:xVal>
          <c:yVal>
            <c:numRef>
              <c:f>計算シート_シマジン!$H$23:$I$23</c:f>
              <c:numCache>
                <c:formatCode>General</c:formatCode>
                <c:ptCount val="2"/>
                <c:pt idx="0">
                  <c:v>3.0000000000000001E-3</c:v>
                </c:pt>
                <c:pt idx="1">
                  <c:v>3.0000000000000001E-3</c:v>
                </c:pt>
              </c:numCache>
            </c:numRef>
          </c:yVal>
          <c:smooth val="0"/>
          <c:extLst>
            <c:ext xmlns:c16="http://schemas.microsoft.com/office/drawing/2014/chart" uri="{C3380CC4-5D6E-409C-BE32-E72D297353CC}">
              <c16:uniqueId val="{00000001-83AA-448C-8F40-478E2E27472F}"/>
            </c:ext>
          </c:extLst>
        </c:ser>
        <c:dLbls>
          <c:showLegendKey val="0"/>
          <c:showVal val="0"/>
          <c:showCatName val="0"/>
          <c:showSerName val="0"/>
          <c:showPercent val="0"/>
          <c:showBubbleSize val="0"/>
        </c:dLbls>
        <c:axId val="200097792"/>
        <c:axId val="200098368"/>
      </c:scatterChart>
      <c:valAx>
        <c:axId val="200097792"/>
        <c:scaling>
          <c:orientation val="minMax"/>
        </c:scaling>
        <c:delete val="0"/>
        <c:axPos val="b"/>
        <c:majorGridlines/>
        <c:title>
          <c:tx>
            <c:rich>
              <a:bodyPr/>
              <a:lstStyle/>
              <a:p>
                <a:pPr>
                  <a:defRPr/>
                </a:pPr>
                <a:r>
                  <a:rPr lang="ja-JP" altLang="en-US"/>
                  <a:t>汚染源からの距離（</a:t>
                </a:r>
                <a:r>
                  <a:rPr lang="en-US" altLang="en-US"/>
                  <a:t>ｍ）</a:t>
                </a:r>
              </a:p>
            </c:rich>
          </c:tx>
          <c:overlay val="0"/>
        </c:title>
        <c:numFmt formatCode="General" sourceLinked="1"/>
        <c:majorTickMark val="cross"/>
        <c:minorTickMark val="out"/>
        <c:tickLblPos val="nextTo"/>
        <c:crossAx val="200098368"/>
        <c:crosses val="autoZero"/>
        <c:crossBetween val="midCat"/>
      </c:valAx>
      <c:valAx>
        <c:axId val="200098368"/>
        <c:scaling>
          <c:orientation val="minMax"/>
        </c:scaling>
        <c:delete val="0"/>
        <c:axPos val="l"/>
        <c:majorGridlines/>
        <c:title>
          <c:tx>
            <c:rich>
              <a:bodyPr rot="-5400000" vert="horz"/>
              <a:lstStyle/>
              <a:p>
                <a:pPr>
                  <a:defRPr/>
                </a:pPr>
                <a:r>
                  <a:rPr lang="ja-JP" altLang="en-US"/>
                  <a:t>地下水汚染濃度</a:t>
                </a:r>
                <a:r>
                  <a:rPr lang="en-US" altLang="ja-JP"/>
                  <a:t>(mg/L)</a:t>
                </a:r>
                <a:endParaRPr lang="ja-JP" altLang="en-US"/>
              </a:p>
            </c:rich>
          </c:tx>
          <c:overlay val="0"/>
        </c:title>
        <c:numFmt formatCode="General" sourceLinked="0"/>
        <c:majorTickMark val="cross"/>
        <c:minorTickMark val="out"/>
        <c:tickLblPos val="nextTo"/>
        <c:crossAx val="200097792"/>
        <c:crosses val="autoZero"/>
        <c:crossBetween val="midCat"/>
      </c:valAx>
    </c:plotArea>
    <c:legend>
      <c:legendPos val="b"/>
      <c:overlay val="0"/>
    </c:legend>
    <c:plotVisOnly val="1"/>
    <c:dispBlanksAs val="gap"/>
    <c:showDLblsOverMax val="0"/>
  </c:chart>
  <c:spPr>
    <a:ln>
      <a:noFill/>
    </a:ln>
  </c:spPr>
  <c:printSettings>
    <c:headerFooter/>
    <c:pageMargins b="0.75000000000000167" l="0.70000000000000062" r="0.70000000000000062" t="0.75000000000000167" header="0.30000000000000032" footer="0.3000000000000003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地下水濃度(mg/L)</c:v>
          </c:tx>
          <c:spPr>
            <a:ln w="19050">
              <a:solidFill>
                <a:schemeClr val="accent1"/>
              </a:solidFill>
            </a:ln>
          </c:spPr>
          <c:marker>
            <c:symbol val="none"/>
          </c:marker>
          <c:xVal>
            <c:numRef>
              <c:f>計算シート_シマジン!$I$30:$AM$30</c:f>
              <c:numCache>
                <c:formatCode>General</c:formatCode>
                <c:ptCount val="31"/>
                <c:pt idx="0">
                  <c:v>1</c:v>
                </c:pt>
                <c:pt idx="1">
                  <c:v>104</c:v>
                </c:pt>
                <c:pt idx="2">
                  <c:v>100000</c:v>
                </c:pt>
                <c:pt idx="3">
                  <c:v>200000</c:v>
                </c:pt>
                <c:pt idx="4">
                  <c:v>300000</c:v>
                </c:pt>
                <c:pt idx="5">
                  <c:v>400000</c:v>
                </c:pt>
                <c:pt idx="6">
                  <c:v>500000</c:v>
                </c:pt>
                <c:pt idx="7">
                  <c:v>600000</c:v>
                </c:pt>
                <c:pt idx="8">
                  <c:v>700000</c:v>
                </c:pt>
                <c:pt idx="9">
                  <c:v>800000</c:v>
                </c:pt>
                <c:pt idx="10">
                  <c:v>900000</c:v>
                </c:pt>
                <c:pt idx="11">
                  <c:v>1000000</c:v>
                </c:pt>
                <c:pt idx="12">
                  <c:v>10000</c:v>
                </c:pt>
                <c:pt idx="13">
                  <c:v>20000</c:v>
                </c:pt>
                <c:pt idx="14">
                  <c:v>30000</c:v>
                </c:pt>
                <c:pt idx="15">
                  <c:v>40000</c:v>
                </c:pt>
                <c:pt idx="16">
                  <c:v>50000</c:v>
                </c:pt>
                <c:pt idx="17">
                  <c:v>60000</c:v>
                </c:pt>
                <c:pt idx="18">
                  <c:v>70000</c:v>
                </c:pt>
                <c:pt idx="19">
                  <c:v>80000</c:v>
                </c:pt>
                <c:pt idx="20">
                  <c:v>90000</c:v>
                </c:pt>
                <c:pt idx="21" formatCode="#,##0_);[Red]\(#,##0\)">
                  <c:v>1000</c:v>
                </c:pt>
                <c:pt idx="22">
                  <c:v>2000</c:v>
                </c:pt>
                <c:pt idx="23">
                  <c:v>3000</c:v>
                </c:pt>
                <c:pt idx="24">
                  <c:v>4000</c:v>
                </c:pt>
                <c:pt idx="25">
                  <c:v>5000</c:v>
                </c:pt>
                <c:pt idx="26">
                  <c:v>6000</c:v>
                </c:pt>
                <c:pt idx="27">
                  <c:v>7000</c:v>
                </c:pt>
                <c:pt idx="28">
                  <c:v>8000</c:v>
                </c:pt>
                <c:pt idx="29">
                  <c:v>9000</c:v>
                </c:pt>
                <c:pt idx="30">
                  <c:v>10000</c:v>
                </c:pt>
              </c:numCache>
            </c:numRef>
          </c:xVal>
          <c:yVal>
            <c:numRef>
              <c:f>計算シート_シマジン!$I$27:$AM$27</c:f>
              <c:numCache>
                <c:formatCode>0.00E+00</c:formatCode>
                <c:ptCount val="31"/>
                <c:pt idx="0">
                  <c:v>10</c:v>
                </c:pt>
                <c:pt idx="1">
                  <c:v>2.8550046967352727E-3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2.6588046376242994E-27</c:v>
                </c:pt>
                <c:pt idx="22">
                  <c:v>4.8992085365602713E-70</c:v>
                </c:pt>
                <c:pt idx="23">
                  <c:v>4.4633527516442381E-156</c:v>
                </c:pt>
                <c:pt idx="24">
                  <c:v>4.8562398883599063E-287</c:v>
                </c:pt>
                <c:pt idx="25">
                  <c:v>0</c:v>
                </c:pt>
                <c:pt idx="26">
                  <c:v>0</c:v>
                </c:pt>
                <c:pt idx="27">
                  <c:v>0</c:v>
                </c:pt>
                <c:pt idx="28">
                  <c:v>0</c:v>
                </c:pt>
                <c:pt idx="29">
                  <c:v>0</c:v>
                </c:pt>
                <c:pt idx="30">
                  <c:v>0</c:v>
                </c:pt>
              </c:numCache>
            </c:numRef>
          </c:yVal>
          <c:smooth val="0"/>
          <c:extLst>
            <c:ext xmlns:c16="http://schemas.microsoft.com/office/drawing/2014/chart" uri="{C3380CC4-5D6E-409C-BE32-E72D297353CC}">
              <c16:uniqueId val="{00000000-F1D1-4669-BBD3-CDB77C7D4B40}"/>
            </c:ext>
          </c:extLst>
        </c:ser>
        <c:ser>
          <c:idx val="1"/>
          <c:order val="1"/>
          <c:tx>
            <c:v>地下水基準</c:v>
          </c:tx>
          <c:spPr>
            <a:ln w="19050">
              <a:solidFill>
                <a:srgbClr val="FF0000"/>
              </a:solidFill>
              <a:prstDash val="dash"/>
            </a:ln>
          </c:spPr>
          <c:marker>
            <c:symbol val="none"/>
          </c:marker>
          <c:xVal>
            <c:numRef>
              <c:f>計算シート_シマジン!$H$22:$I$22</c:f>
              <c:numCache>
                <c:formatCode>0.0E+00</c:formatCode>
                <c:ptCount val="2"/>
                <c:pt idx="0" formatCode="General">
                  <c:v>1</c:v>
                </c:pt>
                <c:pt idx="1">
                  <c:v>200</c:v>
                </c:pt>
              </c:numCache>
            </c:numRef>
          </c:xVal>
          <c:yVal>
            <c:numRef>
              <c:f>計算シート_シマジン!$H$23:$I$23</c:f>
              <c:numCache>
                <c:formatCode>General</c:formatCode>
                <c:ptCount val="2"/>
                <c:pt idx="0">
                  <c:v>3.0000000000000001E-3</c:v>
                </c:pt>
                <c:pt idx="1">
                  <c:v>3.0000000000000001E-3</c:v>
                </c:pt>
              </c:numCache>
            </c:numRef>
          </c:yVal>
          <c:smooth val="0"/>
          <c:extLst>
            <c:ext xmlns:c16="http://schemas.microsoft.com/office/drawing/2014/chart" uri="{C3380CC4-5D6E-409C-BE32-E72D297353CC}">
              <c16:uniqueId val="{00000001-F1D1-4669-BBD3-CDB77C7D4B40}"/>
            </c:ext>
          </c:extLst>
        </c:ser>
        <c:dLbls>
          <c:showLegendKey val="0"/>
          <c:showVal val="0"/>
          <c:showCatName val="0"/>
          <c:showSerName val="0"/>
          <c:showPercent val="0"/>
          <c:showBubbleSize val="0"/>
        </c:dLbls>
        <c:axId val="200098944"/>
        <c:axId val="200099520"/>
      </c:scatterChart>
      <c:valAx>
        <c:axId val="200098944"/>
        <c:scaling>
          <c:orientation val="minMax"/>
          <c:max val="500"/>
        </c:scaling>
        <c:delete val="0"/>
        <c:axPos val="b"/>
        <c:majorGridlines/>
        <c:title>
          <c:tx>
            <c:rich>
              <a:bodyPr/>
              <a:lstStyle/>
              <a:p>
                <a:pPr>
                  <a:defRPr/>
                </a:pPr>
                <a:r>
                  <a:rPr lang="ja-JP" altLang="en-US"/>
                  <a:t>汚染源からの距離（</a:t>
                </a:r>
                <a:r>
                  <a:rPr lang="en-US" altLang="en-US"/>
                  <a:t>ｍ）</a:t>
                </a:r>
              </a:p>
            </c:rich>
          </c:tx>
          <c:overlay val="0"/>
        </c:title>
        <c:numFmt formatCode="General" sourceLinked="1"/>
        <c:majorTickMark val="cross"/>
        <c:minorTickMark val="out"/>
        <c:tickLblPos val="nextTo"/>
        <c:crossAx val="200099520"/>
        <c:crossesAt val="1.0000000000000028E-3"/>
        <c:crossBetween val="midCat"/>
      </c:valAx>
      <c:valAx>
        <c:axId val="200099520"/>
        <c:scaling>
          <c:logBase val="10"/>
          <c:orientation val="minMax"/>
          <c:min val="1.0000000000000028E-3"/>
        </c:scaling>
        <c:delete val="0"/>
        <c:axPos val="l"/>
        <c:majorGridlines/>
        <c:title>
          <c:tx>
            <c:rich>
              <a:bodyPr rot="-5400000" vert="horz"/>
              <a:lstStyle/>
              <a:p>
                <a:pPr>
                  <a:defRPr/>
                </a:pPr>
                <a:r>
                  <a:rPr lang="ja-JP" altLang="en-US"/>
                  <a:t>地下水汚染濃度</a:t>
                </a:r>
                <a:r>
                  <a:rPr lang="en-US" altLang="ja-JP"/>
                  <a:t>(mg/L)</a:t>
                </a:r>
                <a:endParaRPr lang="ja-JP" altLang="en-US"/>
              </a:p>
            </c:rich>
          </c:tx>
          <c:overlay val="0"/>
        </c:title>
        <c:numFmt formatCode="General" sourceLinked="0"/>
        <c:majorTickMark val="cross"/>
        <c:minorTickMark val="out"/>
        <c:tickLblPos val="nextTo"/>
        <c:crossAx val="200098944"/>
        <c:crosses val="autoZero"/>
        <c:crossBetween val="midCat"/>
      </c:valAx>
    </c:plotArea>
    <c:legend>
      <c:legendPos val="b"/>
      <c:overlay val="0"/>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地下水濃度(mg/L)</c:v>
          </c:tx>
          <c:spPr>
            <a:ln w="28575">
              <a:noFill/>
            </a:ln>
          </c:spPr>
          <c:xVal>
            <c:numRef>
              <c:f>計算シート_チウラム!$BI$30:$CE$30</c:f>
              <c:numCache>
                <c:formatCode>General</c:formatCode>
                <c:ptCount val="23"/>
                <c:pt idx="0">
                  <c:v>55</c:v>
                </c:pt>
                <c:pt idx="1">
                  <c:v>54</c:v>
                </c:pt>
                <c:pt idx="2">
                  <c:v>53</c:v>
                </c:pt>
                <c:pt idx="3">
                  <c:v>52</c:v>
                </c:pt>
                <c:pt idx="4">
                  <c:v>51</c:v>
                </c:pt>
                <c:pt idx="5">
                  <c:v>50</c:v>
                </c:pt>
                <c:pt idx="6">
                  <c:v>49</c:v>
                </c:pt>
                <c:pt idx="7">
                  <c:v>48</c:v>
                </c:pt>
                <c:pt idx="8">
                  <c:v>47</c:v>
                </c:pt>
                <c:pt idx="9">
                  <c:v>46</c:v>
                </c:pt>
                <c:pt idx="10">
                  <c:v>45</c:v>
                </c:pt>
                <c:pt idx="11">
                  <c:v>44</c:v>
                </c:pt>
                <c:pt idx="12">
                  <c:v>43</c:v>
                </c:pt>
                <c:pt idx="13">
                  <c:v>42</c:v>
                </c:pt>
                <c:pt idx="14">
                  <c:v>41</c:v>
                </c:pt>
                <c:pt idx="15">
                  <c:v>40</c:v>
                </c:pt>
                <c:pt idx="16">
                  <c:v>39</c:v>
                </c:pt>
                <c:pt idx="17">
                  <c:v>38</c:v>
                </c:pt>
                <c:pt idx="18">
                  <c:v>37</c:v>
                </c:pt>
                <c:pt idx="19">
                  <c:v>36</c:v>
                </c:pt>
                <c:pt idx="20">
                  <c:v>35</c:v>
                </c:pt>
                <c:pt idx="21">
                  <c:v>50</c:v>
                </c:pt>
                <c:pt idx="22">
                  <c:v>1</c:v>
                </c:pt>
              </c:numCache>
            </c:numRef>
          </c:xVal>
          <c:yVal>
            <c:numRef>
              <c:f>計算シート_チウラム!$BI$27:$CE$27</c:f>
              <c:numCache>
                <c:formatCode>0.00E+00</c:formatCode>
                <c:ptCount val="23"/>
                <c:pt idx="0">
                  <c:v>3.0737887446664761E-3</c:v>
                </c:pt>
                <c:pt idx="1">
                  <c:v>3.4922625145698064E-3</c:v>
                </c:pt>
                <c:pt idx="2">
                  <c:v>3.9683565717000668E-3</c:v>
                </c:pt>
                <c:pt idx="3">
                  <c:v>4.5101196968559834E-3</c:v>
                </c:pt>
                <c:pt idx="4">
                  <c:v>5.1267460513589403E-3</c:v>
                </c:pt>
                <c:pt idx="5">
                  <c:v>5.8287421783242508E-3</c:v>
                </c:pt>
                <c:pt idx="6">
                  <c:v>6.6281191471254655E-3</c:v>
                </c:pt>
                <c:pt idx="7">
                  <c:v>7.5386137906913904E-3</c:v>
                </c:pt>
                <c:pt idx="8">
                  <c:v>8.5759436412463936E-3</c:v>
                </c:pt>
                <c:pt idx="9">
                  <c:v>9.7581009430823974E-3</c:v>
                </c:pt>
                <c:pt idx="10">
                  <c:v>1.1105692033723321E-2</c:v>
                </c:pt>
                <c:pt idx="11">
                  <c:v>1.2642329465109793E-2</c:v>
                </c:pt>
                <c:pt idx="12">
                  <c:v>1.4395085517994505E-2</c:v>
                </c:pt>
                <c:pt idx="13">
                  <c:v>1.639501728700057E-2</c:v>
                </c:pt>
                <c:pt idx="14">
                  <c:v>1.8677775331683286E-2</c:v>
                </c:pt>
                <c:pt idx="15">
                  <c:v>2.1284310063367579E-2</c:v>
                </c:pt>
                <c:pt idx="16">
                  <c:v>2.4261692646600129E-2</c:v>
                </c:pt>
                <c:pt idx="17">
                  <c:v>2.7664070335154559E-2</c:v>
                </c:pt>
                <c:pt idx="18">
                  <c:v>3.1553779957776043E-2</c:v>
                </c:pt>
                <c:pt idx="19">
                  <c:v>3.6002647872193726E-2</c:v>
                </c:pt>
                <c:pt idx="20">
                  <c:v>4.1093510312565591E-2</c:v>
                </c:pt>
                <c:pt idx="21">
                  <c:v>5.8287421783242508E-3</c:v>
                </c:pt>
                <c:pt idx="22">
                  <c:v>8.4536744069488492</c:v>
                </c:pt>
              </c:numCache>
            </c:numRef>
          </c:yVal>
          <c:smooth val="0"/>
          <c:extLst>
            <c:ext xmlns:c16="http://schemas.microsoft.com/office/drawing/2014/chart" uri="{C3380CC4-5D6E-409C-BE32-E72D297353CC}">
              <c16:uniqueId val="{00000000-83AA-448C-8F40-478E2E27472F}"/>
            </c:ext>
          </c:extLst>
        </c:ser>
        <c:ser>
          <c:idx val="1"/>
          <c:order val="1"/>
          <c:tx>
            <c:v>地下水基準</c:v>
          </c:tx>
          <c:spPr>
            <a:ln w="19050">
              <a:solidFill>
                <a:srgbClr val="FF0000"/>
              </a:solidFill>
              <a:prstDash val="dash"/>
            </a:ln>
          </c:spPr>
          <c:marker>
            <c:symbol val="none"/>
          </c:marker>
          <c:xVal>
            <c:numRef>
              <c:f>計算シート_チウラム!$H$24:$I$24</c:f>
              <c:numCache>
                <c:formatCode>General</c:formatCode>
                <c:ptCount val="2"/>
                <c:pt idx="0">
                  <c:v>55</c:v>
                </c:pt>
                <c:pt idx="1">
                  <c:v>35</c:v>
                </c:pt>
              </c:numCache>
            </c:numRef>
          </c:xVal>
          <c:yVal>
            <c:numRef>
              <c:f>計算シート_チウラム!$H$23:$I$23</c:f>
              <c:numCache>
                <c:formatCode>General</c:formatCode>
                <c:ptCount val="2"/>
                <c:pt idx="0">
                  <c:v>6.0000000000000001E-3</c:v>
                </c:pt>
                <c:pt idx="1">
                  <c:v>6.0000000000000001E-3</c:v>
                </c:pt>
              </c:numCache>
            </c:numRef>
          </c:yVal>
          <c:smooth val="0"/>
          <c:extLst>
            <c:ext xmlns:c16="http://schemas.microsoft.com/office/drawing/2014/chart" uri="{C3380CC4-5D6E-409C-BE32-E72D297353CC}">
              <c16:uniqueId val="{00000001-83AA-448C-8F40-478E2E27472F}"/>
            </c:ext>
          </c:extLst>
        </c:ser>
        <c:dLbls>
          <c:showLegendKey val="0"/>
          <c:showVal val="0"/>
          <c:showCatName val="0"/>
          <c:showSerName val="0"/>
          <c:showPercent val="0"/>
          <c:showBubbleSize val="0"/>
        </c:dLbls>
        <c:axId val="200102976"/>
        <c:axId val="200103552"/>
      </c:scatterChart>
      <c:valAx>
        <c:axId val="200102976"/>
        <c:scaling>
          <c:orientation val="minMax"/>
        </c:scaling>
        <c:delete val="0"/>
        <c:axPos val="b"/>
        <c:majorGridlines/>
        <c:title>
          <c:tx>
            <c:rich>
              <a:bodyPr/>
              <a:lstStyle/>
              <a:p>
                <a:pPr>
                  <a:defRPr/>
                </a:pPr>
                <a:r>
                  <a:rPr lang="ja-JP" altLang="en-US"/>
                  <a:t>汚染源からの距離（</a:t>
                </a:r>
                <a:r>
                  <a:rPr lang="en-US" altLang="en-US"/>
                  <a:t>ｍ）</a:t>
                </a:r>
              </a:p>
            </c:rich>
          </c:tx>
          <c:overlay val="0"/>
        </c:title>
        <c:numFmt formatCode="General" sourceLinked="1"/>
        <c:majorTickMark val="cross"/>
        <c:minorTickMark val="out"/>
        <c:tickLblPos val="nextTo"/>
        <c:crossAx val="200103552"/>
        <c:crosses val="autoZero"/>
        <c:crossBetween val="midCat"/>
      </c:valAx>
      <c:valAx>
        <c:axId val="200103552"/>
        <c:scaling>
          <c:orientation val="minMax"/>
        </c:scaling>
        <c:delete val="0"/>
        <c:axPos val="l"/>
        <c:majorGridlines/>
        <c:title>
          <c:tx>
            <c:rich>
              <a:bodyPr rot="-5400000" vert="horz"/>
              <a:lstStyle/>
              <a:p>
                <a:pPr>
                  <a:defRPr/>
                </a:pPr>
                <a:r>
                  <a:rPr lang="ja-JP" altLang="en-US"/>
                  <a:t>地下水汚染濃度</a:t>
                </a:r>
                <a:r>
                  <a:rPr lang="en-US" altLang="ja-JP"/>
                  <a:t>(mg/L)</a:t>
                </a:r>
                <a:endParaRPr lang="ja-JP" altLang="en-US"/>
              </a:p>
            </c:rich>
          </c:tx>
          <c:overlay val="0"/>
        </c:title>
        <c:numFmt formatCode="General" sourceLinked="0"/>
        <c:majorTickMark val="cross"/>
        <c:minorTickMark val="out"/>
        <c:tickLblPos val="nextTo"/>
        <c:crossAx val="200102976"/>
        <c:crosses val="autoZero"/>
        <c:crossBetween val="midCat"/>
      </c:valAx>
    </c:plotArea>
    <c:legend>
      <c:legendPos val="b"/>
      <c:overlay val="0"/>
    </c:legend>
    <c:plotVisOnly val="1"/>
    <c:dispBlanksAs val="gap"/>
    <c:showDLblsOverMax val="0"/>
  </c:chart>
  <c:spPr>
    <a:ln>
      <a:noFill/>
    </a:ln>
  </c:spPr>
  <c:printSettings>
    <c:headerFooter/>
    <c:pageMargins b="0.75000000000000167" l="0.70000000000000062" r="0.70000000000000062" t="0.75000000000000167"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地下水濃度(mg/L)</c:v>
          </c:tx>
          <c:spPr>
            <a:ln w="28575">
              <a:noFill/>
            </a:ln>
          </c:spPr>
          <c:xVal>
            <c:numRef>
              <c:f>計算シート_クロロエチレン!$BI$30:$CE$30</c:f>
              <c:numCache>
                <c:formatCode>General</c:formatCode>
                <c:ptCount val="23"/>
                <c:pt idx="0">
                  <c:v>1745</c:v>
                </c:pt>
                <c:pt idx="1">
                  <c:v>1744</c:v>
                </c:pt>
                <c:pt idx="2">
                  <c:v>1743</c:v>
                </c:pt>
                <c:pt idx="3">
                  <c:v>1742</c:v>
                </c:pt>
                <c:pt idx="4">
                  <c:v>1741</c:v>
                </c:pt>
                <c:pt idx="5">
                  <c:v>1740</c:v>
                </c:pt>
                <c:pt idx="6">
                  <c:v>1739</c:v>
                </c:pt>
                <c:pt idx="7">
                  <c:v>1738</c:v>
                </c:pt>
                <c:pt idx="8">
                  <c:v>1737</c:v>
                </c:pt>
                <c:pt idx="9">
                  <c:v>1736</c:v>
                </c:pt>
                <c:pt idx="10">
                  <c:v>1735</c:v>
                </c:pt>
                <c:pt idx="11">
                  <c:v>1734</c:v>
                </c:pt>
                <c:pt idx="12">
                  <c:v>1733</c:v>
                </c:pt>
                <c:pt idx="13">
                  <c:v>1732</c:v>
                </c:pt>
                <c:pt idx="14">
                  <c:v>1731</c:v>
                </c:pt>
                <c:pt idx="15">
                  <c:v>1730</c:v>
                </c:pt>
                <c:pt idx="16">
                  <c:v>1729</c:v>
                </c:pt>
                <c:pt idx="17">
                  <c:v>1728</c:v>
                </c:pt>
                <c:pt idx="18">
                  <c:v>1727</c:v>
                </c:pt>
                <c:pt idx="19">
                  <c:v>1726</c:v>
                </c:pt>
                <c:pt idx="20">
                  <c:v>1725</c:v>
                </c:pt>
                <c:pt idx="21">
                  <c:v>1737</c:v>
                </c:pt>
                <c:pt idx="22">
                  <c:v>1</c:v>
                </c:pt>
              </c:numCache>
            </c:numRef>
          </c:xVal>
          <c:yVal>
            <c:numRef>
              <c:f>計算シート_クロロエチレン!$BI$27:$CE$27</c:f>
              <c:numCache>
                <c:formatCode>0.00E+00</c:formatCode>
                <c:ptCount val="23"/>
                <c:pt idx="0">
                  <c:v>1.9290722944177679E-3</c:v>
                </c:pt>
                <c:pt idx="1">
                  <c:v>1.9377908604785103E-3</c:v>
                </c:pt>
                <c:pt idx="2">
                  <c:v>1.9465476770752482E-3</c:v>
                </c:pt>
                <c:pt idx="3">
                  <c:v>1.955342910353099E-3</c:v>
                </c:pt>
                <c:pt idx="4">
                  <c:v>1.9641767271870894E-3</c:v>
                </c:pt>
                <c:pt idx="5">
                  <c:v>1.9730492951854236E-3</c:v>
                </c:pt>
                <c:pt idx="6">
                  <c:v>1.9819607826928E-3</c:v>
                </c:pt>
                <c:pt idx="7">
                  <c:v>1.9909113587937284E-3</c:v>
                </c:pt>
                <c:pt idx="8">
                  <c:v>1.9999011933158504E-3</c:v>
                </c:pt>
                <c:pt idx="9">
                  <c:v>2.0089304568333124E-3</c:v>
                </c:pt>
                <c:pt idx="10">
                  <c:v>2.0179993206701045E-3</c:v>
                </c:pt>
                <c:pt idx="11">
                  <c:v>2.0271079569034629E-3</c:v>
                </c:pt>
                <c:pt idx="12">
                  <c:v>2.0362565383672542E-3</c:v>
                </c:pt>
                <c:pt idx="13">
                  <c:v>2.0454452386553814E-3</c:v>
                </c:pt>
                <c:pt idx="14">
                  <c:v>2.054674232125236E-3</c:v>
                </c:pt>
                <c:pt idx="15">
                  <c:v>2.0639436939011106E-3</c:v>
                </c:pt>
                <c:pt idx="16">
                  <c:v>2.0732537998776816E-3</c:v>
                </c:pt>
                <c:pt idx="17">
                  <c:v>2.0826047267234723E-3</c:v>
                </c:pt>
                <c:pt idx="18">
                  <c:v>2.0919966518843521E-3</c:v>
                </c:pt>
                <c:pt idx="19">
                  <c:v>2.1014297535870336E-3</c:v>
                </c:pt>
                <c:pt idx="20">
                  <c:v>2.1109042108426153E-3</c:v>
                </c:pt>
                <c:pt idx="21">
                  <c:v>1.9999011933158504E-3</c:v>
                </c:pt>
                <c:pt idx="22">
                  <c:v>73.352154210773932</c:v>
                </c:pt>
              </c:numCache>
            </c:numRef>
          </c:yVal>
          <c:smooth val="0"/>
          <c:extLst>
            <c:ext xmlns:c16="http://schemas.microsoft.com/office/drawing/2014/chart" uri="{C3380CC4-5D6E-409C-BE32-E72D297353CC}">
              <c16:uniqueId val="{00000000-83AA-448C-8F40-478E2E27472F}"/>
            </c:ext>
          </c:extLst>
        </c:ser>
        <c:ser>
          <c:idx val="1"/>
          <c:order val="1"/>
          <c:tx>
            <c:v>地下水基準</c:v>
          </c:tx>
          <c:spPr>
            <a:ln w="19050">
              <a:solidFill>
                <a:srgbClr val="FF0000"/>
              </a:solidFill>
              <a:prstDash val="dash"/>
            </a:ln>
          </c:spPr>
          <c:marker>
            <c:symbol val="none"/>
          </c:marker>
          <c:xVal>
            <c:numRef>
              <c:f>計算シート_クロロエチレン!$H$24:$I$24</c:f>
              <c:numCache>
                <c:formatCode>General</c:formatCode>
                <c:ptCount val="2"/>
                <c:pt idx="0">
                  <c:v>1745</c:v>
                </c:pt>
                <c:pt idx="1">
                  <c:v>1725</c:v>
                </c:pt>
              </c:numCache>
            </c:numRef>
          </c:xVal>
          <c:yVal>
            <c:numRef>
              <c:f>計算シート_クロロエチレン!$H$23:$I$23</c:f>
              <c:numCache>
                <c:formatCode>General</c:formatCode>
                <c:ptCount val="2"/>
                <c:pt idx="0">
                  <c:v>2E-3</c:v>
                </c:pt>
                <c:pt idx="1">
                  <c:v>2E-3</c:v>
                </c:pt>
              </c:numCache>
            </c:numRef>
          </c:yVal>
          <c:smooth val="0"/>
          <c:extLst>
            <c:ext xmlns:c16="http://schemas.microsoft.com/office/drawing/2014/chart" uri="{C3380CC4-5D6E-409C-BE32-E72D297353CC}">
              <c16:uniqueId val="{00000001-83AA-448C-8F40-478E2E27472F}"/>
            </c:ext>
          </c:extLst>
        </c:ser>
        <c:dLbls>
          <c:showLegendKey val="0"/>
          <c:showVal val="0"/>
          <c:showCatName val="0"/>
          <c:showSerName val="0"/>
          <c:showPercent val="0"/>
          <c:showBubbleSize val="0"/>
        </c:dLbls>
        <c:axId val="187607872"/>
        <c:axId val="187608448"/>
      </c:scatterChart>
      <c:valAx>
        <c:axId val="187607872"/>
        <c:scaling>
          <c:orientation val="minMax"/>
        </c:scaling>
        <c:delete val="0"/>
        <c:axPos val="b"/>
        <c:majorGridlines/>
        <c:title>
          <c:tx>
            <c:rich>
              <a:bodyPr/>
              <a:lstStyle/>
              <a:p>
                <a:pPr>
                  <a:defRPr/>
                </a:pPr>
                <a:r>
                  <a:rPr lang="ja-JP" altLang="en-US"/>
                  <a:t>汚染源からの距離（</a:t>
                </a:r>
                <a:r>
                  <a:rPr lang="en-US" altLang="en-US"/>
                  <a:t>ｍ）</a:t>
                </a:r>
              </a:p>
            </c:rich>
          </c:tx>
          <c:overlay val="0"/>
        </c:title>
        <c:numFmt formatCode="General" sourceLinked="1"/>
        <c:majorTickMark val="cross"/>
        <c:minorTickMark val="out"/>
        <c:tickLblPos val="nextTo"/>
        <c:crossAx val="187608448"/>
        <c:crosses val="autoZero"/>
        <c:crossBetween val="midCat"/>
      </c:valAx>
      <c:valAx>
        <c:axId val="187608448"/>
        <c:scaling>
          <c:orientation val="minMax"/>
        </c:scaling>
        <c:delete val="0"/>
        <c:axPos val="l"/>
        <c:majorGridlines/>
        <c:title>
          <c:tx>
            <c:rich>
              <a:bodyPr rot="-5400000" vert="horz"/>
              <a:lstStyle/>
              <a:p>
                <a:pPr>
                  <a:defRPr/>
                </a:pPr>
                <a:r>
                  <a:rPr lang="ja-JP" altLang="en-US"/>
                  <a:t>地下水汚染濃度</a:t>
                </a:r>
                <a:r>
                  <a:rPr lang="en-US" altLang="ja-JP"/>
                  <a:t>(mg/L)</a:t>
                </a:r>
                <a:endParaRPr lang="ja-JP" altLang="en-US"/>
              </a:p>
            </c:rich>
          </c:tx>
          <c:overlay val="0"/>
        </c:title>
        <c:numFmt formatCode="General" sourceLinked="0"/>
        <c:majorTickMark val="cross"/>
        <c:minorTickMark val="out"/>
        <c:tickLblPos val="nextTo"/>
        <c:crossAx val="187607872"/>
        <c:crosses val="autoZero"/>
        <c:crossBetween val="midCat"/>
      </c:valAx>
    </c:plotArea>
    <c:legend>
      <c:legendPos val="b"/>
      <c:overlay val="0"/>
    </c:legend>
    <c:plotVisOnly val="1"/>
    <c:dispBlanksAs val="gap"/>
    <c:showDLblsOverMax val="0"/>
  </c:chart>
  <c:spPr>
    <a:ln>
      <a:noFill/>
    </a:ln>
  </c:spPr>
  <c:printSettings>
    <c:headerFooter/>
    <c:pageMargins b="0.75000000000000167" l="0.70000000000000062" r="0.70000000000000062" t="0.75000000000000167"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地下水濃度(mg/L)</c:v>
          </c:tx>
          <c:spPr>
            <a:ln w="19050">
              <a:solidFill>
                <a:schemeClr val="accent1"/>
              </a:solidFill>
            </a:ln>
          </c:spPr>
          <c:marker>
            <c:symbol val="none"/>
          </c:marker>
          <c:xVal>
            <c:numRef>
              <c:f>計算シート_チウラム!$I$30:$AM$30</c:f>
              <c:numCache>
                <c:formatCode>General</c:formatCode>
                <c:ptCount val="31"/>
                <c:pt idx="0">
                  <c:v>1</c:v>
                </c:pt>
                <c:pt idx="1">
                  <c:v>50</c:v>
                </c:pt>
                <c:pt idx="2">
                  <c:v>100000</c:v>
                </c:pt>
                <c:pt idx="3">
                  <c:v>200000</c:v>
                </c:pt>
                <c:pt idx="4">
                  <c:v>300000</c:v>
                </c:pt>
                <c:pt idx="5">
                  <c:v>400000</c:v>
                </c:pt>
                <c:pt idx="6">
                  <c:v>500000</c:v>
                </c:pt>
                <c:pt idx="7">
                  <c:v>600000</c:v>
                </c:pt>
                <c:pt idx="8">
                  <c:v>700000</c:v>
                </c:pt>
                <c:pt idx="9">
                  <c:v>800000</c:v>
                </c:pt>
                <c:pt idx="10">
                  <c:v>900000</c:v>
                </c:pt>
                <c:pt idx="11">
                  <c:v>1000000</c:v>
                </c:pt>
                <c:pt idx="12">
                  <c:v>10000</c:v>
                </c:pt>
                <c:pt idx="13">
                  <c:v>20000</c:v>
                </c:pt>
                <c:pt idx="14">
                  <c:v>30000</c:v>
                </c:pt>
                <c:pt idx="15">
                  <c:v>40000</c:v>
                </c:pt>
                <c:pt idx="16">
                  <c:v>50000</c:v>
                </c:pt>
                <c:pt idx="17">
                  <c:v>60000</c:v>
                </c:pt>
                <c:pt idx="18">
                  <c:v>70000</c:v>
                </c:pt>
                <c:pt idx="19">
                  <c:v>80000</c:v>
                </c:pt>
                <c:pt idx="20">
                  <c:v>90000</c:v>
                </c:pt>
                <c:pt idx="21" formatCode="#,##0_);[Red]\(#,##0\)">
                  <c:v>1000</c:v>
                </c:pt>
                <c:pt idx="22">
                  <c:v>2000</c:v>
                </c:pt>
                <c:pt idx="23">
                  <c:v>3000</c:v>
                </c:pt>
                <c:pt idx="24">
                  <c:v>4000</c:v>
                </c:pt>
                <c:pt idx="25">
                  <c:v>5000</c:v>
                </c:pt>
                <c:pt idx="26">
                  <c:v>6000</c:v>
                </c:pt>
                <c:pt idx="27">
                  <c:v>7000</c:v>
                </c:pt>
                <c:pt idx="28">
                  <c:v>8000</c:v>
                </c:pt>
                <c:pt idx="29">
                  <c:v>9000</c:v>
                </c:pt>
                <c:pt idx="30">
                  <c:v>10000</c:v>
                </c:pt>
              </c:numCache>
            </c:numRef>
          </c:xVal>
          <c:yVal>
            <c:numRef>
              <c:f>計算シート_チウラム!$I$27:$AM$27</c:f>
              <c:numCache>
                <c:formatCode>0.00E+00</c:formatCode>
                <c:ptCount val="31"/>
                <c:pt idx="0">
                  <c:v>10</c:v>
                </c:pt>
                <c:pt idx="1">
                  <c:v>5.8287421783242508E-3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6.35954655608162E-53</c:v>
                </c:pt>
                <c:pt idx="22">
                  <c:v>2.3104165124221769E-146</c:v>
                </c:pt>
                <c:pt idx="23">
                  <c:v>0</c:v>
                </c:pt>
                <c:pt idx="24">
                  <c:v>0</c:v>
                </c:pt>
                <c:pt idx="25">
                  <c:v>0</c:v>
                </c:pt>
                <c:pt idx="26">
                  <c:v>0</c:v>
                </c:pt>
                <c:pt idx="27">
                  <c:v>0</c:v>
                </c:pt>
                <c:pt idx="28">
                  <c:v>0</c:v>
                </c:pt>
                <c:pt idx="29">
                  <c:v>0</c:v>
                </c:pt>
                <c:pt idx="30">
                  <c:v>0</c:v>
                </c:pt>
              </c:numCache>
            </c:numRef>
          </c:yVal>
          <c:smooth val="0"/>
          <c:extLst>
            <c:ext xmlns:c16="http://schemas.microsoft.com/office/drawing/2014/chart" uri="{C3380CC4-5D6E-409C-BE32-E72D297353CC}">
              <c16:uniqueId val="{00000000-F1D1-4669-BBD3-CDB77C7D4B40}"/>
            </c:ext>
          </c:extLst>
        </c:ser>
        <c:ser>
          <c:idx val="1"/>
          <c:order val="1"/>
          <c:tx>
            <c:v>地下水基準</c:v>
          </c:tx>
          <c:spPr>
            <a:ln w="19050">
              <a:solidFill>
                <a:srgbClr val="FF0000"/>
              </a:solidFill>
              <a:prstDash val="dash"/>
            </a:ln>
          </c:spPr>
          <c:marker>
            <c:symbol val="none"/>
          </c:marker>
          <c:xVal>
            <c:numRef>
              <c:f>計算シート_チウラム!$H$22:$I$22</c:f>
              <c:numCache>
                <c:formatCode>0.0E+00</c:formatCode>
                <c:ptCount val="2"/>
                <c:pt idx="0" formatCode="General">
                  <c:v>1</c:v>
                </c:pt>
                <c:pt idx="1">
                  <c:v>100</c:v>
                </c:pt>
              </c:numCache>
            </c:numRef>
          </c:xVal>
          <c:yVal>
            <c:numRef>
              <c:f>計算シート_チウラム!$H$23:$I$23</c:f>
              <c:numCache>
                <c:formatCode>General</c:formatCode>
                <c:ptCount val="2"/>
                <c:pt idx="0">
                  <c:v>6.0000000000000001E-3</c:v>
                </c:pt>
                <c:pt idx="1">
                  <c:v>6.0000000000000001E-3</c:v>
                </c:pt>
              </c:numCache>
            </c:numRef>
          </c:yVal>
          <c:smooth val="0"/>
          <c:extLst>
            <c:ext xmlns:c16="http://schemas.microsoft.com/office/drawing/2014/chart" uri="{C3380CC4-5D6E-409C-BE32-E72D297353CC}">
              <c16:uniqueId val="{00000001-F1D1-4669-BBD3-CDB77C7D4B40}"/>
            </c:ext>
          </c:extLst>
        </c:ser>
        <c:dLbls>
          <c:showLegendKey val="0"/>
          <c:showVal val="0"/>
          <c:showCatName val="0"/>
          <c:showSerName val="0"/>
          <c:showPercent val="0"/>
          <c:showBubbleSize val="0"/>
        </c:dLbls>
        <c:axId val="200104128"/>
        <c:axId val="200104704"/>
      </c:scatterChart>
      <c:valAx>
        <c:axId val="200104128"/>
        <c:scaling>
          <c:orientation val="minMax"/>
          <c:max val="500"/>
        </c:scaling>
        <c:delete val="0"/>
        <c:axPos val="b"/>
        <c:majorGridlines/>
        <c:title>
          <c:tx>
            <c:rich>
              <a:bodyPr/>
              <a:lstStyle/>
              <a:p>
                <a:pPr>
                  <a:defRPr/>
                </a:pPr>
                <a:r>
                  <a:rPr lang="ja-JP" altLang="en-US"/>
                  <a:t>汚染源からの距離（</a:t>
                </a:r>
                <a:r>
                  <a:rPr lang="en-US" altLang="en-US"/>
                  <a:t>ｍ）</a:t>
                </a:r>
              </a:p>
            </c:rich>
          </c:tx>
          <c:overlay val="0"/>
        </c:title>
        <c:numFmt formatCode="General" sourceLinked="1"/>
        <c:majorTickMark val="cross"/>
        <c:minorTickMark val="out"/>
        <c:tickLblPos val="nextTo"/>
        <c:crossAx val="200104704"/>
        <c:crossesAt val="1.0000000000000028E-3"/>
        <c:crossBetween val="midCat"/>
      </c:valAx>
      <c:valAx>
        <c:axId val="200104704"/>
        <c:scaling>
          <c:logBase val="10"/>
          <c:orientation val="minMax"/>
          <c:min val="1.0000000000000028E-3"/>
        </c:scaling>
        <c:delete val="0"/>
        <c:axPos val="l"/>
        <c:majorGridlines/>
        <c:title>
          <c:tx>
            <c:rich>
              <a:bodyPr rot="-5400000" vert="horz"/>
              <a:lstStyle/>
              <a:p>
                <a:pPr>
                  <a:defRPr/>
                </a:pPr>
                <a:r>
                  <a:rPr lang="ja-JP" altLang="en-US"/>
                  <a:t>地下水汚染濃度</a:t>
                </a:r>
                <a:r>
                  <a:rPr lang="en-US" altLang="ja-JP"/>
                  <a:t>(mg/L)</a:t>
                </a:r>
                <a:endParaRPr lang="ja-JP" altLang="en-US"/>
              </a:p>
            </c:rich>
          </c:tx>
          <c:overlay val="0"/>
        </c:title>
        <c:numFmt formatCode="General" sourceLinked="0"/>
        <c:majorTickMark val="cross"/>
        <c:minorTickMark val="out"/>
        <c:tickLblPos val="nextTo"/>
        <c:crossAx val="200104128"/>
        <c:crosses val="autoZero"/>
        <c:crossBetween val="midCat"/>
      </c:valAx>
    </c:plotArea>
    <c:legend>
      <c:legendPos val="b"/>
      <c:overlay val="0"/>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地下水濃度(mg/L)</c:v>
          </c:tx>
          <c:spPr>
            <a:ln w="28575">
              <a:noFill/>
            </a:ln>
          </c:spPr>
          <c:xVal>
            <c:numRef>
              <c:f>計算シート_チオベンカルブ!$BI$30:$CE$30</c:f>
              <c:numCache>
                <c:formatCode>General</c:formatCode>
                <c:ptCount val="23"/>
                <c:pt idx="0">
                  <c:v>55</c:v>
                </c:pt>
                <c:pt idx="1">
                  <c:v>54</c:v>
                </c:pt>
                <c:pt idx="2">
                  <c:v>53</c:v>
                </c:pt>
                <c:pt idx="3">
                  <c:v>52</c:v>
                </c:pt>
                <c:pt idx="4">
                  <c:v>51</c:v>
                </c:pt>
                <c:pt idx="5">
                  <c:v>50</c:v>
                </c:pt>
                <c:pt idx="6">
                  <c:v>49</c:v>
                </c:pt>
                <c:pt idx="7">
                  <c:v>48</c:v>
                </c:pt>
                <c:pt idx="8">
                  <c:v>47</c:v>
                </c:pt>
                <c:pt idx="9">
                  <c:v>46</c:v>
                </c:pt>
                <c:pt idx="10">
                  <c:v>45</c:v>
                </c:pt>
                <c:pt idx="11">
                  <c:v>44</c:v>
                </c:pt>
                <c:pt idx="12">
                  <c:v>43</c:v>
                </c:pt>
                <c:pt idx="13">
                  <c:v>42</c:v>
                </c:pt>
                <c:pt idx="14">
                  <c:v>41</c:v>
                </c:pt>
                <c:pt idx="15">
                  <c:v>40</c:v>
                </c:pt>
                <c:pt idx="16">
                  <c:v>39</c:v>
                </c:pt>
                <c:pt idx="17">
                  <c:v>38</c:v>
                </c:pt>
                <c:pt idx="18">
                  <c:v>37</c:v>
                </c:pt>
                <c:pt idx="19">
                  <c:v>36</c:v>
                </c:pt>
                <c:pt idx="20">
                  <c:v>35</c:v>
                </c:pt>
                <c:pt idx="21">
                  <c:v>45</c:v>
                </c:pt>
                <c:pt idx="22">
                  <c:v>1</c:v>
                </c:pt>
              </c:numCache>
            </c:numRef>
          </c:xVal>
          <c:yVal>
            <c:numRef>
              <c:f>計算シート_チオベンカルブ!$BI$27:$CE$27</c:f>
              <c:numCache>
                <c:formatCode>0.00E+00</c:formatCode>
                <c:ptCount val="23"/>
                <c:pt idx="0">
                  <c:v>5.7009804775014841E-3</c:v>
                </c:pt>
                <c:pt idx="1">
                  <c:v>6.4047868793221992E-3</c:v>
                </c:pt>
                <c:pt idx="2">
                  <c:v>7.1966561326567017E-3</c:v>
                </c:pt>
                <c:pt idx="3">
                  <c:v>8.0877998411707178E-3</c:v>
                </c:pt>
                <c:pt idx="4">
                  <c:v>9.0908898403481344E-3</c:v>
                </c:pt>
                <c:pt idx="5">
                  <c:v>1.0220254210389388E-2</c:v>
                </c:pt>
                <c:pt idx="6">
                  <c:v>1.1492100682438366E-2</c:v>
                </c:pt>
                <c:pt idx="7">
                  <c:v>1.2924771477002378E-2</c:v>
                </c:pt>
                <c:pt idx="8">
                  <c:v>1.4539034251976687E-2</c:v>
                </c:pt>
                <c:pt idx="9">
                  <c:v>1.635841458643789E-2</c:v>
                </c:pt>
                <c:pt idx="10">
                  <c:v>1.8409576306433629E-2</c:v>
                </c:pt>
                <c:pt idx="11">
                  <c:v>2.0722756996013756E-2</c:v>
                </c:pt>
                <c:pt idx="12">
                  <c:v>2.3332267261998864E-2</c:v>
                </c:pt>
                <c:pt idx="13">
                  <c:v>2.6277063772776613E-2</c:v>
                </c:pt>
                <c:pt idx="14">
                  <c:v>2.9601407816890482E-2</c:v>
                </c:pt>
                <c:pt idx="15">
                  <c:v>3.3355623184591433E-2</c:v>
                </c:pt>
                <c:pt idx="16">
                  <c:v>3.7596969637213776E-2</c:v>
                </c:pt>
                <c:pt idx="17">
                  <c:v>4.2390651185529697E-2</c:v>
                </c:pt>
                <c:pt idx="18">
                  <c:v>4.7810981962493143E-2</c:v>
                </c:pt>
                <c:pt idx="19">
                  <c:v>5.3942736791087582E-2</c:v>
                </c:pt>
                <c:pt idx="20">
                  <c:v>6.0882718796036184E-2</c:v>
                </c:pt>
                <c:pt idx="21">
                  <c:v>1.8409576306433629E-2</c:v>
                </c:pt>
                <c:pt idx="22">
                  <c:v>8.5491562385843398</c:v>
                </c:pt>
              </c:numCache>
            </c:numRef>
          </c:yVal>
          <c:smooth val="0"/>
          <c:extLst>
            <c:ext xmlns:c16="http://schemas.microsoft.com/office/drawing/2014/chart" uri="{C3380CC4-5D6E-409C-BE32-E72D297353CC}">
              <c16:uniqueId val="{00000000-83AA-448C-8F40-478E2E27472F}"/>
            </c:ext>
          </c:extLst>
        </c:ser>
        <c:ser>
          <c:idx val="1"/>
          <c:order val="1"/>
          <c:tx>
            <c:v>地下水基準</c:v>
          </c:tx>
          <c:spPr>
            <a:ln w="19050">
              <a:solidFill>
                <a:srgbClr val="FF0000"/>
              </a:solidFill>
              <a:prstDash val="dash"/>
            </a:ln>
          </c:spPr>
          <c:marker>
            <c:symbol val="none"/>
          </c:marker>
          <c:xVal>
            <c:numRef>
              <c:f>計算シート_チオベンカルブ!$H$24:$I$24</c:f>
              <c:numCache>
                <c:formatCode>General</c:formatCode>
                <c:ptCount val="2"/>
                <c:pt idx="0">
                  <c:v>55</c:v>
                </c:pt>
                <c:pt idx="1">
                  <c:v>35</c:v>
                </c:pt>
              </c:numCache>
            </c:numRef>
          </c:xVal>
          <c:yVal>
            <c:numRef>
              <c:f>計算シート_チオベンカルブ!$H$23:$I$23</c:f>
              <c:numCache>
                <c:formatCode>General</c:formatCode>
                <c:ptCount val="2"/>
                <c:pt idx="0">
                  <c:v>0.02</c:v>
                </c:pt>
                <c:pt idx="1">
                  <c:v>0.02</c:v>
                </c:pt>
              </c:numCache>
            </c:numRef>
          </c:yVal>
          <c:smooth val="0"/>
          <c:extLst>
            <c:ext xmlns:c16="http://schemas.microsoft.com/office/drawing/2014/chart" uri="{C3380CC4-5D6E-409C-BE32-E72D297353CC}">
              <c16:uniqueId val="{00000001-83AA-448C-8F40-478E2E27472F}"/>
            </c:ext>
          </c:extLst>
        </c:ser>
        <c:dLbls>
          <c:showLegendKey val="0"/>
          <c:showVal val="0"/>
          <c:showCatName val="0"/>
          <c:showSerName val="0"/>
          <c:showPercent val="0"/>
          <c:showBubbleSize val="0"/>
        </c:dLbls>
        <c:axId val="210788352"/>
        <c:axId val="210791232"/>
      </c:scatterChart>
      <c:valAx>
        <c:axId val="210788352"/>
        <c:scaling>
          <c:orientation val="minMax"/>
        </c:scaling>
        <c:delete val="0"/>
        <c:axPos val="b"/>
        <c:majorGridlines/>
        <c:title>
          <c:tx>
            <c:rich>
              <a:bodyPr/>
              <a:lstStyle/>
              <a:p>
                <a:pPr>
                  <a:defRPr/>
                </a:pPr>
                <a:r>
                  <a:rPr lang="ja-JP" altLang="en-US"/>
                  <a:t>汚染源からの距離（</a:t>
                </a:r>
                <a:r>
                  <a:rPr lang="en-US" altLang="en-US"/>
                  <a:t>ｍ）</a:t>
                </a:r>
              </a:p>
            </c:rich>
          </c:tx>
          <c:overlay val="0"/>
        </c:title>
        <c:numFmt formatCode="General" sourceLinked="1"/>
        <c:majorTickMark val="cross"/>
        <c:minorTickMark val="out"/>
        <c:tickLblPos val="nextTo"/>
        <c:crossAx val="210791232"/>
        <c:crosses val="autoZero"/>
        <c:crossBetween val="midCat"/>
      </c:valAx>
      <c:valAx>
        <c:axId val="210791232"/>
        <c:scaling>
          <c:orientation val="minMax"/>
        </c:scaling>
        <c:delete val="0"/>
        <c:axPos val="l"/>
        <c:majorGridlines/>
        <c:title>
          <c:tx>
            <c:rich>
              <a:bodyPr rot="-5400000" vert="horz"/>
              <a:lstStyle/>
              <a:p>
                <a:pPr>
                  <a:defRPr/>
                </a:pPr>
                <a:r>
                  <a:rPr lang="ja-JP" altLang="en-US"/>
                  <a:t>地下水汚染濃度</a:t>
                </a:r>
                <a:r>
                  <a:rPr lang="en-US" altLang="ja-JP"/>
                  <a:t>(mg/L)</a:t>
                </a:r>
                <a:endParaRPr lang="ja-JP" altLang="en-US"/>
              </a:p>
            </c:rich>
          </c:tx>
          <c:overlay val="0"/>
        </c:title>
        <c:numFmt formatCode="General" sourceLinked="0"/>
        <c:majorTickMark val="cross"/>
        <c:minorTickMark val="out"/>
        <c:tickLblPos val="nextTo"/>
        <c:crossAx val="210788352"/>
        <c:crosses val="autoZero"/>
        <c:crossBetween val="midCat"/>
      </c:valAx>
    </c:plotArea>
    <c:legend>
      <c:legendPos val="b"/>
      <c:overlay val="0"/>
    </c:legend>
    <c:plotVisOnly val="1"/>
    <c:dispBlanksAs val="gap"/>
    <c:showDLblsOverMax val="0"/>
  </c:chart>
  <c:spPr>
    <a:ln>
      <a:noFill/>
    </a:ln>
  </c:spPr>
  <c:printSettings>
    <c:headerFooter/>
    <c:pageMargins b="0.75000000000000167" l="0.70000000000000062" r="0.70000000000000062" t="0.75000000000000167" header="0.30000000000000032" footer="0.3000000000000003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地下水濃度(mg/L)</c:v>
          </c:tx>
          <c:spPr>
            <a:ln w="19050">
              <a:solidFill>
                <a:schemeClr val="accent1"/>
              </a:solidFill>
            </a:ln>
          </c:spPr>
          <c:marker>
            <c:symbol val="none"/>
          </c:marker>
          <c:xVal>
            <c:numRef>
              <c:f>計算シート_チオベンカルブ!$I$30:$AM$30</c:f>
              <c:numCache>
                <c:formatCode>General</c:formatCode>
                <c:ptCount val="31"/>
                <c:pt idx="0">
                  <c:v>1</c:v>
                </c:pt>
                <c:pt idx="1">
                  <c:v>45</c:v>
                </c:pt>
                <c:pt idx="2">
                  <c:v>100000</c:v>
                </c:pt>
                <c:pt idx="3">
                  <c:v>200000</c:v>
                </c:pt>
                <c:pt idx="4">
                  <c:v>300000</c:v>
                </c:pt>
                <c:pt idx="5">
                  <c:v>400000</c:v>
                </c:pt>
                <c:pt idx="6">
                  <c:v>500000</c:v>
                </c:pt>
                <c:pt idx="7">
                  <c:v>600000</c:v>
                </c:pt>
                <c:pt idx="8">
                  <c:v>700000</c:v>
                </c:pt>
                <c:pt idx="9">
                  <c:v>800000</c:v>
                </c:pt>
                <c:pt idx="10">
                  <c:v>900000</c:v>
                </c:pt>
                <c:pt idx="11">
                  <c:v>1000000</c:v>
                </c:pt>
                <c:pt idx="12">
                  <c:v>10000</c:v>
                </c:pt>
                <c:pt idx="13">
                  <c:v>20000</c:v>
                </c:pt>
                <c:pt idx="14">
                  <c:v>30000</c:v>
                </c:pt>
                <c:pt idx="15">
                  <c:v>40000</c:v>
                </c:pt>
                <c:pt idx="16">
                  <c:v>50000</c:v>
                </c:pt>
                <c:pt idx="17">
                  <c:v>60000</c:v>
                </c:pt>
                <c:pt idx="18">
                  <c:v>70000</c:v>
                </c:pt>
                <c:pt idx="19">
                  <c:v>80000</c:v>
                </c:pt>
                <c:pt idx="20">
                  <c:v>90000</c:v>
                </c:pt>
                <c:pt idx="21" formatCode="#,##0_);[Red]\(#,##0\)">
                  <c:v>1000</c:v>
                </c:pt>
                <c:pt idx="22">
                  <c:v>2000</c:v>
                </c:pt>
                <c:pt idx="23">
                  <c:v>3000</c:v>
                </c:pt>
                <c:pt idx="24">
                  <c:v>4000</c:v>
                </c:pt>
                <c:pt idx="25">
                  <c:v>5000</c:v>
                </c:pt>
                <c:pt idx="26">
                  <c:v>6000</c:v>
                </c:pt>
                <c:pt idx="27">
                  <c:v>7000</c:v>
                </c:pt>
                <c:pt idx="28">
                  <c:v>8000</c:v>
                </c:pt>
                <c:pt idx="29">
                  <c:v>9000</c:v>
                </c:pt>
                <c:pt idx="30">
                  <c:v>10000</c:v>
                </c:pt>
              </c:numCache>
            </c:numRef>
          </c:xVal>
          <c:yVal>
            <c:numRef>
              <c:f>計算シート_チオベンカルブ!$I$27:$AM$27</c:f>
              <c:numCache>
                <c:formatCode>0.00E+00</c:formatCode>
                <c:ptCount val="31"/>
                <c:pt idx="0">
                  <c:v>10</c:v>
                </c:pt>
                <c:pt idx="1">
                  <c:v>1.8409576306433629E-2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2.3312415738113657E-52</c:v>
                </c:pt>
                <c:pt idx="22">
                  <c:v>2.4812889386455219E-177</c:v>
                </c:pt>
                <c:pt idx="23">
                  <c:v>0</c:v>
                </c:pt>
                <c:pt idx="24">
                  <c:v>0</c:v>
                </c:pt>
                <c:pt idx="25">
                  <c:v>0</c:v>
                </c:pt>
                <c:pt idx="26">
                  <c:v>0</c:v>
                </c:pt>
                <c:pt idx="27">
                  <c:v>0</c:v>
                </c:pt>
                <c:pt idx="28">
                  <c:v>0</c:v>
                </c:pt>
                <c:pt idx="29">
                  <c:v>0</c:v>
                </c:pt>
                <c:pt idx="30">
                  <c:v>0</c:v>
                </c:pt>
              </c:numCache>
            </c:numRef>
          </c:yVal>
          <c:smooth val="0"/>
          <c:extLst>
            <c:ext xmlns:c16="http://schemas.microsoft.com/office/drawing/2014/chart" uri="{C3380CC4-5D6E-409C-BE32-E72D297353CC}">
              <c16:uniqueId val="{00000000-F1D1-4669-BBD3-CDB77C7D4B40}"/>
            </c:ext>
          </c:extLst>
        </c:ser>
        <c:ser>
          <c:idx val="1"/>
          <c:order val="1"/>
          <c:tx>
            <c:v>地下水基準</c:v>
          </c:tx>
          <c:spPr>
            <a:ln w="19050">
              <a:solidFill>
                <a:srgbClr val="FF0000"/>
              </a:solidFill>
              <a:prstDash val="dash"/>
            </a:ln>
          </c:spPr>
          <c:marker>
            <c:symbol val="none"/>
          </c:marker>
          <c:xVal>
            <c:numRef>
              <c:f>計算シート_チオベンカルブ!$H$22:$I$22</c:f>
              <c:numCache>
                <c:formatCode>0.0E+00</c:formatCode>
                <c:ptCount val="2"/>
                <c:pt idx="0" formatCode="General">
                  <c:v>1</c:v>
                </c:pt>
                <c:pt idx="1">
                  <c:v>100</c:v>
                </c:pt>
              </c:numCache>
            </c:numRef>
          </c:xVal>
          <c:yVal>
            <c:numRef>
              <c:f>計算シート_チオベンカルブ!$H$23:$I$23</c:f>
              <c:numCache>
                <c:formatCode>General</c:formatCode>
                <c:ptCount val="2"/>
                <c:pt idx="0">
                  <c:v>0.02</c:v>
                </c:pt>
                <c:pt idx="1">
                  <c:v>0.02</c:v>
                </c:pt>
              </c:numCache>
            </c:numRef>
          </c:yVal>
          <c:smooth val="0"/>
          <c:extLst>
            <c:ext xmlns:c16="http://schemas.microsoft.com/office/drawing/2014/chart" uri="{C3380CC4-5D6E-409C-BE32-E72D297353CC}">
              <c16:uniqueId val="{00000001-F1D1-4669-BBD3-CDB77C7D4B40}"/>
            </c:ext>
          </c:extLst>
        </c:ser>
        <c:dLbls>
          <c:showLegendKey val="0"/>
          <c:showVal val="0"/>
          <c:showCatName val="0"/>
          <c:showSerName val="0"/>
          <c:showPercent val="0"/>
          <c:showBubbleSize val="0"/>
        </c:dLbls>
        <c:axId val="210792384"/>
        <c:axId val="210792960"/>
      </c:scatterChart>
      <c:valAx>
        <c:axId val="210792384"/>
        <c:scaling>
          <c:orientation val="minMax"/>
          <c:max val="500"/>
        </c:scaling>
        <c:delete val="0"/>
        <c:axPos val="b"/>
        <c:majorGridlines/>
        <c:title>
          <c:tx>
            <c:rich>
              <a:bodyPr/>
              <a:lstStyle/>
              <a:p>
                <a:pPr>
                  <a:defRPr/>
                </a:pPr>
                <a:r>
                  <a:rPr lang="ja-JP" altLang="en-US"/>
                  <a:t>汚染源からの距離（</a:t>
                </a:r>
                <a:r>
                  <a:rPr lang="en-US" altLang="en-US"/>
                  <a:t>ｍ）</a:t>
                </a:r>
              </a:p>
            </c:rich>
          </c:tx>
          <c:overlay val="0"/>
        </c:title>
        <c:numFmt formatCode="General" sourceLinked="1"/>
        <c:majorTickMark val="cross"/>
        <c:minorTickMark val="out"/>
        <c:tickLblPos val="nextTo"/>
        <c:crossAx val="210792960"/>
        <c:crossesAt val="1.0000000000000028E-3"/>
        <c:crossBetween val="midCat"/>
      </c:valAx>
      <c:valAx>
        <c:axId val="210792960"/>
        <c:scaling>
          <c:logBase val="10"/>
          <c:orientation val="minMax"/>
          <c:min val="1.0000000000000028E-3"/>
        </c:scaling>
        <c:delete val="0"/>
        <c:axPos val="l"/>
        <c:majorGridlines/>
        <c:title>
          <c:tx>
            <c:rich>
              <a:bodyPr rot="-5400000" vert="horz"/>
              <a:lstStyle/>
              <a:p>
                <a:pPr>
                  <a:defRPr/>
                </a:pPr>
                <a:r>
                  <a:rPr lang="ja-JP" altLang="en-US"/>
                  <a:t>地下水汚染濃度</a:t>
                </a:r>
                <a:r>
                  <a:rPr lang="en-US" altLang="ja-JP"/>
                  <a:t>(mg/L)</a:t>
                </a:r>
                <a:endParaRPr lang="ja-JP" altLang="en-US"/>
              </a:p>
            </c:rich>
          </c:tx>
          <c:overlay val="0"/>
        </c:title>
        <c:numFmt formatCode="General" sourceLinked="0"/>
        <c:majorTickMark val="cross"/>
        <c:minorTickMark val="out"/>
        <c:tickLblPos val="nextTo"/>
        <c:crossAx val="210792384"/>
        <c:crosses val="autoZero"/>
        <c:crossBetween val="midCat"/>
      </c:valAx>
    </c:plotArea>
    <c:legend>
      <c:legendPos val="b"/>
      <c:overlay val="0"/>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地下水濃度(mg/L)</c:v>
          </c:tx>
          <c:spPr>
            <a:ln w="28575">
              <a:noFill/>
            </a:ln>
          </c:spPr>
          <c:xVal>
            <c:numRef>
              <c:f>計算シート_PCB!$BI$30:$CE$30</c:f>
              <c:numCache>
                <c:formatCode>General</c:formatCode>
                <c:ptCount val="23"/>
                <c:pt idx="0">
                  <c:v>25</c:v>
                </c:pt>
                <c:pt idx="1">
                  <c:v>24</c:v>
                </c:pt>
                <c:pt idx="2">
                  <c:v>23</c:v>
                </c:pt>
                <c:pt idx="3">
                  <c:v>22</c:v>
                </c:pt>
                <c:pt idx="4">
                  <c:v>21</c:v>
                </c:pt>
                <c:pt idx="5">
                  <c:v>20</c:v>
                </c:pt>
                <c:pt idx="6">
                  <c:v>19</c:v>
                </c:pt>
                <c:pt idx="7">
                  <c:v>18</c:v>
                </c:pt>
                <c:pt idx="8">
                  <c:v>17</c:v>
                </c:pt>
                <c:pt idx="9">
                  <c:v>16</c:v>
                </c:pt>
                <c:pt idx="10">
                  <c:v>15</c:v>
                </c:pt>
                <c:pt idx="11">
                  <c:v>14</c:v>
                </c:pt>
                <c:pt idx="12">
                  <c:v>13</c:v>
                </c:pt>
                <c:pt idx="13">
                  <c:v>12</c:v>
                </c:pt>
                <c:pt idx="14">
                  <c:v>11</c:v>
                </c:pt>
                <c:pt idx="15">
                  <c:v>10</c:v>
                </c:pt>
                <c:pt idx="16">
                  <c:v>9</c:v>
                </c:pt>
                <c:pt idx="17">
                  <c:v>8</c:v>
                </c:pt>
                <c:pt idx="18">
                  <c:v>7</c:v>
                </c:pt>
                <c:pt idx="19">
                  <c:v>6</c:v>
                </c:pt>
                <c:pt idx="20">
                  <c:v>5</c:v>
                </c:pt>
                <c:pt idx="21">
                  <c:v>17</c:v>
                </c:pt>
                <c:pt idx="22">
                  <c:v>1</c:v>
                </c:pt>
              </c:numCache>
            </c:numRef>
          </c:xVal>
          <c:yVal>
            <c:numRef>
              <c:f>計算シート_PCB!$BI$27:$CE$27</c:f>
              <c:numCache>
                <c:formatCode>0.00E+00</c:formatCode>
                <c:ptCount val="23"/>
                <c:pt idx="0">
                  <c:v>5.356266459424546E-8</c:v>
                </c:pt>
                <c:pt idx="1">
                  <c:v>1.9834403711772651E-7</c:v>
                </c:pt>
                <c:pt idx="2">
                  <c:v>6.9783264542023439E-7</c:v>
                </c:pt>
                <c:pt idx="3">
                  <c:v>2.3331398188117205E-6</c:v>
                </c:pt>
                <c:pt idx="4">
                  <c:v>7.4144618608930201E-6</c:v>
                </c:pt>
                <c:pt idx="5">
                  <c:v>2.2401203795675469E-5</c:v>
                </c:pt>
                <c:pt idx="6">
                  <c:v>6.4362473531766497E-5</c:v>
                </c:pt>
                <c:pt idx="7">
                  <c:v>1.7591228685407353E-4</c:v>
                </c:pt>
                <c:pt idx="8">
                  <c:v>4.5752262841212586E-4</c:v>
                </c:pt>
                <c:pt idx="9">
                  <c:v>1.1328038423640808E-3</c:v>
                </c:pt>
                <c:pt idx="10">
                  <c:v>2.6712930318369471E-3</c:v>
                </c:pt>
                <c:pt idx="11">
                  <c:v>6.0026568015123386E-3</c:v>
                </c:pt>
                <c:pt idx="12">
                  <c:v>1.2861435316094847E-2</c:v>
                </c:pt>
                <c:pt idx="13">
                  <c:v>2.6295112736598781E-2</c:v>
                </c:pt>
                <c:pt idx="14">
                  <c:v>5.1342171671515745E-2</c:v>
                </c:pt>
                <c:pt idx="15">
                  <c:v>9.5837165212580053E-2</c:v>
                </c:pt>
                <c:pt idx="16">
                  <c:v>0.17123559668711905</c:v>
                </c:pt>
                <c:pt idx="17">
                  <c:v>0.29330170424544205</c:v>
                </c:pt>
                <c:pt idx="18">
                  <c:v>0.48251883363254333</c:v>
                </c:pt>
                <c:pt idx="19">
                  <c:v>0.76423268512659992</c:v>
                </c:pt>
                <c:pt idx="20">
                  <c:v>1.1688936969741626</c:v>
                </c:pt>
                <c:pt idx="21">
                  <c:v>4.5752262841212586E-4</c:v>
                </c:pt>
                <c:pt idx="22">
                  <c:v>4.90630369779403</c:v>
                </c:pt>
              </c:numCache>
            </c:numRef>
          </c:yVal>
          <c:smooth val="0"/>
          <c:extLst>
            <c:ext xmlns:c16="http://schemas.microsoft.com/office/drawing/2014/chart" uri="{C3380CC4-5D6E-409C-BE32-E72D297353CC}">
              <c16:uniqueId val="{00000000-83AA-448C-8F40-478E2E27472F}"/>
            </c:ext>
          </c:extLst>
        </c:ser>
        <c:ser>
          <c:idx val="1"/>
          <c:order val="1"/>
          <c:tx>
            <c:v>地下水基準</c:v>
          </c:tx>
          <c:spPr>
            <a:ln w="19050">
              <a:solidFill>
                <a:srgbClr val="FF0000"/>
              </a:solidFill>
              <a:prstDash val="dash"/>
            </a:ln>
          </c:spPr>
          <c:marker>
            <c:symbol val="none"/>
          </c:marker>
          <c:xVal>
            <c:numRef>
              <c:f>計算シート_PCB!$H$24:$I$24</c:f>
              <c:numCache>
                <c:formatCode>General</c:formatCode>
                <c:ptCount val="2"/>
                <c:pt idx="0">
                  <c:v>25</c:v>
                </c:pt>
                <c:pt idx="1">
                  <c:v>5</c:v>
                </c:pt>
              </c:numCache>
            </c:numRef>
          </c:xVal>
          <c:yVal>
            <c:numRef>
              <c:f>計算シート_PCB!$H$23:$I$23</c:f>
              <c:numCache>
                <c:formatCode>General</c:formatCode>
                <c:ptCount val="2"/>
                <c:pt idx="0">
                  <c:v>5.0000000000000001E-4</c:v>
                </c:pt>
                <c:pt idx="1">
                  <c:v>5.0000000000000001E-4</c:v>
                </c:pt>
              </c:numCache>
            </c:numRef>
          </c:yVal>
          <c:smooth val="0"/>
          <c:extLst>
            <c:ext xmlns:c16="http://schemas.microsoft.com/office/drawing/2014/chart" uri="{C3380CC4-5D6E-409C-BE32-E72D297353CC}">
              <c16:uniqueId val="{00000001-83AA-448C-8F40-478E2E27472F}"/>
            </c:ext>
          </c:extLst>
        </c:ser>
        <c:dLbls>
          <c:showLegendKey val="0"/>
          <c:showVal val="0"/>
          <c:showCatName val="0"/>
          <c:showSerName val="0"/>
          <c:showPercent val="0"/>
          <c:showBubbleSize val="0"/>
        </c:dLbls>
        <c:axId val="210795840"/>
        <c:axId val="211386368"/>
      </c:scatterChart>
      <c:valAx>
        <c:axId val="210795840"/>
        <c:scaling>
          <c:orientation val="minMax"/>
        </c:scaling>
        <c:delete val="0"/>
        <c:axPos val="b"/>
        <c:majorGridlines/>
        <c:title>
          <c:tx>
            <c:rich>
              <a:bodyPr/>
              <a:lstStyle/>
              <a:p>
                <a:pPr>
                  <a:defRPr/>
                </a:pPr>
                <a:r>
                  <a:rPr lang="ja-JP" altLang="en-US"/>
                  <a:t>汚染源からの距離（</a:t>
                </a:r>
                <a:r>
                  <a:rPr lang="en-US" altLang="en-US"/>
                  <a:t>ｍ）</a:t>
                </a:r>
              </a:p>
            </c:rich>
          </c:tx>
          <c:overlay val="0"/>
        </c:title>
        <c:numFmt formatCode="General" sourceLinked="1"/>
        <c:majorTickMark val="cross"/>
        <c:minorTickMark val="out"/>
        <c:tickLblPos val="nextTo"/>
        <c:crossAx val="211386368"/>
        <c:crosses val="autoZero"/>
        <c:crossBetween val="midCat"/>
      </c:valAx>
      <c:valAx>
        <c:axId val="211386368"/>
        <c:scaling>
          <c:orientation val="minMax"/>
        </c:scaling>
        <c:delete val="0"/>
        <c:axPos val="l"/>
        <c:majorGridlines/>
        <c:title>
          <c:tx>
            <c:rich>
              <a:bodyPr rot="-5400000" vert="horz"/>
              <a:lstStyle/>
              <a:p>
                <a:pPr>
                  <a:defRPr/>
                </a:pPr>
                <a:r>
                  <a:rPr lang="ja-JP" altLang="en-US"/>
                  <a:t>地下水汚染濃度</a:t>
                </a:r>
                <a:r>
                  <a:rPr lang="en-US" altLang="ja-JP"/>
                  <a:t>(mg/L)</a:t>
                </a:r>
                <a:endParaRPr lang="ja-JP" altLang="en-US"/>
              </a:p>
            </c:rich>
          </c:tx>
          <c:overlay val="0"/>
        </c:title>
        <c:numFmt formatCode="General" sourceLinked="0"/>
        <c:majorTickMark val="cross"/>
        <c:minorTickMark val="out"/>
        <c:tickLblPos val="nextTo"/>
        <c:crossAx val="210795840"/>
        <c:crosses val="autoZero"/>
        <c:crossBetween val="midCat"/>
      </c:valAx>
    </c:plotArea>
    <c:legend>
      <c:legendPos val="b"/>
      <c:overlay val="0"/>
    </c:legend>
    <c:plotVisOnly val="1"/>
    <c:dispBlanksAs val="gap"/>
    <c:showDLblsOverMax val="0"/>
  </c:chart>
  <c:spPr>
    <a:ln>
      <a:noFill/>
    </a:ln>
  </c:spPr>
  <c:printSettings>
    <c:headerFooter/>
    <c:pageMargins b="0.75000000000000167" l="0.70000000000000062" r="0.70000000000000062" t="0.75000000000000167" header="0.30000000000000032" footer="0.3000000000000003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地下水濃度(mg/L)</c:v>
          </c:tx>
          <c:spPr>
            <a:ln w="19050">
              <a:solidFill>
                <a:schemeClr val="accent1"/>
              </a:solidFill>
            </a:ln>
          </c:spPr>
          <c:marker>
            <c:symbol val="none"/>
          </c:marker>
          <c:xVal>
            <c:numRef>
              <c:f>計算シート_PCB!$I$30:$AM$30</c:f>
              <c:numCache>
                <c:formatCode>General</c:formatCode>
                <c:ptCount val="31"/>
                <c:pt idx="0">
                  <c:v>1</c:v>
                </c:pt>
                <c:pt idx="1">
                  <c:v>17</c:v>
                </c:pt>
                <c:pt idx="2">
                  <c:v>100000</c:v>
                </c:pt>
                <c:pt idx="3">
                  <c:v>200000</c:v>
                </c:pt>
                <c:pt idx="4">
                  <c:v>300000</c:v>
                </c:pt>
                <c:pt idx="5">
                  <c:v>400000</c:v>
                </c:pt>
                <c:pt idx="6">
                  <c:v>500000</c:v>
                </c:pt>
                <c:pt idx="7">
                  <c:v>600000</c:v>
                </c:pt>
                <c:pt idx="8">
                  <c:v>700000</c:v>
                </c:pt>
                <c:pt idx="9">
                  <c:v>800000</c:v>
                </c:pt>
                <c:pt idx="10">
                  <c:v>900000</c:v>
                </c:pt>
                <c:pt idx="11">
                  <c:v>1000000</c:v>
                </c:pt>
                <c:pt idx="12">
                  <c:v>10000</c:v>
                </c:pt>
                <c:pt idx="13">
                  <c:v>20000</c:v>
                </c:pt>
                <c:pt idx="14">
                  <c:v>30000</c:v>
                </c:pt>
                <c:pt idx="15">
                  <c:v>40000</c:v>
                </c:pt>
                <c:pt idx="16">
                  <c:v>50000</c:v>
                </c:pt>
                <c:pt idx="17">
                  <c:v>60000</c:v>
                </c:pt>
                <c:pt idx="18">
                  <c:v>70000</c:v>
                </c:pt>
                <c:pt idx="19">
                  <c:v>80000</c:v>
                </c:pt>
                <c:pt idx="20">
                  <c:v>90000</c:v>
                </c:pt>
                <c:pt idx="21" formatCode="#,##0_);[Red]\(#,##0\)">
                  <c:v>1000</c:v>
                </c:pt>
                <c:pt idx="22">
                  <c:v>2000</c:v>
                </c:pt>
                <c:pt idx="23">
                  <c:v>3000</c:v>
                </c:pt>
                <c:pt idx="24">
                  <c:v>4000</c:v>
                </c:pt>
                <c:pt idx="25">
                  <c:v>5000</c:v>
                </c:pt>
                <c:pt idx="26">
                  <c:v>6000</c:v>
                </c:pt>
                <c:pt idx="27">
                  <c:v>7000</c:v>
                </c:pt>
                <c:pt idx="28">
                  <c:v>8000</c:v>
                </c:pt>
                <c:pt idx="29">
                  <c:v>9000</c:v>
                </c:pt>
                <c:pt idx="30">
                  <c:v>10000</c:v>
                </c:pt>
              </c:numCache>
            </c:numRef>
          </c:xVal>
          <c:yVal>
            <c:numRef>
              <c:f>計算シート_PCB!$I$27:$AM$27</c:f>
              <c:numCache>
                <c:formatCode>0.00E+00</c:formatCode>
                <c:ptCount val="31"/>
                <c:pt idx="0">
                  <c:v>10</c:v>
                </c:pt>
                <c:pt idx="1">
                  <c:v>4.5752262841212586E-4</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yVal>
          <c:smooth val="0"/>
          <c:extLst>
            <c:ext xmlns:c16="http://schemas.microsoft.com/office/drawing/2014/chart" uri="{C3380CC4-5D6E-409C-BE32-E72D297353CC}">
              <c16:uniqueId val="{00000000-F1D1-4669-BBD3-CDB77C7D4B40}"/>
            </c:ext>
          </c:extLst>
        </c:ser>
        <c:ser>
          <c:idx val="1"/>
          <c:order val="1"/>
          <c:tx>
            <c:v>地下水基準</c:v>
          </c:tx>
          <c:spPr>
            <a:ln w="19050">
              <a:solidFill>
                <a:srgbClr val="FF0000"/>
              </a:solidFill>
              <a:prstDash val="dash"/>
            </a:ln>
          </c:spPr>
          <c:marker>
            <c:symbol val="none"/>
          </c:marker>
          <c:xVal>
            <c:numRef>
              <c:f>計算シート_PCB!$H$22:$I$22</c:f>
              <c:numCache>
                <c:formatCode>0.0E+00</c:formatCode>
                <c:ptCount val="2"/>
                <c:pt idx="0" formatCode="General">
                  <c:v>1</c:v>
                </c:pt>
                <c:pt idx="1">
                  <c:v>100</c:v>
                </c:pt>
              </c:numCache>
            </c:numRef>
          </c:xVal>
          <c:yVal>
            <c:numRef>
              <c:f>計算シート_PCB!$H$23:$I$23</c:f>
              <c:numCache>
                <c:formatCode>General</c:formatCode>
                <c:ptCount val="2"/>
                <c:pt idx="0">
                  <c:v>5.0000000000000001E-4</c:v>
                </c:pt>
                <c:pt idx="1">
                  <c:v>5.0000000000000001E-4</c:v>
                </c:pt>
              </c:numCache>
            </c:numRef>
          </c:yVal>
          <c:smooth val="0"/>
          <c:extLst>
            <c:ext xmlns:c16="http://schemas.microsoft.com/office/drawing/2014/chart" uri="{C3380CC4-5D6E-409C-BE32-E72D297353CC}">
              <c16:uniqueId val="{00000001-F1D1-4669-BBD3-CDB77C7D4B40}"/>
            </c:ext>
          </c:extLst>
        </c:ser>
        <c:dLbls>
          <c:showLegendKey val="0"/>
          <c:showVal val="0"/>
          <c:showCatName val="0"/>
          <c:showSerName val="0"/>
          <c:showPercent val="0"/>
          <c:showBubbleSize val="0"/>
        </c:dLbls>
        <c:axId val="211386944"/>
        <c:axId val="211387520"/>
      </c:scatterChart>
      <c:valAx>
        <c:axId val="211386944"/>
        <c:scaling>
          <c:orientation val="minMax"/>
          <c:max val="500"/>
        </c:scaling>
        <c:delete val="0"/>
        <c:axPos val="b"/>
        <c:majorGridlines/>
        <c:title>
          <c:tx>
            <c:rich>
              <a:bodyPr/>
              <a:lstStyle/>
              <a:p>
                <a:pPr>
                  <a:defRPr/>
                </a:pPr>
                <a:r>
                  <a:rPr lang="ja-JP" altLang="en-US"/>
                  <a:t>汚染源からの距離（</a:t>
                </a:r>
                <a:r>
                  <a:rPr lang="en-US" altLang="en-US"/>
                  <a:t>ｍ）</a:t>
                </a:r>
              </a:p>
            </c:rich>
          </c:tx>
          <c:overlay val="0"/>
        </c:title>
        <c:numFmt formatCode="General" sourceLinked="1"/>
        <c:majorTickMark val="cross"/>
        <c:minorTickMark val="out"/>
        <c:tickLblPos val="nextTo"/>
        <c:crossAx val="211387520"/>
        <c:crossesAt val="1.0000000000000028E-3"/>
        <c:crossBetween val="midCat"/>
      </c:valAx>
      <c:valAx>
        <c:axId val="211387520"/>
        <c:scaling>
          <c:logBase val="10"/>
          <c:orientation val="minMax"/>
          <c:min val="1.0000000000000028E-3"/>
        </c:scaling>
        <c:delete val="0"/>
        <c:axPos val="l"/>
        <c:majorGridlines/>
        <c:title>
          <c:tx>
            <c:rich>
              <a:bodyPr rot="-5400000" vert="horz"/>
              <a:lstStyle/>
              <a:p>
                <a:pPr>
                  <a:defRPr/>
                </a:pPr>
                <a:r>
                  <a:rPr lang="ja-JP" altLang="en-US"/>
                  <a:t>地下水汚染濃度</a:t>
                </a:r>
                <a:r>
                  <a:rPr lang="en-US" altLang="ja-JP"/>
                  <a:t>(mg/L)</a:t>
                </a:r>
                <a:endParaRPr lang="ja-JP" altLang="en-US"/>
              </a:p>
            </c:rich>
          </c:tx>
          <c:overlay val="0"/>
        </c:title>
        <c:numFmt formatCode="General" sourceLinked="0"/>
        <c:majorTickMark val="cross"/>
        <c:minorTickMark val="out"/>
        <c:tickLblPos val="nextTo"/>
        <c:crossAx val="211386944"/>
        <c:crosses val="autoZero"/>
        <c:crossBetween val="midCat"/>
      </c:valAx>
    </c:plotArea>
    <c:legend>
      <c:legendPos val="b"/>
      <c:overlay val="0"/>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地下水濃度(mg/L)</c:v>
          </c:tx>
          <c:spPr>
            <a:ln w="28575">
              <a:noFill/>
            </a:ln>
          </c:spPr>
          <c:xVal>
            <c:numRef>
              <c:f>計算シート_有機リン!$BI$30:$CE$30</c:f>
              <c:numCache>
                <c:formatCode>General</c:formatCode>
                <c:ptCount val="23"/>
                <c:pt idx="0">
                  <c:v>35</c:v>
                </c:pt>
                <c:pt idx="1">
                  <c:v>34</c:v>
                </c:pt>
                <c:pt idx="2">
                  <c:v>33</c:v>
                </c:pt>
                <c:pt idx="3">
                  <c:v>32</c:v>
                </c:pt>
                <c:pt idx="4">
                  <c:v>31</c:v>
                </c:pt>
                <c:pt idx="5">
                  <c:v>30</c:v>
                </c:pt>
                <c:pt idx="6">
                  <c:v>29</c:v>
                </c:pt>
                <c:pt idx="7">
                  <c:v>28</c:v>
                </c:pt>
                <c:pt idx="8">
                  <c:v>27</c:v>
                </c:pt>
                <c:pt idx="9">
                  <c:v>26</c:v>
                </c:pt>
                <c:pt idx="10">
                  <c:v>25</c:v>
                </c:pt>
                <c:pt idx="11">
                  <c:v>24</c:v>
                </c:pt>
                <c:pt idx="12">
                  <c:v>23</c:v>
                </c:pt>
                <c:pt idx="13">
                  <c:v>22</c:v>
                </c:pt>
                <c:pt idx="14">
                  <c:v>21</c:v>
                </c:pt>
                <c:pt idx="15">
                  <c:v>20</c:v>
                </c:pt>
                <c:pt idx="16">
                  <c:v>19</c:v>
                </c:pt>
                <c:pt idx="17">
                  <c:v>18</c:v>
                </c:pt>
                <c:pt idx="18">
                  <c:v>17</c:v>
                </c:pt>
                <c:pt idx="19">
                  <c:v>16</c:v>
                </c:pt>
                <c:pt idx="20">
                  <c:v>15</c:v>
                </c:pt>
                <c:pt idx="21">
                  <c:v>26</c:v>
                </c:pt>
                <c:pt idx="22">
                  <c:v>1</c:v>
                </c:pt>
              </c:numCache>
            </c:numRef>
          </c:xVal>
          <c:yVal>
            <c:numRef>
              <c:f>計算シート_有機リン!$BI$27:$CE$27</c:f>
              <c:numCache>
                <c:formatCode>0.00E+00</c:formatCode>
                <c:ptCount val="23"/>
                <c:pt idx="0">
                  <c:v>2.4831192057327922E-2</c:v>
                </c:pt>
                <c:pt idx="1">
                  <c:v>2.8764148963228965E-2</c:v>
                </c:pt>
                <c:pt idx="2">
                  <c:v>3.3333379209096549E-2</c:v>
                </c:pt>
                <c:pt idx="3">
                  <c:v>3.8644818261638826E-2</c:v>
                </c:pt>
                <c:pt idx="4">
                  <c:v>4.482275034033293E-2</c:v>
                </c:pt>
                <c:pt idx="5">
                  <c:v>5.2013165404556208E-2</c:v>
                </c:pt>
                <c:pt idx="6">
                  <c:v>6.0387778232119396E-2</c:v>
                </c:pt>
                <c:pt idx="7">
                  <c:v>7.0148853877684686E-2</c:v>
                </c:pt>
                <c:pt idx="8">
                  <c:v>8.1535019431597439E-2</c:v>
                </c:pt>
                <c:pt idx="9">
                  <c:v>9.482828779816653E-2</c:v>
                </c:pt>
                <c:pt idx="10">
                  <c:v>0.11036257855715641</c:v>
                </c:pt>
                <c:pt idx="11">
                  <c:v>0.12853409854904357</c:v>
                </c:pt>
                <c:pt idx="12">
                  <c:v>0.14981404720712432</c:v>
                </c:pt>
                <c:pt idx="13">
                  <c:v>0.17476424818699382</c:v>
                </c:pt>
                <c:pt idx="14">
                  <c:v>0.20405649296465975</c:v>
                </c:pt>
                <c:pt idx="15">
                  <c:v>0.23849663343694194</c:v>
                </c:pt>
                <c:pt idx="16">
                  <c:v>0.27905480831862151</c:v>
                </c:pt>
                <c:pt idx="17">
                  <c:v>0.3269036762877256</c:v>
                </c:pt>
                <c:pt idx="18">
                  <c:v>0.38346722498696295</c:v>
                </c:pt>
                <c:pt idx="19">
                  <c:v>0.45048373507036243</c:v>
                </c:pt>
                <c:pt idx="20">
                  <c:v>0.53008797200978108</c:v>
                </c:pt>
                <c:pt idx="21">
                  <c:v>9.482828779816653E-2</c:v>
                </c:pt>
                <c:pt idx="22">
                  <c:v>8.3328733955370922</c:v>
                </c:pt>
              </c:numCache>
            </c:numRef>
          </c:yVal>
          <c:smooth val="0"/>
          <c:extLst>
            <c:ext xmlns:c16="http://schemas.microsoft.com/office/drawing/2014/chart" uri="{C3380CC4-5D6E-409C-BE32-E72D297353CC}">
              <c16:uniqueId val="{00000000-83AA-448C-8F40-478E2E27472F}"/>
            </c:ext>
          </c:extLst>
        </c:ser>
        <c:ser>
          <c:idx val="1"/>
          <c:order val="1"/>
          <c:tx>
            <c:v>地下水基準</c:v>
          </c:tx>
          <c:spPr>
            <a:ln w="19050">
              <a:solidFill>
                <a:srgbClr val="FF0000"/>
              </a:solidFill>
              <a:prstDash val="dash"/>
            </a:ln>
          </c:spPr>
          <c:marker>
            <c:symbol val="none"/>
          </c:marker>
          <c:xVal>
            <c:numRef>
              <c:f>計算シート_有機リン!$H$24:$I$24</c:f>
              <c:numCache>
                <c:formatCode>General</c:formatCode>
                <c:ptCount val="2"/>
                <c:pt idx="0">
                  <c:v>35</c:v>
                </c:pt>
                <c:pt idx="1">
                  <c:v>15</c:v>
                </c:pt>
              </c:numCache>
            </c:numRef>
          </c:xVal>
          <c:yVal>
            <c:numRef>
              <c:f>計算シート_有機リン!$H$23:$I$23</c:f>
              <c:numCache>
                <c:formatCode>General</c:formatCode>
                <c:ptCount val="2"/>
                <c:pt idx="0">
                  <c:v>0.1</c:v>
                </c:pt>
                <c:pt idx="1">
                  <c:v>0.1</c:v>
                </c:pt>
              </c:numCache>
            </c:numRef>
          </c:yVal>
          <c:smooth val="0"/>
          <c:extLst>
            <c:ext xmlns:c16="http://schemas.microsoft.com/office/drawing/2014/chart" uri="{C3380CC4-5D6E-409C-BE32-E72D297353CC}">
              <c16:uniqueId val="{00000001-83AA-448C-8F40-478E2E27472F}"/>
            </c:ext>
          </c:extLst>
        </c:ser>
        <c:dLbls>
          <c:showLegendKey val="0"/>
          <c:showVal val="0"/>
          <c:showCatName val="0"/>
          <c:showSerName val="0"/>
          <c:showPercent val="0"/>
          <c:showBubbleSize val="0"/>
        </c:dLbls>
        <c:axId val="211390976"/>
        <c:axId val="211391552"/>
      </c:scatterChart>
      <c:valAx>
        <c:axId val="211390976"/>
        <c:scaling>
          <c:orientation val="minMax"/>
        </c:scaling>
        <c:delete val="0"/>
        <c:axPos val="b"/>
        <c:majorGridlines/>
        <c:title>
          <c:tx>
            <c:rich>
              <a:bodyPr/>
              <a:lstStyle/>
              <a:p>
                <a:pPr>
                  <a:defRPr/>
                </a:pPr>
                <a:r>
                  <a:rPr lang="ja-JP" altLang="en-US"/>
                  <a:t>汚染源からの距離（</a:t>
                </a:r>
                <a:r>
                  <a:rPr lang="en-US" altLang="en-US"/>
                  <a:t>ｍ）</a:t>
                </a:r>
              </a:p>
            </c:rich>
          </c:tx>
          <c:overlay val="0"/>
        </c:title>
        <c:numFmt formatCode="General" sourceLinked="1"/>
        <c:majorTickMark val="cross"/>
        <c:minorTickMark val="out"/>
        <c:tickLblPos val="nextTo"/>
        <c:crossAx val="211391552"/>
        <c:crosses val="autoZero"/>
        <c:crossBetween val="midCat"/>
      </c:valAx>
      <c:valAx>
        <c:axId val="211391552"/>
        <c:scaling>
          <c:orientation val="minMax"/>
        </c:scaling>
        <c:delete val="0"/>
        <c:axPos val="l"/>
        <c:majorGridlines/>
        <c:title>
          <c:tx>
            <c:rich>
              <a:bodyPr rot="-5400000" vert="horz"/>
              <a:lstStyle/>
              <a:p>
                <a:pPr>
                  <a:defRPr/>
                </a:pPr>
                <a:r>
                  <a:rPr lang="ja-JP" altLang="en-US"/>
                  <a:t>地下水汚染濃度</a:t>
                </a:r>
                <a:r>
                  <a:rPr lang="en-US" altLang="ja-JP"/>
                  <a:t>(mg/L)</a:t>
                </a:r>
                <a:endParaRPr lang="ja-JP" altLang="en-US"/>
              </a:p>
            </c:rich>
          </c:tx>
          <c:overlay val="0"/>
        </c:title>
        <c:numFmt formatCode="General" sourceLinked="0"/>
        <c:majorTickMark val="cross"/>
        <c:minorTickMark val="out"/>
        <c:tickLblPos val="nextTo"/>
        <c:crossAx val="211390976"/>
        <c:crosses val="autoZero"/>
        <c:crossBetween val="midCat"/>
      </c:valAx>
    </c:plotArea>
    <c:legend>
      <c:legendPos val="b"/>
      <c:overlay val="0"/>
    </c:legend>
    <c:plotVisOnly val="1"/>
    <c:dispBlanksAs val="gap"/>
    <c:showDLblsOverMax val="0"/>
  </c:chart>
  <c:spPr>
    <a:ln>
      <a:noFill/>
    </a:ln>
  </c:spPr>
  <c:printSettings>
    <c:headerFooter/>
    <c:pageMargins b="0.75000000000000167" l="0.70000000000000062" r="0.70000000000000062" t="0.75000000000000167" header="0.30000000000000032" footer="0.30000000000000032"/>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地下水濃度(mg/L)</c:v>
          </c:tx>
          <c:spPr>
            <a:ln w="19050">
              <a:solidFill>
                <a:schemeClr val="accent1"/>
              </a:solidFill>
            </a:ln>
          </c:spPr>
          <c:marker>
            <c:symbol val="none"/>
          </c:marker>
          <c:xVal>
            <c:numRef>
              <c:f>計算シート_有機リン!$I$30:$AM$30</c:f>
              <c:numCache>
                <c:formatCode>General</c:formatCode>
                <c:ptCount val="31"/>
                <c:pt idx="0">
                  <c:v>1</c:v>
                </c:pt>
                <c:pt idx="1">
                  <c:v>26</c:v>
                </c:pt>
                <c:pt idx="2">
                  <c:v>100000</c:v>
                </c:pt>
                <c:pt idx="3">
                  <c:v>200000</c:v>
                </c:pt>
                <c:pt idx="4">
                  <c:v>300000</c:v>
                </c:pt>
                <c:pt idx="5">
                  <c:v>400000</c:v>
                </c:pt>
                <c:pt idx="6">
                  <c:v>500000</c:v>
                </c:pt>
                <c:pt idx="7">
                  <c:v>600000</c:v>
                </c:pt>
                <c:pt idx="8">
                  <c:v>700000</c:v>
                </c:pt>
                <c:pt idx="9">
                  <c:v>800000</c:v>
                </c:pt>
                <c:pt idx="10">
                  <c:v>900000</c:v>
                </c:pt>
                <c:pt idx="11">
                  <c:v>1000000</c:v>
                </c:pt>
                <c:pt idx="12">
                  <c:v>10000</c:v>
                </c:pt>
                <c:pt idx="13">
                  <c:v>20000</c:v>
                </c:pt>
                <c:pt idx="14">
                  <c:v>30000</c:v>
                </c:pt>
                <c:pt idx="15">
                  <c:v>40000</c:v>
                </c:pt>
                <c:pt idx="16">
                  <c:v>50000</c:v>
                </c:pt>
                <c:pt idx="17">
                  <c:v>60000</c:v>
                </c:pt>
                <c:pt idx="18">
                  <c:v>70000</c:v>
                </c:pt>
                <c:pt idx="19">
                  <c:v>80000</c:v>
                </c:pt>
                <c:pt idx="20">
                  <c:v>90000</c:v>
                </c:pt>
                <c:pt idx="21" formatCode="#,##0_);[Red]\(#,##0\)">
                  <c:v>1000</c:v>
                </c:pt>
                <c:pt idx="22">
                  <c:v>2000</c:v>
                </c:pt>
                <c:pt idx="23">
                  <c:v>3000</c:v>
                </c:pt>
                <c:pt idx="24">
                  <c:v>4000</c:v>
                </c:pt>
                <c:pt idx="25">
                  <c:v>5000</c:v>
                </c:pt>
                <c:pt idx="26">
                  <c:v>6000</c:v>
                </c:pt>
                <c:pt idx="27">
                  <c:v>7000</c:v>
                </c:pt>
                <c:pt idx="28">
                  <c:v>8000</c:v>
                </c:pt>
                <c:pt idx="29">
                  <c:v>9000</c:v>
                </c:pt>
                <c:pt idx="30">
                  <c:v>10000</c:v>
                </c:pt>
              </c:numCache>
            </c:numRef>
          </c:xVal>
          <c:yVal>
            <c:numRef>
              <c:f>計算シート_有機リン!$I$27:$AM$27</c:f>
              <c:numCache>
                <c:formatCode>0.00E+00</c:formatCode>
                <c:ptCount val="31"/>
                <c:pt idx="0">
                  <c:v>10</c:v>
                </c:pt>
                <c:pt idx="1">
                  <c:v>9.482828779816653E-2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7.182245420676681E-59</c:v>
                </c:pt>
                <c:pt idx="22">
                  <c:v>4.114611255216518E-150</c:v>
                </c:pt>
                <c:pt idx="23">
                  <c:v>0</c:v>
                </c:pt>
                <c:pt idx="24">
                  <c:v>0</c:v>
                </c:pt>
                <c:pt idx="25">
                  <c:v>0</c:v>
                </c:pt>
                <c:pt idx="26">
                  <c:v>0</c:v>
                </c:pt>
                <c:pt idx="27">
                  <c:v>0</c:v>
                </c:pt>
                <c:pt idx="28">
                  <c:v>0</c:v>
                </c:pt>
                <c:pt idx="29">
                  <c:v>0</c:v>
                </c:pt>
                <c:pt idx="30">
                  <c:v>0</c:v>
                </c:pt>
              </c:numCache>
            </c:numRef>
          </c:yVal>
          <c:smooth val="0"/>
          <c:extLst>
            <c:ext xmlns:c16="http://schemas.microsoft.com/office/drawing/2014/chart" uri="{C3380CC4-5D6E-409C-BE32-E72D297353CC}">
              <c16:uniqueId val="{00000000-F1D1-4669-BBD3-CDB77C7D4B40}"/>
            </c:ext>
          </c:extLst>
        </c:ser>
        <c:ser>
          <c:idx val="1"/>
          <c:order val="1"/>
          <c:tx>
            <c:v>地下水基準</c:v>
          </c:tx>
          <c:spPr>
            <a:ln w="19050">
              <a:solidFill>
                <a:srgbClr val="FF0000"/>
              </a:solidFill>
              <a:prstDash val="dash"/>
            </a:ln>
          </c:spPr>
          <c:marker>
            <c:symbol val="none"/>
          </c:marker>
          <c:xVal>
            <c:numRef>
              <c:f>計算シート_有機リン!$H$22:$I$22</c:f>
              <c:numCache>
                <c:formatCode>0.0E+00</c:formatCode>
                <c:ptCount val="2"/>
                <c:pt idx="0" formatCode="General">
                  <c:v>1</c:v>
                </c:pt>
                <c:pt idx="1">
                  <c:v>100</c:v>
                </c:pt>
              </c:numCache>
            </c:numRef>
          </c:xVal>
          <c:yVal>
            <c:numRef>
              <c:f>計算シート_有機リン!$H$23:$I$23</c:f>
              <c:numCache>
                <c:formatCode>General</c:formatCode>
                <c:ptCount val="2"/>
                <c:pt idx="0">
                  <c:v>0.1</c:v>
                </c:pt>
                <c:pt idx="1">
                  <c:v>0.1</c:v>
                </c:pt>
              </c:numCache>
            </c:numRef>
          </c:yVal>
          <c:smooth val="0"/>
          <c:extLst>
            <c:ext xmlns:c16="http://schemas.microsoft.com/office/drawing/2014/chart" uri="{C3380CC4-5D6E-409C-BE32-E72D297353CC}">
              <c16:uniqueId val="{00000001-F1D1-4669-BBD3-CDB77C7D4B40}"/>
            </c:ext>
          </c:extLst>
        </c:ser>
        <c:dLbls>
          <c:showLegendKey val="0"/>
          <c:showVal val="0"/>
          <c:showCatName val="0"/>
          <c:showSerName val="0"/>
          <c:showPercent val="0"/>
          <c:showBubbleSize val="0"/>
        </c:dLbls>
        <c:axId val="211392128"/>
        <c:axId val="211392704"/>
      </c:scatterChart>
      <c:valAx>
        <c:axId val="211392128"/>
        <c:scaling>
          <c:orientation val="minMax"/>
          <c:max val="500"/>
        </c:scaling>
        <c:delete val="0"/>
        <c:axPos val="b"/>
        <c:majorGridlines/>
        <c:title>
          <c:tx>
            <c:rich>
              <a:bodyPr/>
              <a:lstStyle/>
              <a:p>
                <a:pPr>
                  <a:defRPr/>
                </a:pPr>
                <a:r>
                  <a:rPr lang="ja-JP" altLang="en-US"/>
                  <a:t>汚染源からの距離（</a:t>
                </a:r>
                <a:r>
                  <a:rPr lang="en-US" altLang="en-US"/>
                  <a:t>ｍ）</a:t>
                </a:r>
              </a:p>
            </c:rich>
          </c:tx>
          <c:overlay val="0"/>
        </c:title>
        <c:numFmt formatCode="General" sourceLinked="1"/>
        <c:majorTickMark val="cross"/>
        <c:minorTickMark val="out"/>
        <c:tickLblPos val="nextTo"/>
        <c:crossAx val="211392704"/>
        <c:crossesAt val="1.0000000000000028E-3"/>
        <c:crossBetween val="midCat"/>
      </c:valAx>
      <c:valAx>
        <c:axId val="211392704"/>
        <c:scaling>
          <c:logBase val="10"/>
          <c:orientation val="minMax"/>
          <c:min val="1.0000000000000028E-3"/>
        </c:scaling>
        <c:delete val="0"/>
        <c:axPos val="l"/>
        <c:majorGridlines/>
        <c:title>
          <c:tx>
            <c:rich>
              <a:bodyPr rot="-5400000" vert="horz"/>
              <a:lstStyle/>
              <a:p>
                <a:pPr>
                  <a:defRPr/>
                </a:pPr>
                <a:r>
                  <a:rPr lang="ja-JP" altLang="en-US"/>
                  <a:t>地下水汚染濃度</a:t>
                </a:r>
                <a:r>
                  <a:rPr lang="en-US" altLang="ja-JP"/>
                  <a:t>(mg/L)</a:t>
                </a:r>
                <a:endParaRPr lang="ja-JP" altLang="en-US"/>
              </a:p>
            </c:rich>
          </c:tx>
          <c:overlay val="0"/>
        </c:title>
        <c:numFmt formatCode="General" sourceLinked="0"/>
        <c:majorTickMark val="cross"/>
        <c:minorTickMark val="out"/>
        <c:tickLblPos val="nextTo"/>
        <c:crossAx val="211392128"/>
        <c:crosses val="autoZero"/>
        <c:crossBetween val="midCat"/>
      </c:valAx>
    </c:plotArea>
    <c:legend>
      <c:legendPos val="b"/>
      <c:overlay val="0"/>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地下水濃度(mg/L)</c:v>
          </c:tx>
          <c:spPr>
            <a:ln w="19050">
              <a:solidFill>
                <a:schemeClr val="accent1"/>
              </a:solidFill>
            </a:ln>
          </c:spPr>
          <c:marker>
            <c:symbol val="none"/>
          </c:marker>
          <c:xVal>
            <c:numRef>
              <c:f>計算シート_クロロエチレン!$I$30:$AM$30</c:f>
              <c:numCache>
                <c:formatCode>General</c:formatCode>
                <c:ptCount val="31"/>
                <c:pt idx="0">
                  <c:v>1</c:v>
                </c:pt>
                <c:pt idx="1">
                  <c:v>1737</c:v>
                </c:pt>
                <c:pt idx="2">
                  <c:v>100000</c:v>
                </c:pt>
                <c:pt idx="3">
                  <c:v>200000</c:v>
                </c:pt>
                <c:pt idx="4">
                  <c:v>300000</c:v>
                </c:pt>
                <c:pt idx="5">
                  <c:v>400000</c:v>
                </c:pt>
                <c:pt idx="6">
                  <c:v>500000</c:v>
                </c:pt>
                <c:pt idx="7">
                  <c:v>600000</c:v>
                </c:pt>
                <c:pt idx="8">
                  <c:v>700000</c:v>
                </c:pt>
                <c:pt idx="9">
                  <c:v>800000</c:v>
                </c:pt>
                <c:pt idx="10">
                  <c:v>900000</c:v>
                </c:pt>
                <c:pt idx="11">
                  <c:v>1000000</c:v>
                </c:pt>
                <c:pt idx="12">
                  <c:v>10000</c:v>
                </c:pt>
                <c:pt idx="13">
                  <c:v>20000</c:v>
                </c:pt>
                <c:pt idx="14">
                  <c:v>30000</c:v>
                </c:pt>
                <c:pt idx="15">
                  <c:v>40000</c:v>
                </c:pt>
                <c:pt idx="16">
                  <c:v>50000</c:v>
                </c:pt>
                <c:pt idx="17">
                  <c:v>60000</c:v>
                </c:pt>
                <c:pt idx="18">
                  <c:v>70000</c:v>
                </c:pt>
                <c:pt idx="19">
                  <c:v>80000</c:v>
                </c:pt>
                <c:pt idx="20">
                  <c:v>90000</c:v>
                </c:pt>
                <c:pt idx="21" formatCode="#,##0_);[Red]\(#,##0\)">
                  <c:v>1000</c:v>
                </c:pt>
                <c:pt idx="22">
                  <c:v>2000</c:v>
                </c:pt>
                <c:pt idx="23">
                  <c:v>3000</c:v>
                </c:pt>
                <c:pt idx="24">
                  <c:v>4000</c:v>
                </c:pt>
                <c:pt idx="25">
                  <c:v>5000</c:v>
                </c:pt>
                <c:pt idx="26">
                  <c:v>6000</c:v>
                </c:pt>
                <c:pt idx="27">
                  <c:v>7000</c:v>
                </c:pt>
                <c:pt idx="28">
                  <c:v>8000</c:v>
                </c:pt>
                <c:pt idx="29">
                  <c:v>9000</c:v>
                </c:pt>
                <c:pt idx="30">
                  <c:v>10000</c:v>
                </c:pt>
              </c:numCache>
            </c:numRef>
          </c:xVal>
          <c:yVal>
            <c:numRef>
              <c:f>計算シート_クロロエチレン!$I$27:$AM$27</c:f>
              <c:numCache>
                <c:formatCode>0.00E+00</c:formatCode>
                <c:ptCount val="31"/>
                <c:pt idx="0">
                  <c:v>100</c:v>
                </c:pt>
                <c:pt idx="1">
                  <c:v>1.9999011933158504E-3</c:v>
                </c:pt>
                <c:pt idx="2">
                  <c:v>0</c:v>
                </c:pt>
                <c:pt idx="3">
                  <c:v>0</c:v>
                </c:pt>
                <c:pt idx="4">
                  <c:v>0</c:v>
                </c:pt>
                <c:pt idx="5">
                  <c:v>0</c:v>
                </c:pt>
                <c:pt idx="6">
                  <c:v>0</c:v>
                </c:pt>
                <c:pt idx="7">
                  <c:v>0</c:v>
                </c:pt>
                <c:pt idx="8">
                  <c:v>0</c:v>
                </c:pt>
                <c:pt idx="9">
                  <c:v>0</c:v>
                </c:pt>
                <c:pt idx="10">
                  <c:v>0</c:v>
                </c:pt>
                <c:pt idx="11">
                  <c:v>0</c:v>
                </c:pt>
                <c:pt idx="12">
                  <c:v>1.5511154152296091E-61</c:v>
                </c:pt>
                <c:pt idx="13">
                  <c:v>4.1824644028789788E-268</c:v>
                </c:pt>
                <c:pt idx="14">
                  <c:v>0</c:v>
                </c:pt>
                <c:pt idx="15">
                  <c:v>0</c:v>
                </c:pt>
                <c:pt idx="16">
                  <c:v>0</c:v>
                </c:pt>
                <c:pt idx="17">
                  <c:v>0</c:v>
                </c:pt>
                <c:pt idx="18">
                  <c:v>0</c:v>
                </c:pt>
                <c:pt idx="19">
                  <c:v>0</c:v>
                </c:pt>
                <c:pt idx="20">
                  <c:v>0</c:v>
                </c:pt>
                <c:pt idx="21">
                  <c:v>5.2599897090951531E-2</c:v>
                </c:pt>
                <c:pt idx="22">
                  <c:v>5.9590991900877928E-4</c:v>
                </c:pt>
                <c:pt idx="23">
                  <c:v>2.2283391907042554E-6</c:v>
                </c:pt>
                <c:pt idx="24">
                  <c:v>6.3857098486716538E-10</c:v>
                </c:pt>
                <c:pt idx="25">
                  <c:v>7.8257569401220795E-15</c:v>
                </c:pt>
                <c:pt idx="26">
                  <c:v>3.414862103394116E-21</c:v>
                </c:pt>
                <c:pt idx="27">
                  <c:v>4.947166282850149E-29</c:v>
                </c:pt>
                <c:pt idx="28">
                  <c:v>2.3025746786009391E-38</c:v>
                </c:pt>
                <c:pt idx="29">
                  <c:v>3.3821817185257123E-49</c:v>
                </c:pt>
                <c:pt idx="30">
                  <c:v>1.5511154152296091E-61</c:v>
                </c:pt>
              </c:numCache>
            </c:numRef>
          </c:yVal>
          <c:smooth val="0"/>
          <c:extLst>
            <c:ext xmlns:c16="http://schemas.microsoft.com/office/drawing/2014/chart" uri="{C3380CC4-5D6E-409C-BE32-E72D297353CC}">
              <c16:uniqueId val="{00000000-F1D1-4669-BBD3-CDB77C7D4B40}"/>
            </c:ext>
          </c:extLst>
        </c:ser>
        <c:ser>
          <c:idx val="1"/>
          <c:order val="1"/>
          <c:tx>
            <c:v>地下水基準</c:v>
          </c:tx>
          <c:spPr>
            <a:ln w="19050">
              <a:solidFill>
                <a:srgbClr val="FF0000"/>
              </a:solidFill>
              <a:prstDash val="dash"/>
            </a:ln>
          </c:spPr>
          <c:marker>
            <c:symbol val="none"/>
          </c:marker>
          <c:xVal>
            <c:numRef>
              <c:f>計算シート_クロロエチレン!$H$22:$I$22</c:f>
              <c:numCache>
                <c:formatCode>0.0E+00</c:formatCode>
                <c:ptCount val="2"/>
                <c:pt idx="0" formatCode="General">
                  <c:v>1</c:v>
                </c:pt>
                <c:pt idx="1">
                  <c:v>4000</c:v>
                </c:pt>
              </c:numCache>
            </c:numRef>
          </c:xVal>
          <c:yVal>
            <c:numRef>
              <c:f>計算シート_クロロエチレン!$H$23:$I$23</c:f>
              <c:numCache>
                <c:formatCode>General</c:formatCode>
                <c:ptCount val="2"/>
                <c:pt idx="0">
                  <c:v>2E-3</c:v>
                </c:pt>
                <c:pt idx="1">
                  <c:v>2E-3</c:v>
                </c:pt>
              </c:numCache>
            </c:numRef>
          </c:yVal>
          <c:smooth val="0"/>
          <c:extLst>
            <c:ext xmlns:c16="http://schemas.microsoft.com/office/drawing/2014/chart" uri="{C3380CC4-5D6E-409C-BE32-E72D297353CC}">
              <c16:uniqueId val="{00000001-F1D1-4669-BBD3-CDB77C7D4B40}"/>
            </c:ext>
          </c:extLst>
        </c:ser>
        <c:dLbls>
          <c:showLegendKey val="0"/>
          <c:showVal val="0"/>
          <c:showCatName val="0"/>
          <c:showSerName val="0"/>
          <c:showPercent val="0"/>
          <c:showBubbleSize val="0"/>
        </c:dLbls>
        <c:axId val="187609024"/>
        <c:axId val="187609600"/>
      </c:scatterChart>
      <c:valAx>
        <c:axId val="187609024"/>
        <c:scaling>
          <c:orientation val="minMax"/>
          <c:max val="500"/>
        </c:scaling>
        <c:delete val="0"/>
        <c:axPos val="b"/>
        <c:majorGridlines/>
        <c:title>
          <c:tx>
            <c:rich>
              <a:bodyPr/>
              <a:lstStyle/>
              <a:p>
                <a:pPr>
                  <a:defRPr/>
                </a:pPr>
                <a:r>
                  <a:rPr lang="ja-JP" altLang="en-US"/>
                  <a:t>汚染源からの距離（</a:t>
                </a:r>
                <a:r>
                  <a:rPr lang="en-US" altLang="en-US"/>
                  <a:t>ｍ）</a:t>
                </a:r>
              </a:p>
            </c:rich>
          </c:tx>
          <c:overlay val="0"/>
        </c:title>
        <c:numFmt formatCode="General" sourceLinked="1"/>
        <c:majorTickMark val="cross"/>
        <c:minorTickMark val="out"/>
        <c:tickLblPos val="nextTo"/>
        <c:crossAx val="187609600"/>
        <c:crossesAt val="1.0000000000000028E-3"/>
        <c:crossBetween val="midCat"/>
      </c:valAx>
      <c:valAx>
        <c:axId val="187609600"/>
        <c:scaling>
          <c:logBase val="10"/>
          <c:orientation val="minMax"/>
          <c:min val="1.0000000000000028E-3"/>
        </c:scaling>
        <c:delete val="0"/>
        <c:axPos val="l"/>
        <c:majorGridlines/>
        <c:title>
          <c:tx>
            <c:rich>
              <a:bodyPr rot="-5400000" vert="horz"/>
              <a:lstStyle/>
              <a:p>
                <a:pPr>
                  <a:defRPr/>
                </a:pPr>
                <a:r>
                  <a:rPr lang="ja-JP" altLang="en-US"/>
                  <a:t>地下水汚染濃度</a:t>
                </a:r>
                <a:r>
                  <a:rPr lang="en-US" altLang="ja-JP"/>
                  <a:t>(mg/L)</a:t>
                </a:r>
                <a:endParaRPr lang="ja-JP" altLang="en-US"/>
              </a:p>
            </c:rich>
          </c:tx>
          <c:overlay val="0"/>
        </c:title>
        <c:numFmt formatCode="General" sourceLinked="0"/>
        <c:majorTickMark val="cross"/>
        <c:minorTickMark val="out"/>
        <c:tickLblPos val="nextTo"/>
        <c:crossAx val="187609024"/>
        <c:crosses val="autoZero"/>
        <c:crossBetween val="midCat"/>
      </c:valAx>
    </c:plotArea>
    <c:legend>
      <c:legendPos val="b"/>
      <c:overlay val="0"/>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地下水濃度(mg/L)</c:v>
          </c:tx>
          <c:spPr>
            <a:ln w="28575">
              <a:noFill/>
            </a:ln>
          </c:spPr>
          <c:xVal>
            <c:numRef>
              <c:f>計算シート_ジクロロメタン!$BI$30:$CE$30</c:f>
              <c:numCache>
                <c:formatCode>General</c:formatCode>
                <c:ptCount val="23"/>
                <c:pt idx="0">
                  <c:v>835</c:v>
                </c:pt>
                <c:pt idx="1">
                  <c:v>834</c:v>
                </c:pt>
                <c:pt idx="2">
                  <c:v>833</c:v>
                </c:pt>
                <c:pt idx="3">
                  <c:v>832</c:v>
                </c:pt>
                <c:pt idx="4">
                  <c:v>831</c:v>
                </c:pt>
                <c:pt idx="5">
                  <c:v>830</c:v>
                </c:pt>
                <c:pt idx="6">
                  <c:v>829</c:v>
                </c:pt>
                <c:pt idx="7">
                  <c:v>828</c:v>
                </c:pt>
                <c:pt idx="8">
                  <c:v>827</c:v>
                </c:pt>
                <c:pt idx="9">
                  <c:v>826</c:v>
                </c:pt>
                <c:pt idx="10">
                  <c:v>825</c:v>
                </c:pt>
                <c:pt idx="11">
                  <c:v>824</c:v>
                </c:pt>
                <c:pt idx="12">
                  <c:v>823</c:v>
                </c:pt>
                <c:pt idx="13">
                  <c:v>822</c:v>
                </c:pt>
                <c:pt idx="14">
                  <c:v>821</c:v>
                </c:pt>
                <c:pt idx="15">
                  <c:v>820</c:v>
                </c:pt>
                <c:pt idx="16">
                  <c:v>819</c:v>
                </c:pt>
                <c:pt idx="17">
                  <c:v>818</c:v>
                </c:pt>
                <c:pt idx="18">
                  <c:v>817</c:v>
                </c:pt>
                <c:pt idx="19">
                  <c:v>816</c:v>
                </c:pt>
                <c:pt idx="20">
                  <c:v>815</c:v>
                </c:pt>
                <c:pt idx="21">
                  <c:v>830</c:v>
                </c:pt>
                <c:pt idx="22">
                  <c:v>1</c:v>
                </c:pt>
              </c:numCache>
            </c:numRef>
          </c:xVal>
          <c:yVal>
            <c:numRef>
              <c:f>計算シート_ジクロロメタン!$BI$27:$CE$27</c:f>
              <c:numCache>
                <c:formatCode>0.00E+00</c:formatCode>
                <c:ptCount val="23"/>
                <c:pt idx="0">
                  <c:v>1.9315986416802697E-2</c:v>
                </c:pt>
                <c:pt idx="1">
                  <c:v>1.9445357818440298E-2</c:v>
                </c:pt>
                <c:pt idx="2">
                  <c:v>1.9575609755353669E-2</c:v>
                </c:pt>
                <c:pt idx="3">
                  <c:v>1.9706748347339997E-2</c:v>
                </c:pt>
                <c:pt idx="4">
                  <c:v>1.9838779757914028E-2</c:v>
                </c:pt>
                <c:pt idx="5">
                  <c:v>1.9971710194631911E-2</c:v>
                </c:pt>
                <c:pt idx="6">
                  <c:v>2.0105545909417589E-2</c:v>
                </c:pt>
                <c:pt idx="7">
                  <c:v>2.0240293198891507E-2</c:v>
                </c:pt>
                <c:pt idx="8">
                  <c:v>2.0375958404702341E-2</c:v>
                </c:pt>
                <c:pt idx="9">
                  <c:v>2.0512547913860795E-2</c:v>
                </c:pt>
                <c:pt idx="10">
                  <c:v>2.0650068159076343E-2</c:v>
                </c:pt>
                <c:pt idx="11">
                  <c:v>2.0788525619096412E-2</c:v>
                </c:pt>
                <c:pt idx="12">
                  <c:v>2.0927926819048308E-2</c:v>
                </c:pt>
                <c:pt idx="13">
                  <c:v>2.1068278330783757E-2</c:v>
                </c:pt>
                <c:pt idx="14">
                  <c:v>2.1209586773226114E-2</c:v>
                </c:pt>
                <c:pt idx="15">
                  <c:v>2.1351858812720413E-2</c:v>
                </c:pt>
                <c:pt idx="16">
                  <c:v>2.1495101163385912E-2</c:v>
                </c:pt>
                <c:pt idx="17">
                  <c:v>2.1639320587471651E-2</c:v>
                </c:pt>
                <c:pt idx="18">
                  <c:v>2.1784523895714624E-2</c:v>
                </c:pt>
                <c:pt idx="19">
                  <c:v>2.1930717947700809E-2</c:v>
                </c:pt>
                <c:pt idx="20">
                  <c:v>2.2077909652228937E-2</c:v>
                </c:pt>
                <c:pt idx="21">
                  <c:v>1.9971710194631911E-2</c:v>
                </c:pt>
                <c:pt idx="22">
                  <c:v>73.198613191976889</c:v>
                </c:pt>
              </c:numCache>
            </c:numRef>
          </c:yVal>
          <c:smooth val="0"/>
          <c:extLst>
            <c:ext xmlns:c16="http://schemas.microsoft.com/office/drawing/2014/chart" uri="{C3380CC4-5D6E-409C-BE32-E72D297353CC}">
              <c16:uniqueId val="{00000000-83AA-448C-8F40-478E2E27472F}"/>
            </c:ext>
          </c:extLst>
        </c:ser>
        <c:ser>
          <c:idx val="1"/>
          <c:order val="1"/>
          <c:tx>
            <c:v>地下水基準</c:v>
          </c:tx>
          <c:spPr>
            <a:ln w="19050">
              <a:solidFill>
                <a:srgbClr val="FF0000"/>
              </a:solidFill>
              <a:prstDash val="dash"/>
            </a:ln>
          </c:spPr>
          <c:marker>
            <c:symbol val="none"/>
          </c:marker>
          <c:xVal>
            <c:numRef>
              <c:f>計算シート_ジクロロメタン!$H$24:$I$24</c:f>
              <c:numCache>
                <c:formatCode>General</c:formatCode>
                <c:ptCount val="2"/>
                <c:pt idx="0">
                  <c:v>835</c:v>
                </c:pt>
                <c:pt idx="1">
                  <c:v>815</c:v>
                </c:pt>
              </c:numCache>
            </c:numRef>
          </c:xVal>
          <c:yVal>
            <c:numRef>
              <c:f>計算シート_ジクロロメタン!$H$23:$I$23</c:f>
              <c:numCache>
                <c:formatCode>General</c:formatCode>
                <c:ptCount val="2"/>
                <c:pt idx="0">
                  <c:v>0.02</c:v>
                </c:pt>
                <c:pt idx="1">
                  <c:v>0.02</c:v>
                </c:pt>
              </c:numCache>
            </c:numRef>
          </c:yVal>
          <c:smooth val="0"/>
          <c:extLst>
            <c:ext xmlns:c16="http://schemas.microsoft.com/office/drawing/2014/chart" uri="{C3380CC4-5D6E-409C-BE32-E72D297353CC}">
              <c16:uniqueId val="{00000001-83AA-448C-8F40-478E2E27472F}"/>
            </c:ext>
          </c:extLst>
        </c:ser>
        <c:dLbls>
          <c:showLegendKey val="0"/>
          <c:showVal val="0"/>
          <c:showCatName val="0"/>
          <c:showSerName val="0"/>
          <c:showPercent val="0"/>
          <c:showBubbleSize val="0"/>
        </c:dLbls>
        <c:axId val="187610752"/>
        <c:axId val="194904640"/>
      </c:scatterChart>
      <c:valAx>
        <c:axId val="187610752"/>
        <c:scaling>
          <c:orientation val="minMax"/>
        </c:scaling>
        <c:delete val="0"/>
        <c:axPos val="b"/>
        <c:majorGridlines/>
        <c:title>
          <c:tx>
            <c:rich>
              <a:bodyPr/>
              <a:lstStyle/>
              <a:p>
                <a:pPr>
                  <a:defRPr/>
                </a:pPr>
                <a:r>
                  <a:rPr lang="ja-JP" altLang="en-US"/>
                  <a:t>汚染源からの距離（</a:t>
                </a:r>
                <a:r>
                  <a:rPr lang="en-US" altLang="en-US"/>
                  <a:t>ｍ）</a:t>
                </a:r>
              </a:p>
            </c:rich>
          </c:tx>
          <c:overlay val="0"/>
        </c:title>
        <c:numFmt formatCode="General" sourceLinked="1"/>
        <c:majorTickMark val="cross"/>
        <c:minorTickMark val="out"/>
        <c:tickLblPos val="nextTo"/>
        <c:crossAx val="194904640"/>
        <c:crosses val="autoZero"/>
        <c:crossBetween val="midCat"/>
      </c:valAx>
      <c:valAx>
        <c:axId val="194904640"/>
        <c:scaling>
          <c:orientation val="minMax"/>
        </c:scaling>
        <c:delete val="0"/>
        <c:axPos val="l"/>
        <c:majorGridlines/>
        <c:title>
          <c:tx>
            <c:rich>
              <a:bodyPr rot="-5400000" vert="horz"/>
              <a:lstStyle/>
              <a:p>
                <a:pPr>
                  <a:defRPr/>
                </a:pPr>
                <a:r>
                  <a:rPr lang="ja-JP" altLang="en-US"/>
                  <a:t>地下水汚染濃度</a:t>
                </a:r>
                <a:r>
                  <a:rPr lang="en-US" altLang="ja-JP"/>
                  <a:t>(mg/L)</a:t>
                </a:r>
                <a:endParaRPr lang="ja-JP" altLang="en-US"/>
              </a:p>
            </c:rich>
          </c:tx>
          <c:overlay val="0"/>
        </c:title>
        <c:numFmt formatCode="General" sourceLinked="0"/>
        <c:majorTickMark val="cross"/>
        <c:minorTickMark val="out"/>
        <c:tickLblPos val="nextTo"/>
        <c:crossAx val="187610752"/>
        <c:crosses val="autoZero"/>
        <c:crossBetween val="midCat"/>
      </c:valAx>
    </c:plotArea>
    <c:legend>
      <c:legendPos val="b"/>
      <c:overlay val="0"/>
    </c:legend>
    <c:plotVisOnly val="1"/>
    <c:dispBlanksAs val="gap"/>
    <c:showDLblsOverMax val="0"/>
  </c:chart>
  <c:spPr>
    <a:ln>
      <a:noFill/>
    </a:ln>
  </c:spPr>
  <c:printSettings>
    <c:headerFooter/>
    <c:pageMargins b="0.75000000000000167" l="0.70000000000000062" r="0.70000000000000062" t="0.75000000000000167"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地下水濃度(mg/L)</c:v>
          </c:tx>
          <c:spPr>
            <a:ln w="19050">
              <a:solidFill>
                <a:schemeClr val="accent1"/>
              </a:solidFill>
            </a:ln>
          </c:spPr>
          <c:marker>
            <c:symbol val="none"/>
          </c:marker>
          <c:xVal>
            <c:numRef>
              <c:f>計算シート_ジクロロメタン!$I$30:$AM$30</c:f>
              <c:numCache>
                <c:formatCode>General</c:formatCode>
                <c:ptCount val="31"/>
                <c:pt idx="0">
                  <c:v>1</c:v>
                </c:pt>
                <c:pt idx="1">
                  <c:v>830</c:v>
                </c:pt>
                <c:pt idx="2">
                  <c:v>100000</c:v>
                </c:pt>
                <c:pt idx="3">
                  <c:v>200000</c:v>
                </c:pt>
                <c:pt idx="4">
                  <c:v>300000</c:v>
                </c:pt>
                <c:pt idx="5">
                  <c:v>400000</c:v>
                </c:pt>
                <c:pt idx="6">
                  <c:v>500000</c:v>
                </c:pt>
                <c:pt idx="7">
                  <c:v>600000</c:v>
                </c:pt>
                <c:pt idx="8">
                  <c:v>700000</c:v>
                </c:pt>
                <c:pt idx="9">
                  <c:v>800000</c:v>
                </c:pt>
                <c:pt idx="10">
                  <c:v>900000</c:v>
                </c:pt>
                <c:pt idx="11">
                  <c:v>1000000</c:v>
                </c:pt>
                <c:pt idx="12">
                  <c:v>10000</c:v>
                </c:pt>
                <c:pt idx="13">
                  <c:v>20000</c:v>
                </c:pt>
                <c:pt idx="14">
                  <c:v>30000</c:v>
                </c:pt>
                <c:pt idx="15">
                  <c:v>40000</c:v>
                </c:pt>
                <c:pt idx="16">
                  <c:v>50000</c:v>
                </c:pt>
                <c:pt idx="17">
                  <c:v>60000</c:v>
                </c:pt>
                <c:pt idx="18">
                  <c:v>70000</c:v>
                </c:pt>
                <c:pt idx="19">
                  <c:v>80000</c:v>
                </c:pt>
                <c:pt idx="20">
                  <c:v>90000</c:v>
                </c:pt>
                <c:pt idx="21" formatCode="#,##0_);[Red]\(#,##0\)">
                  <c:v>1000</c:v>
                </c:pt>
                <c:pt idx="22">
                  <c:v>2000</c:v>
                </c:pt>
                <c:pt idx="23">
                  <c:v>3000</c:v>
                </c:pt>
                <c:pt idx="24">
                  <c:v>4000</c:v>
                </c:pt>
                <c:pt idx="25">
                  <c:v>5000</c:v>
                </c:pt>
                <c:pt idx="26">
                  <c:v>6000</c:v>
                </c:pt>
                <c:pt idx="27">
                  <c:v>7000</c:v>
                </c:pt>
                <c:pt idx="28">
                  <c:v>8000</c:v>
                </c:pt>
                <c:pt idx="29">
                  <c:v>9000</c:v>
                </c:pt>
                <c:pt idx="30">
                  <c:v>10000</c:v>
                </c:pt>
              </c:numCache>
            </c:numRef>
          </c:xVal>
          <c:yVal>
            <c:numRef>
              <c:f>計算シート_ジクロロメタン!$I$27:$AM$27</c:f>
              <c:numCache>
                <c:formatCode>0.00E+00</c:formatCode>
                <c:ptCount val="31"/>
                <c:pt idx="0">
                  <c:v>100</c:v>
                </c:pt>
                <c:pt idx="1">
                  <c:v>1.9971710194631911E-2</c:v>
                </c:pt>
                <c:pt idx="2">
                  <c:v>0</c:v>
                </c:pt>
                <c:pt idx="3">
                  <c:v>0</c:v>
                </c:pt>
                <c:pt idx="4">
                  <c:v>0</c:v>
                </c:pt>
                <c:pt idx="5">
                  <c:v>0</c:v>
                </c:pt>
                <c:pt idx="6">
                  <c:v>0</c:v>
                </c:pt>
                <c:pt idx="7">
                  <c:v>0</c:v>
                </c:pt>
                <c:pt idx="8">
                  <c:v>0</c:v>
                </c:pt>
                <c:pt idx="9">
                  <c:v>0</c:v>
                </c:pt>
                <c:pt idx="10">
                  <c:v>0</c:v>
                </c:pt>
                <c:pt idx="11">
                  <c:v>0</c:v>
                </c:pt>
                <c:pt idx="12">
                  <c:v>9.1732697850762198E-62</c:v>
                </c:pt>
                <c:pt idx="13">
                  <c:v>1.5017326868988918E-260</c:v>
                </c:pt>
                <c:pt idx="14">
                  <c:v>0</c:v>
                </c:pt>
                <c:pt idx="15">
                  <c:v>0</c:v>
                </c:pt>
                <c:pt idx="16">
                  <c:v>0</c:v>
                </c:pt>
                <c:pt idx="17">
                  <c:v>0</c:v>
                </c:pt>
                <c:pt idx="18">
                  <c:v>0</c:v>
                </c:pt>
                <c:pt idx="19">
                  <c:v>0</c:v>
                </c:pt>
                <c:pt idx="20">
                  <c:v>0</c:v>
                </c:pt>
                <c:pt idx="21">
                  <c:v>6.4765894625591807E-3</c:v>
                </c:pt>
                <c:pt idx="22">
                  <c:v>1.0419973546895082E-5</c:v>
                </c:pt>
                <c:pt idx="23">
                  <c:v>1.3743364170585063E-8</c:v>
                </c:pt>
                <c:pt idx="24">
                  <c:v>3.650164083299201E-12</c:v>
                </c:pt>
                <c:pt idx="25">
                  <c:v>6.3629942773326815E-17</c:v>
                </c:pt>
                <c:pt idx="26">
                  <c:v>4.9131113535830816E-23</c:v>
                </c:pt>
                <c:pt idx="27">
                  <c:v>1.4756598161084636E-30</c:v>
                </c:pt>
                <c:pt idx="28">
                  <c:v>1.6348361950958732E-39</c:v>
                </c:pt>
                <c:pt idx="29">
                  <c:v>6.5080350570453167E-50</c:v>
                </c:pt>
                <c:pt idx="30">
                  <c:v>9.1732697850762198E-62</c:v>
                </c:pt>
              </c:numCache>
            </c:numRef>
          </c:yVal>
          <c:smooth val="0"/>
          <c:extLst>
            <c:ext xmlns:c16="http://schemas.microsoft.com/office/drawing/2014/chart" uri="{C3380CC4-5D6E-409C-BE32-E72D297353CC}">
              <c16:uniqueId val="{00000000-F1D1-4669-BBD3-CDB77C7D4B40}"/>
            </c:ext>
          </c:extLst>
        </c:ser>
        <c:ser>
          <c:idx val="1"/>
          <c:order val="1"/>
          <c:tx>
            <c:v>地下水基準</c:v>
          </c:tx>
          <c:spPr>
            <a:ln w="19050">
              <a:solidFill>
                <a:srgbClr val="FF0000"/>
              </a:solidFill>
              <a:prstDash val="dash"/>
            </a:ln>
          </c:spPr>
          <c:marker>
            <c:symbol val="none"/>
          </c:marker>
          <c:xVal>
            <c:numRef>
              <c:f>計算シート_ジクロロメタン!$H$22:$I$22</c:f>
              <c:numCache>
                <c:formatCode>0.0E+00</c:formatCode>
                <c:ptCount val="2"/>
                <c:pt idx="0" formatCode="General">
                  <c:v>1</c:v>
                </c:pt>
                <c:pt idx="1">
                  <c:v>2000</c:v>
                </c:pt>
              </c:numCache>
            </c:numRef>
          </c:xVal>
          <c:yVal>
            <c:numRef>
              <c:f>計算シート_ジクロロメタン!$H$23:$I$23</c:f>
              <c:numCache>
                <c:formatCode>General</c:formatCode>
                <c:ptCount val="2"/>
                <c:pt idx="0">
                  <c:v>0.02</c:v>
                </c:pt>
                <c:pt idx="1">
                  <c:v>0.02</c:v>
                </c:pt>
              </c:numCache>
            </c:numRef>
          </c:yVal>
          <c:smooth val="0"/>
          <c:extLst>
            <c:ext xmlns:c16="http://schemas.microsoft.com/office/drawing/2014/chart" uri="{C3380CC4-5D6E-409C-BE32-E72D297353CC}">
              <c16:uniqueId val="{00000001-F1D1-4669-BBD3-CDB77C7D4B40}"/>
            </c:ext>
          </c:extLst>
        </c:ser>
        <c:dLbls>
          <c:showLegendKey val="0"/>
          <c:showVal val="0"/>
          <c:showCatName val="0"/>
          <c:showSerName val="0"/>
          <c:showPercent val="0"/>
          <c:showBubbleSize val="0"/>
        </c:dLbls>
        <c:axId val="194905792"/>
        <c:axId val="194906368"/>
      </c:scatterChart>
      <c:valAx>
        <c:axId val="194905792"/>
        <c:scaling>
          <c:orientation val="minMax"/>
          <c:max val="500"/>
        </c:scaling>
        <c:delete val="0"/>
        <c:axPos val="b"/>
        <c:majorGridlines/>
        <c:title>
          <c:tx>
            <c:rich>
              <a:bodyPr/>
              <a:lstStyle/>
              <a:p>
                <a:pPr>
                  <a:defRPr/>
                </a:pPr>
                <a:r>
                  <a:rPr lang="ja-JP" altLang="en-US"/>
                  <a:t>汚染源からの距離（</a:t>
                </a:r>
                <a:r>
                  <a:rPr lang="en-US" altLang="en-US"/>
                  <a:t>ｍ）</a:t>
                </a:r>
              </a:p>
            </c:rich>
          </c:tx>
          <c:overlay val="0"/>
        </c:title>
        <c:numFmt formatCode="General" sourceLinked="1"/>
        <c:majorTickMark val="cross"/>
        <c:minorTickMark val="out"/>
        <c:tickLblPos val="nextTo"/>
        <c:crossAx val="194906368"/>
        <c:crossesAt val="1.0000000000000028E-3"/>
        <c:crossBetween val="midCat"/>
      </c:valAx>
      <c:valAx>
        <c:axId val="194906368"/>
        <c:scaling>
          <c:logBase val="10"/>
          <c:orientation val="minMax"/>
          <c:min val="1.0000000000000028E-3"/>
        </c:scaling>
        <c:delete val="0"/>
        <c:axPos val="l"/>
        <c:majorGridlines/>
        <c:title>
          <c:tx>
            <c:rich>
              <a:bodyPr rot="-5400000" vert="horz"/>
              <a:lstStyle/>
              <a:p>
                <a:pPr>
                  <a:defRPr/>
                </a:pPr>
                <a:r>
                  <a:rPr lang="ja-JP" altLang="en-US"/>
                  <a:t>地下水汚染濃度</a:t>
                </a:r>
                <a:r>
                  <a:rPr lang="en-US" altLang="ja-JP"/>
                  <a:t>(mg/L)</a:t>
                </a:r>
                <a:endParaRPr lang="ja-JP" altLang="en-US"/>
              </a:p>
            </c:rich>
          </c:tx>
          <c:overlay val="0"/>
        </c:title>
        <c:numFmt formatCode="General" sourceLinked="0"/>
        <c:majorTickMark val="cross"/>
        <c:minorTickMark val="out"/>
        <c:tickLblPos val="nextTo"/>
        <c:crossAx val="194905792"/>
        <c:crosses val="autoZero"/>
        <c:crossBetween val="midCat"/>
      </c:valAx>
    </c:plotArea>
    <c:legend>
      <c:legendPos val="b"/>
      <c:overlay val="0"/>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地下水濃度(mg/L)</c:v>
          </c:tx>
          <c:spPr>
            <a:ln w="28575">
              <a:noFill/>
            </a:ln>
          </c:spPr>
          <c:xVal>
            <c:numRef>
              <c:f>計算シート_四塩化炭素!$BI$30:$CE$30</c:f>
              <c:numCache>
                <c:formatCode>General</c:formatCode>
                <c:ptCount val="23"/>
                <c:pt idx="0">
                  <c:v>1185</c:v>
                </c:pt>
                <c:pt idx="1">
                  <c:v>1184</c:v>
                </c:pt>
                <c:pt idx="2">
                  <c:v>1183</c:v>
                </c:pt>
                <c:pt idx="3">
                  <c:v>1182</c:v>
                </c:pt>
                <c:pt idx="4">
                  <c:v>1181</c:v>
                </c:pt>
                <c:pt idx="5">
                  <c:v>1180</c:v>
                </c:pt>
                <c:pt idx="6">
                  <c:v>1179</c:v>
                </c:pt>
                <c:pt idx="7">
                  <c:v>1178</c:v>
                </c:pt>
                <c:pt idx="8">
                  <c:v>1177</c:v>
                </c:pt>
                <c:pt idx="9">
                  <c:v>1176</c:v>
                </c:pt>
                <c:pt idx="10">
                  <c:v>1175</c:v>
                </c:pt>
                <c:pt idx="11">
                  <c:v>1174</c:v>
                </c:pt>
                <c:pt idx="12">
                  <c:v>1173</c:v>
                </c:pt>
                <c:pt idx="13">
                  <c:v>1172</c:v>
                </c:pt>
                <c:pt idx="14">
                  <c:v>1171</c:v>
                </c:pt>
                <c:pt idx="15">
                  <c:v>1170</c:v>
                </c:pt>
                <c:pt idx="16">
                  <c:v>1169</c:v>
                </c:pt>
                <c:pt idx="17">
                  <c:v>1168</c:v>
                </c:pt>
                <c:pt idx="18">
                  <c:v>1167</c:v>
                </c:pt>
                <c:pt idx="19">
                  <c:v>1166</c:v>
                </c:pt>
                <c:pt idx="20">
                  <c:v>1165</c:v>
                </c:pt>
                <c:pt idx="21">
                  <c:v>1180</c:v>
                </c:pt>
                <c:pt idx="22">
                  <c:v>1</c:v>
                </c:pt>
              </c:numCache>
            </c:numRef>
          </c:xVal>
          <c:yVal>
            <c:numRef>
              <c:f>計算シート_四塩化炭素!$BI$27:$CE$27</c:f>
              <c:numCache>
                <c:formatCode>0.00E+00</c:formatCode>
                <c:ptCount val="23"/>
                <c:pt idx="0">
                  <c:v>1.9317747953156571E-3</c:v>
                </c:pt>
                <c:pt idx="1">
                  <c:v>1.9443796569033655E-3</c:v>
                </c:pt>
                <c:pt idx="2">
                  <c:v>1.9570673957583682E-3</c:v>
                </c:pt>
                <c:pt idx="3">
                  <c:v>1.96983856245479E-3</c:v>
                </c:pt>
                <c:pt idx="4">
                  <c:v>1.9826937112723039E-3</c:v>
                </c:pt>
                <c:pt idx="5">
                  <c:v>1.9956334002214759E-3</c:v>
                </c:pt>
                <c:pt idx="6">
                  <c:v>2.0086581910692919E-3</c:v>
                </c:pt>
                <c:pt idx="7">
                  <c:v>2.0217686493648572E-3</c:v>
                </c:pt>
                <c:pt idx="8">
                  <c:v>2.0349653444652937E-3</c:v>
                </c:pt>
                <c:pt idx="9">
                  <c:v>2.0482488495617919E-3</c:v>
                </c:pt>
                <c:pt idx="10">
                  <c:v>2.0616197417058662E-3</c:v>
                </c:pt>
                <c:pt idx="11">
                  <c:v>2.0750786018357836E-3</c:v>
                </c:pt>
                <c:pt idx="12">
                  <c:v>2.0886260148031796E-3</c:v>
                </c:pt>
                <c:pt idx="13">
                  <c:v>2.102262569399859E-3</c:v>
                </c:pt>
                <c:pt idx="14">
                  <c:v>2.1159888583847869E-3</c:v>
                </c:pt>
                <c:pt idx="15">
                  <c:v>2.1298054785112686E-3</c:v>
                </c:pt>
                <c:pt idx="16">
                  <c:v>2.1437130305543045E-3</c:v>
                </c:pt>
                <c:pt idx="17">
                  <c:v>2.1577121193381691E-3</c:v>
                </c:pt>
                <c:pt idx="18">
                  <c:v>2.1718033537641559E-3</c:v>
                </c:pt>
                <c:pt idx="19">
                  <c:v>2.1859873468385192E-3</c:v>
                </c:pt>
                <c:pt idx="20">
                  <c:v>2.2002647157006207E-3</c:v>
                </c:pt>
                <c:pt idx="21">
                  <c:v>1.9956334002214759E-3</c:v>
                </c:pt>
                <c:pt idx="22">
                  <c:v>73.198612076607461</c:v>
                </c:pt>
              </c:numCache>
            </c:numRef>
          </c:yVal>
          <c:smooth val="0"/>
          <c:extLst>
            <c:ext xmlns:c16="http://schemas.microsoft.com/office/drawing/2014/chart" uri="{C3380CC4-5D6E-409C-BE32-E72D297353CC}">
              <c16:uniqueId val="{00000000-83AA-448C-8F40-478E2E27472F}"/>
            </c:ext>
          </c:extLst>
        </c:ser>
        <c:ser>
          <c:idx val="1"/>
          <c:order val="1"/>
          <c:tx>
            <c:v>地下水基準</c:v>
          </c:tx>
          <c:spPr>
            <a:ln w="19050">
              <a:solidFill>
                <a:srgbClr val="FF0000"/>
              </a:solidFill>
              <a:prstDash val="dash"/>
            </a:ln>
          </c:spPr>
          <c:marker>
            <c:symbol val="none"/>
          </c:marker>
          <c:xVal>
            <c:numRef>
              <c:f>計算シート_四塩化炭素!$H$24:$I$24</c:f>
              <c:numCache>
                <c:formatCode>General</c:formatCode>
                <c:ptCount val="2"/>
                <c:pt idx="0">
                  <c:v>1185</c:v>
                </c:pt>
                <c:pt idx="1">
                  <c:v>1165</c:v>
                </c:pt>
              </c:numCache>
            </c:numRef>
          </c:xVal>
          <c:yVal>
            <c:numRef>
              <c:f>計算シート_四塩化炭素!$H$23:$I$23</c:f>
              <c:numCache>
                <c:formatCode>General</c:formatCode>
                <c:ptCount val="2"/>
                <c:pt idx="0">
                  <c:v>2E-3</c:v>
                </c:pt>
                <c:pt idx="1">
                  <c:v>2E-3</c:v>
                </c:pt>
              </c:numCache>
            </c:numRef>
          </c:yVal>
          <c:smooth val="0"/>
          <c:extLst>
            <c:ext xmlns:c16="http://schemas.microsoft.com/office/drawing/2014/chart" uri="{C3380CC4-5D6E-409C-BE32-E72D297353CC}">
              <c16:uniqueId val="{00000001-83AA-448C-8F40-478E2E27472F}"/>
            </c:ext>
          </c:extLst>
        </c:ser>
        <c:dLbls>
          <c:showLegendKey val="0"/>
          <c:showVal val="0"/>
          <c:showCatName val="0"/>
          <c:showSerName val="0"/>
          <c:showPercent val="0"/>
          <c:showBubbleSize val="0"/>
        </c:dLbls>
        <c:axId val="194909248"/>
        <c:axId val="194909824"/>
      </c:scatterChart>
      <c:valAx>
        <c:axId val="194909248"/>
        <c:scaling>
          <c:orientation val="minMax"/>
        </c:scaling>
        <c:delete val="0"/>
        <c:axPos val="b"/>
        <c:majorGridlines/>
        <c:title>
          <c:tx>
            <c:rich>
              <a:bodyPr/>
              <a:lstStyle/>
              <a:p>
                <a:pPr>
                  <a:defRPr/>
                </a:pPr>
                <a:r>
                  <a:rPr lang="ja-JP" altLang="en-US"/>
                  <a:t>汚染源からの距離（</a:t>
                </a:r>
                <a:r>
                  <a:rPr lang="en-US" altLang="en-US"/>
                  <a:t>ｍ）</a:t>
                </a:r>
              </a:p>
            </c:rich>
          </c:tx>
          <c:overlay val="0"/>
        </c:title>
        <c:numFmt formatCode="General" sourceLinked="1"/>
        <c:majorTickMark val="cross"/>
        <c:minorTickMark val="out"/>
        <c:tickLblPos val="nextTo"/>
        <c:crossAx val="194909824"/>
        <c:crosses val="autoZero"/>
        <c:crossBetween val="midCat"/>
      </c:valAx>
      <c:valAx>
        <c:axId val="194909824"/>
        <c:scaling>
          <c:orientation val="minMax"/>
        </c:scaling>
        <c:delete val="0"/>
        <c:axPos val="l"/>
        <c:majorGridlines/>
        <c:title>
          <c:tx>
            <c:rich>
              <a:bodyPr rot="-5400000" vert="horz"/>
              <a:lstStyle/>
              <a:p>
                <a:pPr>
                  <a:defRPr/>
                </a:pPr>
                <a:r>
                  <a:rPr lang="ja-JP" altLang="en-US"/>
                  <a:t>地下水汚染濃度</a:t>
                </a:r>
                <a:r>
                  <a:rPr lang="en-US" altLang="ja-JP"/>
                  <a:t>(mg/L)</a:t>
                </a:r>
                <a:endParaRPr lang="ja-JP" altLang="en-US"/>
              </a:p>
            </c:rich>
          </c:tx>
          <c:overlay val="0"/>
        </c:title>
        <c:numFmt formatCode="General" sourceLinked="0"/>
        <c:majorTickMark val="cross"/>
        <c:minorTickMark val="out"/>
        <c:tickLblPos val="nextTo"/>
        <c:crossAx val="194909248"/>
        <c:crosses val="autoZero"/>
        <c:crossBetween val="midCat"/>
      </c:valAx>
    </c:plotArea>
    <c:legend>
      <c:legendPos val="b"/>
      <c:overlay val="0"/>
    </c:legend>
    <c:plotVisOnly val="1"/>
    <c:dispBlanksAs val="gap"/>
    <c:showDLblsOverMax val="0"/>
  </c:chart>
  <c:spPr>
    <a:ln>
      <a:noFill/>
    </a:ln>
  </c:spPr>
  <c:printSettings>
    <c:headerFooter/>
    <c:pageMargins b="0.75000000000000167" l="0.70000000000000062" r="0.70000000000000062" t="0.75000000000000167" header="0.30000000000000032" footer="0.30000000000000032"/>
    <c:pageSetup/>
  </c:printSettings>
</c:chartSpace>
</file>

<file path=xl/ctrlProps/ctrlProp1.xml><?xml version="1.0" encoding="utf-8"?>
<formControlPr xmlns="http://schemas.microsoft.com/office/spreadsheetml/2009/9/main" objectType="CheckBox" checked="Checked" fmlaLink="$AG$17" lockText="1" noThreeD="1"/>
</file>

<file path=xl/ctrlProps/ctrlProp10.xml><?xml version="1.0" encoding="utf-8"?>
<formControlPr xmlns="http://schemas.microsoft.com/office/spreadsheetml/2009/9/main" objectType="CheckBox" checked="Checked" fmlaLink="$AG$25" lockText="1" noThreeD="1"/>
</file>

<file path=xl/ctrlProps/ctrlProp11.xml><?xml version="1.0" encoding="utf-8"?>
<formControlPr xmlns="http://schemas.microsoft.com/office/spreadsheetml/2009/9/main" objectType="CheckBox" checked="Checked" fmlaLink="$AG$26" lockText="1" noThreeD="1"/>
</file>

<file path=xl/ctrlProps/ctrlProp12.xml><?xml version="1.0" encoding="utf-8"?>
<formControlPr xmlns="http://schemas.microsoft.com/office/spreadsheetml/2009/9/main" objectType="CheckBox" checked="Checked" fmlaLink="$AG$27" lockText="1" noThreeD="1"/>
</file>

<file path=xl/ctrlProps/ctrlProp13.xml><?xml version="1.0" encoding="utf-8"?>
<formControlPr xmlns="http://schemas.microsoft.com/office/spreadsheetml/2009/9/main" objectType="CheckBox" checked="Checked" fmlaLink="$AG$28" lockText="1" noThreeD="1"/>
</file>

<file path=xl/ctrlProps/ctrlProp14.xml><?xml version="1.0" encoding="utf-8"?>
<formControlPr xmlns="http://schemas.microsoft.com/office/spreadsheetml/2009/9/main" objectType="CheckBox" checked="Checked" fmlaLink="$AG$29" lockText="1" noThreeD="1"/>
</file>

<file path=xl/ctrlProps/ctrlProp15.xml><?xml version="1.0" encoding="utf-8"?>
<formControlPr xmlns="http://schemas.microsoft.com/office/spreadsheetml/2009/9/main" objectType="CheckBox" checked="Checked" fmlaLink="$AG$38" lockText="1" noThreeD="1"/>
</file>

<file path=xl/ctrlProps/ctrlProp16.xml><?xml version="1.0" encoding="utf-8"?>
<formControlPr xmlns="http://schemas.microsoft.com/office/spreadsheetml/2009/9/main" objectType="CheckBox" checked="Checked" fmlaLink="$AG$30" lockText="1" noThreeD="1"/>
</file>

<file path=xl/ctrlProps/ctrlProp17.xml><?xml version="1.0" encoding="utf-8"?>
<formControlPr xmlns="http://schemas.microsoft.com/office/spreadsheetml/2009/9/main" objectType="CheckBox" checked="Checked" fmlaLink="$AG$31" lockText="1" noThreeD="1"/>
</file>

<file path=xl/ctrlProps/ctrlProp18.xml><?xml version="1.0" encoding="utf-8"?>
<formControlPr xmlns="http://schemas.microsoft.com/office/spreadsheetml/2009/9/main" objectType="CheckBox" checked="Checked" fmlaLink="$AG$32" lockText="1" noThreeD="1"/>
</file>

<file path=xl/ctrlProps/ctrlProp19.xml><?xml version="1.0" encoding="utf-8"?>
<formControlPr xmlns="http://schemas.microsoft.com/office/spreadsheetml/2009/9/main" objectType="CheckBox" checked="Checked" fmlaLink="$AG$33" lockText="1" noThreeD="1"/>
</file>

<file path=xl/ctrlProps/ctrlProp2.xml><?xml version="1.0" encoding="utf-8"?>
<formControlPr xmlns="http://schemas.microsoft.com/office/spreadsheetml/2009/9/main" objectType="CheckBox" checked="Checked" fmlaLink="$AG$18" lockText="1" noThreeD="1"/>
</file>

<file path=xl/ctrlProps/ctrlProp20.xml><?xml version="1.0" encoding="utf-8"?>
<formControlPr xmlns="http://schemas.microsoft.com/office/spreadsheetml/2009/9/main" objectType="CheckBox" checked="Checked" fmlaLink="$AG$34" lockText="1" noThreeD="1"/>
</file>

<file path=xl/ctrlProps/ctrlProp21.xml><?xml version="1.0" encoding="utf-8"?>
<formControlPr xmlns="http://schemas.microsoft.com/office/spreadsheetml/2009/9/main" objectType="CheckBox" checked="Checked" fmlaLink="$AG$35" lockText="1" noThreeD="1"/>
</file>

<file path=xl/ctrlProps/ctrlProp22.xml><?xml version="1.0" encoding="utf-8"?>
<formControlPr xmlns="http://schemas.microsoft.com/office/spreadsheetml/2009/9/main" objectType="CheckBox" checked="Checked" fmlaLink="$AG$36" lockText="1" noThreeD="1"/>
</file>

<file path=xl/ctrlProps/ctrlProp23.xml><?xml version="1.0" encoding="utf-8"?>
<formControlPr xmlns="http://schemas.microsoft.com/office/spreadsheetml/2009/9/main" objectType="CheckBox" checked="Checked" fmlaLink="$AG$37" lockText="1" noThreeD="1"/>
</file>

<file path=xl/ctrlProps/ctrlProp24.xml><?xml version="1.0" encoding="utf-8"?>
<formControlPr xmlns="http://schemas.microsoft.com/office/spreadsheetml/2009/9/main" objectType="CheckBox" checked="Checked" fmlaLink="$AG$39" lockText="1" noThreeD="1"/>
</file>

<file path=xl/ctrlProps/ctrlProp25.xml><?xml version="1.0" encoding="utf-8"?>
<formControlPr xmlns="http://schemas.microsoft.com/office/spreadsheetml/2009/9/main" objectType="CheckBox" checked="Checked" fmlaLink="$AG$40" lockText="1" noThreeD="1"/>
</file>

<file path=xl/ctrlProps/ctrlProp26.xml><?xml version="1.0" encoding="utf-8"?>
<formControlPr xmlns="http://schemas.microsoft.com/office/spreadsheetml/2009/9/main" objectType="CheckBox" checked="Checked" fmlaLink="$AG$41" lockText="1" noThreeD="1"/>
</file>

<file path=xl/ctrlProps/ctrlProp27.xml><?xml version="1.0" encoding="utf-8"?>
<formControlPr xmlns="http://schemas.microsoft.com/office/spreadsheetml/2009/9/main" objectType="CheckBox" checked="Checked" fmlaLink="$AG$42" lockText="1" noThreeD="1"/>
</file>

<file path=xl/ctrlProps/ctrlProp3.xml><?xml version="1.0" encoding="utf-8"?>
<formControlPr xmlns="http://schemas.microsoft.com/office/spreadsheetml/2009/9/main" objectType="CheckBox" checked="Checked" fmlaLink="$AG$19" lockText="1" noThreeD="1"/>
</file>

<file path=xl/ctrlProps/ctrlProp4.xml><?xml version="1.0" encoding="utf-8"?>
<formControlPr xmlns="http://schemas.microsoft.com/office/spreadsheetml/2009/9/main" objectType="CheckBox" checked="Checked" fmlaLink="$AG$20" lockText="1" noThreeD="1"/>
</file>

<file path=xl/ctrlProps/ctrlProp5.xml><?xml version="1.0" encoding="utf-8"?>
<formControlPr xmlns="http://schemas.microsoft.com/office/spreadsheetml/2009/9/main" objectType="CheckBox" checked="Checked" fmlaLink="$AG$21" lockText="1" noThreeD="1"/>
</file>

<file path=xl/ctrlProps/ctrlProp6.xml><?xml version="1.0" encoding="utf-8"?>
<formControlPr xmlns="http://schemas.microsoft.com/office/spreadsheetml/2009/9/main" objectType="CheckBox" checked="Checked" fmlaLink="$AG$22" lockText="1" noThreeD="1"/>
</file>

<file path=xl/ctrlProps/ctrlProp7.xml><?xml version="1.0" encoding="utf-8"?>
<formControlPr xmlns="http://schemas.microsoft.com/office/spreadsheetml/2009/9/main" objectType="CheckBox" checked="Checked" fmlaLink="#REF!" lockText="1" noThreeD="1"/>
</file>

<file path=xl/ctrlProps/ctrlProp8.xml><?xml version="1.0" encoding="utf-8"?>
<formControlPr xmlns="http://schemas.microsoft.com/office/spreadsheetml/2009/9/main" objectType="CheckBox" checked="Checked" fmlaLink="$AG$23" lockText="1" noThreeD="1"/>
</file>

<file path=xl/ctrlProps/ctrlProp9.xml><?xml version="1.0" encoding="utf-8"?>
<formControlPr xmlns="http://schemas.microsoft.com/office/spreadsheetml/2009/9/main" objectType="CheckBox" checked="Checked" fmlaLink="$AG$24" lockText="1" noThreeD="1"/>
</file>

<file path=xl/drawings/_rels/drawing1.xml.rels><?xml version="1.0" encoding="UTF-8" standalone="yes"?>
<Relationships xmlns="http://schemas.openxmlformats.org/package/2006/relationships"><Relationship Id="rId1" Type="http://schemas.openxmlformats.org/officeDocument/2006/relationships/hyperlink" Target="#'&#21360;&#21047;&#12524;&#12509;&#12540;&#12488;&#65288;&#19968;&#29289;&#36074;&#65289;'!A1"/></Relationships>
</file>

<file path=xl/drawings/_rels/drawing10.xml.rels><?xml version="1.0" encoding="UTF-8" standalone="yes"?>
<Relationships xmlns="http://schemas.openxmlformats.org/package/2006/relationships"><Relationship Id="rId2" Type="http://schemas.openxmlformats.org/officeDocument/2006/relationships/hyperlink" Target="#&#21360;&#21047;&#12524;&#12509;&#12540;&#12488;!A1"/><Relationship Id="rId1" Type="http://schemas.openxmlformats.org/officeDocument/2006/relationships/hyperlink" Target="#&#12497;&#12521;&#12513;&#12540;&#12479;&#12540;&#19968;&#35239;&#34920;!A1"/></Relationships>
</file>

<file path=xl/drawings/_rels/drawing11.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12.xml.rels><?xml version="1.0" encoding="UTF-8" standalone="yes"?>
<Relationships xmlns="http://schemas.openxmlformats.org/package/2006/relationships"><Relationship Id="rId2" Type="http://schemas.openxmlformats.org/officeDocument/2006/relationships/hyperlink" Target="#&#21360;&#21047;&#12524;&#12509;&#12540;&#12488;!A1"/><Relationship Id="rId1" Type="http://schemas.openxmlformats.org/officeDocument/2006/relationships/hyperlink" Target="#&#12497;&#12521;&#12513;&#12540;&#12479;&#12540;&#19968;&#35239;&#34920;!A1"/></Relationships>
</file>

<file path=xl/drawings/_rels/drawing13.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4.xml.rels><?xml version="1.0" encoding="UTF-8" standalone="yes"?>
<Relationships xmlns="http://schemas.openxmlformats.org/package/2006/relationships"><Relationship Id="rId2" Type="http://schemas.openxmlformats.org/officeDocument/2006/relationships/hyperlink" Target="#&#21360;&#21047;&#12524;&#12509;&#12540;&#12488;!A1"/><Relationship Id="rId1" Type="http://schemas.openxmlformats.org/officeDocument/2006/relationships/hyperlink" Target="#&#12497;&#12521;&#12513;&#12540;&#12479;&#12540;&#19968;&#35239;&#34920;!A1"/></Relationships>
</file>

<file path=xl/drawings/_rels/drawing15.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6.xml.rels><?xml version="1.0" encoding="UTF-8" standalone="yes"?>
<Relationships xmlns="http://schemas.openxmlformats.org/package/2006/relationships"><Relationship Id="rId2" Type="http://schemas.openxmlformats.org/officeDocument/2006/relationships/hyperlink" Target="#&#21360;&#21047;&#12524;&#12509;&#12540;&#12488;!A1"/><Relationship Id="rId1" Type="http://schemas.openxmlformats.org/officeDocument/2006/relationships/hyperlink" Target="#&#12497;&#12521;&#12513;&#12540;&#12479;&#12540;&#19968;&#35239;&#34920;!A1"/></Relationships>
</file>

<file path=xl/drawings/_rels/drawing17.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8.xml.rels><?xml version="1.0" encoding="UTF-8" standalone="yes"?>
<Relationships xmlns="http://schemas.openxmlformats.org/package/2006/relationships"><Relationship Id="rId2" Type="http://schemas.openxmlformats.org/officeDocument/2006/relationships/hyperlink" Target="#&#21360;&#21047;&#12524;&#12509;&#12540;&#12488;!A1"/><Relationship Id="rId1" Type="http://schemas.openxmlformats.org/officeDocument/2006/relationships/hyperlink" Target="#&#12497;&#12521;&#12513;&#12540;&#12479;&#12540;&#19968;&#35239;&#34920;!A1"/></Relationships>
</file>

<file path=xl/drawings/_rels/drawing19.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2.xml.rels><?xml version="1.0" encoding="UTF-8" standalone="yes"?>
<Relationships xmlns="http://schemas.openxmlformats.org/package/2006/relationships"><Relationship Id="rId1" Type="http://schemas.openxmlformats.org/officeDocument/2006/relationships/hyperlink" Target="#'&#20837;&#21147;&#12471;&#12540;&#12488; (&#19968;&#29289;&#36074;)'!A1"/></Relationships>
</file>

<file path=xl/drawings/_rels/drawing20.xml.rels><?xml version="1.0" encoding="UTF-8" standalone="yes"?>
<Relationships xmlns="http://schemas.openxmlformats.org/package/2006/relationships"><Relationship Id="rId2" Type="http://schemas.openxmlformats.org/officeDocument/2006/relationships/hyperlink" Target="#&#21360;&#21047;&#12524;&#12509;&#12540;&#12488;!A1"/><Relationship Id="rId1" Type="http://schemas.openxmlformats.org/officeDocument/2006/relationships/hyperlink" Target="#&#12497;&#12521;&#12513;&#12540;&#12479;&#12540;&#19968;&#35239;&#34920;!A1"/></Relationships>
</file>

<file path=xl/drawings/_rels/drawing21.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22.xml.rels><?xml version="1.0" encoding="UTF-8" standalone="yes"?>
<Relationships xmlns="http://schemas.openxmlformats.org/package/2006/relationships"><Relationship Id="rId2" Type="http://schemas.openxmlformats.org/officeDocument/2006/relationships/hyperlink" Target="#&#21360;&#21047;&#12524;&#12509;&#12540;&#12488;!A1"/><Relationship Id="rId1" Type="http://schemas.openxmlformats.org/officeDocument/2006/relationships/hyperlink" Target="#&#12497;&#12521;&#12513;&#12540;&#12479;&#12540;&#19968;&#35239;&#34920;!A1"/></Relationships>
</file>

<file path=xl/drawings/_rels/drawing23.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24.xml.rels><?xml version="1.0" encoding="UTF-8" standalone="yes"?>
<Relationships xmlns="http://schemas.openxmlformats.org/package/2006/relationships"><Relationship Id="rId2" Type="http://schemas.openxmlformats.org/officeDocument/2006/relationships/hyperlink" Target="#&#21360;&#21047;&#12524;&#12509;&#12540;&#12488;!A1"/><Relationship Id="rId1" Type="http://schemas.openxmlformats.org/officeDocument/2006/relationships/hyperlink" Target="#&#12497;&#12521;&#12513;&#12540;&#12479;&#12540;&#19968;&#35239;&#34920;!A1"/></Relationships>
</file>

<file path=xl/drawings/_rels/drawing25.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26.xml.rels><?xml version="1.0" encoding="UTF-8" standalone="yes"?>
<Relationships xmlns="http://schemas.openxmlformats.org/package/2006/relationships"><Relationship Id="rId2" Type="http://schemas.openxmlformats.org/officeDocument/2006/relationships/hyperlink" Target="#&#21360;&#21047;&#12524;&#12509;&#12540;&#12488;!A1"/><Relationship Id="rId1" Type="http://schemas.openxmlformats.org/officeDocument/2006/relationships/hyperlink" Target="#&#12497;&#12521;&#12513;&#12540;&#12479;&#12540;&#19968;&#35239;&#34920;!A1"/></Relationships>
</file>

<file path=xl/drawings/_rels/drawing27.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28.xml.rels><?xml version="1.0" encoding="UTF-8" standalone="yes"?>
<Relationships xmlns="http://schemas.openxmlformats.org/package/2006/relationships"><Relationship Id="rId2" Type="http://schemas.openxmlformats.org/officeDocument/2006/relationships/hyperlink" Target="#&#21360;&#21047;&#12524;&#12509;&#12540;&#12488;!A1"/><Relationship Id="rId1" Type="http://schemas.openxmlformats.org/officeDocument/2006/relationships/hyperlink" Target="#&#12497;&#12521;&#12513;&#12540;&#12479;&#12540;&#19968;&#35239;&#34920;!A1"/></Relationships>
</file>

<file path=xl/drawings/_rels/drawing29.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3.xml.rels><?xml version="1.0" encoding="UTF-8" standalone="yes"?>
<Relationships xmlns="http://schemas.openxmlformats.org/package/2006/relationships"><Relationship Id="rId1" Type="http://schemas.openxmlformats.org/officeDocument/2006/relationships/hyperlink" Target="#'&#21360;&#21047;&#12524;&#12509;&#12540;&#12488;&#65288;&#35079;&#25968;&#29289;&#36074;&#19968;&#35239;&#65289;'!A1"/></Relationships>
</file>

<file path=xl/drawings/_rels/drawing30.xml.rels><?xml version="1.0" encoding="UTF-8" standalone="yes"?>
<Relationships xmlns="http://schemas.openxmlformats.org/package/2006/relationships"><Relationship Id="rId2" Type="http://schemas.openxmlformats.org/officeDocument/2006/relationships/hyperlink" Target="#&#21360;&#21047;&#12524;&#12509;&#12540;&#12488;!A1"/><Relationship Id="rId1" Type="http://schemas.openxmlformats.org/officeDocument/2006/relationships/hyperlink" Target="#&#12497;&#12521;&#12513;&#12540;&#12479;&#12540;&#19968;&#35239;&#34920;!A1"/></Relationships>
</file>

<file path=xl/drawings/_rels/drawing31.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32.xml.rels><?xml version="1.0" encoding="UTF-8" standalone="yes"?>
<Relationships xmlns="http://schemas.openxmlformats.org/package/2006/relationships"><Relationship Id="rId2" Type="http://schemas.openxmlformats.org/officeDocument/2006/relationships/hyperlink" Target="#&#21360;&#21047;&#12524;&#12509;&#12540;&#12488;!A1"/><Relationship Id="rId1" Type="http://schemas.openxmlformats.org/officeDocument/2006/relationships/hyperlink" Target="#&#12497;&#12521;&#12513;&#12540;&#12479;&#12540;&#19968;&#35239;&#34920;!A1"/></Relationships>
</file>

<file path=xl/drawings/_rels/drawing33.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34.xml.rels><?xml version="1.0" encoding="UTF-8" standalone="yes"?>
<Relationships xmlns="http://schemas.openxmlformats.org/package/2006/relationships"><Relationship Id="rId2" Type="http://schemas.openxmlformats.org/officeDocument/2006/relationships/hyperlink" Target="#&#21360;&#21047;&#12524;&#12509;&#12540;&#12488;!A1"/><Relationship Id="rId1" Type="http://schemas.openxmlformats.org/officeDocument/2006/relationships/hyperlink" Target="#&#12497;&#12521;&#12513;&#12540;&#12479;&#12540;&#19968;&#35239;&#34920;!A1"/></Relationships>
</file>

<file path=xl/drawings/_rels/drawing35.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36.xml.rels><?xml version="1.0" encoding="UTF-8" standalone="yes"?>
<Relationships xmlns="http://schemas.openxmlformats.org/package/2006/relationships"><Relationship Id="rId2" Type="http://schemas.openxmlformats.org/officeDocument/2006/relationships/hyperlink" Target="#&#21360;&#21047;&#12524;&#12509;&#12540;&#12488;!A1"/><Relationship Id="rId1" Type="http://schemas.openxmlformats.org/officeDocument/2006/relationships/hyperlink" Target="#&#12497;&#12521;&#12513;&#12540;&#12479;&#12540;&#19968;&#35239;&#34920;!A1"/></Relationships>
</file>

<file path=xl/drawings/_rels/drawing37.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38.xml.rels><?xml version="1.0" encoding="UTF-8" standalone="yes"?>
<Relationships xmlns="http://schemas.openxmlformats.org/package/2006/relationships"><Relationship Id="rId2" Type="http://schemas.openxmlformats.org/officeDocument/2006/relationships/hyperlink" Target="#&#21360;&#21047;&#12524;&#12509;&#12540;&#12488;!A1"/><Relationship Id="rId1" Type="http://schemas.openxmlformats.org/officeDocument/2006/relationships/hyperlink" Target="#&#12497;&#12521;&#12513;&#12540;&#12479;&#12540;&#19968;&#35239;&#34920;!A1"/></Relationships>
</file>

<file path=xl/drawings/_rels/drawing39.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4.xml.rels><?xml version="1.0" encoding="UTF-8" standalone="yes"?>
<Relationships xmlns="http://schemas.openxmlformats.org/package/2006/relationships"><Relationship Id="rId1" Type="http://schemas.openxmlformats.org/officeDocument/2006/relationships/hyperlink" Target="#'&#20837;&#21147;&#12471;&#12540;&#12488; (&#35079;&#25968;&#29289;&#36074;)'!A1"/></Relationships>
</file>

<file path=xl/drawings/_rels/drawing40.xml.rels><?xml version="1.0" encoding="UTF-8" standalone="yes"?>
<Relationships xmlns="http://schemas.openxmlformats.org/package/2006/relationships"><Relationship Id="rId2" Type="http://schemas.openxmlformats.org/officeDocument/2006/relationships/hyperlink" Target="#&#21360;&#21047;&#12524;&#12509;&#12540;&#12488;!A1"/><Relationship Id="rId1" Type="http://schemas.openxmlformats.org/officeDocument/2006/relationships/hyperlink" Target="#&#12497;&#12521;&#12513;&#12540;&#12479;&#12540;&#19968;&#35239;&#34920;!A1"/></Relationships>
</file>

<file path=xl/drawings/_rels/drawing41.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42.xml.rels><?xml version="1.0" encoding="UTF-8" standalone="yes"?>
<Relationships xmlns="http://schemas.openxmlformats.org/package/2006/relationships"><Relationship Id="rId2" Type="http://schemas.openxmlformats.org/officeDocument/2006/relationships/hyperlink" Target="#&#21360;&#21047;&#12524;&#12509;&#12540;&#12488;!A1"/><Relationship Id="rId1" Type="http://schemas.openxmlformats.org/officeDocument/2006/relationships/hyperlink" Target="#&#12497;&#12521;&#12513;&#12540;&#12479;&#12540;&#19968;&#35239;&#34920;!A1"/></Relationships>
</file>

<file path=xl/drawings/_rels/drawing43.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44.xml.rels><?xml version="1.0" encoding="UTF-8" standalone="yes"?>
<Relationships xmlns="http://schemas.openxmlformats.org/package/2006/relationships"><Relationship Id="rId2" Type="http://schemas.openxmlformats.org/officeDocument/2006/relationships/hyperlink" Target="#&#21360;&#21047;&#12524;&#12509;&#12540;&#12488;!A1"/><Relationship Id="rId1" Type="http://schemas.openxmlformats.org/officeDocument/2006/relationships/hyperlink" Target="#&#12497;&#12521;&#12513;&#12540;&#12479;&#12540;&#19968;&#35239;&#34920;!A1"/></Relationships>
</file>

<file path=xl/drawings/_rels/drawing45.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46.xml.rels><?xml version="1.0" encoding="UTF-8" standalone="yes"?>
<Relationships xmlns="http://schemas.openxmlformats.org/package/2006/relationships"><Relationship Id="rId2" Type="http://schemas.openxmlformats.org/officeDocument/2006/relationships/hyperlink" Target="#&#21360;&#21047;&#12524;&#12509;&#12540;&#12488;!A1"/><Relationship Id="rId1" Type="http://schemas.openxmlformats.org/officeDocument/2006/relationships/hyperlink" Target="#&#12497;&#12521;&#12513;&#12540;&#12479;&#12540;&#19968;&#35239;&#34920;!A1"/></Relationships>
</file>

<file path=xl/drawings/_rels/drawing47.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48.xml.rels><?xml version="1.0" encoding="UTF-8" standalone="yes"?>
<Relationships xmlns="http://schemas.openxmlformats.org/package/2006/relationships"><Relationship Id="rId2" Type="http://schemas.openxmlformats.org/officeDocument/2006/relationships/hyperlink" Target="#&#21360;&#21047;&#12524;&#12509;&#12540;&#12488;!A1"/><Relationship Id="rId1" Type="http://schemas.openxmlformats.org/officeDocument/2006/relationships/hyperlink" Target="#&#12497;&#12521;&#12513;&#12540;&#12479;&#12540;&#19968;&#35239;&#34920;!A1"/></Relationships>
</file>

<file path=xl/drawings/_rels/drawing49.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5.xml.rels><?xml version="1.0" encoding="UTF-8" standalone="yes"?>
<Relationships xmlns="http://schemas.openxmlformats.org/package/2006/relationships"><Relationship Id="rId1" Type="http://schemas.openxmlformats.org/officeDocument/2006/relationships/hyperlink" Target="#&#20837;&#21147;&#12471;&#12540;&#12488;!A1"/></Relationships>
</file>

<file path=xl/drawings/_rels/drawing50.xml.rels><?xml version="1.0" encoding="UTF-8" standalone="yes"?>
<Relationships xmlns="http://schemas.openxmlformats.org/package/2006/relationships"><Relationship Id="rId2" Type="http://schemas.openxmlformats.org/officeDocument/2006/relationships/hyperlink" Target="#&#21360;&#21047;&#12524;&#12509;&#12540;&#12488;!A1"/><Relationship Id="rId1" Type="http://schemas.openxmlformats.org/officeDocument/2006/relationships/hyperlink" Target="#&#12497;&#12521;&#12513;&#12540;&#12479;&#12540;&#19968;&#35239;&#34920;!A1"/></Relationships>
</file>

<file path=xl/drawings/_rels/drawing51.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52.xml.rels><?xml version="1.0" encoding="UTF-8" standalone="yes"?>
<Relationships xmlns="http://schemas.openxmlformats.org/package/2006/relationships"><Relationship Id="rId2" Type="http://schemas.openxmlformats.org/officeDocument/2006/relationships/hyperlink" Target="#&#21360;&#21047;&#12524;&#12509;&#12540;&#12488;!A1"/><Relationship Id="rId1" Type="http://schemas.openxmlformats.org/officeDocument/2006/relationships/hyperlink" Target="#&#12497;&#12521;&#12513;&#12540;&#12479;&#12540;&#19968;&#35239;&#34920;!A1"/></Relationships>
</file>

<file path=xl/drawings/_rels/drawing53.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54.xml.rels><?xml version="1.0" encoding="UTF-8" standalone="yes"?>
<Relationships xmlns="http://schemas.openxmlformats.org/package/2006/relationships"><Relationship Id="rId2" Type="http://schemas.openxmlformats.org/officeDocument/2006/relationships/hyperlink" Target="#&#21360;&#21047;&#12524;&#12509;&#12540;&#12488;!A1"/><Relationship Id="rId1" Type="http://schemas.openxmlformats.org/officeDocument/2006/relationships/hyperlink" Target="#&#12497;&#12521;&#12513;&#12540;&#12479;&#12540;&#19968;&#35239;&#34920;!A1"/></Relationships>
</file>

<file path=xl/drawings/_rels/drawing55.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56.xml.rels><?xml version="1.0" encoding="UTF-8" standalone="yes"?>
<Relationships xmlns="http://schemas.openxmlformats.org/package/2006/relationships"><Relationship Id="rId2" Type="http://schemas.openxmlformats.org/officeDocument/2006/relationships/hyperlink" Target="#&#21360;&#21047;&#12524;&#12509;&#12540;&#12488;!A1"/><Relationship Id="rId1" Type="http://schemas.openxmlformats.org/officeDocument/2006/relationships/hyperlink" Target="#&#12497;&#12521;&#12513;&#12540;&#12479;&#12540;&#19968;&#35239;&#34920;!A1"/></Relationships>
</file>

<file path=xl/drawings/_rels/drawing57.xml.rels><?xml version="1.0" encoding="UTF-8" standalone="yes"?>
<Relationships xmlns="http://schemas.openxmlformats.org/package/2006/relationships"><Relationship Id="rId2" Type="http://schemas.openxmlformats.org/officeDocument/2006/relationships/chart" Target="../charts/chart54.xml"/><Relationship Id="rId1" Type="http://schemas.openxmlformats.org/officeDocument/2006/relationships/chart" Target="../charts/chart53.xml"/></Relationships>
</file>

<file path=xl/drawings/_rels/drawing58.xml.rels><?xml version="1.0" encoding="UTF-8" standalone="yes"?>
<Relationships xmlns="http://schemas.openxmlformats.org/package/2006/relationships"><Relationship Id="rId2" Type="http://schemas.openxmlformats.org/officeDocument/2006/relationships/hyperlink" Target="#&#21360;&#21047;&#12524;&#12509;&#12540;&#12488;!A1"/><Relationship Id="rId1" Type="http://schemas.openxmlformats.org/officeDocument/2006/relationships/hyperlink" Target="#&#12497;&#12521;&#12513;&#12540;&#12479;&#12540;&#19968;&#35239;&#34920;!A1"/></Relationships>
</file>

<file path=xl/drawings/_rels/drawing59.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chart" Target="../charts/chart55.xml"/></Relationships>
</file>

<file path=xl/drawings/_rels/drawing6.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7.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8.xml.rels><?xml version="1.0" encoding="UTF-8" standalone="yes"?>
<Relationships xmlns="http://schemas.openxmlformats.org/package/2006/relationships"><Relationship Id="rId2" Type="http://schemas.openxmlformats.org/officeDocument/2006/relationships/hyperlink" Target="#&#21360;&#21047;&#12524;&#12509;&#12540;&#12488;!A1"/><Relationship Id="rId1" Type="http://schemas.openxmlformats.org/officeDocument/2006/relationships/hyperlink" Target="#&#12497;&#12521;&#12513;&#12540;&#12479;&#12540;&#19968;&#35239;&#34920;!A1"/></Relationships>
</file>

<file path=xl/drawings/_rels/drawing9.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vmlDrawing10.v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_rels/vmlDrawing11.v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_rels/vmlDrawing12.v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_rels/vmlDrawing13.v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_rels/vmlDrawing14.v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_rels/vmlDrawing15.v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_rels/vmlDrawing16.v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_rels/vmlDrawing17.v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_rels/vmlDrawing18.v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_rels/vmlDrawing19.v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_rels/vmlDrawing20.v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_rels/vmlDrawing21.v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_rels/vmlDrawing22.v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_rels/vmlDrawing23.v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_rels/vmlDrawing24.v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_rels/vmlDrawing25.v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_rels/vmlDrawing26.v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_rels/vmlDrawing27.v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_rels/vmlDrawing28.v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_rels/vmlDrawing29.v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_rels/vmlDrawing30.v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_rels/vmlDrawing7.v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_rels/vmlDrawing8.v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_rels/vmlDrawing9.v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9</xdr:col>
      <xdr:colOff>48290</xdr:colOff>
      <xdr:row>28</xdr:row>
      <xdr:rowOff>158965</xdr:rowOff>
    </xdr:from>
    <xdr:to>
      <xdr:col>11</xdr:col>
      <xdr:colOff>161925</xdr:colOff>
      <xdr:row>29</xdr:row>
      <xdr:rowOff>221193</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0000-000007000000}"/>
            </a:ext>
          </a:extLst>
        </xdr:cNvPr>
        <xdr:cNvSpPr/>
      </xdr:nvSpPr>
      <xdr:spPr>
        <a:xfrm>
          <a:off x="5572790" y="6797890"/>
          <a:ext cx="1437610" cy="309878"/>
        </a:xfrm>
        <a:prstGeom prst="bevel">
          <a:avLst/>
        </a:prstGeom>
        <a:solidFill>
          <a:srgbClr val="00B0F0"/>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lnSpc>
              <a:spcPts val="1200"/>
            </a:lnSpc>
          </a:pPr>
          <a:r>
            <a:rPr kumimoji="1" lang="ja-JP" altLang="en-US" sz="1000">
              <a:solidFill>
                <a:sysClr val="windowText" lastClr="000000"/>
              </a:solidFill>
            </a:rPr>
            <a:t>印刷レポートへ</a:t>
          </a:r>
        </a:p>
      </xdr:txBody>
    </xdr:sp>
    <xdr:clientData fPrintsWithSheet="0"/>
  </xdr:twoCellAnchor>
</xdr:wsDr>
</file>

<file path=xl/drawings/drawing10.xml><?xml version="1.0" encoding="utf-8"?>
<xdr:wsDr xmlns:xdr="http://schemas.openxmlformats.org/drawingml/2006/spreadsheetDrawing" xmlns:a="http://schemas.openxmlformats.org/drawingml/2006/main">
  <xdr:twoCellAnchor>
    <xdr:from>
      <xdr:col>9</xdr:col>
      <xdr:colOff>197515</xdr:colOff>
      <xdr:row>1</xdr:row>
      <xdr:rowOff>22440</xdr:rowOff>
    </xdr:from>
    <xdr:to>
      <xdr:col>12</xdr:col>
      <xdr:colOff>42334</xdr:colOff>
      <xdr:row>2</xdr:row>
      <xdr:rowOff>158751</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000-000003000000}"/>
            </a:ext>
          </a:extLst>
        </xdr:cNvPr>
        <xdr:cNvSpPr/>
      </xdr:nvSpPr>
      <xdr:spPr>
        <a:xfrm>
          <a:off x="5722015" y="203415"/>
          <a:ext cx="1445019" cy="307761"/>
        </a:xfrm>
        <a:prstGeom prst="bevel">
          <a:avLst/>
        </a:prstGeom>
        <a:solidFill>
          <a:srgbClr val="FFFFCC"/>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lnSpc>
              <a:spcPts val="1200"/>
            </a:lnSpc>
          </a:pPr>
          <a:r>
            <a:rPr kumimoji="1" lang="ja-JP" altLang="en-US" sz="1000">
              <a:solidFill>
                <a:sysClr val="windowText" lastClr="000000"/>
              </a:solidFill>
            </a:rPr>
            <a:t>パラメーター 一覧表</a:t>
          </a:r>
        </a:p>
      </xdr:txBody>
    </xdr:sp>
    <xdr:clientData fPrintsWithSheet="0"/>
  </xdr:twoCellAnchor>
  <xdr:twoCellAnchor>
    <xdr:from>
      <xdr:col>9</xdr:col>
      <xdr:colOff>286415</xdr:colOff>
      <xdr:row>28</xdr:row>
      <xdr:rowOff>178015</xdr:rowOff>
    </xdr:from>
    <xdr:to>
      <xdr:col>12</xdr:col>
      <xdr:colOff>123825</xdr:colOff>
      <xdr:row>29</xdr:row>
      <xdr:rowOff>240243</xdr:rowOff>
    </xdr:to>
    <xdr:sp macro="" textlink="">
      <xdr:nvSpPr>
        <xdr:cNvPr id="3" name="額縁 2">
          <a:hlinkClick xmlns:r="http://schemas.openxmlformats.org/officeDocument/2006/relationships" r:id="rId2"/>
          <a:extLst>
            <a:ext uri="{FF2B5EF4-FFF2-40B4-BE49-F238E27FC236}">
              <a16:creationId xmlns:a16="http://schemas.microsoft.com/office/drawing/2014/main" id="{00000000-0008-0000-0000-000007000000}"/>
            </a:ext>
          </a:extLst>
        </xdr:cNvPr>
        <xdr:cNvSpPr/>
      </xdr:nvSpPr>
      <xdr:spPr>
        <a:xfrm>
          <a:off x="5810915" y="6893140"/>
          <a:ext cx="1437610" cy="309878"/>
        </a:xfrm>
        <a:prstGeom prst="bevel">
          <a:avLst/>
        </a:prstGeom>
        <a:solidFill>
          <a:srgbClr val="00B0F0"/>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lnSpc>
              <a:spcPts val="1200"/>
            </a:lnSpc>
          </a:pPr>
          <a:r>
            <a:rPr kumimoji="1" lang="ja-JP" altLang="en-US" sz="1000">
              <a:solidFill>
                <a:sysClr val="windowText" lastClr="000000"/>
              </a:solidFill>
            </a:rPr>
            <a:t>印刷レポートへ</a:t>
          </a:r>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xdr:from>
      <xdr:col>42</xdr:col>
      <xdr:colOff>154609</xdr:colOff>
      <xdr:row>0</xdr:row>
      <xdr:rowOff>131418</xdr:rowOff>
    </xdr:from>
    <xdr:to>
      <xdr:col>47</xdr:col>
      <xdr:colOff>270427</xdr:colOff>
      <xdr:row>17</xdr:row>
      <xdr:rowOff>46797</xdr:rowOff>
    </xdr:to>
    <xdr:graphicFrame macro="">
      <xdr:nvGraphicFramePr>
        <xdr:cNvPr id="2" name="グラフ 1">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36</xdr:col>
      <xdr:colOff>467966</xdr:colOff>
      <xdr:row>1</xdr:row>
      <xdr:rowOff>96632</xdr:rowOff>
    </xdr:from>
    <xdr:to>
      <xdr:col>41</xdr:col>
      <xdr:colOff>487016</xdr:colOff>
      <xdr:row>18</xdr:row>
      <xdr:rowOff>9250</xdr:rowOff>
    </xdr:to>
    <xdr:graphicFrame macro="">
      <xdr:nvGraphicFramePr>
        <xdr:cNvPr id="3" name="グラフ 2">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xdr:from>
          <xdr:col>2</xdr:col>
          <xdr:colOff>107950</xdr:colOff>
          <xdr:row>52</xdr:row>
          <xdr:rowOff>57150</xdr:rowOff>
        </xdr:from>
        <xdr:to>
          <xdr:col>4</xdr:col>
          <xdr:colOff>781050</xdr:colOff>
          <xdr:row>53</xdr:row>
          <xdr:rowOff>0</xdr:rowOff>
        </xdr:to>
        <xdr:sp macro="" textlink="">
          <xdr:nvSpPr>
            <xdr:cNvPr id="9217" name="Object 1" hidden="1">
              <a:extLst>
                <a:ext uri="{63B3BB69-23CF-44E3-9099-C40C66FF867C}">
                  <a14:compatExt spid="_x0000_s9217"/>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1003300</xdr:colOff>
          <xdr:row>53</xdr:row>
          <xdr:rowOff>38100</xdr:rowOff>
        </xdr:from>
        <xdr:to>
          <xdr:col>5</xdr:col>
          <xdr:colOff>0</xdr:colOff>
          <xdr:row>54</xdr:row>
          <xdr:rowOff>0</xdr:rowOff>
        </xdr:to>
        <xdr:sp macro="" textlink="">
          <xdr:nvSpPr>
            <xdr:cNvPr id="9218" name="Object 2" hidden="1">
              <a:extLst>
                <a:ext uri="{63B3BB69-23CF-44E3-9099-C40C66FF867C}">
                  <a14:compatExt spid="_x0000_s9218"/>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51</xdr:row>
          <xdr:rowOff>19050</xdr:rowOff>
        </xdr:from>
        <xdr:to>
          <xdr:col>4</xdr:col>
          <xdr:colOff>584200</xdr:colOff>
          <xdr:row>51</xdr:row>
          <xdr:rowOff>438150</xdr:rowOff>
        </xdr:to>
        <xdr:sp macro="" textlink="">
          <xdr:nvSpPr>
            <xdr:cNvPr id="9219" name="Object 3" hidden="1">
              <a:extLst>
                <a:ext uri="{63B3BB69-23CF-44E3-9099-C40C66FF867C}">
                  <a14:compatExt spid="_x0000_s9219"/>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469900</xdr:colOff>
          <xdr:row>4</xdr:row>
          <xdr:rowOff>76200</xdr:rowOff>
        </xdr:from>
        <xdr:to>
          <xdr:col>4</xdr:col>
          <xdr:colOff>527050</xdr:colOff>
          <xdr:row>8</xdr:row>
          <xdr:rowOff>12700</xdr:rowOff>
        </xdr:to>
        <xdr:sp macro="" textlink="">
          <xdr:nvSpPr>
            <xdr:cNvPr id="9220" name="Object 6" hidden="1">
              <a:extLst>
                <a:ext uri="{63B3BB69-23CF-44E3-9099-C40C66FF867C}">
                  <a14:compatExt spid="_x0000_s922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0</xdr:colOff>
          <xdr:row>4</xdr:row>
          <xdr:rowOff>57150</xdr:rowOff>
        </xdr:from>
        <xdr:to>
          <xdr:col>13</xdr:col>
          <xdr:colOff>127000</xdr:colOff>
          <xdr:row>7</xdr:row>
          <xdr:rowOff>146050</xdr:rowOff>
        </xdr:to>
        <xdr:sp macro="" textlink="">
          <xdr:nvSpPr>
            <xdr:cNvPr id="9221" name="Object 7" hidden="1">
              <a:extLst>
                <a:ext uri="{63B3BB69-23CF-44E3-9099-C40C66FF867C}">
                  <a14:compatExt spid="_x0000_s9221"/>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565150</xdr:colOff>
          <xdr:row>4</xdr:row>
          <xdr:rowOff>38100</xdr:rowOff>
        </xdr:from>
        <xdr:to>
          <xdr:col>9</xdr:col>
          <xdr:colOff>641350</xdr:colOff>
          <xdr:row>8</xdr:row>
          <xdr:rowOff>50800</xdr:rowOff>
        </xdr:to>
        <xdr:sp macro="" textlink="">
          <xdr:nvSpPr>
            <xdr:cNvPr id="9222" name="Object 8" hidden="1">
              <a:extLst>
                <a:ext uri="{63B3BB69-23CF-44E3-9099-C40C66FF867C}">
                  <a14:compatExt spid="_x0000_s9222"/>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57150</xdr:colOff>
          <xdr:row>54</xdr:row>
          <xdr:rowOff>12700</xdr:rowOff>
        </xdr:from>
        <xdr:to>
          <xdr:col>4</xdr:col>
          <xdr:colOff>717550</xdr:colOff>
          <xdr:row>54</xdr:row>
          <xdr:rowOff>450850</xdr:rowOff>
        </xdr:to>
        <xdr:sp macro="" textlink="">
          <xdr:nvSpPr>
            <xdr:cNvPr id="9223" name="Object 10" hidden="1">
              <a:extLst>
                <a:ext uri="{63B3BB69-23CF-44E3-9099-C40C66FF867C}">
                  <a14:compatExt spid="_x0000_s9223"/>
                </a:ext>
              </a:extLst>
            </xdr:cNvPr>
            <xdr:cNvSpPr/>
          </xdr:nvSpPr>
          <xdr:spPr bwMode="auto">
            <a:xfrm>
              <a:off x="0" y="0"/>
              <a:ext cx="0" cy="0"/>
            </a:xfrm>
            <a:prstGeom prst="rect">
              <a:avLst/>
            </a:prstGeom>
            <a:solidFill>
              <a:srgbClr val="FFFFFF"/>
            </a:solidFill>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9</xdr:col>
      <xdr:colOff>197515</xdr:colOff>
      <xdr:row>1</xdr:row>
      <xdr:rowOff>22440</xdr:rowOff>
    </xdr:from>
    <xdr:to>
      <xdr:col>12</xdr:col>
      <xdr:colOff>42334</xdr:colOff>
      <xdr:row>2</xdr:row>
      <xdr:rowOff>158751</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000-000003000000}"/>
            </a:ext>
          </a:extLst>
        </xdr:cNvPr>
        <xdr:cNvSpPr/>
      </xdr:nvSpPr>
      <xdr:spPr>
        <a:xfrm>
          <a:off x="5722015" y="203415"/>
          <a:ext cx="1445019" cy="307761"/>
        </a:xfrm>
        <a:prstGeom prst="bevel">
          <a:avLst/>
        </a:prstGeom>
        <a:solidFill>
          <a:srgbClr val="FFFFCC"/>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lnSpc>
              <a:spcPts val="1200"/>
            </a:lnSpc>
          </a:pPr>
          <a:r>
            <a:rPr kumimoji="1" lang="ja-JP" altLang="en-US" sz="1000">
              <a:solidFill>
                <a:sysClr val="windowText" lastClr="000000"/>
              </a:solidFill>
            </a:rPr>
            <a:t>パラメーター 一覧表</a:t>
          </a:r>
        </a:p>
      </xdr:txBody>
    </xdr:sp>
    <xdr:clientData fPrintsWithSheet="0"/>
  </xdr:twoCellAnchor>
  <xdr:twoCellAnchor>
    <xdr:from>
      <xdr:col>9</xdr:col>
      <xdr:colOff>286415</xdr:colOff>
      <xdr:row>28</xdr:row>
      <xdr:rowOff>178015</xdr:rowOff>
    </xdr:from>
    <xdr:to>
      <xdr:col>12</xdr:col>
      <xdr:colOff>123825</xdr:colOff>
      <xdr:row>29</xdr:row>
      <xdr:rowOff>240243</xdr:rowOff>
    </xdr:to>
    <xdr:sp macro="" textlink="">
      <xdr:nvSpPr>
        <xdr:cNvPr id="3" name="額縁 2">
          <a:hlinkClick xmlns:r="http://schemas.openxmlformats.org/officeDocument/2006/relationships" r:id="rId2"/>
          <a:extLst>
            <a:ext uri="{FF2B5EF4-FFF2-40B4-BE49-F238E27FC236}">
              <a16:creationId xmlns:a16="http://schemas.microsoft.com/office/drawing/2014/main" id="{00000000-0008-0000-0000-000007000000}"/>
            </a:ext>
          </a:extLst>
        </xdr:cNvPr>
        <xdr:cNvSpPr/>
      </xdr:nvSpPr>
      <xdr:spPr>
        <a:xfrm>
          <a:off x="5810915" y="6893140"/>
          <a:ext cx="1437610" cy="309878"/>
        </a:xfrm>
        <a:prstGeom prst="bevel">
          <a:avLst/>
        </a:prstGeom>
        <a:solidFill>
          <a:srgbClr val="00B0F0"/>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lnSpc>
              <a:spcPts val="1200"/>
            </a:lnSpc>
          </a:pPr>
          <a:r>
            <a:rPr kumimoji="1" lang="ja-JP" altLang="en-US" sz="1000">
              <a:solidFill>
                <a:sysClr val="windowText" lastClr="000000"/>
              </a:solidFill>
            </a:rPr>
            <a:t>印刷レポートへ</a:t>
          </a:r>
        </a:p>
      </xdr:txBody>
    </xdr:sp>
    <xdr:clientData fPrintsWithSheet="0"/>
  </xdr:twoCellAnchor>
</xdr:wsDr>
</file>

<file path=xl/drawings/drawing13.xml><?xml version="1.0" encoding="utf-8"?>
<xdr:wsDr xmlns:xdr="http://schemas.openxmlformats.org/drawingml/2006/spreadsheetDrawing" xmlns:a="http://schemas.openxmlformats.org/drawingml/2006/main">
  <xdr:twoCellAnchor>
    <xdr:from>
      <xdr:col>42</xdr:col>
      <xdr:colOff>154609</xdr:colOff>
      <xdr:row>0</xdr:row>
      <xdr:rowOff>131418</xdr:rowOff>
    </xdr:from>
    <xdr:to>
      <xdr:col>47</xdr:col>
      <xdr:colOff>270427</xdr:colOff>
      <xdr:row>17</xdr:row>
      <xdr:rowOff>46797</xdr:rowOff>
    </xdr:to>
    <xdr:graphicFrame macro="">
      <xdr:nvGraphicFramePr>
        <xdr:cNvPr id="2" name="グラフ 1">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36</xdr:col>
      <xdr:colOff>467966</xdr:colOff>
      <xdr:row>1</xdr:row>
      <xdr:rowOff>96632</xdr:rowOff>
    </xdr:from>
    <xdr:to>
      <xdr:col>41</xdr:col>
      <xdr:colOff>487016</xdr:colOff>
      <xdr:row>18</xdr:row>
      <xdr:rowOff>9250</xdr:rowOff>
    </xdr:to>
    <xdr:graphicFrame macro="">
      <xdr:nvGraphicFramePr>
        <xdr:cNvPr id="3" name="グラフ 2">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xdr:from>
          <xdr:col>2</xdr:col>
          <xdr:colOff>107950</xdr:colOff>
          <xdr:row>52</xdr:row>
          <xdr:rowOff>57150</xdr:rowOff>
        </xdr:from>
        <xdr:to>
          <xdr:col>4</xdr:col>
          <xdr:colOff>781050</xdr:colOff>
          <xdr:row>53</xdr:row>
          <xdr:rowOff>0</xdr:rowOff>
        </xdr:to>
        <xdr:sp macro="" textlink="">
          <xdr:nvSpPr>
            <xdr:cNvPr id="11265" name="Object 1" hidden="1">
              <a:extLst>
                <a:ext uri="{63B3BB69-23CF-44E3-9099-C40C66FF867C}">
                  <a14:compatExt spid="_x0000_s11265"/>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1003300</xdr:colOff>
          <xdr:row>53</xdr:row>
          <xdr:rowOff>38100</xdr:rowOff>
        </xdr:from>
        <xdr:to>
          <xdr:col>5</xdr:col>
          <xdr:colOff>0</xdr:colOff>
          <xdr:row>54</xdr:row>
          <xdr:rowOff>0</xdr:rowOff>
        </xdr:to>
        <xdr:sp macro="" textlink="">
          <xdr:nvSpPr>
            <xdr:cNvPr id="11266" name="Object 2" hidden="1">
              <a:extLst>
                <a:ext uri="{63B3BB69-23CF-44E3-9099-C40C66FF867C}">
                  <a14:compatExt spid="_x0000_s11266"/>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51</xdr:row>
          <xdr:rowOff>19050</xdr:rowOff>
        </xdr:from>
        <xdr:to>
          <xdr:col>4</xdr:col>
          <xdr:colOff>584200</xdr:colOff>
          <xdr:row>51</xdr:row>
          <xdr:rowOff>438150</xdr:rowOff>
        </xdr:to>
        <xdr:sp macro="" textlink="">
          <xdr:nvSpPr>
            <xdr:cNvPr id="11267" name="Object 3" hidden="1">
              <a:extLst>
                <a:ext uri="{63B3BB69-23CF-44E3-9099-C40C66FF867C}">
                  <a14:compatExt spid="_x0000_s11267"/>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469900</xdr:colOff>
          <xdr:row>4</xdr:row>
          <xdr:rowOff>76200</xdr:rowOff>
        </xdr:from>
        <xdr:to>
          <xdr:col>4</xdr:col>
          <xdr:colOff>527050</xdr:colOff>
          <xdr:row>8</xdr:row>
          <xdr:rowOff>12700</xdr:rowOff>
        </xdr:to>
        <xdr:sp macro="" textlink="">
          <xdr:nvSpPr>
            <xdr:cNvPr id="11268" name="Object 6" hidden="1">
              <a:extLst>
                <a:ext uri="{63B3BB69-23CF-44E3-9099-C40C66FF867C}">
                  <a14:compatExt spid="_x0000_s11268"/>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0</xdr:colOff>
          <xdr:row>4</xdr:row>
          <xdr:rowOff>57150</xdr:rowOff>
        </xdr:from>
        <xdr:to>
          <xdr:col>13</xdr:col>
          <xdr:colOff>127000</xdr:colOff>
          <xdr:row>7</xdr:row>
          <xdr:rowOff>146050</xdr:rowOff>
        </xdr:to>
        <xdr:sp macro="" textlink="">
          <xdr:nvSpPr>
            <xdr:cNvPr id="11269" name="Object 7" hidden="1">
              <a:extLst>
                <a:ext uri="{63B3BB69-23CF-44E3-9099-C40C66FF867C}">
                  <a14:compatExt spid="_x0000_s11269"/>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565150</xdr:colOff>
          <xdr:row>4</xdr:row>
          <xdr:rowOff>38100</xdr:rowOff>
        </xdr:from>
        <xdr:to>
          <xdr:col>9</xdr:col>
          <xdr:colOff>641350</xdr:colOff>
          <xdr:row>8</xdr:row>
          <xdr:rowOff>50800</xdr:rowOff>
        </xdr:to>
        <xdr:sp macro="" textlink="">
          <xdr:nvSpPr>
            <xdr:cNvPr id="11270" name="Object 8" hidden="1">
              <a:extLst>
                <a:ext uri="{63B3BB69-23CF-44E3-9099-C40C66FF867C}">
                  <a14:compatExt spid="_x0000_s1127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57150</xdr:colOff>
          <xdr:row>54</xdr:row>
          <xdr:rowOff>12700</xdr:rowOff>
        </xdr:from>
        <xdr:to>
          <xdr:col>4</xdr:col>
          <xdr:colOff>717550</xdr:colOff>
          <xdr:row>54</xdr:row>
          <xdr:rowOff>450850</xdr:rowOff>
        </xdr:to>
        <xdr:sp macro="" textlink="">
          <xdr:nvSpPr>
            <xdr:cNvPr id="11271" name="Object 10" hidden="1">
              <a:extLst>
                <a:ext uri="{63B3BB69-23CF-44E3-9099-C40C66FF867C}">
                  <a14:compatExt spid="_x0000_s11271"/>
                </a:ext>
              </a:extLst>
            </xdr:cNvPr>
            <xdr:cNvSpPr/>
          </xdr:nvSpPr>
          <xdr:spPr bwMode="auto">
            <a:xfrm>
              <a:off x="0" y="0"/>
              <a:ext cx="0" cy="0"/>
            </a:xfrm>
            <a:prstGeom prst="rect">
              <a:avLst/>
            </a:prstGeom>
            <a:solidFill>
              <a:srgbClr val="FFFFFF"/>
            </a:solidFill>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xdr:from>
      <xdr:col>9</xdr:col>
      <xdr:colOff>197515</xdr:colOff>
      <xdr:row>1</xdr:row>
      <xdr:rowOff>22440</xdr:rowOff>
    </xdr:from>
    <xdr:to>
      <xdr:col>12</xdr:col>
      <xdr:colOff>42334</xdr:colOff>
      <xdr:row>2</xdr:row>
      <xdr:rowOff>158751</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000-000003000000}"/>
            </a:ext>
          </a:extLst>
        </xdr:cNvPr>
        <xdr:cNvSpPr/>
      </xdr:nvSpPr>
      <xdr:spPr>
        <a:xfrm>
          <a:off x="5722015" y="203415"/>
          <a:ext cx="1445019" cy="307761"/>
        </a:xfrm>
        <a:prstGeom prst="bevel">
          <a:avLst/>
        </a:prstGeom>
        <a:solidFill>
          <a:srgbClr val="FFFFCC"/>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lnSpc>
              <a:spcPts val="1200"/>
            </a:lnSpc>
          </a:pPr>
          <a:r>
            <a:rPr kumimoji="1" lang="ja-JP" altLang="en-US" sz="1000">
              <a:solidFill>
                <a:sysClr val="windowText" lastClr="000000"/>
              </a:solidFill>
            </a:rPr>
            <a:t>パラメーター 一覧表</a:t>
          </a:r>
        </a:p>
      </xdr:txBody>
    </xdr:sp>
    <xdr:clientData fPrintsWithSheet="0"/>
  </xdr:twoCellAnchor>
  <xdr:twoCellAnchor>
    <xdr:from>
      <xdr:col>9</xdr:col>
      <xdr:colOff>286415</xdr:colOff>
      <xdr:row>28</xdr:row>
      <xdr:rowOff>178015</xdr:rowOff>
    </xdr:from>
    <xdr:to>
      <xdr:col>12</xdr:col>
      <xdr:colOff>123825</xdr:colOff>
      <xdr:row>29</xdr:row>
      <xdr:rowOff>240243</xdr:rowOff>
    </xdr:to>
    <xdr:sp macro="" textlink="">
      <xdr:nvSpPr>
        <xdr:cNvPr id="3" name="額縁 2">
          <a:hlinkClick xmlns:r="http://schemas.openxmlformats.org/officeDocument/2006/relationships" r:id="rId2"/>
          <a:extLst>
            <a:ext uri="{FF2B5EF4-FFF2-40B4-BE49-F238E27FC236}">
              <a16:creationId xmlns:a16="http://schemas.microsoft.com/office/drawing/2014/main" id="{00000000-0008-0000-0000-000007000000}"/>
            </a:ext>
          </a:extLst>
        </xdr:cNvPr>
        <xdr:cNvSpPr/>
      </xdr:nvSpPr>
      <xdr:spPr>
        <a:xfrm>
          <a:off x="5810915" y="6893140"/>
          <a:ext cx="1437610" cy="309878"/>
        </a:xfrm>
        <a:prstGeom prst="bevel">
          <a:avLst/>
        </a:prstGeom>
        <a:solidFill>
          <a:srgbClr val="00B0F0"/>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lnSpc>
              <a:spcPts val="1200"/>
            </a:lnSpc>
          </a:pPr>
          <a:r>
            <a:rPr kumimoji="1" lang="ja-JP" altLang="en-US" sz="1000">
              <a:solidFill>
                <a:sysClr val="windowText" lastClr="000000"/>
              </a:solidFill>
            </a:rPr>
            <a:t>印刷レポートへ</a:t>
          </a:r>
        </a:p>
      </xdr:txBody>
    </xdr:sp>
    <xdr:clientData fPrintsWithSheet="0"/>
  </xdr:twoCellAnchor>
</xdr:wsDr>
</file>

<file path=xl/drawings/drawing15.xml><?xml version="1.0" encoding="utf-8"?>
<xdr:wsDr xmlns:xdr="http://schemas.openxmlformats.org/drawingml/2006/spreadsheetDrawing" xmlns:a="http://schemas.openxmlformats.org/drawingml/2006/main">
  <xdr:twoCellAnchor>
    <xdr:from>
      <xdr:col>42</xdr:col>
      <xdr:colOff>154609</xdr:colOff>
      <xdr:row>0</xdr:row>
      <xdr:rowOff>131418</xdr:rowOff>
    </xdr:from>
    <xdr:to>
      <xdr:col>47</xdr:col>
      <xdr:colOff>270427</xdr:colOff>
      <xdr:row>17</xdr:row>
      <xdr:rowOff>46797</xdr:rowOff>
    </xdr:to>
    <xdr:graphicFrame macro="">
      <xdr:nvGraphicFramePr>
        <xdr:cNvPr id="2" name="グラフ 1">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36</xdr:col>
      <xdr:colOff>467966</xdr:colOff>
      <xdr:row>1</xdr:row>
      <xdr:rowOff>96632</xdr:rowOff>
    </xdr:from>
    <xdr:to>
      <xdr:col>41</xdr:col>
      <xdr:colOff>487016</xdr:colOff>
      <xdr:row>18</xdr:row>
      <xdr:rowOff>9250</xdr:rowOff>
    </xdr:to>
    <xdr:graphicFrame macro="">
      <xdr:nvGraphicFramePr>
        <xdr:cNvPr id="3" name="グラフ 2">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xdr:from>
          <xdr:col>2</xdr:col>
          <xdr:colOff>107950</xdr:colOff>
          <xdr:row>52</xdr:row>
          <xdr:rowOff>57150</xdr:rowOff>
        </xdr:from>
        <xdr:to>
          <xdr:col>4</xdr:col>
          <xdr:colOff>781050</xdr:colOff>
          <xdr:row>53</xdr:row>
          <xdr:rowOff>0</xdr:rowOff>
        </xdr:to>
        <xdr:sp macro="" textlink="">
          <xdr:nvSpPr>
            <xdr:cNvPr id="13313" name="Object 1" hidden="1">
              <a:extLst>
                <a:ext uri="{63B3BB69-23CF-44E3-9099-C40C66FF867C}">
                  <a14:compatExt spid="_x0000_s13313"/>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1003300</xdr:colOff>
          <xdr:row>53</xdr:row>
          <xdr:rowOff>38100</xdr:rowOff>
        </xdr:from>
        <xdr:to>
          <xdr:col>5</xdr:col>
          <xdr:colOff>0</xdr:colOff>
          <xdr:row>54</xdr:row>
          <xdr:rowOff>0</xdr:rowOff>
        </xdr:to>
        <xdr:sp macro="" textlink="">
          <xdr:nvSpPr>
            <xdr:cNvPr id="13314" name="Object 2" hidden="1">
              <a:extLst>
                <a:ext uri="{63B3BB69-23CF-44E3-9099-C40C66FF867C}">
                  <a14:compatExt spid="_x0000_s13314"/>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51</xdr:row>
          <xdr:rowOff>19050</xdr:rowOff>
        </xdr:from>
        <xdr:to>
          <xdr:col>4</xdr:col>
          <xdr:colOff>584200</xdr:colOff>
          <xdr:row>51</xdr:row>
          <xdr:rowOff>438150</xdr:rowOff>
        </xdr:to>
        <xdr:sp macro="" textlink="">
          <xdr:nvSpPr>
            <xdr:cNvPr id="13315" name="Object 3" hidden="1">
              <a:extLst>
                <a:ext uri="{63B3BB69-23CF-44E3-9099-C40C66FF867C}">
                  <a14:compatExt spid="_x0000_s13315"/>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469900</xdr:colOff>
          <xdr:row>4</xdr:row>
          <xdr:rowOff>76200</xdr:rowOff>
        </xdr:from>
        <xdr:to>
          <xdr:col>4</xdr:col>
          <xdr:colOff>527050</xdr:colOff>
          <xdr:row>8</xdr:row>
          <xdr:rowOff>12700</xdr:rowOff>
        </xdr:to>
        <xdr:sp macro="" textlink="">
          <xdr:nvSpPr>
            <xdr:cNvPr id="13316" name="Object 6" hidden="1">
              <a:extLst>
                <a:ext uri="{63B3BB69-23CF-44E3-9099-C40C66FF867C}">
                  <a14:compatExt spid="_x0000_s13316"/>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0</xdr:colOff>
          <xdr:row>4</xdr:row>
          <xdr:rowOff>57150</xdr:rowOff>
        </xdr:from>
        <xdr:to>
          <xdr:col>13</xdr:col>
          <xdr:colOff>127000</xdr:colOff>
          <xdr:row>7</xdr:row>
          <xdr:rowOff>146050</xdr:rowOff>
        </xdr:to>
        <xdr:sp macro="" textlink="">
          <xdr:nvSpPr>
            <xdr:cNvPr id="13317" name="Object 7" hidden="1">
              <a:extLst>
                <a:ext uri="{63B3BB69-23CF-44E3-9099-C40C66FF867C}">
                  <a14:compatExt spid="_x0000_s13317"/>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565150</xdr:colOff>
          <xdr:row>4</xdr:row>
          <xdr:rowOff>38100</xdr:rowOff>
        </xdr:from>
        <xdr:to>
          <xdr:col>9</xdr:col>
          <xdr:colOff>641350</xdr:colOff>
          <xdr:row>8</xdr:row>
          <xdr:rowOff>50800</xdr:rowOff>
        </xdr:to>
        <xdr:sp macro="" textlink="">
          <xdr:nvSpPr>
            <xdr:cNvPr id="13318" name="Object 8" hidden="1">
              <a:extLst>
                <a:ext uri="{63B3BB69-23CF-44E3-9099-C40C66FF867C}">
                  <a14:compatExt spid="_x0000_s13318"/>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57150</xdr:colOff>
          <xdr:row>54</xdr:row>
          <xdr:rowOff>12700</xdr:rowOff>
        </xdr:from>
        <xdr:to>
          <xdr:col>4</xdr:col>
          <xdr:colOff>717550</xdr:colOff>
          <xdr:row>54</xdr:row>
          <xdr:rowOff>450850</xdr:rowOff>
        </xdr:to>
        <xdr:sp macro="" textlink="">
          <xdr:nvSpPr>
            <xdr:cNvPr id="13319" name="Object 10" hidden="1">
              <a:extLst>
                <a:ext uri="{63B3BB69-23CF-44E3-9099-C40C66FF867C}">
                  <a14:compatExt spid="_x0000_s13319"/>
                </a:ext>
              </a:extLst>
            </xdr:cNvPr>
            <xdr:cNvSpPr/>
          </xdr:nvSpPr>
          <xdr:spPr bwMode="auto">
            <a:xfrm>
              <a:off x="0" y="0"/>
              <a:ext cx="0" cy="0"/>
            </a:xfrm>
            <a:prstGeom prst="rect">
              <a:avLst/>
            </a:prstGeom>
            <a:solidFill>
              <a:srgbClr val="FFFFFF"/>
            </a:solidFill>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xdr:from>
      <xdr:col>9</xdr:col>
      <xdr:colOff>197515</xdr:colOff>
      <xdr:row>1</xdr:row>
      <xdr:rowOff>22440</xdr:rowOff>
    </xdr:from>
    <xdr:to>
      <xdr:col>12</xdr:col>
      <xdr:colOff>42334</xdr:colOff>
      <xdr:row>2</xdr:row>
      <xdr:rowOff>158751</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000-000003000000}"/>
            </a:ext>
          </a:extLst>
        </xdr:cNvPr>
        <xdr:cNvSpPr/>
      </xdr:nvSpPr>
      <xdr:spPr>
        <a:xfrm>
          <a:off x="5722015" y="203415"/>
          <a:ext cx="1445019" cy="307761"/>
        </a:xfrm>
        <a:prstGeom prst="bevel">
          <a:avLst/>
        </a:prstGeom>
        <a:solidFill>
          <a:srgbClr val="FFFFCC"/>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lnSpc>
              <a:spcPts val="1200"/>
            </a:lnSpc>
          </a:pPr>
          <a:r>
            <a:rPr kumimoji="1" lang="ja-JP" altLang="en-US" sz="1000">
              <a:solidFill>
                <a:sysClr val="windowText" lastClr="000000"/>
              </a:solidFill>
            </a:rPr>
            <a:t>パラメーター 一覧表</a:t>
          </a:r>
        </a:p>
      </xdr:txBody>
    </xdr:sp>
    <xdr:clientData fPrintsWithSheet="0"/>
  </xdr:twoCellAnchor>
  <xdr:twoCellAnchor>
    <xdr:from>
      <xdr:col>9</xdr:col>
      <xdr:colOff>286415</xdr:colOff>
      <xdr:row>28</xdr:row>
      <xdr:rowOff>178015</xdr:rowOff>
    </xdr:from>
    <xdr:to>
      <xdr:col>12</xdr:col>
      <xdr:colOff>123825</xdr:colOff>
      <xdr:row>29</xdr:row>
      <xdr:rowOff>240243</xdr:rowOff>
    </xdr:to>
    <xdr:sp macro="" textlink="">
      <xdr:nvSpPr>
        <xdr:cNvPr id="3" name="額縁 2">
          <a:hlinkClick xmlns:r="http://schemas.openxmlformats.org/officeDocument/2006/relationships" r:id="rId2"/>
          <a:extLst>
            <a:ext uri="{FF2B5EF4-FFF2-40B4-BE49-F238E27FC236}">
              <a16:creationId xmlns:a16="http://schemas.microsoft.com/office/drawing/2014/main" id="{00000000-0008-0000-0000-000007000000}"/>
            </a:ext>
          </a:extLst>
        </xdr:cNvPr>
        <xdr:cNvSpPr/>
      </xdr:nvSpPr>
      <xdr:spPr>
        <a:xfrm>
          <a:off x="5810915" y="6893140"/>
          <a:ext cx="1437610" cy="309878"/>
        </a:xfrm>
        <a:prstGeom prst="bevel">
          <a:avLst/>
        </a:prstGeom>
        <a:solidFill>
          <a:srgbClr val="00B0F0"/>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lnSpc>
              <a:spcPts val="1200"/>
            </a:lnSpc>
          </a:pPr>
          <a:r>
            <a:rPr kumimoji="1" lang="ja-JP" altLang="en-US" sz="1000">
              <a:solidFill>
                <a:sysClr val="windowText" lastClr="000000"/>
              </a:solidFill>
            </a:rPr>
            <a:t>印刷レポートへ</a:t>
          </a:r>
        </a:p>
      </xdr:txBody>
    </xdr:sp>
    <xdr:clientData fPrintsWithSheet="0"/>
  </xdr:twoCellAnchor>
</xdr:wsDr>
</file>

<file path=xl/drawings/drawing17.xml><?xml version="1.0" encoding="utf-8"?>
<xdr:wsDr xmlns:xdr="http://schemas.openxmlformats.org/drawingml/2006/spreadsheetDrawing" xmlns:a="http://schemas.openxmlformats.org/drawingml/2006/main">
  <xdr:twoCellAnchor>
    <xdr:from>
      <xdr:col>42</xdr:col>
      <xdr:colOff>154609</xdr:colOff>
      <xdr:row>0</xdr:row>
      <xdr:rowOff>131418</xdr:rowOff>
    </xdr:from>
    <xdr:to>
      <xdr:col>47</xdr:col>
      <xdr:colOff>270427</xdr:colOff>
      <xdr:row>17</xdr:row>
      <xdr:rowOff>46797</xdr:rowOff>
    </xdr:to>
    <xdr:graphicFrame macro="">
      <xdr:nvGraphicFramePr>
        <xdr:cNvPr id="2" name="グラフ 1">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36</xdr:col>
      <xdr:colOff>467966</xdr:colOff>
      <xdr:row>1</xdr:row>
      <xdr:rowOff>96632</xdr:rowOff>
    </xdr:from>
    <xdr:to>
      <xdr:col>41</xdr:col>
      <xdr:colOff>487016</xdr:colOff>
      <xdr:row>18</xdr:row>
      <xdr:rowOff>9250</xdr:rowOff>
    </xdr:to>
    <xdr:graphicFrame macro="">
      <xdr:nvGraphicFramePr>
        <xdr:cNvPr id="3" name="グラフ 2">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xdr:from>
          <xdr:col>2</xdr:col>
          <xdr:colOff>107950</xdr:colOff>
          <xdr:row>52</xdr:row>
          <xdr:rowOff>57150</xdr:rowOff>
        </xdr:from>
        <xdr:to>
          <xdr:col>4</xdr:col>
          <xdr:colOff>781050</xdr:colOff>
          <xdr:row>53</xdr:row>
          <xdr:rowOff>0</xdr:rowOff>
        </xdr:to>
        <xdr:sp macro="" textlink="">
          <xdr:nvSpPr>
            <xdr:cNvPr id="15361" name="Object 1" hidden="1">
              <a:extLst>
                <a:ext uri="{63B3BB69-23CF-44E3-9099-C40C66FF867C}">
                  <a14:compatExt spid="_x0000_s15361"/>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1003300</xdr:colOff>
          <xdr:row>53</xdr:row>
          <xdr:rowOff>38100</xdr:rowOff>
        </xdr:from>
        <xdr:to>
          <xdr:col>5</xdr:col>
          <xdr:colOff>0</xdr:colOff>
          <xdr:row>54</xdr:row>
          <xdr:rowOff>0</xdr:rowOff>
        </xdr:to>
        <xdr:sp macro="" textlink="">
          <xdr:nvSpPr>
            <xdr:cNvPr id="15362" name="Object 2" hidden="1">
              <a:extLst>
                <a:ext uri="{63B3BB69-23CF-44E3-9099-C40C66FF867C}">
                  <a14:compatExt spid="_x0000_s15362"/>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51</xdr:row>
          <xdr:rowOff>19050</xdr:rowOff>
        </xdr:from>
        <xdr:to>
          <xdr:col>4</xdr:col>
          <xdr:colOff>584200</xdr:colOff>
          <xdr:row>51</xdr:row>
          <xdr:rowOff>438150</xdr:rowOff>
        </xdr:to>
        <xdr:sp macro="" textlink="">
          <xdr:nvSpPr>
            <xdr:cNvPr id="15363" name="Object 3" hidden="1">
              <a:extLst>
                <a:ext uri="{63B3BB69-23CF-44E3-9099-C40C66FF867C}">
                  <a14:compatExt spid="_x0000_s15363"/>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469900</xdr:colOff>
          <xdr:row>4</xdr:row>
          <xdr:rowOff>76200</xdr:rowOff>
        </xdr:from>
        <xdr:to>
          <xdr:col>4</xdr:col>
          <xdr:colOff>527050</xdr:colOff>
          <xdr:row>8</xdr:row>
          <xdr:rowOff>12700</xdr:rowOff>
        </xdr:to>
        <xdr:sp macro="" textlink="">
          <xdr:nvSpPr>
            <xdr:cNvPr id="15364" name="Object 6" hidden="1">
              <a:extLst>
                <a:ext uri="{63B3BB69-23CF-44E3-9099-C40C66FF867C}">
                  <a14:compatExt spid="_x0000_s15364"/>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0</xdr:colOff>
          <xdr:row>4</xdr:row>
          <xdr:rowOff>57150</xdr:rowOff>
        </xdr:from>
        <xdr:to>
          <xdr:col>13</xdr:col>
          <xdr:colOff>127000</xdr:colOff>
          <xdr:row>7</xdr:row>
          <xdr:rowOff>146050</xdr:rowOff>
        </xdr:to>
        <xdr:sp macro="" textlink="">
          <xdr:nvSpPr>
            <xdr:cNvPr id="15365" name="Object 7" hidden="1">
              <a:extLst>
                <a:ext uri="{63B3BB69-23CF-44E3-9099-C40C66FF867C}">
                  <a14:compatExt spid="_x0000_s15365"/>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565150</xdr:colOff>
          <xdr:row>4</xdr:row>
          <xdr:rowOff>38100</xdr:rowOff>
        </xdr:from>
        <xdr:to>
          <xdr:col>9</xdr:col>
          <xdr:colOff>641350</xdr:colOff>
          <xdr:row>8</xdr:row>
          <xdr:rowOff>50800</xdr:rowOff>
        </xdr:to>
        <xdr:sp macro="" textlink="">
          <xdr:nvSpPr>
            <xdr:cNvPr id="15366" name="Object 8" hidden="1">
              <a:extLst>
                <a:ext uri="{63B3BB69-23CF-44E3-9099-C40C66FF867C}">
                  <a14:compatExt spid="_x0000_s15366"/>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57150</xdr:colOff>
          <xdr:row>54</xdr:row>
          <xdr:rowOff>12700</xdr:rowOff>
        </xdr:from>
        <xdr:to>
          <xdr:col>4</xdr:col>
          <xdr:colOff>717550</xdr:colOff>
          <xdr:row>54</xdr:row>
          <xdr:rowOff>450850</xdr:rowOff>
        </xdr:to>
        <xdr:sp macro="" textlink="">
          <xdr:nvSpPr>
            <xdr:cNvPr id="15367" name="Object 10" hidden="1">
              <a:extLst>
                <a:ext uri="{63B3BB69-23CF-44E3-9099-C40C66FF867C}">
                  <a14:compatExt spid="_x0000_s15367"/>
                </a:ext>
              </a:extLst>
            </xdr:cNvPr>
            <xdr:cNvSpPr/>
          </xdr:nvSpPr>
          <xdr:spPr bwMode="auto">
            <a:xfrm>
              <a:off x="0" y="0"/>
              <a:ext cx="0" cy="0"/>
            </a:xfrm>
            <a:prstGeom prst="rect">
              <a:avLst/>
            </a:prstGeom>
            <a:solidFill>
              <a:srgbClr val="FFFFFF"/>
            </a:solidFill>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xdr:from>
      <xdr:col>9</xdr:col>
      <xdr:colOff>197515</xdr:colOff>
      <xdr:row>1</xdr:row>
      <xdr:rowOff>22440</xdr:rowOff>
    </xdr:from>
    <xdr:to>
      <xdr:col>12</xdr:col>
      <xdr:colOff>42334</xdr:colOff>
      <xdr:row>2</xdr:row>
      <xdr:rowOff>158751</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000-000003000000}"/>
            </a:ext>
          </a:extLst>
        </xdr:cNvPr>
        <xdr:cNvSpPr/>
      </xdr:nvSpPr>
      <xdr:spPr>
        <a:xfrm>
          <a:off x="5722015" y="203415"/>
          <a:ext cx="1445019" cy="307761"/>
        </a:xfrm>
        <a:prstGeom prst="bevel">
          <a:avLst/>
        </a:prstGeom>
        <a:solidFill>
          <a:srgbClr val="FFFFCC"/>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lnSpc>
              <a:spcPts val="1200"/>
            </a:lnSpc>
          </a:pPr>
          <a:r>
            <a:rPr kumimoji="1" lang="ja-JP" altLang="en-US" sz="1000">
              <a:solidFill>
                <a:sysClr val="windowText" lastClr="000000"/>
              </a:solidFill>
            </a:rPr>
            <a:t>パラメーター 一覧表</a:t>
          </a:r>
        </a:p>
      </xdr:txBody>
    </xdr:sp>
    <xdr:clientData fPrintsWithSheet="0"/>
  </xdr:twoCellAnchor>
  <xdr:twoCellAnchor>
    <xdr:from>
      <xdr:col>9</xdr:col>
      <xdr:colOff>286415</xdr:colOff>
      <xdr:row>28</xdr:row>
      <xdr:rowOff>178015</xdr:rowOff>
    </xdr:from>
    <xdr:to>
      <xdr:col>12</xdr:col>
      <xdr:colOff>123825</xdr:colOff>
      <xdr:row>29</xdr:row>
      <xdr:rowOff>240243</xdr:rowOff>
    </xdr:to>
    <xdr:sp macro="" textlink="">
      <xdr:nvSpPr>
        <xdr:cNvPr id="3" name="額縁 2">
          <a:hlinkClick xmlns:r="http://schemas.openxmlformats.org/officeDocument/2006/relationships" r:id="rId2"/>
          <a:extLst>
            <a:ext uri="{FF2B5EF4-FFF2-40B4-BE49-F238E27FC236}">
              <a16:creationId xmlns:a16="http://schemas.microsoft.com/office/drawing/2014/main" id="{00000000-0008-0000-0000-000007000000}"/>
            </a:ext>
          </a:extLst>
        </xdr:cNvPr>
        <xdr:cNvSpPr/>
      </xdr:nvSpPr>
      <xdr:spPr>
        <a:xfrm>
          <a:off x="5810915" y="6893140"/>
          <a:ext cx="1437610" cy="309878"/>
        </a:xfrm>
        <a:prstGeom prst="bevel">
          <a:avLst/>
        </a:prstGeom>
        <a:solidFill>
          <a:srgbClr val="00B0F0"/>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lnSpc>
              <a:spcPts val="1200"/>
            </a:lnSpc>
          </a:pPr>
          <a:r>
            <a:rPr kumimoji="1" lang="ja-JP" altLang="en-US" sz="1000">
              <a:solidFill>
                <a:sysClr val="windowText" lastClr="000000"/>
              </a:solidFill>
            </a:rPr>
            <a:t>印刷レポートへ</a:t>
          </a:r>
        </a:p>
      </xdr:txBody>
    </xdr:sp>
    <xdr:clientData fPrintsWithSheet="0"/>
  </xdr:twoCellAnchor>
</xdr:wsDr>
</file>

<file path=xl/drawings/drawing19.xml><?xml version="1.0" encoding="utf-8"?>
<xdr:wsDr xmlns:xdr="http://schemas.openxmlformats.org/drawingml/2006/spreadsheetDrawing" xmlns:a="http://schemas.openxmlformats.org/drawingml/2006/main">
  <xdr:twoCellAnchor>
    <xdr:from>
      <xdr:col>42</xdr:col>
      <xdr:colOff>154609</xdr:colOff>
      <xdr:row>0</xdr:row>
      <xdr:rowOff>131418</xdr:rowOff>
    </xdr:from>
    <xdr:to>
      <xdr:col>47</xdr:col>
      <xdr:colOff>270427</xdr:colOff>
      <xdr:row>17</xdr:row>
      <xdr:rowOff>46797</xdr:rowOff>
    </xdr:to>
    <xdr:graphicFrame macro="">
      <xdr:nvGraphicFramePr>
        <xdr:cNvPr id="2" name="グラフ 1">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36</xdr:col>
      <xdr:colOff>467966</xdr:colOff>
      <xdr:row>1</xdr:row>
      <xdr:rowOff>96632</xdr:rowOff>
    </xdr:from>
    <xdr:to>
      <xdr:col>41</xdr:col>
      <xdr:colOff>487016</xdr:colOff>
      <xdr:row>18</xdr:row>
      <xdr:rowOff>9250</xdr:rowOff>
    </xdr:to>
    <xdr:graphicFrame macro="">
      <xdr:nvGraphicFramePr>
        <xdr:cNvPr id="3" name="グラフ 2">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xdr:from>
          <xdr:col>2</xdr:col>
          <xdr:colOff>107950</xdr:colOff>
          <xdr:row>52</xdr:row>
          <xdr:rowOff>57150</xdr:rowOff>
        </xdr:from>
        <xdr:to>
          <xdr:col>4</xdr:col>
          <xdr:colOff>781050</xdr:colOff>
          <xdr:row>53</xdr:row>
          <xdr:rowOff>0</xdr:rowOff>
        </xdr:to>
        <xdr:sp macro="" textlink="">
          <xdr:nvSpPr>
            <xdr:cNvPr id="17409" name="Object 1" hidden="1">
              <a:extLst>
                <a:ext uri="{63B3BB69-23CF-44E3-9099-C40C66FF867C}">
                  <a14:compatExt spid="_x0000_s17409"/>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1003300</xdr:colOff>
          <xdr:row>53</xdr:row>
          <xdr:rowOff>38100</xdr:rowOff>
        </xdr:from>
        <xdr:to>
          <xdr:col>5</xdr:col>
          <xdr:colOff>0</xdr:colOff>
          <xdr:row>54</xdr:row>
          <xdr:rowOff>0</xdr:rowOff>
        </xdr:to>
        <xdr:sp macro="" textlink="">
          <xdr:nvSpPr>
            <xdr:cNvPr id="17410" name="Object 2" hidden="1">
              <a:extLst>
                <a:ext uri="{63B3BB69-23CF-44E3-9099-C40C66FF867C}">
                  <a14:compatExt spid="_x0000_s1741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51</xdr:row>
          <xdr:rowOff>19050</xdr:rowOff>
        </xdr:from>
        <xdr:to>
          <xdr:col>4</xdr:col>
          <xdr:colOff>584200</xdr:colOff>
          <xdr:row>51</xdr:row>
          <xdr:rowOff>438150</xdr:rowOff>
        </xdr:to>
        <xdr:sp macro="" textlink="">
          <xdr:nvSpPr>
            <xdr:cNvPr id="17411" name="Object 3" hidden="1">
              <a:extLst>
                <a:ext uri="{63B3BB69-23CF-44E3-9099-C40C66FF867C}">
                  <a14:compatExt spid="_x0000_s17411"/>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469900</xdr:colOff>
          <xdr:row>4</xdr:row>
          <xdr:rowOff>76200</xdr:rowOff>
        </xdr:from>
        <xdr:to>
          <xdr:col>4</xdr:col>
          <xdr:colOff>527050</xdr:colOff>
          <xdr:row>8</xdr:row>
          <xdr:rowOff>12700</xdr:rowOff>
        </xdr:to>
        <xdr:sp macro="" textlink="">
          <xdr:nvSpPr>
            <xdr:cNvPr id="17412" name="Object 6" hidden="1">
              <a:extLst>
                <a:ext uri="{63B3BB69-23CF-44E3-9099-C40C66FF867C}">
                  <a14:compatExt spid="_x0000_s17412"/>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0</xdr:colOff>
          <xdr:row>4</xdr:row>
          <xdr:rowOff>57150</xdr:rowOff>
        </xdr:from>
        <xdr:to>
          <xdr:col>13</xdr:col>
          <xdr:colOff>127000</xdr:colOff>
          <xdr:row>7</xdr:row>
          <xdr:rowOff>146050</xdr:rowOff>
        </xdr:to>
        <xdr:sp macro="" textlink="">
          <xdr:nvSpPr>
            <xdr:cNvPr id="17413" name="Object 7" hidden="1">
              <a:extLst>
                <a:ext uri="{63B3BB69-23CF-44E3-9099-C40C66FF867C}">
                  <a14:compatExt spid="_x0000_s17413"/>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565150</xdr:colOff>
          <xdr:row>4</xdr:row>
          <xdr:rowOff>38100</xdr:rowOff>
        </xdr:from>
        <xdr:to>
          <xdr:col>9</xdr:col>
          <xdr:colOff>641350</xdr:colOff>
          <xdr:row>8</xdr:row>
          <xdr:rowOff>50800</xdr:rowOff>
        </xdr:to>
        <xdr:sp macro="" textlink="">
          <xdr:nvSpPr>
            <xdr:cNvPr id="17414" name="Object 8" hidden="1">
              <a:extLst>
                <a:ext uri="{63B3BB69-23CF-44E3-9099-C40C66FF867C}">
                  <a14:compatExt spid="_x0000_s17414"/>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57150</xdr:colOff>
          <xdr:row>54</xdr:row>
          <xdr:rowOff>12700</xdr:rowOff>
        </xdr:from>
        <xdr:to>
          <xdr:col>4</xdr:col>
          <xdr:colOff>717550</xdr:colOff>
          <xdr:row>54</xdr:row>
          <xdr:rowOff>450850</xdr:rowOff>
        </xdr:to>
        <xdr:sp macro="" textlink="">
          <xdr:nvSpPr>
            <xdr:cNvPr id="17415" name="Object 10" hidden="1">
              <a:extLst>
                <a:ext uri="{63B3BB69-23CF-44E3-9099-C40C66FF867C}">
                  <a14:compatExt spid="_x0000_s17415"/>
                </a:ext>
              </a:extLst>
            </xdr:cNvPr>
            <xdr:cNvSpPr/>
          </xdr:nvSpPr>
          <xdr:spPr bwMode="auto">
            <a:xfrm>
              <a:off x="0" y="0"/>
              <a:ext cx="0" cy="0"/>
            </a:xfrm>
            <a:prstGeom prst="rect">
              <a:avLst/>
            </a:prstGeom>
            <a:solidFill>
              <a:srgbClr val="FFFFFF"/>
            </a:solidFill>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10</xdr:col>
      <xdr:colOff>200025</xdr:colOff>
      <xdr:row>0</xdr:row>
      <xdr:rowOff>0</xdr:rowOff>
    </xdr:from>
    <xdr:to>
      <xdr:col>11</xdr:col>
      <xdr:colOff>500063</xdr:colOff>
      <xdr:row>1</xdr:row>
      <xdr:rowOff>156263</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200-000003000000}"/>
            </a:ext>
          </a:extLst>
        </xdr:cNvPr>
        <xdr:cNvSpPr/>
      </xdr:nvSpPr>
      <xdr:spPr>
        <a:xfrm>
          <a:off x="7058025" y="0"/>
          <a:ext cx="985838" cy="327713"/>
        </a:xfrm>
        <a:prstGeom prst="bevel">
          <a:avLst/>
        </a:prstGeom>
        <a:solidFill>
          <a:schemeClr val="accent3">
            <a:lumMod val="20000"/>
            <a:lumOff val="8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lnSpc>
              <a:spcPts val="1200"/>
            </a:lnSpc>
          </a:pPr>
          <a:r>
            <a:rPr kumimoji="1" lang="ja-JP" altLang="en-US" sz="1000">
              <a:solidFill>
                <a:sysClr val="windowText" lastClr="000000"/>
              </a:solidFill>
            </a:rPr>
            <a:t>入力シートへ</a:t>
          </a:r>
        </a:p>
      </xdr:txBody>
    </xdr:sp>
    <xdr:clientData fPrintsWithSheet="0"/>
  </xdr:twoCellAnchor>
</xdr:wsDr>
</file>

<file path=xl/drawings/drawing20.xml><?xml version="1.0" encoding="utf-8"?>
<xdr:wsDr xmlns:xdr="http://schemas.openxmlformats.org/drawingml/2006/spreadsheetDrawing" xmlns:a="http://schemas.openxmlformats.org/drawingml/2006/main">
  <xdr:twoCellAnchor>
    <xdr:from>
      <xdr:col>9</xdr:col>
      <xdr:colOff>197515</xdr:colOff>
      <xdr:row>1</xdr:row>
      <xdr:rowOff>22440</xdr:rowOff>
    </xdr:from>
    <xdr:to>
      <xdr:col>12</xdr:col>
      <xdr:colOff>42334</xdr:colOff>
      <xdr:row>2</xdr:row>
      <xdr:rowOff>158751</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000-000003000000}"/>
            </a:ext>
          </a:extLst>
        </xdr:cNvPr>
        <xdr:cNvSpPr/>
      </xdr:nvSpPr>
      <xdr:spPr>
        <a:xfrm>
          <a:off x="5722015" y="203415"/>
          <a:ext cx="1445019" cy="307761"/>
        </a:xfrm>
        <a:prstGeom prst="bevel">
          <a:avLst/>
        </a:prstGeom>
        <a:solidFill>
          <a:srgbClr val="FFFFCC"/>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lnSpc>
              <a:spcPts val="1200"/>
            </a:lnSpc>
          </a:pPr>
          <a:r>
            <a:rPr kumimoji="1" lang="ja-JP" altLang="en-US" sz="1000">
              <a:solidFill>
                <a:sysClr val="windowText" lastClr="000000"/>
              </a:solidFill>
            </a:rPr>
            <a:t>パラメーター 一覧表</a:t>
          </a:r>
        </a:p>
      </xdr:txBody>
    </xdr:sp>
    <xdr:clientData fPrintsWithSheet="0"/>
  </xdr:twoCellAnchor>
  <xdr:twoCellAnchor>
    <xdr:from>
      <xdr:col>9</xdr:col>
      <xdr:colOff>286415</xdr:colOff>
      <xdr:row>28</xdr:row>
      <xdr:rowOff>178015</xdr:rowOff>
    </xdr:from>
    <xdr:to>
      <xdr:col>12</xdr:col>
      <xdr:colOff>123825</xdr:colOff>
      <xdr:row>29</xdr:row>
      <xdr:rowOff>240243</xdr:rowOff>
    </xdr:to>
    <xdr:sp macro="" textlink="">
      <xdr:nvSpPr>
        <xdr:cNvPr id="3" name="額縁 2">
          <a:hlinkClick xmlns:r="http://schemas.openxmlformats.org/officeDocument/2006/relationships" r:id="rId2"/>
          <a:extLst>
            <a:ext uri="{FF2B5EF4-FFF2-40B4-BE49-F238E27FC236}">
              <a16:creationId xmlns:a16="http://schemas.microsoft.com/office/drawing/2014/main" id="{00000000-0008-0000-0000-000007000000}"/>
            </a:ext>
          </a:extLst>
        </xdr:cNvPr>
        <xdr:cNvSpPr/>
      </xdr:nvSpPr>
      <xdr:spPr>
        <a:xfrm>
          <a:off x="5810915" y="6893140"/>
          <a:ext cx="1437610" cy="309878"/>
        </a:xfrm>
        <a:prstGeom prst="bevel">
          <a:avLst/>
        </a:prstGeom>
        <a:solidFill>
          <a:srgbClr val="00B0F0"/>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lnSpc>
              <a:spcPts val="1200"/>
            </a:lnSpc>
          </a:pPr>
          <a:r>
            <a:rPr kumimoji="1" lang="ja-JP" altLang="en-US" sz="1000">
              <a:solidFill>
                <a:sysClr val="windowText" lastClr="000000"/>
              </a:solidFill>
            </a:rPr>
            <a:t>印刷レポートへ</a:t>
          </a:r>
        </a:p>
      </xdr:txBody>
    </xdr:sp>
    <xdr:clientData fPrintsWithSheet="0"/>
  </xdr:twoCellAnchor>
</xdr:wsDr>
</file>

<file path=xl/drawings/drawing21.xml><?xml version="1.0" encoding="utf-8"?>
<xdr:wsDr xmlns:xdr="http://schemas.openxmlformats.org/drawingml/2006/spreadsheetDrawing" xmlns:a="http://schemas.openxmlformats.org/drawingml/2006/main">
  <xdr:twoCellAnchor>
    <xdr:from>
      <xdr:col>42</xdr:col>
      <xdr:colOff>154609</xdr:colOff>
      <xdr:row>0</xdr:row>
      <xdr:rowOff>131418</xdr:rowOff>
    </xdr:from>
    <xdr:to>
      <xdr:col>47</xdr:col>
      <xdr:colOff>270427</xdr:colOff>
      <xdr:row>17</xdr:row>
      <xdr:rowOff>46797</xdr:rowOff>
    </xdr:to>
    <xdr:graphicFrame macro="">
      <xdr:nvGraphicFramePr>
        <xdr:cNvPr id="2" name="グラフ 1">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36</xdr:col>
      <xdr:colOff>467966</xdr:colOff>
      <xdr:row>1</xdr:row>
      <xdr:rowOff>96632</xdr:rowOff>
    </xdr:from>
    <xdr:to>
      <xdr:col>41</xdr:col>
      <xdr:colOff>487016</xdr:colOff>
      <xdr:row>18</xdr:row>
      <xdr:rowOff>9250</xdr:rowOff>
    </xdr:to>
    <xdr:graphicFrame macro="">
      <xdr:nvGraphicFramePr>
        <xdr:cNvPr id="3" name="グラフ 2">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xdr:from>
          <xdr:col>2</xdr:col>
          <xdr:colOff>107950</xdr:colOff>
          <xdr:row>52</xdr:row>
          <xdr:rowOff>57150</xdr:rowOff>
        </xdr:from>
        <xdr:to>
          <xdr:col>4</xdr:col>
          <xdr:colOff>781050</xdr:colOff>
          <xdr:row>53</xdr:row>
          <xdr:rowOff>0</xdr:rowOff>
        </xdr:to>
        <xdr:sp macro="" textlink="">
          <xdr:nvSpPr>
            <xdr:cNvPr id="21505" name="Object 1" hidden="1">
              <a:extLst>
                <a:ext uri="{63B3BB69-23CF-44E3-9099-C40C66FF867C}">
                  <a14:compatExt spid="_x0000_s21505"/>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1003300</xdr:colOff>
          <xdr:row>53</xdr:row>
          <xdr:rowOff>38100</xdr:rowOff>
        </xdr:from>
        <xdr:to>
          <xdr:col>5</xdr:col>
          <xdr:colOff>0</xdr:colOff>
          <xdr:row>54</xdr:row>
          <xdr:rowOff>0</xdr:rowOff>
        </xdr:to>
        <xdr:sp macro="" textlink="">
          <xdr:nvSpPr>
            <xdr:cNvPr id="21506" name="Object 2" hidden="1">
              <a:extLst>
                <a:ext uri="{63B3BB69-23CF-44E3-9099-C40C66FF867C}">
                  <a14:compatExt spid="_x0000_s21506"/>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51</xdr:row>
          <xdr:rowOff>19050</xdr:rowOff>
        </xdr:from>
        <xdr:to>
          <xdr:col>4</xdr:col>
          <xdr:colOff>584200</xdr:colOff>
          <xdr:row>51</xdr:row>
          <xdr:rowOff>438150</xdr:rowOff>
        </xdr:to>
        <xdr:sp macro="" textlink="">
          <xdr:nvSpPr>
            <xdr:cNvPr id="21507" name="Object 3" hidden="1">
              <a:extLst>
                <a:ext uri="{63B3BB69-23CF-44E3-9099-C40C66FF867C}">
                  <a14:compatExt spid="_x0000_s21507"/>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469900</xdr:colOff>
          <xdr:row>4</xdr:row>
          <xdr:rowOff>76200</xdr:rowOff>
        </xdr:from>
        <xdr:to>
          <xdr:col>4</xdr:col>
          <xdr:colOff>527050</xdr:colOff>
          <xdr:row>8</xdr:row>
          <xdr:rowOff>12700</xdr:rowOff>
        </xdr:to>
        <xdr:sp macro="" textlink="">
          <xdr:nvSpPr>
            <xdr:cNvPr id="21508" name="Object 6" hidden="1">
              <a:extLst>
                <a:ext uri="{63B3BB69-23CF-44E3-9099-C40C66FF867C}">
                  <a14:compatExt spid="_x0000_s21508"/>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0</xdr:colOff>
          <xdr:row>4</xdr:row>
          <xdr:rowOff>57150</xdr:rowOff>
        </xdr:from>
        <xdr:to>
          <xdr:col>13</xdr:col>
          <xdr:colOff>127000</xdr:colOff>
          <xdr:row>7</xdr:row>
          <xdr:rowOff>146050</xdr:rowOff>
        </xdr:to>
        <xdr:sp macro="" textlink="">
          <xdr:nvSpPr>
            <xdr:cNvPr id="21509" name="Object 7" hidden="1">
              <a:extLst>
                <a:ext uri="{63B3BB69-23CF-44E3-9099-C40C66FF867C}">
                  <a14:compatExt spid="_x0000_s21509"/>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565150</xdr:colOff>
          <xdr:row>4</xdr:row>
          <xdr:rowOff>38100</xdr:rowOff>
        </xdr:from>
        <xdr:to>
          <xdr:col>9</xdr:col>
          <xdr:colOff>641350</xdr:colOff>
          <xdr:row>8</xdr:row>
          <xdr:rowOff>50800</xdr:rowOff>
        </xdr:to>
        <xdr:sp macro="" textlink="">
          <xdr:nvSpPr>
            <xdr:cNvPr id="21510" name="Object 8" hidden="1">
              <a:extLst>
                <a:ext uri="{63B3BB69-23CF-44E3-9099-C40C66FF867C}">
                  <a14:compatExt spid="_x0000_s2151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57150</xdr:colOff>
          <xdr:row>54</xdr:row>
          <xdr:rowOff>12700</xdr:rowOff>
        </xdr:from>
        <xdr:to>
          <xdr:col>4</xdr:col>
          <xdr:colOff>717550</xdr:colOff>
          <xdr:row>54</xdr:row>
          <xdr:rowOff>450850</xdr:rowOff>
        </xdr:to>
        <xdr:sp macro="" textlink="">
          <xdr:nvSpPr>
            <xdr:cNvPr id="21511" name="Object 10" hidden="1">
              <a:extLst>
                <a:ext uri="{63B3BB69-23CF-44E3-9099-C40C66FF867C}">
                  <a14:compatExt spid="_x0000_s21511"/>
                </a:ext>
              </a:extLst>
            </xdr:cNvPr>
            <xdr:cNvSpPr/>
          </xdr:nvSpPr>
          <xdr:spPr bwMode="auto">
            <a:xfrm>
              <a:off x="0" y="0"/>
              <a:ext cx="0" cy="0"/>
            </a:xfrm>
            <a:prstGeom prst="rect">
              <a:avLst/>
            </a:prstGeom>
            <a:solidFill>
              <a:srgbClr val="FFFFFF"/>
            </a:solidFill>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xdr:twoCellAnchor>
    <xdr:from>
      <xdr:col>9</xdr:col>
      <xdr:colOff>197515</xdr:colOff>
      <xdr:row>1</xdr:row>
      <xdr:rowOff>22440</xdr:rowOff>
    </xdr:from>
    <xdr:to>
      <xdr:col>12</xdr:col>
      <xdr:colOff>42334</xdr:colOff>
      <xdr:row>2</xdr:row>
      <xdr:rowOff>158751</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000-000003000000}"/>
            </a:ext>
          </a:extLst>
        </xdr:cNvPr>
        <xdr:cNvSpPr/>
      </xdr:nvSpPr>
      <xdr:spPr>
        <a:xfrm>
          <a:off x="5722015" y="203415"/>
          <a:ext cx="1445019" cy="307761"/>
        </a:xfrm>
        <a:prstGeom prst="bevel">
          <a:avLst/>
        </a:prstGeom>
        <a:solidFill>
          <a:srgbClr val="FFFFCC"/>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lnSpc>
              <a:spcPts val="1200"/>
            </a:lnSpc>
          </a:pPr>
          <a:r>
            <a:rPr kumimoji="1" lang="ja-JP" altLang="en-US" sz="1000">
              <a:solidFill>
                <a:sysClr val="windowText" lastClr="000000"/>
              </a:solidFill>
            </a:rPr>
            <a:t>パラメーター 一覧表</a:t>
          </a:r>
        </a:p>
      </xdr:txBody>
    </xdr:sp>
    <xdr:clientData fPrintsWithSheet="0"/>
  </xdr:twoCellAnchor>
  <xdr:twoCellAnchor>
    <xdr:from>
      <xdr:col>9</xdr:col>
      <xdr:colOff>286415</xdr:colOff>
      <xdr:row>28</xdr:row>
      <xdr:rowOff>178015</xdr:rowOff>
    </xdr:from>
    <xdr:to>
      <xdr:col>12</xdr:col>
      <xdr:colOff>123825</xdr:colOff>
      <xdr:row>29</xdr:row>
      <xdr:rowOff>240243</xdr:rowOff>
    </xdr:to>
    <xdr:sp macro="" textlink="">
      <xdr:nvSpPr>
        <xdr:cNvPr id="3" name="額縁 2">
          <a:hlinkClick xmlns:r="http://schemas.openxmlformats.org/officeDocument/2006/relationships" r:id="rId2"/>
          <a:extLst>
            <a:ext uri="{FF2B5EF4-FFF2-40B4-BE49-F238E27FC236}">
              <a16:creationId xmlns:a16="http://schemas.microsoft.com/office/drawing/2014/main" id="{00000000-0008-0000-0000-000007000000}"/>
            </a:ext>
          </a:extLst>
        </xdr:cNvPr>
        <xdr:cNvSpPr/>
      </xdr:nvSpPr>
      <xdr:spPr>
        <a:xfrm>
          <a:off x="5810915" y="6893140"/>
          <a:ext cx="1437610" cy="309878"/>
        </a:xfrm>
        <a:prstGeom prst="bevel">
          <a:avLst/>
        </a:prstGeom>
        <a:solidFill>
          <a:srgbClr val="00B0F0"/>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lnSpc>
              <a:spcPts val="1200"/>
            </a:lnSpc>
          </a:pPr>
          <a:r>
            <a:rPr kumimoji="1" lang="ja-JP" altLang="en-US" sz="1000">
              <a:solidFill>
                <a:sysClr val="windowText" lastClr="000000"/>
              </a:solidFill>
            </a:rPr>
            <a:t>印刷レポートへ</a:t>
          </a:r>
        </a:p>
      </xdr:txBody>
    </xdr:sp>
    <xdr:clientData fPrintsWithSheet="0"/>
  </xdr:twoCellAnchor>
</xdr:wsDr>
</file>

<file path=xl/drawings/drawing23.xml><?xml version="1.0" encoding="utf-8"?>
<xdr:wsDr xmlns:xdr="http://schemas.openxmlformats.org/drawingml/2006/spreadsheetDrawing" xmlns:a="http://schemas.openxmlformats.org/drawingml/2006/main">
  <xdr:twoCellAnchor>
    <xdr:from>
      <xdr:col>42</xdr:col>
      <xdr:colOff>154609</xdr:colOff>
      <xdr:row>0</xdr:row>
      <xdr:rowOff>131418</xdr:rowOff>
    </xdr:from>
    <xdr:to>
      <xdr:col>47</xdr:col>
      <xdr:colOff>270427</xdr:colOff>
      <xdr:row>17</xdr:row>
      <xdr:rowOff>46797</xdr:rowOff>
    </xdr:to>
    <xdr:graphicFrame macro="">
      <xdr:nvGraphicFramePr>
        <xdr:cNvPr id="2" name="グラフ 1">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36</xdr:col>
      <xdr:colOff>467966</xdr:colOff>
      <xdr:row>1</xdr:row>
      <xdr:rowOff>96632</xdr:rowOff>
    </xdr:from>
    <xdr:to>
      <xdr:col>41</xdr:col>
      <xdr:colOff>487016</xdr:colOff>
      <xdr:row>18</xdr:row>
      <xdr:rowOff>9250</xdr:rowOff>
    </xdr:to>
    <xdr:graphicFrame macro="">
      <xdr:nvGraphicFramePr>
        <xdr:cNvPr id="3" name="グラフ 2">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xdr:from>
          <xdr:col>2</xdr:col>
          <xdr:colOff>107950</xdr:colOff>
          <xdr:row>52</xdr:row>
          <xdr:rowOff>57150</xdr:rowOff>
        </xdr:from>
        <xdr:to>
          <xdr:col>4</xdr:col>
          <xdr:colOff>781050</xdr:colOff>
          <xdr:row>53</xdr:row>
          <xdr:rowOff>0</xdr:rowOff>
        </xdr:to>
        <xdr:sp macro="" textlink="">
          <xdr:nvSpPr>
            <xdr:cNvPr id="23553" name="Object 1" hidden="1">
              <a:extLst>
                <a:ext uri="{63B3BB69-23CF-44E3-9099-C40C66FF867C}">
                  <a14:compatExt spid="_x0000_s23553"/>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1003300</xdr:colOff>
          <xdr:row>53</xdr:row>
          <xdr:rowOff>38100</xdr:rowOff>
        </xdr:from>
        <xdr:to>
          <xdr:col>5</xdr:col>
          <xdr:colOff>0</xdr:colOff>
          <xdr:row>54</xdr:row>
          <xdr:rowOff>0</xdr:rowOff>
        </xdr:to>
        <xdr:sp macro="" textlink="">
          <xdr:nvSpPr>
            <xdr:cNvPr id="23554" name="Object 2" hidden="1">
              <a:extLst>
                <a:ext uri="{63B3BB69-23CF-44E3-9099-C40C66FF867C}">
                  <a14:compatExt spid="_x0000_s23554"/>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51</xdr:row>
          <xdr:rowOff>19050</xdr:rowOff>
        </xdr:from>
        <xdr:to>
          <xdr:col>4</xdr:col>
          <xdr:colOff>584200</xdr:colOff>
          <xdr:row>51</xdr:row>
          <xdr:rowOff>438150</xdr:rowOff>
        </xdr:to>
        <xdr:sp macro="" textlink="">
          <xdr:nvSpPr>
            <xdr:cNvPr id="23555" name="Object 3" hidden="1">
              <a:extLst>
                <a:ext uri="{63B3BB69-23CF-44E3-9099-C40C66FF867C}">
                  <a14:compatExt spid="_x0000_s23555"/>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469900</xdr:colOff>
          <xdr:row>4</xdr:row>
          <xdr:rowOff>76200</xdr:rowOff>
        </xdr:from>
        <xdr:to>
          <xdr:col>4</xdr:col>
          <xdr:colOff>527050</xdr:colOff>
          <xdr:row>8</xdr:row>
          <xdr:rowOff>12700</xdr:rowOff>
        </xdr:to>
        <xdr:sp macro="" textlink="">
          <xdr:nvSpPr>
            <xdr:cNvPr id="23556" name="Object 6" hidden="1">
              <a:extLst>
                <a:ext uri="{63B3BB69-23CF-44E3-9099-C40C66FF867C}">
                  <a14:compatExt spid="_x0000_s23556"/>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0</xdr:colOff>
          <xdr:row>4</xdr:row>
          <xdr:rowOff>57150</xdr:rowOff>
        </xdr:from>
        <xdr:to>
          <xdr:col>13</xdr:col>
          <xdr:colOff>127000</xdr:colOff>
          <xdr:row>7</xdr:row>
          <xdr:rowOff>146050</xdr:rowOff>
        </xdr:to>
        <xdr:sp macro="" textlink="">
          <xdr:nvSpPr>
            <xdr:cNvPr id="23557" name="Object 7" hidden="1">
              <a:extLst>
                <a:ext uri="{63B3BB69-23CF-44E3-9099-C40C66FF867C}">
                  <a14:compatExt spid="_x0000_s23557"/>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565150</xdr:colOff>
          <xdr:row>4</xdr:row>
          <xdr:rowOff>38100</xdr:rowOff>
        </xdr:from>
        <xdr:to>
          <xdr:col>9</xdr:col>
          <xdr:colOff>641350</xdr:colOff>
          <xdr:row>8</xdr:row>
          <xdr:rowOff>50800</xdr:rowOff>
        </xdr:to>
        <xdr:sp macro="" textlink="">
          <xdr:nvSpPr>
            <xdr:cNvPr id="23558" name="Object 8" hidden="1">
              <a:extLst>
                <a:ext uri="{63B3BB69-23CF-44E3-9099-C40C66FF867C}">
                  <a14:compatExt spid="_x0000_s23558"/>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57150</xdr:colOff>
          <xdr:row>54</xdr:row>
          <xdr:rowOff>12700</xdr:rowOff>
        </xdr:from>
        <xdr:to>
          <xdr:col>4</xdr:col>
          <xdr:colOff>717550</xdr:colOff>
          <xdr:row>54</xdr:row>
          <xdr:rowOff>450850</xdr:rowOff>
        </xdr:to>
        <xdr:sp macro="" textlink="">
          <xdr:nvSpPr>
            <xdr:cNvPr id="23559" name="Object 10" hidden="1">
              <a:extLst>
                <a:ext uri="{63B3BB69-23CF-44E3-9099-C40C66FF867C}">
                  <a14:compatExt spid="_x0000_s23559"/>
                </a:ext>
              </a:extLst>
            </xdr:cNvPr>
            <xdr:cNvSpPr/>
          </xdr:nvSpPr>
          <xdr:spPr bwMode="auto">
            <a:xfrm>
              <a:off x="0" y="0"/>
              <a:ext cx="0" cy="0"/>
            </a:xfrm>
            <a:prstGeom prst="rect">
              <a:avLst/>
            </a:prstGeom>
            <a:solidFill>
              <a:srgbClr val="FFFFFF"/>
            </a:solidFill>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xdr:twoCellAnchor>
    <xdr:from>
      <xdr:col>9</xdr:col>
      <xdr:colOff>197515</xdr:colOff>
      <xdr:row>1</xdr:row>
      <xdr:rowOff>22440</xdr:rowOff>
    </xdr:from>
    <xdr:to>
      <xdr:col>12</xdr:col>
      <xdr:colOff>42334</xdr:colOff>
      <xdr:row>2</xdr:row>
      <xdr:rowOff>158751</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000-000003000000}"/>
            </a:ext>
          </a:extLst>
        </xdr:cNvPr>
        <xdr:cNvSpPr/>
      </xdr:nvSpPr>
      <xdr:spPr>
        <a:xfrm>
          <a:off x="5722015" y="203415"/>
          <a:ext cx="1445019" cy="307761"/>
        </a:xfrm>
        <a:prstGeom prst="bevel">
          <a:avLst/>
        </a:prstGeom>
        <a:solidFill>
          <a:srgbClr val="FFFFCC"/>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lnSpc>
              <a:spcPts val="1200"/>
            </a:lnSpc>
          </a:pPr>
          <a:r>
            <a:rPr kumimoji="1" lang="ja-JP" altLang="en-US" sz="1000">
              <a:solidFill>
                <a:sysClr val="windowText" lastClr="000000"/>
              </a:solidFill>
            </a:rPr>
            <a:t>パラメーター 一覧表</a:t>
          </a:r>
        </a:p>
      </xdr:txBody>
    </xdr:sp>
    <xdr:clientData fPrintsWithSheet="0"/>
  </xdr:twoCellAnchor>
  <xdr:twoCellAnchor>
    <xdr:from>
      <xdr:col>9</xdr:col>
      <xdr:colOff>286415</xdr:colOff>
      <xdr:row>28</xdr:row>
      <xdr:rowOff>178015</xdr:rowOff>
    </xdr:from>
    <xdr:to>
      <xdr:col>12</xdr:col>
      <xdr:colOff>123825</xdr:colOff>
      <xdr:row>29</xdr:row>
      <xdr:rowOff>240243</xdr:rowOff>
    </xdr:to>
    <xdr:sp macro="" textlink="">
      <xdr:nvSpPr>
        <xdr:cNvPr id="3" name="額縁 2">
          <a:hlinkClick xmlns:r="http://schemas.openxmlformats.org/officeDocument/2006/relationships" r:id="rId2"/>
          <a:extLst>
            <a:ext uri="{FF2B5EF4-FFF2-40B4-BE49-F238E27FC236}">
              <a16:creationId xmlns:a16="http://schemas.microsoft.com/office/drawing/2014/main" id="{00000000-0008-0000-0000-000007000000}"/>
            </a:ext>
          </a:extLst>
        </xdr:cNvPr>
        <xdr:cNvSpPr/>
      </xdr:nvSpPr>
      <xdr:spPr>
        <a:xfrm>
          <a:off x="5810915" y="6893140"/>
          <a:ext cx="1437610" cy="309878"/>
        </a:xfrm>
        <a:prstGeom prst="bevel">
          <a:avLst/>
        </a:prstGeom>
        <a:solidFill>
          <a:srgbClr val="00B0F0"/>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lnSpc>
              <a:spcPts val="1200"/>
            </a:lnSpc>
          </a:pPr>
          <a:r>
            <a:rPr kumimoji="1" lang="ja-JP" altLang="en-US" sz="1000">
              <a:solidFill>
                <a:sysClr val="windowText" lastClr="000000"/>
              </a:solidFill>
            </a:rPr>
            <a:t>印刷レポートへ</a:t>
          </a:r>
        </a:p>
      </xdr:txBody>
    </xdr:sp>
    <xdr:clientData fPrintsWithSheet="0"/>
  </xdr:twoCellAnchor>
</xdr:wsDr>
</file>

<file path=xl/drawings/drawing25.xml><?xml version="1.0" encoding="utf-8"?>
<xdr:wsDr xmlns:xdr="http://schemas.openxmlformats.org/drawingml/2006/spreadsheetDrawing" xmlns:a="http://schemas.openxmlformats.org/drawingml/2006/main">
  <xdr:twoCellAnchor>
    <xdr:from>
      <xdr:col>42</xdr:col>
      <xdr:colOff>154609</xdr:colOff>
      <xdr:row>0</xdr:row>
      <xdr:rowOff>131418</xdr:rowOff>
    </xdr:from>
    <xdr:to>
      <xdr:col>47</xdr:col>
      <xdr:colOff>270427</xdr:colOff>
      <xdr:row>17</xdr:row>
      <xdr:rowOff>46797</xdr:rowOff>
    </xdr:to>
    <xdr:graphicFrame macro="">
      <xdr:nvGraphicFramePr>
        <xdr:cNvPr id="2" name="グラフ 1">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36</xdr:col>
      <xdr:colOff>467966</xdr:colOff>
      <xdr:row>1</xdr:row>
      <xdr:rowOff>96632</xdr:rowOff>
    </xdr:from>
    <xdr:to>
      <xdr:col>41</xdr:col>
      <xdr:colOff>487016</xdr:colOff>
      <xdr:row>18</xdr:row>
      <xdr:rowOff>9250</xdr:rowOff>
    </xdr:to>
    <xdr:graphicFrame macro="">
      <xdr:nvGraphicFramePr>
        <xdr:cNvPr id="3" name="グラフ 2">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xdr:from>
          <xdr:col>2</xdr:col>
          <xdr:colOff>107950</xdr:colOff>
          <xdr:row>52</xdr:row>
          <xdr:rowOff>57150</xdr:rowOff>
        </xdr:from>
        <xdr:to>
          <xdr:col>4</xdr:col>
          <xdr:colOff>781050</xdr:colOff>
          <xdr:row>53</xdr:row>
          <xdr:rowOff>0</xdr:rowOff>
        </xdr:to>
        <xdr:sp macro="" textlink="">
          <xdr:nvSpPr>
            <xdr:cNvPr id="25601" name="Object 1" hidden="1">
              <a:extLst>
                <a:ext uri="{63B3BB69-23CF-44E3-9099-C40C66FF867C}">
                  <a14:compatExt spid="_x0000_s25601"/>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1003300</xdr:colOff>
          <xdr:row>53</xdr:row>
          <xdr:rowOff>38100</xdr:rowOff>
        </xdr:from>
        <xdr:to>
          <xdr:col>5</xdr:col>
          <xdr:colOff>0</xdr:colOff>
          <xdr:row>54</xdr:row>
          <xdr:rowOff>0</xdr:rowOff>
        </xdr:to>
        <xdr:sp macro="" textlink="">
          <xdr:nvSpPr>
            <xdr:cNvPr id="25602" name="Object 2" hidden="1">
              <a:extLst>
                <a:ext uri="{63B3BB69-23CF-44E3-9099-C40C66FF867C}">
                  <a14:compatExt spid="_x0000_s25602"/>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51</xdr:row>
          <xdr:rowOff>19050</xdr:rowOff>
        </xdr:from>
        <xdr:to>
          <xdr:col>4</xdr:col>
          <xdr:colOff>584200</xdr:colOff>
          <xdr:row>51</xdr:row>
          <xdr:rowOff>438150</xdr:rowOff>
        </xdr:to>
        <xdr:sp macro="" textlink="">
          <xdr:nvSpPr>
            <xdr:cNvPr id="25603" name="Object 3" hidden="1">
              <a:extLst>
                <a:ext uri="{63B3BB69-23CF-44E3-9099-C40C66FF867C}">
                  <a14:compatExt spid="_x0000_s25603"/>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469900</xdr:colOff>
          <xdr:row>4</xdr:row>
          <xdr:rowOff>76200</xdr:rowOff>
        </xdr:from>
        <xdr:to>
          <xdr:col>4</xdr:col>
          <xdr:colOff>527050</xdr:colOff>
          <xdr:row>8</xdr:row>
          <xdr:rowOff>12700</xdr:rowOff>
        </xdr:to>
        <xdr:sp macro="" textlink="">
          <xdr:nvSpPr>
            <xdr:cNvPr id="25604" name="Object 6" hidden="1">
              <a:extLst>
                <a:ext uri="{63B3BB69-23CF-44E3-9099-C40C66FF867C}">
                  <a14:compatExt spid="_x0000_s25604"/>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0</xdr:colOff>
          <xdr:row>4</xdr:row>
          <xdr:rowOff>57150</xdr:rowOff>
        </xdr:from>
        <xdr:to>
          <xdr:col>13</xdr:col>
          <xdr:colOff>127000</xdr:colOff>
          <xdr:row>7</xdr:row>
          <xdr:rowOff>146050</xdr:rowOff>
        </xdr:to>
        <xdr:sp macro="" textlink="">
          <xdr:nvSpPr>
            <xdr:cNvPr id="25605" name="Object 7" hidden="1">
              <a:extLst>
                <a:ext uri="{63B3BB69-23CF-44E3-9099-C40C66FF867C}">
                  <a14:compatExt spid="_x0000_s25605"/>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565150</xdr:colOff>
          <xdr:row>4</xdr:row>
          <xdr:rowOff>38100</xdr:rowOff>
        </xdr:from>
        <xdr:to>
          <xdr:col>9</xdr:col>
          <xdr:colOff>641350</xdr:colOff>
          <xdr:row>8</xdr:row>
          <xdr:rowOff>50800</xdr:rowOff>
        </xdr:to>
        <xdr:sp macro="" textlink="">
          <xdr:nvSpPr>
            <xdr:cNvPr id="25606" name="Object 8" hidden="1">
              <a:extLst>
                <a:ext uri="{63B3BB69-23CF-44E3-9099-C40C66FF867C}">
                  <a14:compatExt spid="_x0000_s25606"/>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57150</xdr:colOff>
          <xdr:row>54</xdr:row>
          <xdr:rowOff>12700</xdr:rowOff>
        </xdr:from>
        <xdr:to>
          <xdr:col>4</xdr:col>
          <xdr:colOff>717550</xdr:colOff>
          <xdr:row>54</xdr:row>
          <xdr:rowOff>450850</xdr:rowOff>
        </xdr:to>
        <xdr:sp macro="" textlink="">
          <xdr:nvSpPr>
            <xdr:cNvPr id="25607" name="Object 10" hidden="1">
              <a:extLst>
                <a:ext uri="{63B3BB69-23CF-44E3-9099-C40C66FF867C}">
                  <a14:compatExt spid="_x0000_s25607"/>
                </a:ext>
              </a:extLst>
            </xdr:cNvPr>
            <xdr:cNvSpPr/>
          </xdr:nvSpPr>
          <xdr:spPr bwMode="auto">
            <a:xfrm>
              <a:off x="0" y="0"/>
              <a:ext cx="0" cy="0"/>
            </a:xfrm>
            <a:prstGeom prst="rect">
              <a:avLst/>
            </a:prstGeom>
            <a:solidFill>
              <a:srgbClr val="FFFFFF"/>
            </a:solidFill>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xdr:twoCellAnchor>
    <xdr:from>
      <xdr:col>9</xdr:col>
      <xdr:colOff>197515</xdr:colOff>
      <xdr:row>1</xdr:row>
      <xdr:rowOff>22440</xdr:rowOff>
    </xdr:from>
    <xdr:to>
      <xdr:col>12</xdr:col>
      <xdr:colOff>42334</xdr:colOff>
      <xdr:row>2</xdr:row>
      <xdr:rowOff>158751</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000-000003000000}"/>
            </a:ext>
          </a:extLst>
        </xdr:cNvPr>
        <xdr:cNvSpPr/>
      </xdr:nvSpPr>
      <xdr:spPr>
        <a:xfrm>
          <a:off x="5722015" y="203415"/>
          <a:ext cx="1445019" cy="307761"/>
        </a:xfrm>
        <a:prstGeom prst="bevel">
          <a:avLst/>
        </a:prstGeom>
        <a:solidFill>
          <a:srgbClr val="FFFFCC"/>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lnSpc>
              <a:spcPts val="1200"/>
            </a:lnSpc>
          </a:pPr>
          <a:r>
            <a:rPr kumimoji="1" lang="ja-JP" altLang="en-US" sz="1000">
              <a:solidFill>
                <a:sysClr val="windowText" lastClr="000000"/>
              </a:solidFill>
            </a:rPr>
            <a:t>パラメーター 一覧表</a:t>
          </a:r>
        </a:p>
      </xdr:txBody>
    </xdr:sp>
    <xdr:clientData fPrintsWithSheet="0"/>
  </xdr:twoCellAnchor>
  <xdr:twoCellAnchor>
    <xdr:from>
      <xdr:col>9</xdr:col>
      <xdr:colOff>286415</xdr:colOff>
      <xdr:row>28</xdr:row>
      <xdr:rowOff>178015</xdr:rowOff>
    </xdr:from>
    <xdr:to>
      <xdr:col>12</xdr:col>
      <xdr:colOff>123825</xdr:colOff>
      <xdr:row>29</xdr:row>
      <xdr:rowOff>240243</xdr:rowOff>
    </xdr:to>
    <xdr:sp macro="" textlink="">
      <xdr:nvSpPr>
        <xdr:cNvPr id="3" name="額縁 2">
          <a:hlinkClick xmlns:r="http://schemas.openxmlformats.org/officeDocument/2006/relationships" r:id="rId2"/>
          <a:extLst>
            <a:ext uri="{FF2B5EF4-FFF2-40B4-BE49-F238E27FC236}">
              <a16:creationId xmlns:a16="http://schemas.microsoft.com/office/drawing/2014/main" id="{00000000-0008-0000-0000-000007000000}"/>
            </a:ext>
          </a:extLst>
        </xdr:cNvPr>
        <xdr:cNvSpPr/>
      </xdr:nvSpPr>
      <xdr:spPr>
        <a:xfrm>
          <a:off x="5810915" y="6893140"/>
          <a:ext cx="1437610" cy="309878"/>
        </a:xfrm>
        <a:prstGeom prst="bevel">
          <a:avLst/>
        </a:prstGeom>
        <a:solidFill>
          <a:srgbClr val="00B0F0"/>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lnSpc>
              <a:spcPts val="1200"/>
            </a:lnSpc>
          </a:pPr>
          <a:r>
            <a:rPr kumimoji="1" lang="ja-JP" altLang="en-US" sz="1000">
              <a:solidFill>
                <a:sysClr val="windowText" lastClr="000000"/>
              </a:solidFill>
            </a:rPr>
            <a:t>印刷レポートへ</a:t>
          </a:r>
        </a:p>
      </xdr:txBody>
    </xdr:sp>
    <xdr:clientData fPrintsWithSheet="0"/>
  </xdr:twoCellAnchor>
</xdr:wsDr>
</file>

<file path=xl/drawings/drawing27.xml><?xml version="1.0" encoding="utf-8"?>
<xdr:wsDr xmlns:xdr="http://schemas.openxmlformats.org/drawingml/2006/spreadsheetDrawing" xmlns:a="http://schemas.openxmlformats.org/drawingml/2006/main">
  <xdr:twoCellAnchor>
    <xdr:from>
      <xdr:col>42</xdr:col>
      <xdr:colOff>154609</xdr:colOff>
      <xdr:row>0</xdr:row>
      <xdr:rowOff>131418</xdr:rowOff>
    </xdr:from>
    <xdr:to>
      <xdr:col>47</xdr:col>
      <xdr:colOff>270427</xdr:colOff>
      <xdr:row>17</xdr:row>
      <xdr:rowOff>46797</xdr:rowOff>
    </xdr:to>
    <xdr:graphicFrame macro="">
      <xdr:nvGraphicFramePr>
        <xdr:cNvPr id="2" name="グラフ 1">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36</xdr:col>
      <xdr:colOff>467966</xdr:colOff>
      <xdr:row>1</xdr:row>
      <xdr:rowOff>96632</xdr:rowOff>
    </xdr:from>
    <xdr:to>
      <xdr:col>41</xdr:col>
      <xdr:colOff>487016</xdr:colOff>
      <xdr:row>18</xdr:row>
      <xdr:rowOff>9250</xdr:rowOff>
    </xdr:to>
    <xdr:graphicFrame macro="">
      <xdr:nvGraphicFramePr>
        <xdr:cNvPr id="3" name="グラフ 2">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xdr:from>
          <xdr:col>2</xdr:col>
          <xdr:colOff>107950</xdr:colOff>
          <xdr:row>52</xdr:row>
          <xdr:rowOff>57150</xdr:rowOff>
        </xdr:from>
        <xdr:to>
          <xdr:col>4</xdr:col>
          <xdr:colOff>781050</xdr:colOff>
          <xdr:row>53</xdr:row>
          <xdr:rowOff>0</xdr:rowOff>
        </xdr:to>
        <xdr:sp macro="" textlink="">
          <xdr:nvSpPr>
            <xdr:cNvPr id="27649" name="Object 1" hidden="1">
              <a:extLst>
                <a:ext uri="{63B3BB69-23CF-44E3-9099-C40C66FF867C}">
                  <a14:compatExt spid="_x0000_s27649"/>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1003300</xdr:colOff>
          <xdr:row>53</xdr:row>
          <xdr:rowOff>38100</xdr:rowOff>
        </xdr:from>
        <xdr:to>
          <xdr:col>5</xdr:col>
          <xdr:colOff>0</xdr:colOff>
          <xdr:row>54</xdr:row>
          <xdr:rowOff>0</xdr:rowOff>
        </xdr:to>
        <xdr:sp macro="" textlink="">
          <xdr:nvSpPr>
            <xdr:cNvPr id="27650" name="Object 2" hidden="1">
              <a:extLst>
                <a:ext uri="{63B3BB69-23CF-44E3-9099-C40C66FF867C}">
                  <a14:compatExt spid="_x0000_s2765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51</xdr:row>
          <xdr:rowOff>19050</xdr:rowOff>
        </xdr:from>
        <xdr:to>
          <xdr:col>4</xdr:col>
          <xdr:colOff>584200</xdr:colOff>
          <xdr:row>51</xdr:row>
          <xdr:rowOff>438150</xdr:rowOff>
        </xdr:to>
        <xdr:sp macro="" textlink="">
          <xdr:nvSpPr>
            <xdr:cNvPr id="27651" name="Object 3" hidden="1">
              <a:extLst>
                <a:ext uri="{63B3BB69-23CF-44E3-9099-C40C66FF867C}">
                  <a14:compatExt spid="_x0000_s27651"/>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469900</xdr:colOff>
          <xdr:row>4</xdr:row>
          <xdr:rowOff>76200</xdr:rowOff>
        </xdr:from>
        <xdr:to>
          <xdr:col>4</xdr:col>
          <xdr:colOff>527050</xdr:colOff>
          <xdr:row>8</xdr:row>
          <xdr:rowOff>12700</xdr:rowOff>
        </xdr:to>
        <xdr:sp macro="" textlink="">
          <xdr:nvSpPr>
            <xdr:cNvPr id="27652" name="Object 6" hidden="1">
              <a:extLst>
                <a:ext uri="{63B3BB69-23CF-44E3-9099-C40C66FF867C}">
                  <a14:compatExt spid="_x0000_s27652"/>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0</xdr:colOff>
          <xdr:row>4</xdr:row>
          <xdr:rowOff>57150</xdr:rowOff>
        </xdr:from>
        <xdr:to>
          <xdr:col>13</xdr:col>
          <xdr:colOff>127000</xdr:colOff>
          <xdr:row>7</xdr:row>
          <xdr:rowOff>146050</xdr:rowOff>
        </xdr:to>
        <xdr:sp macro="" textlink="">
          <xdr:nvSpPr>
            <xdr:cNvPr id="27653" name="Object 7" hidden="1">
              <a:extLst>
                <a:ext uri="{63B3BB69-23CF-44E3-9099-C40C66FF867C}">
                  <a14:compatExt spid="_x0000_s27653"/>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565150</xdr:colOff>
          <xdr:row>4</xdr:row>
          <xdr:rowOff>38100</xdr:rowOff>
        </xdr:from>
        <xdr:to>
          <xdr:col>9</xdr:col>
          <xdr:colOff>641350</xdr:colOff>
          <xdr:row>8</xdr:row>
          <xdr:rowOff>50800</xdr:rowOff>
        </xdr:to>
        <xdr:sp macro="" textlink="">
          <xdr:nvSpPr>
            <xdr:cNvPr id="27654" name="Object 8" hidden="1">
              <a:extLst>
                <a:ext uri="{63B3BB69-23CF-44E3-9099-C40C66FF867C}">
                  <a14:compatExt spid="_x0000_s27654"/>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57150</xdr:colOff>
          <xdr:row>54</xdr:row>
          <xdr:rowOff>12700</xdr:rowOff>
        </xdr:from>
        <xdr:to>
          <xdr:col>4</xdr:col>
          <xdr:colOff>717550</xdr:colOff>
          <xdr:row>54</xdr:row>
          <xdr:rowOff>450850</xdr:rowOff>
        </xdr:to>
        <xdr:sp macro="" textlink="">
          <xdr:nvSpPr>
            <xdr:cNvPr id="27655" name="Object 10" hidden="1">
              <a:extLst>
                <a:ext uri="{63B3BB69-23CF-44E3-9099-C40C66FF867C}">
                  <a14:compatExt spid="_x0000_s27655"/>
                </a:ext>
              </a:extLst>
            </xdr:cNvPr>
            <xdr:cNvSpPr/>
          </xdr:nvSpPr>
          <xdr:spPr bwMode="auto">
            <a:xfrm>
              <a:off x="0" y="0"/>
              <a:ext cx="0" cy="0"/>
            </a:xfrm>
            <a:prstGeom prst="rect">
              <a:avLst/>
            </a:prstGeom>
            <a:solidFill>
              <a:srgbClr val="FFFFFF"/>
            </a:solidFill>
          </xdr:spPr>
        </xdr:sp>
        <xdr:clientData/>
      </xdr:twoCellAnchor>
    </mc:Choice>
    <mc:Fallback/>
  </mc:AlternateContent>
</xdr:wsDr>
</file>

<file path=xl/drawings/drawing28.xml><?xml version="1.0" encoding="utf-8"?>
<xdr:wsDr xmlns:xdr="http://schemas.openxmlformats.org/drawingml/2006/spreadsheetDrawing" xmlns:a="http://schemas.openxmlformats.org/drawingml/2006/main">
  <xdr:twoCellAnchor>
    <xdr:from>
      <xdr:col>9</xdr:col>
      <xdr:colOff>197515</xdr:colOff>
      <xdr:row>1</xdr:row>
      <xdr:rowOff>22440</xdr:rowOff>
    </xdr:from>
    <xdr:to>
      <xdr:col>12</xdr:col>
      <xdr:colOff>42334</xdr:colOff>
      <xdr:row>2</xdr:row>
      <xdr:rowOff>158751</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000-000003000000}"/>
            </a:ext>
          </a:extLst>
        </xdr:cNvPr>
        <xdr:cNvSpPr/>
      </xdr:nvSpPr>
      <xdr:spPr>
        <a:xfrm>
          <a:off x="5722015" y="203415"/>
          <a:ext cx="1445019" cy="307761"/>
        </a:xfrm>
        <a:prstGeom prst="bevel">
          <a:avLst/>
        </a:prstGeom>
        <a:solidFill>
          <a:srgbClr val="FFFFCC"/>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lnSpc>
              <a:spcPts val="1200"/>
            </a:lnSpc>
          </a:pPr>
          <a:r>
            <a:rPr kumimoji="1" lang="ja-JP" altLang="en-US" sz="1000">
              <a:solidFill>
                <a:sysClr val="windowText" lastClr="000000"/>
              </a:solidFill>
            </a:rPr>
            <a:t>パラメーター 一覧表</a:t>
          </a:r>
        </a:p>
      </xdr:txBody>
    </xdr:sp>
    <xdr:clientData fPrintsWithSheet="0"/>
  </xdr:twoCellAnchor>
  <xdr:twoCellAnchor>
    <xdr:from>
      <xdr:col>9</xdr:col>
      <xdr:colOff>286415</xdr:colOff>
      <xdr:row>28</xdr:row>
      <xdr:rowOff>178015</xdr:rowOff>
    </xdr:from>
    <xdr:to>
      <xdr:col>12</xdr:col>
      <xdr:colOff>123825</xdr:colOff>
      <xdr:row>29</xdr:row>
      <xdr:rowOff>240243</xdr:rowOff>
    </xdr:to>
    <xdr:sp macro="" textlink="">
      <xdr:nvSpPr>
        <xdr:cNvPr id="3" name="額縁 2">
          <a:hlinkClick xmlns:r="http://schemas.openxmlformats.org/officeDocument/2006/relationships" r:id="rId2"/>
          <a:extLst>
            <a:ext uri="{FF2B5EF4-FFF2-40B4-BE49-F238E27FC236}">
              <a16:creationId xmlns:a16="http://schemas.microsoft.com/office/drawing/2014/main" id="{00000000-0008-0000-0000-000007000000}"/>
            </a:ext>
          </a:extLst>
        </xdr:cNvPr>
        <xdr:cNvSpPr/>
      </xdr:nvSpPr>
      <xdr:spPr>
        <a:xfrm>
          <a:off x="5810915" y="6893140"/>
          <a:ext cx="1437610" cy="309878"/>
        </a:xfrm>
        <a:prstGeom prst="bevel">
          <a:avLst/>
        </a:prstGeom>
        <a:solidFill>
          <a:srgbClr val="00B0F0"/>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lnSpc>
              <a:spcPts val="1200"/>
            </a:lnSpc>
          </a:pPr>
          <a:r>
            <a:rPr kumimoji="1" lang="ja-JP" altLang="en-US" sz="1000">
              <a:solidFill>
                <a:sysClr val="windowText" lastClr="000000"/>
              </a:solidFill>
            </a:rPr>
            <a:t>印刷レポートへ</a:t>
          </a:r>
        </a:p>
      </xdr:txBody>
    </xdr:sp>
    <xdr:clientData fPrintsWithSheet="0"/>
  </xdr:twoCellAnchor>
</xdr:wsDr>
</file>

<file path=xl/drawings/drawing29.xml><?xml version="1.0" encoding="utf-8"?>
<xdr:wsDr xmlns:xdr="http://schemas.openxmlformats.org/drawingml/2006/spreadsheetDrawing" xmlns:a="http://schemas.openxmlformats.org/drawingml/2006/main">
  <xdr:twoCellAnchor>
    <xdr:from>
      <xdr:col>42</xdr:col>
      <xdr:colOff>154609</xdr:colOff>
      <xdr:row>0</xdr:row>
      <xdr:rowOff>131418</xdr:rowOff>
    </xdr:from>
    <xdr:to>
      <xdr:col>47</xdr:col>
      <xdr:colOff>270427</xdr:colOff>
      <xdr:row>17</xdr:row>
      <xdr:rowOff>46797</xdr:rowOff>
    </xdr:to>
    <xdr:graphicFrame macro="">
      <xdr:nvGraphicFramePr>
        <xdr:cNvPr id="2" name="グラフ 1">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36</xdr:col>
      <xdr:colOff>467966</xdr:colOff>
      <xdr:row>1</xdr:row>
      <xdr:rowOff>96632</xdr:rowOff>
    </xdr:from>
    <xdr:to>
      <xdr:col>41</xdr:col>
      <xdr:colOff>487016</xdr:colOff>
      <xdr:row>18</xdr:row>
      <xdr:rowOff>9250</xdr:rowOff>
    </xdr:to>
    <xdr:graphicFrame macro="">
      <xdr:nvGraphicFramePr>
        <xdr:cNvPr id="3" name="グラフ 2">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xdr:from>
          <xdr:col>2</xdr:col>
          <xdr:colOff>107950</xdr:colOff>
          <xdr:row>52</xdr:row>
          <xdr:rowOff>57150</xdr:rowOff>
        </xdr:from>
        <xdr:to>
          <xdr:col>4</xdr:col>
          <xdr:colOff>781050</xdr:colOff>
          <xdr:row>53</xdr:row>
          <xdr:rowOff>0</xdr:rowOff>
        </xdr:to>
        <xdr:sp macro="" textlink="">
          <xdr:nvSpPr>
            <xdr:cNvPr id="29697" name="Object 1" hidden="1">
              <a:extLst>
                <a:ext uri="{63B3BB69-23CF-44E3-9099-C40C66FF867C}">
                  <a14:compatExt spid="_x0000_s29697"/>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1003300</xdr:colOff>
          <xdr:row>53</xdr:row>
          <xdr:rowOff>38100</xdr:rowOff>
        </xdr:from>
        <xdr:to>
          <xdr:col>5</xdr:col>
          <xdr:colOff>0</xdr:colOff>
          <xdr:row>54</xdr:row>
          <xdr:rowOff>0</xdr:rowOff>
        </xdr:to>
        <xdr:sp macro="" textlink="">
          <xdr:nvSpPr>
            <xdr:cNvPr id="29698" name="Object 2" hidden="1">
              <a:extLst>
                <a:ext uri="{63B3BB69-23CF-44E3-9099-C40C66FF867C}">
                  <a14:compatExt spid="_x0000_s29698"/>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51</xdr:row>
          <xdr:rowOff>19050</xdr:rowOff>
        </xdr:from>
        <xdr:to>
          <xdr:col>4</xdr:col>
          <xdr:colOff>584200</xdr:colOff>
          <xdr:row>51</xdr:row>
          <xdr:rowOff>438150</xdr:rowOff>
        </xdr:to>
        <xdr:sp macro="" textlink="">
          <xdr:nvSpPr>
            <xdr:cNvPr id="29699" name="Object 3" hidden="1">
              <a:extLst>
                <a:ext uri="{63B3BB69-23CF-44E3-9099-C40C66FF867C}">
                  <a14:compatExt spid="_x0000_s29699"/>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469900</xdr:colOff>
          <xdr:row>4</xdr:row>
          <xdr:rowOff>76200</xdr:rowOff>
        </xdr:from>
        <xdr:to>
          <xdr:col>4</xdr:col>
          <xdr:colOff>527050</xdr:colOff>
          <xdr:row>8</xdr:row>
          <xdr:rowOff>12700</xdr:rowOff>
        </xdr:to>
        <xdr:sp macro="" textlink="">
          <xdr:nvSpPr>
            <xdr:cNvPr id="29700" name="Object 6" hidden="1">
              <a:extLst>
                <a:ext uri="{63B3BB69-23CF-44E3-9099-C40C66FF867C}">
                  <a14:compatExt spid="_x0000_s2970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0</xdr:colOff>
          <xdr:row>4</xdr:row>
          <xdr:rowOff>57150</xdr:rowOff>
        </xdr:from>
        <xdr:to>
          <xdr:col>13</xdr:col>
          <xdr:colOff>127000</xdr:colOff>
          <xdr:row>7</xdr:row>
          <xdr:rowOff>146050</xdr:rowOff>
        </xdr:to>
        <xdr:sp macro="" textlink="">
          <xdr:nvSpPr>
            <xdr:cNvPr id="29701" name="Object 7" hidden="1">
              <a:extLst>
                <a:ext uri="{63B3BB69-23CF-44E3-9099-C40C66FF867C}">
                  <a14:compatExt spid="_x0000_s29701"/>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565150</xdr:colOff>
          <xdr:row>4</xdr:row>
          <xdr:rowOff>38100</xdr:rowOff>
        </xdr:from>
        <xdr:to>
          <xdr:col>9</xdr:col>
          <xdr:colOff>641350</xdr:colOff>
          <xdr:row>8</xdr:row>
          <xdr:rowOff>50800</xdr:rowOff>
        </xdr:to>
        <xdr:sp macro="" textlink="">
          <xdr:nvSpPr>
            <xdr:cNvPr id="29702" name="Object 8" hidden="1">
              <a:extLst>
                <a:ext uri="{63B3BB69-23CF-44E3-9099-C40C66FF867C}">
                  <a14:compatExt spid="_x0000_s29702"/>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57150</xdr:colOff>
          <xdr:row>54</xdr:row>
          <xdr:rowOff>12700</xdr:rowOff>
        </xdr:from>
        <xdr:to>
          <xdr:col>4</xdr:col>
          <xdr:colOff>717550</xdr:colOff>
          <xdr:row>54</xdr:row>
          <xdr:rowOff>450850</xdr:rowOff>
        </xdr:to>
        <xdr:sp macro="" textlink="">
          <xdr:nvSpPr>
            <xdr:cNvPr id="29703" name="Object 10" hidden="1">
              <a:extLst>
                <a:ext uri="{63B3BB69-23CF-44E3-9099-C40C66FF867C}">
                  <a14:compatExt spid="_x0000_s29703"/>
                </a:ext>
              </a:extLst>
            </xdr:cNvPr>
            <xdr:cNvSpPr/>
          </xdr:nvSpPr>
          <xdr:spPr bwMode="auto">
            <a:xfrm>
              <a:off x="0" y="0"/>
              <a:ext cx="0" cy="0"/>
            </a:xfrm>
            <a:prstGeom prst="rect">
              <a:avLst/>
            </a:prstGeom>
            <a:solidFill>
              <a:srgbClr val="FFFFFF"/>
            </a:solidFill>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18</xdr:col>
      <xdr:colOff>176197</xdr:colOff>
      <xdr:row>50</xdr:row>
      <xdr:rowOff>157605</xdr:rowOff>
    </xdr:from>
    <xdr:to>
      <xdr:col>20</xdr:col>
      <xdr:colOff>1047750</xdr:colOff>
      <xdr:row>51</xdr:row>
      <xdr:rowOff>219833</xdr:rowOff>
    </xdr:to>
    <xdr:sp macro="" textlink="">
      <xdr:nvSpPr>
        <xdr:cNvPr id="7" name="額縁 6">
          <a:hlinkClick xmlns:r="http://schemas.openxmlformats.org/officeDocument/2006/relationships" r:id="rId1"/>
          <a:extLst>
            <a:ext uri="{FF2B5EF4-FFF2-40B4-BE49-F238E27FC236}">
              <a16:creationId xmlns:a16="http://schemas.microsoft.com/office/drawing/2014/main" id="{00000000-0008-0000-0000-000007000000}"/>
            </a:ext>
          </a:extLst>
        </xdr:cNvPr>
        <xdr:cNvSpPr/>
      </xdr:nvSpPr>
      <xdr:spPr>
        <a:xfrm>
          <a:off x="9292983" y="11954998"/>
          <a:ext cx="1279767" cy="307156"/>
        </a:xfrm>
        <a:prstGeom prst="bevel">
          <a:avLst/>
        </a:prstGeom>
        <a:solidFill>
          <a:srgbClr val="00B0F0"/>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lnSpc>
              <a:spcPts val="1200"/>
            </a:lnSpc>
          </a:pPr>
          <a:r>
            <a:rPr kumimoji="1" lang="ja-JP" altLang="en-US" sz="1000">
              <a:solidFill>
                <a:sysClr val="windowText" lastClr="000000"/>
              </a:solidFill>
            </a:rPr>
            <a:t>印刷レポートへ</a:t>
          </a:r>
        </a:p>
      </xdr:txBody>
    </xdr:sp>
    <xdr:clientData fPrintsWithSheet="0"/>
  </xdr:twoCellAnchor>
  <mc:AlternateContent xmlns:mc="http://schemas.openxmlformats.org/markup-compatibility/2006">
    <mc:Choice xmlns:a14="http://schemas.microsoft.com/office/drawing/2010/main" Requires="a14">
      <xdr:twoCellAnchor editAs="oneCell">
        <xdr:from>
          <xdr:col>6</xdr:col>
          <xdr:colOff>38100</xdr:colOff>
          <xdr:row>16</xdr:row>
          <xdr:rowOff>19050</xdr:rowOff>
        </xdr:from>
        <xdr:to>
          <xdr:col>6</xdr:col>
          <xdr:colOff>336550</xdr:colOff>
          <xdr:row>16</xdr:row>
          <xdr:rowOff>228600</xdr:rowOff>
        </xdr:to>
        <xdr:sp macro="" textlink="">
          <xdr:nvSpPr>
            <xdr:cNvPr id="5122" name="Check Box 2" hidden="1">
              <a:extLst>
                <a:ext uri="{63B3BB69-23CF-44E3-9099-C40C66FF867C}">
                  <a14:compatExt spid="_x0000_s5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22</xdr:row>
          <xdr:rowOff>19050</xdr:rowOff>
        </xdr:from>
        <xdr:to>
          <xdr:col>6</xdr:col>
          <xdr:colOff>336550</xdr:colOff>
          <xdr:row>22</xdr:row>
          <xdr:rowOff>228600</xdr:rowOff>
        </xdr:to>
        <xdr:sp macro="" textlink="">
          <xdr:nvSpPr>
            <xdr:cNvPr id="5123" name="Check Box 3" hidden="1">
              <a:extLst>
                <a:ext uri="{63B3BB69-23CF-44E3-9099-C40C66FF867C}">
                  <a14:compatExt spid="_x0000_s5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17</xdr:row>
          <xdr:rowOff>19050</xdr:rowOff>
        </xdr:from>
        <xdr:to>
          <xdr:col>6</xdr:col>
          <xdr:colOff>336550</xdr:colOff>
          <xdr:row>17</xdr:row>
          <xdr:rowOff>228600</xdr:rowOff>
        </xdr:to>
        <xdr:sp macro="" textlink="">
          <xdr:nvSpPr>
            <xdr:cNvPr id="5124" name="Check Box 4" hidden="1">
              <a:extLst>
                <a:ext uri="{63B3BB69-23CF-44E3-9099-C40C66FF867C}">
                  <a14:compatExt spid="_x0000_s5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18</xdr:row>
          <xdr:rowOff>19050</xdr:rowOff>
        </xdr:from>
        <xdr:to>
          <xdr:col>6</xdr:col>
          <xdr:colOff>336550</xdr:colOff>
          <xdr:row>18</xdr:row>
          <xdr:rowOff>228600</xdr:rowOff>
        </xdr:to>
        <xdr:sp macro="" textlink="">
          <xdr:nvSpPr>
            <xdr:cNvPr id="5125" name="Check Box 5" hidden="1">
              <a:extLst>
                <a:ext uri="{63B3BB69-23CF-44E3-9099-C40C66FF867C}">
                  <a14:compatExt spid="_x0000_s5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19</xdr:row>
          <xdr:rowOff>19050</xdr:rowOff>
        </xdr:from>
        <xdr:to>
          <xdr:col>6</xdr:col>
          <xdr:colOff>336550</xdr:colOff>
          <xdr:row>19</xdr:row>
          <xdr:rowOff>228600</xdr:rowOff>
        </xdr:to>
        <xdr:sp macro="" textlink="">
          <xdr:nvSpPr>
            <xdr:cNvPr id="5126" name="Check Box 6" hidden="1">
              <a:extLst>
                <a:ext uri="{63B3BB69-23CF-44E3-9099-C40C66FF867C}">
                  <a14:compatExt spid="_x0000_s5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20</xdr:row>
          <xdr:rowOff>19050</xdr:rowOff>
        </xdr:from>
        <xdr:to>
          <xdr:col>6</xdr:col>
          <xdr:colOff>336550</xdr:colOff>
          <xdr:row>20</xdr:row>
          <xdr:rowOff>228600</xdr:rowOff>
        </xdr:to>
        <xdr:sp macro="" textlink="">
          <xdr:nvSpPr>
            <xdr:cNvPr id="5127" name="Check Box 7" hidden="1">
              <a:extLst>
                <a:ext uri="{63B3BB69-23CF-44E3-9099-C40C66FF867C}">
                  <a14:compatExt spid="_x0000_s5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24</xdr:row>
          <xdr:rowOff>19050</xdr:rowOff>
        </xdr:from>
        <xdr:to>
          <xdr:col>6</xdr:col>
          <xdr:colOff>336550</xdr:colOff>
          <xdr:row>24</xdr:row>
          <xdr:rowOff>228600</xdr:rowOff>
        </xdr:to>
        <xdr:sp macro="" textlink="">
          <xdr:nvSpPr>
            <xdr:cNvPr id="5128" name="Check Box 8" hidden="1">
              <a:extLst>
                <a:ext uri="{63B3BB69-23CF-44E3-9099-C40C66FF867C}">
                  <a14:compatExt spid="_x0000_s5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24</xdr:row>
          <xdr:rowOff>19050</xdr:rowOff>
        </xdr:from>
        <xdr:to>
          <xdr:col>6</xdr:col>
          <xdr:colOff>336550</xdr:colOff>
          <xdr:row>24</xdr:row>
          <xdr:rowOff>228600</xdr:rowOff>
        </xdr:to>
        <xdr:sp macro="" textlink="">
          <xdr:nvSpPr>
            <xdr:cNvPr id="5129" name="Check Box 9" hidden="1">
              <a:extLst>
                <a:ext uri="{63B3BB69-23CF-44E3-9099-C40C66FF867C}">
                  <a14:compatExt spid="_x0000_s5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25</xdr:row>
          <xdr:rowOff>19050</xdr:rowOff>
        </xdr:from>
        <xdr:to>
          <xdr:col>6</xdr:col>
          <xdr:colOff>336550</xdr:colOff>
          <xdr:row>25</xdr:row>
          <xdr:rowOff>228600</xdr:rowOff>
        </xdr:to>
        <xdr:sp macro="" textlink="">
          <xdr:nvSpPr>
            <xdr:cNvPr id="5130" name="Check Box 10" hidden="1">
              <a:extLst>
                <a:ext uri="{63B3BB69-23CF-44E3-9099-C40C66FF867C}">
                  <a14:compatExt spid="_x0000_s5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26</xdr:row>
          <xdr:rowOff>19050</xdr:rowOff>
        </xdr:from>
        <xdr:to>
          <xdr:col>6</xdr:col>
          <xdr:colOff>336550</xdr:colOff>
          <xdr:row>26</xdr:row>
          <xdr:rowOff>228600</xdr:rowOff>
        </xdr:to>
        <xdr:sp macro="" textlink="">
          <xdr:nvSpPr>
            <xdr:cNvPr id="5131" name="Check Box 11" hidden="1">
              <a:extLst>
                <a:ext uri="{63B3BB69-23CF-44E3-9099-C40C66FF867C}">
                  <a14:compatExt spid="_x0000_s5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23</xdr:row>
          <xdr:rowOff>19050</xdr:rowOff>
        </xdr:from>
        <xdr:to>
          <xdr:col>6</xdr:col>
          <xdr:colOff>336550</xdr:colOff>
          <xdr:row>23</xdr:row>
          <xdr:rowOff>228600</xdr:rowOff>
        </xdr:to>
        <xdr:sp macro="" textlink="">
          <xdr:nvSpPr>
            <xdr:cNvPr id="5132" name="Check Box 12" hidden="1">
              <a:extLst>
                <a:ext uri="{63B3BB69-23CF-44E3-9099-C40C66FF867C}">
                  <a14:compatExt spid="_x0000_s5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21</xdr:row>
          <xdr:rowOff>19050</xdr:rowOff>
        </xdr:from>
        <xdr:to>
          <xdr:col>6</xdr:col>
          <xdr:colOff>336550</xdr:colOff>
          <xdr:row>21</xdr:row>
          <xdr:rowOff>228600</xdr:rowOff>
        </xdr:to>
        <xdr:sp macro="" textlink="">
          <xdr:nvSpPr>
            <xdr:cNvPr id="5133" name="Check Box 13" hidden="1">
              <a:extLst>
                <a:ext uri="{63B3BB69-23CF-44E3-9099-C40C66FF867C}">
                  <a14:compatExt spid="_x0000_s5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27</xdr:row>
          <xdr:rowOff>19050</xdr:rowOff>
        </xdr:from>
        <xdr:to>
          <xdr:col>6</xdr:col>
          <xdr:colOff>336550</xdr:colOff>
          <xdr:row>27</xdr:row>
          <xdr:rowOff>228600</xdr:rowOff>
        </xdr:to>
        <xdr:sp macro="" textlink="">
          <xdr:nvSpPr>
            <xdr:cNvPr id="5134" name="Check Box 14" hidden="1">
              <a:extLst>
                <a:ext uri="{63B3BB69-23CF-44E3-9099-C40C66FF867C}">
                  <a14:compatExt spid="_x0000_s5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21</xdr:row>
          <xdr:rowOff>19050</xdr:rowOff>
        </xdr:from>
        <xdr:to>
          <xdr:col>11</xdr:col>
          <xdr:colOff>336550</xdr:colOff>
          <xdr:row>21</xdr:row>
          <xdr:rowOff>228600</xdr:rowOff>
        </xdr:to>
        <xdr:sp macro="" textlink="">
          <xdr:nvSpPr>
            <xdr:cNvPr id="5135" name="Check Box 15" hidden="1">
              <a:extLst>
                <a:ext uri="{63B3BB69-23CF-44E3-9099-C40C66FF867C}">
                  <a14:compatExt spid="_x0000_s5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16</xdr:row>
          <xdr:rowOff>19050</xdr:rowOff>
        </xdr:from>
        <xdr:to>
          <xdr:col>16</xdr:col>
          <xdr:colOff>336550</xdr:colOff>
          <xdr:row>16</xdr:row>
          <xdr:rowOff>228600</xdr:rowOff>
        </xdr:to>
        <xdr:sp macro="" textlink="">
          <xdr:nvSpPr>
            <xdr:cNvPr id="5136" name="Check Box 16" hidden="1">
              <a:extLst>
                <a:ext uri="{63B3BB69-23CF-44E3-9099-C40C66FF867C}">
                  <a14:compatExt spid="_x0000_s5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16</xdr:row>
          <xdr:rowOff>19050</xdr:rowOff>
        </xdr:from>
        <xdr:to>
          <xdr:col>11</xdr:col>
          <xdr:colOff>336550</xdr:colOff>
          <xdr:row>16</xdr:row>
          <xdr:rowOff>228600</xdr:rowOff>
        </xdr:to>
        <xdr:sp macro="" textlink="">
          <xdr:nvSpPr>
            <xdr:cNvPr id="5137" name="Check Box 17" hidden="1">
              <a:extLst>
                <a:ext uri="{63B3BB69-23CF-44E3-9099-C40C66FF867C}">
                  <a14:compatExt spid="_x0000_s5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19</xdr:row>
          <xdr:rowOff>19050</xdr:rowOff>
        </xdr:from>
        <xdr:to>
          <xdr:col>11</xdr:col>
          <xdr:colOff>336550</xdr:colOff>
          <xdr:row>19</xdr:row>
          <xdr:rowOff>228600</xdr:rowOff>
        </xdr:to>
        <xdr:sp macro="" textlink="">
          <xdr:nvSpPr>
            <xdr:cNvPr id="5138" name="Check Box 18" hidden="1">
              <a:extLst>
                <a:ext uri="{63B3BB69-23CF-44E3-9099-C40C66FF867C}">
                  <a14:compatExt spid="_x0000_s5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22</xdr:row>
          <xdr:rowOff>19050</xdr:rowOff>
        </xdr:from>
        <xdr:to>
          <xdr:col>11</xdr:col>
          <xdr:colOff>336550</xdr:colOff>
          <xdr:row>22</xdr:row>
          <xdr:rowOff>228600</xdr:rowOff>
        </xdr:to>
        <xdr:sp macro="" textlink="">
          <xdr:nvSpPr>
            <xdr:cNvPr id="5139" name="Check Box 19" hidden="1">
              <a:extLst>
                <a:ext uri="{63B3BB69-23CF-44E3-9099-C40C66FF867C}">
                  <a14:compatExt spid="_x0000_s5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17</xdr:row>
          <xdr:rowOff>19050</xdr:rowOff>
        </xdr:from>
        <xdr:to>
          <xdr:col>11</xdr:col>
          <xdr:colOff>336550</xdr:colOff>
          <xdr:row>17</xdr:row>
          <xdr:rowOff>228600</xdr:rowOff>
        </xdr:to>
        <xdr:sp macro="" textlink="">
          <xdr:nvSpPr>
            <xdr:cNvPr id="5140" name="Check Box 20" hidden="1">
              <a:extLst>
                <a:ext uri="{63B3BB69-23CF-44E3-9099-C40C66FF867C}">
                  <a14:compatExt spid="_x0000_s5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23</xdr:row>
          <xdr:rowOff>19050</xdr:rowOff>
        </xdr:from>
        <xdr:to>
          <xdr:col>11</xdr:col>
          <xdr:colOff>336550</xdr:colOff>
          <xdr:row>23</xdr:row>
          <xdr:rowOff>228600</xdr:rowOff>
        </xdr:to>
        <xdr:sp macro="" textlink="">
          <xdr:nvSpPr>
            <xdr:cNvPr id="5141" name="Check Box 21" hidden="1">
              <a:extLst>
                <a:ext uri="{63B3BB69-23CF-44E3-9099-C40C66FF867C}">
                  <a14:compatExt spid="_x0000_s5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24</xdr:row>
          <xdr:rowOff>19050</xdr:rowOff>
        </xdr:from>
        <xdr:to>
          <xdr:col>11</xdr:col>
          <xdr:colOff>336550</xdr:colOff>
          <xdr:row>24</xdr:row>
          <xdr:rowOff>228600</xdr:rowOff>
        </xdr:to>
        <xdr:sp macro="" textlink="">
          <xdr:nvSpPr>
            <xdr:cNvPr id="5142" name="Check Box 22" hidden="1">
              <a:extLst>
                <a:ext uri="{63B3BB69-23CF-44E3-9099-C40C66FF867C}">
                  <a14:compatExt spid="_x0000_s5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20</xdr:row>
          <xdr:rowOff>19050</xdr:rowOff>
        </xdr:from>
        <xdr:to>
          <xdr:col>11</xdr:col>
          <xdr:colOff>336550</xdr:colOff>
          <xdr:row>20</xdr:row>
          <xdr:rowOff>228600</xdr:rowOff>
        </xdr:to>
        <xdr:sp macro="" textlink="">
          <xdr:nvSpPr>
            <xdr:cNvPr id="5143" name="Check Box 23" hidden="1">
              <a:extLst>
                <a:ext uri="{63B3BB69-23CF-44E3-9099-C40C66FF867C}">
                  <a14:compatExt spid="_x0000_s5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18</xdr:row>
          <xdr:rowOff>19050</xdr:rowOff>
        </xdr:from>
        <xdr:to>
          <xdr:col>11</xdr:col>
          <xdr:colOff>336550</xdr:colOff>
          <xdr:row>18</xdr:row>
          <xdr:rowOff>228600</xdr:rowOff>
        </xdr:to>
        <xdr:sp macro="" textlink="">
          <xdr:nvSpPr>
            <xdr:cNvPr id="5144" name="Check Box 24" hidden="1">
              <a:extLst>
                <a:ext uri="{63B3BB69-23CF-44E3-9099-C40C66FF867C}">
                  <a14:compatExt spid="_x0000_s5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18</xdr:row>
          <xdr:rowOff>19050</xdr:rowOff>
        </xdr:from>
        <xdr:to>
          <xdr:col>16</xdr:col>
          <xdr:colOff>336550</xdr:colOff>
          <xdr:row>18</xdr:row>
          <xdr:rowOff>228600</xdr:rowOff>
        </xdr:to>
        <xdr:sp macro="" textlink="">
          <xdr:nvSpPr>
            <xdr:cNvPr id="5145" name="Check Box 25" hidden="1">
              <a:extLst>
                <a:ext uri="{63B3BB69-23CF-44E3-9099-C40C66FF867C}">
                  <a14:compatExt spid="_x0000_s5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17</xdr:row>
          <xdr:rowOff>19050</xdr:rowOff>
        </xdr:from>
        <xdr:to>
          <xdr:col>16</xdr:col>
          <xdr:colOff>336550</xdr:colOff>
          <xdr:row>17</xdr:row>
          <xdr:rowOff>228600</xdr:rowOff>
        </xdr:to>
        <xdr:sp macro="" textlink="">
          <xdr:nvSpPr>
            <xdr:cNvPr id="5146" name="Check Box 26" hidden="1">
              <a:extLst>
                <a:ext uri="{63B3BB69-23CF-44E3-9099-C40C66FF867C}">
                  <a14:compatExt spid="_x0000_s5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19</xdr:row>
          <xdr:rowOff>19050</xdr:rowOff>
        </xdr:from>
        <xdr:to>
          <xdr:col>16</xdr:col>
          <xdr:colOff>336550</xdr:colOff>
          <xdr:row>19</xdr:row>
          <xdr:rowOff>228600</xdr:rowOff>
        </xdr:to>
        <xdr:sp macro="" textlink="">
          <xdr:nvSpPr>
            <xdr:cNvPr id="5147" name="Check Box 27" hidden="1">
              <a:extLst>
                <a:ext uri="{63B3BB69-23CF-44E3-9099-C40C66FF867C}">
                  <a14:compatExt spid="_x0000_s5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20</xdr:row>
          <xdr:rowOff>19050</xdr:rowOff>
        </xdr:from>
        <xdr:to>
          <xdr:col>16</xdr:col>
          <xdr:colOff>336550</xdr:colOff>
          <xdr:row>20</xdr:row>
          <xdr:rowOff>228600</xdr:rowOff>
        </xdr:to>
        <xdr:sp macro="" textlink="">
          <xdr:nvSpPr>
            <xdr:cNvPr id="5148" name="Check Box 28" hidden="1">
              <a:extLst>
                <a:ext uri="{63B3BB69-23CF-44E3-9099-C40C66FF867C}">
                  <a14:compatExt spid="_x0000_s5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0.xml><?xml version="1.0" encoding="utf-8"?>
<xdr:wsDr xmlns:xdr="http://schemas.openxmlformats.org/drawingml/2006/spreadsheetDrawing" xmlns:a="http://schemas.openxmlformats.org/drawingml/2006/main">
  <xdr:twoCellAnchor>
    <xdr:from>
      <xdr:col>9</xdr:col>
      <xdr:colOff>197515</xdr:colOff>
      <xdr:row>1</xdr:row>
      <xdr:rowOff>22440</xdr:rowOff>
    </xdr:from>
    <xdr:to>
      <xdr:col>12</xdr:col>
      <xdr:colOff>42334</xdr:colOff>
      <xdr:row>2</xdr:row>
      <xdr:rowOff>158751</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000-000003000000}"/>
            </a:ext>
          </a:extLst>
        </xdr:cNvPr>
        <xdr:cNvSpPr/>
      </xdr:nvSpPr>
      <xdr:spPr>
        <a:xfrm>
          <a:off x="5722015" y="203415"/>
          <a:ext cx="1445019" cy="307761"/>
        </a:xfrm>
        <a:prstGeom prst="bevel">
          <a:avLst/>
        </a:prstGeom>
        <a:solidFill>
          <a:srgbClr val="FFFFCC"/>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lnSpc>
              <a:spcPts val="1200"/>
            </a:lnSpc>
          </a:pPr>
          <a:r>
            <a:rPr kumimoji="1" lang="ja-JP" altLang="en-US" sz="1000">
              <a:solidFill>
                <a:sysClr val="windowText" lastClr="000000"/>
              </a:solidFill>
            </a:rPr>
            <a:t>パラメーター 一覧表</a:t>
          </a:r>
        </a:p>
      </xdr:txBody>
    </xdr:sp>
    <xdr:clientData fPrintsWithSheet="0"/>
  </xdr:twoCellAnchor>
  <xdr:twoCellAnchor>
    <xdr:from>
      <xdr:col>9</xdr:col>
      <xdr:colOff>286415</xdr:colOff>
      <xdr:row>28</xdr:row>
      <xdr:rowOff>178015</xdr:rowOff>
    </xdr:from>
    <xdr:to>
      <xdr:col>12</xdr:col>
      <xdr:colOff>123825</xdr:colOff>
      <xdr:row>29</xdr:row>
      <xdr:rowOff>240243</xdr:rowOff>
    </xdr:to>
    <xdr:sp macro="" textlink="">
      <xdr:nvSpPr>
        <xdr:cNvPr id="3" name="額縁 2">
          <a:hlinkClick xmlns:r="http://schemas.openxmlformats.org/officeDocument/2006/relationships" r:id="rId2"/>
          <a:extLst>
            <a:ext uri="{FF2B5EF4-FFF2-40B4-BE49-F238E27FC236}">
              <a16:creationId xmlns:a16="http://schemas.microsoft.com/office/drawing/2014/main" id="{00000000-0008-0000-0000-000007000000}"/>
            </a:ext>
          </a:extLst>
        </xdr:cNvPr>
        <xdr:cNvSpPr/>
      </xdr:nvSpPr>
      <xdr:spPr>
        <a:xfrm>
          <a:off x="5810915" y="6893140"/>
          <a:ext cx="1437610" cy="309878"/>
        </a:xfrm>
        <a:prstGeom prst="bevel">
          <a:avLst/>
        </a:prstGeom>
        <a:solidFill>
          <a:srgbClr val="00B0F0"/>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lnSpc>
              <a:spcPts val="1200"/>
            </a:lnSpc>
          </a:pPr>
          <a:r>
            <a:rPr kumimoji="1" lang="ja-JP" altLang="en-US" sz="1000">
              <a:solidFill>
                <a:sysClr val="windowText" lastClr="000000"/>
              </a:solidFill>
            </a:rPr>
            <a:t>印刷レポートへ</a:t>
          </a:r>
        </a:p>
      </xdr:txBody>
    </xdr:sp>
    <xdr:clientData fPrintsWithSheet="0"/>
  </xdr:twoCellAnchor>
</xdr:wsDr>
</file>

<file path=xl/drawings/drawing31.xml><?xml version="1.0" encoding="utf-8"?>
<xdr:wsDr xmlns:xdr="http://schemas.openxmlformats.org/drawingml/2006/spreadsheetDrawing" xmlns:a="http://schemas.openxmlformats.org/drawingml/2006/main">
  <xdr:twoCellAnchor>
    <xdr:from>
      <xdr:col>42</xdr:col>
      <xdr:colOff>154609</xdr:colOff>
      <xdr:row>0</xdr:row>
      <xdr:rowOff>131418</xdr:rowOff>
    </xdr:from>
    <xdr:to>
      <xdr:col>47</xdr:col>
      <xdr:colOff>270427</xdr:colOff>
      <xdr:row>17</xdr:row>
      <xdr:rowOff>46797</xdr:rowOff>
    </xdr:to>
    <xdr:graphicFrame macro="">
      <xdr:nvGraphicFramePr>
        <xdr:cNvPr id="2" name="グラフ 1">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36</xdr:col>
      <xdr:colOff>467966</xdr:colOff>
      <xdr:row>1</xdr:row>
      <xdr:rowOff>96632</xdr:rowOff>
    </xdr:from>
    <xdr:to>
      <xdr:col>41</xdr:col>
      <xdr:colOff>487016</xdr:colOff>
      <xdr:row>18</xdr:row>
      <xdr:rowOff>9250</xdr:rowOff>
    </xdr:to>
    <xdr:graphicFrame macro="">
      <xdr:nvGraphicFramePr>
        <xdr:cNvPr id="3" name="グラフ 2">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xdr:from>
          <xdr:col>2</xdr:col>
          <xdr:colOff>107950</xdr:colOff>
          <xdr:row>52</xdr:row>
          <xdr:rowOff>57150</xdr:rowOff>
        </xdr:from>
        <xdr:to>
          <xdr:col>4</xdr:col>
          <xdr:colOff>781050</xdr:colOff>
          <xdr:row>53</xdr:row>
          <xdr:rowOff>0</xdr:rowOff>
        </xdr:to>
        <xdr:sp macro="" textlink="">
          <xdr:nvSpPr>
            <xdr:cNvPr id="31745" name="Object 1" hidden="1">
              <a:extLst>
                <a:ext uri="{63B3BB69-23CF-44E3-9099-C40C66FF867C}">
                  <a14:compatExt spid="_x0000_s31745"/>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1003300</xdr:colOff>
          <xdr:row>53</xdr:row>
          <xdr:rowOff>38100</xdr:rowOff>
        </xdr:from>
        <xdr:to>
          <xdr:col>5</xdr:col>
          <xdr:colOff>0</xdr:colOff>
          <xdr:row>54</xdr:row>
          <xdr:rowOff>0</xdr:rowOff>
        </xdr:to>
        <xdr:sp macro="" textlink="">
          <xdr:nvSpPr>
            <xdr:cNvPr id="31746" name="Object 2" hidden="1">
              <a:extLst>
                <a:ext uri="{63B3BB69-23CF-44E3-9099-C40C66FF867C}">
                  <a14:compatExt spid="_x0000_s31746"/>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51</xdr:row>
          <xdr:rowOff>19050</xdr:rowOff>
        </xdr:from>
        <xdr:to>
          <xdr:col>4</xdr:col>
          <xdr:colOff>584200</xdr:colOff>
          <xdr:row>51</xdr:row>
          <xdr:rowOff>438150</xdr:rowOff>
        </xdr:to>
        <xdr:sp macro="" textlink="">
          <xdr:nvSpPr>
            <xdr:cNvPr id="31747" name="Object 3" hidden="1">
              <a:extLst>
                <a:ext uri="{63B3BB69-23CF-44E3-9099-C40C66FF867C}">
                  <a14:compatExt spid="_x0000_s31747"/>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469900</xdr:colOff>
          <xdr:row>4</xdr:row>
          <xdr:rowOff>76200</xdr:rowOff>
        </xdr:from>
        <xdr:to>
          <xdr:col>4</xdr:col>
          <xdr:colOff>527050</xdr:colOff>
          <xdr:row>8</xdr:row>
          <xdr:rowOff>12700</xdr:rowOff>
        </xdr:to>
        <xdr:sp macro="" textlink="">
          <xdr:nvSpPr>
            <xdr:cNvPr id="31748" name="Object 6" hidden="1">
              <a:extLst>
                <a:ext uri="{63B3BB69-23CF-44E3-9099-C40C66FF867C}">
                  <a14:compatExt spid="_x0000_s31748"/>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0</xdr:colOff>
          <xdr:row>4</xdr:row>
          <xdr:rowOff>57150</xdr:rowOff>
        </xdr:from>
        <xdr:to>
          <xdr:col>13</xdr:col>
          <xdr:colOff>127000</xdr:colOff>
          <xdr:row>7</xdr:row>
          <xdr:rowOff>146050</xdr:rowOff>
        </xdr:to>
        <xdr:sp macro="" textlink="">
          <xdr:nvSpPr>
            <xdr:cNvPr id="31749" name="Object 7" hidden="1">
              <a:extLst>
                <a:ext uri="{63B3BB69-23CF-44E3-9099-C40C66FF867C}">
                  <a14:compatExt spid="_x0000_s31749"/>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565150</xdr:colOff>
          <xdr:row>4</xdr:row>
          <xdr:rowOff>38100</xdr:rowOff>
        </xdr:from>
        <xdr:to>
          <xdr:col>9</xdr:col>
          <xdr:colOff>641350</xdr:colOff>
          <xdr:row>8</xdr:row>
          <xdr:rowOff>50800</xdr:rowOff>
        </xdr:to>
        <xdr:sp macro="" textlink="">
          <xdr:nvSpPr>
            <xdr:cNvPr id="31750" name="Object 8" hidden="1">
              <a:extLst>
                <a:ext uri="{63B3BB69-23CF-44E3-9099-C40C66FF867C}">
                  <a14:compatExt spid="_x0000_s3175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57150</xdr:colOff>
          <xdr:row>54</xdr:row>
          <xdr:rowOff>12700</xdr:rowOff>
        </xdr:from>
        <xdr:to>
          <xdr:col>4</xdr:col>
          <xdr:colOff>717550</xdr:colOff>
          <xdr:row>54</xdr:row>
          <xdr:rowOff>450850</xdr:rowOff>
        </xdr:to>
        <xdr:sp macro="" textlink="">
          <xdr:nvSpPr>
            <xdr:cNvPr id="31751" name="Object 10" hidden="1">
              <a:extLst>
                <a:ext uri="{63B3BB69-23CF-44E3-9099-C40C66FF867C}">
                  <a14:compatExt spid="_x0000_s31751"/>
                </a:ext>
              </a:extLst>
            </xdr:cNvPr>
            <xdr:cNvSpPr/>
          </xdr:nvSpPr>
          <xdr:spPr bwMode="auto">
            <a:xfrm>
              <a:off x="0" y="0"/>
              <a:ext cx="0" cy="0"/>
            </a:xfrm>
            <a:prstGeom prst="rect">
              <a:avLst/>
            </a:prstGeom>
            <a:solidFill>
              <a:srgbClr val="FFFFFF"/>
            </a:solidFill>
          </xdr:spPr>
        </xdr:sp>
        <xdr:clientData/>
      </xdr:twoCellAnchor>
    </mc:Choice>
    <mc:Fallback/>
  </mc:AlternateContent>
</xdr:wsDr>
</file>

<file path=xl/drawings/drawing32.xml><?xml version="1.0" encoding="utf-8"?>
<xdr:wsDr xmlns:xdr="http://schemas.openxmlformats.org/drawingml/2006/spreadsheetDrawing" xmlns:a="http://schemas.openxmlformats.org/drawingml/2006/main">
  <xdr:twoCellAnchor>
    <xdr:from>
      <xdr:col>9</xdr:col>
      <xdr:colOff>197515</xdr:colOff>
      <xdr:row>1</xdr:row>
      <xdr:rowOff>22440</xdr:rowOff>
    </xdr:from>
    <xdr:to>
      <xdr:col>12</xdr:col>
      <xdr:colOff>42334</xdr:colOff>
      <xdr:row>2</xdr:row>
      <xdr:rowOff>158751</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000-000003000000}"/>
            </a:ext>
          </a:extLst>
        </xdr:cNvPr>
        <xdr:cNvSpPr/>
      </xdr:nvSpPr>
      <xdr:spPr>
        <a:xfrm>
          <a:off x="5722015" y="203415"/>
          <a:ext cx="1445019" cy="307761"/>
        </a:xfrm>
        <a:prstGeom prst="bevel">
          <a:avLst/>
        </a:prstGeom>
        <a:solidFill>
          <a:srgbClr val="FFFFCC"/>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lnSpc>
              <a:spcPts val="1200"/>
            </a:lnSpc>
          </a:pPr>
          <a:r>
            <a:rPr kumimoji="1" lang="ja-JP" altLang="en-US" sz="1000">
              <a:solidFill>
                <a:sysClr val="windowText" lastClr="000000"/>
              </a:solidFill>
            </a:rPr>
            <a:t>パラメーター 一覧表</a:t>
          </a:r>
        </a:p>
      </xdr:txBody>
    </xdr:sp>
    <xdr:clientData fPrintsWithSheet="0"/>
  </xdr:twoCellAnchor>
  <xdr:twoCellAnchor>
    <xdr:from>
      <xdr:col>9</xdr:col>
      <xdr:colOff>286415</xdr:colOff>
      <xdr:row>28</xdr:row>
      <xdr:rowOff>178015</xdr:rowOff>
    </xdr:from>
    <xdr:to>
      <xdr:col>12</xdr:col>
      <xdr:colOff>123825</xdr:colOff>
      <xdr:row>29</xdr:row>
      <xdr:rowOff>240243</xdr:rowOff>
    </xdr:to>
    <xdr:sp macro="" textlink="">
      <xdr:nvSpPr>
        <xdr:cNvPr id="3" name="額縁 2">
          <a:hlinkClick xmlns:r="http://schemas.openxmlformats.org/officeDocument/2006/relationships" r:id="rId2"/>
          <a:extLst>
            <a:ext uri="{FF2B5EF4-FFF2-40B4-BE49-F238E27FC236}">
              <a16:creationId xmlns:a16="http://schemas.microsoft.com/office/drawing/2014/main" id="{00000000-0008-0000-0000-000007000000}"/>
            </a:ext>
          </a:extLst>
        </xdr:cNvPr>
        <xdr:cNvSpPr/>
      </xdr:nvSpPr>
      <xdr:spPr>
        <a:xfrm>
          <a:off x="5810915" y="6893140"/>
          <a:ext cx="1437610" cy="309878"/>
        </a:xfrm>
        <a:prstGeom prst="bevel">
          <a:avLst/>
        </a:prstGeom>
        <a:solidFill>
          <a:srgbClr val="00B0F0"/>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lnSpc>
              <a:spcPts val="1200"/>
            </a:lnSpc>
          </a:pPr>
          <a:r>
            <a:rPr kumimoji="1" lang="ja-JP" altLang="en-US" sz="1000">
              <a:solidFill>
                <a:sysClr val="windowText" lastClr="000000"/>
              </a:solidFill>
            </a:rPr>
            <a:t>印刷レポートへ</a:t>
          </a:r>
        </a:p>
      </xdr:txBody>
    </xdr:sp>
    <xdr:clientData fPrintsWithSheet="0"/>
  </xdr:twoCellAnchor>
</xdr:wsDr>
</file>

<file path=xl/drawings/drawing33.xml><?xml version="1.0" encoding="utf-8"?>
<xdr:wsDr xmlns:xdr="http://schemas.openxmlformats.org/drawingml/2006/spreadsheetDrawing" xmlns:a="http://schemas.openxmlformats.org/drawingml/2006/main">
  <xdr:twoCellAnchor>
    <xdr:from>
      <xdr:col>42</xdr:col>
      <xdr:colOff>154609</xdr:colOff>
      <xdr:row>0</xdr:row>
      <xdr:rowOff>131418</xdr:rowOff>
    </xdr:from>
    <xdr:to>
      <xdr:col>47</xdr:col>
      <xdr:colOff>270427</xdr:colOff>
      <xdr:row>17</xdr:row>
      <xdr:rowOff>46797</xdr:rowOff>
    </xdr:to>
    <xdr:graphicFrame macro="">
      <xdr:nvGraphicFramePr>
        <xdr:cNvPr id="2" name="グラフ 1">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36</xdr:col>
      <xdr:colOff>467966</xdr:colOff>
      <xdr:row>1</xdr:row>
      <xdr:rowOff>96632</xdr:rowOff>
    </xdr:from>
    <xdr:to>
      <xdr:col>41</xdr:col>
      <xdr:colOff>487016</xdr:colOff>
      <xdr:row>18</xdr:row>
      <xdr:rowOff>9250</xdr:rowOff>
    </xdr:to>
    <xdr:graphicFrame macro="">
      <xdr:nvGraphicFramePr>
        <xdr:cNvPr id="3" name="グラフ 2">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xdr:from>
          <xdr:col>2</xdr:col>
          <xdr:colOff>107950</xdr:colOff>
          <xdr:row>52</xdr:row>
          <xdr:rowOff>57150</xdr:rowOff>
        </xdr:from>
        <xdr:to>
          <xdr:col>4</xdr:col>
          <xdr:colOff>781050</xdr:colOff>
          <xdr:row>53</xdr:row>
          <xdr:rowOff>0</xdr:rowOff>
        </xdr:to>
        <xdr:sp macro="" textlink="">
          <xdr:nvSpPr>
            <xdr:cNvPr id="33793" name="Object 1" hidden="1">
              <a:extLst>
                <a:ext uri="{63B3BB69-23CF-44E3-9099-C40C66FF867C}">
                  <a14:compatExt spid="_x0000_s33793"/>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1003300</xdr:colOff>
          <xdr:row>53</xdr:row>
          <xdr:rowOff>38100</xdr:rowOff>
        </xdr:from>
        <xdr:to>
          <xdr:col>5</xdr:col>
          <xdr:colOff>0</xdr:colOff>
          <xdr:row>54</xdr:row>
          <xdr:rowOff>0</xdr:rowOff>
        </xdr:to>
        <xdr:sp macro="" textlink="">
          <xdr:nvSpPr>
            <xdr:cNvPr id="33794" name="Object 2" hidden="1">
              <a:extLst>
                <a:ext uri="{63B3BB69-23CF-44E3-9099-C40C66FF867C}">
                  <a14:compatExt spid="_x0000_s33794"/>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51</xdr:row>
          <xdr:rowOff>19050</xdr:rowOff>
        </xdr:from>
        <xdr:to>
          <xdr:col>4</xdr:col>
          <xdr:colOff>584200</xdr:colOff>
          <xdr:row>51</xdr:row>
          <xdr:rowOff>438150</xdr:rowOff>
        </xdr:to>
        <xdr:sp macro="" textlink="">
          <xdr:nvSpPr>
            <xdr:cNvPr id="33795" name="Object 3" hidden="1">
              <a:extLst>
                <a:ext uri="{63B3BB69-23CF-44E3-9099-C40C66FF867C}">
                  <a14:compatExt spid="_x0000_s33795"/>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469900</xdr:colOff>
          <xdr:row>4</xdr:row>
          <xdr:rowOff>76200</xdr:rowOff>
        </xdr:from>
        <xdr:to>
          <xdr:col>4</xdr:col>
          <xdr:colOff>527050</xdr:colOff>
          <xdr:row>8</xdr:row>
          <xdr:rowOff>12700</xdr:rowOff>
        </xdr:to>
        <xdr:sp macro="" textlink="">
          <xdr:nvSpPr>
            <xdr:cNvPr id="33796" name="Object 6" hidden="1">
              <a:extLst>
                <a:ext uri="{63B3BB69-23CF-44E3-9099-C40C66FF867C}">
                  <a14:compatExt spid="_x0000_s33796"/>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0</xdr:colOff>
          <xdr:row>4</xdr:row>
          <xdr:rowOff>57150</xdr:rowOff>
        </xdr:from>
        <xdr:to>
          <xdr:col>13</xdr:col>
          <xdr:colOff>127000</xdr:colOff>
          <xdr:row>7</xdr:row>
          <xdr:rowOff>146050</xdr:rowOff>
        </xdr:to>
        <xdr:sp macro="" textlink="">
          <xdr:nvSpPr>
            <xdr:cNvPr id="33797" name="Object 7" hidden="1">
              <a:extLst>
                <a:ext uri="{63B3BB69-23CF-44E3-9099-C40C66FF867C}">
                  <a14:compatExt spid="_x0000_s33797"/>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565150</xdr:colOff>
          <xdr:row>4</xdr:row>
          <xdr:rowOff>38100</xdr:rowOff>
        </xdr:from>
        <xdr:to>
          <xdr:col>9</xdr:col>
          <xdr:colOff>641350</xdr:colOff>
          <xdr:row>8</xdr:row>
          <xdr:rowOff>50800</xdr:rowOff>
        </xdr:to>
        <xdr:sp macro="" textlink="">
          <xdr:nvSpPr>
            <xdr:cNvPr id="33798" name="Object 8" hidden="1">
              <a:extLst>
                <a:ext uri="{63B3BB69-23CF-44E3-9099-C40C66FF867C}">
                  <a14:compatExt spid="_x0000_s33798"/>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57150</xdr:colOff>
          <xdr:row>54</xdr:row>
          <xdr:rowOff>12700</xdr:rowOff>
        </xdr:from>
        <xdr:to>
          <xdr:col>4</xdr:col>
          <xdr:colOff>717550</xdr:colOff>
          <xdr:row>54</xdr:row>
          <xdr:rowOff>450850</xdr:rowOff>
        </xdr:to>
        <xdr:sp macro="" textlink="">
          <xdr:nvSpPr>
            <xdr:cNvPr id="33799" name="Object 10" hidden="1">
              <a:extLst>
                <a:ext uri="{63B3BB69-23CF-44E3-9099-C40C66FF867C}">
                  <a14:compatExt spid="_x0000_s33799"/>
                </a:ext>
              </a:extLst>
            </xdr:cNvPr>
            <xdr:cNvSpPr/>
          </xdr:nvSpPr>
          <xdr:spPr bwMode="auto">
            <a:xfrm>
              <a:off x="0" y="0"/>
              <a:ext cx="0" cy="0"/>
            </a:xfrm>
            <a:prstGeom prst="rect">
              <a:avLst/>
            </a:prstGeom>
            <a:solidFill>
              <a:srgbClr val="FFFFFF"/>
            </a:solidFill>
          </xdr:spPr>
        </xdr:sp>
        <xdr:clientData/>
      </xdr:twoCellAnchor>
    </mc:Choice>
    <mc:Fallback/>
  </mc:AlternateContent>
</xdr:wsDr>
</file>

<file path=xl/drawings/drawing34.xml><?xml version="1.0" encoding="utf-8"?>
<xdr:wsDr xmlns:xdr="http://schemas.openxmlformats.org/drawingml/2006/spreadsheetDrawing" xmlns:a="http://schemas.openxmlformats.org/drawingml/2006/main">
  <xdr:twoCellAnchor>
    <xdr:from>
      <xdr:col>9</xdr:col>
      <xdr:colOff>197515</xdr:colOff>
      <xdr:row>1</xdr:row>
      <xdr:rowOff>22440</xdr:rowOff>
    </xdr:from>
    <xdr:to>
      <xdr:col>12</xdr:col>
      <xdr:colOff>42334</xdr:colOff>
      <xdr:row>2</xdr:row>
      <xdr:rowOff>158751</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000-000003000000}"/>
            </a:ext>
          </a:extLst>
        </xdr:cNvPr>
        <xdr:cNvSpPr/>
      </xdr:nvSpPr>
      <xdr:spPr>
        <a:xfrm>
          <a:off x="5722015" y="203415"/>
          <a:ext cx="1445019" cy="307761"/>
        </a:xfrm>
        <a:prstGeom prst="bevel">
          <a:avLst/>
        </a:prstGeom>
        <a:solidFill>
          <a:srgbClr val="FFFFCC"/>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lnSpc>
              <a:spcPts val="1200"/>
            </a:lnSpc>
          </a:pPr>
          <a:r>
            <a:rPr kumimoji="1" lang="ja-JP" altLang="en-US" sz="1000">
              <a:solidFill>
                <a:sysClr val="windowText" lastClr="000000"/>
              </a:solidFill>
            </a:rPr>
            <a:t>パラメーター 一覧表</a:t>
          </a:r>
        </a:p>
      </xdr:txBody>
    </xdr:sp>
    <xdr:clientData fPrintsWithSheet="0"/>
  </xdr:twoCellAnchor>
  <xdr:twoCellAnchor>
    <xdr:from>
      <xdr:col>9</xdr:col>
      <xdr:colOff>286415</xdr:colOff>
      <xdr:row>28</xdr:row>
      <xdr:rowOff>178015</xdr:rowOff>
    </xdr:from>
    <xdr:to>
      <xdr:col>12</xdr:col>
      <xdr:colOff>123825</xdr:colOff>
      <xdr:row>29</xdr:row>
      <xdr:rowOff>240243</xdr:rowOff>
    </xdr:to>
    <xdr:sp macro="" textlink="">
      <xdr:nvSpPr>
        <xdr:cNvPr id="3" name="額縁 2">
          <a:hlinkClick xmlns:r="http://schemas.openxmlformats.org/officeDocument/2006/relationships" r:id="rId2"/>
          <a:extLst>
            <a:ext uri="{FF2B5EF4-FFF2-40B4-BE49-F238E27FC236}">
              <a16:creationId xmlns:a16="http://schemas.microsoft.com/office/drawing/2014/main" id="{00000000-0008-0000-0000-000007000000}"/>
            </a:ext>
          </a:extLst>
        </xdr:cNvPr>
        <xdr:cNvSpPr/>
      </xdr:nvSpPr>
      <xdr:spPr>
        <a:xfrm>
          <a:off x="5810915" y="6893140"/>
          <a:ext cx="1437610" cy="309878"/>
        </a:xfrm>
        <a:prstGeom prst="bevel">
          <a:avLst/>
        </a:prstGeom>
        <a:solidFill>
          <a:srgbClr val="00B0F0"/>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lnSpc>
              <a:spcPts val="1200"/>
            </a:lnSpc>
          </a:pPr>
          <a:r>
            <a:rPr kumimoji="1" lang="ja-JP" altLang="en-US" sz="1000">
              <a:solidFill>
                <a:sysClr val="windowText" lastClr="000000"/>
              </a:solidFill>
            </a:rPr>
            <a:t>印刷レポートへ</a:t>
          </a:r>
        </a:p>
      </xdr:txBody>
    </xdr:sp>
    <xdr:clientData fPrintsWithSheet="0"/>
  </xdr:twoCellAnchor>
</xdr:wsDr>
</file>

<file path=xl/drawings/drawing35.xml><?xml version="1.0" encoding="utf-8"?>
<xdr:wsDr xmlns:xdr="http://schemas.openxmlformats.org/drawingml/2006/spreadsheetDrawing" xmlns:a="http://schemas.openxmlformats.org/drawingml/2006/main">
  <xdr:twoCellAnchor>
    <xdr:from>
      <xdr:col>42</xdr:col>
      <xdr:colOff>154609</xdr:colOff>
      <xdr:row>0</xdr:row>
      <xdr:rowOff>131418</xdr:rowOff>
    </xdr:from>
    <xdr:to>
      <xdr:col>47</xdr:col>
      <xdr:colOff>270427</xdr:colOff>
      <xdr:row>17</xdr:row>
      <xdr:rowOff>46797</xdr:rowOff>
    </xdr:to>
    <xdr:graphicFrame macro="">
      <xdr:nvGraphicFramePr>
        <xdr:cNvPr id="2" name="グラフ 1">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36</xdr:col>
      <xdr:colOff>467966</xdr:colOff>
      <xdr:row>1</xdr:row>
      <xdr:rowOff>96632</xdr:rowOff>
    </xdr:from>
    <xdr:to>
      <xdr:col>41</xdr:col>
      <xdr:colOff>487016</xdr:colOff>
      <xdr:row>18</xdr:row>
      <xdr:rowOff>9250</xdr:rowOff>
    </xdr:to>
    <xdr:graphicFrame macro="">
      <xdr:nvGraphicFramePr>
        <xdr:cNvPr id="3" name="グラフ 2">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xdr:from>
          <xdr:col>2</xdr:col>
          <xdr:colOff>107950</xdr:colOff>
          <xdr:row>52</xdr:row>
          <xdr:rowOff>57150</xdr:rowOff>
        </xdr:from>
        <xdr:to>
          <xdr:col>4</xdr:col>
          <xdr:colOff>781050</xdr:colOff>
          <xdr:row>53</xdr:row>
          <xdr:rowOff>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1003300</xdr:colOff>
          <xdr:row>53</xdr:row>
          <xdr:rowOff>38100</xdr:rowOff>
        </xdr:from>
        <xdr:to>
          <xdr:col>5</xdr:col>
          <xdr:colOff>0</xdr:colOff>
          <xdr:row>54</xdr:row>
          <xdr:rowOff>0</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51</xdr:row>
          <xdr:rowOff>19050</xdr:rowOff>
        </xdr:from>
        <xdr:to>
          <xdr:col>4</xdr:col>
          <xdr:colOff>584200</xdr:colOff>
          <xdr:row>51</xdr:row>
          <xdr:rowOff>438150</xdr:rowOff>
        </xdr:to>
        <xdr:sp macro="" textlink="">
          <xdr:nvSpPr>
            <xdr:cNvPr id="35843" name="Object 3" hidden="1">
              <a:extLst>
                <a:ext uri="{63B3BB69-23CF-44E3-9099-C40C66FF867C}">
                  <a14:compatExt spid="_x0000_s35843"/>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469900</xdr:colOff>
          <xdr:row>4</xdr:row>
          <xdr:rowOff>76200</xdr:rowOff>
        </xdr:from>
        <xdr:to>
          <xdr:col>4</xdr:col>
          <xdr:colOff>527050</xdr:colOff>
          <xdr:row>8</xdr:row>
          <xdr:rowOff>12700</xdr:rowOff>
        </xdr:to>
        <xdr:sp macro="" textlink="">
          <xdr:nvSpPr>
            <xdr:cNvPr id="35844" name="Object 6" hidden="1">
              <a:extLst>
                <a:ext uri="{63B3BB69-23CF-44E3-9099-C40C66FF867C}">
                  <a14:compatExt spid="_x0000_s35844"/>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0</xdr:colOff>
          <xdr:row>4</xdr:row>
          <xdr:rowOff>57150</xdr:rowOff>
        </xdr:from>
        <xdr:to>
          <xdr:col>13</xdr:col>
          <xdr:colOff>127000</xdr:colOff>
          <xdr:row>7</xdr:row>
          <xdr:rowOff>146050</xdr:rowOff>
        </xdr:to>
        <xdr:sp macro="" textlink="">
          <xdr:nvSpPr>
            <xdr:cNvPr id="35845" name="Object 7" hidden="1">
              <a:extLst>
                <a:ext uri="{63B3BB69-23CF-44E3-9099-C40C66FF867C}">
                  <a14:compatExt spid="_x0000_s35845"/>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565150</xdr:colOff>
          <xdr:row>4</xdr:row>
          <xdr:rowOff>38100</xdr:rowOff>
        </xdr:from>
        <xdr:to>
          <xdr:col>9</xdr:col>
          <xdr:colOff>641350</xdr:colOff>
          <xdr:row>8</xdr:row>
          <xdr:rowOff>50800</xdr:rowOff>
        </xdr:to>
        <xdr:sp macro="" textlink="">
          <xdr:nvSpPr>
            <xdr:cNvPr id="35846" name="Object 8" hidden="1">
              <a:extLst>
                <a:ext uri="{63B3BB69-23CF-44E3-9099-C40C66FF867C}">
                  <a14:compatExt spid="_x0000_s35846"/>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57150</xdr:colOff>
          <xdr:row>54</xdr:row>
          <xdr:rowOff>12700</xdr:rowOff>
        </xdr:from>
        <xdr:to>
          <xdr:col>4</xdr:col>
          <xdr:colOff>717550</xdr:colOff>
          <xdr:row>54</xdr:row>
          <xdr:rowOff>450850</xdr:rowOff>
        </xdr:to>
        <xdr:sp macro="" textlink="">
          <xdr:nvSpPr>
            <xdr:cNvPr id="35847" name="Object 10" hidden="1">
              <a:extLst>
                <a:ext uri="{63B3BB69-23CF-44E3-9099-C40C66FF867C}">
                  <a14:compatExt spid="_x0000_s35847"/>
                </a:ext>
              </a:extLst>
            </xdr:cNvPr>
            <xdr:cNvSpPr/>
          </xdr:nvSpPr>
          <xdr:spPr bwMode="auto">
            <a:xfrm>
              <a:off x="0" y="0"/>
              <a:ext cx="0" cy="0"/>
            </a:xfrm>
            <a:prstGeom prst="rect">
              <a:avLst/>
            </a:prstGeom>
            <a:solidFill>
              <a:srgbClr val="FFFFFF"/>
            </a:solidFill>
          </xdr:spPr>
        </xdr:sp>
        <xdr:clientData/>
      </xdr:twoCellAnchor>
    </mc:Choice>
    <mc:Fallback/>
  </mc:AlternateContent>
</xdr:wsDr>
</file>

<file path=xl/drawings/drawing36.xml><?xml version="1.0" encoding="utf-8"?>
<xdr:wsDr xmlns:xdr="http://schemas.openxmlformats.org/drawingml/2006/spreadsheetDrawing" xmlns:a="http://schemas.openxmlformats.org/drawingml/2006/main">
  <xdr:twoCellAnchor>
    <xdr:from>
      <xdr:col>9</xdr:col>
      <xdr:colOff>197515</xdr:colOff>
      <xdr:row>1</xdr:row>
      <xdr:rowOff>22440</xdr:rowOff>
    </xdr:from>
    <xdr:to>
      <xdr:col>12</xdr:col>
      <xdr:colOff>42334</xdr:colOff>
      <xdr:row>2</xdr:row>
      <xdr:rowOff>158751</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000-000003000000}"/>
            </a:ext>
          </a:extLst>
        </xdr:cNvPr>
        <xdr:cNvSpPr/>
      </xdr:nvSpPr>
      <xdr:spPr>
        <a:xfrm>
          <a:off x="5722015" y="203415"/>
          <a:ext cx="1445019" cy="307761"/>
        </a:xfrm>
        <a:prstGeom prst="bevel">
          <a:avLst/>
        </a:prstGeom>
        <a:solidFill>
          <a:srgbClr val="FFFFCC"/>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lnSpc>
              <a:spcPts val="1200"/>
            </a:lnSpc>
          </a:pPr>
          <a:r>
            <a:rPr kumimoji="1" lang="ja-JP" altLang="en-US" sz="1000">
              <a:solidFill>
                <a:sysClr val="windowText" lastClr="000000"/>
              </a:solidFill>
            </a:rPr>
            <a:t>パラメーター 一覧表</a:t>
          </a:r>
        </a:p>
      </xdr:txBody>
    </xdr:sp>
    <xdr:clientData fPrintsWithSheet="0"/>
  </xdr:twoCellAnchor>
  <xdr:twoCellAnchor>
    <xdr:from>
      <xdr:col>9</xdr:col>
      <xdr:colOff>286415</xdr:colOff>
      <xdr:row>28</xdr:row>
      <xdr:rowOff>178015</xdr:rowOff>
    </xdr:from>
    <xdr:to>
      <xdr:col>12</xdr:col>
      <xdr:colOff>123825</xdr:colOff>
      <xdr:row>29</xdr:row>
      <xdr:rowOff>240243</xdr:rowOff>
    </xdr:to>
    <xdr:sp macro="" textlink="">
      <xdr:nvSpPr>
        <xdr:cNvPr id="3" name="額縁 2">
          <a:hlinkClick xmlns:r="http://schemas.openxmlformats.org/officeDocument/2006/relationships" r:id="rId2"/>
          <a:extLst>
            <a:ext uri="{FF2B5EF4-FFF2-40B4-BE49-F238E27FC236}">
              <a16:creationId xmlns:a16="http://schemas.microsoft.com/office/drawing/2014/main" id="{00000000-0008-0000-0000-000007000000}"/>
            </a:ext>
          </a:extLst>
        </xdr:cNvPr>
        <xdr:cNvSpPr/>
      </xdr:nvSpPr>
      <xdr:spPr>
        <a:xfrm>
          <a:off x="5810915" y="6893140"/>
          <a:ext cx="1437610" cy="309878"/>
        </a:xfrm>
        <a:prstGeom prst="bevel">
          <a:avLst/>
        </a:prstGeom>
        <a:solidFill>
          <a:srgbClr val="00B0F0"/>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lnSpc>
              <a:spcPts val="1200"/>
            </a:lnSpc>
          </a:pPr>
          <a:r>
            <a:rPr kumimoji="1" lang="ja-JP" altLang="en-US" sz="1000">
              <a:solidFill>
                <a:sysClr val="windowText" lastClr="000000"/>
              </a:solidFill>
            </a:rPr>
            <a:t>印刷レポートへ</a:t>
          </a:r>
        </a:p>
      </xdr:txBody>
    </xdr:sp>
    <xdr:clientData fPrintsWithSheet="0"/>
  </xdr:twoCellAnchor>
</xdr:wsDr>
</file>

<file path=xl/drawings/drawing37.xml><?xml version="1.0" encoding="utf-8"?>
<xdr:wsDr xmlns:xdr="http://schemas.openxmlformats.org/drawingml/2006/spreadsheetDrawing" xmlns:a="http://schemas.openxmlformats.org/drawingml/2006/main">
  <xdr:twoCellAnchor>
    <xdr:from>
      <xdr:col>42</xdr:col>
      <xdr:colOff>154609</xdr:colOff>
      <xdr:row>0</xdr:row>
      <xdr:rowOff>131418</xdr:rowOff>
    </xdr:from>
    <xdr:to>
      <xdr:col>47</xdr:col>
      <xdr:colOff>270427</xdr:colOff>
      <xdr:row>17</xdr:row>
      <xdr:rowOff>46797</xdr:rowOff>
    </xdr:to>
    <xdr:graphicFrame macro="">
      <xdr:nvGraphicFramePr>
        <xdr:cNvPr id="2" name="グラフ 1">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36</xdr:col>
      <xdr:colOff>467966</xdr:colOff>
      <xdr:row>1</xdr:row>
      <xdr:rowOff>96632</xdr:rowOff>
    </xdr:from>
    <xdr:to>
      <xdr:col>41</xdr:col>
      <xdr:colOff>487016</xdr:colOff>
      <xdr:row>18</xdr:row>
      <xdr:rowOff>9250</xdr:rowOff>
    </xdr:to>
    <xdr:graphicFrame macro="">
      <xdr:nvGraphicFramePr>
        <xdr:cNvPr id="3" name="グラフ 2">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xdr:from>
          <xdr:col>2</xdr:col>
          <xdr:colOff>107950</xdr:colOff>
          <xdr:row>52</xdr:row>
          <xdr:rowOff>57150</xdr:rowOff>
        </xdr:from>
        <xdr:to>
          <xdr:col>4</xdr:col>
          <xdr:colOff>781050</xdr:colOff>
          <xdr:row>53</xdr:row>
          <xdr:rowOff>0</xdr:rowOff>
        </xdr:to>
        <xdr:sp macro="" textlink="">
          <xdr:nvSpPr>
            <xdr:cNvPr id="37889" name="Object 1" hidden="1">
              <a:extLst>
                <a:ext uri="{63B3BB69-23CF-44E3-9099-C40C66FF867C}">
                  <a14:compatExt spid="_x0000_s37889"/>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1003300</xdr:colOff>
          <xdr:row>53</xdr:row>
          <xdr:rowOff>38100</xdr:rowOff>
        </xdr:from>
        <xdr:to>
          <xdr:col>5</xdr:col>
          <xdr:colOff>0</xdr:colOff>
          <xdr:row>54</xdr:row>
          <xdr:rowOff>0</xdr:rowOff>
        </xdr:to>
        <xdr:sp macro="" textlink="">
          <xdr:nvSpPr>
            <xdr:cNvPr id="37890" name="Object 2" hidden="1">
              <a:extLst>
                <a:ext uri="{63B3BB69-23CF-44E3-9099-C40C66FF867C}">
                  <a14:compatExt spid="_x0000_s3789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51</xdr:row>
          <xdr:rowOff>19050</xdr:rowOff>
        </xdr:from>
        <xdr:to>
          <xdr:col>4</xdr:col>
          <xdr:colOff>584200</xdr:colOff>
          <xdr:row>51</xdr:row>
          <xdr:rowOff>438150</xdr:rowOff>
        </xdr:to>
        <xdr:sp macro="" textlink="">
          <xdr:nvSpPr>
            <xdr:cNvPr id="37891" name="Object 3" hidden="1">
              <a:extLst>
                <a:ext uri="{63B3BB69-23CF-44E3-9099-C40C66FF867C}">
                  <a14:compatExt spid="_x0000_s37891"/>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469900</xdr:colOff>
          <xdr:row>4</xdr:row>
          <xdr:rowOff>76200</xdr:rowOff>
        </xdr:from>
        <xdr:to>
          <xdr:col>4</xdr:col>
          <xdr:colOff>527050</xdr:colOff>
          <xdr:row>8</xdr:row>
          <xdr:rowOff>12700</xdr:rowOff>
        </xdr:to>
        <xdr:sp macro="" textlink="">
          <xdr:nvSpPr>
            <xdr:cNvPr id="37892" name="Object 6" hidden="1">
              <a:extLst>
                <a:ext uri="{63B3BB69-23CF-44E3-9099-C40C66FF867C}">
                  <a14:compatExt spid="_x0000_s37892"/>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0</xdr:colOff>
          <xdr:row>4</xdr:row>
          <xdr:rowOff>57150</xdr:rowOff>
        </xdr:from>
        <xdr:to>
          <xdr:col>13</xdr:col>
          <xdr:colOff>127000</xdr:colOff>
          <xdr:row>7</xdr:row>
          <xdr:rowOff>146050</xdr:rowOff>
        </xdr:to>
        <xdr:sp macro="" textlink="">
          <xdr:nvSpPr>
            <xdr:cNvPr id="37893" name="Object 7" hidden="1">
              <a:extLst>
                <a:ext uri="{63B3BB69-23CF-44E3-9099-C40C66FF867C}">
                  <a14:compatExt spid="_x0000_s37893"/>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565150</xdr:colOff>
          <xdr:row>4</xdr:row>
          <xdr:rowOff>38100</xdr:rowOff>
        </xdr:from>
        <xdr:to>
          <xdr:col>9</xdr:col>
          <xdr:colOff>641350</xdr:colOff>
          <xdr:row>8</xdr:row>
          <xdr:rowOff>50800</xdr:rowOff>
        </xdr:to>
        <xdr:sp macro="" textlink="">
          <xdr:nvSpPr>
            <xdr:cNvPr id="37894" name="Object 8" hidden="1">
              <a:extLst>
                <a:ext uri="{63B3BB69-23CF-44E3-9099-C40C66FF867C}">
                  <a14:compatExt spid="_x0000_s37894"/>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57150</xdr:colOff>
          <xdr:row>54</xdr:row>
          <xdr:rowOff>12700</xdr:rowOff>
        </xdr:from>
        <xdr:to>
          <xdr:col>4</xdr:col>
          <xdr:colOff>717550</xdr:colOff>
          <xdr:row>54</xdr:row>
          <xdr:rowOff>450850</xdr:rowOff>
        </xdr:to>
        <xdr:sp macro="" textlink="">
          <xdr:nvSpPr>
            <xdr:cNvPr id="37895" name="Object 10" hidden="1">
              <a:extLst>
                <a:ext uri="{63B3BB69-23CF-44E3-9099-C40C66FF867C}">
                  <a14:compatExt spid="_x0000_s37895"/>
                </a:ext>
              </a:extLst>
            </xdr:cNvPr>
            <xdr:cNvSpPr/>
          </xdr:nvSpPr>
          <xdr:spPr bwMode="auto">
            <a:xfrm>
              <a:off x="0" y="0"/>
              <a:ext cx="0" cy="0"/>
            </a:xfrm>
            <a:prstGeom prst="rect">
              <a:avLst/>
            </a:prstGeom>
            <a:solidFill>
              <a:srgbClr val="FFFFFF"/>
            </a:solidFill>
          </xdr:spPr>
        </xdr:sp>
        <xdr:clientData/>
      </xdr:twoCellAnchor>
    </mc:Choice>
    <mc:Fallback/>
  </mc:AlternateContent>
</xdr:wsDr>
</file>

<file path=xl/drawings/drawing38.xml><?xml version="1.0" encoding="utf-8"?>
<xdr:wsDr xmlns:xdr="http://schemas.openxmlformats.org/drawingml/2006/spreadsheetDrawing" xmlns:a="http://schemas.openxmlformats.org/drawingml/2006/main">
  <xdr:twoCellAnchor>
    <xdr:from>
      <xdr:col>9</xdr:col>
      <xdr:colOff>197515</xdr:colOff>
      <xdr:row>1</xdr:row>
      <xdr:rowOff>22440</xdr:rowOff>
    </xdr:from>
    <xdr:to>
      <xdr:col>12</xdr:col>
      <xdr:colOff>42334</xdr:colOff>
      <xdr:row>2</xdr:row>
      <xdr:rowOff>158751</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000-000003000000}"/>
            </a:ext>
          </a:extLst>
        </xdr:cNvPr>
        <xdr:cNvSpPr/>
      </xdr:nvSpPr>
      <xdr:spPr>
        <a:xfrm>
          <a:off x="5722015" y="203415"/>
          <a:ext cx="1445019" cy="307761"/>
        </a:xfrm>
        <a:prstGeom prst="bevel">
          <a:avLst/>
        </a:prstGeom>
        <a:solidFill>
          <a:srgbClr val="FFFFCC"/>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lnSpc>
              <a:spcPts val="1200"/>
            </a:lnSpc>
          </a:pPr>
          <a:r>
            <a:rPr kumimoji="1" lang="ja-JP" altLang="en-US" sz="1000">
              <a:solidFill>
                <a:sysClr val="windowText" lastClr="000000"/>
              </a:solidFill>
            </a:rPr>
            <a:t>パラメーター 一覧表</a:t>
          </a:r>
        </a:p>
      </xdr:txBody>
    </xdr:sp>
    <xdr:clientData fPrintsWithSheet="0"/>
  </xdr:twoCellAnchor>
  <xdr:twoCellAnchor>
    <xdr:from>
      <xdr:col>9</xdr:col>
      <xdr:colOff>286415</xdr:colOff>
      <xdr:row>28</xdr:row>
      <xdr:rowOff>178015</xdr:rowOff>
    </xdr:from>
    <xdr:to>
      <xdr:col>12</xdr:col>
      <xdr:colOff>123825</xdr:colOff>
      <xdr:row>29</xdr:row>
      <xdr:rowOff>240243</xdr:rowOff>
    </xdr:to>
    <xdr:sp macro="" textlink="">
      <xdr:nvSpPr>
        <xdr:cNvPr id="3" name="額縁 2">
          <a:hlinkClick xmlns:r="http://schemas.openxmlformats.org/officeDocument/2006/relationships" r:id="rId2"/>
          <a:extLst>
            <a:ext uri="{FF2B5EF4-FFF2-40B4-BE49-F238E27FC236}">
              <a16:creationId xmlns:a16="http://schemas.microsoft.com/office/drawing/2014/main" id="{00000000-0008-0000-0000-000007000000}"/>
            </a:ext>
          </a:extLst>
        </xdr:cNvPr>
        <xdr:cNvSpPr/>
      </xdr:nvSpPr>
      <xdr:spPr>
        <a:xfrm>
          <a:off x="5810915" y="6893140"/>
          <a:ext cx="1437610" cy="309878"/>
        </a:xfrm>
        <a:prstGeom prst="bevel">
          <a:avLst/>
        </a:prstGeom>
        <a:solidFill>
          <a:srgbClr val="00B0F0"/>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lnSpc>
              <a:spcPts val="1200"/>
            </a:lnSpc>
          </a:pPr>
          <a:r>
            <a:rPr kumimoji="1" lang="ja-JP" altLang="en-US" sz="1000">
              <a:solidFill>
                <a:sysClr val="windowText" lastClr="000000"/>
              </a:solidFill>
            </a:rPr>
            <a:t>印刷レポートへ</a:t>
          </a:r>
        </a:p>
      </xdr:txBody>
    </xdr:sp>
    <xdr:clientData fPrintsWithSheet="0"/>
  </xdr:twoCellAnchor>
</xdr:wsDr>
</file>

<file path=xl/drawings/drawing39.xml><?xml version="1.0" encoding="utf-8"?>
<xdr:wsDr xmlns:xdr="http://schemas.openxmlformats.org/drawingml/2006/spreadsheetDrawing" xmlns:a="http://schemas.openxmlformats.org/drawingml/2006/main">
  <xdr:twoCellAnchor>
    <xdr:from>
      <xdr:col>42</xdr:col>
      <xdr:colOff>154609</xdr:colOff>
      <xdr:row>0</xdr:row>
      <xdr:rowOff>131418</xdr:rowOff>
    </xdr:from>
    <xdr:to>
      <xdr:col>47</xdr:col>
      <xdr:colOff>270427</xdr:colOff>
      <xdr:row>17</xdr:row>
      <xdr:rowOff>46797</xdr:rowOff>
    </xdr:to>
    <xdr:graphicFrame macro="">
      <xdr:nvGraphicFramePr>
        <xdr:cNvPr id="2" name="グラフ 1">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36</xdr:col>
      <xdr:colOff>467966</xdr:colOff>
      <xdr:row>1</xdr:row>
      <xdr:rowOff>96632</xdr:rowOff>
    </xdr:from>
    <xdr:to>
      <xdr:col>41</xdr:col>
      <xdr:colOff>487016</xdr:colOff>
      <xdr:row>18</xdr:row>
      <xdr:rowOff>9250</xdr:rowOff>
    </xdr:to>
    <xdr:graphicFrame macro="">
      <xdr:nvGraphicFramePr>
        <xdr:cNvPr id="3" name="グラフ 2">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xdr:from>
          <xdr:col>2</xdr:col>
          <xdr:colOff>107950</xdr:colOff>
          <xdr:row>52</xdr:row>
          <xdr:rowOff>57150</xdr:rowOff>
        </xdr:from>
        <xdr:to>
          <xdr:col>4</xdr:col>
          <xdr:colOff>781050</xdr:colOff>
          <xdr:row>53</xdr:row>
          <xdr:rowOff>0</xdr:rowOff>
        </xdr:to>
        <xdr:sp macro="" textlink="">
          <xdr:nvSpPr>
            <xdr:cNvPr id="39937" name="Object 1" hidden="1">
              <a:extLst>
                <a:ext uri="{63B3BB69-23CF-44E3-9099-C40C66FF867C}">
                  <a14:compatExt spid="_x0000_s39937"/>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1003300</xdr:colOff>
          <xdr:row>53</xdr:row>
          <xdr:rowOff>38100</xdr:rowOff>
        </xdr:from>
        <xdr:to>
          <xdr:col>5</xdr:col>
          <xdr:colOff>0</xdr:colOff>
          <xdr:row>54</xdr:row>
          <xdr:rowOff>0</xdr:rowOff>
        </xdr:to>
        <xdr:sp macro="" textlink="">
          <xdr:nvSpPr>
            <xdr:cNvPr id="39938" name="Object 2" hidden="1">
              <a:extLst>
                <a:ext uri="{63B3BB69-23CF-44E3-9099-C40C66FF867C}">
                  <a14:compatExt spid="_x0000_s39938"/>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51</xdr:row>
          <xdr:rowOff>19050</xdr:rowOff>
        </xdr:from>
        <xdr:to>
          <xdr:col>4</xdr:col>
          <xdr:colOff>584200</xdr:colOff>
          <xdr:row>51</xdr:row>
          <xdr:rowOff>438150</xdr:rowOff>
        </xdr:to>
        <xdr:sp macro="" textlink="">
          <xdr:nvSpPr>
            <xdr:cNvPr id="39939" name="Object 3" hidden="1">
              <a:extLst>
                <a:ext uri="{63B3BB69-23CF-44E3-9099-C40C66FF867C}">
                  <a14:compatExt spid="_x0000_s39939"/>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469900</xdr:colOff>
          <xdr:row>4</xdr:row>
          <xdr:rowOff>76200</xdr:rowOff>
        </xdr:from>
        <xdr:to>
          <xdr:col>4</xdr:col>
          <xdr:colOff>527050</xdr:colOff>
          <xdr:row>8</xdr:row>
          <xdr:rowOff>12700</xdr:rowOff>
        </xdr:to>
        <xdr:sp macro="" textlink="">
          <xdr:nvSpPr>
            <xdr:cNvPr id="39940" name="Object 6" hidden="1">
              <a:extLst>
                <a:ext uri="{63B3BB69-23CF-44E3-9099-C40C66FF867C}">
                  <a14:compatExt spid="_x0000_s3994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0</xdr:colOff>
          <xdr:row>4</xdr:row>
          <xdr:rowOff>57150</xdr:rowOff>
        </xdr:from>
        <xdr:to>
          <xdr:col>13</xdr:col>
          <xdr:colOff>127000</xdr:colOff>
          <xdr:row>7</xdr:row>
          <xdr:rowOff>146050</xdr:rowOff>
        </xdr:to>
        <xdr:sp macro="" textlink="">
          <xdr:nvSpPr>
            <xdr:cNvPr id="39941" name="Object 7" hidden="1">
              <a:extLst>
                <a:ext uri="{63B3BB69-23CF-44E3-9099-C40C66FF867C}">
                  <a14:compatExt spid="_x0000_s39941"/>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565150</xdr:colOff>
          <xdr:row>4</xdr:row>
          <xdr:rowOff>38100</xdr:rowOff>
        </xdr:from>
        <xdr:to>
          <xdr:col>9</xdr:col>
          <xdr:colOff>641350</xdr:colOff>
          <xdr:row>8</xdr:row>
          <xdr:rowOff>50800</xdr:rowOff>
        </xdr:to>
        <xdr:sp macro="" textlink="">
          <xdr:nvSpPr>
            <xdr:cNvPr id="39942" name="Object 8" hidden="1">
              <a:extLst>
                <a:ext uri="{63B3BB69-23CF-44E3-9099-C40C66FF867C}">
                  <a14:compatExt spid="_x0000_s39942"/>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57150</xdr:colOff>
          <xdr:row>54</xdr:row>
          <xdr:rowOff>12700</xdr:rowOff>
        </xdr:from>
        <xdr:to>
          <xdr:col>4</xdr:col>
          <xdr:colOff>717550</xdr:colOff>
          <xdr:row>54</xdr:row>
          <xdr:rowOff>450850</xdr:rowOff>
        </xdr:to>
        <xdr:sp macro="" textlink="">
          <xdr:nvSpPr>
            <xdr:cNvPr id="39943" name="Object 10" hidden="1">
              <a:extLst>
                <a:ext uri="{63B3BB69-23CF-44E3-9099-C40C66FF867C}">
                  <a14:compatExt spid="_x0000_s39943"/>
                </a:ext>
              </a:extLst>
            </xdr:cNvPr>
            <xdr:cNvSpPr/>
          </xdr:nvSpPr>
          <xdr:spPr bwMode="auto">
            <a:xfrm>
              <a:off x="0" y="0"/>
              <a:ext cx="0" cy="0"/>
            </a:xfrm>
            <a:prstGeom prst="rect">
              <a:avLst/>
            </a:prstGeom>
            <a:solidFill>
              <a:srgbClr val="FFFFFF"/>
            </a:solidFill>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13</xdr:col>
      <xdr:colOff>66674</xdr:colOff>
      <xdr:row>0</xdr:row>
      <xdr:rowOff>66675</xdr:rowOff>
    </xdr:from>
    <xdr:to>
      <xdr:col>14</xdr:col>
      <xdr:colOff>627529</xdr:colOff>
      <xdr:row>2</xdr:row>
      <xdr:rowOff>56030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200-000003000000}"/>
            </a:ext>
          </a:extLst>
        </xdr:cNvPr>
        <xdr:cNvSpPr/>
      </xdr:nvSpPr>
      <xdr:spPr>
        <a:xfrm>
          <a:off x="8863292" y="66675"/>
          <a:ext cx="1244413" cy="347943"/>
        </a:xfrm>
        <a:prstGeom prst="bevel">
          <a:avLst/>
        </a:prstGeom>
        <a:solidFill>
          <a:schemeClr val="accent3">
            <a:lumMod val="20000"/>
            <a:lumOff val="8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ts val="1200"/>
            </a:lnSpc>
          </a:pPr>
          <a:r>
            <a:rPr kumimoji="1" lang="ja-JP" altLang="en-US" sz="1000">
              <a:solidFill>
                <a:sysClr val="windowText" lastClr="000000"/>
              </a:solidFill>
            </a:rPr>
            <a:t>入力シートへ</a:t>
          </a:r>
        </a:p>
      </xdr:txBody>
    </xdr:sp>
    <xdr:clientData fPrintsWithSheet="0"/>
  </xdr:twoCellAnchor>
</xdr:wsDr>
</file>

<file path=xl/drawings/drawing40.xml><?xml version="1.0" encoding="utf-8"?>
<xdr:wsDr xmlns:xdr="http://schemas.openxmlformats.org/drawingml/2006/spreadsheetDrawing" xmlns:a="http://schemas.openxmlformats.org/drawingml/2006/main">
  <xdr:twoCellAnchor>
    <xdr:from>
      <xdr:col>9</xdr:col>
      <xdr:colOff>197515</xdr:colOff>
      <xdr:row>1</xdr:row>
      <xdr:rowOff>22440</xdr:rowOff>
    </xdr:from>
    <xdr:to>
      <xdr:col>12</xdr:col>
      <xdr:colOff>42334</xdr:colOff>
      <xdr:row>2</xdr:row>
      <xdr:rowOff>158751</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000-000003000000}"/>
            </a:ext>
          </a:extLst>
        </xdr:cNvPr>
        <xdr:cNvSpPr/>
      </xdr:nvSpPr>
      <xdr:spPr>
        <a:xfrm>
          <a:off x="5722015" y="203415"/>
          <a:ext cx="1445019" cy="307761"/>
        </a:xfrm>
        <a:prstGeom prst="bevel">
          <a:avLst/>
        </a:prstGeom>
        <a:solidFill>
          <a:srgbClr val="FFFFCC"/>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lnSpc>
              <a:spcPts val="1200"/>
            </a:lnSpc>
          </a:pPr>
          <a:r>
            <a:rPr kumimoji="1" lang="ja-JP" altLang="en-US" sz="1000">
              <a:solidFill>
                <a:sysClr val="windowText" lastClr="000000"/>
              </a:solidFill>
            </a:rPr>
            <a:t>パラメーター 一覧表</a:t>
          </a:r>
        </a:p>
      </xdr:txBody>
    </xdr:sp>
    <xdr:clientData fPrintsWithSheet="0"/>
  </xdr:twoCellAnchor>
  <xdr:twoCellAnchor>
    <xdr:from>
      <xdr:col>9</xdr:col>
      <xdr:colOff>286415</xdr:colOff>
      <xdr:row>28</xdr:row>
      <xdr:rowOff>178015</xdr:rowOff>
    </xdr:from>
    <xdr:to>
      <xdr:col>12</xdr:col>
      <xdr:colOff>123825</xdr:colOff>
      <xdr:row>29</xdr:row>
      <xdr:rowOff>240243</xdr:rowOff>
    </xdr:to>
    <xdr:sp macro="" textlink="">
      <xdr:nvSpPr>
        <xdr:cNvPr id="3" name="額縁 2">
          <a:hlinkClick xmlns:r="http://schemas.openxmlformats.org/officeDocument/2006/relationships" r:id="rId2"/>
          <a:extLst>
            <a:ext uri="{FF2B5EF4-FFF2-40B4-BE49-F238E27FC236}">
              <a16:creationId xmlns:a16="http://schemas.microsoft.com/office/drawing/2014/main" id="{00000000-0008-0000-0000-000007000000}"/>
            </a:ext>
          </a:extLst>
        </xdr:cNvPr>
        <xdr:cNvSpPr/>
      </xdr:nvSpPr>
      <xdr:spPr>
        <a:xfrm>
          <a:off x="5810915" y="6893140"/>
          <a:ext cx="1437610" cy="309878"/>
        </a:xfrm>
        <a:prstGeom prst="bevel">
          <a:avLst/>
        </a:prstGeom>
        <a:solidFill>
          <a:srgbClr val="00B0F0"/>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lnSpc>
              <a:spcPts val="1200"/>
            </a:lnSpc>
          </a:pPr>
          <a:r>
            <a:rPr kumimoji="1" lang="ja-JP" altLang="en-US" sz="1000">
              <a:solidFill>
                <a:sysClr val="windowText" lastClr="000000"/>
              </a:solidFill>
            </a:rPr>
            <a:t>印刷レポートへ</a:t>
          </a:r>
        </a:p>
      </xdr:txBody>
    </xdr:sp>
    <xdr:clientData fPrintsWithSheet="0"/>
  </xdr:twoCellAnchor>
</xdr:wsDr>
</file>

<file path=xl/drawings/drawing41.xml><?xml version="1.0" encoding="utf-8"?>
<xdr:wsDr xmlns:xdr="http://schemas.openxmlformats.org/drawingml/2006/spreadsheetDrawing" xmlns:a="http://schemas.openxmlformats.org/drawingml/2006/main">
  <xdr:twoCellAnchor>
    <xdr:from>
      <xdr:col>42</xdr:col>
      <xdr:colOff>154609</xdr:colOff>
      <xdr:row>0</xdr:row>
      <xdr:rowOff>131418</xdr:rowOff>
    </xdr:from>
    <xdr:to>
      <xdr:col>47</xdr:col>
      <xdr:colOff>270427</xdr:colOff>
      <xdr:row>17</xdr:row>
      <xdr:rowOff>46797</xdr:rowOff>
    </xdr:to>
    <xdr:graphicFrame macro="">
      <xdr:nvGraphicFramePr>
        <xdr:cNvPr id="2" name="グラフ 1">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36</xdr:col>
      <xdr:colOff>467966</xdr:colOff>
      <xdr:row>1</xdr:row>
      <xdr:rowOff>96632</xdr:rowOff>
    </xdr:from>
    <xdr:to>
      <xdr:col>41</xdr:col>
      <xdr:colOff>487016</xdr:colOff>
      <xdr:row>18</xdr:row>
      <xdr:rowOff>9250</xdr:rowOff>
    </xdr:to>
    <xdr:graphicFrame macro="">
      <xdr:nvGraphicFramePr>
        <xdr:cNvPr id="3" name="グラフ 2">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xdr:from>
          <xdr:col>2</xdr:col>
          <xdr:colOff>107950</xdr:colOff>
          <xdr:row>52</xdr:row>
          <xdr:rowOff>57150</xdr:rowOff>
        </xdr:from>
        <xdr:to>
          <xdr:col>4</xdr:col>
          <xdr:colOff>781050</xdr:colOff>
          <xdr:row>53</xdr:row>
          <xdr:rowOff>0</xdr:rowOff>
        </xdr:to>
        <xdr:sp macro="" textlink="">
          <xdr:nvSpPr>
            <xdr:cNvPr id="41985" name="Object 1" hidden="1">
              <a:extLst>
                <a:ext uri="{63B3BB69-23CF-44E3-9099-C40C66FF867C}">
                  <a14:compatExt spid="_x0000_s41985"/>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1003300</xdr:colOff>
          <xdr:row>53</xdr:row>
          <xdr:rowOff>38100</xdr:rowOff>
        </xdr:from>
        <xdr:to>
          <xdr:col>5</xdr:col>
          <xdr:colOff>0</xdr:colOff>
          <xdr:row>54</xdr:row>
          <xdr:rowOff>0</xdr:rowOff>
        </xdr:to>
        <xdr:sp macro="" textlink="">
          <xdr:nvSpPr>
            <xdr:cNvPr id="41986" name="Object 2" hidden="1">
              <a:extLst>
                <a:ext uri="{63B3BB69-23CF-44E3-9099-C40C66FF867C}">
                  <a14:compatExt spid="_x0000_s41986"/>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51</xdr:row>
          <xdr:rowOff>19050</xdr:rowOff>
        </xdr:from>
        <xdr:to>
          <xdr:col>4</xdr:col>
          <xdr:colOff>584200</xdr:colOff>
          <xdr:row>51</xdr:row>
          <xdr:rowOff>438150</xdr:rowOff>
        </xdr:to>
        <xdr:sp macro="" textlink="">
          <xdr:nvSpPr>
            <xdr:cNvPr id="41987" name="Object 3" hidden="1">
              <a:extLst>
                <a:ext uri="{63B3BB69-23CF-44E3-9099-C40C66FF867C}">
                  <a14:compatExt spid="_x0000_s41987"/>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469900</xdr:colOff>
          <xdr:row>4</xdr:row>
          <xdr:rowOff>76200</xdr:rowOff>
        </xdr:from>
        <xdr:to>
          <xdr:col>4</xdr:col>
          <xdr:colOff>527050</xdr:colOff>
          <xdr:row>8</xdr:row>
          <xdr:rowOff>12700</xdr:rowOff>
        </xdr:to>
        <xdr:sp macro="" textlink="">
          <xdr:nvSpPr>
            <xdr:cNvPr id="41988" name="Object 6" hidden="1">
              <a:extLst>
                <a:ext uri="{63B3BB69-23CF-44E3-9099-C40C66FF867C}">
                  <a14:compatExt spid="_x0000_s41988"/>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0</xdr:colOff>
          <xdr:row>4</xdr:row>
          <xdr:rowOff>57150</xdr:rowOff>
        </xdr:from>
        <xdr:to>
          <xdr:col>13</xdr:col>
          <xdr:colOff>127000</xdr:colOff>
          <xdr:row>7</xdr:row>
          <xdr:rowOff>146050</xdr:rowOff>
        </xdr:to>
        <xdr:sp macro="" textlink="">
          <xdr:nvSpPr>
            <xdr:cNvPr id="41989" name="Object 7" hidden="1">
              <a:extLst>
                <a:ext uri="{63B3BB69-23CF-44E3-9099-C40C66FF867C}">
                  <a14:compatExt spid="_x0000_s41989"/>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565150</xdr:colOff>
          <xdr:row>4</xdr:row>
          <xdr:rowOff>38100</xdr:rowOff>
        </xdr:from>
        <xdr:to>
          <xdr:col>9</xdr:col>
          <xdr:colOff>641350</xdr:colOff>
          <xdr:row>8</xdr:row>
          <xdr:rowOff>50800</xdr:rowOff>
        </xdr:to>
        <xdr:sp macro="" textlink="">
          <xdr:nvSpPr>
            <xdr:cNvPr id="41990" name="Object 8" hidden="1">
              <a:extLst>
                <a:ext uri="{63B3BB69-23CF-44E3-9099-C40C66FF867C}">
                  <a14:compatExt spid="_x0000_s4199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57150</xdr:colOff>
          <xdr:row>54</xdr:row>
          <xdr:rowOff>12700</xdr:rowOff>
        </xdr:from>
        <xdr:to>
          <xdr:col>4</xdr:col>
          <xdr:colOff>717550</xdr:colOff>
          <xdr:row>54</xdr:row>
          <xdr:rowOff>450850</xdr:rowOff>
        </xdr:to>
        <xdr:sp macro="" textlink="">
          <xdr:nvSpPr>
            <xdr:cNvPr id="41991" name="Object 10" hidden="1">
              <a:extLst>
                <a:ext uri="{63B3BB69-23CF-44E3-9099-C40C66FF867C}">
                  <a14:compatExt spid="_x0000_s41991"/>
                </a:ext>
              </a:extLst>
            </xdr:cNvPr>
            <xdr:cNvSpPr/>
          </xdr:nvSpPr>
          <xdr:spPr bwMode="auto">
            <a:xfrm>
              <a:off x="0" y="0"/>
              <a:ext cx="0" cy="0"/>
            </a:xfrm>
            <a:prstGeom prst="rect">
              <a:avLst/>
            </a:prstGeom>
            <a:solidFill>
              <a:srgbClr val="FFFFFF"/>
            </a:solidFill>
          </xdr:spPr>
        </xdr:sp>
        <xdr:clientData/>
      </xdr:twoCellAnchor>
    </mc:Choice>
    <mc:Fallback/>
  </mc:AlternateContent>
</xdr:wsDr>
</file>

<file path=xl/drawings/drawing42.xml><?xml version="1.0" encoding="utf-8"?>
<xdr:wsDr xmlns:xdr="http://schemas.openxmlformats.org/drawingml/2006/spreadsheetDrawing" xmlns:a="http://schemas.openxmlformats.org/drawingml/2006/main">
  <xdr:twoCellAnchor>
    <xdr:from>
      <xdr:col>9</xdr:col>
      <xdr:colOff>197515</xdr:colOff>
      <xdr:row>1</xdr:row>
      <xdr:rowOff>22440</xdr:rowOff>
    </xdr:from>
    <xdr:to>
      <xdr:col>12</xdr:col>
      <xdr:colOff>42334</xdr:colOff>
      <xdr:row>2</xdr:row>
      <xdr:rowOff>158751</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000-000003000000}"/>
            </a:ext>
          </a:extLst>
        </xdr:cNvPr>
        <xdr:cNvSpPr/>
      </xdr:nvSpPr>
      <xdr:spPr>
        <a:xfrm>
          <a:off x="5722015" y="203415"/>
          <a:ext cx="1445019" cy="307761"/>
        </a:xfrm>
        <a:prstGeom prst="bevel">
          <a:avLst/>
        </a:prstGeom>
        <a:solidFill>
          <a:srgbClr val="FFFFCC"/>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lnSpc>
              <a:spcPts val="1200"/>
            </a:lnSpc>
          </a:pPr>
          <a:r>
            <a:rPr kumimoji="1" lang="ja-JP" altLang="en-US" sz="1000">
              <a:solidFill>
                <a:sysClr val="windowText" lastClr="000000"/>
              </a:solidFill>
            </a:rPr>
            <a:t>パラメーター 一覧表</a:t>
          </a:r>
        </a:p>
      </xdr:txBody>
    </xdr:sp>
    <xdr:clientData fPrintsWithSheet="0"/>
  </xdr:twoCellAnchor>
  <xdr:twoCellAnchor>
    <xdr:from>
      <xdr:col>9</xdr:col>
      <xdr:colOff>286415</xdr:colOff>
      <xdr:row>28</xdr:row>
      <xdr:rowOff>178015</xdr:rowOff>
    </xdr:from>
    <xdr:to>
      <xdr:col>12</xdr:col>
      <xdr:colOff>123825</xdr:colOff>
      <xdr:row>29</xdr:row>
      <xdr:rowOff>240243</xdr:rowOff>
    </xdr:to>
    <xdr:sp macro="" textlink="">
      <xdr:nvSpPr>
        <xdr:cNvPr id="3" name="額縁 2">
          <a:hlinkClick xmlns:r="http://schemas.openxmlformats.org/officeDocument/2006/relationships" r:id="rId2"/>
          <a:extLst>
            <a:ext uri="{FF2B5EF4-FFF2-40B4-BE49-F238E27FC236}">
              <a16:creationId xmlns:a16="http://schemas.microsoft.com/office/drawing/2014/main" id="{00000000-0008-0000-0000-000007000000}"/>
            </a:ext>
          </a:extLst>
        </xdr:cNvPr>
        <xdr:cNvSpPr/>
      </xdr:nvSpPr>
      <xdr:spPr>
        <a:xfrm>
          <a:off x="5810915" y="6893140"/>
          <a:ext cx="1437610" cy="309878"/>
        </a:xfrm>
        <a:prstGeom prst="bevel">
          <a:avLst/>
        </a:prstGeom>
        <a:solidFill>
          <a:srgbClr val="00B0F0"/>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lnSpc>
              <a:spcPts val="1200"/>
            </a:lnSpc>
          </a:pPr>
          <a:r>
            <a:rPr kumimoji="1" lang="ja-JP" altLang="en-US" sz="1000">
              <a:solidFill>
                <a:sysClr val="windowText" lastClr="000000"/>
              </a:solidFill>
            </a:rPr>
            <a:t>印刷レポートへ</a:t>
          </a:r>
        </a:p>
      </xdr:txBody>
    </xdr:sp>
    <xdr:clientData fPrintsWithSheet="0"/>
  </xdr:twoCellAnchor>
</xdr:wsDr>
</file>

<file path=xl/drawings/drawing43.xml><?xml version="1.0" encoding="utf-8"?>
<xdr:wsDr xmlns:xdr="http://schemas.openxmlformats.org/drawingml/2006/spreadsheetDrawing" xmlns:a="http://schemas.openxmlformats.org/drawingml/2006/main">
  <xdr:twoCellAnchor>
    <xdr:from>
      <xdr:col>42</xdr:col>
      <xdr:colOff>154609</xdr:colOff>
      <xdr:row>0</xdr:row>
      <xdr:rowOff>131418</xdr:rowOff>
    </xdr:from>
    <xdr:to>
      <xdr:col>47</xdr:col>
      <xdr:colOff>270427</xdr:colOff>
      <xdr:row>17</xdr:row>
      <xdr:rowOff>46797</xdr:rowOff>
    </xdr:to>
    <xdr:graphicFrame macro="">
      <xdr:nvGraphicFramePr>
        <xdr:cNvPr id="2" name="グラフ 1">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36</xdr:col>
      <xdr:colOff>467966</xdr:colOff>
      <xdr:row>1</xdr:row>
      <xdr:rowOff>96632</xdr:rowOff>
    </xdr:from>
    <xdr:to>
      <xdr:col>41</xdr:col>
      <xdr:colOff>487016</xdr:colOff>
      <xdr:row>18</xdr:row>
      <xdr:rowOff>9250</xdr:rowOff>
    </xdr:to>
    <xdr:graphicFrame macro="">
      <xdr:nvGraphicFramePr>
        <xdr:cNvPr id="3" name="グラフ 2">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xdr:from>
          <xdr:col>2</xdr:col>
          <xdr:colOff>107950</xdr:colOff>
          <xdr:row>52</xdr:row>
          <xdr:rowOff>57150</xdr:rowOff>
        </xdr:from>
        <xdr:to>
          <xdr:col>4</xdr:col>
          <xdr:colOff>781050</xdr:colOff>
          <xdr:row>53</xdr:row>
          <xdr:rowOff>0</xdr:rowOff>
        </xdr:to>
        <xdr:sp macro="" textlink="">
          <xdr:nvSpPr>
            <xdr:cNvPr id="44033" name="Object 1" hidden="1">
              <a:extLst>
                <a:ext uri="{63B3BB69-23CF-44E3-9099-C40C66FF867C}">
                  <a14:compatExt spid="_x0000_s44033"/>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1003300</xdr:colOff>
          <xdr:row>53</xdr:row>
          <xdr:rowOff>38100</xdr:rowOff>
        </xdr:from>
        <xdr:to>
          <xdr:col>5</xdr:col>
          <xdr:colOff>0</xdr:colOff>
          <xdr:row>54</xdr:row>
          <xdr:rowOff>0</xdr:rowOff>
        </xdr:to>
        <xdr:sp macro="" textlink="">
          <xdr:nvSpPr>
            <xdr:cNvPr id="44034" name="Object 2" hidden="1">
              <a:extLst>
                <a:ext uri="{63B3BB69-23CF-44E3-9099-C40C66FF867C}">
                  <a14:compatExt spid="_x0000_s44034"/>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51</xdr:row>
          <xdr:rowOff>19050</xdr:rowOff>
        </xdr:from>
        <xdr:to>
          <xdr:col>4</xdr:col>
          <xdr:colOff>584200</xdr:colOff>
          <xdr:row>51</xdr:row>
          <xdr:rowOff>438150</xdr:rowOff>
        </xdr:to>
        <xdr:sp macro="" textlink="">
          <xdr:nvSpPr>
            <xdr:cNvPr id="44035" name="Object 3" hidden="1">
              <a:extLst>
                <a:ext uri="{63B3BB69-23CF-44E3-9099-C40C66FF867C}">
                  <a14:compatExt spid="_x0000_s44035"/>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469900</xdr:colOff>
          <xdr:row>4</xdr:row>
          <xdr:rowOff>76200</xdr:rowOff>
        </xdr:from>
        <xdr:to>
          <xdr:col>4</xdr:col>
          <xdr:colOff>527050</xdr:colOff>
          <xdr:row>8</xdr:row>
          <xdr:rowOff>12700</xdr:rowOff>
        </xdr:to>
        <xdr:sp macro="" textlink="">
          <xdr:nvSpPr>
            <xdr:cNvPr id="44036" name="Object 6" hidden="1">
              <a:extLst>
                <a:ext uri="{63B3BB69-23CF-44E3-9099-C40C66FF867C}">
                  <a14:compatExt spid="_x0000_s44036"/>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0</xdr:colOff>
          <xdr:row>4</xdr:row>
          <xdr:rowOff>57150</xdr:rowOff>
        </xdr:from>
        <xdr:to>
          <xdr:col>13</xdr:col>
          <xdr:colOff>127000</xdr:colOff>
          <xdr:row>7</xdr:row>
          <xdr:rowOff>146050</xdr:rowOff>
        </xdr:to>
        <xdr:sp macro="" textlink="">
          <xdr:nvSpPr>
            <xdr:cNvPr id="44037" name="Object 7" hidden="1">
              <a:extLst>
                <a:ext uri="{63B3BB69-23CF-44E3-9099-C40C66FF867C}">
                  <a14:compatExt spid="_x0000_s44037"/>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565150</xdr:colOff>
          <xdr:row>4</xdr:row>
          <xdr:rowOff>38100</xdr:rowOff>
        </xdr:from>
        <xdr:to>
          <xdr:col>9</xdr:col>
          <xdr:colOff>641350</xdr:colOff>
          <xdr:row>8</xdr:row>
          <xdr:rowOff>50800</xdr:rowOff>
        </xdr:to>
        <xdr:sp macro="" textlink="">
          <xdr:nvSpPr>
            <xdr:cNvPr id="44038" name="Object 8" hidden="1">
              <a:extLst>
                <a:ext uri="{63B3BB69-23CF-44E3-9099-C40C66FF867C}">
                  <a14:compatExt spid="_x0000_s44038"/>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57150</xdr:colOff>
          <xdr:row>54</xdr:row>
          <xdr:rowOff>12700</xdr:rowOff>
        </xdr:from>
        <xdr:to>
          <xdr:col>4</xdr:col>
          <xdr:colOff>717550</xdr:colOff>
          <xdr:row>54</xdr:row>
          <xdr:rowOff>450850</xdr:rowOff>
        </xdr:to>
        <xdr:sp macro="" textlink="">
          <xdr:nvSpPr>
            <xdr:cNvPr id="44039" name="Object 10" hidden="1">
              <a:extLst>
                <a:ext uri="{63B3BB69-23CF-44E3-9099-C40C66FF867C}">
                  <a14:compatExt spid="_x0000_s44039"/>
                </a:ext>
              </a:extLst>
            </xdr:cNvPr>
            <xdr:cNvSpPr/>
          </xdr:nvSpPr>
          <xdr:spPr bwMode="auto">
            <a:xfrm>
              <a:off x="0" y="0"/>
              <a:ext cx="0" cy="0"/>
            </a:xfrm>
            <a:prstGeom prst="rect">
              <a:avLst/>
            </a:prstGeom>
            <a:solidFill>
              <a:srgbClr val="FFFFFF"/>
            </a:solidFill>
          </xdr:spPr>
        </xdr:sp>
        <xdr:clientData/>
      </xdr:twoCellAnchor>
    </mc:Choice>
    <mc:Fallback/>
  </mc:AlternateContent>
</xdr:wsDr>
</file>

<file path=xl/drawings/drawing44.xml><?xml version="1.0" encoding="utf-8"?>
<xdr:wsDr xmlns:xdr="http://schemas.openxmlformats.org/drawingml/2006/spreadsheetDrawing" xmlns:a="http://schemas.openxmlformats.org/drawingml/2006/main">
  <xdr:twoCellAnchor>
    <xdr:from>
      <xdr:col>9</xdr:col>
      <xdr:colOff>197515</xdr:colOff>
      <xdr:row>1</xdr:row>
      <xdr:rowOff>22440</xdr:rowOff>
    </xdr:from>
    <xdr:to>
      <xdr:col>12</xdr:col>
      <xdr:colOff>42334</xdr:colOff>
      <xdr:row>2</xdr:row>
      <xdr:rowOff>158751</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000-000003000000}"/>
            </a:ext>
          </a:extLst>
        </xdr:cNvPr>
        <xdr:cNvSpPr/>
      </xdr:nvSpPr>
      <xdr:spPr>
        <a:xfrm>
          <a:off x="5722015" y="203415"/>
          <a:ext cx="1445019" cy="307761"/>
        </a:xfrm>
        <a:prstGeom prst="bevel">
          <a:avLst/>
        </a:prstGeom>
        <a:solidFill>
          <a:srgbClr val="FFFFCC"/>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lnSpc>
              <a:spcPts val="1200"/>
            </a:lnSpc>
          </a:pPr>
          <a:r>
            <a:rPr kumimoji="1" lang="ja-JP" altLang="en-US" sz="1000">
              <a:solidFill>
                <a:sysClr val="windowText" lastClr="000000"/>
              </a:solidFill>
            </a:rPr>
            <a:t>パラメーター 一覧表</a:t>
          </a:r>
        </a:p>
      </xdr:txBody>
    </xdr:sp>
    <xdr:clientData fPrintsWithSheet="0"/>
  </xdr:twoCellAnchor>
  <xdr:twoCellAnchor>
    <xdr:from>
      <xdr:col>9</xdr:col>
      <xdr:colOff>286415</xdr:colOff>
      <xdr:row>28</xdr:row>
      <xdr:rowOff>178015</xdr:rowOff>
    </xdr:from>
    <xdr:to>
      <xdr:col>12</xdr:col>
      <xdr:colOff>123825</xdr:colOff>
      <xdr:row>29</xdr:row>
      <xdr:rowOff>240243</xdr:rowOff>
    </xdr:to>
    <xdr:sp macro="" textlink="">
      <xdr:nvSpPr>
        <xdr:cNvPr id="3" name="額縁 2">
          <a:hlinkClick xmlns:r="http://schemas.openxmlformats.org/officeDocument/2006/relationships" r:id="rId2"/>
          <a:extLst>
            <a:ext uri="{FF2B5EF4-FFF2-40B4-BE49-F238E27FC236}">
              <a16:creationId xmlns:a16="http://schemas.microsoft.com/office/drawing/2014/main" id="{00000000-0008-0000-0000-000007000000}"/>
            </a:ext>
          </a:extLst>
        </xdr:cNvPr>
        <xdr:cNvSpPr/>
      </xdr:nvSpPr>
      <xdr:spPr>
        <a:xfrm>
          <a:off x="5810915" y="6893140"/>
          <a:ext cx="1437610" cy="309878"/>
        </a:xfrm>
        <a:prstGeom prst="bevel">
          <a:avLst/>
        </a:prstGeom>
        <a:solidFill>
          <a:srgbClr val="00B0F0"/>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lnSpc>
              <a:spcPts val="1200"/>
            </a:lnSpc>
          </a:pPr>
          <a:r>
            <a:rPr kumimoji="1" lang="ja-JP" altLang="en-US" sz="1000">
              <a:solidFill>
                <a:sysClr val="windowText" lastClr="000000"/>
              </a:solidFill>
            </a:rPr>
            <a:t>印刷レポートへ</a:t>
          </a:r>
        </a:p>
      </xdr:txBody>
    </xdr:sp>
    <xdr:clientData fPrintsWithSheet="0"/>
  </xdr:twoCellAnchor>
</xdr:wsDr>
</file>

<file path=xl/drawings/drawing45.xml><?xml version="1.0" encoding="utf-8"?>
<xdr:wsDr xmlns:xdr="http://schemas.openxmlformats.org/drawingml/2006/spreadsheetDrawing" xmlns:a="http://schemas.openxmlformats.org/drawingml/2006/main">
  <xdr:twoCellAnchor>
    <xdr:from>
      <xdr:col>42</xdr:col>
      <xdr:colOff>154609</xdr:colOff>
      <xdr:row>0</xdr:row>
      <xdr:rowOff>131418</xdr:rowOff>
    </xdr:from>
    <xdr:to>
      <xdr:col>47</xdr:col>
      <xdr:colOff>270427</xdr:colOff>
      <xdr:row>17</xdr:row>
      <xdr:rowOff>46797</xdr:rowOff>
    </xdr:to>
    <xdr:graphicFrame macro="">
      <xdr:nvGraphicFramePr>
        <xdr:cNvPr id="2" name="グラフ 1">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36</xdr:col>
      <xdr:colOff>467966</xdr:colOff>
      <xdr:row>1</xdr:row>
      <xdr:rowOff>96632</xdr:rowOff>
    </xdr:from>
    <xdr:to>
      <xdr:col>41</xdr:col>
      <xdr:colOff>487016</xdr:colOff>
      <xdr:row>18</xdr:row>
      <xdr:rowOff>9250</xdr:rowOff>
    </xdr:to>
    <xdr:graphicFrame macro="">
      <xdr:nvGraphicFramePr>
        <xdr:cNvPr id="3" name="グラフ 2">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xdr:from>
          <xdr:col>2</xdr:col>
          <xdr:colOff>107950</xdr:colOff>
          <xdr:row>52</xdr:row>
          <xdr:rowOff>57150</xdr:rowOff>
        </xdr:from>
        <xdr:to>
          <xdr:col>4</xdr:col>
          <xdr:colOff>781050</xdr:colOff>
          <xdr:row>53</xdr:row>
          <xdr:rowOff>0</xdr:rowOff>
        </xdr:to>
        <xdr:sp macro="" textlink="">
          <xdr:nvSpPr>
            <xdr:cNvPr id="46081" name="Object 1" hidden="1">
              <a:extLst>
                <a:ext uri="{63B3BB69-23CF-44E3-9099-C40C66FF867C}">
                  <a14:compatExt spid="_x0000_s46081"/>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1003300</xdr:colOff>
          <xdr:row>53</xdr:row>
          <xdr:rowOff>38100</xdr:rowOff>
        </xdr:from>
        <xdr:to>
          <xdr:col>5</xdr:col>
          <xdr:colOff>0</xdr:colOff>
          <xdr:row>54</xdr:row>
          <xdr:rowOff>0</xdr:rowOff>
        </xdr:to>
        <xdr:sp macro="" textlink="">
          <xdr:nvSpPr>
            <xdr:cNvPr id="46082" name="Object 2" hidden="1">
              <a:extLst>
                <a:ext uri="{63B3BB69-23CF-44E3-9099-C40C66FF867C}">
                  <a14:compatExt spid="_x0000_s46082"/>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51</xdr:row>
          <xdr:rowOff>19050</xdr:rowOff>
        </xdr:from>
        <xdr:to>
          <xdr:col>4</xdr:col>
          <xdr:colOff>584200</xdr:colOff>
          <xdr:row>51</xdr:row>
          <xdr:rowOff>438150</xdr:rowOff>
        </xdr:to>
        <xdr:sp macro="" textlink="">
          <xdr:nvSpPr>
            <xdr:cNvPr id="46083" name="Object 3" hidden="1">
              <a:extLst>
                <a:ext uri="{63B3BB69-23CF-44E3-9099-C40C66FF867C}">
                  <a14:compatExt spid="_x0000_s46083"/>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469900</xdr:colOff>
          <xdr:row>4</xdr:row>
          <xdr:rowOff>76200</xdr:rowOff>
        </xdr:from>
        <xdr:to>
          <xdr:col>4</xdr:col>
          <xdr:colOff>527050</xdr:colOff>
          <xdr:row>8</xdr:row>
          <xdr:rowOff>12700</xdr:rowOff>
        </xdr:to>
        <xdr:sp macro="" textlink="">
          <xdr:nvSpPr>
            <xdr:cNvPr id="46084" name="Object 6" hidden="1">
              <a:extLst>
                <a:ext uri="{63B3BB69-23CF-44E3-9099-C40C66FF867C}">
                  <a14:compatExt spid="_x0000_s46084"/>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0</xdr:colOff>
          <xdr:row>4</xdr:row>
          <xdr:rowOff>57150</xdr:rowOff>
        </xdr:from>
        <xdr:to>
          <xdr:col>13</xdr:col>
          <xdr:colOff>127000</xdr:colOff>
          <xdr:row>7</xdr:row>
          <xdr:rowOff>146050</xdr:rowOff>
        </xdr:to>
        <xdr:sp macro="" textlink="">
          <xdr:nvSpPr>
            <xdr:cNvPr id="46085" name="Object 7" hidden="1">
              <a:extLst>
                <a:ext uri="{63B3BB69-23CF-44E3-9099-C40C66FF867C}">
                  <a14:compatExt spid="_x0000_s46085"/>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565150</xdr:colOff>
          <xdr:row>4</xdr:row>
          <xdr:rowOff>38100</xdr:rowOff>
        </xdr:from>
        <xdr:to>
          <xdr:col>9</xdr:col>
          <xdr:colOff>641350</xdr:colOff>
          <xdr:row>8</xdr:row>
          <xdr:rowOff>50800</xdr:rowOff>
        </xdr:to>
        <xdr:sp macro="" textlink="">
          <xdr:nvSpPr>
            <xdr:cNvPr id="46086" name="Object 8" hidden="1">
              <a:extLst>
                <a:ext uri="{63B3BB69-23CF-44E3-9099-C40C66FF867C}">
                  <a14:compatExt spid="_x0000_s46086"/>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57150</xdr:colOff>
          <xdr:row>54</xdr:row>
          <xdr:rowOff>12700</xdr:rowOff>
        </xdr:from>
        <xdr:to>
          <xdr:col>4</xdr:col>
          <xdr:colOff>717550</xdr:colOff>
          <xdr:row>54</xdr:row>
          <xdr:rowOff>450850</xdr:rowOff>
        </xdr:to>
        <xdr:sp macro="" textlink="">
          <xdr:nvSpPr>
            <xdr:cNvPr id="46087" name="Object 10" hidden="1">
              <a:extLst>
                <a:ext uri="{63B3BB69-23CF-44E3-9099-C40C66FF867C}">
                  <a14:compatExt spid="_x0000_s46087"/>
                </a:ext>
              </a:extLst>
            </xdr:cNvPr>
            <xdr:cNvSpPr/>
          </xdr:nvSpPr>
          <xdr:spPr bwMode="auto">
            <a:xfrm>
              <a:off x="0" y="0"/>
              <a:ext cx="0" cy="0"/>
            </a:xfrm>
            <a:prstGeom prst="rect">
              <a:avLst/>
            </a:prstGeom>
            <a:solidFill>
              <a:srgbClr val="FFFFFF"/>
            </a:solidFill>
          </xdr:spPr>
        </xdr:sp>
        <xdr:clientData/>
      </xdr:twoCellAnchor>
    </mc:Choice>
    <mc:Fallback/>
  </mc:AlternateContent>
</xdr:wsDr>
</file>

<file path=xl/drawings/drawing46.xml><?xml version="1.0" encoding="utf-8"?>
<xdr:wsDr xmlns:xdr="http://schemas.openxmlformats.org/drawingml/2006/spreadsheetDrawing" xmlns:a="http://schemas.openxmlformats.org/drawingml/2006/main">
  <xdr:twoCellAnchor>
    <xdr:from>
      <xdr:col>9</xdr:col>
      <xdr:colOff>197515</xdr:colOff>
      <xdr:row>1</xdr:row>
      <xdr:rowOff>22440</xdr:rowOff>
    </xdr:from>
    <xdr:to>
      <xdr:col>12</xdr:col>
      <xdr:colOff>42334</xdr:colOff>
      <xdr:row>2</xdr:row>
      <xdr:rowOff>158751</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000-000003000000}"/>
            </a:ext>
          </a:extLst>
        </xdr:cNvPr>
        <xdr:cNvSpPr/>
      </xdr:nvSpPr>
      <xdr:spPr>
        <a:xfrm>
          <a:off x="5722015" y="203415"/>
          <a:ext cx="1445019" cy="307761"/>
        </a:xfrm>
        <a:prstGeom prst="bevel">
          <a:avLst/>
        </a:prstGeom>
        <a:solidFill>
          <a:srgbClr val="FFFFCC"/>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lnSpc>
              <a:spcPts val="1200"/>
            </a:lnSpc>
          </a:pPr>
          <a:r>
            <a:rPr kumimoji="1" lang="ja-JP" altLang="en-US" sz="1000">
              <a:solidFill>
                <a:sysClr val="windowText" lastClr="000000"/>
              </a:solidFill>
            </a:rPr>
            <a:t>パラメーター 一覧表</a:t>
          </a:r>
        </a:p>
      </xdr:txBody>
    </xdr:sp>
    <xdr:clientData fPrintsWithSheet="0"/>
  </xdr:twoCellAnchor>
  <xdr:twoCellAnchor>
    <xdr:from>
      <xdr:col>9</xdr:col>
      <xdr:colOff>286415</xdr:colOff>
      <xdr:row>28</xdr:row>
      <xdr:rowOff>178015</xdr:rowOff>
    </xdr:from>
    <xdr:to>
      <xdr:col>12</xdr:col>
      <xdr:colOff>123825</xdr:colOff>
      <xdr:row>29</xdr:row>
      <xdr:rowOff>240243</xdr:rowOff>
    </xdr:to>
    <xdr:sp macro="" textlink="">
      <xdr:nvSpPr>
        <xdr:cNvPr id="3" name="額縁 2">
          <a:hlinkClick xmlns:r="http://schemas.openxmlformats.org/officeDocument/2006/relationships" r:id="rId2"/>
          <a:extLst>
            <a:ext uri="{FF2B5EF4-FFF2-40B4-BE49-F238E27FC236}">
              <a16:creationId xmlns:a16="http://schemas.microsoft.com/office/drawing/2014/main" id="{00000000-0008-0000-0000-000007000000}"/>
            </a:ext>
          </a:extLst>
        </xdr:cNvPr>
        <xdr:cNvSpPr/>
      </xdr:nvSpPr>
      <xdr:spPr>
        <a:xfrm>
          <a:off x="5810915" y="6893140"/>
          <a:ext cx="1437610" cy="309878"/>
        </a:xfrm>
        <a:prstGeom prst="bevel">
          <a:avLst/>
        </a:prstGeom>
        <a:solidFill>
          <a:srgbClr val="00B0F0"/>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lnSpc>
              <a:spcPts val="1200"/>
            </a:lnSpc>
          </a:pPr>
          <a:r>
            <a:rPr kumimoji="1" lang="ja-JP" altLang="en-US" sz="1000">
              <a:solidFill>
                <a:sysClr val="windowText" lastClr="000000"/>
              </a:solidFill>
            </a:rPr>
            <a:t>印刷レポートへ</a:t>
          </a:r>
        </a:p>
      </xdr:txBody>
    </xdr:sp>
    <xdr:clientData fPrintsWithSheet="0"/>
  </xdr:twoCellAnchor>
</xdr:wsDr>
</file>

<file path=xl/drawings/drawing47.xml><?xml version="1.0" encoding="utf-8"?>
<xdr:wsDr xmlns:xdr="http://schemas.openxmlformats.org/drawingml/2006/spreadsheetDrawing" xmlns:a="http://schemas.openxmlformats.org/drawingml/2006/main">
  <xdr:twoCellAnchor>
    <xdr:from>
      <xdr:col>42</xdr:col>
      <xdr:colOff>154609</xdr:colOff>
      <xdr:row>0</xdr:row>
      <xdr:rowOff>131418</xdr:rowOff>
    </xdr:from>
    <xdr:to>
      <xdr:col>47</xdr:col>
      <xdr:colOff>270427</xdr:colOff>
      <xdr:row>17</xdr:row>
      <xdr:rowOff>46797</xdr:rowOff>
    </xdr:to>
    <xdr:graphicFrame macro="">
      <xdr:nvGraphicFramePr>
        <xdr:cNvPr id="2" name="グラフ 1">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36</xdr:col>
      <xdr:colOff>467966</xdr:colOff>
      <xdr:row>1</xdr:row>
      <xdr:rowOff>96632</xdr:rowOff>
    </xdr:from>
    <xdr:to>
      <xdr:col>41</xdr:col>
      <xdr:colOff>487016</xdr:colOff>
      <xdr:row>18</xdr:row>
      <xdr:rowOff>9250</xdr:rowOff>
    </xdr:to>
    <xdr:graphicFrame macro="">
      <xdr:nvGraphicFramePr>
        <xdr:cNvPr id="3" name="グラフ 2">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xdr:from>
          <xdr:col>2</xdr:col>
          <xdr:colOff>107950</xdr:colOff>
          <xdr:row>52</xdr:row>
          <xdr:rowOff>57150</xdr:rowOff>
        </xdr:from>
        <xdr:to>
          <xdr:col>4</xdr:col>
          <xdr:colOff>781050</xdr:colOff>
          <xdr:row>53</xdr:row>
          <xdr:rowOff>0</xdr:rowOff>
        </xdr:to>
        <xdr:sp macro="" textlink="">
          <xdr:nvSpPr>
            <xdr:cNvPr id="48129" name="Object 1" hidden="1">
              <a:extLst>
                <a:ext uri="{63B3BB69-23CF-44E3-9099-C40C66FF867C}">
                  <a14:compatExt spid="_x0000_s48129"/>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1003300</xdr:colOff>
          <xdr:row>53</xdr:row>
          <xdr:rowOff>38100</xdr:rowOff>
        </xdr:from>
        <xdr:to>
          <xdr:col>5</xdr:col>
          <xdr:colOff>0</xdr:colOff>
          <xdr:row>54</xdr:row>
          <xdr:rowOff>0</xdr:rowOff>
        </xdr:to>
        <xdr:sp macro="" textlink="">
          <xdr:nvSpPr>
            <xdr:cNvPr id="48130" name="Object 2" hidden="1">
              <a:extLst>
                <a:ext uri="{63B3BB69-23CF-44E3-9099-C40C66FF867C}">
                  <a14:compatExt spid="_x0000_s4813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51</xdr:row>
          <xdr:rowOff>19050</xdr:rowOff>
        </xdr:from>
        <xdr:to>
          <xdr:col>4</xdr:col>
          <xdr:colOff>584200</xdr:colOff>
          <xdr:row>51</xdr:row>
          <xdr:rowOff>438150</xdr:rowOff>
        </xdr:to>
        <xdr:sp macro="" textlink="">
          <xdr:nvSpPr>
            <xdr:cNvPr id="48131" name="Object 3" hidden="1">
              <a:extLst>
                <a:ext uri="{63B3BB69-23CF-44E3-9099-C40C66FF867C}">
                  <a14:compatExt spid="_x0000_s48131"/>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469900</xdr:colOff>
          <xdr:row>4</xdr:row>
          <xdr:rowOff>76200</xdr:rowOff>
        </xdr:from>
        <xdr:to>
          <xdr:col>4</xdr:col>
          <xdr:colOff>527050</xdr:colOff>
          <xdr:row>8</xdr:row>
          <xdr:rowOff>12700</xdr:rowOff>
        </xdr:to>
        <xdr:sp macro="" textlink="">
          <xdr:nvSpPr>
            <xdr:cNvPr id="48132" name="Object 6" hidden="1">
              <a:extLst>
                <a:ext uri="{63B3BB69-23CF-44E3-9099-C40C66FF867C}">
                  <a14:compatExt spid="_x0000_s48132"/>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0</xdr:colOff>
          <xdr:row>4</xdr:row>
          <xdr:rowOff>57150</xdr:rowOff>
        </xdr:from>
        <xdr:to>
          <xdr:col>13</xdr:col>
          <xdr:colOff>127000</xdr:colOff>
          <xdr:row>7</xdr:row>
          <xdr:rowOff>146050</xdr:rowOff>
        </xdr:to>
        <xdr:sp macro="" textlink="">
          <xdr:nvSpPr>
            <xdr:cNvPr id="48133" name="Object 7" hidden="1">
              <a:extLst>
                <a:ext uri="{63B3BB69-23CF-44E3-9099-C40C66FF867C}">
                  <a14:compatExt spid="_x0000_s48133"/>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565150</xdr:colOff>
          <xdr:row>4</xdr:row>
          <xdr:rowOff>38100</xdr:rowOff>
        </xdr:from>
        <xdr:to>
          <xdr:col>9</xdr:col>
          <xdr:colOff>641350</xdr:colOff>
          <xdr:row>8</xdr:row>
          <xdr:rowOff>50800</xdr:rowOff>
        </xdr:to>
        <xdr:sp macro="" textlink="">
          <xdr:nvSpPr>
            <xdr:cNvPr id="48134" name="Object 8" hidden="1">
              <a:extLst>
                <a:ext uri="{63B3BB69-23CF-44E3-9099-C40C66FF867C}">
                  <a14:compatExt spid="_x0000_s48134"/>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57150</xdr:colOff>
          <xdr:row>54</xdr:row>
          <xdr:rowOff>12700</xdr:rowOff>
        </xdr:from>
        <xdr:to>
          <xdr:col>4</xdr:col>
          <xdr:colOff>717550</xdr:colOff>
          <xdr:row>54</xdr:row>
          <xdr:rowOff>450850</xdr:rowOff>
        </xdr:to>
        <xdr:sp macro="" textlink="">
          <xdr:nvSpPr>
            <xdr:cNvPr id="48135" name="Object 10" hidden="1">
              <a:extLst>
                <a:ext uri="{63B3BB69-23CF-44E3-9099-C40C66FF867C}">
                  <a14:compatExt spid="_x0000_s48135"/>
                </a:ext>
              </a:extLst>
            </xdr:cNvPr>
            <xdr:cNvSpPr/>
          </xdr:nvSpPr>
          <xdr:spPr bwMode="auto">
            <a:xfrm>
              <a:off x="0" y="0"/>
              <a:ext cx="0" cy="0"/>
            </a:xfrm>
            <a:prstGeom prst="rect">
              <a:avLst/>
            </a:prstGeom>
            <a:solidFill>
              <a:srgbClr val="FFFFFF"/>
            </a:solidFill>
          </xdr:spPr>
        </xdr:sp>
        <xdr:clientData/>
      </xdr:twoCellAnchor>
    </mc:Choice>
    <mc:Fallback/>
  </mc:AlternateContent>
</xdr:wsDr>
</file>

<file path=xl/drawings/drawing48.xml><?xml version="1.0" encoding="utf-8"?>
<xdr:wsDr xmlns:xdr="http://schemas.openxmlformats.org/drawingml/2006/spreadsheetDrawing" xmlns:a="http://schemas.openxmlformats.org/drawingml/2006/main">
  <xdr:twoCellAnchor>
    <xdr:from>
      <xdr:col>9</xdr:col>
      <xdr:colOff>197515</xdr:colOff>
      <xdr:row>1</xdr:row>
      <xdr:rowOff>22440</xdr:rowOff>
    </xdr:from>
    <xdr:to>
      <xdr:col>12</xdr:col>
      <xdr:colOff>42334</xdr:colOff>
      <xdr:row>2</xdr:row>
      <xdr:rowOff>158751</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000-000003000000}"/>
            </a:ext>
          </a:extLst>
        </xdr:cNvPr>
        <xdr:cNvSpPr/>
      </xdr:nvSpPr>
      <xdr:spPr>
        <a:xfrm>
          <a:off x="5722015" y="203415"/>
          <a:ext cx="1445019" cy="307761"/>
        </a:xfrm>
        <a:prstGeom prst="bevel">
          <a:avLst/>
        </a:prstGeom>
        <a:solidFill>
          <a:srgbClr val="FFFFCC"/>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lnSpc>
              <a:spcPts val="1200"/>
            </a:lnSpc>
          </a:pPr>
          <a:r>
            <a:rPr kumimoji="1" lang="ja-JP" altLang="en-US" sz="1000">
              <a:solidFill>
                <a:sysClr val="windowText" lastClr="000000"/>
              </a:solidFill>
            </a:rPr>
            <a:t>パラメーター 一覧表</a:t>
          </a:r>
        </a:p>
      </xdr:txBody>
    </xdr:sp>
    <xdr:clientData fPrintsWithSheet="0"/>
  </xdr:twoCellAnchor>
  <xdr:twoCellAnchor>
    <xdr:from>
      <xdr:col>9</xdr:col>
      <xdr:colOff>286415</xdr:colOff>
      <xdr:row>28</xdr:row>
      <xdr:rowOff>178015</xdr:rowOff>
    </xdr:from>
    <xdr:to>
      <xdr:col>12</xdr:col>
      <xdr:colOff>123825</xdr:colOff>
      <xdr:row>29</xdr:row>
      <xdr:rowOff>240243</xdr:rowOff>
    </xdr:to>
    <xdr:sp macro="" textlink="">
      <xdr:nvSpPr>
        <xdr:cNvPr id="3" name="額縁 2">
          <a:hlinkClick xmlns:r="http://schemas.openxmlformats.org/officeDocument/2006/relationships" r:id="rId2"/>
          <a:extLst>
            <a:ext uri="{FF2B5EF4-FFF2-40B4-BE49-F238E27FC236}">
              <a16:creationId xmlns:a16="http://schemas.microsoft.com/office/drawing/2014/main" id="{00000000-0008-0000-0000-000007000000}"/>
            </a:ext>
          </a:extLst>
        </xdr:cNvPr>
        <xdr:cNvSpPr/>
      </xdr:nvSpPr>
      <xdr:spPr>
        <a:xfrm>
          <a:off x="5810915" y="6893140"/>
          <a:ext cx="1437610" cy="309878"/>
        </a:xfrm>
        <a:prstGeom prst="bevel">
          <a:avLst/>
        </a:prstGeom>
        <a:solidFill>
          <a:srgbClr val="00B0F0"/>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lnSpc>
              <a:spcPts val="1200"/>
            </a:lnSpc>
          </a:pPr>
          <a:r>
            <a:rPr kumimoji="1" lang="ja-JP" altLang="en-US" sz="1000">
              <a:solidFill>
                <a:sysClr val="windowText" lastClr="000000"/>
              </a:solidFill>
            </a:rPr>
            <a:t>印刷レポートへ</a:t>
          </a:r>
        </a:p>
      </xdr:txBody>
    </xdr:sp>
    <xdr:clientData fPrintsWithSheet="0"/>
  </xdr:twoCellAnchor>
</xdr:wsDr>
</file>

<file path=xl/drawings/drawing49.xml><?xml version="1.0" encoding="utf-8"?>
<xdr:wsDr xmlns:xdr="http://schemas.openxmlformats.org/drawingml/2006/spreadsheetDrawing" xmlns:a="http://schemas.openxmlformats.org/drawingml/2006/main">
  <xdr:twoCellAnchor>
    <xdr:from>
      <xdr:col>42</xdr:col>
      <xdr:colOff>154609</xdr:colOff>
      <xdr:row>0</xdr:row>
      <xdr:rowOff>131418</xdr:rowOff>
    </xdr:from>
    <xdr:to>
      <xdr:col>47</xdr:col>
      <xdr:colOff>270427</xdr:colOff>
      <xdr:row>17</xdr:row>
      <xdr:rowOff>46797</xdr:rowOff>
    </xdr:to>
    <xdr:graphicFrame macro="">
      <xdr:nvGraphicFramePr>
        <xdr:cNvPr id="2" name="グラフ 1">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36</xdr:col>
      <xdr:colOff>467966</xdr:colOff>
      <xdr:row>1</xdr:row>
      <xdr:rowOff>96632</xdr:rowOff>
    </xdr:from>
    <xdr:to>
      <xdr:col>41</xdr:col>
      <xdr:colOff>487016</xdr:colOff>
      <xdr:row>18</xdr:row>
      <xdr:rowOff>9250</xdr:rowOff>
    </xdr:to>
    <xdr:graphicFrame macro="">
      <xdr:nvGraphicFramePr>
        <xdr:cNvPr id="3" name="グラフ 2">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xdr:from>
          <xdr:col>2</xdr:col>
          <xdr:colOff>107950</xdr:colOff>
          <xdr:row>52</xdr:row>
          <xdr:rowOff>57150</xdr:rowOff>
        </xdr:from>
        <xdr:to>
          <xdr:col>4</xdr:col>
          <xdr:colOff>781050</xdr:colOff>
          <xdr:row>53</xdr:row>
          <xdr:rowOff>0</xdr:rowOff>
        </xdr:to>
        <xdr:sp macro="" textlink="">
          <xdr:nvSpPr>
            <xdr:cNvPr id="50177" name="Object 1" hidden="1">
              <a:extLst>
                <a:ext uri="{63B3BB69-23CF-44E3-9099-C40C66FF867C}">
                  <a14:compatExt spid="_x0000_s50177"/>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1003300</xdr:colOff>
          <xdr:row>53</xdr:row>
          <xdr:rowOff>38100</xdr:rowOff>
        </xdr:from>
        <xdr:to>
          <xdr:col>5</xdr:col>
          <xdr:colOff>0</xdr:colOff>
          <xdr:row>54</xdr:row>
          <xdr:rowOff>0</xdr:rowOff>
        </xdr:to>
        <xdr:sp macro="" textlink="">
          <xdr:nvSpPr>
            <xdr:cNvPr id="50178" name="Object 2" hidden="1">
              <a:extLst>
                <a:ext uri="{63B3BB69-23CF-44E3-9099-C40C66FF867C}">
                  <a14:compatExt spid="_x0000_s50178"/>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51</xdr:row>
          <xdr:rowOff>19050</xdr:rowOff>
        </xdr:from>
        <xdr:to>
          <xdr:col>4</xdr:col>
          <xdr:colOff>584200</xdr:colOff>
          <xdr:row>51</xdr:row>
          <xdr:rowOff>438150</xdr:rowOff>
        </xdr:to>
        <xdr:sp macro="" textlink="">
          <xdr:nvSpPr>
            <xdr:cNvPr id="50179" name="Object 3" hidden="1">
              <a:extLst>
                <a:ext uri="{63B3BB69-23CF-44E3-9099-C40C66FF867C}">
                  <a14:compatExt spid="_x0000_s50179"/>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469900</xdr:colOff>
          <xdr:row>4</xdr:row>
          <xdr:rowOff>76200</xdr:rowOff>
        </xdr:from>
        <xdr:to>
          <xdr:col>4</xdr:col>
          <xdr:colOff>527050</xdr:colOff>
          <xdr:row>8</xdr:row>
          <xdr:rowOff>12700</xdr:rowOff>
        </xdr:to>
        <xdr:sp macro="" textlink="">
          <xdr:nvSpPr>
            <xdr:cNvPr id="50180" name="Object 6" hidden="1">
              <a:extLst>
                <a:ext uri="{63B3BB69-23CF-44E3-9099-C40C66FF867C}">
                  <a14:compatExt spid="_x0000_s5018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0</xdr:colOff>
          <xdr:row>4</xdr:row>
          <xdr:rowOff>57150</xdr:rowOff>
        </xdr:from>
        <xdr:to>
          <xdr:col>13</xdr:col>
          <xdr:colOff>127000</xdr:colOff>
          <xdr:row>7</xdr:row>
          <xdr:rowOff>146050</xdr:rowOff>
        </xdr:to>
        <xdr:sp macro="" textlink="">
          <xdr:nvSpPr>
            <xdr:cNvPr id="50181" name="Object 7" hidden="1">
              <a:extLst>
                <a:ext uri="{63B3BB69-23CF-44E3-9099-C40C66FF867C}">
                  <a14:compatExt spid="_x0000_s50181"/>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565150</xdr:colOff>
          <xdr:row>4</xdr:row>
          <xdr:rowOff>38100</xdr:rowOff>
        </xdr:from>
        <xdr:to>
          <xdr:col>9</xdr:col>
          <xdr:colOff>641350</xdr:colOff>
          <xdr:row>8</xdr:row>
          <xdr:rowOff>50800</xdr:rowOff>
        </xdr:to>
        <xdr:sp macro="" textlink="">
          <xdr:nvSpPr>
            <xdr:cNvPr id="50182" name="Object 8" hidden="1">
              <a:extLst>
                <a:ext uri="{63B3BB69-23CF-44E3-9099-C40C66FF867C}">
                  <a14:compatExt spid="_x0000_s50182"/>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57150</xdr:colOff>
          <xdr:row>54</xdr:row>
          <xdr:rowOff>12700</xdr:rowOff>
        </xdr:from>
        <xdr:to>
          <xdr:col>4</xdr:col>
          <xdr:colOff>717550</xdr:colOff>
          <xdr:row>54</xdr:row>
          <xdr:rowOff>450850</xdr:rowOff>
        </xdr:to>
        <xdr:sp macro="" textlink="">
          <xdr:nvSpPr>
            <xdr:cNvPr id="50183" name="Object 10" hidden="1">
              <a:extLst>
                <a:ext uri="{63B3BB69-23CF-44E3-9099-C40C66FF867C}">
                  <a14:compatExt spid="_x0000_s50183"/>
                </a:ext>
              </a:extLst>
            </xdr:cNvPr>
            <xdr:cNvSpPr/>
          </xdr:nvSpPr>
          <xdr:spPr bwMode="auto">
            <a:xfrm>
              <a:off x="0" y="0"/>
              <a:ext cx="0" cy="0"/>
            </a:xfrm>
            <a:prstGeom prst="rect">
              <a:avLst/>
            </a:prstGeom>
            <a:solidFill>
              <a:srgbClr val="FFFFFF"/>
            </a:solidFill>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8</xdr:col>
      <xdr:colOff>352425</xdr:colOff>
      <xdr:row>1</xdr:row>
      <xdr:rowOff>0</xdr:rowOff>
    </xdr:from>
    <xdr:to>
      <xdr:col>9</xdr:col>
      <xdr:colOff>647700</xdr:colOff>
      <xdr:row>2</xdr:row>
      <xdr:rowOff>161026</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0100-000003000000}"/>
            </a:ext>
          </a:extLst>
        </xdr:cNvPr>
        <xdr:cNvSpPr/>
      </xdr:nvSpPr>
      <xdr:spPr>
        <a:xfrm>
          <a:off x="7467600" y="171450"/>
          <a:ext cx="981075" cy="332476"/>
        </a:xfrm>
        <a:prstGeom prst="bevel">
          <a:avLst/>
        </a:prstGeom>
        <a:solidFill>
          <a:schemeClr val="accent3">
            <a:lumMod val="20000"/>
            <a:lumOff val="8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lnSpc>
              <a:spcPts val="1200"/>
            </a:lnSpc>
          </a:pPr>
          <a:r>
            <a:rPr kumimoji="1" lang="ja-JP" altLang="en-US" sz="1000">
              <a:solidFill>
                <a:sysClr val="windowText" lastClr="000000"/>
              </a:solidFill>
            </a:rPr>
            <a:t>入力シートへ</a:t>
          </a:r>
        </a:p>
      </xdr:txBody>
    </xdr:sp>
    <xdr:clientData fPrintsWithSheet="0"/>
  </xdr:twoCellAnchor>
</xdr:wsDr>
</file>

<file path=xl/drawings/drawing50.xml><?xml version="1.0" encoding="utf-8"?>
<xdr:wsDr xmlns:xdr="http://schemas.openxmlformats.org/drawingml/2006/spreadsheetDrawing" xmlns:a="http://schemas.openxmlformats.org/drawingml/2006/main">
  <xdr:twoCellAnchor>
    <xdr:from>
      <xdr:col>9</xdr:col>
      <xdr:colOff>197515</xdr:colOff>
      <xdr:row>1</xdr:row>
      <xdr:rowOff>22440</xdr:rowOff>
    </xdr:from>
    <xdr:to>
      <xdr:col>12</xdr:col>
      <xdr:colOff>42334</xdr:colOff>
      <xdr:row>2</xdr:row>
      <xdr:rowOff>158751</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000-000003000000}"/>
            </a:ext>
          </a:extLst>
        </xdr:cNvPr>
        <xdr:cNvSpPr/>
      </xdr:nvSpPr>
      <xdr:spPr>
        <a:xfrm>
          <a:off x="5722015" y="203415"/>
          <a:ext cx="1445019" cy="307761"/>
        </a:xfrm>
        <a:prstGeom prst="bevel">
          <a:avLst/>
        </a:prstGeom>
        <a:solidFill>
          <a:srgbClr val="FFFFCC"/>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lnSpc>
              <a:spcPts val="1200"/>
            </a:lnSpc>
          </a:pPr>
          <a:r>
            <a:rPr kumimoji="1" lang="ja-JP" altLang="en-US" sz="1000">
              <a:solidFill>
                <a:sysClr val="windowText" lastClr="000000"/>
              </a:solidFill>
            </a:rPr>
            <a:t>パラメーター 一覧表</a:t>
          </a:r>
        </a:p>
      </xdr:txBody>
    </xdr:sp>
    <xdr:clientData fPrintsWithSheet="0"/>
  </xdr:twoCellAnchor>
  <xdr:twoCellAnchor>
    <xdr:from>
      <xdr:col>9</xdr:col>
      <xdr:colOff>286415</xdr:colOff>
      <xdr:row>28</xdr:row>
      <xdr:rowOff>178015</xdr:rowOff>
    </xdr:from>
    <xdr:to>
      <xdr:col>12</xdr:col>
      <xdr:colOff>123825</xdr:colOff>
      <xdr:row>29</xdr:row>
      <xdr:rowOff>240243</xdr:rowOff>
    </xdr:to>
    <xdr:sp macro="" textlink="">
      <xdr:nvSpPr>
        <xdr:cNvPr id="3" name="額縁 2">
          <a:hlinkClick xmlns:r="http://schemas.openxmlformats.org/officeDocument/2006/relationships" r:id="rId2"/>
          <a:extLst>
            <a:ext uri="{FF2B5EF4-FFF2-40B4-BE49-F238E27FC236}">
              <a16:creationId xmlns:a16="http://schemas.microsoft.com/office/drawing/2014/main" id="{00000000-0008-0000-0000-000007000000}"/>
            </a:ext>
          </a:extLst>
        </xdr:cNvPr>
        <xdr:cNvSpPr/>
      </xdr:nvSpPr>
      <xdr:spPr>
        <a:xfrm>
          <a:off x="5810915" y="6893140"/>
          <a:ext cx="1437610" cy="309878"/>
        </a:xfrm>
        <a:prstGeom prst="bevel">
          <a:avLst/>
        </a:prstGeom>
        <a:solidFill>
          <a:srgbClr val="00B0F0"/>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lnSpc>
              <a:spcPts val="1200"/>
            </a:lnSpc>
          </a:pPr>
          <a:r>
            <a:rPr kumimoji="1" lang="ja-JP" altLang="en-US" sz="1000">
              <a:solidFill>
                <a:sysClr val="windowText" lastClr="000000"/>
              </a:solidFill>
            </a:rPr>
            <a:t>印刷レポートへ</a:t>
          </a:r>
        </a:p>
      </xdr:txBody>
    </xdr:sp>
    <xdr:clientData fPrintsWithSheet="0"/>
  </xdr:twoCellAnchor>
</xdr:wsDr>
</file>

<file path=xl/drawings/drawing51.xml><?xml version="1.0" encoding="utf-8"?>
<xdr:wsDr xmlns:xdr="http://schemas.openxmlformats.org/drawingml/2006/spreadsheetDrawing" xmlns:a="http://schemas.openxmlformats.org/drawingml/2006/main">
  <xdr:twoCellAnchor>
    <xdr:from>
      <xdr:col>42</xdr:col>
      <xdr:colOff>154609</xdr:colOff>
      <xdr:row>0</xdr:row>
      <xdr:rowOff>131418</xdr:rowOff>
    </xdr:from>
    <xdr:to>
      <xdr:col>47</xdr:col>
      <xdr:colOff>270427</xdr:colOff>
      <xdr:row>17</xdr:row>
      <xdr:rowOff>46797</xdr:rowOff>
    </xdr:to>
    <xdr:graphicFrame macro="">
      <xdr:nvGraphicFramePr>
        <xdr:cNvPr id="2" name="グラフ 1">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36</xdr:col>
      <xdr:colOff>467966</xdr:colOff>
      <xdr:row>1</xdr:row>
      <xdr:rowOff>96632</xdr:rowOff>
    </xdr:from>
    <xdr:to>
      <xdr:col>41</xdr:col>
      <xdr:colOff>487016</xdr:colOff>
      <xdr:row>18</xdr:row>
      <xdr:rowOff>9250</xdr:rowOff>
    </xdr:to>
    <xdr:graphicFrame macro="">
      <xdr:nvGraphicFramePr>
        <xdr:cNvPr id="3" name="グラフ 2">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xdr:from>
          <xdr:col>2</xdr:col>
          <xdr:colOff>107950</xdr:colOff>
          <xdr:row>52</xdr:row>
          <xdr:rowOff>57150</xdr:rowOff>
        </xdr:from>
        <xdr:to>
          <xdr:col>4</xdr:col>
          <xdr:colOff>781050</xdr:colOff>
          <xdr:row>53</xdr:row>
          <xdr:rowOff>0</xdr:rowOff>
        </xdr:to>
        <xdr:sp macro="" textlink="">
          <xdr:nvSpPr>
            <xdr:cNvPr id="52225" name="Object 1" hidden="1">
              <a:extLst>
                <a:ext uri="{63B3BB69-23CF-44E3-9099-C40C66FF867C}">
                  <a14:compatExt spid="_x0000_s52225"/>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1003300</xdr:colOff>
          <xdr:row>53</xdr:row>
          <xdr:rowOff>38100</xdr:rowOff>
        </xdr:from>
        <xdr:to>
          <xdr:col>5</xdr:col>
          <xdr:colOff>0</xdr:colOff>
          <xdr:row>54</xdr:row>
          <xdr:rowOff>0</xdr:rowOff>
        </xdr:to>
        <xdr:sp macro="" textlink="">
          <xdr:nvSpPr>
            <xdr:cNvPr id="52226" name="Object 2" hidden="1">
              <a:extLst>
                <a:ext uri="{63B3BB69-23CF-44E3-9099-C40C66FF867C}">
                  <a14:compatExt spid="_x0000_s52226"/>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51</xdr:row>
          <xdr:rowOff>19050</xdr:rowOff>
        </xdr:from>
        <xdr:to>
          <xdr:col>4</xdr:col>
          <xdr:colOff>584200</xdr:colOff>
          <xdr:row>51</xdr:row>
          <xdr:rowOff>438150</xdr:rowOff>
        </xdr:to>
        <xdr:sp macro="" textlink="">
          <xdr:nvSpPr>
            <xdr:cNvPr id="52227" name="Object 3" hidden="1">
              <a:extLst>
                <a:ext uri="{63B3BB69-23CF-44E3-9099-C40C66FF867C}">
                  <a14:compatExt spid="_x0000_s52227"/>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469900</xdr:colOff>
          <xdr:row>4</xdr:row>
          <xdr:rowOff>76200</xdr:rowOff>
        </xdr:from>
        <xdr:to>
          <xdr:col>4</xdr:col>
          <xdr:colOff>527050</xdr:colOff>
          <xdr:row>8</xdr:row>
          <xdr:rowOff>12700</xdr:rowOff>
        </xdr:to>
        <xdr:sp macro="" textlink="">
          <xdr:nvSpPr>
            <xdr:cNvPr id="52228" name="Object 6" hidden="1">
              <a:extLst>
                <a:ext uri="{63B3BB69-23CF-44E3-9099-C40C66FF867C}">
                  <a14:compatExt spid="_x0000_s52228"/>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0</xdr:colOff>
          <xdr:row>4</xdr:row>
          <xdr:rowOff>57150</xdr:rowOff>
        </xdr:from>
        <xdr:to>
          <xdr:col>13</xdr:col>
          <xdr:colOff>127000</xdr:colOff>
          <xdr:row>7</xdr:row>
          <xdr:rowOff>146050</xdr:rowOff>
        </xdr:to>
        <xdr:sp macro="" textlink="">
          <xdr:nvSpPr>
            <xdr:cNvPr id="52229" name="Object 7" hidden="1">
              <a:extLst>
                <a:ext uri="{63B3BB69-23CF-44E3-9099-C40C66FF867C}">
                  <a14:compatExt spid="_x0000_s52229"/>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565150</xdr:colOff>
          <xdr:row>4</xdr:row>
          <xdr:rowOff>38100</xdr:rowOff>
        </xdr:from>
        <xdr:to>
          <xdr:col>9</xdr:col>
          <xdr:colOff>641350</xdr:colOff>
          <xdr:row>8</xdr:row>
          <xdr:rowOff>50800</xdr:rowOff>
        </xdr:to>
        <xdr:sp macro="" textlink="">
          <xdr:nvSpPr>
            <xdr:cNvPr id="52230" name="Object 8" hidden="1">
              <a:extLst>
                <a:ext uri="{63B3BB69-23CF-44E3-9099-C40C66FF867C}">
                  <a14:compatExt spid="_x0000_s5223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57150</xdr:colOff>
          <xdr:row>54</xdr:row>
          <xdr:rowOff>12700</xdr:rowOff>
        </xdr:from>
        <xdr:to>
          <xdr:col>4</xdr:col>
          <xdr:colOff>717550</xdr:colOff>
          <xdr:row>54</xdr:row>
          <xdr:rowOff>450850</xdr:rowOff>
        </xdr:to>
        <xdr:sp macro="" textlink="">
          <xdr:nvSpPr>
            <xdr:cNvPr id="52231" name="Object 10" hidden="1">
              <a:extLst>
                <a:ext uri="{63B3BB69-23CF-44E3-9099-C40C66FF867C}">
                  <a14:compatExt spid="_x0000_s52231"/>
                </a:ext>
              </a:extLst>
            </xdr:cNvPr>
            <xdr:cNvSpPr/>
          </xdr:nvSpPr>
          <xdr:spPr bwMode="auto">
            <a:xfrm>
              <a:off x="0" y="0"/>
              <a:ext cx="0" cy="0"/>
            </a:xfrm>
            <a:prstGeom prst="rect">
              <a:avLst/>
            </a:prstGeom>
            <a:solidFill>
              <a:srgbClr val="FFFFFF"/>
            </a:solidFill>
          </xdr:spPr>
        </xdr:sp>
        <xdr:clientData/>
      </xdr:twoCellAnchor>
    </mc:Choice>
    <mc:Fallback/>
  </mc:AlternateContent>
</xdr:wsDr>
</file>

<file path=xl/drawings/drawing52.xml><?xml version="1.0" encoding="utf-8"?>
<xdr:wsDr xmlns:xdr="http://schemas.openxmlformats.org/drawingml/2006/spreadsheetDrawing" xmlns:a="http://schemas.openxmlformats.org/drawingml/2006/main">
  <xdr:twoCellAnchor>
    <xdr:from>
      <xdr:col>9</xdr:col>
      <xdr:colOff>197515</xdr:colOff>
      <xdr:row>1</xdr:row>
      <xdr:rowOff>22440</xdr:rowOff>
    </xdr:from>
    <xdr:to>
      <xdr:col>12</xdr:col>
      <xdr:colOff>42334</xdr:colOff>
      <xdr:row>2</xdr:row>
      <xdr:rowOff>158751</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000-000003000000}"/>
            </a:ext>
          </a:extLst>
        </xdr:cNvPr>
        <xdr:cNvSpPr/>
      </xdr:nvSpPr>
      <xdr:spPr>
        <a:xfrm>
          <a:off x="5722015" y="203415"/>
          <a:ext cx="1445019" cy="307761"/>
        </a:xfrm>
        <a:prstGeom prst="bevel">
          <a:avLst/>
        </a:prstGeom>
        <a:solidFill>
          <a:srgbClr val="FFFFCC"/>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lnSpc>
              <a:spcPts val="1200"/>
            </a:lnSpc>
          </a:pPr>
          <a:r>
            <a:rPr kumimoji="1" lang="ja-JP" altLang="en-US" sz="1000">
              <a:solidFill>
                <a:sysClr val="windowText" lastClr="000000"/>
              </a:solidFill>
            </a:rPr>
            <a:t>パラメーター 一覧表</a:t>
          </a:r>
        </a:p>
      </xdr:txBody>
    </xdr:sp>
    <xdr:clientData fPrintsWithSheet="0"/>
  </xdr:twoCellAnchor>
  <xdr:twoCellAnchor>
    <xdr:from>
      <xdr:col>9</xdr:col>
      <xdr:colOff>286415</xdr:colOff>
      <xdr:row>28</xdr:row>
      <xdr:rowOff>178015</xdr:rowOff>
    </xdr:from>
    <xdr:to>
      <xdr:col>12</xdr:col>
      <xdr:colOff>123825</xdr:colOff>
      <xdr:row>29</xdr:row>
      <xdr:rowOff>240243</xdr:rowOff>
    </xdr:to>
    <xdr:sp macro="" textlink="">
      <xdr:nvSpPr>
        <xdr:cNvPr id="3" name="額縁 2">
          <a:hlinkClick xmlns:r="http://schemas.openxmlformats.org/officeDocument/2006/relationships" r:id="rId2"/>
          <a:extLst>
            <a:ext uri="{FF2B5EF4-FFF2-40B4-BE49-F238E27FC236}">
              <a16:creationId xmlns:a16="http://schemas.microsoft.com/office/drawing/2014/main" id="{00000000-0008-0000-0000-000007000000}"/>
            </a:ext>
          </a:extLst>
        </xdr:cNvPr>
        <xdr:cNvSpPr/>
      </xdr:nvSpPr>
      <xdr:spPr>
        <a:xfrm>
          <a:off x="5810915" y="6893140"/>
          <a:ext cx="1437610" cy="309878"/>
        </a:xfrm>
        <a:prstGeom prst="bevel">
          <a:avLst/>
        </a:prstGeom>
        <a:solidFill>
          <a:srgbClr val="00B0F0"/>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lnSpc>
              <a:spcPts val="1200"/>
            </a:lnSpc>
          </a:pPr>
          <a:r>
            <a:rPr kumimoji="1" lang="ja-JP" altLang="en-US" sz="1000">
              <a:solidFill>
                <a:sysClr val="windowText" lastClr="000000"/>
              </a:solidFill>
            </a:rPr>
            <a:t>印刷レポートへ</a:t>
          </a:r>
        </a:p>
      </xdr:txBody>
    </xdr:sp>
    <xdr:clientData fPrintsWithSheet="0"/>
  </xdr:twoCellAnchor>
</xdr:wsDr>
</file>

<file path=xl/drawings/drawing53.xml><?xml version="1.0" encoding="utf-8"?>
<xdr:wsDr xmlns:xdr="http://schemas.openxmlformats.org/drawingml/2006/spreadsheetDrawing" xmlns:a="http://schemas.openxmlformats.org/drawingml/2006/main">
  <xdr:twoCellAnchor>
    <xdr:from>
      <xdr:col>42</xdr:col>
      <xdr:colOff>154609</xdr:colOff>
      <xdr:row>0</xdr:row>
      <xdr:rowOff>131418</xdr:rowOff>
    </xdr:from>
    <xdr:to>
      <xdr:col>47</xdr:col>
      <xdr:colOff>270427</xdr:colOff>
      <xdr:row>17</xdr:row>
      <xdr:rowOff>46797</xdr:rowOff>
    </xdr:to>
    <xdr:graphicFrame macro="">
      <xdr:nvGraphicFramePr>
        <xdr:cNvPr id="2" name="グラフ 1">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36</xdr:col>
      <xdr:colOff>467966</xdr:colOff>
      <xdr:row>1</xdr:row>
      <xdr:rowOff>96632</xdr:rowOff>
    </xdr:from>
    <xdr:to>
      <xdr:col>41</xdr:col>
      <xdr:colOff>487016</xdr:colOff>
      <xdr:row>18</xdr:row>
      <xdr:rowOff>9250</xdr:rowOff>
    </xdr:to>
    <xdr:graphicFrame macro="">
      <xdr:nvGraphicFramePr>
        <xdr:cNvPr id="3" name="グラフ 2">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xdr:from>
          <xdr:col>2</xdr:col>
          <xdr:colOff>107950</xdr:colOff>
          <xdr:row>52</xdr:row>
          <xdr:rowOff>57150</xdr:rowOff>
        </xdr:from>
        <xdr:to>
          <xdr:col>4</xdr:col>
          <xdr:colOff>781050</xdr:colOff>
          <xdr:row>53</xdr:row>
          <xdr:rowOff>0</xdr:rowOff>
        </xdr:to>
        <xdr:sp macro="" textlink="">
          <xdr:nvSpPr>
            <xdr:cNvPr id="54273" name="Object 1" hidden="1">
              <a:extLst>
                <a:ext uri="{63B3BB69-23CF-44E3-9099-C40C66FF867C}">
                  <a14:compatExt spid="_x0000_s54273"/>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1003300</xdr:colOff>
          <xdr:row>53</xdr:row>
          <xdr:rowOff>38100</xdr:rowOff>
        </xdr:from>
        <xdr:to>
          <xdr:col>5</xdr:col>
          <xdr:colOff>0</xdr:colOff>
          <xdr:row>54</xdr:row>
          <xdr:rowOff>0</xdr:rowOff>
        </xdr:to>
        <xdr:sp macro="" textlink="">
          <xdr:nvSpPr>
            <xdr:cNvPr id="54274" name="Object 2" hidden="1">
              <a:extLst>
                <a:ext uri="{63B3BB69-23CF-44E3-9099-C40C66FF867C}">
                  <a14:compatExt spid="_x0000_s54274"/>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51</xdr:row>
          <xdr:rowOff>19050</xdr:rowOff>
        </xdr:from>
        <xdr:to>
          <xdr:col>4</xdr:col>
          <xdr:colOff>584200</xdr:colOff>
          <xdr:row>51</xdr:row>
          <xdr:rowOff>438150</xdr:rowOff>
        </xdr:to>
        <xdr:sp macro="" textlink="">
          <xdr:nvSpPr>
            <xdr:cNvPr id="54275" name="Object 3" hidden="1">
              <a:extLst>
                <a:ext uri="{63B3BB69-23CF-44E3-9099-C40C66FF867C}">
                  <a14:compatExt spid="_x0000_s54275"/>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469900</xdr:colOff>
          <xdr:row>4</xdr:row>
          <xdr:rowOff>76200</xdr:rowOff>
        </xdr:from>
        <xdr:to>
          <xdr:col>4</xdr:col>
          <xdr:colOff>527050</xdr:colOff>
          <xdr:row>8</xdr:row>
          <xdr:rowOff>12700</xdr:rowOff>
        </xdr:to>
        <xdr:sp macro="" textlink="">
          <xdr:nvSpPr>
            <xdr:cNvPr id="54276" name="Object 6" hidden="1">
              <a:extLst>
                <a:ext uri="{63B3BB69-23CF-44E3-9099-C40C66FF867C}">
                  <a14:compatExt spid="_x0000_s54276"/>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0</xdr:colOff>
          <xdr:row>4</xdr:row>
          <xdr:rowOff>57150</xdr:rowOff>
        </xdr:from>
        <xdr:to>
          <xdr:col>13</xdr:col>
          <xdr:colOff>127000</xdr:colOff>
          <xdr:row>7</xdr:row>
          <xdr:rowOff>146050</xdr:rowOff>
        </xdr:to>
        <xdr:sp macro="" textlink="">
          <xdr:nvSpPr>
            <xdr:cNvPr id="54277" name="Object 7" hidden="1">
              <a:extLst>
                <a:ext uri="{63B3BB69-23CF-44E3-9099-C40C66FF867C}">
                  <a14:compatExt spid="_x0000_s54277"/>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565150</xdr:colOff>
          <xdr:row>4</xdr:row>
          <xdr:rowOff>38100</xdr:rowOff>
        </xdr:from>
        <xdr:to>
          <xdr:col>9</xdr:col>
          <xdr:colOff>641350</xdr:colOff>
          <xdr:row>8</xdr:row>
          <xdr:rowOff>50800</xdr:rowOff>
        </xdr:to>
        <xdr:sp macro="" textlink="">
          <xdr:nvSpPr>
            <xdr:cNvPr id="54278" name="Object 8" hidden="1">
              <a:extLst>
                <a:ext uri="{63B3BB69-23CF-44E3-9099-C40C66FF867C}">
                  <a14:compatExt spid="_x0000_s54278"/>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57150</xdr:colOff>
          <xdr:row>54</xdr:row>
          <xdr:rowOff>12700</xdr:rowOff>
        </xdr:from>
        <xdr:to>
          <xdr:col>4</xdr:col>
          <xdr:colOff>717550</xdr:colOff>
          <xdr:row>54</xdr:row>
          <xdr:rowOff>450850</xdr:rowOff>
        </xdr:to>
        <xdr:sp macro="" textlink="">
          <xdr:nvSpPr>
            <xdr:cNvPr id="54279" name="Object 10" hidden="1">
              <a:extLst>
                <a:ext uri="{63B3BB69-23CF-44E3-9099-C40C66FF867C}">
                  <a14:compatExt spid="_x0000_s54279"/>
                </a:ext>
              </a:extLst>
            </xdr:cNvPr>
            <xdr:cNvSpPr/>
          </xdr:nvSpPr>
          <xdr:spPr bwMode="auto">
            <a:xfrm>
              <a:off x="0" y="0"/>
              <a:ext cx="0" cy="0"/>
            </a:xfrm>
            <a:prstGeom prst="rect">
              <a:avLst/>
            </a:prstGeom>
            <a:solidFill>
              <a:srgbClr val="FFFFFF"/>
            </a:solidFill>
          </xdr:spPr>
        </xdr:sp>
        <xdr:clientData/>
      </xdr:twoCellAnchor>
    </mc:Choice>
    <mc:Fallback/>
  </mc:AlternateContent>
</xdr:wsDr>
</file>

<file path=xl/drawings/drawing54.xml><?xml version="1.0" encoding="utf-8"?>
<xdr:wsDr xmlns:xdr="http://schemas.openxmlformats.org/drawingml/2006/spreadsheetDrawing" xmlns:a="http://schemas.openxmlformats.org/drawingml/2006/main">
  <xdr:twoCellAnchor>
    <xdr:from>
      <xdr:col>9</xdr:col>
      <xdr:colOff>197515</xdr:colOff>
      <xdr:row>1</xdr:row>
      <xdr:rowOff>22440</xdr:rowOff>
    </xdr:from>
    <xdr:to>
      <xdr:col>12</xdr:col>
      <xdr:colOff>42334</xdr:colOff>
      <xdr:row>2</xdr:row>
      <xdr:rowOff>158751</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000-000003000000}"/>
            </a:ext>
          </a:extLst>
        </xdr:cNvPr>
        <xdr:cNvSpPr/>
      </xdr:nvSpPr>
      <xdr:spPr>
        <a:xfrm>
          <a:off x="5722015" y="203415"/>
          <a:ext cx="1445019" cy="307761"/>
        </a:xfrm>
        <a:prstGeom prst="bevel">
          <a:avLst/>
        </a:prstGeom>
        <a:solidFill>
          <a:srgbClr val="FFFFCC"/>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lnSpc>
              <a:spcPts val="1200"/>
            </a:lnSpc>
          </a:pPr>
          <a:r>
            <a:rPr kumimoji="1" lang="ja-JP" altLang="en-US" sz="1000">
              <a:solidFill>
                <a:sysClr val="windowText" lastClr="000000"/>
              </a:solidFill>
            </a:rPr>
            <a:t>パラメーター 一覧表</a:t>
          </a:r>
        </a:p>
      </xdr:txBody>
    </xdr:sp>
    <xdr:clientData fPrintsWithSheet="0"/>
  </xdr:twoCellAnchor>
  <xdr:twoCellAnchor>
    <xdr:from>
      <xdr:col>9</xdr:col>
      <xdr:colOff>286415</xdr:colOff>
      <xdr:row>28</xdr:row>
      <xdr:rowOff>178015</xdr:rowOff>
    </xdr:from>
    <xdr:to>
      <xdr:col>12</xdr:col>
      <xdr:colOff>123825</xdr:colOff>
      <xdr:row>29</xdr:row>
      <xdr:rowOff>240243</xdr:rowOff>
    </xdr:to>
    <xdr:sp macro="" textlink="">
      <xdr:nvSpPr>
        <xdr:cNvPr id="3" name="額縁 2">
          <a:hlinkClick xmlns:r="http://schemas.openxmlformats.org/officeDocument/2006/relationships" r:id="rId2"/>
          <a:extLst>
            <a:ext uri="{FF2B5EF4-FFF2-40B4-BE49-F238E27FC236}">
              <a16:creationId xmlns:a16="http://schemas.microsoft.com/office/drawing/2014/main" id="{00000000-0008-0000-0000-000007000000}"/>
            </a:ext>
          </a:extLst>
        </xdr:cNvPr>
        <xdr:cNvSpPr/>
      </xdr:nvSpPr>
      <xdr:spPr>
        <a:xfrm>
          <a:off x="5810915" y="6893140"/>
          <a:ext cx="1437610" cy="309878"/>
        </a:xfrm>
        <a:prstGeom prst="bevel">
          <a:avLst/>
        </a:prstGeom>
        <a:solidFill>
          <a:srgbClr val="00B0F0"/>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lnSpc>
              <a:spcPts val="1200"/>
            </a:lnSpc>
          </a:pPr>
          <a:r>
            <a:rPr kumimoji="1" lang="ja-JP" altLang="en-US" sz="1000">
              <a:solidFill>
                <a:sysClr val="windowText" lastClr="000000"/>
              </a:solidFill>
            </a:rPr>
            <a:t>印刷レポートへ</a:t>
          </a:r>
        </a:p>
      </xdr:txBody>
    </xdr:sp>
    <xdr:clientData fPrintsWithSheet="0"/>
  </xdr:twoCellAnchor>
</xdr:wsDr>
</file>

<file path=xl/drawings/drawing55.xml><?xml version="1.0" encoding="utf-8"?>
<xdr:wsDr xmlns:xdr="http://schemas.openxmlformats.org/drawingml/2006/spreadsheetDrawing" xmlns:a="http://schemas.openxmlformats.org/drawingml/2006/main">
  <xdr:twoCellAnchor>
    <xdr:from>
      <xdr:col>42</xdr:col>
      <xdr:colOff>154609</xdr:colOff>
      <xdr:row>0</xdr:row>
      <xdr:rowOff>131418</xdr:rowOff>
    </xdr:from>
    <xdr:to>
      <xdr:col>47</xdr:col>
      <xdr:colOff>270427</xdr:colOff>
      <xdr:row>17</xdr:row>
      <xdr:rowOff>46797</xdr:rowOff>
    </xdr:to>
    <xdr:graphicFrame macro="">
      <xdr:nvGraphicFramePr>
        <xdr:cNvPr id="2" name="グラフ 1">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36</xdr:col>
      <xdr:colOff>467966</xdr:colOff>
      <xdr:row>1</xdr:row>
      <xdr:rowOff>96632</xdr:rowOff>
    </xdr:from>
    <xdr:to>
      <xdr:col>41</xdr:col>
      <xdr:colOff>487016</xdr:colOff>
      <xdr:row>18</xdr:row>
      <xdr:rowOff>9250</xdr:rowOff>
    </xdr:to>
    <xdr:graphicFrame macro="">
      <xdr:nvGraphicFramePr>
        <xdr:cNvPr id="3" name="グラフ 2">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xdr:from>
          <xdr:col>2</xdr:col>
          <xdr:colOff>107950</xdr:colOff>
          <xdr:row>52</xdr:row>
          <xdr:rowOff>57150</xdr:rowOff>
        </xdr:from>
        <xdr:to>
          <xdr:col>4</xdr:col>
          <xdr:colOff>781050</xdr:colOff>
          <xdr:row>53</xdr:row>
          <xdr:rowOff>0</xdr:rowOff>
        </xdr:to>
        <xdr:sp macro="" textlink="">
          <xdr:nvSpPr>
            <xdr:cNvPr id="56321" name="Object 1" hidden="1">
              <a:extLst>
                <a:ext uri="{63B3BB69-23CF-44E3-9099-C40C66FF867C}">
                  <a14:compatExt spid="_x0000_s56321"/>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1003300</xdr:colOff>
          <xdr:row>53</xdr:row>
          <xdr:rowOff>38100</xdr:rowOff>
        </xdr:from>
        <xdr:to>
          <xdr:col>5</xdr:col>
          <xdr:colOff>0</xdr:colOff>
          <xdr:row>54</xdr:row>
          <xdr:rowOff>0</xdr:rowOff>
        </xdr:to>
        <xdr:sp macro="" textlink="">
          <xdr:nvSpPr>
            <xdr:cNvPr id="56322" name="Object 2" hidden="1">
              <a:extLst>
                <a:ext uri="{63B3BB69-23CF-44E3-9099-C40C66FF867C}">
                  <a14:compatExt spid="_x0000_s56322"/>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51</xdr:row>
          <xdr:rowOff>19050</xdr:rowOff>
        </xdr:from>
        <xdr:to>
          <xdr:col>4</xdr:col>
          <xdr:colOff>584200</xdr:colOff>
          <xdr:row>51</xdr:row>
          <xdr:rowOff>438150</xdr:rowOff>
        </xdr:to>
        <xdr:sp macro="" textlink="">
          <xdr:nvSpPr>
            <xdr:cNvPr id="56323" name="Object 3" hidden="1">
              <a:extLst>
                <a:ext uri="{63B3BB69-23CF-44E3-9099-C40C66FF867C}">
                  <a14:compatExt spid="_x0000_s56323"/>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469900</xdr:colOff>
          <xdr:row>4</xdr:row>
          <xdr:rowOff>76200</xdr:rowOff>
        </xdr:from>
        <xdr:to>
          <xdr:col>4</xdr:col>
          <xdr:colOff>527050</xdr:colOff>
          <xdr:row>8</xdr:row>
          <xdr:rowOff>12700</xdr:rowOff>
        </xdr:to>
        <xdr:sp macro="" textlink="">
          <xdr:nvSpPr>
            <xdr:cNvPr id="56324" name="Object 6" hidden="1">
              <a:extLst>
                <a:ext uri="{63B3BB69-23CF-44E3-9099-C40C66FF867C}">
                  <a14:compatExt spid="_x0000_s56324"/>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0</xdr:colOff>
          <xdr:row>4</xdr:row>
          <xdr:rowOff>57150</xdr:rowOff>
        </xdr:from>
        <xdr:to>
          <xdr:col>13</xdr:col>
          <xdr:colOff>127000</xdr:colOff>
          <xdr:row>7</xdr:row>
          <xdr:rowOff>146050</xdr:rowOff>
        </xdr:to>
        <xdr:sp macro="" textlink="">
          <xdr:nvSpPr>
            <xdr:cNvPr id="56325" name="Object 7" hidden="1">
              <a:extLst>
                <a:ext uri="{63B3BB69-23CF-44E3-9099-C40C66FF867C}">
                  <a14:compatExt spid="_x0000_s56325"/>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565150</xdr:colOff>
          <xdr:row>4</xdr:row>
          <xdr:rowOff>38100</xdr:rowOff>
        </xdr:from>
        <xdr:to>
          <xdr:col>9</xdr:col>
          <xdr:colOff>641350</xdr:colOff>
          <xdr:row>8</xdr:row>
          <xdr:rowOff>50800</xdr:rowOff>
        </xdr:to>
        <xdr:sp macro="" textlink="">
          <xdr:nvSpPr>
            <xdr:cNvPr id="56326" name="Object 8" hidden="1">
              <a:extLst>
                <a:ext uri="{63B3BB69-23CF-44E3-9099-C40C66FF867C}">
                  <a14:compatExt spid="_x0000_s56326"/>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57150</xdr:colOff>
          <xdr:row>54</xdr:row>
          <xdr:rowOff>12700</xdr:rowOff>
        </xdr:from>
        <xdr:to>
          <xdr:col>4</xdr:col>
          <xdr:colOff>717550</xdr:colOff>
          <xdr:row>54</xdr:row>
          <xdr:rowOff>450850</xdr:rowOff>
        </xdr:to>
        <xdr:sp macro="" textlink="">
          <xdr:nvSpPr>
            <xdr:cNvPr id="56327" name="Object 10" hidden="1">
              <a:extLst>
                <a:ext uri="{63B3BB69-23CF-44E3-9099-C40C66FF867C}">
                  <a14:compatExt spid="_x0000_s56327"/>
                </a:ext>
              </a:extLst>
            </xdr:cNvPr>
            <xdr:cNvSpPr/>
          </xdr:nvSpPr>
          <xdr:spPr bwMode="auto">
            <a:xfrm>
              <a:off x="0" y="0"/>
              <a:ext cx="0" cy="0"/>
            </a:xfrm>
            <a:prstGeom prst="rect">
              <a:avLst/>
            </a:prstGeom>
            <a:solidFill>
              <a:srgbClr val="FFFFFF"/>
            </a:solidFill>
          </xdr:spPr>
        </xdr:sp>
        <xdr:clientData/>
      </xdr:twoCellAnchor>
    </mc:Choice>
    <mc:Fallback/>
  </mc:AlternateContent>
</xdr:wsDr>
</file>

<file path=xl/drawings/drawing56.xml><?xml version="1.0" encoding="utf-8"?>
<xdr:wsDr xmlns:xdr="http://schemas.openxmlformats.org/drawingml/2006/spreadsheetDrawing" xmlns:a="http://schemas.openxmlformats.org/drawingml/2006/main">
  <xdr:twoCellAnchor>
    <xdr:from>
      <xdr:col>9</xdr:col>
      <xdr:colOff>197515</xdr:colOff>
      <xdr:row>1</xdr:row>
      <xdr:rowOff>22440</xdr:rowOff>
    </xdr:from>
    <xdr:to>
      <xdr:col>12</xdr:col>
      <xdr:colOff>42334</xdr:colOff>
      <xdr:row>2</xdr:row>
      <xdr:rowOff>158751</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000-000003000000}"/>
            </a:ext>
          </a:extLst>
        </xdr:cNvPr>
        <xdr:cNvSpPr/>
      </xdr:nvSpPr>
      <xdr:spPr>
        <a:xfrm>
          <a:off x="5722015" y="203415"/>
          <a:ext cx="1445019" cy="307761"/>
        </a:xfrm>
        <a:prstGeom prst="bevel">
          <a:avLst/>
        </a:prstGeom>
        <a:solidFill>
          <a:srgbClr val="FFFFCC"/>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lnSpc>
              <a:spcPts val="1200"/>
            </a:lnSpc>
          </a:pPr>
          <a:r>
            <a:rPr kumimoji="1" lang="ja-JP" altLang="en-US" sz="1000">
              <a:solidFill>
                <a:sysClr val="windowText" lastClr="000000"/>
              </a:solidFill>
            </a:rPr>
            <a:t>パラメーター 一覧表</a:t>
          </a:r>
        </a:p>
      </xdr:txBody>
    </xdr:sp>
    <xdr:clientData fPrintsWithSheet="0"/>
  </xdr:twoCellAnchor>
  <xdr:twoCellAnchor>
    <xdr:from>
      <xdr:col>9</xdr:col>
      <xdr:colOff>286415</xdr:colOff>
      <xdr:row>28</xdr:row>
      <xdr:rowOff>178015</xdr:rowOff>
    </xdr:from>
    <xdr:to>
      <xdr:col>12</xdr:col>
      <xdr:colOff>123825</xdr:colOff>
      <xdr:row>29</xdr:row>
      <xdr:rowOff>240243</xdr:rowOff>
    </xdr:to>
    <xdr:sp macro="" textlink="">
      <xdr:nvSpPr>
        <xdr:cNvPr id="3" name="額縁 2">
          <a:hlinkClick xmlns:r="http://schemas.openxmlformats.org/officeDocument/2006/relationships" r:id="rId2"/>
          <a:extLst>
            <a:ext uri="{FF2B5EF4-FFF2-40B4-BE49-F238E27FC236}">
              <a16:creationId xmlns:a16="http://schemas.microsoft.com/office/drawing/2014/main" id="{00000000-0008-0000-0000-000007000000}"/>
            </a:ext>
          </a:extLst>
        </xdr:cNvPr>
        <xdr:cNvSpPr/>
      </xdr:nvSpPr>
      <xdr:spPr>
        <a:xfrm>
          <a:off x="5810915" y="6893140"/>
          <a:ext cx="1437610" cy="309878"/>
        </a:xfrm>
        <a:prstGeom prst="bevel">
          <a:avLst/>
        </a:prstGeom>
        <a:solidFill>
          <a:srgbClr val="00B0F0"/>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lnSpc>
              <a:spcPts val="1200"/>
            </a:lnSpc>
          </a:pPr>
          <a:r>
            <a:rPr kumimoji="1" lang="ja-JP" altLang="en-US" sz="1000">
              <a:solidFill>
                <a:sysClr val="windowText" lastClr="000000"/>
              </a:solidFill>
            </a:rPr>
            <a:t>印刷レポートへ</a:t>
          </a:r>
        </a:p>
      </xdr:txBody>
    </xdr:sp>
    <xdr:clientData fPrintsWithSheet="0"/>
  </xdr:twoCellAnchor>
</xdr:wsDr>
</file>

<file path=xl/drawings/drawing57.xml><?xml version="1.0" encoding="utf-8"?>
<xdr:wsDr xmlns:xdr="http://schemas.openxmlformats.org/drawingml/2006/spreadsheetDrawing" xmlns:a="http://schemas.openxmlformats.org/drawingml/2006/main">
  <xdr:twoCellAnchor>
    <xdr:from>
      <xdr:col>42</xdr:col>
      <xdr:colOff>154609</xdr:colOff>
      <xdr:row>0</xdr:row>
      <xdr:rowOff>131418</xdr:rowOff>
    </xdr:from>
    <xdr:to>
      <xdr:col>47</xdr:col>
      <xdr:colOff>270427</xdr:colOff>
      <xdr:row>17</xdr:row>
      <xdr:rowOff>46797</xdr:rowOff>
    </xdr:to>
    <xdr:graphicFrame macro="">
      <xdr:nvGraphicFramePr>
        <xdr:cNvPr id="2" name="グラフ 1">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36</xdr:col>
      <xdr:colOff>467966</xdr:colOff>
      <xdr:row>1</xdr:row>
      <xdr:rowOff>96632</xdr:rowOff>
    </xdr:from>
    <xdr:to>
      <xdr:col>41</xdr:col>
      <xdr:colOff>487016</xdr:colOff>
      <xdr:row>18</xdr:row>
      <xdr:rowOff>9250</xdr:rowOff>
    </xdr:to>
    <xdr:graphicFrame macro="">
      <xdr:nvGraphicFramePr>
        <xdr:cNvPr id="3" name="グラフ 2">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xdr:from>
          <xdr:col>2</xdr:col>
          <xdr:colOff>107950</xdr:colOff>
          <xdr:row>52</xdr:row>
          <xdr:rowOff>57150</xdr:rowOff>
        </xdr:from>
        <xdr:to>
          <xdr:col>4</xdr:col>
          <xdr:colOff>781050</xdr:colOff>
          <xdr:row>53</xdr:row>
          <xdr:rowOff>0</xdr:rowOff>
        </xdr:to>
        <xdr:sp macro="" textlink="">
          <xdr:nvSpPr>
            <xdr:cNvPr id="58369" name="Object 1" hidden="1">
              <a:extLst>
                <a:ext uri="{63B3BB69-23CF-44E3-9099-C40C66FF867C}">
                  <a14:compatExt spid="_x0000_s58369"/>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1003300</xdr:colOff>
          <xdr:row>53</xdr:row>
          <xdr:rowOff>38100</xdr:rowOff>
        </xdr:from>
        <xdr:to>
          <xdr:col>5</xdr:col>
          <xdr:colOff>0</xdr:colOff>
          <xdr:row>54</xdr:row>
          <xdr:rowOff>0</xdr:rowOff>
        </xdr:to>
        <xdr:sp macro="" textlink="">
          <xdr:nvSpPr>
            <xdr:cNvPr id="58370" name="Object 2" hidden="1">
              <a:extLst>
                <a:ext uri="{63B3BB69-23CF-44E3-9099-C40C66FF867C}">
                  <a14:compatExt spid="_x0000_s5837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51</xdr:row>
          <xdr:rowOff>19050</xdr:rowOff>
        </xdr:from>
        <xdr:to>
          <xdr:col>4</xdr:col>
          <xdr:colOff>584200</xdr:colOff>
          <xdr:row>51</xdr:row>
          <xdr:rowOff>438150</xdr:rowOff>
        </xdr:to>
        <xdr:sp macro="" textlink="">
          <xdr:nvSpPr>
            <xdr:cNvPr id="58371" name="Object 3" hidden="1">
              <a:extLst>
                <a:ext uri="{63B3BB69-23CF-44E3-9099-C40C66FF867C}">
                  <a14:compatExt spid="_x0000_s58371"/>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469900</xdr:colOff>
          <xdr:row>4</xdr:row>
          <xdr:rowOff>76200</xdr:rowOff>
        </xdr:from>
        <xdr:to>
          <xdr:col>4</xdr:col>
          <xdr:colOff>527050</xdr:colOff>
          <xdr:row>8</xdr:row>
          <xdr:rowOff>12700</xdr:rowOff>
        </xdr:to>
        <xdr:sp macro="" textlink="">
          <xdr:nvSpPr>
            <xdr:cNvPr id="58372" name="Object 6" hidden="1">
              <a:extLst>
                <a:ext uri="{63B3BB69-23CF-44E3-9099-C40C66FF867C}">
                  <a14:compatExt spid="_x0000_s58372"/>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0</xdr:colOff>
          <xdr:row>4</xdr:row>
          <xdr:rowOff>57150</xdr:rowOff>
        </xdr:from>
        <xdr:to>
          <xdr:col>13</xdr:col>
          <xdr:colOff>127000</xdr:colOff>
          <xdr:row>7</xdr:row>
          <xdr:rowOff>146050</xdr:rowOff>
        </xdr:to>
        <xdr:sp macro="" textlink="">
          <xdr:nvSpPr>
            <xdr:cNvPr id="58373" name="Object 7" hidden="1">
              <a:extLst>
                <a:ext uri="{63B3BB69-23CF-44E3-9099-C40C66FF867C}">
                  <a14:compatExt spid="_x0000_s58373"/>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565150</xdr:colOff>
          <xdr:row>4</xdr:row>
          <xdr:rowOff>38100</xdr:rowOff>
        </xdr:from>
        <xdr:to>
          <xdr:col>9</xdr:col>
          <xdr:colOff>641350</xdr:colOff>
          <xdr:row>8</xdr:row>
          <xdr:rowOff>50800</xdr:rowOff>
        </xdr:to>
        <xdr:sp macro="" textlink="">
          <xdr:nvSpPr>
            <xdr:cNvPr id="58374" name="Object 8" hidden="1">
              <a:extLst>
                <a:ext uri="{63B3BB69-23CF-44E3-9099-C40C66FF867C}">
                  <a14:compatExt spid="_x0000_s58374"/>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57150</xdr:colOff>
          <xdr:row>54</xdr:row>
          <xdr:rowOff>12700</xdr:rowOff>
        </xdr:from>
        <xdr:to>
          <xdr:col>4</xdr:col>
          <xdr:colOff>717550</xdr:colOff>
          <xdr:row>54</xdr:row>
          <xdr:rowOff>450850</xdr:rowOff>
        </xdr:to>
        <xdr:sp macro="" textlink="">
          <xdr:nvSpPr>
            <xdr:cNvPr id="58375" name="Object 10" hidden="1">
              <a:extLst>
                <a:ext uri="{63B3BB69-23CF-44E3-9099-C40C66FF867C}">
                  <a14:compatExt spid="_x0000_s58375"/>
                </a:ext>
              </a:extLst>
            </xdr:cNvPr>
            <xdr:cNvSpPr/>
          </xdr:nvSpPr>
          <xdr:spPr bwMode="auto">
            <a:xfrm>
              <a:off x="0" y="0"/>
              <a:ext cx="0" cy="0"/>
            </a:xfrm>
            <a:prstGeom prst="rect">
              <a:avLst/>
            </a:prstGeom>
            <a:solidFill>
              <a:srgbClr val="FFFFFF"/>
            </a:solidFill>
          </xdr:spPr>
        </xdr:sp>
        <xdr:clientData/>
      </xdr:twoCellAnchor>
    </mc:Choice>
    <mc:Fallback/>
  </mc:AlternateContent>
</xdr:wsDr>
</file>

<file path=xl/drawings/drawing58.xml><?xml version="1.0" encoding="utf-8"?>
<xdr:wsDr xmlns:xdr="http://schemas.openxmlformats.org/drawingml/2006/spreadsheetDrawing" xmlns:a="http://schemas.openxmlformats.org/drawingml/2006/main">
  <xdr:twoCellAnchor>
    <xdr:from>
      <xdr:col>9</xdr:col>
      <xdr:colOff>197515</xdr:colOff>
      <xdr:row>1</xdr:row>
      <xdr:rowOff>22440</xdr:rowOff>
    </xdr:from>
    <xdr:to>
      <xdr:col>12</xdr:col>
      <xdr:colOff>42334</xdr:colOff>
      <xdr:row>2</xdr:row>
      <xdr:rowOff>158751</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000-000003000000}"/>
            </a:ext>
          </a:extLst>
        </xdr:cNvPr>
        <xdr:cNvSpPr/>
      </xdr:nvSpPr>
      <xdr:spPr>
        <a:xfrm>
          <a:off x="5722015" y="203415"/>
          <a:ext cx="1445019" cy="307761"/>
        </a:xfrm>
        <a:prstGeom prst="bevel">
          <a:avLst/>
        </a:prstGeom>
        <a:solidFill>
          <a:srgbClr val="FFFFCC"/>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lnSpc>
              <a:spcPts val="1200"/>
            </a:lnSpc>
          </a:pPr>
          <a:r>
            <a:rPr kumimoji="1" lang="ja-JP" altLang="en-US" sz="1000">
              <a:solidFill>
                <a:sysClr val="windowText" lastClr="000000"/>
              </a:solidFill>
            </a:rPr>
            <a:t>パラメーター 一覧表</a:t>
          </a:r>
        </a:p>
      </xdr:txBody>
    </xdr:sp>
    <xdr:clientData fPrintsWithSheet="0"/>
  </xdr:twoCellAnchor>
  <xdr:twoCellAnchor>
    <xdr:from>
      <xdr:col>9</xdr:col>
      <xdr:colOff>286415</xdr:colOff>
      <xdr:row>28</xdr:row>
      <xdr:rowOff>178015</xdr:rowOff>
    </xdr:from>
    <xdr:to>
      <xdr:col>12</xdr:col>
      <xdr:colOff>123825</xdr:colOff>
      <xdr:row>29</xdr:row>
      <xdr:rowOff>240243</xdr:rowOff>
    </xdr:to>
    <xdr:sp macro="" textlink="">
      <xdr:nvSpPr>
        <xdr:cNvPr id="3" name="額縁 2">
          <a:hlinkClick xmlns:r="http://schemas.openxmlformats.org/officeDocument/2006/relationships" r:id="rId2"/>
          <a:extLst>
            <a:ext uri="{FF2B5EF4-FFF2-40B4-BE49-F238E27FC236}">
              <a16:creationId xmlns:a16="http://schemas.microsoft.com/office/drawing/2014/main" id="{00000000-0008-0000-0000-000007000000}"/>
            </a:ext>
          </a:extLst>
        </xdr:cNvPr>
        <xdr:cNvSpPr/>
      </xdr:nvSpPr>
      <xdr:spPr>
        <a:xfrm>
          <a:off x="5810915" y="6893140"/>
          <a:ext cx="1437610" cy="309878"/>
        </a:xfrm>
        <a:prstGeom prst="bevel">
          <a:avLst/>
        </a:prstGeom>
        <a:solidFill>
          <a:srgbClr val="00B0F0"/>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lnSpc>
              <a:spcPts val="1200"/>
            </a:lnSpc>
          </a:pPr>
          <a:r>
            <a:rPr kumimoji="1" lang="ja-JP" altLang="en-US" sz="1000">
              <a:solidFill>
                <a:sysClr val="windowText" lastClr="000000"/>
              </a:solidFill>
            </a:rPr>
            <a:t>印刷レポートへ</a:t>
          </a:r>
        </a:p>
      </xdr:txBody>
    </xdr:sp>
    <xdr:clientData fPrintsWithSheet="0"/>
  </xdr:twoCellAnchor>
</xdr:wsDr>
</file>

<file path=xl/drawings/drawing59.xml><?xml version="1.0" encoding="utf-8"?>
<xdr:wsDr xmlns:xdr="http://schemas.openxmlformats.org/drawingml/2006/spreadsheetDrawing" xmlns:a="http://schemas.openxmlformats.org/drawingml/2006/main">
  <xdr:twoCellAnchor>
    <xdr:from>
      <xdr:col>42</xdr:col>
      <xdr:colOff>154609</xdr:colOff>
      <xdr:row>0</xdr:row>
      <xdr:rowOff>131418</xdr:rowOff>
    </xdr:from>
    <xdr:to>
      <xdr:col>47</xdr:col>
      <xdr:colOff>270427</xdr:colOff>
      <xdr:row>17</xdr:row>
      <xdr:rowOff>46797</xdr:rowOff>
    </xdr:to>
    <xdr:graphicFrame macro="">
      <xdr:nvGraphicFramePr>
        <xdr:cNvPr id="2" name="グラフ 1">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36</xdr:col>
      <xdr:colOff>467966</xdr:colOff>
      <xdr:row>1</xdr:row>
      <xdr:rowOff>96632</xdr:rowOff>
    </xdr:from>
    <xdr:to>
      <xdr:col>41</xdr:col>
      <xdr:colOff>487016</xdr:colOff>
      <xdr:row>18</xdr:row>
      <xdr:rowOff>9250</xdr:rowOff>
    </xdr:to>
    <xdr:graphicFrame macro="">
      <xdr:nvGraphicFramePr>
        <xdr:cNvPr id="3" name="グラフ 2">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xdr:from>
          <xdr:col>2</xdr:col>
          <xdr:colOff>107950</xdr:colOff>
          <xdr:row>52</xdr:row>
          <xdr:rowOff>57150</xdr:rowOff>
        </xdr:from>
        <xdr:to>
          <xdr:col>4</xdr:col>
          <xdr:colOff>781050</xdr:colOff>
          <xdr:row>53</xdr:row>
          <xdr:rowOff>0</xdr:rowOff>
        </xdr:to>
        <xdr:sp macro="" textlink="">
          <xdr:nvSpPr>
            <xdr:cNvPr id="60417" name="Object 1" hidden="1">
              <a:extLst>
                <a:ext uri="{63B3BB69-23CF-44E3-9099-C40C66FF867C}">
                  <a14:compatExt spid="_x0000_s60417"/>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1003300</xdr:colOff>
          <xdr:row>53</xdr:row>
          <xdr:rowOff>38100</xdr:rowOff>
        </xdr:from>
        <xdr:to>
          <xdr:col>5</xdr:col>
          <xdr:colOff>0</xdr:colOff>
          <xdr:row>54</xdr:row>
          <xdr:rowOff>0</xdr:rowOff>
        </xdr:to>
        <xdr:sp macro="" textlink="">
          <xdr:nvSpPr>
            <xdr:cNvPr id="60418" name="Object 2" hidden="1">
              <a:extLst>
                <a:ext uri="{63B3BB69-23CF-44E3-9099-C40C66FF867C}">
                  <a14:compatExt spid="_x0000_s60418"/>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51</xdr:row>
          <xdr:rowOff>19050</xdr:rowOff>
        </xdr:from>
        <xdr:to>
          <xdr:col>4</xdr:col>
          <xdr:colOff>584200</xdr:colOff>
          <xdr:row>51</xdr:row>
          <xdr:rowOff>438150</xdr:rowOff>
        </xdr:to>
        <xdr:sp macro="" textlink="">
          <xdr:nvSpPr>
            <xdr:cNvPr id="60419" name="Object 3" hidden="1">
              <a:extLst>
                <a:ext uri="{63B3BB69-23CF-44E3-9099-C40C66FF867C}">
                  <a14:compatExt spid="_x0000_s60419"/>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469900</xdr:colOff>
          <xdr:row>4</xdr:row>
          <xdr:rowOff>76200</xdr:rowOff>
        </xdr:from>
        <xdr:to>
          <xdr:col>4</xdr:col>
          <xdr:colOff>527050</xdr:colOff>
          <xdr:row>8</xdr:row>
          <xdr:rowOff>12700</xdr:rowOff>
        </xdr:to>
        <xdr:sp macro="" textlink="">
          <xdr:nvSpPr>
            <xdr:cNvPr id="60420" name="Object 6" hidden="1">
              <a:extLst>
                <a:ext uri="{63B3BB69-23CF-44E3-9099-C40C66FF867C}">
                  <a14:compatExt spid="_x0000_s6042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0</xdr:colOff>
          <xdr:row>4</xdr:row>
          <xdr:rowOff>57150</xdr:rowOff>
        </xdr:from>
        <xdr:to>
          <xdr:col>13</xdr:col>
          <xdr:colOff>127000</xdr:colOff>
          <xdr:row>7</xdr:row>
          <xdr:rowOff>146050</xdr:rowOff>
        </xdr:to>
        <xdr:sp macro="" textlink="">
          <xdr:nvSpPr>
            <xdr:cNvPr id="60421" name="Object 7" hidden="1">
              <a:extLst>
                <a:ext uri="{63B3BB69-23CF-44E3-9099-C40C66FF867C}">
                  <a14:compatExt spid="_x0000_s60421"/>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565150</xdr:colOff>
          <xdr:row>4</xdr:row>
          <xdr:rowOff>38100</xdr:rowOff>
        </xdr:from>
        <xdr:to>
          <xdr:col>9</xdr:col>
          <xdr:colOff>641350</xdr:colOff>
          <xdr:row>8</xdr:row>
          <xdr:rowOff>50800</xdr:rowOff>
        </xdr:to>
        <xdr:sp macro="" textlink="">
          <xdr:nvSpPr>
            <xdr:cNvPr id="60422" name="Object 8" hidden="1">
              <a:extLst>
                <a:ext uri="{63B3BB69-23CF-44E3-9099-C40C66FF867C}">
                  <a14:compatExt spid="_x0000_s60422"/>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57150</xdr:colOff>
          <xdr:row>54</xdr:row>
          <xdr:rowOff>12700</xdr:rowOff>
        </xdr:from>
        <xdr:to>
          <xdr:col>4</xdr:col>
          <xdr:colOff>717550</xdr:colOff>
          <xdr:row>54</xdr:row>
          <xdr:rowOff>450850</xdr:rowOff>
        </xdr:to>
        <xdr:sp macro="" textlink="">
          <xdr:nvSpPr>
            <xdr:cNvPr id="60423" name="Object 10" hidden="1">
              <a:extLst>
                <a:ext uri="{63B3BB69-23CF-44E3-9099-C40C66FF867C}">
                  <a14:compatExt spid="_x0000_s60423"/>
                </a:ext>
              </a:extLst>
            </xdr:cNvPr>
            <xdr:cNvSpPr/>
          </xdr:nvSpPr>
          <xdr:spPr bwMode="auto">
            <a:xfrm>
              <a:off x="0" y="0"/>
              <a:ext cx="0" cy="0"/>
            </a:xfrm>
            <a:prstGeom prst="rect">
              <a:avLst/>
            </a:prstGeom>
            <a:solidFill>
              <a:srgbClr val="FFFFFF"/>
            </a:solidFill>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42</xdr:col>
      <xdr:colOff>154609</xdr:colOff>
      <xdr:row>0</xdr:row>
      <xdr:rowOff>131418</xdr:rowOff>
    </xdr:from>
    <xdr:to>
      <xdr:col>47</xdr:col>
      <xdr:colOff>270427</xdr:colOff>
      <xdr:row>17</xdr:row>
      <xdr:rowOff>46797</xdr:rowOff>
    </xdr:to>
    <xdr:graphicFrame macro="">
      <xdr:nvGraphicFramePr>
        <xdr:cNvPr id="2" name="グラフ 1">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36</xdr:col>
      <xdr:colOff>467966</xdr:colOff>
      <xdr:row>1</xdr:row>
      <xdr:rowOff>96632</xdr:rowOff>
    </xdr:from>
    <xdr:to>
      <xdr:col>41</xdr:col>
      <xdr:colOff>487016</xdr:colOff>
      <xdr:row>18</xdr:row>
      <xdr:rowOff>9250</xdr:rowOff>
    </xdr:to>
    <xdr:graphicFrame macro="">
      <xdr:nvGraphicFramePr>
        <xdr:cNvPr id="3" name="グラフ 2">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xdr:from>
          <xdr:col>2</xdr:col>
          <xdr:colOff>107950</xdr:colOff>
          <xdr:row>52</xdr:row>
          <xdr:rowOff>57150</xdr:rowOff>
        </xdr:from>
        <xdr:to>
          <xdr:col>4</xdr:col>
          <xdr:colOff>781050</xdr:colOff>
          <xdr:row>53</xdr:row>
          <xdr:rowOff>0</xdr:rowOff>
        </xdr:to>
        <xdr:sp macro="" textlink="">
          <xdr:nvSpPr>
            <xdr:cNvPr id="84993" name="Object 1" hidden="1">
              <a:extLst>
                <a:ext uri="{63B3BB69-23CF-44E3-9099-C40C66FF867C}">
                  <a14:compatExt spid="_x0000_s84993"/>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1003300</xdr:colOff>
          <xdr:row>53</xdr:row>
          <xdr:rowOff>38100</xdr:rowOff>
        </xdr:from>
        <xdr:to>
          <xdr:col>5</xdr:col>
          <xdr:colOff>0</xdr:colOff>
          <xdr:row>54</xdr:row>
          <xdr:rowOff>0</xdr:rowOff>
        </xdr:to>
        <xdr:sp macro="" textlink="">
          <xdr:nvSpPr>
            <xdr:cNvPr id="84994" name="Object 2" hidden="1">
              <a:extLst>
                <a:ext uri="{63B3BB69-23CF-44E3-9099-C40C66FF867C}">
                  <a14:compatExt spid="_x0000_s84994"/>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51</xdr:row>
          <xdr:rowOff>19050</xdr:rowOff>
        </xdr:from>
        <xdr:to>
          <xdr:col>4</xdr:col>
          <xdr:colOff>584200</xdr:colOff>
          <xdr:row>51</xdr:row>
          <xdr:rowOff>438150</xdr:rowOff>
        </xdr:to>
        <xdr:sp macro="" textlink="">
          <xdr:nvSpPr>
            <xdr:cNvPr id="84995" name="Object 3" hidden="1">
              <a:extLst>
                <a:ext uri="{63B3BB69-23CF-44E3-9099-C40C66FF867C}">
                  <a14:compatExt spid="_x0000_s84995"/>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469900</xdr:colOff>
          <xdr:row>4</xdr:row>
          <xdr:rowOff>76200</xdr:rowOff>
        </xdr:from>
        <xdr:to>
          <xdr:col>4</xdr:col>
          <xdr:colOff>527050</xdr:colOff>
          <xdr:row>8</xdr:row>
          <xdr:rowOff>12700</xdr:rowOff>
        </xdr:to>
        <xdr:sp macro="" textlink="">
          <xdr:nvSpPr>
            <xdr:cNvPr id="84996" name="Object 6" hidden="1">
              <a:extLst>
                <a:ext uri="{63B3BB69-23CF-44E3-9099-C40C66FF867C}">
                  <a14:compatExt spid="_x0000_s84996"/>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0</xdr:colOff>
          <xdr:row>4</xdr:row>
          <xdr:rowOff>57150</xdr:rowOff>
        </xdr:from>
        <xdr:to>
          <xdr:col>13</xdr:col>
          <xdr:colOff>127000</xdr:colOff>
          <xdr:row>7</xdr:row>
          <xdr:rowOff>146050</xdr:rowOff>
        </xdr:to>
        <xdr:sp macro="" textlink="">
          <xdr:nvSpPr>
            <xdr:cNvPr id="84997" name="Object 7" hidden="1">
              <a:extLst>
                <a:ext uri="{63B3BB69-23CF-44E3-9099-C40C66FF867C}">
                  <a14:compatExt spid="_x0000_s84997"/>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565150</xdr:colOff>
          <xdr:row>4</xdr:row>
          <xdr:rowOff>38100</xdr:rowOff>
        </xdr:from>
        <xdr:to>
          <xdr:col>9</xdr:col>
          <xdr:colOff>641350</xdr:colOff>
          <xdr:row>8</xdr:row>
          <xdr:rowOff>50800</xdr:rowOff>
        </xdr:to>
        <xdr:sp macro="" textlink="">
          <xdr:nvSpPr>
            <xdr:cNvPr id="84998" name="Object 8" hidden="1">
              <a:extLst>
                <a:ext uri="{63B3BB69-23CF-44E3-9099-C40C66FF867C}">
                  <a14:compatExt spid="_x0000_s84998"/>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57150</xdr:colOff>
          <xdr:row>54</xdr:row>
          <xdr:rowOff>12700</xdr:rowOff>
        </xdr:from>
        <xdr:to>
          <xdr:col>4</xdr:col>
          <xdr:colOff>717550</xdr:colOff>
          <xdr:row>54</xdr:row>
          <xdr:rowOff>450850</xdr:rowOff>
        </xdr:to>
        <xdr:sp macro="" textlink="">
          <xdr:nvSpPr>
            <xdr:cNvPr id="84999" name="Object 10" hidden="1">
              <a:extLst>
                <a:ext uri="{63B3BB69-23CF-44E3-9099-C40C66FF867C}">
                  <a14:compatExt spid="_x0000_s84999"/>
                </a:ext>
              </a:extLst>
            </xdr:cNvPr>
            <xdr:cNvSpPr/>
          </xdr:nvSpPr>
          <xdr:spPr bwMode="auto">
            <a:xfrm>
              <a:off x="0" y="0"/>
              <a:ext cx="0" cy="0"/>
            </a:xfrm>
            <a:prstGeom prst="rect">
              <a:avLst/>
            </a:prstGeom>
            <a:solidFill>
              <a:srgbClr val="FFFFFF"/>
            </a:solidFill>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42</xdr:col>
      <xdr:colOff>154609</xdr:colOff>
      <xdr:row>0</xdr:row>
      <xdr:rowOff>131418</xdr:rowOff>
    </xdr:from>
    <xdr:to>
      <xdr:col>47</xdr:col>
      <xdr:colOff>270427</xdr:colOff>
      <xdr:row>17</xdr:row>
      <xdr:rowOff>46797</xdr:rowOff>
    </xdr:to>
    <xdr:graphicFrame macro="">
      <xdr:nvGraphicFramePr>
        <xdr:cNvPr id="4" name="グラフ 3">
          <a:extLst>
            <a:ext uri="{FF2B5EF4-FFF2-40B4-BE49-F238E27FC236}">
              <a16:creationId xmlns:a16="http://schemas.microsoft.com/office/drawing/2014/main" id="{00000000-0008-0000-0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36</xdr:col>
      <xdr:colOff>467966</xdr:colOff>
      <xdr:row>1</xdr:row>
      <xdr:rowOff>96632</xdr:rowOff>
    </xdr:from>
    <xdr:to>
      <xdr:col>41</xdr:col>
      <xdr:colOff>487016</xdr:colOff>
      <xdr:row>18</xdr:row>
      <xdr:rowOff>9250</xdr:rowOff>
    </xdr:to>
    <xdr:graphicFrame macro="">
      <xdr:nvGraphicFramePr>
        <xdr:cNvPr id="5" name="グラフ 4">
          <a:extLst>
            <a:ext uri="{FF2B5EF4-FFF2-40B4-BE49-F238E27FC236}">
              <a16:creationId xmlns:a16="http://schemas.microsoft.com/office/drawing/2014/main" id="{00000000-0008-0000-02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xdr:from>
          <xdr:col>2</xdr:col>
          <xdr:colOff>107950</xdr:colOff>
          <xdr:row>52</xdr:row>
          <xdr:rowOff>57150</xdr:rowOff>
        </xdr:from>
        <xdr:to>
          <xdr:col>4</xdr:col>
          <xdr:colOff>781050</xdr:colOff>
          <xdr:row>53</xdr:row>
          <xdr:rowOff>0</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1003300</xdr:colOff>
          <xdr:row>53</xdr:row>
          <xdr:rowOff>38100</xdr:rowOff>
        </xdr:from>
        <xdr:to>
          <xdr:col>5</xdr:col>
          <xdr:colOff>0</xdr:colOff>
          <xdr:row>54</xdr:row>
          <xdr:rowOff>0</xdr:rowOff>
        </xdr:to>
        <xdr:sp macro="" textlink="">
          <xdr:nvSpPr>
            <xdr:cNvPr id="1026" name="Object 2" hidden="1">
              <a:extLst>
                <a:ext uri="{63B3BB69-23CF-44E3-9099-C40C66FF867C}">
                  <a14:compatExt spid="_x0000_s1026"/>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51</xdr:row>
          <xdr:rowOff>19050</xdr:rowOff>
        </xdr:from>
        <xdr:to>
          <xdr:col>4</xdr:col>
          <xdr:colOff>584200</xdr:colOff>
          <xdr:row>51</xdr:row>
          <xdr:rowOff>438150</xdr:rowOff>
        </xdr:to>
        <xdr:sp macro="" textlink="">
          <xdr:nvSpPr>
            <xdr:cNvPr id="1027" name="Object 3" hidden="1">
              <a:extLst>
                <a:ext uri="{63B3BB69-23CF-44E3-9099-C40C66FF867C}">
                  <a14:compatExt spid="_x0000_s1027"/>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469900</xdr:colOff>
          <xdr:row>4</xdr:row>
          <xdr:rowOff>76200</xdr:rowOff>
        </xdr:from>
        <xdr:to>
          <xdr:col>4</xdr:col>
          <xdr:colOff>527050</xdr:colOff>
          <xdr:row>8</xdr:row>
          <xdr:rowOff>12700</xdr:rowOff>
        </xdr:to>
        <xdr:sp macro="" textlink="">
          <xdr:nvSpPr>
            <xdr:cNvPr id="1030" name="Object 6" hidden="1">
              <a:extLst>
                <a:ext uri="{63B3BB69-23CF-44E3-9099-C40C66FF867C}">
                  <a14:compatExt spid="_x0000_s103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0</xdr:colOff>
          <xdr:row>4</xdr:row>
          <xdr:rowOff>57150</xdr:rowOff>
        </xdr:from>
        <xdr:to>
          <xdr:col>13</xdr:col>
          <xdr:colOff>127000</xdr:colOff>
          <xdr:row>7</xdr:row>
          <xdr:rowOff>146050</xdr:rowOff>
        </xdr:to>
        <xdr:sp macro="" textlink="">
          <xdr:nvSpPr>
            <xdr:cNvPr id="1031" name="Object 7" hidden="1">
              <a:extLst>
                <a:ext uri="{63B3BB69-23CF-44E3-9099-C40C66FF867C}">
                  <a14:compatExt spid="_x0000_s1031"/>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565150</xdr:colOff>
          <xdr:row>4</xdr:row>
          <xdr:rowOff>38100</xdr:rowOff>
        </xdr:from>
        <xdr:to>
          <xdr:col>9</xdr:col>
          <xdr:colOff>641350</xdr:colOff>
          <xdr:row>8</xdr:row>
          <xdr:rowOff>50800</xdr:rowOff>
        </xdr:to>
        <xdr:sp macro="" textlink="">
          <xdr:nvSpPr>
            <xdr:cNvPr id="1032" name="Object 8" hidden="1">
              <a:extLst>
                <a:ext uri="{63B3BB69-23CF-44E3-9099-C40C66FF867C}">
                  <a14:compatExt spid="_x0000_s1032"/>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57150</xdr:colOff>
          <xdr:row>54</xdr:row>
          <xdr:rowOff>12700</xdr:rowOff>
        </xdr:from>
        <xdr:to>
          <xdr:col>4</xdr:col>
          <xdr:colOff>717550</xdr:colOff>
          <xdr:row>54</xdr:row>
          <xdr:rowOff>450850</xdr:rowOff>
        </xdr:to>
        <xdr:sp macro="" textlink="">
          <xdr:nvSpPr>
            <xdr:cNvPr id="1034" name="Object 10" hidden="1">
              <a:extLst>
                <a:ext uri="{63B3BB69-23CF-44E3-9099-C40C66FF867C}">
                  <a14:compatExt spid="_x0000_s1034"/>
                </a:ext>
              </a:extLst>
            </xdr:cNvPr>
            <xdr:cNvSpPr/>
          </xdr:nvSpPr>
          <xdr:spPr bwMode="auto">
            <a:xfrm>
              <a:off x="0" y="0"/>
              <a:ext cx="0" cy="0"/>
            </a:xfrm>
            <a:prstGeom prst="rect">
              <a:avLst/>
            </a:prstGeom>
            <a:solidFill>
              <a:srgbClr val="FFFFFF"/>
            </a:solidFill>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9</xdr:col>
      <xdr:colOff>197515</xdr:colOff>
      <xdr:row>1</xdr:row>
      <xdr:rowOff>22440</xdr:rowOff>
    </xdr:from>
    <xdr:to>
      <xdr:col>12</xdr:col>
      <xdr:colOff>42334</xdr:colOff>
      <xdr:row>2</xdr:row>
      <xdr:rowOff>158751</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000-000003000000}"/>
            </a:ext>
          </a:extLst>
        </xdr:cNvPr>
        <xdr:cNvSpPr/>
      </xdr:nvSpPr>
      <xdr:spPr>
        <a:xfrm>
          <a:off x="5722015" y="203415"/>
          <a:ext cx="1445019" cy="307761"/>
        </a:xfrm>
        <a:prstGeom prst="bevel">
          <a:avLst/>
        </a:prstGeom>
        <a:solidFill>
          <a:srgbClr val="FFFFCC"/>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lnSpc>
              <a:spcPts val="1200"/>
            </a:lnSpc>
          </a:pPr>
          <a:r>
            <a:rPr kumimoji="1" lang="ja-JP" altLang="en-US" sz="1000">
              <a:solidFill>
                <a:sysClr val="windowText" lastClr="000000"/>
              </a:solidFill>
            </a:rPr>
            <a:t>パラメーター 一覧表</a:t>
          </a:r>
        </a:p>
      </xdr:txBody>
    </xdr:sp>
    <xdr:clientData fPrintsWithSheet="0"/>
  </xdr:twoCellAnchor>
  <xdr:twoCellAnchor>
    <xdr:from>
      <xdr:col>9</xdr:col>
      <xdr:colOff>286415</xdr:colOff>
      <xdr:row>28</xdr:row>
      <xdr:rowOff>178015</xdr:rowOff>
    </xdr:from>
    <xdr:to>
      <xdr:col>12</xdr:col>
      <xdr:colOff>123825</xdr:colOff>
      <xdr:row>29</xdr:row>
      <xdr:rowOff>240243</xdr:rowOff>
    </xdr:to>
    <xdr:sp macro="" textlink="">
      <xdr:nvSpPr>
        <xdr:cNvPr id="3" name="額縁 2">
          <a:hlinkClick xmlns:r="http://schemas.openxmlformats.org/officeDocument/2006/relationships" r:id="rId2"/>
          <a:extLst>
            <a:ext uri="{FF2B5EF4-FFF2-40B4-BE49-F238E27FC236}">
              <a16:creationId xmlns:a16="http://schemas.microsoft.com/office/drawing/2014/main" id="{00000000-0008-0000-0000-000007000000}"/>
            </a:ext>
          </a:extLst>
        </xdr:cNvPr>
        <xdr:cNvSpPr/>
      </xdr:nvSpPr>
      <xdr:spPr>
        <a:xfrm>
          <a:off x="5810915" y="6893140"/>
          <a:ext cx="1437610" cy="309878"/>
        </a:xfrm>
        <a:prstGeom prst="bevel">
          <a:avLst/>
        </a:prstGeom>
        <a:solidFill>
          <a:srgbClr val="00B0F0"/>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lnSpc>
              <a:spcPts val="1200"/>
            </a:lnSpc>
          </a:pPr>
          <a:r>
            <a:rPr kumimoji="1" lang="ja-JP" altLang="en-US" sz="1000">
              <a:solidFill>
                <a:sysClr val="windowText" lastClr="000000"/>
              </a:solidFill>
            </a:rPr>
            <a:t>印刷レポートへ</a:t>
          </a:r>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xdr:from>
      <xdr:col>42</xdr:col>
      <xdr:colOff>154609</xdr:colOff>
      <xdr:row>0</xdr:row>
      <xdr:rowOff>131418</xdr:rowOff>
    </xdr:from>
    <xdr:to>
      <xdr:col>47</xdr:col>
      <xdr:colOff>270427</xdr:colOff>
      <xdr:row>17</xdr:row>
      <xdr:rowOff>46797</xdr:rowOff>
    </xdr:to>
    <xdr:graphicFrame macro="">
      <xdr:nvGraphicFramePr>
        <xdr:cNvPr id="2" name="グラフ 1">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36</xdr:col>
      <xdr:colOff>467966</xdr:colOff>
      <xdr:row>1</xdr:row>
      <xdr:rowOff>96632</xdr:rowOff>
    </xdr:from>
    <xdr:to>
      <xdr:col>41</xdr:col>
      <xdr:colOff>487016</xdr:colOff>
      <xdr:row>18</xdr:row>
      <xdr:rowOff>9250</xdr:rowOff>
    </xdr:to>
    <xdr:graphicFrame macro="">
      <xdr:nvGraphicFramePr>
        <xdr:cNvPr id="3" name="グラフ 2">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xdr:from>
          <xdr:col>2</xdr:col>
          <xdr:colOff>107950</xdr:colOff>
          <xdr:row>52</xdr:row>
          <xdr:rowOff>57150</xdr:rowOff>
        </xdr:from>
        <xdr:to>
          <xdr:col>4</xdr:col>
          <xdr:colOff>781050</xdr:colOff>
          <xdr:row>53</xdr:row>
          <xdr:rowOff>0</xdr:rowOff>
        </xdr:to>
        <xdr:sp macro="" textlink="">
          <xdr:nvSpPr>
            <xdr:cNvPr id="7169" name="Object 1" hidden="1">
              <a:extLst>
                <a:ext uri="{63B3BB69-23CF-44E3-9099-C40C66FF867C}">
                  <a14:compatExt spid="_x0000_s7169"/>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1003300</xdr:colOff>
          <xdr:row>53</xdr:row>
          <xdr:rowOff>38100</xdr:rowOff>
        </xdr:from>
        <xdr:to>
          <xdr:col>5</xdr:col>
          <xdr:colOff>0</xdr:colOff>
          <xdr:row>54</xdr:row>
          <xdr:rowOff>0</xdr:rowOff>
        </xdr:to>
        <xdr:sp macro="" textlink="">
          <xdr:nvSpPr>
            <xdr:cNvPr id="7170" name="Object 2" hidden="1">
              <a:extLst>
                <a:ext uri="{63B3BB69-23CF-44E3-9099-C40C66FF867C}">
                  <a14:compatExt spid="_x0000_s717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51</xdr:row>
          <xdr:rowOff>19050</xdr:rowOff>
        </xdr:from>
        <xdr:to>
          <xdr:col>4</xdr:col>
          <xdr:colOff>584200</xdr:colOff>
          <xdr:row>51</xdr:row>
          <xdr:rowOff>438150</xdr:rowOff>
        </xdr:to>
        <xdr:sp macro="" textlink="">
          <xdr:nvSpPr>
            <xdr:cNvPr id="7171" name="Object 3" hidden="1">
              <a:extLst>
                <a:ext uri="{63B3BB69-23CF-44E3-9099-C40C66FF867C}">
                  <a14:compatExt spid="_x0000_s7171"/>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469900</xdr:colOff>
          <xdr:row>4</xdr:row>
          <xdr:rowOff>76200</xdr:rowOff>
        </xdr:from>
        <xdr:to>
          <xdr:col>4</xdr:col>
          <xdr:colOff>527050</xdr:colOff>
          <xdr:row>8</xdr:row>
          <xdr:rowOff>12700</xdr:rowOff>
        </xdr:to>
        <xdr:sp macro="" textlink="">
          <xdr:nvSpPr>
            <xdr:cNvPr id="7172" name="Object 6" hidden="1">
              <a:extLst>
                <a:ext uri="{63B3BB69-23CF-44E3-9099-C40C66FF867C}">
                  <a14:compatExt spid="_x0000_s7172"/>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0</xdr:colOff>
          <xdr:row>4</xdr:row>
          <xdr:rowOff>57150</xdr:rowOff>
        </xdr:from>
        <xdr:to>
          <xdr:col>13</xdr:col>
          <xdr:colOff>127000</xdr:colOff>
          <xdr:row>7</xdr:row>
          <xdr:rowOff>146050</xdr:rowOff>
        </xdr:to>
        <xdr:sp macro="" textlink="">
          <xdr:nvSpPr>
            <xdr:cNvPr id="7173" name="Object 7" hidden="1">
              <a:extLst>
                <a:ext uri="{63B3BB69-23CF-44E3-9099-C40C66FF867C}">
                  <a14:compatExt spid="_x0000_s7173"/>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565150</xdr:colOff>
          <xdr:row>4</xdr:row>
          <xdr:rowOff>38100</xdr:rowOff>
        </xdr:from>
        <xdr:to>
          <xdr:col>9</xdr:col>
          <xdr:colOff>641350</xdr:colOff>
          <xdr:row>8</xdr:row>
          <xdr:rowOff>50800</xdr:rowOff>
        </xdr:to>
        <xdr:sp macro="" textlink="">
          <xdr:nvSpPr>
            <xdr:cNvPr id="7174" name="Object 8" hidden="1">
              <a:extLst>
                <a:ext uri="{63B3BB69-23CF-44E3-9099-C40C66FF867C}">
                  <a14:compatExt spid="_x0000_s7174"/>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57150</xdr:colOff>
          <xdr:row>54</xdr:row>
          <xdr:rowOff>12700</xdr:rowOff>
        </xdr:from>
        <xdr:to>
          <xdr:col>4</xdr:col>
          <xdr:colOff>717550</xdr:colOff>
          <xdr:row>54</xdr:row>
          <xdr:rowOff>450850</xdr:rowOff>
        </xdr:to>
        <xdr:sp macro="" textlink="">
          <xdr:nvSpPr>
            <xdr:cNvPr id="7175" name="Object 10" hidden="1">
              <a:extLst>
                <a:ext uri="{63B3BB69-23CF-44E3-9099-C40C66FF867C}">
                  <a14:compatExt spid="_x0000_s7175"/>
                </a:ext>
              </a:extLst>
            </xdr:cNvPr>
            <xdr:cNvSpPr/>
          </xdr:nvSpPr>
          <xdr:spPr bwMode="auto">
            <a:xfrm>
              <a:off x="0" y="0"/>
              <a:ext cx="0" cy="0"/>
            </a:xfrm>
            <a:prstGeom prst="rect">
              <a:avLst/>
            </a:prstGeom>
            <a:solidFill>
              <a:srgbClr val="FFFFFF"/>
            </a:solidFill>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oleObject" Target="../embeddings/oleObject17.bin"/><Relationship Id="rId13" Type="http://schemas.openxmlformats.org/officeDocument/2006/relationships/image" Target="../media/image5.emf"/><Relationship Id="rId18" Type="http://schemas.openxmlformats.org/officeDocument/2006/relationships/comments" Target="../comments4.xml"/><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19.bin"/><Relationship Id="rId17" Type="http://schemas.openxmlformats.org/officeDocument/2006/relationships/image" Target="../media/image7.emf"/><Relationship Id="rId2" Type="http://schemas.openxmlformats.org/officeDocument/2006/relationships/drawing" Target="../drawings/drawing9.xml"/><Relationship Id="rId16" Type="http://schemas.openxmlformats.org/officeDocument/2006/relationships/oleObject" Target="../embeddings/oleObject21.bin"/><Relationship Id="rId1" Type="http://schemas.openxmlformats.org/officeDocument/2006/relationships/printerSettings" Target="../printerSettings/printerSettings9.bin"/><Relationship Id="rId6" Type="http://schemas.openxmlformats.org/officeDocument/2006/relationships/oleObject" Target="../embeddings/oleObject16.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18.bin"/><Relationship Id="rId4" Type="http://schemas.openxmlformats.org/officeDocument/2006/relationships/oleObject" Target="../embeddings/oleObject15.bin"/><Relationship Id="rId9" Type="http://schemas.openxmlformats.org/officeDocument/2006/relationships/image" Target="../media/image3.emf"/><Relationship Id="rId14" Type="http://schemas.openxmlformats.org/officeDocument/2006/relationships/oleObject" Target="../embeddings/oleObject2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8" Type="http://schemas.openxmlformats.org/officeDocument/2006/relationships/oleObject" Target="../embeddings/oleObject24.bin"/><Relationship Id="rId13" Type="http://schemas.openxmlformats.org/officeDocument/2006/relationships/image" Target="../media/image5.emf"/><Relationship Id="rId18" Type="http://schemas.openxmlformats.org/officeDocument/2006/relationships/comments" Target="../comments5.xml"/><Relationship Id="rId3" Type="http://schemas.openxmlformats.org/officeDocument/2006/relationships/vmlDrawing" Target="../drawings/vmlDrawing6.vml"/><Relationship Id="rId7" Type="http://schemas.openxmlformats.org/officeDocument/2006/relationships/image" Target="../media/image2.emf"/><Relationship Id="rId12" Type="http://schemas.openxmlformats.org/officeDocument/2006/relationships/oleObject" Target="../embeddings/oleObject26.bin"/><Relationship Id="rId17" Type="http://schemas.openxmlformats.org/officeDocument/2006/relationships/image" Target="../media/image7.emf"/><Relationship Id="rId2" Type="http://schemas.openxmlformats.org/officeDocument/2006/relationships/drawing" Target="../drawings/drawing11.xml"/><Relationship Id="rId16" Type="http://schemas.openxmlformats.org/officeDocument/2006/relationships/oleObject" Target="../embeddings/oleObject28.bin"/><Relationship Id="rId1" Type="http://schemas.openxmlformats.org/officeDocument/2006/relationships/printerSettings" Target="../printerSettings/printerSettings11.bin"/><Relationship Id="rId6" Type="http://schemas.openxmlformats.org/officeDocument/2006/relationships/oleObject" Target="../embeddings/oleObject23.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25.bin"/><Relationship Id="rId4" Type="http://schemas.openxmlformats.org/officeDocument/2006/relationships/oleObject" Target="../embeddings/oleObject22.bin"/><Relationship Id="rId9" Type="http://schemas.openxmlformats.org/officeDocument/2006/relationships/image" Target="../media/image3.emf"/><Relationship Id="rId14" Type="http://schemas.openxmlformats.org/officeDocument/2006/relationships/oleObject" Target="../embeddings/oleObject27.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8" Type="http://schemas.openxmlformats.org/officeDocument/2006/relationships/oleObject" Target="../embeddings/oleObject31.bin"/><Relationship Id="rId13" Type="http://schemas.openxmlformats.org/officeDocument/2006/relationships/image" Target="../media/image5.emf"/><Relationship Id="rId18" Type="http://schemas.openxmlformats.org/officeDocument/2006/relationships/comments" Target="../comments6.xml"/><Relationship Id="rId3" Type="http://schemas.openxmlformats.org/officeDocument/2006/relationships/vmlDrawing" Target="../drawings/vmlDrawing7.vml"/><Relationship Id="rId7" Type="http://schemas.openxmlformats.org/officeDocument/2006/relationships/image" Target="../media/image2.emf"/><Relationship Id="rId12" Type="http://schemas.openxmlformats.org/officeDocument/2006/relationships/oleObject" Target="../embeddings/oleObject33.bin"/><Relationship Id="rId17" Type="http://schemas.openxmlformats.org/officeDocument/2006/relationships/image" Target="../media/image7.emf"/><Relationship Id="rId2" Type="http://schemas.openxmlformats.org/officeDocument/2006/relationships/drawing" Target="../drawings/drawing13.xml"/><Relationship Id="rId16" Type="http://schemas.openxmlformats.org/officeDocument/2006/relationships/oleObject" Target="../embeddings/oleObject35.bin"/><Relationship Id="rId1" Type="http://schemas.openxmlformats.org/officeDocument/2006/relationships/printerSettings" Target="../printerSettings/printerSettings13.bin"/><Relationship Id="rId6" Type="http://schemas.openxmlformats.org/officeDocument/2006/relationships/oleObject" Target="../embeddings/oleObject30.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32.bin"/><Relationship Id="rId4" Type="http://schemas.openxmlformats.org/officeDocument/2006/relationships/oleObject" Target="../embeddings/oleObject29.bin"/><Relationship Id="rId9" Type="http://schemas.openxmlformats.org/officeDocument/2006/relationships/image" Target="../media/image3.emf"/><Relationship Id="rId14" Type="http://schemas.openxmlformats.org/officeDocument/2006/relationships/oleObject" Target="../embeddings/oleObject3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8" Type="http://schemas.openxmlformats.org/officeDocument/2006/relationships/oleObject" Target="../embeddings/oleObject38.bin"/><Relationship Id="rId13" Type="http://schemas.openxmlformats.org/officeDocument/2006/relationships/image" Target="../media/image5.emf"/><Relationship Id="rId18" Type="http://schemas.openxmlformats.org/officeDocument/2006/relationships/comments" Target="../comments7.xml"/><Relationship Id="rId3" Type="http://schemas.openxmlformats.org/officeDocument/2006/relationships/vmlDrawing" Target="../drawings/vmlDrawing8.vml"/><Relationship Id="rId7" Type="http://schemas.openxmlformats.org/officeDocument/2006/relationships/image" Target="../media/image2.emf"/><Relationship Id="rId12" Type="http://schemas.openxmlformats.org/officeDocument/2006/relationships/oleObject" Target="../embeddings/oleObject40.bin"/><Relationship Id="rId17" Type="http://schemas.openxmlformats.org/officeDocument/2006/relationships/image" Target="../media/image7.emf"/><Relationship Id="rId2" Type="http://schemas.openxmlformats.org/officeDocument/2006/relationships/drawing" Target="../drawings/drawing15.xml"/><Relationship Id="rId16" Type="http://schemas.openxmlformats.org/officeDocument/2006/relationships/oleObject" Target="../embeddings/oleObject42.bin"/><Relationship Id="rId1" Type="http://schemas.openxmlformats.org/officeDocument/2006/relationships/printerSettings" Target="../printerSettings/printerSettings15.bin"/><Relationship Id="rId6" Type="http://schemas.openxmlformats.org/officeDocument/2006/relationships/oleObject" Target="../embeddings/oleObject37.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39.bin"/><Relationship Id="rId4" Type="http://schemas.openxmlformats.org/officeDocument/2006/relationships/oleObject" Target="../embeddings/oleObject36.bin"/><Relationship Id="rId9" Type="http://schemas.openxmlformats.org/officeDocument/2006/relationships/image" Target="../media/image3.emf"/><Relationship Id="rId14" Type="http://schemas.openxmlformats.org/officeDocument/2006/relationships/oleObject" Target="../embeddings/oleObject4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8" Type="http://schemas.openxmlformats.org/officeDocument/2006/relationships/oleObject" Target="../embeddings/oleObject45.bin"/><Relationship Id="rId13" Type="http://schemas.openxmlformats.org/officeDocument/2006/relationships/image" Target="../media/image5.emf"/><Relationship Id="rId18" Type="http://schemas.openxmlformats.org/officeDocument/2006/relationships/comments" Target="../comments8.xml"/><Relationship Id="rId3" Type="http://schemas.openxmlformats.org/officeDocument/2006/relationships/vmlDrawing" Target="../drawings/vmlDrawing9.vml"/><Relationship Id="rId7" Type="http://schemas.openxmlformats.org/officeDocument/2006/relationships/image" Target="../media/image2.emf"/><Relationship Id="rId12" Type="http://schemas.openxmlformats.org/officeDocument/2006/relationships/oleObject" Target="../embeddings/oleObject47.bin"/><Relationship Id="rId17" Type="http://schemas.openxmlformats.org/officeDocument/2006/relationships/image" Target="../media/image7.emf"/><Relationship Id="rId2" Type="http://schemas.openxmlformats.org/officeDocument/2006/relationships/drawing" Target="../drawings/drawing17.xml"/><Relationship Id="rId16" Type="http://schemas.openxmlformats.org/officeDocument/2006/relationships/oleObject" Target="../embeddings/oleObject49.bin"/><Relationship Id="rId1" Type="http://schemas.openxmlformats.org/officeDocument/2006/relationships/printerSettings" Target="../printerSettings/printerSettings17.bin"/><Relationship Id="rId6" Type="http://schemas.openxmlformats.org/officeDocument/2006/relationships/oleObject" Target="../embeddings/oleObject44.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46.bin"/><Relationship Id="rId4" Type="http://schemas.openxmlformats.org/officeDocument/2006/relationships/oleObject" Target="../embeddings/oleObject43.bin"/><Relationship Id="rId9" Type="http://schemas.openxmlformats.org/officeDocument/2006/relationships/image" Target="../media/image3.emf"/><Relationship Id="rId14" Type="http://schemas.openxmlformats.org/officeDocument/2006/relationships/oleObject" Target="../embeddings/oleObject4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oleObject" Target="../embeddings/oleObject52.bin"/><Relationship Id="rId13" Type="http://schemas.openxmlformats.org/officeDocument/2006/relationships/image" Target="../media/image5.emf"/><Relationship Id="rId18" Type="http://schemas.openxmlformats.org/officeDocument/2006/relationships/comments" Target="../comments9.xml"/><Relationship Id="rId3" Type="http://schemas.openxmlformats.org/officeDocument/2006/relationships/vmlDrawing" Target="../drawings/vmlDrawing10.vml"/><Relationship Id="rId7" Type="http://schemas.openxmlformats.org/officeDocument/2006/relationships/image" Target="../media/image2.emf"/><Relationship Id="rId12" Type="http://schemas.openxmlformats.org/officeDocument/2006/relationships/oleObject" Target="../embeddings/oleObject54.bin"/><Relationship Id="rId17" Type="http://schemas.openxmlformats.org/officeDocument/2006/relationships/image" Target="../media/image7.emf"/><Relationship Id="rId2" Type="http://schemas.openxmlformats.org/officeDocument/2006/relationships/drawing" Target="../drawings/drawing19.xml"/><Relationship Id="rId16" Type="http://schemas.openxmlformats.org/officeDocument/2006/relationships/oleObject" Target="../embeddings/oleObject56.bin"/><Relationship Id="rId1" Type="http://schemas.openxmlformats.org/officeDocument/2006/relationships/printerSettings" Target="../printerSettings/printerSettings19.bin"/><Relationship Id="rId6" Type="http://schemas.openxmlformats.org/officeDocument/2006/relationships/oleObject" Target="../embeddings/oleObject51.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53.bin"/><Relationship Id="rId4" Type="http://schemas.openxmlformats.org/officeDocument/2006/relationships/oleObject" Target="../embeddings/oleObject50.bin"/><Relationship Id="rId9" Type="http://schemas.openxmlformats.org/officeDocument/2006/relationships/image" Target="../media/image3.emf"/><Relationship Id="rId14" Type="http://schemas.openxmlformats.org/officeDocument/2006/relationships/oleObject" Target="../embeddings/oleObject55.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59.bin"/><Relationship Id="rId13" Type="http://schemas.openxmlformats.org/officeDocument/2006/relationships/image" Target="../media/image5.emf"/><Relationship Id="rId18" Type="http://schemas.openxmlformats.org/officeDocument/2006/relationships/comments" Target="../comments10.xml"/><Relationship Id="rId3" Type="http://schemas.openxmlformats.org/officeDocument/2006/relationships/vmlDrawing" Target="../drawings/vmlDrawing11.vml"/><Relationship Id="rId7" Type="http://schemas.openxmlformats.org/officeDocument/2006/relationships/image" Target="../media/image2.emf"/><Relationship Id="rId12" Type="http://schemas.openxmlformats.org/officeDocument/2006/relationships/oleObject" Target="../embeddings/oleObject61.bin"/><Relationship Id="rId17" Type="http://schemas.openxmlformats.org/officeDocument/2006/relationships/image" Target="../media/image7.emf"/><Relationship Id="rId2" Type="http://schemas.openxmlformats.org/officeDocument/2006/relationships/drawing" Target="../drawings/drawing21.xml"/><Relationship Id="rId16" Type="http://schemas.openxmlformats.org/officeDocument/2006/relationships/oleObject" Target="../embeddings/oleObject63.bin"/><Relationship Id="rId1" Type="http://schemas.openxmlformats.org/officeDocument/2006/relationships/printerSettings" Target="../printerSettings/printerSettings21.bin"/><Relationship Id="rId6" Type="http://schemas.openxmlformats.org/officeDocument/2006/relationships/oleObject" Target="../embeddings/oleObject58.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60.bin"/><Relationship Id="rId4" Type="http://schemas.openxmlformats.org/officeDocument/2006/relationships/oleObject" Target="../embeddings/oleObject57.bin"/><Relationship Id="rId9" Type="http://schemas.openxmlformats.org/officeDocument/2006/relationships/image" Target="../media/image3.emf"/><Relationship Id="rId14" Type="http://schemas.openxmlformats.org/officeDocument/2006/relationships/oleObject" Target="../embeddings/oleObject6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8" Type="http://schemas.openxmlformats.org/officeDocument/2006/relationships/oleObject" Target="../embeddings/oleObject66.bin"/><Relationship Id="rId13" Type="http://schemas.openxmlformats.org/officeDocument/2006/relationships/image" Target="../media/image5.emf"/><Relationship Id="rId18" Type="http://schemas.openxmlformats.org/officeDocument/2006/relationships/comments" Target="../comments11.xml"/><Relationship Id="rId3" Type="http://schemas.openxmlformats.org/officeDocument/2006/relationships/vmlDrawing" Target="../drawings/vmlDrawing12.vml"/><Relationship Id="rId7" Type="http://schemas.openxmlformats.org/officeDocument/2006/relationships/image" Target="../media/image2.emf"/><Relationship Id="rId12" Type="http://schemas.openxmlformats.org/officeDocument/2006/relationships/oleObject" Target="../embeddings/oleObject68.bin"/><Relationship Id="rId17" Type="http://schemas.openxmlformats.org/officeDocument/2006/relationships/image" Target="../media/image7.emf"/><Relationship Id="rId2" Type="http://schemas.openxmlformats.org/officeDocument/2006/relationships/drawing" Target="../drawings/drawing23.xml"/><Relationship Id="rId16" Type="http://schemas.openxmlformats.org/officeDocument/2006/relationships/oleObject" Target="../embeddings/oleObject70.bin"/><Relationship Id="rId1" Type="http://schemas.openxmlformats.org/officeDocument/2006/relationships/printerSettings" Target="../printerSettings/printerSettings23.bin"/><Relationship Id="rId6" Type="http://schemas.openxmlformats.org/officeDocument/2006/relationships/oleObject" Target="../embeddings/oleObject65.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67.bin"/><Relationship Id="rId4" Type="http://schemas.openxmlformats.org/officeDocument/2006/relationships/oleObject" Target="../embeddings/oleObject64.bin"/><Relationship Id="rId9" Type="http://schemas.openxmlformats.org/officeDocument/2006/relationships/image" Target="../media/image3.emf"/><Relationship Id="rId14" Type="http://schemas.openxmlformats.org/officeDocument/2006/relationships/oleObject" Target="../embeddings/oleObject69.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8" Type="http://schemas.openxmlformats.org/officeDocument/2006/relationships/oleObject" Target="../embeddings/oleObject73.bin"/><Relationship Id="rId13" Type="http://schemas.openxmlformats.org/officeDocument/2006/relationships/image" Target="../media/image5.emf"/><Relationship Id="rId18" Type="http://schemas.openxmlformats.org/officeDocument/2006/relationships/comments" Target="../comments12.xml"/><Relationship Id="rId3" Type="http://schemas.openxmlformats.org/officeDocument/2006/relationships/vmlDrawing" Target="../drawings/vmlDrawing13.vml"/><Relationship Id="rId7" Type="http://schemas.openxmlformats.org/officeDocument/2006/relationships/image" Target="../media/image2.emf"/><Relationship Id="rId12" Type="http://schemas.openxmlformats.org/officeDocument/2006/relationships/oleObject" Target="../embeddings/oleObject75.bin"/><Relationship Id="rId17" Type="http://schemas.openxmlformats.org/officeDocument/2006/relationships/image" Target="../media/image7.emf"/><Relationship Id="rId2" Type="http://schemas.openxmlformats.org/officeDocument/2006/relationships/drawing" Target="../drawings/drawing25.xml"/><Relationship Id="rId16" Type="http://schemas.openxmlformats.org/officeDocument/2006/relationships/oleObject" Target="../embeddings/oleObject77.bin"/><Relationship Id="rId1" Type="http://schemas.openxmlformats.org/officeDocument/2006/relationships/printerSettings" Target="../printerSettings/printerSettings25.bin"/><Relationship Id="rId6" Type="http://schemas.openxmlformats.org/officeDocument/2006/relationships/oleObject" Target="../embeddings/oleObject72.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74.bin"/><Relationship Id="rId4" Type="http://schemas.openxmlformats.org/officeDocument/2006/relationships/oleObject" Target="../embeddings/oleObject71.bin"/><Relationship Id="rId9" Type="http://schemas.openxmlformats.org/officeDocument/2006/relationships/image" Target="../media/image3.emf"/><Relationship Id="rId14" Type="http://schemas.openxmlformats.org/officeDocument/2006/relationships/oleObject" Target="../embeddings/oleObject7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8" Type="http://schemas.openxmlformats.org/officeDocument/2006/relationships/oleObject" Target="../embeddings/oleObject80.bin"/><Relationship Id="rId13" Type="http://schemas.openxmlformats.org/officeDocument/2006/relationships/image" Target="../media/image5.emf"/><Relationship Id="rId18" Type="http://schemas.openxmlformats.org/officeDocument/2006/relationships/comments" Target="../comments13.xml"/><Relationship Id="rId3" Type="http://schemas.openxmlformats.org/officeDocument/2006/relationships/vmlDrawing" Target="../drawings/vmlDrawing14.vml"/><Relationship Id="rId7" Type="http://schemas.openxmlformats.org/officeDocument/2006/relationships/image" Target="../media/image2.emf"/><Relationship Id="rId12" Type="http://schemas.openxmlformats.org/officeDocument/2006/relationships/oleObject" Target="../embeddings/oleObject82.bin"/><Relationship Id="rId17" Type="http://schemas.openxmlformats.org/officeDocument/2006/relationships/image" Target="../media/image7.emf"/><Relationship Id="rId2" Type="http://schemas.openxmlformats.org/officeDocument/2006/relationships/drawing" Target="../drawings/drawing27.xml"/><Relationship Id="rId16" Type="http://schemas.openxmlformats.org/officeDocument/2006/relationships/oleObject" Target="../embeddings/oleObject84.bin"/><Relationship Id="rId1" Type="http://schemas.openxmlformats.org/officeDocument/2006/relationships/printerSettings" Target="../printerSettings/printerSettings27.bin"/><Relationship Id="rId6" Type="http://schemas.openxmlformats.org/officeDocument/2006/relationships/oleObject" Target="../embeddings/oleObject79.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81.bin"/><Relationship Id="rId4" Type="http://schemas.openxmlformats.org/officeDocument/2006/relationships/oleObject" Target="../embeddings/oleObject78.bin"/><Relationship Id="rId9" Type="http://schemas.openxmlformats.org/officeDocument/2006/relationships/image" Target="../media/image3.emf"/><Relationship Id="rId14" Type="http://schemas.openxmlformats.org/officeDocument/2006/relationships/oleObject" Target="../embeddings/oleObject83.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2" Type="http://schemas.openxmlformats.org/officeDocument/2006/relationships/drawing" Target="../drawings/drawing3.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s>
</file>

<file path=xl/worksheets/_rels/sheet30.xml.rels><?xml version="1.0" encoding="UTF-8" standalone="yes"?>
<Relationships xmlns="http://schemas.openxmlformats.org/package/2006/relationships"><Relationship Id="rId8" Type="http://schemas.openxmlformats.org/officeDocument/2006/relationships/oleObject" Target="../embeddings/oleObject87.bin"/><Relationship Id="rId13" Type="http://schemas.openxmlformats.org/officeDocument/2006/relationships/image" Target="../media/image5.emf"/><Relationship Id="rId18" Type="http://schemas.openxmlformats.org/officeDocument/2006/relationships/comments" Target="../comments14.xml"/><Relationship Id="rId3" Type="http://schemas.openxmlformats.org/officeDocument/2006/relationships/vmlDrawing" Target="../drawings/vmlDrawing15.vml"/><Relationship Id="rId7" Type="http://schemas.openxmlformats.org/officeDocument/2006/relationships/image" Target="../media/image2.emf"/><Relationship Id="rId12" Type="http://schemas.openxmlformats.org/officeDocument/2006/relationships/oleObject" Target="../embeddings/oleObject89.bin"/><Relationship Id="rId17" Type="http://schemas.openxmlformats.org/officeDocument/2006/relationships/image" Target="../media/image7.emf"/><Relationship Id="rId2" Type="http://schemas.openxmlformats.org/officeDocument/2006/relationships/drawing" Target="../drawings/drawing29.xml"/><Relationship Id="rId16" Type="http://schemas.openxmlformats.org/officeDocument/2006/relationships/oleObject" Target="../embeddings/oleObject91.bin"/><Relationship Id="rId1" Type="http://schemas.openxmlformats.org/officeDocument/2006/relationships/printerSettings" Target="../printerSettings/printerSettings29.bin"/><Relationship Id="rId6" Type="http://schemas.openxmlformats.org/officeDocument/2006/relationships/oleObject" Target="../embeddings/oleObject86.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88.bin"/><Relationship Id="rId4" Type="http://schemas.openxmlformats.org/officeDocument/2006/relationships/oleObject" Target="../embeddings/oleObject85.bin"/><Relationship Id="rId9" Type="http://schemas.openxmlformats.org/officeDocument/2006/relationships/image" Target="../media/image3.emf"/><Relationship Id="rId14" Type="http://schemas.openxmlformats.org/officeDocument/2006/relationships/oleObject" Target="../embeddings/oleObject9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8" Type="http://schemas.openxmlformats.org/officeDocument/2006/relationships/oleObject" Target="../embeddings/oleObject94.bin"/><Relationship Id="rId13" Type="http://schemas.openxmlformats.org/officeDocument/2006/relationships/image" Target="../media/image5.emf"/><Relationship Id="rId18" Type="http://schemas.openxmlformats.org/officeDocument/2006/relationships/comments" Target="../comments15.xml"/><Relationship Id="rId3" Type="http://schemas.openxmlformats.org/officeDocument/2006/relationships/vmlDrawing" Target="../drawings/vmlDrawing16.vml"/><Relationship Id="rId7" Type="http://schemas.openxmlformats.org/officeDocument/2006/relationships/image" Target="../media/image2.emf"/><Relationship Id="rId12" Type="http://schemas.openxmlformats.org/officeDocument/2006/relationships/oleObject" Target="../embeddings/oleObject96.bin"/><Relationship Id="rId17" Type="http://schemas.openxmlformats.org/officeDocument/2006/relationships/image" Target="../media/image7.emf"/><Relationship Id="rId2" Type="http://schemas.openxmlformats.org/officeDocument/2006/relationships/drawing" Target="../drawings/drawing31.xml"/><Relationship Id="rId16" Type="http://schemas.openxmlformats.org/officeDocument/2006/relationships/oleObject" Target="../embeddings/oleObject98.bin"/><Relationship Id="rId1" Type="http://schemas.openxmlformats.org/officeDocument/2006/relationships/printerSettings" Target="../printerSettings/printerSettings31.bin"/><Relationship Id="rId6" Type="http://schemas.openxmlformats.org/officeDocument/2006/relationships/oleObject" Target="../embeddings/oleObject93.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95.bin"/><Relationship Id="rId4" Type="http://schemas.openxmlformats.org/officeDocument/2006/relationships/oleObject" Target="../embeddings/oleObject92.bin"/><Relationship Id="rId9" Type="http://schemas.openxmlformats.org/officeDocument/2006/relationships/image" Target="../media/image3.emf"/><Relationship Id="rId14" Type="http://schemas.openxmlformats.org/officeDocument/2006/relationships/oleObject" Target="../embeddings/oleObject97.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8" Type="http://schemas.openxmlformats.org/officeDocument/2006/relationships/oleObject" Target="../embeddings/oleObject101.bin"/><Relationship Id="rId13" Type="http://schemas.openxmlformats.org/officeDocument/2006/relationships/image" Target="../media/image5.emf"/><Relationship Id="rId18" Type="http://schemas.openxmlformats.org/officeDocument/2006/relationships/comments" Target="../comments16.xml"/><Relationship Id="rId3" Type="http://schemas.openxmlformats.org/officeDocument/2006/relationships/vmlDrawing" Target="../drawings/vmlDrawing17.vml"/><Relationship Id="rId7" Type="http://schemas.openxmlformats.org/officeDocument/2006/relationships/image" Target="../media/image2.emf"/><Relationship Id="rId12" Type="http://schemas.openxmlformats.org/officeDocument/2006/relationships/oleObject" Target="../embeddings/oleObject103.bin"/><Relationship Id="rId17" Type="http://schemas.openxmlformats.org/officeDocument/2006/relationships/image" Target="../media/image7.emf"/><Relationship Id="rId2" Type="http://schemas.openxmlformats.org/officeDocument/2006/relationships/drawing" Target="../drawings/drawing33.xml"/><Relationship Id="rId16" Type="http://schemas.openxmlformats.org/officeDocument/2006/relationships/oleObject" Target="../embeddings/oleObject105.bin"/><Relationship Id="rId1" Type="http://schemas.openxmlformats.org/officeDocument/2006/relationships/printerSettings" Target="../printerSettings/printerSettings33.bin"/><Relationship Id="rId6" Type="http://schemas.openxmlformats.org/officeDocument/2006/relationships/oleObject" Target="../embeddings/oleObject100.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102.bin"/><Relationship Id="rId4" Type="http://schemas.openxmlformats.org/officeDocument/2006/relationships/oleObject" Target="../embeddings/oleObject99.bin"/><Relationship Id="rId9" Type="http://schemas.openxmlformats.org/officeDocument/2006/relationships/image" Target="../media/image3.emf"/><Relationship Id="rId14" Type="http://schemas.openxmlformats.org/officeDocument/2006/relationships/oleObject" Target="../embeddings/oleObject10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8" Type="http://schemas.openxmlformats.org/officeDocument/2006/relationships/oleObject" Target="../embeddings/oleObject108.bin"/><Relationship Id="rId13" Type="http://schemas.openxmlformats.org/officeDocument/2006/relationships/image" Target="../media/image5.emf"/><Relationship Id="rId18" Type="http://schemas.openxmlformats.org/officeDocument/2006/relationships/comments" Target="../comments17.xml"/><Relationship Id="rId3" Type="http://schemas.openxmlformats.org/officeDocument/2006/relationships/vmlDrawing" Target="../drawings/vmlDrawing18.vml"/><Relationship Id="rId7" Type="http://schemas.openxmlformats.org/officeDocument/2006/relationships/image" Target="../media/image2.emf"/><Relationship Id="rId12" Type="http://schemas.openxmlformats.org/officeDocument/2006/relationships/oleObject" Target="../embeddings/oleObject110.bin"/><Relationship Id="rId17" Type="http://schemas.openxmlformats.org/officeDocument/2006/relationships/image" Target="../media/image7.emf"/><Relationship Id="rId2" Type="http://schemas.openxmlformats.org/officeDocument/2006/relationships/drawing" Target="../drawings/drawing35.xml"/><Relationship Id="rId16" Type="http://schemas.openxmlformats.org/officeDocument/2006/relationships/oleObject" Target="../embeddings/oleObject112.bin"/><Relationship Id="rId1" Type="http://schemas.openxmlformats.org/officeDocument/2006/relationships/printerSettings" Target="../printerSettings/printerSettings35.bin"/><Relationship Id="rId6" Type="http://schemas.openxmlformats.org/officeDocument/2006/relationships/oleObject" Target="../embeddings/oleObject107.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109.bin"/><Relationship Id="rId4" Type="http://schemas.openxmlformats.org/officeDocument/2006/relationships/oleObject" Target="../embeddings/oleObject106.bin"/><Relationship Id="rId9" Type="http://schemas.openxmlformats.org/officeDocument/2006/relationships/image" Target="../media/image3.emf"/><Relationship Id="rId14" Type="http://schemas.openxmlformats.org/officeDocument/2006/relationships/oleObject" Target="../embeddings/oleObject111.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8" Type="http://schemas.openxmlformats.org/officeDocument/2006/relationships/oleObject" Target="../embeddings/oleObject115.bin"/><Relationship Id="rId13" Type="http://schemas.openxmlformats.org/officeDocument/2006/relationships/image" Target="../media/image5.emf"/><Relationship Id="rId18" Type="http://schemas.openxmlformats.org/officeDocument/2006/relationships/comments" Target="../comments18.xml"/><Relationship Id="rId3" Type="http://schemas.openxmlformats.org/officeDocument/2006/relationships/vmlDrawing" Target="../drawings/vmlDrawing19.vml"/><Relationship Id="rId7" Type="http://schemas.openxmlformats.org/officeDocument/2006/relationships/image" Target="../media/image2.emf"/><Relationship Id="rId12" Type="http://schemas.openxmlformats.org/officeDocument/2006/relationships/oleObject" Target="../embeddings/oleObject117.bin"/><Relationship Id="rId17" Type="http://schemas.openxmlformats.org/officeDocument/2006/relationships/image" Target="../media/image7.emf"/><Relationship Id="rId2" Type="http://schemas.openxmlformats.org/officeDocument/2006/relationships/drawing" Target="../drawings/drawing37.xml"/><Relationship Id="rId16" Type="http://schemas.openxmlformats.org/officeDocument/2006/relationships/oleObject" Target="../embeddings/oleObject119.bin"/><Relationship Id="rId1" Type="http://schemas.openxmlformats.org/officeDocument/2006/relationships/printerSettings" Target="../printerSettings/printerSettings37.bin"/><Relationship Id="rId6" Type="http://schemas.openxmlformats.org/officeDocument/2006/relationships/oleObject" Target="../embeddings/oleObject114.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116.bin"/><Relationship Id="rId4" Type="http://schemas.openxmlformats.org/officeDocument/2006/relationships/oleObject" Target="../embeddings/oleObject113.bin"/><Relationship Id="rId9" Type="http://schemas.openxmlformats.org/officeDocument/2006/relationships/image" Target="../media/image3.emf"/><Relationship Id="rId14" Type="http://schemas.openxmlformats.org/officeDocument/2006/relationships/oleObject" Target="../embeddings/oleObject11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8" Type="http://schemas.openxmlformats.org/officeDocument/2006/relationships/oleObject" Target="../embeddings/oleObject122.bin"/><Relationship Id="rId13" Type="http://schemas.openxmlformats.org/officeDocument/2006/relationships/image" Target="../media/image5.emf"/><Relationship Id="rId18" Type="http://schemas.openxmlformats.org/officeDocument/2006/relationships/comments" Target="../comments19.xml"/><Relationship Id="rId3" Type="http://schemas.openxmlformats.org/officeDocument/2006/relationships/vmlDrawing" Target="../drawings/vmlDrawing20.vml"/><Relationship Id="rId7" Type="http://schemas.openxmlformats.org/officeDocument/2006/relationships/image" Target="../media/image2.emf"/><Relationship Id="rId12" Type="http://schemas.openxmlformats.org/officeDocument/2006/relationships/oleObject" Target="../embeddings/oleObject124.bin"/><Relationship Id="rId17" Type="http://schemas.openxmlformats.org/officeDocument/2006/relationships/image" Target="../media/image7.emf"/><Relationship Id="rId2" Type="http://schemas.openxmlformats.org/officeDocument/2006/relationships/drawing" Target="../drawings/drawing39.xml"/><Relationship Id="rId16" Type="http://schemas.openxmlformats.org/officeDocument/2006/relationships/oleObject" Target="../embeddings/oleObject126.bin"/><Relationship Id="rId1" Type="http://schemas.openxmlformats.org/officeDocument/2006/relationships/printerSettings" Target="../printerSettings/printerSettings39.bin"/><Relationship Id="rId6" Type="http://schemas.openxmlformats.org/officeDocument/2006/relationships/oleObject" Target="../embeddings/oleObject121.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123.bin"/><Relationship Id="rId4" Type="http://schemas.openxmlformats.org/officeDocument/2006/relationships/oleObject" Target="../embeddings/oleObject120.bin"/><Relationship Id="rId9" Type="http://schemas.openxmlformats.org/officeDocument/2006/relationships/image" Target="../media/image3.emf"/><Relationship Id="rId14" Type="http://schemas.openxmlformats.org/officeDocument/2006/relationships/oleObject" Target="../embeddings/oleObject125.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8" Type="http://schemas.openxmlformats.org/officeDocument/2006/relationships/oleObject" Target="../embeddings/oleObject129.bin"/><Relationship Id="rId13" Type="http://schemas.openxmlformats.org/officeDocument/2006/relationships/image" Target="../media/image5.emf"/><Relationship Id="rId18" Type="http://schemas.openxmlformats.org/officeDocument/2006/relationships/comments" Target="../comments20.xml"/><Relationship Id="rId3" Type="http://schemas.openxmlformats.org/officeDocument/2006/relationships/vmlDrawing" Target="../drawings/vmlDrawing21.vml"/><Relationship Id="rId7" Type="http://schemas.openxmlformats.org/officeDocument/2006/relationships/image" Target="../media/image2.emf"/><Relationship Id="rId12" Type="http://schemas.openxmlformats.org/officeDocument/2006/relationships/oleObject" Target="../embeddings/oleObject131.bin"/><Relationship Id="rId17" Type="http://schemas.openxmlformats.org/officeDocument/2006/relationships/image" Target="../media/image7.emf"/><Relationship Id="rId2" Type="http://schemas.openxmlformats.org/officeDocument/2006/relationships/drawing" Target="../drawings/drawing41.xml"/><Relationship Id="rId16" Type="http://schemas.openxmlformats.org/officeDocument/2006/relationships/oleObject" Target="../embeddings/oleObject133.bin"/><Relationship Id="rId1" Type="http://schemas.openxmlformats.org/officeDocument/2006/relationships/printerSettings" Target="../printerSettings/printerSettings41.bin"/><Relationship Id="rId6" Type="http://schemas.openxmlformats.org/officeDocument/2006/relationships/oleObject" Target="../embeddings/oleObject128.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130.bin"/><Relationship Id="rId4" Type="http://schemas.openxmlformats.org/officeDocument/2006/relationships/oleObject" Target="../embeddings/oleObject127.bin"/><Relationship Id="rId9" Type="http://schemas.openxmlformats.org/officeDocument/2006/relationships/image" Target="../media/image3.emf"/><Relationship Id="rId14" Type="http://schemas.openxmlformats.org/officeDocument/2006/relationships/oleObject" Target="../embeddings/oleObject13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8" Type="http://schemas.openxmlformats.org/officeDocument/2006/relationships/oleObject" Target="../embeddings/oleObject136.bin"/><Relationship Id="rId13" Type="http://schemas.openxmlformats.org/officeDocument/2006/relationships/image" Target="../media/image5.emf"/><Relationship Id="rId18" Type="http://schemas.openxmlformats.org/officeDocument/2006/relationships/comments" Target="../comments21.xml"/><Relationship Id="rId3" Type="http://schemas.openxmlformats.org/officeDocument/2006/relationships/vmlDrawing" Target="../drawings/vmlDrawing22.vml"/><Relationship Id="rId7" Type="http://schemas.openxmlformats.org/officeDocument/2006/relationships/image" Target="../media/image2.emf"/><Relationship Id="rId12" Type="http://schemas.openxmlformats.org/officeDocument/2006/relationships/oleObject" Target="../embeddings/oleObject138.bin"/><Relationship Id="rId17" Type="http://schemas.openxmlformats.org/officeDocument/2006/relationships/image" Target="../media/image7.emf"/><Relationship Id="rId2" Type="http://schemas.openxmlformats.org/officeDocument/2006/relationships/drawing" Target="../drawings/drawing43.xml"/><Relationship Id="rId16" Type="http://schemas.openxmlformats.org/officeDocument/2006/relationships/oleObject" Target="../embeddings/oleObject140.bin"/><Relationship Id="rId1" Type="http://schemas.openxmlformats.org/officeDocument/2006/relationships/printerSettings" Target="../printerSettings/printerSettings43.bin"/><Relationship Id="rId6" Type="http://schemas.openxmlformats.org/officeDocument/2006/relationships/oleObject" Target="../embeddings/oleObject135.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137.bin"/><Relationship Id="rId4" Type="http://schemas.openxmlformats.org/officeDocument/2006/relationships/oleObject" Target="../embeddings/oleObject134.bin"/><Relationship Id="rId9" Type="http://schemas.openxmlformats.org/officeDocument/2006/relationships/image" Target="../media/image3.emf"/><Relationship Id="rId14" Type="http://schemas.openxmlformats.org/officeDocument/2006/relationships/oleObject" Target="../embeddings/oleObject139.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8" Type="http://schemas.openxmlformats.org/officeDocument/2006/relationships/oleObject" Target="../embeddings/oleObject143.bin"/><Relationship Id="rId13" Type="http://schemas.openxmlformats.org/officeDocument/2006/relationships/image" Target="../media/image5.emf"/><Relationship Id="rId18" Type="http://schemas.openxmlformats.org/officeDocument/2006/relationships/comments" Target="../comments22.xml"/><Relationship Id="rId3" Type="http://schemas.openxmlformats.org/officeDocument/2006/relationships/vmlDrawing" Target="../drawings/vmlDrawing23.vml"/><Relationship Id="rId7" Type="http://schemas.openxmlformats.org/officeDocument/2006/relationships/image" Target="../media/image2.emf"/><Relationship Id="rId12" Type="http://schemas.openxmlformats.org/officeDocument/2006/relationships/oleObject" Target="../embeddings/oleObject145.bin"/><Relationship Id="rId17" Type="http://schemas.openxmlformats.org/officeDocument/2006/relationships/image" Target="../media/image7.emf"/><Relationship Id="rId2" Type="http://schemas.openxmlformats.org/officeDocument/2006/relationships/drawing" Target="../drawings/drawing45.xml"/><Relationship Id="rId16" Type="http://schemas.openxmlformats.org/officeDocument/2006/relationships/oleObject" Target="../embeddings/oleObject147.bin"/><Relationship Id="rId1" Type="http://schemas.openxmlformats.org/officeDocument/2006/relationships/printerSettings" Target="../printerSettings/printerSettings45.bin"/><Relationship Id="rId6" Type="http://schemas.openxmlformats.org/officeDocument/2006/relationships/oleObject" Target="../embeddings/oleObject142.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144.bin"/><Relationship Id="rId4" Type="http://schemas.openxmlformats.org/officeDocument/2006/relationships/oleObject" Target="../embeddings/oleObject141.bin"/><Relationship Id="rId9" Type="http://schemas.openxmlformats.org/officeDocument/2006/relationships/image" Target="../media/image3.emf"/><Relationship Id="rId14" Type="http://schemas.openxmlformats.org/officeDocument/2006/relationships/oleObject" Target="../embeddings/oleObject1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8" Type="http://schemas.openxmlformats.org/officeDocument/2006/relationships/oleObject" Target="../embeddings/oleObject150.bin"/><Relationship Id="rId13" Type="http://schemas.openxmlformats.org/officeDocument/2006/relationships/image" Target="../media/image5.emf"/><Relationship Id="rId18" Type="http://schemas.openxmlformats.org/officeDocument/2006/relationships/comments" Target="../comments23.xml"/><Relationship Id="rId3" Type="http://schemas.openxmlformats.org/officeDocument/2006/relationships/vmlDrawing" Target="../drawings/vmlDrawing24.vml"/><Relationship Id="rId7" Type="http://schemas.openxmlformats.org/officeDocument/2006/relationships/image" Target="../media/image2.emf"/><Relationship Id="rId12" Type="http://schemas.openxmlformats.org/officeDocument/2006/relationships/oleObject" Target="../embeddings/oleObject152.bin"/><Relationship Id="rId17" Type="http://schemas.openxmlformats.org/officeDocument/2006/relationships/image" Target="../media/image7.emf"/><Relationship Id="rId2" Type="http://schemas.openxmlformats.org/officeDocument/2006/relationships/drawing" Target="../drawings/drawing47.xml"/><Relationship Id="rId16" Type="http://schemas.openxmlformats.org/officeDocument/2006/relationships/oleObject" Target="../embeddings/oleObject154.bin"/><Relationship Id="rId1" Type="http://schemas.openxmlformats.org/officeDocument/2006/relationships/printerSettings" Target="../printerSettings/printerSettings47.bin"/><Relationship Id="rId6" Type="http://schemas.openxmlformats.org/officeDocument/2006/relationships/oleObject" Target="../embeddings/oleObject149.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151.bin"/><Relationship Id="rId4" Type="http://schemas.openxmlformats.org/officeDocument/2006/relationships/oleObject" Target="../embeddings/oleObject148.bin"/><Relationship Id="rId9" Type="http://schemas.openxmlformats.org/officeDocument/2006/relationships/image" Target="../media/image3.emf"/><Relationship Id="rId14" Type="http://schemas.openxmlformats.org/officeDocument/2006/relationships/oleObject" Target="../embeddings/oleObject153.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50.xml.rels><?xml version="1.0" encoding="UTF-8" standalone="yes"?>
<Relationships xmlns="http://schemas.openxmlformats.org/package/2006/relationships"><Relationship Id="rId8" Type="http://schemas.openxmlformats.org/officeDocument/2006/relationships/oleObject" Target="../embeddings/oleObject157.bin"/><Relationship Id="rId13" Type="http://schemas.openxmlformats.org/officeDocument/2006/relationships/image" Target="../media/image5.emf"/><Relationship Id="rId18" Type="http://schemas.openxmlformats.org/officeDocument/2006/relationships/comments" Target="../comments24.xml"/><Relationship Id="rId3" Type="http://schemas.openxmlformats.org/officeDocument/2006/relationships/vmlDrawing" Target="../drawings/vmlDrawing25.vml"/><Relationship Id="rId7" Type="http://schemas.openxmlformats.org/officeDocument/2006/relationships/image" Target="../media/image2.emf"/><Relationship Id="rId12" Type="http://schemas.openxmlformats.org/officeDocument/2006/relationships/oleObject" Target="../embeddings/oleObject159.bin"/><Relationship Id="rId17" Type="http://schemas.openxmlformats.org/officeDocument/2006/relationships/image" Target="../media/image7.emf"/><Relationship Id="rId2" Type="http://schemas.openxmlformats.org/officeDocument/2006/relationships/drawing" Target="../drawings/drawing49.xml"/><Relationship Id="rId16" Type="http://schemas.openxmlformats.org/officeDocument/2006/relationships/oleObject" Target="../embeddings/oleObject161.bin"/><Relationship Id="rId1" Type="http://schemas.openxmlformats.org/officeDocument/2006/relationships/printerSettings" Target="../printerSettings/printerSettings49.bin"/><Relationship Id="rId6" Type="http://schemas.openxmlformats.org/officeDocument/2006/relationships/oleObject" Target="../embeddings/oleObject156.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158.bin"/><Relationship Id="rId4" Type="http://schemas.openxmlformats.org/officeDocument/2006/relationships/oleObject" Target="../embeddings/oleObject155.bin"/><Relationship Id="rId9" Type="http://schemas.openxmlformats.org/officeDocument/2006/relationships/image" Target="../media/image3.emf"/><Relationship Id="rId14" Type="http://schemas.openxmlformats.org/officeDocument/2006/relationships/oleObject" Target="../embeddings/oleObject16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8" Type="http://schemas.openxmlformats.org/officeDocument/2006/relationships/oleObject" Target="../embeddings/oleObject164.bin"/><Relationship Id="rId13" Type="http://schemas.openxmlformats.org/officeDocument/2006/relationships/image" Target="../media/image5.emf"/><Relationship Id="rId18" Type="http://schemas.openxmlformats.org/officeDocument/2006/relationships/comments" Target="../comments25.xml"/><Relationship Id="rId3" Type="http://schemas.openxmlformats.org/officeDocument/2006/relationships/vmlDrawing" Target="../drawings/vmlDrawing26.vml"/><Relationship Id="rId7" Type="http://schemas.openxmlformats.org/officeDocument/2006/relationships/image" Target="../media/image2.emf"/><Relationship Id="rId12" Type="http://schemas.openxmlformats.org/officeDocument/2006/relationships/oleObject" Target="../embeddings/oleObject166.bin"/><Relationship Id="rId17" Type="http://schemas.openxmlformats.org/officeDocument/2006/relationships/image" Target="../media/image7.emf"/><Relationship Id="rId2" Type="http://schemas.openxmlformats.org/officeDocument/2006/relationships/drawing" Target="../drawings/drawing51.xml"/><Relationship Id="rId16" Type="http://schemas.openxmlformats.org/officeDocument/2006/relationships/oleObject" Target="../embeddings/oleObject168.bin"/><Relationship Id="rId1" Type="http://schemas.openxmlformats.org/officeDocument/2006/relationships/printerSettings" Target="../printerSettings/printerSettings51.bin"/><Relationship Id="rId6" Type="http://schemas.openxmlformats.org/officeDocument/2006/relationships/oleObject" Target="../embeddings/oleObject163.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165.bin"/><Relationship Id="rId4" Type="http://schemas.openxmlformats.org/officeDocument/2006/relationships/oleObject" Target="../embeddings/oleObject162.bin"/><Relationship Id="rId9" Type="http://schemas.openxmlformats.org/officeDocument/2006/relationships/image" Target="../media/image3.emf"/><Relationship Id="rId14" Type="http://schemas.openxmlformats.org/officeDocument/2006/relationships/oleObject" Target="../embeddings/oleObject167.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8" Type="http://schemas.openxmlformats.org/officeDocument/2006/relationships/oleObject" Target="../embeddings/oleObject171.bin"/><Relationship Id="rId13" Type="http://schemas.openxmlformats.org/officeDocument/2006/relationships/image" Target="../media/image5.emf"/><Relationship Id="rId18" Type="http://schemas.openxmlformats.org/officeDocument/2006/relationships/comments" Target="../comments26.xml"/><Relationship Id="rId3" Type="http://schemas.openxmlformats.org/officeDocument/2006/relationships/vmlDrawing" Target="../drawings/vmlDrawing27.vml"/><Relationship Id="rId7" Type="http://schemas.openxmlformats.org/officeDocument/2006/relationships/image" Target="../media/image2.emf"/><Relationship Id="rId12" Type="http://schemas.openxmlformats.org/officeDocument/2006/relationships/oleObject" Target="../embeddings/oleObject173.bin"/><Relationship Id="rId17" Type="http://schemas.openxmlformats.org/officeDocument/2006/relationships/image" Target="../media/image7.emf"/><Relationship Id="rId2" Type="http://schemas.openxmlformats.org/officeDocument/2006/relationships/drawing" Target="../drawings/drawing53.xml"/><Relationship Id="rId16" Type="http://schemas.openxmlformats.org/officeDocument/2006/relationships/oleObject" Target="../embeddings/oleObject175.bin"/><Relationship Id="rId1" Type="http://schemas.openxmlformats.org/officeDocument/2006/relationships/printerSettings" Target="../printerSettings/printerSettings53.bin"/><Relationship Id="rId6" Type="http://schemas.openxmlformats.org/officeDocument/2006/relationships/oleObject" Target="../embeddings/oleObject170.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172.bin"/><Relationship Id="rId4" Type="http://schemas.openxmlformats.org/officeDocument/2006/relationships/oleObject" Target="../embeddings/oleObject169.bin"/><Relationship Id="rId9" Type="http://schemas.openxmlformats.org/officeDocument/2006/relationships/image" Target="../media/image3.emf"/><Relationship Id="rId14" Type="http://schemas.openxmlformats.org/officeDocument/2006/relationships/oleObject" Target="../embeddings/oleObject17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8" Type="http://schemas.openxmlformats.org/officeDocument/2006/relationships/oleObject" Target="../embeddings/oleObject178.bin"/><Relationship Id="rId13" Type="http://schemas.openxmlformats.org/officeDocument/2006/relationships/image" Target="../media/image5.emf"/><Relationship Id="rId18" Type="http://schemas.openxmlformats.org/officeDocument/2006/relationships/comments" Target="../comments27.xml"/><Relationship Id="rId3" Type="http://schemas.openxmlformats.org/officeDocument/2006/relationships/vmlDrawing" Target="../drawings/vmlDrawing28.vml"/><Relationship Id="rId7" Type="http://schemas.openxmlformats.org/officeDocument/2006/relationships/image" Target="../media/image2.emf"/><Relationship Id="rId12" Type="http://schemas.openxmlformats.org/officeDocument/2006/relationships/oleObject" Target="../embeddings/oleObject180.bin"/><Relationship Id="rId17" Type="http://schemas.openxmlformats.org/officeDocument/2006/relationships/image" Target="../media/image7.emf"/><Relationship Id="rId2" Type="http://schemas.openxmlformats.org/officeDocument/2006/relationships/drawing" Target="../drawings/drawing55.xml"/><Relationship Id="rId16" Type="http://schemas.openxmlformats.org/officeDocument/2006/relationships/oleObject" Target="../embeddings/oleObject182.bin"/><Relationship Id="rId1" Type="http://schemas.openxmlformats.org/officeDocument/2006/relationships/printerSettings" Target="../printerSettings/printerSettings55.bin"/><Relationship Id="rId6" Type="http://schemas.openxmlformats.org/officeDocument/2006/relationships/oleObject" Target="../embeddings/oleObject177.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179.bin"/><Relationship Id="rId4" Type="http://schemas.openxmlformats.org/officeDocument/2006/relationships/oleObject" Target="../embeddings/oleObject176.bin"/><Relationship Id="rId9" Type="http://schemas.openxmlformats.org/officeDocument/2006/relationships/image" Target="../media/image3.emf"/><Relationship Id="rId14" Type="http://schemas.openxmlformats.org/officeDocument/2006/relationships/oleObject" Target="../embeddings/oleObject181.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8" Type="http://schemas.openxmlformats.org/officeDocument/2006/relationships/oleObject" Target="../embeddings/oleObject185.bin"/><Relationship Id="rId13" Type="http://schemas.openxmlformats.org/officeDocument/2006/relationships/image" Target="../media/image5.emf"/><Relationship Id="rId18" Type="http://schemas.openxmlformats.org/officeDocument/2006/relationships/comments" Target="../comments28.xml"/><Relationship Id="rId3" Type="http://schemas.openxmlformats.org/officeDocument/2006/relationships/vmlDrawing" Target="../drawings/vmlDrawing29.vml"/><Relationship Id="rId7" Type="http://schemas.openxmlformats.org/officeDocument/2006/relationships/image" Target="../media/image2.emf"/><Relationship Id="rId12" Type="http://schemas.openxmlformats.org/officeDocument/2006/relationships/oleObject" Target="../embeddings/oleObject187.bin"/><Relationship Id="rId17" Type="http://schemas.openxmlformats.org/officeDocument/2006/relationships/image" Target="../media/image7.emf"/><Relationship Id="rId2" Type="http://schemas.openxmlformats.org/officeDocument/2006/relationships/drawing" Target="../drawings/drawing57.xml"/><Relationship Id="rId16" Type="http://schemas.openxmlformats.org/officeDocument/2006/relationships/oleObject" Target="../embeddings/oleObject189.bin"/><Relationship Id="rId1" Type="http://schemas.openxmlformats.org/officeDocument/2006/relationships/printerSettings" Target="../printerSettings/printerSettings57.bin"/><Relationship Id="rId6" Type="http://schemas.openxmlformats.org/officeDocument/2006/relationships/oleObject" Target="../embeddings/oleObject184.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186.bin"/><Relationship Id="rId4" Type="http://schemas.openxmlformats.org/officeDocument/2006/relationships/oleObject" Target="../embeddings/oleObject183.bin"/><Relationship Id="rId9" Type="http://schemas.openxmlformats.org/officeDocument/2006/relationships/image" Target="../media/image3.emf"/><Relationship Id="rId14" Type="http://schemas.openxmlformats.org/officeDocument/2006/relationships/oleObject" Target="../embeddings/oleObject18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18" Type="http://schemas.openxmlformats.org/officeDocument/2006/relationships/comments" Target="../comments2.xml"/><Relationship Id="rId3" Type="http://schemas.openxmlformats.org/officeDocument/2006/relationships/vmlDrawing" Target="../drawings/vmlDrawing3.vml"/><Relationship Id="rId7" Type="http://schemas.openxmlformats.org/officeDocument/2006/relationships/image" Target="../media/image2.emf"/><Relationship Id="rId12" Type="http://schemas.openxmlformats.org/officeDocument/2006/relationships/oleObject" Target="../embeddings/oleObject5.bin"/><Relationship Id="rId17" Type="http://schemas.openxmlformats.org/officeDocument/2006/relationships/image" Target="../media/image7.emf"/><Relationship Id="rId2" Type="http://schemas.openxmlformats.org/officeDocument/2006/relationships/drawing" Target="../drawings/drawing6.xml"/><Relationship Id="rId16" Type="http://schemas.openxmlformats.org/officeDocument/2006/relationships/oleObject" Target="../embeddings/oleObject7.bin"/><Relationship Id="rId1" Type="http://schemas.openxmlformats.org/officeDocument/2006/relationships/printerSettings" Target="../printerSettings/printerSettings6.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s>
</file>

<file path=xl/worksheets/_rels/sheet60.xml.rels><?xml version="1.0" encoding="UTF-8" standalone="yes"?>
<Relationships xmlns="http://schemas.openxmlformats.org/package/2006/relationships"><Relationship Id="rId8" Type="http://schemas.openxmlformats.org/officeDocument/2006/relationships/oleObject" Target="../embeddings/oleObject192.bin"/><Relationship Id="rId13" Type="http://schemas.openxmlformats.org/officeDocument/2006/relationships/image" Target="../media/image5.emf"/><Relationship Id="rId18" Type="http://schemas.openxmlformats.org/officeDocument/2006/relationships/comments" Target="../comments29.xml"/><Relationship Id="rId3" Type="http://schemas.openxmlformats.org/officeDocument/2006/relationships/vmlDrawing" Target="../drawings/vmlDrawing30.vml"/><Relationship Id="rId7" Type="http://schemas.openxmlformats.org/officeDocument/2006/relationships/image" Target="../media/image2.emf"/><Relationship Id="rId12" Type="http://schemas.openxmlformats.org/officeDocument/2006/relationships/oleObject" Target="../embeddings/oleObject194.bin"/><Relationship Id="rId17" Type="http://schemas.openxmlformats.org/officeDocument/2006/relationships/image" Target="../media/image7.emf"/><Relationship Id="rId2" Type="http://schemas.openxmlformats.org/officeDocument/2006/relationships/drawing" Target="../drawings/drawing59.xml"/><Relationship Id="rId16" Type="http://schemas.openxmlformats.org/officeDocument/2006/relationships/oleObject" Target="../embeddings/oleObject196.bin"/><Relationship Id="rId1" Type="http://schemas.openxmlformats.org/officeDocument/2006/relationships/printerSettings" Target="../printerSettings/printerSettings59.bin"/><Relationship Id="rId6" Type="http://schemas.openxmlformats.org/officeDocument/2006/relationships/oleObject" Target="../embeddings/oleObject191.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193.bin"/><Relationship Id="rId4" Type="http://schemas.openxmlformats.org/officeDocument/2006/relationships/oleObject" Target="../embeddings/oleObject190.bin"/><Relationship Id="rId9" Type="http://schemas.openxmlformats.org/officeDocument/2006/relationships/image" Target="../media/image3.emf"/><Relationship Id="rId14" Type="http://schemas.openxmlformats.org/officeDocument/2006/relationships/oleObject" Target="../embeddings/oleObject195.bin"/></Relationships>
</file>

<file path=xl/worksheets/_rels/sheet7.xml.rels><?xml version="1.0" encoding="UTF-8" standalone="yes"?>
<Relationships xmlns="http://schemas.openxmlformats.org/package/2006/relationships"><Relationship Id="rId8" Type="http://schemas.openxmlformats.org/officeDocument/2006/relationships/oleObject" Target="../embeddings/oleObject10.bin"/><Relationship Id="rId13" Type="http://schemas.openxmlformats.org/officeDocument/2006/relationships/image" Target="../media/image5.emf"/><Relationship Id="rId18" Type="http://schemas.openxmlformats.org/officeDocument/2006/relationships/comments" Target="../comments3.xml"/><Relationship Id="rId3" Type="http://schemas.openxmlformats.org/officeDocument/2006/relationships/vmlDrawing" Target="../drawings/vmlDrawing4.vml"/><Relationship Id="rId7" Type="http://schemas.openxmlformats.org/officeDocument/2006/relationships/image" Target="../media/image2.emf"/><Relationship Id="rId12" Type="http://schemas.openxmlformats.org/officeDocument/2006/relationships/oleObject" Target="../embeddings/oleObject12.bin"/><Relationship Id="rId17" Type="http://schemas.openxmlformats.org/officeDocument/2006/relationships/image" Target="../media/image7.emf"/><Relationship Id="rId2" Type="http://schemas.openxmlformats.org/officeDocument/2006/relationships/drawing" Target="../drawings/drawing7.xml"/><Relationship Id="rId16" Type="http://schemas.openxmlformats.org/officeDocument/2006/relationships/oleObject" Target="../embeddings/oleObject14.bin"/><Relationship Id="rId1" Type="http://schemas.openxmlformats.org/officeDocument/2006/relationships/printerSettings" Target="../printerSettings/printerSettings7.bin"/><Relationship Id="rId6" Type="http://schemas.openxmlformats.org/officeDocument/2006/relationships/oleObject" Target="../embeddings/oleObject9.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11.bin"/><Relationship Id="rId4" Type="http://schemas.openxmlformats.org/officeDocument/2006/relationships/oleObject" Target="../embeddings/oleObject8.bin"/><Relationship Id="rId9" Type="http://schemas.openxmlformats.org/officeDocument/2006/relationships/image" Target="../media/image3.emf"/><Relationship Id="rId14" Type="http://schemas.openxmlformats.org/officeDocument/2006/relationships/oleObject" Target="../embeddings/oleObject1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A68"/>
  <sheetViews>
    <sheetView showGridLines="0" showRowColHeaders="0" tabSelected="1" zoomScaleNormal="100" zoomScaleSheetLayoutView="106" workbookViewId="0">
      <selection activeCell="E6" sqref="E6"/>
    </sheetView>
  </sheetViews>
  <sheetFormatPr defaultColWidth="8.7265625" defaultRowHeight="13" x14ac:dyDescent="0.2"/>
  <cols>
    <col min="1" max="2" width="1.6328125" style="336" customWidth="1"/>
    <col min="3" max="3" width="10.6328125" style="336" customWidth="1"/>
    <col min="4" max="4" width="13.36328125" style="336" customWidth="1"/>
    <col min="5" max="5" width="12.6328125" style="336" customWidth="1"/>
    <col min="6" max="6" width="4.6328125" style="336" customWidth="1"/>
    <col min="7" max="7" width="12.453125" style="336" customWidth="1"/>
    <col min="8" max="8" width="6.90625" style="336" customWidth="1"/>
    <col min="9" max="10" width="8.6328125" style="336" customWidth="1"/>
    <col min="11" max="11" width="8.7265625" style="336"/>
    <col min="12" max="12" width="3.6328125" style="336" customWidth="1"/>
    <col min="13" max="14" width="2.6328125" style="336" customWidth="1"/>
    <col min="15" max="15" width="16.6328125" style="336" customWidth="1"/>
    <col min="16" max="16" width="5.08984375" style="336" customWidth="1"/>
    <col min="17" max="17" width="8.7265625" style="336"/>
    <col min="18" max="18" width="8" style="336" customWidth="1"/>
    <col min="19" max="19" width="2.6328125" style="336" customWidth="1"/>
    <col min="20" max="20" width="1.6328125" style="336" customWidth="1"/>
    <col min="21" max="21" width="9" style="336" customWidth="1"/>
    <col min="22" max="22" width="12.08984375" style="336" hidden="1" customWidth="1"/>
    <col min="23" max="23" width="16.7265625" style="336" hidden="1" customWidth="1"/>
    <col min="24" max="24" width="10.08984375" style="336" hidden="1" customWidth="1"/>
    <col min="25" max="26" width="26.26953125" style="336" hidden="1" customWidth="1"/>
    <col min="27" max="27" width="8.7265625" style="336" customWidth="1"/>
    <col min="28" max="16384" width="8.7265625" style="336"/>
  </cols>
  <sheetData>
    <row r="1" spans="1:27" ht="13.5" thickBot="1" x14ac:dyDescent="0.25">
      <c r="A1" s="335"/>
      <c r="B1" s="335"/>
      <c r="C1" s="335"/>
      <c r="D1" s="335"/>
      <c r="E1" s="335"/>
      <c r="F1" s="335"/>
      <c r="G1" s="335"/>
      <c r="H1" s="335"/>
      <c r="I1" s="335"/>
      <c r="J1" s="335"/>
      <c r="K1" s="335"/>
      <c r="L1" s="335"/>
      <c r="M1" s="335"/>
      <c r="N1" s="335"/>
      <c r="O1" s="335"/>
      <c r="P1" s="335"/>
      <c r="Q1" s="335"/>
      <c r="R1" s="335"/>
      <c r="S1" s="335"/>
      <c r="T1" s="192" t="s">
        <v>461</v>
      </c>
      <c r="U1" s="6"/>
    </row>
    <row r="2" spans="1:27" ht="13.5" customHeight="1" x14ac:dyDescent="0.2">
      <c r="A2" s="337"/>
      <c r="B2" s="338"/>
      <c r="C2" s="387" t="s">
        <v>460</v>
      </c>
      <c r="D2" s="387"/>
      <c r="E2" s="387"/>
      <c r="F2" s="387"/>
      <c r="G2" s="387"/>
      <c r="H2" s="387"/>
      <c r="I2" s="387"/>
      <c r="J2" s="387"/>
      <c r="K2" s="387"/>
      <c r="L2" s="338"/>
      <c r="M2" s="338"/>
      <c r="N2" s="338"/>
      <c r="O2" s="338"/>
      <c r="P2" s="338"/>
      <c r="Q2" s="338"/>
      <c r="R2" s="338"/>
      <c r="S2" s="338"/>
      <c r="T2" s="179"/>
    </row>
    <row r="3" spans="1:27" ht="13.5" customHeight="1" x14ac:dyDescent="0.2">
      <c r="A3" s="337"/>
      <c r="B3" s="338"/>
      <c r="C3" s="388"/>
      <c r="D3" s="388"/>
      <c r="E3" s="388"/>
      <c r="F3" s="388"/>
      <c r="G3" s="388"/>
      <c r="H3" s="388"/>
      <c r="I3" s="388"/>
      <c r="J3" s="388"/>
      <c r="K3" s="388"/>
      <c r="L3" s="130"/>
      <c r="M3" s="298"/>
      <c r="N3" s="338"/>
      <c r="O3" s="338"/>
      <c r="P3" s="338"/>
      <c r="Q3" s="338"/>
      <c r="R3" s="338"/>
      <c r="S3" s="338"/>
      <c r="T3" s="339"/>
      <c r="V3" s="340" t="s">
        <v>124</v>
      </c>
      <c r="W3" s="246">
        <f>G26</f>
        <v>900</v>
      </c>
      <c r="X3" s="336" t="s">
        <v>125</v>
      </c>
    </row>
    <row r="4" spans="1:27" ht="13.5" customHeight="1" x14ac:dyDescent="0.2">
      <c r="A4" s="337"/>
      <c r="B4" s="338"/>
      <c r="C4" s="298"/>
      <c r="D4" s="361"/>
      <c r="E4" s="361"/>
      <c r="F4" s="361"/>
      <c r="G4" s="361"/>
      <c r="H4" s="361"/>
      <c r="I4" s="130"/>
      <c r="J4" s="130"/>
      <c r="K4" s="130"/>
      <c r="L4" s="130"/>
      <c r="M4" s="298"/>
      <c r="N4" s="131" t="s">
        <v>261</v>
      </c>
      <c r="O4" s="338"/>
      <c r="P4" s="338"/>
      <c r="Q4" s="338"/>
      <c r="R4" s="338"/>
      <c r="S4" s="338"/>
      <c r="T4" s="339"/>
      <c r="V4" s="340"/>
      <c r="W4" s="246"/>
    </row>
    <row r="5" spans="1:27" ht="20.149999999999999" customHeight="1" thickBot="1" x14ac:dyDescent="0.25">
      <c r="A5" s="337"/>
      <c r="B5" s="338"/>
      <c r="C5" s="200" t="s">
        <v>337</v>
      </c>
      <c r="D5" s="158"/>
      <c r="E5" s="158"/>
      <c r="F5" s="158"/>
      <c r="G5" s="158"/>
      <c r="H5" s="158"/>
      <c r="I5" s="158"/>
      <c r="J5" s="158"/>
      <c r="K5" s="158"/>
      <c r="L5" s="159"/>
      <c r="M5" s="298"/>
      <c r="N5" s="134"/>
      <c r="O5" s="181"/>
      <c r="P5" s="181"/>
      <c r="Q5" s="181"/>
      <c r="R5" s="181"/>
      <c r="S5" s="182"/>
      <c r="T5" s="339"/>
      <c r="V5" s="210" t="s">
        <v>338</v>
      </c>
      <c r="W5"/>
      <c r="X5" s="211" t="s">
        <v>20</v>
      </c>
      <c r="Y5" s="211"/>
      <c r="Z5" s="211"/>
    </row>
    <row r="6" spans="1:27" ht="19.5" customHeight="1" thickBot="1" x14ac:dyDescent="0.25">
      <c r="A6" s="337"/>
      <c r="B6" s="338"/>
      <c r="C6" s="160" t="s">
        <v>442</v>
      </c>
      <c r="D6" s="132"/>
      <c r="E6" s="106" t="s">
        <v>445</v>
      </c>
      <c r="F6" s="133"/>
      <c r="G6" s="133"/>
      <c r="H6" s="133"/>
      <c r="I6" s="133"/>
      <c r="J6" s="133"/>
      <c r="K6" s="133"/>
      <c r="L6" s="161"/>
      <c r="M6" s="298"/>
      <c r="N6" s="135" t="s">
        <v>339</v>
      </c>
      <c r="O6" s="111" t="s">
        <v>161</v>
      </c>
      <c r="P6" s="112"/>
      <c r="Q6" s="183"/>
      <c r="R6" s="183"/>
      <c r="S6" s="184"/>
      <c r="T6" s="339"/>
      <c r="V6" s="212">
        <f>VLOOKUP(G16,W39:X43,2,FALSE)</f>
        <v>3</v>
      </c>
      <c r="W6"/>
      <c r="X6" s="212">
        <f>VLOOKUP(G14,Y39:Z68,2,FALSE)</f>
        <v>105</v>
      </c>
      <c r="Y6" s="211"/>
      <c r="Z6" s="211"/>
    </row>
    <row r="7" spans="1:27" ht="19.5" customHeight="1" thickBot="1" x14ac:dyDescent="0.25">
      <c r="A7" s="337"/>
      <c r="B7" s="338"/>
      <c r="C7" s="162" t="s">
        <v>455</v>
      </c>
      <c r="D7" s="132"/>
      <c r="E7" s="376">
        <v>43565</v>
      </c>
      <c r="F7" s="133"/>
      <c r="G7" s="133"/>
      <c r="H7" s="133"/>
      <c r="I7" s="133"/>
      <c r="J7" s="133"/>
      <c r="K7" s="133"/>
      <c r="L7" s="161"/>
      <c r="M7" s="298"/>
      <c r="N7" s="135"/>
      <c r="O7" s="113" t="s">
        <v>17</v>
      </c>
      <c r="P7" s="113" t="s">
        <v>9</v>
      </c>
      <c r="Q7" s="113" t="s">
        <v>18</v>
      </c>
      <c r="R7" s="113" t="s">
        <v>5</v>
      </c>
      <c r="S7" s="185"/>
      <c r="T7" s="339"/>
      <c r="V7" s="236">
        <v>1</v>
      </c>
      <c r="W7" s="237" t="s">
        <v>183</v>
      </c>
      <c r="X7" s="249">
        <v>1</v>
      </c>
      <c r="Y7" s="213" t="s">
        <v>184</v>
      </c>
      <c r="Z7" s="214"/>
    </row>
    <row r="8" spans="1:27" ht="19.5" customHeight="1" thickBot="1" x14ac:dyDescent="0.25">
      <c r="A8" s="337"/>
      <c r="B8" s="338"/>
      <c r="C8" s="162" t="s">
        <v>443</v>
      </c>
      <c r="D8" s="132"/>
      <c r="E8" s="376">
        <v>43570</v>
      </c>
      <c r="F8" s="133"/>
      <c r="G8" s="133"/>
      <c r="H8" s="133"/>
      <c r="I8" s="133"/>
      <c r="J8" s="133"/>
      <c r="K8" s="133"/>
      <c r="L8" s="161"/>
      <c r="M8" s="298"/>
      <c r="N8" s="135"/>
      <c r="O8" s="114" t="s">
        <v>30</v>
      </c>
      <c r="P8" s="113" t="s">
        <v>341</v>
      </c>
      <c r="Q8" s="115">
        <f>VLOOKUP($X$6,'パラメーター 一覧表'!$A$20:$F$49,3)</f>
        <v>10</v>
      </c>
      <c r="R8" s="115" t="s">
        <v>342</v>
      </c>
      <c r="S8" s="184"/>
      <c r="T8" s="339"/>
      <c r="V8" s="238">
        <v>2</v>
      </c>
      <c r="W8" s="231" t="s">
        <v>185</v>
      </c>
      <c r="X8" s="250">
        <v>2</v>
      </c>
      <c r="Y8" s="216" t="s">
        <v>186</v>
      </c>
      <c r="Z8" s="214"/>
    </row>
    <row r="9" spans="1:27" ht="19.5" customHeight="1" thickBot="1" x14ac:dyDescent="0.25">
      <c r="A9" s="337"/>
      <c r="B9" s="338"/>
      <c r="C9" s="162" t="s">
        <v>340</v>
      </c>
      <c r="D9" s="132"/>
      <c r="E9" s="403" t="s">
        <v>452</v>
      </c>
      <c r="F9" s="404"/>
      <c r="G9" s="404"/>
      <c r="H9" s="404"/>
      <c r="I9" s="404"/>
      <c r="J9" s="404"/>
      <c r="K9" s="405"/>
      <c r="L9" s="386"/>
      <c r="M9" s="298"/>
      <c r="N9" s="135"/>
      <c r="O9" s="114" t="s">
        <v>23</v>
      </c>
      <c r="P9" s="113" t="s">
        <v>343</v>
      </c>
      <c r="Q9" s="115">
        <f>VLOOKUP($X$6,'パラメーター 一覧表'!$A$20:$F$49,4)</f>
        <v>100</v>
      </c>
      <c r="R9" s="115" t="s">
        <v>344</v>
      </c>
      <c r="S9" s="184"/>
      <c r="T9" s="339"/>
      <c r="V9" s="239">
        <v>3</v>
      </c>
      <c r="W9" s="231" t="s">
        <v>187</v>
      </c>
      <c r="X9" s="250">
        <v>3</v>
      </c>
      <c r="Y9" s="216" t="s">
        <v>188</v>
      </c>
      <c r="Z9" s="214"/>
    </row>
    <row r="10" spans="1:27" ht="19.5" customHeight="1" thickBot="1" x14ac:dyDescent="0.25">
      <c r="A10" s="337"/>
      <c r="B10" s="338"/>
      <c r="C10" s="367" t="s">
        <v>446</v>
      </c>
      <c r="D10" s="132"/>
      <c r="E10" s="403" t="s">
        <v>451</v>
      </c>
      <c r="F10" s="404"/>
      <c r="G10" s="404"/>
      <c r="H10" s="404"/>
      <c r="I10" s="404"/>
      <c r="J10" s="404"/>
      <c r="K10" s="405"/>
      <c r="L10" s="164"/>
      <c r="M10" s="298"/>
      <c r="N10" s="135"/>
      <c r="O10" s="114" t="s">
        <v>24</v>
      </c>
      <c r="P10" s="113" t="s">
        <v>346</v>
      </c>
      <c r="Q10" s="115">
        <f>IF(VLOOKUP($X$6,'パラメーター 一覧表'!$A$20:$J$49,5)=0,Q11*Q24,VLOOKUP($X$6,'パラメーター 一覧表'!$A$20:$J$49,5))</f>
        <v>3.5000000000000003E-2</v>
      </c>
      <c r="R10" s="115" t="s">
        <v>347</v>
      </c>
      <c r="S10" s="184"/>
      <c r="T10" s="339"/>
      <c r="V10" s="240">
        <v>4</v>
      </c>
      <c r="W10" s="231" t="s">
        <v>345</v>
      </c>
      <c r="X10" s="251">
        <v>101</v>
      </c>
      <c r="Y10" s="218" t="s">
        <v>232</v>
      </c>
      <c r="Z10" s="219"/>
    </row>
    <row r="11" spans="1:27" ht="19.5" customHeight="1" thickBot="1" x14ac:dyDescent="0.25">
      <c r="A11" s="337"/>
      <c r="B11" s="338"/>
      <c r="C11" s="341"/>
      <c r="D11" s="342"/>
      <c r="E11" s="342"/>
      <c r="F11" s="342"/>
      <c r="G11" s="342"/>
      <c r="H11" s="342"/>
      <c r="I11" s="176"/>
      <c r="J11" s="177"/>
      <c r="K11" s="342"/>
      <c r="L11" s="343"/>
      <c r="M11" s="298"/>
      <c r="N11" s="135"/>
      <c r="O11" s="114" t="s">
        <v>39</v>
      </c>
      <c r="P11" s="113" t="s">
        <v>349</v>
      </c>
      <c r="Q11" s="115">
        <f>VLOOKUP($X$6,'パラメーター 一覧表'!$A$20:$H$49,7)</f>
        <v>35</v>
      </c>
      <c r="R11" s="115" t="s">
        <v>347</v>
      </c>
      <c r="S11" s="184"/>
      <c r="T11" s="339"/>
      <c r="V11" s="241">
        <v>5</v>
      </c>
      <c r="W11" s="242" t="s">
        <v>348</v>
      </c>
      <c r="X11" s="251">
        <v>103</v>
      </c>
      <c r="Y11" s="218" t="s">
        <v>456</v>
      </c>
      <c r="Z11" s="219"/>
    </row>
    <row r="12" spans="1:27" ht="19.5" customHeight="1" x14ac:dyDescent="0.2">
      <c r="A12" s="337"/>
      <c r="B12" s="338"/>
      <c r="C12" s="344"/>
      <c r="D12" s="344"/>
      <c r="E12" s="344"/>
      <c r="F12" s="344"/>
      <c r="G12" s="344"/>
      <c r="H12" s="344"/>
      <c r="I12" s="209"/>
      <c r="J12" s="209"/>
      <c r="K12" s="344"/>
      <c r="L12" s="344"/>
      <c r="M12" s="298"/>
      <c r="N12" s="135"/>
      <c r="O12" s="114" t="s">
        <v>25</v>
      </c>
      <c r="P12" s="113" t="s">
        <v>351</v>
      </c>
      <c r="Q12" s="115">
        <f>VLOOKUP($X$6,'パラメーター 一覧表'!$A$20:$F$49,6)</f>
        <v>7.9</v>
      </c>
      <c r="R12" s="115" t="s">
        <v>352</v>
      </c>
      <c r="S12" s="184"/>
      <c r="T12" s="339"/>
      <c r="V12" s="220"/>
      <c r="W12" s="66"/>
      <c r="X12" s="217">
        <v>104</v>
      </c>
      <c r="Y12" s="218" t="s">
        <v>325</v>
      </c>
      <c r="Z12" s="219"/>
    </row>
    <row r="13" spans="1:27" ht="19.5" customHeight="1" thickBot="1" x14ac:dyDescent="0.25">
      <c r="A13" s="337"/>
      <c r="B13" s="338"/>
      <c r="C13" s="200" t="s">
        <v>122</v>
      </c>
      <c r="D13" s="201"/>
      <c r="E13" s="201"/>
      <c r="F13" s="201"/>
      <c r="G13" s="202" t="s">
        <v>350</v>
      </c>
      <c r="H13" s="203"/>
      <c r="I13" s="345"/>
      <c r="J13" s="205"/>
      <c r="K13" s="206"/>
      <c r="L13" s="207"/>
      <c r="M13" s="140"/>
      <c r="N13" s="135"/>
      <c r="O13" s="114" t="s">
        <v>113</v>
      </c>
      <c r="P13" s="113" t="s">
        <v>354</v>
      </c>
      <c r="Q13" s="115">
        <f>VLOOKUP($X$6,'パラメーター 一覧表'!$A$20:$J$49,8)</f>
        <v>100</v>
      </c>
      <c r="R13" s="115" t="s">
        <v>355</v>
      </c>
      <c r="S13" s="184"/>
      <c r="T13" s="339"/>
      <c r="V13"/>
      <c r="W13"/>
      <c r="X13" s="217">
        <v>105</v>
      </c>
      <c r="Y13" s="218" t="s">
        <v>233</v>
      </c>
      <c r="Z13" s="219"/>
    </row>
    <row r="14" spans="1:27" ht="19.5" customHeight="1" thickBot="1" x14ac:dyDescent="0.25">
      <c r="A14" s="337"/>
      <c r="B14" s="338"/>
      <c r="C14" s="166" t="s">
        <v>353</v>
      </c>
      <c r="D14" s="98" t="s">
        <v>20</v>
      </c>
      <c r="E14" s="99"/>
      <c r="F14" s="100"/>
      <c r="G14" s="406" t="s">
        <v>233</v>
      </c>
      <c r="H14" s="407"/>
      <c r="I14" s="138"/>
      <c r="J14" s="140"/>
      <c r="K14" s="141"/>
      <c r="L14" s="167"/>
      <c r="M14" s="140"/>
      <c r="N14" s="135"/>
      <c r="O14" s="114" t="s">
        <v>114</v>
      </c>
      <c r="P14" s="113" t="s">
        <v>358</v>
      </c>
      <c r="Q14" s="115">
        <f>VLOOKUP($X$6,'パラメーター 一覧表'!$A$20:$J$49,9)</f>
        <v>10</v>
      </c>
      <c r="R14" s="115" t="s">
        <v>355</v>
      </c>
      <c r="S14" s="184"/>
      <c r="T14" s="339"/>
      <c r="V14" s="66"/>
      <c r="W14" s="66"/>
      <c r="X14" s="217">
        <v>106</v>
      </c>
      <c r="Y14" s="218" t="s">
        <v>457</v>
      </c>
      <c r="Z14" s="219"/>
      <c r="AA14" s="105" t="s">
        <v>357</v>
      </c>
    </row>
    <row r="15" spans="1:27" ht="19.5" customHeight="1" thickBot="1" x14ac:dyDescent="0.25">
      <c r="A15" s="337"/>
      <c r="B15" s="338"/>
      <c r="C15" s="166"/>
      <c r="D15" s="306"/>
      <c r="E15" s="306"/>
      <c r="F15" s="306"/>
      <c r="G15" s="140"/>
      <c r="H15" s="140"/>
      <c r="I15" s="137"/>
      <c r="J15" s="298"/>
      <c r="K15" s="295"/>
      <c r="L15" s="346"/>
      <c r="M15" s="298"/>
      <c r="N15" s="135"/>
      <c r="O15" s="114" t="s">
        <v>118</v>
      </c>
      <c r="P15" s="113"/>
      <c r="Q15" s="115">
        <f>VLOOKUP($X$6,'パラメーター 一覧表'!$A$20:$J$49,10)</f>
        <v>0.1</v>
      </c>
      <c r="R15" s="115" t="s">
        <v>360</v>
      </c>
      <c r="S15" s="184"/>
      <c r="T15" s="339"/>
      <c r="V15" s="66"/>
      <c r="W15" s="66"/>
      <c r="X15" s="217">
        <v>112</v>
      </c>
      <c r="Y15" s="218" t="s">
        <v>330</v>
      </c>
      <c r="Z15" s="219"/>
    </row>
    <row r="16" spans="1:27" ht="19.5" customHeight="1" thickBot="1" x14ac:dyDescent="0.25">
      <c r="A16" s="337"/>
      <c r="B16" s="338"/>
      <c r="C16" s="166" t="s">
        <v>359</v>
      </c>
      <c r="D16" s="101" t="s">
        <v>15</v>
      </c>
      <c r="E16" s="102"/>
      <c r="F16" s="103"/>
      <c r="G16" s="408" t="s">
        <v>187</v>
      </c>
      <c r="H16" s="409"/>
      <c r="I16" s="298"/>
      <c r="J16" s="298"/>
      <c r="K16" s="298"/>
      <c r="L16" s="347"/>
      <c r="M16" s="298"/>
      <c r="N16" s="135"/>
      <c r="O16" s="183"/>
      <c r="P16" s="183"/>
      <c r="Q16" s="183"/>
      <c r="R16" s="183"/>
      <c r="S16" s="184"/>
      <c r="T16" s="339"/>
      <c r="V16" s="66"/>
      <c r="W16" s="66"/>
      <c r="X16" s="217">
        <v>102</v>
      </c>
      <c r="Y16" s="218" t="s">
        <v>323</v>
      </c>
      <c r="Z16" s="219"/>
    </row>
    <row r="17" spans="1:26" ht="19.5" customHeight="1" x14ac:dyDescent="0.2">
      <c r="A17" s="337"/>
      <c r="B17" s="338"/>
      <c r="C17" s="166"/>
      <c r="D17" s="306"/>
      <c r="E17" s="306"/>
      <c r="F17" s="306"/>
      <c r="G17" s="140"/>
      <c r="H17" s="140"/>
      <c r="I17" s="140"/>
      <c r="J17" s="140"/>
      <c r="K17" s="140"/>
      <c r="L17" s="169"/>
      <c r="M17" s="140"/>
      <c r="N17" s="135" t="s">
        <v>363</v>
      </c>
      <c r="O17" s="116" t="s">
        <v>16</v>
      </c>
      <c r="P17" s="117"/>
      <c r="Q17" s="183"/>
      <c r="R17" s="183"/>
      <c r="S17" s="184"/>
      <c r="T17" s="339"/>
      <c r="V17" s="66"/>
      <c r="W17" s="66"/>
      <c r="X17" s="217">
        <v>111</v>
      </c>
      <c r="Y17" s="218" t="s">
        <v>329</v>
      </c>
      <c r="Z17" s="219"/>
    </row>
    <row r="18" spans="1:26" ht="19.5" customHeight="1" thickBot="1" x14ac:dyDescent="0.25">
      <c r="A18" s="337"/>
      <c r="B18" s="338"/>
      <c r="C18" s="389" t="s">
        <v>362</v>
      </c>
      <c r="D18" s="390" t="s">
        <v>123</v>
      </c>
      <c r="E18" s="391"/>
      <c r="F18" s="392"/>
      <c r="G18" s="143" t="s">
        <v>18</v>
      </c>
      <c r="H18" s="144" t="s">
        <v>5</v>
      </c>
      <c r="I18" s="338"/>
      <c r="J18" s="140"/>
      <c r="K18" s="140"/>
      <c r="L18" s="169"/>
      <c r="M18" s="140"/>
      <c r="N18" s="135"/>
      <c r="O18" s="118" t="s">
        <v>17</v>
      </c>
      <c r="P18" s="118" t="s">
        <v>9</v>
      </c>
      <c r="Q18" s="118" t="s">
        <v>18</v>
      </c>
      <c r="R18" s="118" t="s">
        <v>5</v>
      </c>
      <c r="S18" s="185"/>
      <c r="T18" s="339"/>
      <c r="V18"/>
      <c r="W18"/>
      <c r="X18" s="217">
        <v>108</v>
      </c>
      <c r="Y18" s="218" t="s">
        <v>326</v>
      </c>
      <c r="Z18" s="219"/>
    </row>
    <row r="19" spans="1:26" ht="19.5" customHeight="1" thickBot="1" x14ac:dyDescent="0.25">
      <c r="A19" s="337"/>
      <c r="B19" s="338"/>
      <c r="C19" s="389"/>
      <c r="D19" s="393"/>
      <c r="E19" s="394"/>
      <c r="F19" s="394"/>
      <c r="G19" s="104">
        <f>1/200</f>
        <v>5.0000000000000001E-3</v>
      </c>
      <c r="H19" s="109" t="s">
        <v>364</v>
      </c>
      <c r="I19" s="140"/>
      <c r="J19" s="140"/>
      <c r="K19" s="140"/>
      <c r="L19" s="169"/>
      <c r="M19" s="140"/>
      <c r="N19" s="135"/>
      <c r="O19" s="119" t="s">
        <v>2</v>
      </c>
      <c r="P19" s="118" t="s">
        <v>365</v>
      </c>
      <c r="Q19" s="121">
        <f>VLOOKUP($V$6,'パラメーター 一覧表'!$A$7:$G$12,3)</f>
        <v>3.0000000000000001E-5</v>
      </c>
      <c r="R19" s="120" t="s">
        <v>366</v>
      </c>
      <c r="S19" s="184"/>
      <c r="T19" s="339"/>
      <c r="V19"/>
      <c r="W19"/>
      <c r="X19" s="217">
        <v>109</v>
      </c>
      <c r="Y19" s="218" t="s">
        <v>327</v>
      </c>
      <c r="Z19" s="219"/>
    </row>
    <row r="20" spans="1:26" ht="19.5" customHeight="1" x14ac:dyDescent="0.2">
      <c r="A20" s="337"/>
      <c r="B20" s="338"/>
      <c r="C20" s="170"/>
      <c r="D20" s="171"/>
      <c r="E20" s="171"/>
      <c r="F20" s="171"/>
      <c r="G20" s="172"/>
      <c r="H20" s="172"/>
      <c r="I20" s="172"/>
      <c r="J20" s="172"/>
      <c r="K20" s="172"/>
      <c r="L20" s="173"/>
      <c r="M20" s="140"/>
      <c r="N20" s="135"/>
      <c r="O20" s="119" t="s">
        <v>3</v>
      </c>
      <c r="P20" s="118" t="s">
        <v>367</v>
      </c>
      <c r="Q20" s="120">
        <f>VLOOKUP($V$6,'パラメーター 一覧表'!$A$7:$G$12,4)</f>
        <v>0.3</v>
      </c>
      <c r="R20" s="120" t="s">
        <v>493</v>
      </c>
      <c r="S20" s="184"/>
      <c r="T20" s="339"/>
      <c r="V20"/>
      <c r="W20"/>
      <c r="X20" s="217">
        <v>110</v>
      </c>
      <c r="Y20" s="218" t="s">
        <v>328</v>
      </c>
      <c r="Z20" s="219"/>
    </row>
    <row r="21" spans="1:26" ht="19.5" customHeight="1" x14ac:dyDescent="0.2">
      <c r="A21" s="337"/>
      <c r="B21" s="338"/>
      <c r="C21" s="306"/>
      <c r="D21" s="306"/>
      <c r="E21" s="306"/>
      <c r="F21" s="306"/>
      <c r="G21" s="140"/>
      <c r="H21" s="140"/>
      <c r="I21" s="140"/>
      <c r="J21" s="140"/>
      <c r="K21" s="140"/>
      <c r="L21" s="140"/>
      <c r="M21" s="140"/>
      <c r="N21" s="135"/>
      <c r="O21" s="119" t="s">
        <v>126</v>
      </c>
      <c r="P21" s="118" t="s">
        <v>368</v>
      </c>
      <c r="Q21" s="120">
        <f>VLOOKUP($V$6,'パラメーター 一覧表'!$A$7:$G$12,5)</f>
        <v>0.4</v>
      </c>
      <c r="R21" s="120" t="s">
        <v>494</v>
      </c>
      <c r="S21" s="184"/>
      <c r="T21" s="339"/>
      <c r="V21"/>
      <c r="W21"/>
      <c r="X21" s="217">
        <v>113</v>
      </c>
      <c r="Y21" s="218" t="s">
        <v>234</v>
      </c>
      <c r="Z21" s="219"/>
    </row>
    <row r="22" spans="1:26" ht="19.5" customHeight="1" x14ac:dyDescent="0.2">
      <c r="A22" s="337"/>
      <c r="B22" s="338"/>
      <c r="C22" s="338"/>
      <c r="D22" s="338"/>
      <c r="E22" s="338"/>
      <c r="F22" s="338"/>
      <c r="G22" s="338"/>
      <c r="H22" s="338"/>
      <c r="I22" s="140"/>
      <c r="J22" s="140"/>
      <c r="K22" s="140"/>
      <c r="L22" s="140"/>
      <c r="M22" s="140"/>
      <c r="N22" s="135"/>
      <c r="O22" s="119" t="s">
        <v>4</v>
      </c>
      <c r="P22" s="118" t="s">
        <v>369</v>
      </c>
      <c r="Q22" s="120">
        <f>VLOOKUP($V$6,'パラメーター 一覧表'!$A$7:$G$12,6)</f>
        <v>2.7</v>
      </c>
      <c r="R22" s="120" t="s">
        <v>495</v>
      </c>
      <c r="S22" s="184"/>
      <c r="T22" s="339"/>
      <c r="V22"/>
      <c r="W22"/>
      <c r="X22" s="217">
        <v>202</v>
      </c>
      <c r="Y22" s="218" t="s">
        <v>464</v>
      </c>
      <c r="Z22" s="219"/>
    </row>
    <row r="23" spans="1:26" ht="19.5" customHeight="1" thickBot="1" x14ac:dyDescent="0.25">
      <c r="A23" s="337"/>
      <c r="B23" s="338"/>
      <c r="C23" s="348"/>
      <c r="D23" s="348"/>
      <c r="E23" s="348"/>
      <c r="F23" s="348"/>
      <c r="G23" s="348"/>
      <c r="H23" s="348"/>
      <c r="I23" s="146"/>
      <c r="J23" s="140"/>
      <c r="K23" s="140"/>
      <c r="L23" s="140"/>
      <c r="M23" s="140"/>
      <c r="N23" s="135"/>
      <c r="O23" s="119" t="s">
        <v>13</v>
      </c>
      <c r="P23" s="118" t="s">
        <v>370</v>
      </c>
      <c r="Q23" s="120">
        <f>VLOOKUP($V$6,'パラメーター 一覧表'!$A$7:$G$12,7)</f>
        <v>1.62</v>
      </c>
      <c r="R23" s="120" t="s">
        <v>495</v>
      </c>
      <c r="S23" s="184"/>
      <c r="T23" s="339"/>
      <c r="V23"/>
      <c r="W23"/>
      <c r="X23" s="221">
        <v>205</v>
      </c>
      <c r="Y23" s="222" t="s">
        <v>465</v>
      </c>
      <c r="Z23" s="219"/>
    </row>
    <row r="24" spans="1:26" ht="19.5" customHeight="1" x14ac:dyDescent="0.2">
      <c r="A24" s="337"/>
      <c r="B24" s="338"/>
      <c r="C24" s="147" t="s">
        <v>121</v>
      </c>
      <c r="D24" s="148"/>
      <c r="E24" s="148"/>
      <c r="F24" s="148"/>
      <c r="G24" s="149"/>
      <c r="H24" s="149"/>
      <c r="I24" s="150"/>
      <c r="J24" s="140"/>
      <c r="K24" s="140"/>
      <c r="L24" s="140"/>
      <c r="M24" s="140"/>
      <c r="N24" s="135"/>
      <c r="O24" s="119" t="s">
        <v>38</v>
      </c>
      <c r="P24" s="383" t="s">
        <v>371</v>
      </c>
      <c r="Q24" s="120">
        <f>VLOOKUP($V$6,'パラメーター 一覧表'!$A$7:$H$12,8)</f>
        <v>1E-3</v>
      </c>
      <c r="R24" s="119" t="s">
        <v>372</v>
      </c>
      <c r="S24" s="186"/>
      <c r="T24" s="339"/>
      <c r="V24"/>
      <c r="W24"/>
      <c r="X24" s="221">
        <v>209</v>
      </c>
      <c r="Y24" s="222" t="s">
        <v>469</v>
      </c>
      <c r="Z24" s="223"/>
    </row>
    <row r="25" spans="1:26" ht="19.5" customHeight="1" thickBot="1" x14ac:dyDescent="0.25">
      <c r="A25" s="337"/>
      <c r="B25" s="338"/>
      <c r="C25" s="151"/>
      <c r="D25" s="306"/>
      <c r="E25" s="306"/>
      <c r="F25" s="306"/>
      <c r="G25" s="306"/>
      <c r="H25" s="306"/>
      <c r="I25" s="248"/>
      <c r="J25" s="140"/>
      <c r="K25" s="140"/>
      <c r="L25" s="140"/>
      <c r="M25" s="140"/>
      <c r="N25" s="135"/>
      <c r="O25" s="183"/>
      <c r="P25" s="183"/>
      <c r="Q25" s="183"/>
      <c r="R25" s="183"/>
      <c r="S25" s="184"/>
      <c r="T25" s="339"/>
      <c r="V25"/>
      <c r="W25"/>
      <c r="X25" s="217">
        <v>203</v>
      </c>
      <c r="Y25" s="218" t="s">
        <v>470</v>
      </c>
      <c r="Z25" s="223"/>
    </row>
    <row r="26" spans="1:26" ht="19.5" customHeight="1" x14ac:dyDescent="0.2">
      <c r="A26" s="337"/>
      <c r="B26" s="338"/>
      <c r="C26" s="151"/>
      <c r="D26" s="395" t="s">
        <v>436</v>
      </c>
      <c r="E26" s="396"/>
      <c r="F26" s="396"/>
      <c r="G26" s="399">
        <f>'計算シート (一物質)'!$C$21</f>
        <v>900</v>
      </c>
      <c r="H26" s="401" t="s">
        <v>373</v>
      </c>
      <c r="I26" s="248"/>
      <c r="J26" s="140"/>
      <c r="K26" s="140"/>
      <c r="L26" s="140"/>
      <c r="M26" s="140"/>
      <c r="N26" s="135" t="s">
        <v>374</v>
      </c>
      <c r="O26" s="122" t="s">
        <v>162</v>
      </c>
      <c r="P26" s="123"/>
      <c r="Q26" s="183"/>
      <c r="R26" s="183"/>
      <c r="S26" s="184"/>
      <c r="T26" s="339"/>
      <c r="V26"/>
      <c r="W26"/>
      <c r="X26" s="217">
        <v>208</v>
      </c>
      <c r="Y26" s="218" t="s">
        <v>473</v>
      </c>
      <c r="Z26" s="219"/>
    </row>
    <row r="27" spans="1:26" ht="19.5" customHeight="1" thickBot="1" x14ac:dyDescent="0.25">
      <c r="A27" s="337"/>
      <c r="B27" s="338"/>
      <c r="C27" s="151"/>
      <c r="D27" s="397"/>
      <c r="E27" s="398"/>
      <c r="F27" s="398"/>
      <c r="G27" s="400"/>
      <c r="H27" s="402"/>
      <c r="I27" s="248"/>
      <c r="J27" s="140"/>
      <c r="K27" s="140"/>
      <c r="L27" s="140"/>
      <c r="M27" s="140"/>
      <c r="N27" s="135"/>
      <c r="O27" s="124" t="s">
        <v>17</v>
      </c>
      <c r="P27" s="124" t="s">
        <v>9</v>
      </c>
      <c r="Q27" s="124" t="s">
        <v>18</v>
      </c>
      <c r="R27" s="124" t="s">
        <v>5</v>
      </c>
      <c r="S27" s="185"/>
      <c r="T27" s="339"/>
      <c r="V27"/>
      <c r="W27"/>
      <c r="X27" s="217">
        <v>201</v>
      </c>
      <c r="Y27" s="218" t="s">
        <v>474</v>
      </c>
      <c r="Z27" s="219"/>
    </row>
    <row r="28" spans="1:26" ht="19.5" customHeight="1" x14ac:dyDescent="0.2">
      <c r="A28" s="337"/>
      <c r="B28" s="338"/>
      <c r="C28" s="151"/>
      <c r="D28" s="306"/>
      <c r="E28" s="306"/>
      <c r="F28" s="306"/>
      <c r="G28" s="266">
        <f>+'計算シート (一物質)'!C24</f>
        <v>858</v>
      </c>
      <c r="H28" s="306"/>
      <c r="I28" s="248"/>
      <c r="J28" s="140"/>
      <c r="K28" s="140"/>
      <c r="L28" s="140"/>
      <c r="M28" s="140"/>
      <c r="N28" s="135"/>
      <c r="O28" s="125" t="s">
        <v>150</v>
      </c>
      <c r="P28" s="384" t="s">
        <v>375</v>
      </c>
      <c r="Q28" s="126">
        <f>+'計算シート (一物質)'!G48</f>
        <v>15.768000000000002</v>
      </c>
      <c r="R28" s="126" t="s">
        <v>376</v>
      </c>
      <c r="S28" s="184"/>
      <c r="T28" s="339"/>
      <c r="V28"/>
      <c r="W28"/>
      <c r="X28" s="217">
        <v>204</v>
      </c>
      <c r="Y28" s="218" t="s">
        <v>478</v>
      </c>
      <c r="Z28" s="219"/>
    </row>
    <row r="29" spans="1:26" ht="19.5" customHeight="1" x14ac:dyDescent="0.2">
      <c r="A29" s="337"/>
      <c r="B29" s="338"/>
      <c r="C29" s="153"/>
      <c r="D29" s="140"/>
      <c r="E29" s="140"/>
      <c r="F29" s="140"/>
      <c r="G29" s="306"/>
      <c r="H29" s="198" t="s">
        <v>459</v>
      </c>
      <c r="I29" s="152"/>
      <c r="J29" s="140"/>
      <c r="K29" s="140"/>
      <c r="L29" s="140"/>
      <c r="M29" s="140"/>
      <c r="N29" s="135"/>
      <c r="O29" s="125" t="s">
        <v>152</v>
      </c>
      <c r="P29" s="385" t="s">
        <v>377</v>
      </c>
      <c r="Q29" s="126">
        <f>+'計算シート (一物質)'!G50</f>
        <v>1.1890000000000001</v>
      </c>
      <c r="R29" s="126"/>
      <c r="S29" s="184"/>
      <c r="T29" s="339"/>
      <c r="V29"/>
      <c r="W29"/>
      <c r="X29" s="217">
        <v>206</v>
      </c>
      <c r="Y29" s="218" t="s">
        <v>481</v>
      </c>
      <c r="Z29" s="219"/>
    </row>
    <row r="30" spans="1:26" ht="19.5" customHeight="1" thickBot="1" x14ac:dyDescent="0.25">
      <c r="A30" s="337"/>
      <c r="B30" s="338"/>
      <c r="C30" s="349"/>
      <c r="D30" s="348"/>
      <c r="E30" s="348"/>
      <c r="F30" s="348"/>
      <c r="G30" s="348"/>
      <c r="H30" s="348"/>
      <c r="I30" s="155"/>
      <c r="J30" s="140"/>
      <c r="K30" s="140"/>
      <c r="L30" s="140"/>
      <c r="M30" s="140"/>
      <c r="N30" s="156"/>
      <c r="O30" s="189"/>
      <c r="P30" s="190"/>
      <c r="Q30" s="191"/>
      <c r="R30" s="191"/>
      <c r="S30" s="187"/>
      <c r="T30" s="339"/>
      <c r="V30"/>
      <c r="W30"/>
      <c r="X30" s="217">
        <v>207</v>
      </c>
      <c r="Y30" s="218" t="s">
        <v>484</v>
      </c>
      <c r="Z30" s="219"/>
    </row>
    <row r="31" spans="1:26" ht="19.5" customHeight="1" x14ac:dyDescent="0.2">
      <c r="A31" s="337"/>
      <c r="B31" s="338"/>
      <c r="C31" s="338"/>
      <c r="D31" s="338"/>
      <c r="E31" s="338"/>
      <c r="F31" s="338"/>
      <c r="G31" s="338"/>
      <c r="H31" s="338"/>
      <c r="I31" s="140"/>
      <c r="J31" s="140"/>
      <c r="K31" s="140"/>
      <c r="L31" s="140"/>
      <c r="M31" s="140"/>
      <c r="T31" s="339"/>
      <c r="V31"/>
      <c r="W31"/>
      <c r="X31" s="217">
        <v>301</v>
      </c>
      <c r="Y31" s="218" t="s">
        <v>235</v>
      </c>
      <c r="Z31" s="219"/>
    </row>
    <row r="32" spans="1:26" ht="7.5" customHeight="1" thickBot="1" x14ac:dyDescent="0.25">
      <c r="A32" s="350"/>
      <c r="B32" s="335"/>
      <c r="C32" s="335"/>
      <c r="D32" s="335"/>
      <c r="E32" s="335"/>
      <c r="F32" s="335"/>
      <c r="G32" s="335"/>
      <c r="H32" s="335"/>
      <c r="I32" s="139"/>
      <c r="J32" s="139"/>
      <c r="K32" s="139"/>
      <c r="L32" s="139"/>
      <c r="M32" s="139"/>
      <c r="N32" s="335"/>
      <c r="O32" s="335"/>
      <c r="P32" s="335"/>
      <c r="Q32" s="335"/>
      <c r="R32" s="335"/>
      <c r="S32" s="335"/>
      <c r="T32" s="351"/>
      <c r="V32"/>
      <c r="W32"/>
      <c r="X32" s="217">
        <v>303</v>
      </c>
      <c r="Y32" s="218" t="s">
        <v>237</v>
      </c>
      <c r="Z32" s="219"/>
    </row>
    <row r="33" spans="3:26" ht="19.5" customHeight="1" x14ac:dyDescent="0.2">
      <c r="V33"/>
      <c r="W33"/>
      <c r="X33" s="217">
        <v>302</v>
      </c>
      <c r="Y33" s="218" t="s">
        <v>236</v>
      </c>
      <c r="Z33" s="219"/>
    </row>
    <row r="34" spans="3:26" ht="19.5" hidden="1" customHeight="1" x14ac:dyDescent="0.2">
      <c r="C34" s="105" t="s">
        <v>339</v>
      </c>
      <c r="D34" s="105" t="s">
        <v>378</v>
      </c>
      <c r="E34" s="105" t="s">
        <v>379</v>
      </c>
      <c r="V34"/>
      <c r="W34"/>
      <c r="X34" s="217">
        <v>304</v>
      </c>
      <c r="Y34" s="218" t="s">
        <v>458</v>
      </c>
      <c r="Z34" s="219"/>
    </row>
    <row r="35" spans="3:26" ht="19.5" hidden="1" customHeight="1" thickBot="1" x14ac:dyDescent="0.25">
      <c r="C35" s="352">
        <f>LOG(+'計算シート (一物質)'!J53)</f>
        <v>-1.483129940572308</v>
      </c>
      <c r="D35" s="352">
        <f>LOG(+'計算シート (一物質)'!J54/2)</f>
        <v>-6.7100016463500674E-4</v>
      </c>
      <c r="E35" s="352">
        <f>+LOG('計算シート (一物質)'!J55)</f>
        <v>-1.5164540179281554</v>
      </c>
      <c r="V35"/>
      <c r="W35"/>
      <c r="X35" s="224">
        <v>305</v>
      </c>
      <c r="Y35" s="225" t="s">
        <v>488</v>
      </c>
      <c r="Z35" s="219"/>
    </row>
    <row r="36" spans="3:26" ht="19.5" customHeight="1" x14ac:dyDescent="0.2">
      <c r="V36"/>
      <c r="W36"/>
      <c r="Z36" s="219"/>
    </row>
    <row r="37" spans="3:26" ht="19.5" customHeight="1" x14ac:dyDescent="0.2">
      <c r="Y37" s="211"/>
      <c r="Z37" s="211"/>
    </row>
    <row r="38" spans="3:26" ht="19.5" customHeight="1" thickBot="1" x14ac:dyDescent="0.25">
      <c r="V38"/>
      <c r="W38"/>
      <c r="X38" s="211"/>
      <c r="Y38" s="211"/>
      <c r="Z38" s="211"/>
    </row>
    <row r="39" spans="3:26" ht="19.5" customHeight="1" x14ac:dyDescent="0.2">
      <c r="V39"/>
      <c r="W39" s="226" t="s">
        <v>185</v>
      </c>
      <c r="X39" s="227">
        <v>2</v>
      </c>
      <c r="Y39" s="228" t="s">
        <v>380</v>
      </c>
      <c r="Z39" s="229">
        <v>108</v>
      </c>
    </row>
    <row r="40" spans="3:26" ht="19.5" customHeight="1" x14ac:dyDescent="0.2">
      <c r="V40"/>
      <c r="W40" s="230" t="s">
        <v>243</v>
      </c>
      <c r="X40" s="231">
        <v>4</v>
      </c>
      <c r="Y40" s="217" t="s">
        <v>381</v>
      </c>
      <c r="Z40" s="218">
        <v>109</v>
      </c>
    </row>
    <row r="41" spans="3:26" ht="19.5" customHeight="1" x14ac:dyDescent="0.2">
      <c r="V41"/>
      <c r="W41" s="230" t="s">
        <v>187</v>
      </c>
      <c r="X41" s="231">
        <v>3</v>
      </c>
      <c r="Y41" s="217" t="s">
        <v>356</v>
      </c>
      <c r="Z41" s="218">
        <v>105</v>
      </c>
    </row>
    <row r="42" spans="3:26" ht="16.5" x14ac:dyDescent="0.2">
      <c r="V42"/>
      <c r="W42" s="230" t="s">
        <v>183</v>
      </c>
      <c r="X42" s="231">
        <v>1</v>
      </c>
      <c r="Y42" s="217" t="s">
        <v>382</v>
      </c>
      <c r="Z42" s="218">
        <v>104</v>
      </c>
    </row>
    <row r="43" spans="3:26" ht="17" thickBot="1" x14ac:dyDescent="0.25">
      <c r="V43"/>
      <c r="W43" s="232" t="s">
        <v>246</v>
      </c>
      <c r="X43" s="233">
        <v>5</v>
      </c>
      <c r="Y43" s="217" t="s">
        <v>383</v>
      </c>
      <c r="Z43" s="218">
        <v>112</v>
      </c>
    </row>
    <row r="44" spans="3:26" ht="16.5" x14ac:dyDescent="0.2">
      <c r="V44"/>
      <c r="W44"/>
      <c r="X44" s="211"/>
      <c r="Y44" s="217" t="s">
        <v>447</v>
      </c>
      <c r="Z44" s="218">
        <v>304</v>
      </c>
    </row>
    <row r="45" spans="3:26" ht="16.5" x14ac:dyDescent="0.2">
      <c r="V45"/>
      <c r="W45"/>
      <c r="X45" s="211"/>
      <c r="Y45" s="234" t="s">
        <v>464</v>
      </c>
      <c r="Z45" s="235">
        <v>202</v>
      </c>
    </row>
    <row r="46" spans="3:26" ht="16.5" x14ac:dyDescent="0.2">
      <c r="V46"/>
      <c r="W46"/>
      <c r="X46" s="211"/>
      <c r="Y46" s="217" t="s">
        <v>384</v>
      </c>
      <c r="Z46" s="218">
        <v>101</v>
      </c>
    </row>
    <row r="47" spans="3:26" ht="16.5" x14ac:dyDescent="0.2">
      <c r="V47"/>
      <c r="W47"/>
      <c r="X47" s="211"/>
      <c r="Y47" s="217" t="s">
        <v>469</v>
      </c>
      <c r="Z47" s="218">
        <v>209</v>
      </c>
    </row>
    <row r="48" spans="3:26" ht="16.5" x14ac:dyDescent="0.2">
      <c r="V48"/>
      <c r="W48"/>
      <c r="X48" s="211"/>
      <c r="Y48" s="217" t="s">
        <v>190</v>
      </c>
      <c r="Z48" s="218">
        <v>103</v>
      </c>
    </row>
    <row r="49" spans="3:26" ht="16.5" x14ac:dyDescent="0.2">
      <c r="V49"/>
      <c r="W49"/>
      <c r="X49" s="211"/>
      <c r="Y49" s="217" t="s">
        <v>385</v>
      </c>
      <c r="Z49" s="218">
        <v>102</v>
      </c>
    </row>
    <row r="50" spans="3:26" ht="16.5" x14ac:dyDescent="0.2">
      <c r="V50"/>
      <c r="W50"/>
      <c r="X50" s="211"/>
      <c r="Y50" s="217" t="s">
        <v>435</v>
      </c>
      <c r="Z50" s="218">
        <v>106</v>
      </c>
    </row>
    <row r="51" spans="3:26" ht="16.5" x14ac:dyDescent="0.2">
      <c r="C51"/>
      <c r="D51"/>
      <c r="E51"/>
      <c r="F51"/>
      <c r="G51"/>
      <c r="V51"/>
      <c r="W51"/>
      <c r="X51" s="211"/>
      <c r="Y51" s="217" t="s">
        <v>386</v>
      </c>
      <c r="Z51" s="218">
        <v>301</v>
      </c>
    </row>
    <row r="52" spans="3:26" ht="16.5" x14ac:dyDescent="0.2">
      <c r="C52"/>
      <c r="D52"/>
      <c r="E52"/>
      <c r="F52"/>
      <c r="G52"/>
      <c r="V52"/>
      <c r="W52"/>
      <c r="X52" s="211"/>
      <c r="Y52" s="234" t="s">
        <v>471</v>
      </c>
      <c r="Z52" s="235">
        <v>203</v>
      </c>
    </row>
    <row r="53" spans="3:26" ht="16.5" x14ac:dyDescent="0.2">
      <c r="V53"/>
      <c r="W53"/>
      <c r="X53" s="211"/>
      <c r="Y53" s="217" t="s">
        <v>473</v>
      </c>
      <c r="Z53" s="218">
        <v>208</v>
      </c>
    </row>
    <row r="54" spans="3:26" ht="16.5" x14ac:dyDescent="0.2">
      <c r="V54"/>
      <c r="W54"/>
      <c r="X54" s="211"/>
      <c r="Y54" s="215" t="s">
        <v>184</v>
      </c>
      <c r="Z54" s="216">
        <v>1</v>
      </c>
    </row>
    <row r="55" spans="3:26" ht="16.5" x14ac:dyDescent="0.2">
      <c r="V55"/>
      <c r="W55"/>
      <c r="X55" s="211"/>
      <c r="Y55" s="215" t="s">
        <v>186</v>
      </c>
      <c r="Z55" s="216">
        <v>2</v>
      </c>
    </row>
    <row r="56" spans="3:26" ht="16.5" x14ac:dyDescent="0.2">
      <c r="V56"/>
      <c r="W56"/>
      <c r="X56" s="211"/>
      <c r="Y56" s="215" t="s">
        <v>188</v>
      </c>
      <c r="Z56" s="216">
        <v>3</v>
      </c>
    </row>
    <row r="57" spans="3:26" ht="16.5" x14ac:dyDescent="0.2">
      <c r="V57"/>
      <c r="W57"/>
      <c r="X57" s="211"/>
      <c r="Y57" s="217" t="s">
        <v>387</v>
      </c>
      <c r="Z57" s="218">
        <v>302</v>
      </c>
    </row>
    <row r="58" spans="3:26" ht="16.5" x14ac:dyDescent="0.2">
      <c r="V58"/>
      <c r="W58"/>
      <c r="X58" s="211"/>
      <c r="Y58" s="217" t="s">
        <v>388</v>
      </c>
      <c r="Z58" s="218">
        <v>303</v>
      </c>
    </row>
    <row r="59" spans="3:26" ht="16.5" x14ac:dyDescent="0.2">
      <c r="V59"/>
      <c r="W59"/>
      <c r="X59" s="211"/>
      <c r="Y59" s="217" t="s">
        <v>389</v>
      </c>
      <c r="Z59" s="218">
        <v>111</v>
      </c>
    </row>
    <row r="60" spans="3:26" ht="16.5" x14ac:dyDescent="0.2">
      <c r="V60"/>
      <c r="W60"/>
      <c r="X60" s="211"/>
      <c r="Y60" s="217" t="s">
        <v>361</v>
      </c>
      <c r="Z60" s="218">
        <v>107</v>
      </c>
    </row>
    <row r="61" spans="3:26" ht="16.5" x14ac:dyDescent="0.2">
      <c r="V61"/>
      <c r="W61"/>
      <c r="X61" s="211"/>
      <c r="Y61" s="217" t="s">
        <v>390</v>
      </c>
      <c r="Z61" s="218">
        <v>110</v>
      </c>
    </row>
    <row r="62" spans="3:26" ht="16.5" x14ac:dyDescent="0.2">
      <c r="V62"/>
      <c r="W62"/>
      <c r="X62" s="211"/>
      <c r="Y62" s="217" t="s">
        <v>475</v>
      </c>
      <c r="Z62" s="218">
        <v>201</v>
      </c>
    </row>
    <row r="63" spans="3:26" ht="16.5" x14ac:dyDescent="0.2">
      <c r="V63"/>
      <c r="W63"/>
      <c r="X63" s="211"/>
      <c r="Y63" s="217" t="s">
        <v>479</v>
      </c>
      <c r="Z63" s="218">
        <v>204</v>
      </c>
    </row>
    <row r="64" spans="3:26" ht="16.5" x14ac:dyDescent="0.2">
      <c r="V64"/>
      <c r="W64"/>
      <c r="X64" s="211"/>
      <c r="Y64" s="217" t="s">
        <v>482</v>
      </c>
      <c r="Z64" s="218">
        <v>206</v>
      </c>
    </row>
    <row r="65" spans="22:26" ht="16.5" x14ac:dyDescent="0.2">
      <c r="V65"/>
      <c r="W65"/>
      <c r="X65" s="211"/>
      <c r="Y65" s="217" t="s">
        <v>391</v>
      </c>
      <c r="Z65" s="218">
        <v>113</v>
      </c>
    </row>
    <row r="66" spans="22:26" ht="16.5" x14ac:dyDescent="0.2">
      <c r="V66"/>
      <c r="W66"/>
      <c r="X66" s="211"/>
      <c r="Y66" s="217" t="s">
        <v>485</v>
      </c>
      <c r="Z66" s="218">
        <v>207</v>
      </c>
    </row>
    <row r="67" spans="22:26" ht="16.5" x14ac:dyDescent="0.2">
      <c r="V67"/>
      <c r="W67"/>
      <c r="X67" s="211"/>
      <c r="Y67" s="217" t="s">
        <v>489</v>
      </c>
      <c r="Z67" s="218">
        <v>305</v>
      </c>
    </row>
    <row r="68" spans="22:26" ht="17" thickBot="1" x14ac:dyDescent="0.25">
      <c r="V68"/>
      <c r="W68"/>
      <c r="X68" s="211"/>
      <c r="Y68" s="224" t="s">
        <v>466</v>
      </c>
      <c r="Z68" s="225">
        <v>205</v>
      </c>
    </row>
  </sheetData>
  <sheetProtection password="CC6D" sheet="1" objects="1" scenarios="1"/>
  <mergeCells count="10">
    <mergeCell ref="C2:K3"/>
    <mergeCell ref="C18:C19"/>
    <mergeCell ref="D18:F19"/>
    <mergeCell ref="D26:F27"/>
    <mergeCell ref="G26:G27"/>
    <mergeCell ref="H26:H27"/>
    <mergeCell ref="E10:K10"/>
    <mergeCell ref="E9:K9"/>
    <mergeCell ref="G14:H14"/>
    <mergeCell ref="G16:H16"/>
  </mergeCells>
  <phoneticPr fontId="2"/>
  <dataValidations disablePrompts="1" count="2">
    <dataValidation type="list" allowBlank="1" showInputMessage="1" showErrorMessage="1" sqref="G16:H16">
      <formula1>$W$7:$W$11</formula1>
    </dataValidation>
    <dataValidation type="list" allowBlank="1" showInputMessage="1" showErrorMessage="1" sqref="G14:H14">
      <formula1>$Y$10:$Y$35</formula1>
    </dataValidation>
  </dataValidations>
  <pageMargins left="0.39370078740157483" right="0.39370078740157483" top="0.59055118110236227" bottom="0.19685039370078741" header="0.39370078740157483" footer="0.19685039370078741"/>
  <pageSetup paperSize="9" orientation="landscape" horizontalDpi="300" verticalDpi="300"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DW56"/>
  <sheetViews>
    <sheetView zoomScale="69" zoomScaleNormal="69" workbookViewId="0">
      <selection activeCell="AC14" sqref="AC14"/>
    </sheetView>
  </sheetViews>
  <sheetFormatPr defaultRowHeight="13" x14ac:dyDescent="0.2"/>
  <cols>
    <col min="1" max="1" width="11.26953125" customWidth="1"/>
    <col min="2" max="2" width="13.26953125" customWidth="1"/>
    <col min="3" max="3" width="9.453125" bestFit="1" customWidth="1"/>
    <col min="5" max="5" width="10.453125" bestFit="1" customWidth="1"/>
    <col min="6" max="6" width="9.453125" bestFit="1" customWidth="1"/>
    <col min="7" max="7" width="10.08984375" bestFit="1" customWidth="1"/>
    <col min="9" max="9" width="9.08984375" bestFit="1" customWidth="1"/>
    <col min="10" max="127" width="10.08984375" style="45" bestFit="1" customWidth="1"/>
  </cols>
  <sheetData>
    <row r="1" spans="1:127" x14ac:dyDescent="0.2">
      <c r="A1" t="s">
        <v>40</v>
      </c>
    </row>
    <row r="3" spans="1:127" x14ac:dyDescent="0.2">
      <c r="A3" t="s">
        <v>41</v>
      </c>
      <c r="B3" t="s">
        <v>112</v>
      </c>
    </row>
    <row r="10" spans="1:127" x14ac:dyDescent="0.2">
      <c r="A10" s="42"/>
      <c r="B10" s="42"/>
      <c r="C10" s="42"/>
      <c r="D10" s="42"/>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row>
    <row r="11" spans="1:127" x14ac:dyDescent="0.2">
      <c r="A11" s="42"/>
      <c r="B11" s="42"/>
      <c r="C11" s="42"/>
      <c r="D11" s="42"/>
      <c r="E11" s="43"/>
      <c r="F11" s="42"/>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row>
    <row r="12" spans="1:127" x14ac:dyDescent="0.2">
      <c r="A12" s="42"/>
      <c r="B12" s="42"/>
      <c r="C12" s="42"/>
      <c r="D12" s="42"/>
      <c r="E12" s="4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c r="DT12" s="42"/>
      <c r="DU12" s="42"/>
      <c r="DV12" s="42"/>
      <c r="DW12" s="42"/>
    </row>
    <row r="13" spans="1:127" x14ac:dyDescent="0.2">
      <c r="A13" s="42"/>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c r="DT13" s="42"/>
      <c r="DU13" s="42"/>
      <c r="DV13" s="42"/>
      <c r="DW13" s="42"/>
    </row>
    <row r="14" spans="1:127" x14ac:dyDescent="0.2">
      <c r="A14" s="42"/>
      <c r="B14" s="43"/>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c r="DT14" s="42"/>
      <c r="DU14" s="42"/>
      <c r="DV14" s="42"/>
      <c r="DW14" s="42"/>
    </row>
    <row r="15" spans="1:127" x14ac:dyDescent="0.2">
      <c r="A15" s="42"/>
      <c r="B15" s="42"/>
      <c r="C15" s="42"/>
      <c r="D15" s="43"/>
      <c r="E15" s="42"/>
      <c r="F15" s="42"/>
      <c r="G15" s="42"/>
      <c r="H15" s="42"/>
      <c r="I15" s="42"/>
      <c r="J15" s="42"/>
      <c r="K15" s="42"/>
      <c r="L15" s="42"/>
      <c r="M15" s="42"/>
      <c r="N15" s="42"/>
      <c r="O15" s="42"/>
      <c r="P15" s="42"/>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c r="BC15" s="42"/>
      <c r="BD15" s="42"/>
      <c r="BE15" s="42"/>
      <c r="BF15" s="42"/>
      <c r="BG15" s="42"/>
      <c r="BH15" s="42"/>
      <c r="BI15" s="42"/>
      <c r="BJ15" s="42"/>
      <c r="BK15" s="42"/>
      <c r="BL15" s="42"/>
      <c r="BM15" s="42"/>
      <c r="BN15" s="42"/>
      <c r="BO15" s="42"/>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c r="CN15" s="42"/>
      <c r="CO15" s="42"/>
      <c r="CP15" s="42"/>
      <c r="CQ15" s="42"/>
      <c r="CR15" s="42"/>
      <c r="CS15" s="42"/>
      <c r="CT15" s="42"/>
      <c r="CU15" s="42"/>
      <c r="CV15" s="42"/>
      <c r="CW15" s="42"/>
      <c r="CX15" s="42"/>
      <c r="CY15" s="42"/>
      <c r="CZ15" s="42"/>
      <c r="DA15" s="42"/>
      <c r="DB15" s="42"/>
      <c r="DC15" s="42"/>
      <c r="DD15" s="42"/>
      <c r="DE15" s="42"/>
      <c r="DF15" s="42"/>
      <c r="DG15" s="42"/>
      <c r="DH15" s="42"/>
      <c r="DI15" s="42"/>
      <c r="DJ15" s="42"/>
      <c r="DK15" s="42"/>
      <c r="DL15" s="42"/>
      <c r="DM15" s="42"/>
      <c r="DN15" s="42"/>
      <c r="DO15" s="42"/>
      <c r="DP15" s="42"/>
      <c r="DQ15" s="42"/>
      <c r="DR15" s="42"/>
      <c r="DS15" s="42"/>
      <c r="DT15" s="42"/>
      <c r="DU15" s="42"/>
      <c r="DV15" s="42"/>
      <c r="DW15" s="42"/>
    </row>
    <row r="16" spans="1:127" x14ac:dyDescent="0.2">
      <c r="A16" s="42"/>
      <c r="B16" s="42"/>
      <c r="C16" s="42"/>
      <c r="D16" s="42"/>
      <c r="E16" s="42"/>
      <c r="F16" s="42"/>
      <c r="G16" s="42"/>
      <c r="H16" s="42"/>
      <c r="I16" s="42"/>
      <c r="J16" s="42"/>
      <c r="K16" s="42"/>
      <c r="L16" s="42"/>
      <c r="M16" s="42"/>
      <c r="N16" s="42"/>
      <c r="O16" s="42"/>
      <c r="P16" s="42"/>
      <c r="Q16" s="42"/>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42"/>
      <c r="CQ16" s="42"/>
      <c r="CR16" s="42"/>
      <c r="CS16" s="42"/>
      <c r="CT16" s="42"/>
      <c r="CU16" s="42"/>
      <c r="CV16" s="42"/>
      <c r="CW16" s="42"/>
      <c r="CX16" s="42"/>
      <c r="CY16" s="42"/>
      <c r="CZ16" s="42"/>
      <c r="DA16" s="42"/>
      <c r="DB16" s="42"/>
      <c r="DC16" s="42"/>
      <c r="DD16" s="42"/>
      <c r="DE16" s="42"/>
      <c r="DF16" s="42"/>
      <c r="DG16" s="42"/>
      <c r="DH16" s="42"/>
      <c r="DI16" s="42"/>
      <c r="DJ16" s="42"/>
      <c r="DK16" s="42"/>
      <c r="DL16" s="42"/>
      <c r="DM16" s="42"/>
      <c r="DN16" s="42"/>
      <c r="DO16" s="42"/>
      <c r="DP16" s="42"/>
      <c r="DQ16" s="42"/>
      <c r="DR16" s="42"/>
      <c r="DS16" s="42"/>
      <c r="DT16" s="42"/>
      <c r="DU16" s="42"/>
      <c r="DV16" s="42"/>
      <c r="DW16" s="42"/>
    </row>
    <row r="17" spans="1:127" x14ac:dyDescent="0.2">
      <c r="A17" s="42"/>
      <c r="B17" s="42"/>
      <c r="C17" s="42"/>
      <c r="D17" s="42"/>
      <c r="E17" s="42"/>
      <c r="F17" s="42"/>
      <c r="G17" s="42"/>
      <c r="H17" s="42"/>
      <c r="I17" s="42"/>
      <c r="J17" s="42"/>
      <c r="K17" s="42"/>
      <c r="L17" s="42"/>
      <c r="M17" s="42"/>
      <c r="N17" s="42"/>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c r="DO17" s="42"/>
      <c r="DP17" s="42"/>
      <c r="DQ17" s="42"/>
      <c r="DR17" s="42"/>
      <c r="DS17" s="42"/>
      <c r="DT17" s="42"/>
      <c r="DU17" s="42"/>
      <c r="DV17" s="42"/>
      <c r="DW17" s="42"/>
    </row>
    <row r="18" spans="1:127" x14ac:dyDescent="0.2">
      <c r="A18" s="42"/>
      <c r="B18" s="42"/>
      <c r="C18" s="42"/>
      <c r="D18" s="42"/>
      <c r="E18" s="42"/>
      <c r="F18" s="42"/>
      <c r="G18" s="42"/>
      <c r="H18" s="42"/>
      <c r="I18" s="42"/>
      <c r="J18" s="42"/>
      <c r="K18" s="42"/>
      <c r="L18" s="42"/>
      <c r="M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c r="DI18" s="42"/>
      <c r="DJ18" s="42"/>
      <c r="DK18" s="42"/>
      <c r="DL18" s="42"/>
      <c r="DM18" s="42"/>
      <c r="DN18" s="42"/>
      <c r="DO18" s="42"/>
      <c r="DP18" s="42"/>
      <c r="DQ18" s="42"/>
      <c r="DR18" s="42"/>
      <c r="DS18" s="42"/>
      <c r="DT18" s="42"/>
      <c r="DU18" s="42"/>
      <c r="DV18" s="42"/>
      <c r="DW18" s="42"/>
    </row>
    <row r="19" spans="1:127" x14ac:dyDescent="0.2">
      <c r="A19" s="42"/>
      <c r="B19" s="42"/>
      <c r="C19" s="42"/>
      <c r="D19" s="42"/>
      <c r="E19" s="44"/>
      <c r="F19" s="44"/>
      <c r="G19" s="44"/>
      <c r="H19" s="42"/>
      <c r="I19" s="42"/>
      <c r="J19" s="44"/>
      <c r="K19" s="44"/>
      <c r="L19" s="44"/>
      <c r="M19" s="44"/>
      <c r="N19" s="44"/>
      <c r="O19" s="44"/>
      <c r="P19" s="44"/>
      <c r="Q19" s="44"/>
      <c r="R19" s="44"/>
      <c r="S19" s="44"/>
      <c r="T19" s="44"/>
      <c r="U19" s="44"/>
      <c r="V19" s="44"/>
      <c r="W19" s="44"/>
      <c r="X19" s="44"/>
      <c r="Y19" s="44"/>
      <c r="Z19" s="44"/>
      <c r="AA19" s="44"/>
      <c r="AB19" s="44"/>
      <c r="AC19" s="44"/>
      <c r="AD19" s="44"/>
      <c r="AE19" s="44"/>
      <c r="AF19" s="44"/>
      <c r="AG19" s="44"/>
      <c r="AH19" s="44"/>
      <c r="AI19" s="44"/>
      <c r="AJ19" s="44"/>
      <c r="AK19" s="44"/>
      <c r="AL19" s="44"/>
      <c r="AM19" s="44"/>
      <c r="AN19" s="44"/>
      <c r="AO19" s="44"/>
      <c r="AP19" s="44"/>
      <c r="AQ19" s="44"/>
      <c r="AR19" s="44"/>
      <c r="AS19" s="44"/>
      <c r="AT19" s="44"/>
      <c r="AU19" s="44"/>
      <c r="AV19" s="44"/>
      <c r="AW19" s="44"/>
      <c r="AX19" s="44"/>
      <c r="AY19" s="44"/>
      <c r="AZ19" s="44"/>
      <c r="BA19" s="44"/>
      <c r="BB19" s="44"/>
      <c r="BC19" s="44"/>
      <c r="BD19" s="44"/>
      <c r="BE19" s="44"/>
      <c r="BF19" s="44"/>
      <c r="BG19" s="44"/>
      <c r="BH19" s="44"/>
      <c r="BI19" s="44"/>
      <c r="BJ19" s="44"/>
      <c r="BK19" s="44"/>
      <c r="BL19" s="44"/>
      <c r="BM19" s="44"/>
      <c r="BN19" s="44"/>
      <c r="BO19" s="44"/>
      <c r="BP19" s="44"/>
      <c r="BQ19" s="44"/>
      <c r="BR19" s="44"/>
      <c r="BS19" s="44"/>
      <c r="BT19" s="44"/>
      <c r="BU19" s="44"/>
      <c r="BV19" s="44"/>
      <c r="BW19" s="44"/>
      <c r="BX19" s="44"/>
      <c r="BY19" s="44"/>
      <c r="BZ19" s="44"/>
      <c r="CA19" s="44"/>
      <c r="CB19" s="44"/>
      <c r="CC19" s="44"/>
      <c r="CD19" s="44"/>
      <c r="CE19" s="44">
        <f>IF(CE20&lt;60,100,+IF(CE20&lt;120,200,+IF(CE20&lt;300,500,1000)))</f>
        <v>1000</v>
      </c>
      <c r="CF19" s="44"/>
      <c r="CG19" s="44"/>
      <c r="CH19" s="44"/>
      <c r="CI19" s="44"/>
      <c r="CJ19" s="44"/>
      <c r="CK19" s="44"/>
      <c r="CL19" s="44"/>
      <c r="CM19" s="44"/>
      <c r="CN19" s="44"/>
      <c r="CO19" s="44"/>
      <c r="CP19" s="44"/>
      <c r="CQ19" s="44"/>
      <c r="CR19" s="44"/>
      <c r="CS19" s="44"/>
      <c r="CT19" s="44"/>
      <c r="CU19" s="44"/>
      <c r="CV19" s="44"/>
      <c r="CW19" s="44"/>
      <c r="CX19" s="44"/>
      <c r="CY19" s="44"/>
      <c r="CZ19" s="44"/>
      <c r="DA19" s="44"/>
      <c r="DB19" s="44"/>
      <c r="DC19" s="44"/>
      <c r="DD19" s="44"/>
      <c r="DE19" s="44"/>
      <c r="DF19" s="44"/>
      <c r="DG19" s="44"/>
      <c r="DH19" s="44"/>
      <c r="DI19" s="44"/>
      <c r="DJ19" s="44"/>
      <c r="DK19" s="44"/>
      <c r="DL19" s="44"/>
      <c r="DM19" s="44"/>
      <c r="DN19" s="44"/>
      <c r="DO19" s="44"/>
      <c r="DP19" s="44"/>
      <c r="DQ19" s="44"/>
      <c r="DR19" s="44"/>
      <c r="DS19" s="44"/>
      <c r="DT19" s="44"/>
      <c r="DU19" s="44"/>
      <c r="DV19" s="44"/>
      <c r="DW19" s="44"/>
    </row>
    <row r="20" spans="1:127" x14ac:dyDescent="0.2">
      <c r="A20" s="42"/>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c r="BZ20" s="42"/>
      <c r="CA20" s="42"/>
      <c r="CB20" s="42"/>
      <c r="CC20" s="42"/>
      <c r="CD20" s="42"/>
      <c r="CE20" s="42">
        <f>BI23</f>
        <v>1737</v>
      </c>
      <c r="CF20" s="42"/>
      <c r="CG20" s="42"/>
      <c r="CH20" s="42"/>
      <c r="CI20" s="42"/>
      <c r="CJ20" s="42"/>
      <c r="CK20" s="42"/>
      <c r="CL20" s="42"/>
      <c r="CM20" s="42"/>
      <c r="CN20" s="42"/>
      <c r="CO20" s="42"/>
      <c r="CP20" s="42"/>
      <c r="CQ20" s="42"/>
      <c r="CR20" s="42"/>
      <c r="CS20" s="42"/>
      <c r="CT20" s="42"/>
      <c r="CU20" s="42"/>
      <c r="CV20" s="42"/>
      <c r="CW20" s="42"/>
      <c r="CX20" s="42"/>
      <c r="CY20" s="42"/>
      <c r="CZ20" s="42"/>
      <c r="DA20" s="42"/>
      <c r="DB20" s="42"/>
      <c r="DC20" s="42"/>
      <c r="DD20" s="42"/>
      <c r="DE20" s="42"/>
      <c r="DF20" s="42"/>
      <c r="DG20" s="42"/>
      <c r="DH20" s="42"/>
      <c r="DI20" s="42"/>
      <c r="DJ20" s="42"/>
      <c r="DK20" s="42"/>
      <c r="DL20" s="42"/>
      <c r="DM20" s="42"/>
      <c r="DN20" s="42"/>
      <c r="DO20" s="42"/>
      <c r="DP20" s="42"/>
      <c r="DQ20" s="42"/>
      <c r="DR20" s="42"/>
      <c r="DS20" s="42"/>
      <c r="DT20" s="42"/>
      <c r="DU20" s="42"/>
      <c r="DV20" s="42"/>
      <c r="DW20" s="42"/>
    </row>
    <row r="21" spans="1:127" x14ac:dyDescent="0.2">
      <c r="A21" s="42"/>
      <c r="B21" s="244" t="s">
        <v>149</v>
      </c>
      <c r="C21" s="245">
        <f>IF(C24&gt;1000000,"&gt;1,000,000",IF(C24&gt;500,ROUNDUP(C24,-2),IF(C24&gt;100,ROUNDUP(C24/5,-1)*5,ROUNDUP(C24,-1))))</f>
        <v>1800</v>
      </c>
      <c r="D21" s="42"/>
      <c r="E21" s="83">
        <f>IF(CD27&lt;0.01,IF(CD27&lt;0.001,ROUNDDOWN(CD27,5),ROUNDDOWN(CD27,4)),ROUNDDOWN(CD27,3))</f>
        <v>1.9E-3</v>
      </c>
      <c r="F21" s="42"/>
      <c r="G21" s="42"/>
      <c r="H21" s="42"/>
      <c r="I21" s="42"/>
      <c r="J21" s="83">
        <f>IF(J27&lt;0.01,IF(J27&lt;0.001,ROUNDDOWN(J27,5),ROUNDDOWN(J27,4)),ROUNDDOWN(J27,3))</f>
        <v>1.9E-3</v>
      </c>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c r="BZ21" s="42"/>
      <c r="CA21" s="42"/>
      <c r="CB21" s="42"/>
      <c r="CC21" s="42"/>
      <c r="CD21" s="42"/>
      <c r="CE21" s="42">
        <f>ROUNDUP(CE20*1.8/CE19,0)</f>
        <v>4</v>
      </c>
      <c r="CF21" s="42"/>
      <c r="CG21" s="42"/>
      <c r="CH21" s="42"/>
      <c r="CI21" s="42"/>
      <c r="CJ21" s="42"/>
      <c r="CK21" s="42"/>
      <c r="CL21" s="42"/>
      <c r="CM21" s="42"/>
      <c r="CN21" s="42"/>
      <c r="CO21" s="42"/>
      <c r="CP21" s="42"/>
      <c r="CQ21" s="42"/>
      <c r="CR21" s="42"/>
      <c r="CS21" s="42"/>
      <c r="CT21" s="42"/>
      <c r="CU21" s="42"/>
      <c r="CV21" s="42"/>
      <c r="CW21" s="42"/>
      <c r="CX21" s="42"/>
      <c r="CY21" s="42"/>
      <c r="CZ21" s="42"/>
      <c r="DA21" s="42"/>
      <c r="DB21" s="42"/>
      <c r="DC21" s="42"/>
      <c r="DD21" s="42"/>
      <c r="DE21" s="42"/>
      <c r="DF21" s="42"/>
      <c r="DG21" s="42"/>
      <c r="DH21" s="42"/>
      <c r="DI21" s="42"/>
      <c r="DJ21" s="42"/>
      <c r="DK21" s="42"/>
      <c r="DL21" s="42"/>
      <c r="DM21" s="42"/>
      <c r="DN21" s="42"/>
      <c r="DO21" s="42"/>
      <c r="DP21" s="42"/>
      <c r="DQ21" s="42"/>
      <c r="DR21" s="42"/>
      <c r="DS21" s="42"/>
      <c r="DT21" s="42"/>
      <c r="DU21" s="42"/>
      <c r="DV21" s="42"/>
      <c r="DW21" s="42"/>
    </row>
    <row r="22" spans="1:127" ht="13.5" thickBot="1" x14ac:dyDescent="0.25">
      <c r="H22">
        <v>1</v>
      </c>
      <c r="I22" s="71">
        <f>+CE21*CE19</f>
        <v>4000</v>
      </c>
      <c r="CE22" s="45">
        <v>0</v>
      </c>
      <c r="CF22" s="45">
        <v>0.1</v>
      </c>
      <c r="CG22" s="45">
        <v>0.2</v>
      </c>
      <c r="CH22" s="45">
        <v>0.4</v>
      </c>
      <c r="CI22" s="45">
        <v>0.6</v>
      </c>
      <c r="CJ22" s="45">
        <v>0.8</v>
      </c>
      <c r="CK22" s="45">
        <v>1</v>
      </c>
      <c r="CL22" s="45">
        <v>2</v>
      </c>
      <c r="CM22" s="45">
        <v>3</v>
      </c>
      <c r="CN22" s="45">
        <v>4</v>
      </c>
      <c r="CO22" s="45">
        <v>5</v>
      </c>
      <c r="CP22" s="45">
        <v>6</v>
      </c>
      <c r="CQ22" s="45">
        <v>7</v>
      </c>
      <c r="CR22" s="45">
        <v>8</v>
      </c>
      <c r="CS22" s="45">
        <v>9</v>
      </c>
      <c r="CT22" s="45">
        <v>10</v>
      </c>
      <c r="CU22" s="45">
        <v>11</v>
      </c>
      <c r="CV22" s="45">
        <v>12</v>
      </c>
      <c r="CW22" s="45">
        <v>13</v>
      </c>
      <c r="CX22" s="45">
        <v>14</v>
      </c>
      <c r="CY22" s="45">
        <v>15</v>
      </c>
      <c r="CZ22" s="45">
        <v>16</v>
      </c>
      <c r="DA22" s="45">
        <v>17</v>
      </c>
      <c r="DB22" s="45">
        <v>18</v>
      </c>
      <c r="DC22" s="45">
        <v>19</v>
      </c>
      <c r="DD22" s="45">
        <v>20</v>
      </c>
    </row>
    <row r="23" spans="1:127" ht="13.5" thickBot="1" x14ac:dyDescent="0.25">
      <c r="B23" s="7" t="s">
        <v>43</v>
      </c>
      <c r="C23" s="8">
        <f>入力シート_クロロエチレン!Q15</f>
        <v>2E-3</v>
      </c>
      <c r="D23" s="9" t="s">
        <v>42</v>
      </c>
      <c r="E23" s="497" t="s">
        <v>44</v>
      </c>
      <c r="F23" s="498"/>
      <c r="H23">
        <f>+C23</f>
        <v>2E-3</v>
      </c>
      <c r="I23">
        <f>+C23</f>
        <v>2E-3</v>
      </c>
      <c r="J23" s="6">
        <f>MIN(J24:AL24)</f>
        <v>1737</v>
      </c>
      <c r="K23" s="264">
        <f>IF(MIN(K24:T24)=0,1000000,MIN(K24:T24))</f>
        <v>100000</v>
      </c>
      <c r="U23" s="264">
        <f>IF(MIN(U24:AC24)=0,1000000,MIN(U24:AC24))</f>
        <v>10000</v>
      </c>
      <c r="AD23" s="264">
        <f>IF(MIN(AD24:AM24)=0,1000000,MIN(AD24:AM24))</f>
        <v>2000</v>
      </c>
      <c r="AN23" s="264">
        <f>IF(MIN(AN24:AW24)=0,1000000,MIN(AN24:AW24))</f>
        <v>1800</v>
      </c>
      <c r="AX23" s="264">
        <f>IF(MIN(AX24:BG24)=0,1000000,MIN(AX24:BG24))</f>
        <v>1740</v>
      </c>
      <c r="BI23" s="264">
        <f>IF(MIN(BI24:CC24)=0,1000000,MIN(BI24:CC24))</f>
        <v>1737</v>
      </c>
    </row>
    <row r="24" spans="1:127" ht="13.5" thickBot="1" x14ac:dyDescent="0.25">
      <c r="B24" s="10" t="s">
        <v>45</v>
      </c>
      <c r="C24" s="11">
        <f>IF(+BI23=1000000,"&gt;1,000,000",+BI23)</f>
        <v>1737</v>
      </c>
      <c r="D24" s="12" t="s">
        <v>46</v>
      </c>
      <c r="E24" s="60">
        <f>IF(CD27&lt;0.1,IF(CD27&lt;0.01,IF(CD27&lt;0.001,ROUNDDOWN(CD27,5),ROUNDDOWN(CD27,4)),ROUNDDOWN(CD27,3)),ROUNDDOWN(CD27,2))</f>
        <v>1.9E-3</v>
      </c>
      <c r="F24" s="13" t="s">
        <v>42</v>
      </c>
      <c r="H24">
        <f>+BI30</f>
        <v>1745</v>
      </c>
      <c r="I24">
        <f>+CC30</f>
        <v>1725</v>
      </c>
      <c r="J24" s="57">
        <f>IF(J27&lt;=$C$23,J30,"")</f>
        <v>1737</v>
      </c>
      <c r="K24" s="58">
        <f t="shared" ref="K24:T24" si="0">IF(K27&lt;=$C$23,K30,"")</f>
        <v>100000</v>
      </c>
      <c r="L24" s="58">
        <f t="shared" si="0"/>
        <v>200000</v>
      </c>
      <c r="M24" s="58">
        <f t="shared" si="0"/>
        <v>300000</v>
      </c>
      <c r="N24" s="58">
        <f t="shared" si="0"/>
        <v>400000</v>
      </c>
      <c r="O24" s="58">
        <f t="shared" si="0"/>
        <v>500000</v>
      </c>
      <c r="P24" s="58">
        <f t="shared" si="0"/>
        <v>600000</v>
      </c>
      <c r="Q24" s="58">
        <f t="shared" si="0"/>
        <v>700000</v>
      </c>
      <c r="R24" s="58">
        <f t="shared" si="0"/>
        <v>800000</v>
      </c>
      <c r="S24" s="58">
        <f t="shared" si="0"/>
        <v>900000</v>
      </c>
      <c r="T24" s="263">
        <f t="shared" si="0"/>
        <v>1000000</v>
      </c>
      <c r="U24" s="57">
        <f>IF(U27&lt;=$C$23,U30,"")</f>
        <v>10000</v>
      </c>
      <c r="V24" s="58">
        <f t="shared" ref="V24:AM24" si="1">IF(V27&lt;=$C$23,V30,"")</f>
        <v>20000</v>
      </c>
      <c r="W24" s="58">
        <f t="shared" si="1"/>
        <v>30000</v>
      </c>
      <c r="X24" s="58">
        <f t="shared" si="1"/>
        <v>40000</v>
      </c>
      <c r="Y24" s="58">
        <f t="shared" si="1"/>
        <v>50000</v>
      </c>
      <c r="Z24" s="58">
        <f t="shared" si="1"/>
        <v>60000</v>
      </c>
      <c r="AA24" s="58">
        <f t="shared" si="1"/>
        <v>70000</v>
      </c>
      <c r="AB24" s="58">
        <f t="shared" si="1"/>
        <v>80000</v>
      </c>
      <c r="AC24" s="58">
        <f t="shared" si="1"/>
        <v>90000</v>
      </c>
      <c r="AD24" s="58" t="str">
        <f t="shared" si="1"/>
        <v/>
      </c>
      <c r="AE24" s="58">
        <f t="shared" si="1"/>
        <v>2000</v>
      </c>
      <c r="AF24" s="58">
        <f t="shared" si="1"/>
        <v>3000</v>
      </c>
      <c r="AG24" s="58">
        <f t="shared" si="1"/>
        <v>4000</v>
      </c>
      <c r="AH24" s="58">
        <f t="shared" si="1"/>
        <v>5000</v>
      </c>
      <c r="AI24" s="58">
        <f t="shared" si="1"/>
        <v>6000</v>
      </c>
      <c r="AJ24" s="58">
        <f t="shared" si="1"/>
        <v>7000</v>
      </c>
      <c r="AK24" s="58">
        <f t="shared" si="1"/>
        <v>8000</v>
      </c>
      <c r="AL24" s="58">
        <f t="shared" si="1"/>
        <v>9000</v>
      </c>
      <c r="AM24" s="58">
        <f t="shared" si="1"/>
        <v>10000</v>
      </c>
      <c r="AN24" s="56">
        <f>IF(AN27&lt;=$C$23,AN30,"")</f>
        <v>2000</v>
      </c>
      <c r="AO24" s="56">
        <f t="shared" ref="AO24:BG24" si="2">IF(AO27&lt;=$C$23,AO30,"")</f>
        <v>1900</v>
      </c>
      <c r="AP24" s="56">
        <f t="shared" si="2"/>
        <v>1800</v>
      </c>
      <c r="AQ24" s="56" t="str">
        <f t="shared" si="2"/>
        <v/>
      </c>
      <c r="AR24" s="56" t="str">
        <f t="shared" si="2"/>
        <v/>
      </c>
      <c r="AS24" s="56" t="str">
        <f t="shared" si="2"/>
        <v/>
      </c>
      <c r="AT24" s="56" t="str">
        <f t="shared" si="2"/>
        <v/>
      </c>
      <c r="AU24" s="56" t="str">
        <f t="shared" si="2"/>
        <v/>
      </c>
      <c r="AV24" s="56" t="str">
        <f t="shared" si="2"/>
        <v/>
      </c>
      <c r="AW24" s="56" t="str">
        <f t="shared" si="2"/>
        <v/>
      </c>
      <c r="AX24" s="56">
        <f t="shared" si="2"/>
        <v>1800</v>
      </c>
      <c r="AY24" s="56">
        <f t="shared" si="2"/>
        <v>1790</v>
      </c>
      <c r="AZ24" s="56">
        <f t="shared" si="2"/>
        <v>1780</v>
      </c>
      <c r="BA24" s="56">
        <f t="shared" si="2"/>
        <v>1770</v>
      </c>
      <c r="BB24" s="56">
        <f t="shared" si="2"/>
        <v>1760</v>
      </c>
      <c r="BC24" s="56">
        <f t="shared" si="2"/>
        <v>1750</v>
      </c>
      <c r="BD24" s="56">
        <f t="shared" si="2"/>
        <v>1740</v>
      </c>
      <c r="BE24" s="56" t="str">
        <f t="shared" si="2"/>
        <v/>
      </c>
      <c r="BF24" s="56" t="str">
        <f t="shared" si="2"/>
        <v/>
      </c>
      <c r="BG24" s="56" t="str">
        <f t="shared" si="2"/>
        <v/>
      </c>
      <c r="BH24" s="56" t="str">
        <f>IF(BH27&lt;=$C$23,BH30,"")</f>
        <v/>
      </c>
      <c r="BI24" s="56">
        <f t="shared" ref="BI24:CD24" si="3">IF(BI27&lt;=$C$23,BI30,"")</f>
        <v>1745</v>
      </c>
      <c r="BJ24" s="56">
        <f t="shared" si="3"/>
        <v>1744</v>
      </c>
      <c r="BK24" s="56">
        <f t="shared" si="3"/>
        <v>1743</v>
      </c>
      <c r="BL24" s="56">
        <f t="shared" si="3"/>
        <v>1742</v>
      </c>
      <c r="BM24" s="56">
        <f t="shared" si="3"/>
        <v>1741</v>
      </c>
      <c r="BN24" s="56">
        <f t="shared" si="3"/>
        <v>1740</v>
      </c>
      <c r="BO24" s="56">
        <f t="shared" si="3"/>
        <v>1739</v>
      </c>
      <c r="BP24" s="56">
        <f t="shared" si="3"/>
        <v>1738</v>
      </c>
      <c r="BQ24" s="56">
        <f t="shared" si="3"/>
        <v>1737</v>
      </c>
      <c r="BR24" s="56" t="str">
        <f t="shared" si="3"/>
        <v/>
      </c>
      <c r="BS24" s="56" t="str">
        <f t="shared" si="3"/>
        <v/>
      </c>
      <c r="BT24" s="56" t="str">
        <f t="shared" si="3"/>
        <v/>
      </c>
      <c r="BU24" s="56" t="str">
        <f t="shared" si="3"/>
        <v/>
      </c>
      <c r="BV24" s="56" t="str">
        <f t="shared" si="3"/>
        <v/>
      </c>
      <c r="BW24" s="56" t="str">
        <f t="shared" si="3"/>
        <v/>
      </c>
      <c r="BX24" s="56" t="str">
        <f t="shared" si="3"/>
        <v/>
      </c>
      <c r="BY24" s="56" t="str">
        <f t="shared" si="3"/>
        <v/>
      </c>
      <c r="BZ24" s="56" t="str">
        <f t="shared" si="3"/>
        <v/>
      </c>
      <c r="CA24" s="56" t="str">
        <f t="shared" si="3"/>
        <v/>
      </c>
      <c r="CB24" s="56" t="str">
        <f t="shared" si="3"/>
        <v/>
      </c>
      <c r="CC24" s="56" t="str">
        <f t="shared" si="3"/>
        <v/>
      </c>
      <c r="CD24" s="56">
        <f t="shared" si="3"/>
        <v>1737</v>
      </c>
      <c r="CE24" s="69"/>
      <c r="CF24" s="69"/>
      <c r="CG24" s="69"/>
      <c r="CH24" s="69"/>
      <c r="CI24" s="69"/>
      <c r="CJ24" s="69"/>
      <c r="CK24" s="69"/>
      <c r="CL24" s="69"/>
      <c r="CM24" s="69"/>
      <c r="CN24" s="69"/>
      <c r="CO24" s="69"/>
      <c r="CP24" s="69"/>
      <c r="CQ24" s="69"/>
      <c r="CR24" s="69"/>
      <c r="CS24" s="69"/>
      <c r="CT24" s="69"/>
      <c r="CU24" s="69"/>
      <c r="CV24" s="69"/>
      <c r="CW24" s="69"/>
      <c r="CX24" s="69"/>
      <c r="CY24" s="69"/>
      <c r="CZ24" s="69"/>
      <c r="DA24" s="69"/>
      <c r="DB24" s="69"/>
      <c r="DC24" s="69"/>
      <c r="DD24" s="69"/>
      <c r="DE24" s="67"/>
      <c r="DF24" s="67"/>
      <c r="DG24" s="67"/>
      <c r="DH24" s="67"/>
      <c r="DI24" s="67"/>
      <c r="DJ24" s="67"/>
      <c r="DK24" s="67"/>
      <c r="DL24" s="67"/>
      <c r="DM24" s="67"/>
      <c r="DN24" s="67"/>
      <c r="DO24" s="67"/>
      <c r="DP24" s="67"/>
      <c r="DQ24" s="67"/>
      <c r="DR24" s="67"/>
      <c r="DS24" s="67"/>
      <c r="DT24" s="67"/>
      <c r="DU24" s="67"/>
      <c r="DV24" s="67"/>
      <c r="DW24" s="67"/>
    </row>
    <row r="25" spans="1:127" ht="13.5" thickBot="1" x14ac:dyDescent="0.25">
      <c r="A25" s="14"/>
      <c r="B25" s="14"/>
      <c r="C25" s="14">
        <f>IF(BI23=1000000,-100,BI23)</f>
        <v>1737</v>
      </c>
      <c r="D25" s="14"/>
      <c r="E25" s="84">
        <f>E24</f>
        <v>1.9E-3</v>
      </c>
      <c r="F25" s="15"/>
      <c r="G25" s="14"/>
      <c r="H25">
        <f>+AX30</f>
        <v>1800</v>
      </c>
      <c r="I25">
        <f>IF(BH30&lt;10,0.1,+BH30-10)</f>
        <v>1690</v>
      </c>
      <c r="J25" s="46"/>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6"/>
      <c r="BM25" s="46"/>
      <c r="BN25" s="46"/>
      <c r="BO25" s="46"/>
      <c r="BP25" s="46"/>
      <c r="BQ25" s="46"/>
      <c r="BR25" s="46"/>
      <c r="BS25" s="46"/>
      <c r="BT25" s="46"/>
      <c r="BU25" s="46"/>
      <c r="BV25" s="46"/>
      <c r="BW25" s="46"/>
      <c r="BX25" s="46"/>
      <c r="BY25" s="46"/>
      <c r="BZ25" s="46"/>
      <c r="CA25" s="46"/>
      <c r="CB25" s="46"/>
      <c r="CC25" s="46"/>
      <c r="CD25" s="46"/>
      <c r="CE25" s="46"/>
      <c r="CF25" s="46"/>
      <c r="CG25" s="46"/>
      <c r="CH25" s="46"/>
      <c r="CI25" s="46"/>
      <c r="CJ25" s="46"/>
      <c r="CK25" s="46"/>
      <c r="CL25" s="46"/>
      <c r="CM25" s="46"/>
      <c r="CN25" s="46"/>
      <c r="CO25" s="46"/>
      <c r="CP25" s="46"/>
      <c r="CQ25" s="46"/>
      <c r="CR25" s="46"/>
      <c r="CS25" s="46"/>
      <c r="CT25" s="46"/>
      <c r="CU25" s="46"/>
      <c r="CV25" s="46"/>
      <c r="CW25" s="46"/>
      <c r="CX25" s="46"/>
      <c r="CY25" s="46"/>
      <c r="CZ25" s="46"/>
      <c r="DA25" s="46"/>
      <c r="DB25" s="46"/>
      <c r="DC25" s="46"/>
      <c r="DD25" s="46"/>
      <c r="DE25" s="46"/>
      <c r="DF25" s="46"/>
      <c r="DG25" s="46"/>
      <c r="DH25" s="46"/>
      <c r="DI25" s="46"/>
      <c r="DJ25" s="46"/>
      <c r="DK25" s="46"/>
      <c r="DL25" s="46"/>
      <c r="DM25" s="46"/>
      <c r="DN25" s="46"/>
      <c r="DO25" s="46"/>
      <c r="DP25" s="46"/>
      <c r="DQ25" s="46"/>
      <c r="DR25" s="46"/>
      <c r="DS25" s="46"/>
      <c r="DT25" s="46"/>
      <c r="DU25" s="46"/>
      <c r="DV25" s="46"/>
      <c r="DW25" s="46"/>
    </row>
    <row r="26" spans="1:127" x14ac:dyDescent="0.2">
      <c r="A26" s="16" t="s">
        <v>47</v>
      </c>
      <c r="B26" s="17" t="s">
        <v>48</v>
      </c>
      <c r="C26" s="499" t="s">
        <v>49</v>
      </c>
      <c r="D26" s="500"/>
      <c r="E26" s="500"/>
      <c r="F26" s="18" t="s">
        <v>50</v>
      </c>
      <c r="G26" s="18" t="s">
        <v>51</v>
      </c>
      <c r="J26" s="47" t="s">
        <v>51</v>
      </c>
      <c r="K26" s="47" t="s">
        <v>51</v>
      </c>
      <c r="L26" s="47" t="s">
        <v>51</v>
      </c>
      <c r="M26" s="47" t="s">
        <v>51</v>
      </c>
      <c r="N26" s="47" t="s">
        <v>51</v>
      </c>
      <c r="O26" s="47" t="s">
        <v>51</v>
      </c>
      <c r="P26" s="47" t="s">
        <v>51</v>
      </c>
      <c r="Q26" s="47" t="s">
        <v>51</v>
      </c>
      <c r="R26" s="47" t="s">
        <v>51</v>
      </c>
      <c r="S26" s="47" t="s">
        <v>51</v>
      </c>
      <c r="T26" s="47" t="s">
        <v>51</v>
      </c>
      <c r="U26" s="47" t="s">
        <v>51</v>
      </c>
      <c r="V26" s="47" t="s">
        <v>51</v>
      </c>
      <c r="W26" s="47" t="s">
        <v>51</v>
      </c>
      <c r="X26" s="47" t="s">
        <v>51</v>
      </c>
      <c r="Y26" s="47" t="s">
        <v>51</v>
      </c>
      <c r="Z26" s="47" t="s">
        <v>51</v>
      </c>
      <c r="AA26" s="47" t="s">
        <v>51</v>
      </c>
      <c r="AB26" s="47" t="s">
        <v>51</v>
      </c>
      <c r="AC26" s="47" t="s">
        <v>51</v>
      </c>
      <c r="AD26" s="47" t="s">
        <v>51</v>
      </c>
      <c r="AE26" s="47" t="s">
        <v>51</v>
      </c>
      <c r="AF26" s="47" t="s">
        <v>51</v>
      </c>
      <c r="AG26" s="47" t="s">
        <v>51</v>
      </c>
      <c r="AH26" s="47" t="s">
        <v>51</v>
      </c>
      <c r="AI26" s="47" t="s">
        <v>51</v>
      </c>
      <c r="AJ26" s="47" t="s">
        <v>51</v>
      </c>
      <c r="AK26" s="47" t="s">
        <v>51</v>
      </c>
      <c r="AL26" s="47" t="s">
        <v>51</v>
      </c>
      <c r="AM26" s="47" t="s">
        <v>51</v>
      </c>
      <c r="AN26" s="47" t="s">
        <v>51</v>
      </c>
      <c r="AO26" s="47" t="s">
        <v>51</v>
      </c>
      <c r="AP26" s="47" t="s">
        <v>51</v>
      </c>
      <c r="AQ26" s="47" t="s">
        <v>51</v>
      </c>
      <c r="AR26" s="47" t="s">
        <v>51</v>
      </c>
      <c r="AS26" s="47" t="s">
        <v>51</v>
      </c>
      <c r="AT26" s="47" t="s">
        <v>51</v>
      </c>
      <c r="AU26" s="47" t="s">
        <v>51</v>
      </c>
      <c r="AV26" s="47" t="s">
        <v>51</v>
      </c>
      <c r="AW26" s="47" t="s">
        <v>51</v>
      </c>
      <c r="AX26" s="47" t="s">
        <v>51</v>
      </c>
      <c r="AY26" s="47" t="s">
        <v>51</v>
      </c>
      <c r="AZ26" s="47" t="s">
        <v>51</v>
      </c>
      <c r="BA26" s="47" t="s">
        <v>51</v>
      </c>
      <c r="BB26" s="47" t="s">
        <v>51</v>
      </c>
      <c r="BC26" s="47" t="s">
        <v>51</v>
      </c>
      <c r="BD26" s="47" t="s">
        <v>51</v>
      </c>
      <c r="BE26" s="47" t="s">
        <v>51</v>
      </c>
      <c r="BF26" s="47" t="s">
        <v>51</v>
      </c>
      <c r="BG26" s="47" t="s">
        <v>51</v>
      </c>
      <c r="BH26" s="47" t="s">
        <v>51</v>
      </c>
      <c r="BI26" s="47" t="s">
        <v>51</v>
      </c>
      <c r="BJ26" s="47" t="s">
        <v>51</v>
      </c>
      <c r="BK26" s="47" t="s">
        <v>51</v>
      </c>
      <c r="BL26" s="47" t="s">
        <v>51</v>
      </c>
      <c r="BM26" s="47" t="s">
        <v>51</v>
      </c>
      <c r="BN26" s="47" t="s">
        <v>51</v>
      </c>
      <c r="BO26" s="47" t="s">
        <v>51</v>
      </c>
      <c r="BP26" s="47" t="s">
        <v>51</v>
      </c>
      <c r="BQ26" s="47" t="s">
        <v>51</v>
      </c>
      <c r="BR26" s="47" t="s">
        <v>51</v>
      </c>
      <c r="BS26" s="47" t="s">
        <v>51</v>
      </c>
      <c r="BT26" s="47" t="s">
        <v>51</v>
      </c>
      <c r="BU26" s="47" t="s">
        <v>51</v>
      </c>
      <c r="BV26" s="47" t="s">
        <v>51</v>
      </c>
      <c r="BW26" s="47" t="s">
        <v>51</v>
      </c>
      <c r="BX26" s="47" t="s">
        <v>51</v>
      </c>
      <c r="BY26" s="47" t="s">
        <v>51</v>
      </c>
      <c r="BZ26" s="47" t="s">
        <v>51</v>
      </c>
      <c r="CA26" s="47" t="s">
        <v>51</v>
      </c>
      <c r="CB26" s="47" t="s">
        <v>51</v>
      </c>
      <c r="CC26" s="47" t="s">
        <v>51</v>
      </c>
      <c r="CD26" s="47" t="s">
        <v>51</v>
      </c>
      <c r="CE26" s="47" t="s">
        <v>51</v>
      </c>
      <c r="CF26" s="47" t="s">
        <v>51</v>
      </c>
      <c r="CG26" s="47" t="s">
        <v>51</v>
      </c>
      <c r="CH26" s="47" t="s">
        <v>51</v>
      </c>
      <c r="CI26" s="47" t="s">
        <v>51</v>
      </c>
      <c r="CJ26" s="47" t="s">
        <v>51</v>
      </c>
      <c r="CK26" s="47" t="s">
        <v>51</v>
      </c>
      <c r="CL26" s="47" t="s">
        <v>51</v>
      </c>
      <c r="CM26" s="47" t="s">
        <v>51</v>
      </c>
      <c r="CN26" s="47" t="s">
        <v>51</v>
      </c>
      <c r="CO26" s="47" t="s">
        <v>51</v>
      </c>
      <c r="CP26" s="47" t="s">
        <v>51</v>
      </c>
      <c r="CQ26" s="47" t="s">
        <v>51</v>
      </c>
      <c r="CR26" s="47" t="s">
        <v>51</v>
      </c>
      <c r="CS26" s="47" t="s">
        <v>51</v>
      </c>
      <c r="CT26" s="47" t="s">
        <v>51</v>
      </c>
      <c r="CU26" s="47" t="s">
        <v>51</v>
      </c>
      <c r="CV26" s="47" t="s">
        <v>51</v>
      </c>
      <c r="CW26" s="47" t="s">
        <v>51</v>
      </c>
      <c r="CX26" s="47" t="s">
        <v>51</v>
      </c>
      <c r="CY26" s="47" t="s">
        <v>51</v>
      </c>
      <c r="CZ26" s="47" t="s">
        <v>51</v>
      </c>
      <c r="DA26" s="47" t="s">
        <v>51</v>
      </c>
      <c r="DB26" s="47" t="s">
        <v>51</v>
      </c>
      <c r="DC26" s="47" t="s">
        <v>51</v>
      </c>
      <c r="DD26" s="47" t="s">
        <v>51</v>
      </c>
      <c r="DE26" s="47" t="s">
        <v>51</v>
      </c>
      <c r="DF26" s="47" t="s">
        <v>51</v>
      </c>
      <c r="DG26" s="47" t="s">
        <v>51</v>
      </c>
      <c r="DH26" s="47" t="s">
        <v>51</v>
      </c>
      <c r="DI26" s="47" t="s">
        <v>51</v>
      </c>
      <c r="DJ26" s="47" t="s">
        <v>51</v>
      </c>
      <c r="DK26" s="47" t="s">
        <v>51</v>
      </c>
      <c r="DL26" s="47" t="s">
        <v>51</v>
      </c>
      <c r="DM26" s="47" t="s">
        <v>51</v>
      </c>
      <c r="DN26" s="47" t="s">
        <v>51</v>
      </c>
      <c r="DO26" s="47" t="s">
        <v>51</v>
      </c>
      <c r="DP26" s="47" t="s">
        <v>51</v>
      </c>
      <c r="DQ26" s="47" t="s">
        <v>51</v>
      </c>
      <c r="DR26" s="47" t="s">
        <v>51</v>
      </c>
      <c r="DS26" s="47" t="s">
        <v>51</v>
      </c>
      <c r="DT26" s="47" t="s">
        <v>51</v>
      </c>
      <c r="DU26" s="47" t="s">
        <v>51</v>
      </c>
      <c r="DV26" s="47" t="s">
        <v>51</v>
      </c>
      <c r="DW26" s="47" t="s">
        <v>51</v>
      </c>
    </row>
    <row r="27" spans="1:127" ht="21" x14ac:dyDescent="0.55000000000000004">
      <c r="A27" s="19"/>
      <c r="B27" s="20" t="s">
        <v>52</v>
      </c>
      <c r="C27" s="492" t="s">
        <v>53</v>
      </c>
      <c r="D27" s="493"/>
      <c r="E27" s="493"/>
      <c r="F27" s="288" t="s">
        <v>54</v>
      </c>
      <c r="G27" s="22">
        <f>+G29*G53*G54*G55/2</f>
        <v>5.9790367558086341</v>
      </c>
      <c r="I27" s="61">
        <f>+G29</f>
        <v>100</v>
      </c>
      <c r="J27" s="22">
        <f t="shared" ref="J27:BU27" si="4">+J29*J53*J54*J55/2</f>
        <v>1.9999011933158504E-3</v>
      </c>
      <c r="K27" s="22">
        <f t="shared" si="4"/>
        <v>0</v>
      </c>
      <c r="L27" s="22">
        <f t="shared" si="4"/>
        <v>0</v>
      </c>
      <c r="M27" s="22">
        <f t="shared" si="4"/>
        <v>0</v>
      </c>
      <c r="N27" s="22">
        <f t="shared" si="4"/>
        <v>0</v>
      </c>
      <c r="O27" s="22">
        <f t="shared" si="4"/>
        <v>0</v>
      </c>
      <c r="P27" s="22">
        <f t="shared" si="4"/>
        <v>0</v>
      </c>
      <c r="Q27" s="22">
        <f t="shared" si="4"/>
        <v>0</v>
      </c>
      <c r="R27" s="22">
        <f t="shared" si="4"/>
        <v>0</v>
      </c>
      <c r="S27" s="22">
        <f t="shared" si="4"/>
        <v>0</v>
      </c>
      <c r="T27" s="22">
        <f t="shared" si="4"/>
        <v>0</v>
      </c>
      <c r="U27" s="22">
        <f t="shared" si="4"/>
        <v>1.5511154152296091E-61</v>
      </c>
      <c r="V27" s="22">
        <f t="shared" si="4"/>
        <v>4.1824644028789788E-268</v>
      </c>
      <c r="W27" s="22">
        <f t="shared" si="4"/>
        <v>0</v>
      </c>
      <c r="X27" s="22">
        <f t="shared" si="4"/>
        <v>0</v>
      </c>
      <c r="Y27" s="22">
        <f t="shared" si="4"/>
        <v>0</v>
      </c>
      <c r="Z27" s="22">
        <f t="shared" si="4"/>
        <v>0</v>
      </c>
      <c r="AA27" s="22">
        <f t="shared" si="4"/>
        <v>0</v>
      </c>
      <c r="AB27" s="22">
        <f t="shared" si="4"/>
        <v>0</v>
      </c>
      <c r="AC27" s="22">
        <f t="shared" si="4"/>
        <v>0</v>
      </c>
      <c r="AD27" s="22">
        <f t="shared" si="4"/>
        <v>5.2599897090951531E-2</v>
      </c>
      <c r="AE27" s="22">
        <f t="shared" si="4"/>
        <v>5.9590991900877928E-4</v>
      </c>
      <c r="AF27" s="22">
        <f t="shared" si="4"/>
        <v>2.2283391907042554E-6</v>
      </c>
      <c r="AG27" s="22">
        <f t="shared" si="4"/>
        <v>6.3857098486716538E-10</v>
      </c>
      <c r="AH27" s="22">
        <f t="shared" si="4"/>
        <v>7.8257569401220795E-15</v>
      </c>
      <c r="AI27" s="22">
        <f t="shared" si="4"/>
        <v>3.414862103394116E-21</v>
      </c>
      <c r="AJ27" s="22">
        <f t="shared" si="4"/>
        <v>4.947166282850149E-29</v>
      </c>
      <c r="AK27" s="22">
        <f t="shared" si="4"/>
        <v>2.3025746786009391E-38</v>
      </c>
      <c r="AL27" s="22">
        <f t="shared" si="4"/>
        <v>3.3821817185257123E-49</v>
      </c>
      <c r="AM27" s="22">
        <f t="shared" si="4"/>
        <v>1.5511154152296091E-61</v>
      </c>
      <c r="AN27" s="22">
        <f t="shared" si="4"/>
        <v>5.9590991900877928E-4</v>
      </c>
      <c r="AO27" s="22">
        <f t="shared" si="4"/>
        <v>9.5094078876454277E-4</v>
      </c>
      <c r="AP27" s="22">
        <f t="shared" si="4"/>
        <v>1.5038895241467711E-3</v>
      </c>
      <c r="AQ27" s="22">
        <f t="shared" si="4"/>
        <v>2.3617462927875039E-3</v>
      </c>
      <c r="AR27" s="22">
        <f t="shared" si="4"/>
        <v>3.6900080996994456E-3</v>
      </c>
      <c r="AS27" s="22">
        <f t="shared" si="4"/>
        <v>5.7459184281239235E-3</v>
      </c>
      <c r="AT27" s="22">
        <f t="shared" si="4"/>
        <v>8.9314084152612456E-3</v>
      </c>
      <c r="AU27" s="22">
        <f t="shared" si="4"/>
        <v>1.3877998738513078E-2</v>
      </c>
      <c r="AV27" s="22">
        <f t="shared" si="4"/>
        <v>2.1584148580758643E-2</v>
      </c>
      <c r="AW27" s="22">
        <f t="shared" si="4"/>
        <v>3.3639937754318616E-2</v>
      </c>
      <c r="AX27" s="22">
        <f t="shared" si="4"/>
        <v>1.5038895241467711E-3</v>
      </c>
      <c r="AY27" s="22">
        <f t="shared" si="4"/>
        <v>1.5737680705624761E-3</v>
      </c>
      <c r="AZ27" s="22">
        <f t="shared" si="4"/>
        <v>1.6467814134821927E-3</v>
      </c>
      <c r="BA27" s="22">
        <f t="shared" si="4"/>
        <v>1.7230681556490476E-3</v>
      </c>
      <c r="BB27" s="22">
        <f t="shared" si="4"/>
        <v>1.802773084977807E-3</v>
      </c>
      <c r="BC27" s="22">
        <f t="shared" si="4"/>
        <v>1.8860474577563403E-3</v>
      </c>
      <c r="BD27" s="22">
        <f t="shared" si="4"/>
        <v>1.9730492951854236E-3</v>
      </c>
      <c r="BE27" s="22">
        <f t="shared" si="4"/>
        <v>2.0639436939011106E-3</v>
      </c>
      <c r="BF27" s="22">
        <f t="shared" si="4"/>
        <v>2.1589031511558363E-3</v>
      </c>
      <c r="BG27" s="22">
        <f t="shared" si="4"/>
        <v>2.2581079053682726E-3</v>
      </c>
      <c r="BH27" s="22">
        <f t="shared" si="4"/>
        <v>2.3617462927875039E-3</v>
      </c>
      <c r="BI27" s="22">
        <f t="shared" si="4"/>
        <v>1.9290722944177679E-3</v>
      </c>
      <c r="BJ27" s="22">
        <f t="shared" si="4"/>
        <v>1.9377908604785103E-3</v>
      </c>
      <c r="BK27" s="22">
        <f t="shared" si="4"/>
        <v>1.9465476770752482E-3</v>
      </c>
      <c r="BL27" s="22">
        <f t="shared" si="4"/>
        <v>1.955342910353099E-3</v>
      </c>
      <c r="BM27" s="22">
        <f t="shared" si="4"/>
        <v>1.9641767271870894E-3</v>
      </c>
      <c r="BN27" s="22">
        <f t="shared" si="4"/>
        <v>1.9730492951854236E-3</v>
      </c>
      <c r="BO27" s="22">
        <f t="shared" si="4"/>
        <v>1.9819607826928E-3</v>
      </c>
      <c r="BP27" s="22">
        <f t="shared" si="4"/>
        <v>1.9909113587937284E-3</v>
      </c>
      <c r="BQ27" s="22">
        <f t="shared" si="4"/>
        <v>1.9999011933158504E-3</v>
      </c>
      <c r="BR27" s="22">
        <f t="shared" si="4"/>
        <v>2.0089304568333124E-3</v>
      </c>
      <c r="BS27" s="22">
        <f t="shared" si="4"/>
        <v>2.0179993206701045E-3</v>
      </c>
      <c r="BT27" s="22">
        <f t="shared" si="4"/>
        <v>2.0271079569034629E-3</v>
      </c>
      <c r="BU27" s="22">
        <f t="shared" si="4"/>
        <v>2.0362565383672542E-3</v>
      </c>
      <c r="BV27" s="22">
        <f t="shared" ref="BV27:CD27" si="5">+BV29*BV53*BV54*BV55/2</f>
        <v>2.0454452386553814E-3</v>
      </c>
      <c r="BW27" s="22">
        <f t="shared" si="5"/>
        <v>2.054674232125236E-3</v>
      </c>
      <c r="BX27" s="22">
        <f t="shared" si="5"/>
        <v>2.0639436939011106E-3</v>
      </c>
      <c r="BY27" s="22">
        <f t="shared" si="5"/>
        <v>2.0732537998776816E-3</v>
      </c>
      <c r="BZ27" s="22">
        <f t="shared" si="5"/>
        <v>2.0826047267234723E-3</v>
      </c>
      <c r="CA27" s="22">
        <f t="shared" si="5"/>
        <v>2.0919966518843521E-3</v>
      </c>
      <c r="CB27" s="22">
        <f t="shared" si="5"/>
        <v>2.1014297535870336E-3</v>
      </c>
      <c r="CC27" s="22">
        <f t="shared" si="5"/>
        <v>2.1109042108426153E-3</v>
      </c>
      <c r="CD27" s="22">
        <f t="shared" si="5"/>
        <v>1.9999011933158504E-3</v>
      </c>
      <c r="CE27" s="82">
        <f>IF(+CE29*CE53*CE54*CE55/2&lt;0.0000000001,0.0000000001,+CE29*CE53*CE54*CE55/2)</f>
        <v>73.352154210773932</v>
      </c>
      <c r="CF27" s="82">
        <f>IF(+CF29*CF53*CF54*CF55/2&lt;0.0000000001,0.0000000001,+CF29*CF53*CF54*CF55/2)</f>
        <v>18.230676234084438</v>
      </c>
      <c r="CG27" s="82">
        <f t="shared" ref="CG27:DD27" si="6">IF(+CG29*CG53*CG54*CG55/2&lt;0.0000000001,0.0000000001,+CG29*CG53*CG54*CG55/2)</f>
        <v>11.966406449280012</v>
      </c>
      <c r="CH27" s="82">
        <f t="shared" si="6"/>
        <v>7.2348976674584362</v>
      </c>
      <c r="CI27" s="82">
        <f t="shared" si="6"/>
        <v>5.0421899907379562</v>
      </c>
      <c r="CJ27" s="82">
        <f t="shared" si="6"/>
        <v>3.7255816340766814</v>
      </c>
      <c r="CK27" s="82">
        <f t="shared" si="6"/>
        <v>2.8425484443697062</v>
      </c>
      <c r="CL27" s="82">
        <f t="shared" si="6"/>
        <v>0.90717725906671765</v>
      </c>
      <c r="CM27" s="82">
        <f t="shared" si="6"/>
        <v>0.33416761726212962</v>
      </c>
      <c r="CN27" s="82">
        <f t="shared" si="6"/>
        <v>0.13051495211086242</v>
      </c>
      <c r="CO27" s="82">
        <f t="shared" si="6"/>
        <v>5.2599897090951531E-2</v>
      </c>
      <c r="CP27" s="82">
        <f t="shared" si="6"/>
        <v>2.1584148580758643E-2</v>
      </c>
      <c r="CQ27" s="82">
        <f t="shared" si="6"/>
        <v>8.9314084152612456E-3</v>
      </c>
      <c r="CR27" s="82">
        <f t="shared" si="6"/>
        <v>3.6900080996994456E-3</v>
      </c>
      <c r="CS27" s="82">
        <f t="shared" si="6"/>
        <v>1.5038895241467711E-3</v>
      </c>
      <c r="CT27" s="82">
        <f t="shared" si="6"/>
        <v>5.9590991900877928E-4</v>
      </c>
      <c r="CU27" s="82">
        <f t="shared" si="6"/>
        <v>2.2592007035564812E-4</v>
      </c>
      <c r="CV27" s="82">
        <f t="shared" si="6"/>
        <v>8.0642368800414027E-5</v>
      </c>
      <c r="CW27" s="82">
        <f t="shared" si="6"/>
        <v>2.6705625389270327E-5</v>
      </c>
      <c r="CX27" s="82">
        <f t="shared" si="6"/>
        <v>8.1017039398699273E-6</v>
      </c>
      <c r="CY27" s="82">
        <f t="shared" si="6"/>
        <v>2.2283391907042554E-6</v>
      </c>
      <c r="CZ27" s="82">
        <f t="shared" si="6"/>
        <v>5.5110722382187665E-7</v>
      </c>
      <c r="DA27" s="82">
        <f t="shared" si="6"/>
        <v>1.2176914104854615E-7</v>
      </c>
      <c r="DB27" s="82">
        <f t="shared" si="6"/>
        <v>2.3916824947575647E-8</v>
      </c>
      <c r="DC27" s="82">
        <f t="shared" si="6"/>
        <v>4.1594601155224401E-9</v>
      </c>
      <c r="DD27" s="82">
        <f t="shared" si="6"/>
        <v>6.3857098486716538E-10</v>
      </c>
      <c r="DE27" s="22">
        <f t="shared" ref="DE27:DW27" si="7">+DE29*DE53*DE54*DE55/2</f>
        <v>2.367061987628076E-121</v>
      </c>
      <c r="DF27" s="22">
        <f t="shared" si="7"/>
        <v>1.7256815916016623E-47</v>
      </c>
      <c r="DG27" s="22">
        <f t="shared" si="7"/>
        <v>5.8547352428229264E-23</v>
      </c>
      <c r="DH27" s="22">
        <f t="shared" si="7"/>
        <v>6.1193733277194466E-11</v>
      </c>
      <c r="DI27" s="22">
        <f t="shared" si="7"/>
        <v>3.5841197011402365E-7</v>
      </c>
      <c r="DJ27" s="22">
        <f t="shared" si="7"/>
        <v>1.8183487112976598E-5</v>
      </c>
      <c r="DK27" s="22">
        <f t="shared" si="7"/>
        <v>1.4037461177342448E-4</v>
      </c>
      <c r="DL27" s="22">
        <f t="shared" si="7"/>
        <v>4.3261520177350038E-4</v>
      </c>
      <c r="DM27" s="22">
        <f t="shared" si="7"/>
        <v>1.1431786185927908E-3</v>
      </c>
      <c r="DN27" s="22">
        <f t="shared" si="7"/>
        <v>1.5038895241467711E-3</v>
      </c>
      <c r="DO27" s="22">
        <f t="shared" si="7"/>
        <v>1.6115777133787618E-3</v>
      </c>
      <c r="DP27" s="22">
        <f t="shared" si="7"/>
        <v>1.6250713551268668E-3</v>
      </c>
      <c r="DQ27" s="22">
        <f t="shared" si="7"/>
        <v>1.6263606108324956E-3</v>
      </c>
      <c r="DR27" s="22">
        <f t="shared" si="7"/>
        <v>1.6264657222763304E-3</v>
      </c>
      <c r="DS27" s="22">
        <f t="shared" si="7"/>
        <v>1.6264734764820806E-3</v>
      </c>
      <c r="DT27" s="22">
        <f t="shared" si="7"/>
        <v>1.6264740116107722E-3</v>
      </c>
      <c r="DU27" s="22">
        <f t="shared" si="7"/>
        <v>1.6264740468625836E-3</v>
      </c>
      <c r="DV27" s="22">
        <f t="shared" si="7"/>
        <v>1.6264740491080895E-3</v>
      </c>
      <c r="DW27" s="22">
        <f t="shared" si="7"/>
        <v>1.6264740491080895E-3</v>
      </c>
    </row>
    <row r="28" spans="1:127" ht="21" x14ac:dyDescent="0.55000000000000004">
      <c r="A28" s="19"/>
      <c r="B28" s="20" t="s">
        <v>55</v>
      </c>
      <c r="C28" s="492" t="s">
        <v>53</v>
      </c>
      <c r="D28" s="493"/>
      <c r="E28" s="493"/>
      <c r="F28" s="288" t="s">
        <v>54</v>
      </c>
      <c r="G28" s="22">
        <f>+G29*G53*G55</f>
        <v>5.9790484695295323</v>
      </c>
      <c r="J28" s="22">
        <f t="shared" ref="J28:BU28" si="8">+J29*J53*J55</f>
        <v>2.1275648581519108E-3</v>
      </c>
      <c r="K28" s="22">
        <f t="shared" si="8"/>
        <v>3.9032532549185132E-174</v>
      </c>
      <c r="L28" s="22">
        <f t="shared" si="8"/>
        <v>0</v>
      </c>
      <c r="M28" s="22">
        <f t="shared" si="8"/>
        <v>0</v>
      </c>
      <c r="N28" s="22">
        <f t="shared" si="8"/>
        <v>0</v>
      </c>
      <c r="O28" s="22">
        <f t="shared" si="8"/>
        <v>0</v>
      </c>
      <c r="P28" s="22">
        <f t="shared" si="8"/>
        <v>0</v>
      </c>
      <c r="Q28" s="22">
        <f t="shared" si="8"/>
        <v>0</v>
      </c>
      <c r="R28" s="22">
        <f t="shared" si="8"/>
        <v>0</v>
      </c>
      <c r="S28" s="22">
        <f t="shared" si="8"/>
        <v>0</v>
      </c>
      <c r="T28" s="22">
        <f t="shared" si="8"/>
        <v>0</v>
      </c>
      <c r="U28" s="22">
        <f t="shared" si="8"/>
        <v>4.6183758869346628E-18</v>
      </c>
      <c r="V28" s="22">
        <f t="shared" si="8"/>
        <v>1.6907603698513359E-35</v>
      </c>
      <c r="W28" s="22">
        <f t="shared" si="8"/>
        <v>7.1472865608292779E-53</v>
      </c>
      <c r="X28" s="22">
        <f t="shared" si="8"/>
        <v>3.2046148238662492E-70</v>
      </c>
      <c r="Y28" s="22">
        <f t="shared" si="8"/>
        <v>1.4839680134190889E-87</v>
      </c>
      <c r="Z28" s="22">
        <f t="shared" si="8"/>
        <v>7.0135431815003842E-105</v>
      </c>
      <c r="AA28" s="22">
        <f t="shared" si="8"/>
        <v>3.3617665576117048E-122</v>
      </c>
      <c r="AB28" s="22">
        <f t="shared" si="8"/>
        <v>1.6280772112828768E-139</v>
      </c>
      <c r="AC28" s="22">
        <f t="shared" si="8"/>
        <v>7.9469799728748017E-157</v>
      </c>
      <c r="AD28" s="22">
        <f t="shared" si="8"/>
        <v>5.2688389411941532E-2</v>
      </c>
      <c r="AE28" s="22">
        <f t="shared" si="8"/>
        <v>6.9607411577751949E-4</v>
      </c>
      <c r="AF28" s="22">
        <f t="shared" si="8"/>
        <v>1.0617817567746305E-5</v>
      </c>
      <c r="AG28" s="22">
        <f t="shared" si="8"/>
        <v>1.7178441330428069E-7</v>
      </c>
      <c r="AH28" s="22">
        <f t="shared" si="8"/>
        <v>2.8704077826516328E-9</v>
      </c>
      <c r="AI28" s="22">
        <f t="shared" si="8"/>
        <v>4.8951535294759075E-11</v>
      </c>
      <c r="AJ28" s="22">
        <f t="shared" si="8"/>
        <v>8.4665290416179385E-13</v>
      </c>
      <c r="AK28" s="22">
        <f t="shared" si="8"/>
        <v>1.4795218054280039E-14</v>
      </c>
      <c r="AL28" s="22">
        <f t="shared" si="8"/>
        <v>2.6058936722529568E-16</v>
      </c>
      <c r="AM28" s="22">
        <f t="shared" si="8"/>
        <v>4.6183758869346628E-18</v>
      </c>
      <c r="AN28" s="22">
        <f t="shared" si="8"/>
        <v>6.9607411577751949E-4</v>
      </c>
      <c r="AO28" s="22">
        <f t="shared" si="8"/>
        <v>1.0632864228103979E-3</v>
      </c>
      <c r="AP28" s="22">
        <f t="shared" si="8"/>
        <v>1.6264740492566445E-3</v>
      </c>
      <c r="AQ28" s="22">
        <f t="shared" si="8"/>
        <v>2.4918100964243474E-3</v>
      </c>
      <c r="AR28" s="22">
        <f t="shared" si="8"/>
        <v>3.8241511715004163E-3</v>
      </c>
      <c r="AS28" s="22">
        <f t="shared" si="8"/>
        <v>5.8803694363746689E-3</v>
      </c>
      <c r="AT28" s="22">
        <f t="shared" si="8"/>
        <v>9.0623510764584452E-3</v>
      </c>
      <c r="AU28" s="22">
        <f t="shared" si="8"/>
        <v>1.4001908045731098E-2</v>
      </c>
      <c r="AV28" s="22">
        <f t="shared" si="8"/>
        <v>2.1698086823189067E-2</v>
      </c>
      <c r="AW28" s="22">
        <f t="shared" si="8"/>
        <v>3.3741768166425032E-2</v>
      </c>
      <c r="AX28" s="22">
        <f t="shared" si="8"/>
        <v>1.6264740492566445E-3</v>
      </c>
      <c r="AY28" s="22">
        <f t="shared" si="8"/>
        <v>1.6972370021568069E-3</v>
      </c>
      <c r="AZ28" s="22">
        <f t="shared" si="8"/>
        <v>1.7711062619928562E-3</v>
      </c>
      <c r="BA28" s="22">
        <f t="shared" si="8"/>
        <v>1.8482197046630182E-3</v>
      </c>
      <c r="BB28" s="22">
        <f t="shared" si="8"/>
        <v>1.928721411294722E-3</v>
      </c>
      <c r="BC28" s="22">
        <f t="shared" si="8"/>
        <v>2.0127619524725453E-3</v>
      </c>
      <c r="BD28" s="22">
        <f t="shared" si="8"/>
        <v>2.1004986857812635E-3</v>
      </c>
      <c r="BE28" s="22">
        <f t="shared" si="8"/>
        <v>2.1920960673061682E-3</v>
      </c>
      <c r="BF28" s="22">
        <f t="shared" si="8"/>
        <v>2.2877259777647828E-3</v>
      </c>
      <c r="BG28" s="22">
        <f t="shared" si="8"/>
        <v>2.3875680639780126E-3</v>
      </c>
      <c r="BH28" s="22">
        <f t="shared" si="8"/>
        <v>2.4918100964243474E-3</v>
      </c>
      <c r="BI28" s="22">
        <f t="shared" si="8"/>
        <v>2.0561581867250401E-3</v>
      </c>
      <c r="BJ28" s="22">
        <f t="shared" si="8"/>
        <v>2.0649500869479699E-3</v>
      </c>
      <c r="BK28" s="22">
        <f t="shared" si="8"/>
        <v>2.0737799210905961E-3</v>
      </c>
      <c r="BL28" s="22">
        <f t="shared" si="8"/>
        <v>2.0826478546609102E-3</v>
      </c>
      <c r="BM28" s="22">
        <f t="shared" si="8"/>
        <v>2.0915540538991874E-3</v>
      </c>
      <c r="BN28" s="22">
        <f t="shared" si="8"/>
        <v>2.1004986857812635E-3</v>
      </c>
      <c r="BO28" s="22">
        <f t="shared" si="8"/>
        <v>2.1094819180218611E-3</v>
      </c>
      <c r="BP28" s="22">
        <f t="shared" si="8"/>
        <v>2.1185039190779174E-3</v>
      </c>
      <c r="BQ28" s="22">
        <f t="shared" si="8"/>
        <v>2.1275648581519108E-3</v>
      </c>
      <c r="BR28" s="22">
        <f t="shared" si="8"/>
        <v>2.1366649051952464E-3</v>
      </c>
      <c r="BS28" s="22">
        <f t="shared" si="8"/>
        <v>2.1458042309116031E-3</v>
      </c>
      <c r="BT28" s="22">
        <f t="shared" si="8"/>
        <v>2.1549830067603454E-3</v>
      </c>
      <c r="BU28" s="22">
        <f t="shared" si="8"/>
        <v>2.1642014049599156E-3</v>
      </c>
      <c r="BV28" s="22">
        <f t="shared" ref="BV28:DW28" si="9">+BV29*BV53*BV55</f>
        <v>2.1734595984912518E-3</v>
      </c>
      <c r="BW28" s="22">
        <f t="shared" si="9"/>
        <v>2.1827577611012458E-3</v>
      </c>
      <c r="BX28" s="22">
        <f t="shared" si="9"/>
        <v>2.1920960673061682E-3</v>
      </c>
      <c r="BY28" s="22">
        <f t="shared" si="9"/>
        <v>2.2014746923951565E-3</v>
      </c>
      <c r="BZ28" s="22">
        <f t="shared" si="9"/>
        <v>2.2108938124336913E-3</v>
      </c>
      <c r="CA28" s="22">
        <f t="shared" si="9"/>
        <v>2.2203536042671021E-3</v>
      </c>
      <c r="CB28" s="22">
        <f t="shared" si="9"/>
        <v>2.2298542455240723E-3</v>
      </c>
      <c r="CC28" s="22">
        <f t="shared" si="9"/>
        <v>2.239395914620195E-3</v>
      </c>
      <c r="CD28" s="22">
        <f t="shared" si="9"/>
        <v>2.1275648581519108E-3</v>
      </c>
      <c r="CE28" s="22">
        <f t="shared" si="9"/>
        <v>73.352212175024562</v>
      </c>
      <c r="CF28" s="22">
        <f t="shared" si="9"/>
        <v>18.230693426606816</v>
      </c>
      <c r="CG28" s="22">
        <f t="shared" si="9"/>
        <v>11.966420024921844</v>
      </c>
      <c r="CH28" s="22">
        <f t="shared" si="9"/>
        <v>7.2349094976598884</v>
      </c>
      <c r="CI28" s="22">
        <f t="shared" si="9"/>
        <v>5.0422018103178976</v>
      </c>
      <c r="CJ28" s="22">
        <f t="shared" si="9"/>
        <v>3.725594086743691</v>
      </c>
      <c r="CK28" s="22">
        <f t="shared" si="9"/>
        <v>2.842561919298868</v>
      </c>
      <c r="CL28" s="22">
        <f t="shared" si="9"/>
        <v>0.90720002741080907</v>
      </c>
      <c r="CM28" s="22">
        <f t="shared" si="9"/>
        <v>0.33420647706205242</v>
      </c>
      <c r="CN28" s="22">
        <f t="shared" si="9"/>
        <v>0.13057656788592245</v>
      </c>
      <c r="CO28" s="22">
        <f t="shared" si="9"/>
        <v>5.2688389411941532E-2</v>
      </c>
      <c r="CP28" s="22">
        <f t="shared" si="9"/>
        <v>2.1698086823189067E-2</v>
      </c>
      <c r="CQ28" s="22">
        <f t="shared" si="9"/>
        <v>9.0623510764584452E-3</v>
      </c>
      <c r="CR28" s="22">
        <f t="shared" si="9"/>
        <v>3.8241511715004163E-3</v>
      </c>
      <c r="CS28" s="22">
        <f t="shared" si="9"/>
        <v>1.6264740492566445E-3</v>
      </c>
      <c r="CT28" s="22">
        <f t="shared" si="9"/>
        <v>6.9607411577751949E-4</v>
      </c>
      <c r="CU28" s="22">
        <f t="shared" si="9"/>
        <v>2.9939553499290809E-4</v>
      </c>
      <c r="CV28" s="22">
        <f t="shared" si="9"/>
        <v>1.2931131580422349E-4</v>
      </c>
      <c r="CW28" s="22">
        <f t="shared" si="9"/>
        <v>5.6045460592531816E-5</v>
      </c>
      <c r="CX28" s="22">
        <f t="shared" si="9"/>
        <v>2.4363105822005737E-5</v>
      </c>
      <c r="CY28" s="22">
        <f t="shared" si="9"/>
        <v>1.0617817567746305E-5</v>
      </c>
      <c r="CZ28" s="22">
        <f t="shared" si="9"/>
        <v>4.6377234444926737E-6</v>
      </c>
      <c r="DA28" s="22">
        <f t="shared" si="9"/>
        <v>2.0296638013249063E-6</v>
      </c>
      <c r="DB28" s="22">
        <f t="shared" si="9"/>
        <v>8.89807081673141E-7</v>
      </c>
      <c r="DC28" s="22">
        <f t="shared" si="9"/>
        <v>3.9069575969291042E-7</v>
      </c>
      <c r="DD28" s="22">
        <f t="shared" si="9"/>
        <v>1.7178441330428069E-7</v>
      </c>
      <c r="DE28" s="22">
        <f t="shared" si="9"/>
        <v>1.6264740492566445E-3</v>
      </c>
      <c r="DF28" s="22">
        <f t="shared" si="9"/>
        <v>1.6264740492566445E-3</v>
      </c>
      <c r="DG28" s="22">
        <f t="shared" si="9"/>
        <v>1.6264740492566445E-3</v>
      </c>
      <c r="DH28" s="22">
        <f t="shared" si="9"/>
        <v>1.6264740492566445E-3</v>
      </c>
      <c r="DI28" s="22">
        <f t="shared" si="9"/>
        <v>1.6264740492566445E-3</v>
      </c>
      <c r="DJ28" s="22">
        <f t="shared" si="9"/>
        <v>1.6264740492566445E-3</v>
      </c>
      <c r="DK28" s="22">
        <f t="shared" si="9"/>
        <v>1.6264740492566445E-3</v>
      </c>
      <c r="DL28" s="22">
        <f t="shared" si="9"/>
        <v>1.6264740492566445E-3</v>
      </c>
      <c r="DM28" s="22">
        <f t="shared" si="9"/>
        <v>1.6264740492566445E-3</v>
      </c>
      <c r="DN28" s="22">
        <f t="shared" si="9"/>
        <v>1.6264740492566445E-3</v>
      </c>
      <c r="DO28" s="22">
        <f t="shared" si="9"/>
        <v>1.6264740492566445E-3</v>
      </c>
      <c r="DP28" s="22">
        <f t="shared" si="9"/>
        <v>1.6264740492566445E-3</v>
      </c>
      <c r="DQ28" s="22">
        <f t="shared" si="9"/>
        <v>1.6264740492566445E-3</v>
      </c>
      <c r="DR28" s="22">
        <f t="shared" si="9"/>
        <v>1.6264740492566445E-3</v>
      </c>
      <c r="DS28" s="22">
        <f t="shared" si="9"/>
        <v>1.6264740492566445E-3</v>
      </c>
      <c r="DT28" s="22">
        <f t="shared" si="9"/>
        <v>1.6264740492566445E-3</v>
      </c>
      <c r="DU28" s="22">
        <f t="shared" si="9"/>
        <v>1.6264740492566445E-3</v>
      </c>
      <c r="DV28" s="22">
        <f t="shared" si="9"/>
        <v>1.6264740492566445E-3</v>
      </c>
      <c r="DW28" s="22">
        <f t="shared" si="9"/>
        <v>1.6264740492566445E-3</v>
      </c>
    </row>
    <row r="29" spans="1:127" ht="18" x14ac:dyDescent="0.2">
      <c r="A29" s="16">
        <f>入力シート_クロロエチレン!Q9</f>
        <v>100</v>
      </c>
      <c r="B29" s="23" t="s">
        <v>56</v>
      </c>
      <c r="C29" s="492" t="s">
        <v>57</v>
      </c>
      <c r="D29" s="493"/>
      <c r="E29" s="493"/>
      <c r="F29" s="1" t="s">
        <v>54</v>
      </c>
      <c r="G29" s="72">
        <f>IF(A29="",1,A29)</f>
        <v>100</v>
      </c>
      <c r="J29" s="51">
        <f t="shared" ref="J29:J32" si="10">G29</f>
        <v>100</v>
      </c>
      <c r="K29" s="50">
        <f t="shared" ref="K29:N29" si="11">+J29</f>
        <v>100</v>
      </c>
      <c r="L29" s="50">
        <f t="shared" si="11"/>
        <v>100</v>
      </c>
      <c r="M29" s="50">
        <f t="shared" si="11"/>
        <v>100</v>
      </c>
      <c r="N29" s="50">
        <f t="shared" si="11"/>
        <v>100</v>
      </c>
      <c r="O29" s="50">
        <f>+J29</f>
        <v>100</v>
      </c>
      <c r="P29" s="50">
        <f>+K29</f>
        <v>100</v>
      </c>
      <c r="Q29" s="50">
        <f>+L29</f>
        <v>100</v>
      </c>
      <c r="R29" s="50">
        <f>+L29</f>
        <v>100</v>
      </c>
      <c r="S29" s="50">
        <f>+M29</f>
        <v>100</v>
      </c>
      <c r="T29" s="50">
        <f>+N29</f>
        <v>100</v>
      </c>
      <c r="U29" s="50">
        <f>G29</f>
        <v>100</v>
      </c>
      <c r="V29" s="50">
        <f>+U29</f>
        <v>100</v>
      </c>
      <c r="W29" s="50">
        <f t="shared" ref="W29:AG29" si="12">+V29</f>
        <v>100</v>
      </c>
      <c r="X29" s="50">
        <f t="shared" si="12"/>
        <v>100</v>
      </c>
      <c r="Y29" s="50">
        <f t="shared" si="12"/>
        <v>100</v>
      </c>
      <c r="Z29" s="50">
        <f t="shared" si="12"/>
        <v>100</v>
      </c>
      <c r="AA29" s="50">
        <f t="shared" si="12"/>
        <v>100</v>
      </c>
      <c r="AB29" s="50">
        <f t="shared" si="12"/>
        <v>100</v>
      </c>
      <c r="AC29" s="50">
        <f t="shared" si="12"/>
        <v>100</v>
      </c>
      <c r="AD29" s="50">
        <f t="shared" si="12"/>
        <v>100</v>
      </c>
      <c r="AE29" s="50">
        <f t="shared" si="12"/>
        <v>100</v>
      </c>
      <c r="AF29" s="50">
        <f t="shared" si="12"/>
        <v>100</v>
      </c>
      <c r="AG29" s="50">
        <f t="shared" si="12"/>
        <v>100</v>
      </c>
      <c r="AH29" s="50">
        <f>+AC29</f>
        <v>100</v>
      </c>
      <c r="AI29" s="50">
        <f>+AD29</f>
        <v>100</v>
      </c>
      <c r="AJ29" s="50">
        <f>+AE29</f>
        <v>100</v>
      </c>
      <c r="AK29" s="50">
        <f>+AE29</f>
        <v>100</v>
      </c>
      <c r="AL29" s="50">
        <f>+AF29</f>
        <v>100</v>
      </c>
      <c r="AM29" s="50">
        <f>+AG29</f>
        <v>100</v>
      </c>
      <c r="AN29" s="50">
        <f t="shared" ref="AN29:BF29" si="13">+AM29</f>
        <v>100</v>
      </c>
      <c r="AO29" s="50">
        <f t="shared" si="13"/>
        <v>100</v>
      </c>
      <c r="AP29" s="50">
        <f t="shared" si="13"/>
        <v>100</v>
      </c>
      <c r="AQ29" s="50">
        <f t="shared" si="13"/>
        <v>100</v>
      </c>
      <c r="AR29" s="50">
        <f t="shared" si="13"/>
        <v>100</v>
      </c>
      <c r="AS29" s="50">
        <f t="shared" si="13"/>
        <v>100</v>
      </c>
      <c r="AT29" s="50">
        <f t="shared" si="13"/>
        <v>100</v>
      </c>
      <c r="AU29" s="50">
        <f t="shared" si="13"/>
        <v>100</v>
      </c>
      <c r="AV29" s="50">
        <f t="shared" si="13"/>
        <v>100</v>
      </c>
      <c r="AW29" s="50">
        <f t="shared" si="13"/>
        <v>100</v>
      </c>
      <c r="AX29" s="50">
        <f t="shared" si="13"/>
        <v>100</v>
      </c>
      <c r="AY29" s="50">
        <f t="shared" si="13"/>
        <v>100</v>
      </c>
      <c r="AZ29" s="50">
        <f t="shared" si="13"/>
        <v>100</v>
      </c>
      <c r="BA29" s="50">
        <f t="shared" si="13"/>
        <v>100</v>
      </c>
      <c r="BB29" s="50">
        <f t="shared" si="13"/>
        <v>100</v>
      </c>
      <c r="BC29" s="50">
        <f t="shared" si="13"/>
        <v>100</v>
      </c>
      <c r="BD29" s="50">
        <f t="shared" si="13"/>
        <v>100</v>
      </c>
      <c r="BE29" s="50">
        <f t="shared" si="13"/>
        <v>100</v>
      </c>
      <c r="BF29" s="50">
        <f t="shared" si="13"/>
        <v>100</v>
      </c>
      <c r="BG29" s="50">
        <f t="shared" ref="BG29" si="14">+BE29</f>
        <v>100</v>
      </c>
      <c r="BH29" s="50">
        <f>+BF29</f>
        <v>100</v>
      </c>
      <c r="BI29" s="50">
        <f t="shared" ref="BI29:BJ29" si="15">+BH29</f>
        <v>100</v>
      </c>
      <c r="BJ29" s="50">
        <f t="shared" si="15"/>
        <v>100</v>
      </c>
      <c r="BK29" s="50">
        <f t="shared" ref="BK29" si="16">+AZ29</f>
        <v>100</v>
      </c>
      <c r="BL29" s="50">
        <f t="shared" ref="BL29:BO29" si="17">+BK29</f>
        <v>100</v>
      </c>
      <c r="BM29" s="50">
        <f t="shared" si="17"/>
        <v>100</v>
      </c>
      <c r="BN29" s="50">
        <f t="shared" si="17"/>
        <v>100</v>
      </c>
      <c r="BO29" s="50">
        <f t="shared" si="17"/>
        <v>100</v>
      </c>
      <c r="BP29" s="50">
        <f t="shared" ref="BP29" si="18">+BE29</f>
        <v>100</v>
      </c>
      <c r="BQ29" s="50">
        <f t="shared" ref="BQ29:BT29" si="19">+BP29</f>
        <v>100</v>
      </c>
      <c r="BR29" s="50">
        <f t="shared" si="19"/>
        <v>100</v>
      </c>
      <c r="BS29" s="50">
        <f t="shared" si="19"/>
        <v>100</v>
      </c>
      <c r="BT29" s="50">
        <f t="shared" si="19"/>
        <v>100</v>
      </c>
      <c r="BU29" s="50">
        <f t="shared" ref="BU29" si="20">+BJ29</f>
        <v>100</v>
      </c>
      <c r="BV29" s="50">
        <f t="shared" ref="BV29" si="21">+BU29</f>
        <v>100</v>
      </c>
      <c r="BW29" s="50">
        <f t="shared" ref="BW29:BX29" si="22">+BU29</f>
        <v>100</v>
      </c>
      <c r="BX29" s="50">
        <f t="shared" si="22"/>
        <v>100</v>
      </c>
      <c r="BY29" s="50">
        <f t="shared" ref="BY29:CB29" si="23">+BX29</f>
        <v>100</v>
      </c>
      <c r="BZ29" s="50">
        <f t="shared" si="23"/>
        <v>100</v>
      </c>
      <c r="CA29" s="50">
        <f t="shared" si="23"/>
        <v>100</v>
      </c>
      <c r="CB29" s="50">
        <f t="shared" si="23"/>
        <v>100</v>
      </c>
      <c r="CC29" s="50">
        <f>+CA29</f>
        <v>100</v>
      </c>
      <c r="CD29" s="50">
        <f>+CB29</f>
        <v>100</v>
      </c>
      <c r="CE29" s="50">
        <f t="shared" ref="CE29" si="24">+CD29</f>
        <v>100</v>
      </c>
      <c r="CF29" s="50">
        <f>+BA29</f>
        <v>100</v>
      </c>
      <c r="CG29" s="50">
        <f>+BA29</f>
        <v>100</v>
      </c>
      <c r="CH29" s="50">
        <f t="shared" ref="CH29:CQ29" si="25">+BA29</f>
        <v>100</v>
      </c>
      <c r="CI29" s="50">
        <f t="shared" si="25"/>
        <v>100</v>
      </c>
      <c r="CJ29" s="50">
        <f t="shared" si="25"/>
        <v>100</v>
      </c>
      <c r="CK29" s="50">
        <f t="shared" si="25"/>
        <v>100</v>
      </c>
      <c r="CL29" s="50">
        <f t="shared" si="25"/>
        <v>100</v>
      </c>
      <c r="CM29" s="50">
        <f t="shared" si="25"/>
        <v>100</v>
      </c>
      <c r="CN29" s="50">
        <f t="shared" si="25"/>
        <v>100</v>
      </c>
      <c r="CO29" s="50">
        <f t="shared" si="25"/>
        <v>100</v>
      </c>
      <c r="CP29" s="50">
        <f t="shared" si="25"/>
        <v>100</v>
      </c>
      <c r="CQ29" s="50">
        <f t="shared" si="25"/>
        <v>100</v>
      </c>
      <c r="CR29" s="50">
        <f>+BU29</f>
        <v>100</v>
      </c>
      <c r="CS29" s="50">
        <f>+BV29</f>
        <v>100</v>
      </c>
      <c r="CT29" s="50">
        <f t="shared" ref="CT29:CU29" si="26">+BX29</f>
        <v>100</v>
      </c>
      <c r="CU29" s="50">
        <f t="shared" si="26"/>
        <v>100</v>
      </c>
      <c r="CV29" s="50">
        <f>+BU29</f>
        <v>100</v>
      </c>
      <c r="CW29" s="50">
        <f>+BV29</f>
        <v>100</v>
      </c>
      <c r="CX29" s="50">
        <f>+BX29</f>
        <v>100</v>
      </c>
      <c r="CY29" s="50">
        <f>+BY29</f>
        <v>100</v>
      </c>
      <c r="CZ29" s="50">
        <f>+BZ29</f>
        <v>100</v>
      </c>
      <c r="DA29" s="50">
        <f>+CA29</f>
        <v>100</v>
      </c>
      <c r="DB29" s="50">
        <f>+CB29</f>
        <v>100</v>
      </c>
      <c r="DC29" s="50">
        <f t="shared" ref="DC29:DD29" si="27">+CD29</f>
        <v>100</v>
      </c>
      <c r="DD29" s="50">
        <f t="shared" si="27"/>
        <v>100</v>
      </c>
      <c r="DE29" s="50">
        <f t="shared" ref="DE29" si="28">+CE29</f>
        <v>100</v>
      </c>
      <c r="DF29" s="50">
        <f t="shared" ref="DF29" si="29">+BU29</f>
        <v>100</v>
      </c>
      <c r="DG29" s="50">
        <f t="shared" ref="DG29:DO32" si="30">+DF29</f>
        <v>100</v>
      </c>
      <c r="DH29" s="50">
        <f t="shared" si="30"/>
        <v>100</v>
      </c>
      <c r="DI29" s="50">
        <f t="shared" si="30"/>
        <v>100</v>
      </c>
      <c r="DJ29" s="50">
        <f t="shared" si="30"/>
        <v>100</v>
      </c>
      <c r="DK29" s="50">
        <f t="shared" si="30"/>
        <v>100</v>
      </c>
      <c r="DL29" s="50">
        <f t="shared" si="30"/>
        <v>100</v>
      </c>
      <c r="DM29" s="50">
        <f t="shared" si="30"/>
        <v>100</v>
      </c>
      <c r="DN29" s="50">
        <f t="shared" si="30"/>
        <v>100</v>
      </c>
      <c r="DO29" s="50">
        <f t="shared" ref="DO29" si="31">+DE29</f>
        <v>100</v>
      </c>
      <c r="DP29" s="50">
        <f t="shared" ref="DP29:DW42" si="32">+DO29</f>
        <v>100</v>
      </c>
      <c r="DQ29" s="50">
        <f t="shared" si="32"/>
        <v>100</v>
      </c>
      <c r="DR29" s="50">
        <f t="shared" si="32"/>
        <v>100</v>
      </c>
      <c r="DS29" s="50">
        <f t="shared" si="32"/>
        <v>100</v>
      </c>
      <c r="DT29" s="50">
        <f t="shared" si="32"/>
        <v>100</v>
      </c>
      <c r="DU29" s="50">
        <f t="shared" si="32"/>
        <v>100</v>
      </c>
      <c r="DV29" s="50">
        <f t="shared" si="32"/>
        <v>100</v>
      </c>
      <c r="DW29" s="50">
        <f>+DV29</f>
        <v>100</v>
      </c>
    </row>
    <row r="30" spans="1:127" ht="18" x14ac:dyDescent="0.2">
      <c r="A30" s="16"/>
      <c r="B30" s="23" t="s">
        <v>58</v>
      </c>
      <c r="C30" s="494" t="s">
        <v>59</v>
      </c>
      <c r="D30" s="495"/>
      <c r="E30" s="492"/>
      <c r="F30" s="1" t="s">
        <v>60</v>
      </c>
      <c r="G30" s="24">
        <f>IF(A30="",100,A30)</f>
        <v>100</v>
      </c>
      <c r="I30">
        <v>1</v>
      </c>
      <c r="J30" s="49">
        <f>IF(C24="&gt;1,000,000",1800000,C24)</f>
        <v>1737</v>
      </c>
      <c r="K30" s="49">
        <v>100000</v>
      </c>
      <c r="L30" s="49">
        <f>+K30+100000</f>
        <v>200000</v>
      </c>
      <c r="M30" s="49">
        <f t="shared" ref="M30:T30" si="33">+L30+100000</f>
        <v>300000</v>
      </c>
      <c r="N30" s="49">
        <f t="shared" si="33"/>
        <v>400000</v>
      </c>
      <c r="O30" s="49">
        <f t="shared" si="33"/>
        <v>500000</v>
      </c>
      <c r="P30" s="49">
        <f t="shared" si="33"/>
        <v>600000</v>
      </c>
      <c r="Q30" s="49">
        <f t="shared" si="33"/>
        <v>700000</v>
      </c>
      <c r="R30" s="49">
        <f t="shared" si="33"/>
        <v>800000</v>
      </c>
      <c r="S30" s="49">
        <f t="shared" si="33"/>
        <v>900000</v>
      </c>
      <c r="T30" s="49">
        <f t="shared" si="33"/>
        <v>1000000</v>
      </c>
      <c r="U30" s="49">
        <f>+$K$23-100000+10000</f>
        <v>10000</v>
      </c>
      <c r="V30" s="49">
        <f>+U30+10000</f>
        <v>20000</v>
      </c>
      <c r="W30" s="49">
        <f t="shared" ref="W30:AC30" si="34">+V30+10000</f>
        <v>30000</v>
      </c>
      <c r="X30" s="49">
        <f t="shared" si="34"/>
        <v>40000</v>
      </c>
      <c r="Y30" s="49">
        <f t="shared" si="34"/>
        <v>50000</v>
      </c>
      <c r="Z30" s="49">
        <f t="shared" si="34"/>
        <v>60000</v>
      </c>
      <c r="AA30" s="49">
        <f t="shared" si="34"/>
        <v>70000</v>
      </c>
      <c r="AB30" s="49">
        <f t="shared" si="34"/>
        <v>80000</v>
      </c>
      <c r="AC30" s="49">
        <f t="shared" si="34"/>
        <v>90000</v>
      </c>
      <c r="AD30" s="265">
        <f>+$U$23-10000+1000</f>
        <v>1000</v>
      </c>
      <c r="AE30" s="49">
        <f>+AD30+1000</f>
        <v>2000</v>
      </c>
      <c r="AF30" s="49">
        <f t="shared" ref="AF30:AM30" si="35">+AE30+1000</f>
        <v>3000</v>
      </c>
      <c r="AG30" s="49">
        <f t="shared" si="35"/>
        <v>4000</v>
      </c>
      <c r="AH30" s="49">
        <f t="shared" si="35"/>
        <v>5000</v>
      </c>
      <c r="AI30" s="49">
        <f t="shared" si="35"/>
        <v>6000</v>
      </c>
      <c r="AJ30" s="49">
        <f t="shared" si="35"/>
        <v>7000</v>
      </c>
      <c r="AK30" s="49">
        <f t="shared" si="35"/>
        <v>8000</v>
      </c>
      <c r="AL30" s="49">
        <f t="shared" si="35"/>
        <v>9000</v>
      </c>
      <c r="AM30" s="49">
        <f t="shared" si="35"/>
        <v>10000</v>
      </c>
      <c r="AN30" s="59">
        <f>+AD23</f>
        <v>2000</v>
      </c>
      <c r="AO30" s="49">
        <f>+AN30-100</f>
        <v>1900</v>
      </c>
      <c r="AP30" s="49">
        <f t="shared" ref="AP30:AW30" si="36">+AO30-100</f>
        <v>1800</v>
      </c>
      <c r="AQ30" s="49">
        <f t="shared" si="36"/>
        <v>1700</v>
      </c>
      <c r="AR30" s="49">
        <f t="shared" si="36"/>
        <v>1600</v>
      </c>
      <c r="AS30" s="49">
        <f t="shared" si="36"/>
        <v>1500</v>
      </c>
      <c r="AT30" s="49">
        <f t="shared" si="36"/>
        <v>1400</v>
      </c>
      <c r="AU30" s="49">
        <f t="shared" si="36"/>
        <v>1300</v>
      </c>
      <c r="AV30" s="49">
        <f t="shared" si="36"/>
        <v>1200</v>
      </c>
      <c r="AW30" s="49">
        <f t="shared" si="36"/>
        <v>1100</v>
      </c>
      <c r="AX30" s="59">
        <f>AN23</f>
        <v>1800</v>
      </c>
      <c r="AY30" s="49">
        <f>+AX30-10</f>
        <v>1790</v>
      </c>
      <c r="AZ30" s="49">
        <f t="shared" ref="AZ30:BG30" si="37">+AY30-10</f>
        <v>1780</v>
      </c>
      <c r="BA30" s="49">
        <f t="shared" si="37"/>
        <v>1770</v>
      </c>
      <c r="BB30" s="49">
        <f t="shared" si="37"/>
        <v>1760</v>
      </c>
      <c r="BC30" s="49">
        <f t="shared" si="37"/>
        <v>1750</v>
      </c>
      <c r="BD30" s="49">
        <f t="shared" si="37"/>
        <v>1740</v>
      </c>
      <c r="BE30" s="49">
        <f t="shared" si="37"/>
        <v>1730</v>
      </c>
      <c r="BF30" s="49">
        <f t="shared" si="37"/>
        <v>1720</v>
      </c>
      <c r="BG30" s="49">
        <f t="shared" si="37"/>
        <v>1710</v>
      </c>
      <c r="BH30" s="49">
        <f>IF(BG30=10,1,+BG30-10)</f>
        <v>1700</v>
      </c>
      <c r="BI30" s="59">
        <f>AX23+5</f>
        <v>1745</v>
      </c>
      <c r="BJ30" s="49">
        <f>IF(+BI30-1&gt;0,+BI30-1,0.1)</f>
        <v>1744</v>
      </c>
      <c r="BK30" s="49">
        <f t="shared" ref="BK30:CC30" si="38">IF(+BJ30-1&gt;0,+BJ30-1,0.1)</f>
        <v>1743</v>
      </c>
      <c r="BL30" s="49">
        <f t="shared" si="38"/>
        <v>1742</v>
      </c>
      <c r="BM30" s="49">
        <f t="shared" si="38"/>
        <v>1741</v>
      </c>
      <c r="BN30" s="49">
        <f t="shared" si="38"/>
        <v>1740</v>
      </c>
      <c r="BO30" s="49">
        <f t="shared" si="38"/>
        <v>1739</v>
      </c>
      <c r="BP30" s="49">
        <f t="shared" si="38"/>
        <v>1738</v>
      </c>
      <c r="BQ30" s="49">
        <f t="shared" si="38"/>
        <v>1737</v>
      </c>
      <c r="BR30" s="49">
        <f t="shared" si="38"/>
        <v>1736</v>
      </c>
      <c r="BS30" s="49">
        <f t="shared" si="38"/>
        <v>1735</v>
      </c>
      <c r="BT30" s="49">
        <f t="shared" si="38"/>
        <v>1734</v>
      </c>
      <c r="BU30" s="49">
        <f t="shared" si="38"/>
        <v>1733</v>
      </c>
      <c r="BV30" s="49">
        <f t="shared" si="38"/>
        <v>1732</v>
      </c>
      <c r="BW30" s="49">
        <f t="shared" si="38"/>
        <v>1731</v>
      </c>
      <c r="BX30" s="49">
        <f t="shared" si="38"/>
        <v>1730</v>
      </c>
      <c r="BY30" s="49">
        <f t="shared" si="38"/>
        <v>1729</v>
      </c>
      <c r="BZ30" s="49">
        <f t="shared" si="38"/>
        <v>1728</v>
      </c>
      <c r="CA30" s="49">
        <f t="shared" si="38"/>
        <v>1727</v>
      </c>
      <c r="CB30" s="49">
        <f t="shared" si="38"/>
        <v>1726</v>
      </c>
      <c r="CC30" s="49">
        <f t="shared" si="38"/>
        <v>1725</v>
      </c>
      <c r="CD30" s="73">
        <f>+BI23</f>
        <v>1737</v>
      </c>
      <c r="CE30" s="59">
        <v>1</v>
      </c>
      <c r="CF30" s="70">
        <f>+$CE$21*CF22*($CE$19/20)</f>
        <v>20</v>
      </c>
      <c r="CG30" s="70">
        <f t="shared" ref="CG30:DD30" si="39">+$CE$21*CG22*($CE$19/20)</f>
        <v>40</v>
      </c>
      <c r="CH30" s="70">
        <f t="shared" si="39"/>
        <v>80</v>
      </c>
      <c r="CI30" s="70">
        <f t="shared" si="39"/>
        <v>120</v>
      </c>
      <c r="CJ30" s="70">
        <f t="shared" si="39"/>
        <v>160</v>
      </c>
      <c r="CK30" s="70">
        <f t="shared" si="39"/>
        <v>200</v>
      </c>
      <c r="CL30" s="70">
        <f t="shared" si="39"/>
        <v>400</v>
      </c>
      <c r="CM30" s="70">
        <f t="shared" si="39"/>
        <v>600</v>
      </c>
      <c r="CN30" s="70">
        <f t="shared" si="39"/>
        <v>800</v>
      </c>
      <c r="CO30" s="70">
        <f t="shared" si="39"/>
        <v>1000</v>
      </c>
      <c r="CP30" s="70">
        <f t="shared" si="39"/>
        <v>1200</v>
      </c>
      <c r="CQ30" s="70">
        <f t="shared" si="39"/>
        <v>1400</v>
      </c>
      <c r="CR30" s="70">
        <f t="shared" si="39"/>
        <v>1600</v>
      </c>
      <c r="CS30" s="70">
        <f t="shared" si="39"/>
        <v>1800</v>
      </c>
      <c r="CT30" s="70">
        <f t="shared" si="39"/>
        <v>2000</v>
      </c>
      <c r="CU30" s="70">
        <f t="shared" si="39"/>
        <v>2200</v>
      </c>
      <c r="CV30" s="70">
        <f t="shared" si="39"/>
        <v>2400</v>
      </c>
      <c r="CW30" s="70">
        <f t="shared" si="39"/>
        <v>2600</v>
      </c>
      <c r="CX30" s="70">
        <f t="shared" si="39"/>
        <v>2800</v>
      </c>
      <c r="CY30" s="70">
        <f t="shared" si="39"/>
        <v>3000</v>
      </c>
      <c r="CZ30" s="70">
        <f t="shared" si="39"/>
        <v>3200</v>
      </c>
      <c r="DA30" s="70">
        <f t="shared" si="39"/>
        <v>3400</v>
      </c>
      <c r="DB30" s="70">
        <f t="shared" si="39"/>
        <v>3600</v>
      </c>
      <c r="DC30" s="70">
        <f t="shared" si="39"/>
        <v>3800</v>
      </c>
      <c r="DD30" s="70">
        <f t="shared" si="39"/>
        <v>4000</v>
      </c>
      <c r="DE30" s="49">
        <f>入力シート_クロロエチレン!W3</f>
        <v>1800</v>
      </c>
      <c r="DF30" s="49">
        <f>+DE30</f>
        <v>1800</v>
      </c>
      <c r="DG30" s="49">
        <f t="shared" si="30"/>
        <v>1800</v>
      </c>
      <c r="DH30" s="49">
        <f t="shared" si="30"/>
        <v>1800</v>
      </c>
      <c r="DI30" s="49">
        <f t="shared" si="30"/>
        <v>1800</v>
      </c>
      <c r="DJ30" s="49">
        <f t="shared" si="30"/>
        <v>1800</v>
      </c>
      <c r="DK30" s="49">
        <f t="shared" si="30"/>
        <v>1800</v>
      </c>
      <c r="DL30" s="49">
        <f t="shared" si="30"/>
        <v>1800</v>
      </c>
      <c r="DM30" s="49">
        <f t="shared" si="30"/>
        <v>1800</v>
      </c>
      <c r="DN30" s="49">
        <f t="shared" si="30"/>
        <v>1800</v>
      </c>
      <c r="DO30" s="49">
        <f t="shared" si="30"/>
        <v>1800</v>
      </c>
      <c r="DP30" s="49">
        <f t="shared" si="32"/>
        <v>1800</v>
      </c>
      <c r="DQ30" s="49">
        <f t="shared" si="32"/>
        <v>1800</v>
      </c>
      <c r="DR30" s="49">
        <f t="shared" si="32"/>
        <v>1800</v>
      </c>
      <c r="DS30" s="49">
        <f t="shared" si="32"/>
        <v>1800</v>
      </c>
      <c r="DT30" s="49">
        <f t="shared" si="32"/>
        <v>1800</v>
      </c>
      <c r="DU30" s="49">
        <f t="shared" si="32"/>
        <v>1800</v>
      </c>
      <c r="DV30" s="49">
        <f t="shared" si="32"/>
        <v>1800</v>
      </c>
      <c r="DW30" s="49">
        <f>+DV30</f>
        <v>1800</v>
      </c>
    </row>
    <row r="31" spans="1:127" ht="18" x14ac:dyDescent="0.2">
      <c r="A31" s="19"/>
      <c r="B31" s="23" t="s">
        <v>61</v>
      </c>
      <c r="C31" s="494" t="s">
        <v>62</v>
      </c>
      <c r="D31" s="495"/>
      <c r="E31" s="492"/>
      <c r="F31" s="1" t="s">
        <v>60</v>
      </c>
      <c r="G31" s="25">
        <v>0</v>
      </c>
      <c r="J31" s="51">
        <f>G31</f>
        <v>0</v>
      </c>
      <c r="K31" s="54">
        <f>+J31</f>
        <v>0</v>
      </c>
      <c r="L31" s="54">
        <f t="shared" ref="L31:N42" si="40">+K31</f>
        <v>0</v>
      </c>
      <c r="M31" s="54">
        <f t="shared" si="40"/>
        <v>0</v>
      </c>
      <c r="N31" s="54">
        <f t="shared" si="40"/>
        <v>0</v>
      </c>
      <c r="O31" s="54">
        <f t="shared" ref="O31:Q42" si="41">+J31</f>
        <v>0</v>
      </c>
      <c r="P31" s="54">
        <f t="shared" si="41"/>
        <v>0</v>
      </c>
      <c r="Q31" s="54">
        <f t="shared" si="41"/>
        <v>0</v>
      </c>
      <c r="R31" s="54">
        <f t="shared" ref="R31:T42" si="42">+L31</f>
        <v>0</v>
      </c>
      <c r="S31" s="54">
        <f t="shared" si="42"/>
        <v>0</v>
      </c>
      <c r="T31" s="54">
        <f t="shared" si="42"/>
        <v>0</v>
      </c>
      <c r="U31" s="51">
        <f>G31</f>
        <v>0</v>
      </c>
      <c r="V31" s="54">
        <f>+U31</f>
        <v>0</v>
      </c>
      <c r="W31" s="54">
        <f t="shared" ref="W31:AG31" si="43">+V31</f>
        <v>0</v>
      </c>
      <c r="X31" s="54">
        <f t="shared" si="43"/>
        <v>0</v>
      </c>
      <c r="Y31" s="54">
        <f t="shared" si="43"/>
        <v>0</v>
      </c>
      <c r="Z31" s="54">
        <f t="shared" si="43"/>
        <v>0</v>
      </c>
      <c r="AA31" s="54">
        <f t="shared" si="43"/>
        <v>0</v>
      </c>
      <c r="AB31" s="54">
        <f t="shared" si="43"/>
        <v>0</v>
      </c>
      <c r="AC31" s="54">
        <f t="shared" si="43"/>
        <v>0</v>
      </c>
      <c r="AD31" s="54">
        <f t="shared" si="43"/>
        <v>0</v>
      </c>
      <c r="AE31" s="54">
        <f t="shared" si="43"/>
        <v>0</v>
      </c>
      <c r="AF31" s="54">
        <f t="shared" si="43"/>
        <v>0</v>
      </c>
      <c r="AG31" s="54">
        <f t="shared" si="43"/>
        <v>0</v>
      </c>
      <c r="AH31" s="54">
        <f t="shared" ref="AH31:AJ42" si="44">+AC31</f>
        <v>0</v>
      </c>
      <c r="AI31" s="54">
        <f t="shared" si="44"/>
        <v>0</v>
      </c>
      <c r="AJ31" s="54">
        <f t="shared" si="44"/>
        <v>0</v>
      </c>
      <c r="AK31" s="54">
        <f t="shared" ref="AK31:AM42" si="45">+AE31</f>
        <v>0</v>
      </c>
      <c r="AL31" s="54">
        <f t="shared" si="45"/>
        <v>0</v>
      </c>
      <c r="AM31" s="54">
        <f t="shared" si="45"/>
        <v>0</v>
      </c>
      <c r="AN31" s="54">
        <f t="shared" ref="AN31:BF42" si="46">+AM31</f>
        <v>0</v>
      </c>
      <c r="AO31" s="54">
        <f t="shared" si="46"/>
        <v>0</v>
      </c>
      <c r="AP31" s="54">
        <f t="shared" si="46"/>
        <v>0</v>
      </c>
      <c r="AQ31" s="54">
        <f t="shared" si="46"/>
        <v>0</v>
      </c>
      <c r="AR31" s="54">
        <f t="shared" si="46"/>
        <v>0</v>
      </c>
      <c r="AS31" s="54">
        <f t="shared" si="46"/>
        <v>0</v>
      </c>
      <c r="AT31" s="54">
        <f t="shared" si="46"/>
        <v>0</v>
      </c>
      <c r="AU31" s="54">
        <f t="shared" si="46"/>
        <v>0</v>
      </c>
      <c r="AV31" s="54">
        <f t="shared" si="46"/>
        <v>0</v>
      </c>
      <c r="AW31" s="54">
        <f t="shared" si="46"/>
        <v>0</v>
      </c>
      <c r="AX31" s="54">
        <f t="shared" si="46"/>
        <v>0</v>
      </c>
      <c r="AY31" s="54">
        <f t="shared" si="46"/>
        <v>0</v>
      </c>
      <c r="AZ31" s="54">
        <f t="shared" si="46"/>
        <v>0</v>
      </c>
      <c r="BA31" s="54">
        <f t="shared" si="46"/>
        <v>0</v>
      </c>
      <c r="BB31" s="54">
        <f t="shared" si="46"/>
        <v>0</v>
      </c>
      <c r="BC31" s="54">
        <f t="shared" si="46"/>
        <v>0</v>
      </c>
      <c r="BD31" s="54">
        <f t="shared" si="46"/>
        <v>0</v>
      </c>
      <c r="BE31" s="54">
        <f t="shared" si="46"/>
        <v>0</v>
      </c>
      <c r="BF31" s="54">
        <f t="shared" si="46"/>
        <v>0</v>
      </c>
      <c r="BG31" s="54">
        <f t="shared" ref="BG31:BH42" si="47">+BE31</f>
        <v>0</v>
      </c>
      <c r="BH31" s="54">
        <f t="shared" si="47"/>
        <v>0</v>
      </c>
      <c r="BI31" s="54">
        <f t="shared" ref="BI31:BJ42" si="48">+BH31</f>
        <v>0</v>
      </c>
      <c r="BJ31" s="54">
        <f t="shared" si="48"/>
        <v>0</v>
      </c>
      <c r="BK31" s="54">
        <f t="shared" ref="BK31:BK42" si="49">+AZ31</f>
        <v>0</v>
      </c>
      <c r="BL31" s="54">
        <f t="shared" ref="BL31:BO42" si="50">+BK31</f>
        <v>0</v>
      </c>
      <c r="BM31" s="54">
        <f t="shared" si="50"/>
        <v>0</v>
      </c>
      <c r="BN31" s="54">
        <f t="shared" si="50"/>
        <v>0</v>
      </c>
      <c r="BO31" s="54">
        <f t="shared" si="50"/>
        <v>0</v>
      </c>
      <c r="BP31" s="54">
        <f t="shared" ref="BP31:BP42" si="51">+BE31</f>
        <v>0</v>
      </c>
      <c r="BQ31" s="54">
        <f t="shared" ref="BQ31:BT42" si="52">+BP31</f>
        <v>0</v>
      </c>
      <c r="BR31" s="54">
        <f t="shared" si="52"/>
        <v>0</v>
      </c>
      <c r="BS31" s="54">
        <f t="shared" si="52"/>
        <v>0</v>
      </c>
      <c r="BT31" s="54">
        <f t="shared" si="52"/>
        <v>0</v>
      </c>
      <c r="BU31" s="54">
        <f t="shared" ref="BU31:BU42" si="53">+BJ31</f>
        <v>0</v>
      </c>
      <c r="BV31" s="54">
        <f t="shared" ref="BV31:BV42" si="54">+BU31</f>
        <v>0</v>
      </c>
      <c r="BW31" s="54">
        <f t="shared" ref="BW31:BX42" si="55">+BU31</f>
        <v>0</v>
      </c>
      <c r="BX31" s="54">
        <f t="shared" si="55"/>
        <v>0</v>
      </c>
      <c r="BY31" s="54">
        <f t="shared" ref="BY31:CB42" si="56">+BX31</f>
        <v>0</v>
      </c>
      <c r="BZ31" s="54">
        <f t="shared" si="56"/>
        <v>0</v>
      </c>
      <c r="CA31" s="54">
        <f t="shared" si="56"/>
        <v>0</v>
      </c>
      <c r="CB31" s="54">
        <f t="shared" si="56"/>
        <v>0</v>
      </c>
      <c r="CC31" s="54">
        <f t="shared" ref="CC31:CD42" si="57">+CA31</f>
        <v>0</v>
      </c>
      <c r="CD31" s="54">
        <f t="shared" si="57"/>
        <v>0</v>
      </c>
      <c r="CE31" s="54">
        <f t="shared" ref="CE31:CE42" si="58">+CD31</f>
        <v>0</v>
      </c>
      <c r="CF31" s="54">
        <f t="shared" ref="CF31:CF42" si="59">+BA31</f>
        <v>0</v>
      </c>
      <c r="CG31" s="54">
        <f t="shared" ref="CG31:CG42" si="60">+BA31</f>
        <v>0</v>
      </c>
      <c r="CH31" s="54">
        <f t="shared" ref="CH31:CQ42" si="61">+BA31</f>
        <v>0</v>
      </c>
      <c r="CI31" s="54">
        <f t="shared" si="61"/>
        <v>0</v>
      </c>
      <c r="CJ31" s="54">
        <f t="shared" si="61"/>
        <v>0</v>
      </c>
      <c r="CK31" s="54">
        <f t="shared" si="61"/>
        <v>0</v>
      </c>
      <c r="CL31" s="54">
        <f t="shared" si="61"/>
        <v>0</v>
      </c>
      <c r="CM31" s="54">
        <f t="shared" si="61"/>
        <v>0</v>
      </c>
      <c r="CN31" s="54">
        <f t="shared" si="61"/>
        <v>0</v>
      </c>
      <c r="CO31" s="54">
        <f t="shared" si="61"/>
        <v>0</v>
      </c>
      <c r="CP31" s="54">
        <f t="shared" si="61"/>
        <v>0</v>
      </c>
      <c r="CQ31" s="54">
        <f t="shared" si="61"/>
        <v>0</v>
      </c>
      <c r="CR31" s="54">
        <f t="shared" ref="CR31:CS42" si="62">+BU31</f>
        <v>0</v>
      </c>
      <c r="CS31" s="54">
        <f t="shared" si="62"/>
        <v>0</v>
      </c>
      <c r="CT31" s="54">
        <f t="shared" ref="CT31:CU42" si="63">+BX31</f>
        <v>0</v>
      </c>
      <c r="CU31" s="54">
        <f t="shared" si="63"/>
        <v>0</v>
      </c>
      <c r="CV31" s="54">
        <f t="shared" ref="CV31:CW42" si="64">+BU31</f>
        <v>0</v>
      </c>
      <c r="CW31" s="54">
        <f t="shared" si="64"/>
        <v>0</v>
      </c>
      <c r="CX31" s="54">
        <f t="shared" ref="CX31:DB42" si="65">+BX31</f>
        <v>0</v>
      </c>
      <c r="CY31" s="54">
        <f t="shared" si="65"/>
        <v>0</v>
      </c>
      <c r="CZ31" s="54">
        <f t="shared" si="65"/>
        <v>0</v>
      </c>
      <c r="DA31" s="54">
        <f t="shared" si="65"/>
        <v>0</v>
      </c>
      <c r="DB31" s="54">
        <f t="shared" si="65"/>
        <v>0</v>
      </c>
      <c r="DC31" s="54">
        <f t="shared" ref="DC31:DD42" si="66">+CD31</f>
        <v>0</v>
      </c>
      <c r="DD31" s="54">
        <f t="shared" si="66"/>
        <v>0</v>
      </c>
      <c r="DE31" s="54">
        <f t="shared" ref="DE31:DE42" si="67">+CE31</f>
        <v>0</v>
      </c>
      <c r="DF31" s="54">
        <f>+BU31</f>
        <v>0</v>
      </c>
      <c r="DG31" s="54">
        <f t="shared" si="30"/>
        <v>0</v>
      </c>
      <c r="DH31" s="54">
        <f t="shared" si="30"/>
        <v>0</v>
      </c>
      <c r="DI31" s="54">
        <f t="shared" si="30"/>
        <v>0</v>
      </c>
      <c r="DJ31" s="54">
        <f t="shared" si="30"/>
        <v>0</v>
      </c>
      <c r="DK31" s="54">
        <f t="shared" si="30"/>
        <v>0</v>
      </c>
      <c r="DL31" s="54">
        <f t="shared" si="30"/>
        <v>0</v>
      </c>
      <c r="DM31" s="54">
        <f t="shared" si="30"/>
        <v>0</v>
      </c>
      <c r="DN31" s="54">
        <f t="shared" si="30"/>
        <v>0</v>
      </c>
      <c r="DO31" s="54">
        <f>+DE31</f>
        <v>0</v>
      </c>
      <c r="DP31" s="54">
        <f t="shared" si="32"/>
        <v>0</v>
      </c>
      <c r="DQ31" s="54">
        <f t="shared" si="32"/>
        <v>0</v>
      </c>
      <c r="DR31" s="54">
        <f t="shared" si="32"/>
        <v>0</v>
      </c>
      <c r="DS31" s="54">
        <f t="shared" si="32"/>
        <v>0</v>
      </c>
      <c r="DT31" s="54">
        <f t="shared" si="32"/>
        <v>0</v>
      </c>
      <c r="DU31" s="54">
        <f t="shared" si="32"/>
        <v>0</v>
      </c>
      <c r="DV31" s="54">
        <f t="shared" si="32"/>
        <v>0</v>
      </c>
      <c r="DW31" s="54">
        <f>+DV31</f>
        <v>0</v>
      </c>
    </row>
    <row r="32" spans="1:127" ht="18" x14ac:dyDescent="0.2">
      <c r="A32" s="19"/>
      <c r="B32" s="23" t="s">
        <v>63</v>
      </c>
      <c r="C32" s="494" t="s">
        <v>64</v>
      </c>
      <c r="D32" s="495"/>
      <c r="E32" s="492"/>
      <c r="F32" s="1" t="s">
        <v>60</v>
      </c>
      <c r="G32" s="25">
        <v>0</v>
      </c>
      <c r="J32" s="51">
        <f t="shared" si="10"/>
        <v>0</v>
      </c>
      <c r="K32" s="54">
        <f t="shared" ref="K32:K42" si="68">+J32</f>
        <v>0</v>
      </c>
      <c r="L32" s="54">
        <f t="shared" si="40"/>
        <v>0</v>
      </c>
      <c r="M32" s="54">
        <f t="shared" si="40"/>
        <v>0</v>
      </c>
      <c r="N32" s="54">
        <f t="shared" si="40"/>
        <v>0</v>
      </c>
      <c r="O32" s="54">
        <f t="shared" si="41"/>
        <v>0</v>
      </c>
      <c r="P32" s="54">
        <f t="shared" si="41"/>
        <v>0</v>
      </c>
      <c r="Q32" s="54">
        <f t="shared" si="41"/>
        <v>0</v>
      </c>
      <c r="R32" s="54">
        <f t="shared" si="42"/>
        <v>0</v>
      </c>
      <c r="S32" s="54">
        <f t="shared" si="42"/>
        <v>0</v>
      </c>
      <c r="T32" s="54">
        <f t="shared" si="42"/>
        <v>0</v>
      </c>
      <c r="U32" s="51">
        <f t="shared" ref="U32:U51" si="69">G32</f>
        <v>0</v>
      </c>
      <c r="V32" s="54">
        <f t="shared" ref="V32:AG42" si="70">+U32</f>
        <v>0</v>
      </c>
      <c r="W32" s="54">
        <f t="shared" si="70"/>
        <v>0</v>
      </c>
      <c r="X32" s="54">
        <f t="shared" si="70"/>
        <v>0</v>
      </c>
      <c r="Y32" s="54">
        <f t="shared" si="70"/>
        <v>0</v>
      </c>
      <c r="Z32" s="54">
        <f t="shared" si="70"/>
        <v>0</v>
      </c>
      <c r="AA32" s="54">
        <f t="shared" si="70"/>
        <v>0</v>
      </c>
      <c r="AB32" s="54">
        <f t="shared" si="70"/>
        <v>0</v>
      </c>
      <c r="AC32" s="54">
        <f t="shared" si="70"/>
        <v>0</v>
      </c>
      <c r="AD32" s="54">
        <f t="shared" si="70"/>
        <v>0</v>
      </c>
      <c r="AE32" s="54">
        <f t="shared" si="70"/>
        <v>0</v>
      </c>
      <c r="AF32" s="54">
        <f t="shared" si="70"/>
        <v>0</v>
      </c>
      <c r="AG32" s="54">
        <f t="shared" si="70"/>
        <v>0</v>
      </c>
      <c r="AH32" s="54">
        <f t="shared" si="44"/>
        <v>0</v>
      </c>
      <c r="AI32" s="54">
        <f t="shared" si="44"/>
        <v>0</v>
      </c>
      <c r="AJ32" s="54">
        <f t="shared" si="44"/>
        <v>0</v>
      </c>
      <c r="AK32" s="54">
        <f t="shared" si="45"/>
        <v>0</v>
      </c>
      <c r="AL32" s="54">
        <f t="shared" si="45"/>
        <v>0</v>
      </c>
      <c r="AM32" s="54">
        <f t="shared" si="45"/>
        <v>0</v>
      </c>
      <c r="AN32" s="54">
        <f t="shared" si="46"/>
        <v>0</v>
      </c>
      <c r="AO32" s="54">
        <f t="shared" si="46"/>
        <v>0</v>
      </c>
      <c r="AP32" s="54">
        <f t="shared" si="46"/>
        <v>0</v>
      </c>
      <c r="AQ32" s="54">
        <f t="shared" si="46"/>
        <v>0</v>
      </c>
      <c r="AR32" s="54">
        <f t="shared" si="46"/>
        <v>0</v>
      </c>
      <c r="AS32" s="54">
        <f t="shared" si="46"/>
        <v>0</v>
      </c>
      <c r="AT32" s="54">
        <f t="shared" si="46"/>
        <v>0</v>
      </c>
      <c r="AU32" s="54">
        <f t="shared" si="46"/>
        <v>0</v>
      </c>
      <c r="AV32" s="54">
        <f t="shared" si="46"/>
        <v>0</v>
      </c>
      <c r="AW32" s="54">
        <f t="shared" si="46"/>
        <v>0</v>
      </c>
      <c r="AX32" s="54">
        <f t="shared" si="46"/>
        <v>0</v>
      </c>
      <c r="AY32" s="54">
        <f t="shared" si="46"/>
        <v>0</v>
      </c>
      <c r="AZ32" s="54">
        <f t="shared" si="46"/>
        <v>0</v>
      </c>
      <c r="BA32" s="54">
        <f t="shared" si="46"/>
        <v>0</v>
      </c>
      <c r="BB32" s="54">
        <f t="shared" si="46"/>
        <v>0</v>
      </c>
      <c r="BC32" s="54">
        <f t="shared" si="46"/>
        <v>0</v>
      </c>
      <c r="BD32" s="54">
        <f t="shared" si="46"/>
        <v>0</v>
      </c>
      <c r="BE32" s="54">
        <f t="shared" si="46"/>
        <v>0</v>
      </c>
      <c r="BF32" s="54">
        <f t="shared" si="46"/>
        <v>0</v>
      </c>
      <c r="BG32" s="54">
        <f t="shared" si="47"/>
        <v>0</v>
      </c>
      <c r="BH32" s="54">
        <f t="shared" si="47"/>
        <v>0</v>
      </c>
      <c r="BI32" s="54">
        <f t="shared" si="48"/>
        <v>0</v>
      </c>
      <c r="BJ32" s="54">
        <f t="shared" si="48"/>
        <v>0</v>
      </c>
      <c r="BK32" s="54">
        <f t="shared" si="49"/>
        <v>0</v>
      </c>
      <c r="BL32" s="54">
        <f t="shared" si="50"/>
        <v>0</v>
      </c>
      <c r="BM32" s="54">
        <f t="shared" si="50"/>
        <v>0</v>
      </c>
      <c r="BN32" s="54">
        <f t="shared" si="50"/>
        <v>0</v>
      </c>
      <c r="BO32" s="54">
        <f t="shared" si="50"/>
        <v>0</v>
      </c>
      <c r="BP32" s="54">
        <f t="shared" si="51"/>
        <v>0</v>
      </c>
      <c r="BQ32" s="54">
        <f t="shared" si="52"/>
        <v>0</v>
      </c>
      <c r="BR32" s="54">
        <f t="shared" si="52"/>
        <v>0</v>
      </c>
      <c r="BS32" s="54">
        <f t="shared" si="52"/>
        <v>0</v>
      </c>
      <c r="BT32" s="54">
        <f t="shared" si="52"/>
        <v>0</v>
      </c>
      <c r="BU32" s="54">
        <f t="shared" si="53"/>
        <v>0</v>
      </c>
      <c r="BV32" s="54">
        <f t="shared" si="54"/>
        <v>0</v>
      </c>
      <c r="BW32" s="54">
        <f t="shared" si="55"/>
        <v>0</v>
      </c>
      <c r="BX32" s="54">
        <f t="shared" si="55"/>
        <v>0</v>
      </c>
      <c r="BY32" s="54">
        <f t="shared" si="56"/>
        <v>0</v>
      </c>
      <c r="BZ32" s="54">
        <f t="shared" si="56"/>
        <v>0</v>
      </c>
      <c r="CA32" s="54">
        <f t="shared" si="56"/>
        <v>0</v>
      </c>
      <c r="CB32" s="54">
        <f t="shared" si="56"/>
        <v>0</v>
      </c>
      <c r="CC32" s="54">
        <f t="shared" si="57"/>
        <v>0</v>
      </c>
      <c r="CD32" s="54">
        <f t="shared" si="57"/>
        <v>0</v>
      </c>
      <c r="CE32" s="54">
        <f t="shared" si="58"/>
        <v>0</v>
      </c>
      <c r="CF32" s="54">
        <f t="shared" si="59"/>
        <v>0</v>
      </c>
      <c r="CG32" s="54">
        <f t="shared" si="60"/>
        <v>0</v>
      </c>
      <c r="CH32" s="54">
        <f t="shared" si="61"/>
        <v>0</v>
      </c>
      <c r="CI32" s="54">
        <f t="shared" si="61"/>
        <v>0</v>
      </c>
      <c r="CJ32" s="54">
        <f t="shared" si="61"/>
        <v>0</v>
      </c>
      <c r="CK32" s="54">
        <f t="shared" si="61"/>
        <v>0</v>
      </c>
      <c r="CL32" s="54">
        <f t="shared" si="61"/>
        <v>0</v>
      </c>
      <c r="CM32" s="54">
        <f t="shared" si="61"/>
        <v>0</v>
      </c>
      <c r="CN32" s="54">
        <f t="shared" si="61"/>
        <v>0</v>
      </c>
      <c r="CO32" s="54">
        <f t="shared" si="61"/>
        <v>0</v>
      </c>
      <c r="CP32" s="54">
        <f t="shared" si="61"/>
        <v>0</v>
      </c>
      <c r="CQ32" s="54">
        <f t="shared" si="61"/>
        <v>0</v>
      </c>
      <c r="CR32" s="54">
        <f t="shared" si="62"/>
        <v>0</v>
      </c>
      <c r="CS32" s="54">
        <f t="shared" si="62"/>
        <v>0</v>
      </c>
      <c r="CT32" s="54">
        <f t="shared" si="63"/>
        <v>0</v>
      </c>
      <c r="CU32" s="54">
        <f t="shared" si="63"/>
        <v>0</v>
      </c>
      <c r="CV32" s="54">
        <f t="shared" si="64"/>
        <v>0</v>
      </c>
      <c r="CW32" s="54">
        <f t="shared" si="64"/>
        <v>0</v>
      </c>
      <c r="CX32" s="54">
        <f t="shared" si="65"/>
        <v>0</v>
      </c>
      <c r="CY32" s="54">
        <f t="shared" si="65"/>
        <v>0</v>
      </c>
      <c r="CZ32" s="54">
        <f t="shared" si="65"/>
        <v>0</v>
      </c>
      <c r="DA32" s="54">
        <f t="shared" si="65"/>
        <v>0</v>
      </c>
      <c r="DB32" s="54">
        <f t="shared" si="65"/>
        <v>0</v>
      </c>
      <c r="DC32" s="54">
        <f t="shared" si="66"/>
        <v>0</v>
      </c>
      <c r="DD32" s="54">
        <f t="shared" si="66"/>
        <v>0</v>
      </c>
      <c r="DE32" s="54">
        <f t="shared" si="67"/>
        <v>0</v>
      </c>
      <c r="DF32" s="54">
        <f>+BU32</f>
        <v>0</v>
      </c>
      <c r="DG32" s="54">
        <f t="shared" si="30"/>
        <v>0</v>
      </c>
      <c r="DH32" s="54">
        <f t="shared" si="30"/>
        <v>0</v>
      </c>
      <c r="DI32" s="54">
        <f t="shared" si="30"/>
        <v>0</v>
      </c>
      <c r="DJ32" s="54">
        <f t="shared" si="30"/>
        <v>0</v>
      </c>
      <c r="DK32" s="54">
        <f t="shared" si="30"/>
        <v>0</v>
      </c>
      <c r="DL32" s="54">
        <f t="shared" si="30"/>
        <v>0</v>
      </c>
      <c r="DM32" s="54">
        <f t="shared" si="30"/>
        <v>0</v>
      </c>
      <c r="DN32" s="54">
        <f t="shared" si="30"/>
        <v>0</v>
      </c>
      <c r="DO32" s="54">
        <f>+DE32</f>
        <v>0</v>
      </c>
      <c r="DP32" s="54">
        <f t="shared" si="32"/>
        <v>0</v>
      </c>
      <c r="DQ32" s="54">
        <f t="shared" si="32"/>
        <v>0</v>
      </c>
      <c r="DR32" s="54">
        <f t="shared" si="32"/>
        <v>0</v>
      </c>
      <c r="DS32" s="54">
        <f t="shared" si="32"/>
        <v>0</v>
      </c>
      <c r="DT32" s="54">
        <f t="shared" si="32"/>
        <v>0</v>
      </c>
      <c r="DU32" s="54">
        <f t="shared" si="32"/>
        <v>0</v>
      </c>
      <c r="DV32" s="54">
        <f t="shared" si="32"/>
        <v>0</v>
      </c>
      <c r="DW32" s="54">
        <f>+DV32</f>
        <v>0</v>
      </c>
    </row>
    <row r="33" spans="1:127" ht="18" x14ac:dyDescent="0.2">
      <c r="A33" s="16"/>
      <c r="B33" s="23" t="s">
        <v>65</v>
      </c>
      <c r="C33" s="494" t="s">
        <v>66</v>
      </c>
      <c r="D33" s="495"/>
      <c r="E33" s="492"/>
      <c r="F33" s="1" t="s">
        <v>67</v>
      </c>
      <c r="G33" s="25">
        <f>IF(A33="",100,A33)</f>
        <v>100</v>
      </c>
      <c r="J33" s="51">
        <f>G33</f>
        <v>100</v>
      </c>
      <c r="K33" s="54">
        <f t="shared" si="68"/>
        <v>100</v>
      </c>
      <c r="L33" s="54">
        <f t="shared" si="40"/>
        <v>100</v>
      </c>
      <c r="M33" s="54">
        <f t="shared" si="40"/>
        <v>100</v>
      </c>
      <c r="N33" s="54">
        <f t="shared" si="40"/>
        <v>100</v>
      </c>
      <c r="O33" s="54">
        <f t="shared" si="41"/>
        <v>100</v>
      </c>
      <c r="P33" s="54">
        <f t="shared" si="41"/>
        <v>100</v>
      </c>
      <c r="Q33" s="54">
        <f t="shared" si="41"/>
        <v>100</v>
      </c>
      <c r="R33" s="54">
        <f t="shared" si="42"/>
        <v>100</v>
      </c>
      <c r="S33" s="54">
        <f t="shared" si="42"/>
        <v>100</v>
      </c>
      <c r="T33" s="54">
        <f t="shared" si="42"/>
        <v>100</v>
      </c>
      <c r="U33" s="51">
        <f t="shared" si="69"/>
        <v>100</v>
      </c>
      <c r="V33" s="54">
        <f t="shared" si="70"/>
        <v>100</v>
      </c>
      <c r="W33" s="54">
        <f t="shared" si="70"/>
        <v>100</v>
      </c>
      <c r="X33" s="54">
        <f t="shared" si="70"/>
        <v>100</v>
      </c>
      <c r="Y33" s="54">
        <f t="shared" si="70"/>
        <v>100</v>
      </c>
      <c r="Z33" s="54">
        <f t="shared" si="70"/>
        <v>100</v>
      </c>
      <c r="AA33" s="54">
        <f t="shared" si="70"/>
        <v>100</v>
      </c>
      <c r="AB33" s="54">
        <f t="shared" si="70"/>
        <v>100</v>
      </c>
      <c r="AC33" s="54">
        <f t="shared" si="70"/>
        <v>100</v>
      </c>
      <c r="AD33" s="54">
        <f t="shared" si="70"/>
        <v>100</v>
      </c>
      <c r="AE33" s="54">
        <f t="shared" si="70"/>
        <v>100</v>
      </c>
      <c r="AF33" s="54">
        <f t="shared" si="70"/>
        <v>100</v>
      </c>
      <c r="AG33" s="54">
        <f t="shared" si="70"/>
        <v>100</v>
      </c>
      <c r="AH33" s="54">
        <f t="shared" si="44"/>
        <v>100</v>
      </c>
      <c r="AI33" s="54">
        <f t="shared" si="44"/>
        <v>100</v>
      </c>
      <c r="AJ33" s="54">
        <f t="shared" si="44"/>
        <v>100</v>
      </c>
      <c r="AK33" s="54">
        <f t="shared" si="45"/>
        <v>100</v>
      </c>
      <c r="AL33" s="54">
        <f t="shared" si="45"/>
        <v>100</v>
      </c>
      <c r="AM33" s="54">
        <f t="shared" si="45"/>
        <v>100</v>
      </c>
      <c r="AN33" s="54">
        <f t="shared" si="46"/>
        <v>100</v>
      </c>
      <c r="AO33" s="54">
        <f t="shared" si="46"/>
        <v>100</v>
      </c>
      <c r="AP33" s="54">
        <f t="shared" si="46"/>
        <v>100</v>
      </c>
      <c r="AQ33" s="54">
        <f t="shared" si="46"/>
        <v>100</v>
      </c>
      <c r="AR33" s="54">
        <f t="shared" si="46"/>
        <v>100</v>
      </c>
      <c r="AS33" s="54">
        <f t="shared" si="46"/>
        <v>100</v>
      </c>
      <c r="AT33" s="54">
        <f t="shared" si="46"/>
        <v>100</v>
      </c>
      <c r="AU33" s="54">
        <f t="shared" si="46"/>
        <v>100</v>
      </c>
      <c r="AV33" s="54">
        <f t="shared" si="46"/>
        <v>100</v>
      </c>
      <c r="AW33" s="54">
        <f t="shared" si="46"/>
        <v>100</v>
      </c>
      <c r="AX33" s="54">
        <f t="shared" si="46"/>
        <v>100</v>
      </c>
      <c r="AY33" s="54">
        <f t="shared" si="46"/>
        <v>100</v>
      </c>
      <c r="AZ33" s="54">
        <f t="shared" si="46"/>
        <v>100</v>
      </c>
      <c r="BA33" s="54">
        <f t="shared" si="46"/>
        <v>100</v>
      </c>
      <c r="BB33" s="54">
        <f t="shared" si="46"/>
        <v>100</v>
      </c>
      <c r="BC33" s="54">
        <f t="shared" si="46"/>
        <v>100</v>
      </c>
      <c r="BD33" s="54">
        <f t="shared" si="46"/>
        <v>100</v>
      </c>
      <c r="BE33" s="54">
        <f t="shared" si="46"/>
        <v>100</v>
      </c>
      <c r="BF33" s="54">
        <f t="shared" si="46"/>
        <v>100</v>
      </c>
      <c r="BG33" s="54">
        <f t="shared" si="47"/>
        <v>100</v>
      </c>
      <c r="BH33" s="54">
        <f t="shared" si="47"/>
        <v>100</v>
      </c>
      <c r="BI33" s="54">
        <f t="shared" si="48"/>
        <v>100</v>
      </c>
      <c r="BJ33" s="54">
        <f t="shared" si="48"/>
        <v>100</v>
      </c>
      <c r="BK33" s="54">
        <f t="shared" si="49"/>
        <v>100</v>
      </c>
      <c r="BL33" s="54">
        <f t="shared" si="50"/>
        <v>100</v>
      </c>
      <c r="BM33" s="54">
        <f t="shared" si="50"/>
        <v>100</v>
      </c>
      <c r="BN33" s="54">
        <f t="shared" si="50"/>
        <v>100</v>
      </c>
      <c r="BO33" s="54">
        <f t="shared" si="50"/>
        <v>100</v>
      </c>
      <c r="BP33" s="54">
        <f t="shared" si="51"/>
        <v>100</v>
      </c>
      <c r="BQ33" s="54">
        <f t="shared" si="52"/>
        <v>100</v>
      </c>
      <c r="BR33" s="54">
        <f t="shared" si="52"/>
        <v>100</v>
      </c>
      <c r="BS33" s="54">
        <f t="shared" si="52"/>
        <v>100</v>
      </c>
      <c r="BT33" s="54">
        <f t="shared" si="52"/>
        <v>100</v>
      </c>
      <c r="BU33" s="54">
        <f t="shared" si="53"/>
        <v>100</v>
      </c>
      <c r="BV33" s="54">
        <f t="shared" si="54"/>
        <v>100</v>
      </c>
      <c r="BW33" s="54">
        <f t="shared" si="55"/>
        <v>100</v>
      </c>
      <c r="BX33" s="54">
        <f t="shared" si="55"/>
        <v>100</v>
      </c>
      <c r="BY33" s="54">
        <f t="shared" si="56"/>
        <v>100</v>
      </c>
      <c r="BZ33" s="54">
        <f t="shared" si="56"/>
        <v>100</v>
      </c>
      <c r="CA33" s="54">
        <f t="shared" si="56"/>
        <v>100</v>
      </c>
      <c r="CB33" s="54">
        <f t="shared" si="56"/>
        <v>100</v>
      </c>
      <c r="CC33" s="54">
        <f t="shared" si="57"/>
        <v>100</v>
      </c>
      <c r="CD33" s="54">
        <f t="shared" si="57"/>
        <v>100</v>
      </c>
      <c r="CE33" s="54">
        <f t="shared" si="58"/>
        <v>100</v>
      </c>
      <c r="CF33" s="54">
        <f t="shared" si="59"/>
        <v>100</v>
      </c>
      <c r="CG33" s="54">
        <f t="shared" si="60"/>
        <v>100</v>
      </c>
      <c r="CH33" s="54">
        <f t="shared" si="61"/>
        <v>100</v>
      </c>
      <c r="CI33" s="54">
        <f t="shared" si="61"/>
        <v>100</v>
      </c>
      <c r="CJ33" s="54">
        <f t="shared" si="61"/>
        <v>100</v>
      </c>
      <c r="CK33" s="54">
        <f t="shared" si="61"/>
        <v>100</v>
      </c>
      <c r="CL33" s="54">
        <f t="shared" si="61"/>
        <v>100</v>
      </c>
      <c r="CM33" s="54">
        <f t="shared" si="61"/>
        <v>100</v>
      </c>
      <c r="CN33" s="54">
        <f t="shared" si="61"/>
        <v>100</v>
      </c>
      <c r="CO33" s="54">
        <f t="shared" si="61"/>
        <v>100</v>
      </c>
      <c r="CP33" s="54">
        <f t="shared" si="61"/>
        <v>100</v>
      </c>
      <c r="CQ33" s="54">
        <f t="shared" si="61"/>
        <v>100</v>
      </c>
      <c r="CR33" s="54">
        <f t="shared" si="62"/>
        <v>100</v>
      </c>
      <c r="CS33" s="54">
        <f t="shared" si="62"/>
        <v>100</v>
      </c>
      <c r="CT33" s="54">
        <f t="shared" si="63"/>
        <v>100</v>
      </c>
      <c r="CU33" s="54">
        <f t="shared" si="63"/>
        <v>100</v>
      </c>
      <c r="CV33" s="54">
        <f t="shared" si="64"/>
        <v>100</v>
      </c>
      <c r="CW33" s="54">
        <f t="shared" si="64"/>
        <v>100</v>
      </c>
      <c r="CX33" s="54">
        <f t="shared" si="65"/>
        <v>100</v>
      </c>
      <c r="CY33" s="54">
        <f t="shared" si="65"/>
        <v>100</v>
      </c>
      <c r="CZ33" s="54">
        <f t="shared" si="65"/>
        <v>100</v>
      </c>
      <c r="DA33" s="54">
        <f t="shared" si="65"/>
        <v>100</v>
      </c>
      <c r="DB33" s="54">
        <f t="shared" si="65"/>
        <v>100</v>
      </c>
      <c r="DC33" s="54">
        <f t="shared" si="66"/>
        <v>100</v>
      </c>
      <c r="DD33" s="54">
        <f t="shared" si="66"/>
        <v>100</v>
      </c>
      <c r="DE33" s="68">
        <v>2</v>
      </c>
      <c r="DF33" s="68">
        <v>5</v>
      </c>
      <c r="DG33" s="68">
        <v>10</v>
      </c>
      <c r="DH33" s="68">
        <v>20</v>
      </c>
      <c r="DI33" s="68">
        <v>30</v>
      </c>
      <c r="DJ33" s="68">
        <v>40</v>
      </c>
      <c r="DK33" s="68">
        <v>50</v>
      </c>
      <c r="DL33" s="68">
        <v>60</v>
      </c>
      <c r="DM33" s="68">
        <v>80</v>
      </c>
      <c r="DN33" s="68">
        <v>100</v>
      </c>
      <c r="DO33" s="68">
        <v>125</v>
      </c>
      <c r="DP33" s="68">
        <v>150</v>
      </c>
      <c r="DQ33" s="68">
        <v>175</v>
      </c>
      <c r="DR33" s="68">
        <v>200</v>
      </c>
      <c r="DS33" s="68">
        <v>225</v>
      </c>
      <c r="DT33" s="68">
        <v>250</v>
      </c>
      <c r="DU33" s="68">
        <v>275</v>
      </c>
      <c r="DV33" s="68">
        <v>300</v>
      </c>
      <c r="DW33" s="68">
        <v>300</v>
      </c>
    </row>
    <row r="34" spans="1:127" ht="18" x14ac:dyDescent="0.2">
      <c r="A34" s="16">
        <f>入力シート_クロロエチレン!Q8</f>
        <v>10</v>
      </c>
      <c r="B34" s="23" t="s">
        <v>68</v>
      </c>
      <c r="C34" s="494" t="s">
        <v>69</v>
      </c>
      <c r="D34" s="495"/>
      <c r="E34" s="492"/>
      <c r="F34" s="1" t="s">
        <v>60</v>
      </c>
      <c r="G34" s="25">
        <f>IF(A34="",10,A34)</f>
        <v>10</v>
      </c>
      <c r="J34" s="51">
        <f t="shared" ref="J34:J40" si="71">G34</f>
        <v>10</v>
      </c>
      <c r="K34" s="54">
        <f t="shared" si="68"/>
        <v>10</v>
      </c>
      <c r="L34" s="54">
        <f t="shared" si="40"/>
        <v>10</v>
      </c>
      <c r="M34" s="54">
        <f t="shared" si="40"/>
        <v>10</v>
      </c>
      <c r="N34" s="54">
        <f t="shared" si="40"/>
        <v>10</v>
      </c>
      <c r="O34" s="54">
        <f t="shared" si="41"/>
        <v>10</v>
      </c>
      <c r="P34" s="54">
        <f t="shared" si="41"/>
        <v>10</v>
      </c>
      <c r="Q34" s="54">
        <f t="shared" si="41"/>
        <v>10</v>
      </c>
      <c r="R34" s="54">
        <f t="shared" si="42"/>
        <v>10</v>
      </c>
      <c r="S34" s="54">
        <f t="shared" si="42"/>
        <v>10</v>
      </c>
      <c r="T34" s="54">
        <f t="shared" si="42"/>
        <v>10</v>
      </c>
      <c r="U34" s="51">
        <f t="shared" si="69"/>
        <v>10</v>
      </c>
      <c r="V34" s="54">
        <f t="shared" si="70"/>
        <v>10</v>
      </c>
      <c r="W34" s="54">
        <f t="shared" si="70"/>
        <v>10</v>
      </c>
      <c r="X34" s="54">
        <f t="shared" si="70"/>
        <v>10</v>
      </c>
      <c r="Y34" s="54">
        <f t="shared" si="70"/>
        <v>10</v>
      </c>
      <c r="Z34" s="54">
        <f t="shared" si="70"/>
        <v>10</v>
      </c>
      <c r="AA34" s="54">
        <f t="shared" si="70"/>
        <v>10</v>
      </c>
      <c r="AB34" s="54">
        <f t="shared" si="70"/>
        <v>10</v>
      </c>
      <c r="AC34" s="54">
        <f t="shared" si="70"/>
        <v>10</v>
      </c>
      <c r="AD34" s="54">
        <f t="shared" si="70"/>
        <v>10</v>
      </c>
      <c r="AE34" s="54">
        <f t="shared" si="70"/>
        <v>10</v>
      </c>
      <c r="AF34" s="54">
        <f t="shared" si="70"/>
        <v>10</v>
      </c>
      <c r="AG34" s="54">
        <f t="shared" si="70"/>
        <v>10</v>
      </c>
      <c r="AH34" s="54">
        <f t="shared" si="44"/>
        <v>10</v>
      </c>
      <c r="AI34" s="54">
        <f t="shared" si="44"/>
        <v>10</v>
      </c>
      <c r="AJ34" s="54">
        <f t="shared" si="44"/>
        <v>10</v>
      </c>
      <c r="AK34" s="54">
        <f t="shared" si="45"/>
        <v>10</v>
      </c>
      <c r="AL34" s="54">
        <f t="shared" si="45"/>
        <v>10</v>
      </c>
      <c r="AM34" s="54">
        <f t="shared" si="45"/>
        <v>10</v>
      </c>
      <c r="AN34" s="54">
        <f t="shared" si="46"/>
        <v>10</v>
      </c>
      <c r="AO34" s="54">
        <f t="shared" si="46"/>
        <v>10</v>
      </c>
      <c r="AP34" s="54">
        <f t="shared" si="46"/>
        <v>10</v>
      </c>
      <c r="AQ34" s="54">
        <f t="shared" si="46"/>
        <v>10</v>
      </c>
      <c r="AR34" s="54">
        <f t="shared" si="46"/>
        <v>10</v>
      </c>
      <c r="AS34" s="54">
        <f t="shared" si="46"/>
        <v>10</v>
      </c>
      <c r="AT34" s="54">
        <f t="shared" si="46"/>
        <v>10</v>
      </c>
      <c r="AU34" s="54">
        <f t="shared" si="46"/>
        <v>10</v>
      </c>
      <c r="AV34" s="54">
        <f t="shared" si="46"/>
        <v>10</v>
      </c>
      <c r="AW34" s="54">
        <f t="shared" si="46"/>
        <v>10</v>
      </c>
      <c r="AX34" s="54">
        <f t="shared" si="46"/>
        <v>10</v>
      </c>
      <c r="AY34" s="54">
        <f t="shared" si="46"/>
        <v>10</v>
      </c>
      <c r="AZ34" s="54">
        <f t="shared" si="46"/>
        <v>10</v>
      </c>
      <c r="BA34" s="54">
        <f t="shared" si="46"/>
        <v>10</v>
      </c>
      <c r="BB34" s="54">
        <f t="shared" si="46"/>
        <v>10</v>
      </c>
      <c r="BC34" s="54">
        <f t="shared" si="46"/>
        <v>10</v>
      </c>
      <c r="BD34" s="54">
        <f t="shared" si="46"/>
        <v>10</v>
      </c>
      <c r="BE34" s="54">
        <f t="shared" si="46"/>
        <v>10</v>
      </c>
      <c r="BF34" s="54">
        <f t="shared" si="46"/>
        <v>10</v>
      </c>
      <c r="BG34" s="54">
        <f t="shared" si="47"/>
        <v>10</v>
      </c>
      <c r="BH34" s="54">
        <f t="shared" si="47"/>
        <v>10</v>
      </c>
      <c r="BI34" s="54">
        <f t="shared" si="48"/>
        <v>10</v>
      </c>
      <c r="BJ34" s="54">
        <f t="shared" si="48"/>
        <v>10</v>
      </c>
      <c r="BK34" s="54">
        <f t="shared" si="49"/>
        <v>10</v>
      </c>
      <c r="BL34" s="54">
        <f t="shared" si="50"/>
        <v>10</v>
      </c>
      <c r="BM34" s="54">
        <f t="shared" si="50"/>
        <v>10</v>
      </c>
      <c r="BN34" s="54">
        <f t="shared" si="50"/>
        <v>10</v>
      </c>
      <c r="BO34" s="54">
        <f t="shared" si="50"/>
        <v>10</v>
      </c>
      <c r="BP34" s="54">
        <f t="shared" si="51"/>
        <v>10</v>
      </c>
      <c r="BQ34" s="54">
        <f t="shared" si="52"/>
        <v>10</v>
      </c>
      <c r="BR34" s="54">
        <f t="shared" si="52"/>
        <v>10</v>
      </c>
      <c r="BS34" s="54">
        <f t="shared" si="52"/>
        <v>10</v>
      </c>
      <c r="BT34" s="54">
        <f t="shared" si="52"/>
        <v>10</v>
      </c>
      <c r="BU34" s="54">
        <f t="shared" si="53"/>
        <v>10</v>
      </c>
      <c r="BV34" s="54">
        <f t="shared" si="54"/>
        <v>10</v>
      </c>
      <c r="BW34" s="54">
        <f t="shared" si="55"/>
        <v>10</v>
      </c>
      <c r="BX34" s="54">
        <f t="shared" si="55"/>
        <v>10</v>
      </c>
      <c r="BY34" s="54">
        <f t="shared" si="56"/>
        <v>10</v>
      </c>
      <c r="BZ34" s="54">
        <f t="shared" si="56"/>
        <v>10</v>
      </c>
      <c r="CA34" s="54">
        <f t="shared" si="56"/>
        <v>10</v>
      </c>
      <c r="CB34" s="54">
        <f t="shared" si="56"/>
        <v>10</v>
      </c>
      <c r="CC34" s="54">
        <f t="shared" si="57"/>
        <v>10</v>
      </c>
      <c r="CD34" s="54">
        <f t="shared" si="57"/>
        <v>10</v>
      </c>
      <c r="CE34" s="54">
        <f t="shared" si="58"/>
        <v>10</v>
      </c>
      <c r="CF34" s="54">
        <f t="shared" si="59"/>
        <v>10</v>
      </c>
      <c r="CG34" s="54">
        <f t="shared" si="60"/>
        <v>10</v>
      </c>
      <c r="CH34" s="54">
        <f t="shared" si="61"/>
        <v>10</v>
      </c>
      <c r="CI34" s="54">
        <f t="shared" si="61"/>
        <v>10</v>
      </c>
      <c r="CJ34" s="54">
        <f t="shared" si="61"/>
        <v>10</v>
      </c>
      <c r="CK34" s="54">
        <f t="shared" si="61"/>
        <v>10</v>
      </c>
      <c r="CL34" s="54">
        <f t="shared" si="61"/>
        <v>10</v>
      </c>
      <c r="CM34" s="54">
        <f t="shared" si="61"/>
        <v>10</v>
      </c>
      <c r="CN34" s="54">
        <f t="shared" si="61"/>
        <v>10</v>
      </c>
      <c r="CO34" s="54">
        <f t="shared" si="61"/>
        <v>10</v>
      </c>
      <c r="CP34" s="54">
        <f t="shared" si="61"/>
        <v>10</v>
      </c>
      <c r="CQ34" s="54">
        <f t="shared" si="61"/>
        <v>10</v>
      </c>
      <c r="CR34" s="54">
        <f t="shared" si="62"/>
        <v>10</v>
      </c>
      <c r="CS34" s="54">
        <f t="shared" si="62"/>
        <v>10</v>
      </c>
      <c r="CT34" s="54">
        <f t="shared" si="63"/>
        <v>10</v>
      </c>
      <c r="CU34" s="54">
        <f t="shared" si="63"/>
        <v>10</v>
      </c>
      <c r="CV34" s="54">
        <f t="shared" si="64"/>
        <v>10</v>
      </c>
      <c r="CW34" s="54">
        <f t="shared" si="64"/>
        <v>10</v>
      </c>
      <c r="CX34" s="54">
        <f t="shared" si="65"/>
        <v>10</v>
      </c>
      <c r="CY34" s="54">
        <f t="shared" si="65"/>
        <v>10</v>
      </c>
      <c r="CZ34" s="54">
        <f t="shared" si="65"/>
        <v>10</v>
      </c>
      <c r="DA34" s="54">
        <f t="shared" si="65"/>
        <v>10</v>
      </c>
      <c r="DB34" s="54">
        <f t="shared" si="65"/>
        <v>10</v>
      </c>
      <c r="DC34" s="54">
        <f t="shared" si="66"/>
        <v>10</v>
      </c>
      <c r="DD34" s="54">
        <f t="shared" si="66"/>
        <v>10</v>
      </c>
      <c r="DE34" s="54">
        <f t="shared" si="67"/>
        <v>10</v>
      </c>
      <c r="DF34" s="54">
        <f t="shared" ref="DF34:DF42" si="72">+BU34</f>
        <v>10</v>
      </c>
      <c r="DG34" s="54">
        <f t="shared" ref="DG34:DN42" si="73">+DF34</f>
        <v>10</v>
      </c>
      <c r="DH34" s="54">
        <f t="shared" si="73"/>
        <v>10</v>
      </c>
      <c r="DI34" s="54">
        <f t="shared" si="73"/>
        <v>10</v>
      </c>
      <c r="DJ34" s="54">
        <f t="shared" si="73"/>
        <v>10</v>
      </c>
      <c r="DK34" s="54">
        <f t="shared" si="73"/>
        <v>10</v>
      </c>
      <c r="DL34" s="54">
        <f t="shared" si="73"/>
        <v>10</v>
      </c>
      <c r="DM34" s="54">
        <f t="shared" si="73"/>
        <v>10</v>
      </c>
      <c r="DN34" s="54">
        <f t="shared" si="73"/>
        <v>10</v>
      </c>
      <c r="DO34" s="54">
        <f t="shared" ref="DO34:DO42" si="74">+DE34</f>
        <v>10</v>
      </c>
      <c r="DP34" s="54">
        <f t="shared" si="32"/>
        <v>10</v>
      </c>
      <c r="DQ34" s="54">
        <f t="shared" si="32"/>
        <v>10</v>
      </c>
      <c r="DR34" s="54">
        <f t="shared" si="32"/>
        <v>10</v>
      </c>
      <c r="DS34" s="54">
        <f t="shared" si="32"/>
        <v>10</v>
      </c>
      <c r="DT34" s="54">
        <f t="shared" si="32"/>
        <v>10</v>
      </c>
      <c r="DU34" s="54">
        <f t="shared" si="32"/>
        <v>10</v>
      </c>
      <c r="DV34" s="54">
        <f t="shared" si="32"/>
        <v>10</v>
      </c>
      <c r="DW34" s="54">
        <f t="shared" si="32"/>
        <v>10</v>
      </c>
    </row>
    <row r="35" spans="1:127" ht="18" x14ac:dyDescent="0.2">
      <c r="A35" s="16"/>
      <c r="B35" s="23" t="s">
        <v>70</v>
      </c>
      <c r="C35" s="494" t="s">
        <v>71</v>
      </c>
      <c r="D35" s="495"/>
      <c r="E35" s="492"/>
      <c r="F35" s="1" t="s">
        <v>60</v>
      </c>
      <c r="G35" s="25">
        <f>IF(A35="",5,A35)</f>
        <v>5</v>
      </c>
      <c r="J35" s="51">
        <f t="shared" si="71"/>
        <v>5</v>
      </c>
      <c r="K35" s="54">
        <f t="shared" si="68"/>
        <v>5</v>
      </c>
      <c r="L35" s="54">
        <f t="shared" si="40"/>
        <v>5</v>
      </c>
      <c r="M35" s="54">
        <f t="shared" si="40"/>
        <v>5</v>
      </c>
      <c r="N35" s="54">
        <f t="shared" si="40"/>
        <v>5</v>
      </c>
      <c r="O35" s="54">
        <f t="shared" si="41"/>
        <v>5</v>
      </c>
      <c r="P35" s="54">
        <f t="shared" si="41"/>
        <v>5</v>
      </c>
      <c r="Q35" s="54">
        <f t="shared" si="41"/>
        <v>5</v>
      </c>
      <c r="R35" s="54">
        <f t="shared" si="42"/>
        <v>5</v>
      </c>
      <c r="S35" s="54">
        <f t="shared" si="42"/>
        <v>5</v>
      </c>
      <c r="T35" s="54">
        <f t="shared" si="42"/>
        <v>5</v>
      </c>
      <c r="U35" s="51">
        <f t="shared" si="69"/>
        <v>5</v>
      </c>
      <c r="V35" s="54">
        <f t="shared" si="70"/>
        <v>5</v>
      </c>
      <c r="W35" s="54">
        <f t="shared" si="70"/>
        <v>5</v>
      </c>
      <c r="X35" s="54">
        <f t="shared" si="70"/>
        <v>5</v>
      </c>
      <c r="Y35" s="54">
        <f t="shared" si="70"/>
        <v>5</v>
      </c>
      <c r="Z35" s="54">
        <f t="shared" si="70"/>
        <v>5</v>
      </c>
      <c r="AA35" s="54">
        <f t="shared" si="70"/>
        <v>5</v>
      </c>
      <c r="AB35" s="54">
        <f t="shared" si="70"/>
        <v>5</v>
      </c>
      <c r="AC35" s="54">
        <f t="shared" si="70"/>
        <v>5</v>
      </c>
      <c r="AD35" s="54">
        <f t="shared" si="70"/>
        <v>5</v>
      </c>
      <c r="AE35" s="54">
        <f t="shared" si="70"/>
        <v>5</v>
      </c>
      <c r="AF35" s="54">
        <f t="shared" si="70"/>
        <v>5</v>
      </c>
      <c r="AG35" s="54">
        <f t="shared" si="70"/>
        <v>5</v>
      </c>
      <c r="AH35" s="54">
        <f t="shared" si="44"/>
        <v>5</v>
      </c>
      <c r="AI35" s="54">
        <f t="shared" si="44"/>
        <v>5</v>
      </c>
      <c r="AJ35" s="54">
        <f t="shared" si="44"/>
        <v>5</v>
      </c>
      <c r="AK35" s="54">
        <f t="shared" si="45"/>
        <v>5</v>
      </c>
      <c r="AL35" s="54">
        <f t="shared" si="45"/>
        <v>5</v>
      </c>
      <c r="AM35" s="54">
        <f t="shared" si="45"/>
        <v>5</v>
      </c>
      <c r="AN35" s="54">
        <f t="shared" si="46"/>
        <v>5</v>
      </c>
      <c r="AO35" s="54">
        <f t="shared" si="46"/>
        <v>5</v>
      </c>
      <c r="AP35" s="54">
        <f t="shared" si="46"/>
        <v>5</v>
      </c>
      <c r="AQ35" s="54">
        <f t="shared" si="46"/>
        <v>5</v>
      </c>
      <c r="AR35" s="54">
        <f t="shared" si="46"/>
        <v>5</v>
      </c>
      <c r="AS35" s="54">
        <f t="shared" si="46"/>
        <v>5</v>
      </c>
      <c r="AT35" s="54">
        <f t="shared" si="46"/>
        <v>5</v>
      </c>
      <c r="AU35" s="54">
        <f t="shared" si="46"/>
        <v>5</v>
      </c>
      <c r="AV35" s="54">
        <f t="shared" si="46"/>
        <v>5</v>
      </c>
      <c r="AW35" s="54">
        <f t="shared" si="46"/>
        <v>5</v>
      </c>
      <c r="AX35" s="54">
        <f t="shared" si="46"/>
        <v>5</v>
      </c>
      <c r="AY35" s="54">
        <f t="shared" si="46"/>
        <v>5</v>
      </c>
      <c r="AZ35" s="54">
        <f t="shared" si="46"/>
        <v>5</v>
      </c>
      <c r="BA35" s="54">
        <f t="shared" si="46"/>
        <v>5</v>
      </c>
      <c r="BB35" s="54">
        <f t="shared" si="46"/>
        <v>5</v>
      </c>
      <c r="BC35" s="54">
        <f t="shared" si="46"/>
        <v>5</v>
      </c>
      <c r="BD35" s="54">
        <f t="shared" si="46"/>
        <v>5</v>
      </c>
      <c r="BE35" s="54">
        <f t="shared" si="46"/>
        <v>5</v>
      </c>
      <c r="BF35" s="54">
        <f t="shared" si="46"/>
        <v>5</v>
      </c>
      <c r="BG35" s="54">
        <f t="shared" si="47"/>
        <v>5</v>
      </c>
      <c r="BH35" s="54">
        <f t="shared" si="47"/>
        <v>5</v>
      </c>
      <c r="BI35" s="54">
        <f t="shared" si="48"/>
        <v>5</v>
      </c>
      <c r="BJ35" s="54">
        <f t="shared" si="48"/>
        <v>5</v>
      </c>
      <c r="BK35" s="54">
        <f t="shared" si="49"/>
        <v>5</v>
      </c>
      <c r="BL35" s="54">
        <f t="shared" si="50"/>
        <v>5</v>
      </c>
      <c r="BM35" s="54">
        <f t="shared" si="50"/>
        <v>5</v>
      </c>
      <c r="BN35" s="54">
        <f t="shared" si="50"/>
        <v>5</v>
      </c>
      <c r="BO35" s="54">
        <f t="shared" si="50"/>
        <v>5</v>
      </c>
      <c r="BP35" s="54">
        <f t="shared" si="51"/>
        <v>5</v>
      </c>
      <c r="BQ35" s="54">
        <f t="shared" si="52"/>
        <v>5</v>
      </c>
      <c r="BR35" s="54">
        <f t="shared" si="52"/>
        <v>5</v>
      </c>
      <c r="BS35" s="54">
        <f t="shared" si="52"/>
        <v>5</v>
      </c>
      <c r="BT35" s="54">
        <f t="shared" si="52"/>
        <v>5</v>
      </c>
      <c r="BU35" s="54">
        <f t="shared" si="53"/>
        <v>5</v>
      </c>
      <c r="BV35" s="54">
        <f t="shared" si="54"/>
        <v>5</v>
      </c>
      <c r="BW35" s="54">
        <f t="shared" si="55"/>
        <v>5</v>
      </c>
      <c r="BX35" s="54">
        <f t="shared" si="55"/>
        <v>5</v>
      </c>
      <c r="BY35" s="54">
        <f t="shared" si="56"/>
        <v>5</v>
      </c>
      <c r="BZ35" s="54">
        <f t="shared" si="56"/>
        <v>5</v>
      </c>
      <c r="CA35" s="54">
        <f t="shared" si="56"/>
        <v>5</v>
      </c>
      <c r="CB35" s="54">
        <f t="shared" si="56"/>
        <v>5</v>
      </c>
      <c r="CC35" s="54">
        <f t="shared" si="57"/>
        <v>5</v>
      </c>
      <c r="CD35" s="54">
        <f t="shared" si="57"/>
        <v>5</v>
      </c>
      <c r="CE35" s="54">
        <f t="shared" si="58"/>
        <v>5</v>
      </c>
      <c r="CF35" s="54">
        <f t="shared" si="59"/>
        <v>5</v>
      </c>
      <c r="CG35" s="54">
        <f t="shared" si="60"/>
        <v>5</v>
      </c>
      <c r="CH35" s="54">
        <f t="shared" si="61"/>
        <v>5</v>
      </c>
      <c r="CI35" s="54">
        <f t="shared" si="61"/>
        <v>5</v>
      </c>
      <c r="CJ35" s="54">
        <f t="shared" si="61"/>
        <v>5</v>
      </c>
      <c r="CK35" s="54">
        <f t="shared" si="61"/>
        <v>5</v>
      </c>
      <c r="CL35" s="54">
        <f t="shared" si="61"/>
        <v>5</v>
      </c>
      <c r="CM35" s="54">
        <f t="shared" si="61"/>
        <v>5</v>
      </c>
      <c r="CN35" s="54">
        <f t="shared" si="61"/>
        <v>5</v>
      </c>
      <c r="CO35" s="54">
        <f t="shared" si="61"/>
        <v>5</v>
      </c>
      <c r="CP35" s="54">
        <f t="shared" si="61"/>
        <v>5</v>
      </c>
      <c r="CQ35" s="54">
        <f t="shared" si="61"/>
        <v>5</v>
      </c>
      <c r="CR35" s="54">
        <f t="shared" si="62"/>
        <v>5</v>
      </c>
      <c r="CS35" s="54">
        <f t="shared" si="62"/>
        <v>5</v>
      </c>
      <c r="CT35" s="54">
        <f t="shared" si="63"/>
        <v>5</v>
      </c>
      <c r="CU35" s="54">
        <f t="shared" si="63"/>
        <v>5</v>
      </c>
      <c r="CV35" s="54">
        <f t="shared" si="64"/>
        <v>5</v>
      </c>
      <c r="CW35" s="54">
        <f t="shared" si="64"/>
        <v>5</v>
      </c>
      <c r="CX35" s="54">
        <f t="shared" si="65"/>
        <v>5</v>
      </c>
      <c r="CY35" s="54">
        <f t="shared" si="65"/>
        <v>5</v>
      </c>
      <c r="CZ35" s="54">
        <f t="shared" si="65"/>
        <v>5</v>
      </c>
      <c r="DA35" s="54">
        <f t="shared" si="65"/>
        <v>5</v>
      </c>
      <c r="DB35" s="54">
        <f t="shared" si="65"/>
        <v>5</v>
      </c>
      <c r="DC35" s="54">
        <f t="shared" si="66"/>
        <v>5</v>
      </c>
      <c r="DD35" s="54">
        <f t="shared" si="66"/>
        <v>5</v>
      </c>
      <c r="DE35" s="54">
        <f t="shared" si="67"/>
        <v>5</v>
      </c>
      <c r="DF35" s="54">
        <f t="shared" si="72"/>
        <v>5</v>
      </c>
      <c r="DG35" s="54">
        <f t="shared" si="73"/>
        <v>5</v>
      </c>
      <c r="DH35" s="54">
        <f t="shared" si="73"/>
        <v>5</v>
      </c>
      <c r="DI35" s="54">
        <f t="shared" si="73"/>
        <v>5</v>
      </c>
      <c r="DJ35" s="54">
        <f t="shared" si="73"/>
        <v>5</v>
      </c>
      <c r="DK35" s="54">
        <f t="shared" si="73"/>
        <v>5</v>
      </c>
      <c r="DL35" s="54">
        <f t="shared" si="73"/>
        <v>5</v>
      </c>
      <c r="DM35" s="54">
        <f t="shared" si="73"/>
        <v>5</v>
      </c>
      <c r="DN35" s="54">
        <f t="shared" si="73"/>
        <v>5</v>
      </c>
      <c r="DO35" s="54">
        <f t="shared" si="74"/>
        <v>5</v>
      </c>
      <c r="DP35" s="54">
        <f t="shared" si="32"/>
        <v>5</v>
      </c>
      <c r="DQ35" s="54">
        <f t="shared" si="32"/>
        <v>5</v>
      </c>
      <c r="DR35" s="54">
        <f t="shared" si="32"/>
        <v>5</v>
      </c>
      <c r="DS35" s="54">
        <f t="shared" si="32"/>
        <v>5</v>
      </c>
      <c r="DT35" s="54">
        <f t="shared" si="32"/>
        <v>5</v>
      </c>
      <c r="DU35" s="54">
        <f t="shared" si="32"/>
        <v>5</v>
      </c>
      <c r="DV35" s="54">
        <f t="shared" si="32"/>
        <v>5</v>
      </c>
      <c r="DW35" s="54">
        <f t="shared" si="32"/>
        <v>5</v>
      </c>
    </row>
    <row r="36" spans="1:127" ht="21" x14ac:dyDescent="0.2">
      <c r="A36" s="16">
        <f>入力シート_クロロエチレン!Q13</f>
        <v>100</v>
      </c>
      <c r="B36" s="23" t="s">
        <v>72</v>
      </c>
      <c r="C36" s="494" t="s">
        <v>73</v>
      </c>
      <c r="D36" s="495"/>
      <c r="E36" s="492"/>
      <c r="F36" s="1" t="s">
        <v>60</v>
      </c>
      <c r="G36" s="25">
        <f>IF(A36="",10,A36)</f>
        <v>100</v>
      </c>
      <c r="H36" s="26"/>
      <c r="J36" s="51">
        <f t="shared" si="71"/>
        <v>100</v>
      </c>
      <c r="K36" s="54">
        <f t="shared" si="68"/>
        <v>100</v>
      </c>
      <c r="L36" s="54">
        <f t="shared" si="40"/>
        <v>100</v>
      </c>
      <c r="M36" s="54">
        <f t="shared" si="40"/>
        <v>100</v>
      </c>
      <c r="N36" s="54">
        <f t="shared" si="40"/>
        <v>100</v>
      </c>
      <c r="O36" s="54">
        <f t="shared" si="41"/>
        <v>100</v>
      </c>
      <c r="P36" s="54">
        <f t="shared" si="41"/>
        <v>100</v>
      </c>
      <c r="Q36" s="54">
        <f t="shared" si="41"/>
        <v>100</v>
      </c>
      <c r="R36" s="54">
        <f t="shared" si="42"/>
        <v>100</v>
      </c>
      <c r="S36" s="54">
        <f t="shared" si="42"/>
        <v>100</v>
      </c>
      <c r="T36" s="54">
        <f t="shared" si="42"/>
        <v>100</v>
      </c>
      <c r="U36" s="51">
        <f t="shared" si="69"/>
        <v>100</v>
      </c>
      <c r="V36" s="54">
        <f t="shared" si="70"/>
        <v>100</v>
      </c>
      <c r="W36" s="54">
        <f t="shared" si="70"/>
        <v>100</v>
      </c>
      <c r="X36" s="54">
        <f t="shared" si="70"/>
        <v>100</v>
      </c>
      <c r="Y36" s="54">
        <f t="shared" si="70"/>
        <v>100</v>
      </c>
      <c r="Z36" s="54">
        <f t="shared" si="70"/>
        <v>100</v>
      </c>
      <c r="AA36" s="54">
        <f t="shared" si="70"/>
        <v>100</v>
      </c>
      <c r="AB36" s="54">
        <f t="shared" si="70"/>
        <v>100</v>
      </c>
      <c r="AC36" s="54">
        <f t="shared" si="70"/>
        <v>100</v>
      </c>
      <c r="AD36" s="54">
        <f t="shared" si="70"/>
        <v>100</v>
      </c>
      <c r="AE36" s="54">
        <f t="shared" si="70"/>
        <v>100</v>
      </c>
      <c r="AF36" s="54">
        <f t="shared" si="70"/>
        <v>100</v>
      </c>
      <c r="AG36" s="54">
        <f t="shared" si="70"/>
        <v>100</v>
      </c>
      <c r="AH36" s="54">
        <f t="shared" si="44"/>
        <v>100</v>
      </c>
      <c r="AI36" s="54">
        <f t="shared" si="44"/>
        <v>100</v>
      </c>
      <c r="AJ36" s="54">
        <f t="shared" si="44"/>
        <v>100</v>
      </c>
      <c r="AK36" s="54">
        <f t="shared" si="45"/>
        <v>100</v>
      </c>
      <c r="AL36" s="54">
        <f t="shared" si="45"/>
        <v>100</v>
      </c>
      <c r="AM36" s="54">
        <f t="shared" si="45"/>
        <v>100</v>
      </c>
      <c r="AN36" s="54">
        <f t="shared" si="46"/>
        <v>100</v>
      </c>
      <c r="AO36" s="54">
        <f t="shared" si="46"/>
        <v>100</v>
      </c>
      <c r="AP36" s="54">
        <f t="shared" si="46"/>
        <v>100</v>
      </c>
      <c r="AQ36" s="54">
        <f t="shared" si="46"/>
        <v>100</v>
      </c>
      <c r="AR36" s="54">
        <f t="shared" si="46"/>
        <v>100</v>
      </c>
      <c r="AS36" s="54">
        <f t="shared" si="46"/>
        <v>100</v>
      </c>
      <c r="AT36" s="54">
        <f t="shared" si="46"/>
        <v>100</v>
      </c>
      <c r="AU36" s="54">
        <f t="shared" si="46"/>
        <v>100</v>
      </c>
      <c r="AV36" s="54">
        <f t="shared" si="46"/>
        <v>100</v>
      </c>
      <c r="AW36" s="54">
        <f t="shared" si="46"/>
        <v>100</v>
      </c>
      <c r="AX36" s="54">
        <f t="shared" si="46"/>
        <v>100</v>
      </c>
      <c r="AY36" s="54">
        <f t="shared" si="46"/>
        <v>100</v>
      </c>
      <c r="AZ36" s="54">
        <f t="shared" si="46"/>
        <v>100</v>
      </c>
      <c r="BA36" s="54">
        <f t="shared" si="46"/>
        <v>100</v>
      </c>
      <c r="BB36" s="54">
        <f t="shared" si="46"/>
        <v>100</v>
      </c>
      <c r="BC36" s="54">
        <f t="shared" si="46"/>
        <v>100</v>
      </c>
      <c r="BD36" s="54">
        <f t="shared" si="46"/>
        <v>100</v>
      </c>
      <c r="BE36" s="54">
        <f t="shared" si="46"/>
        <v>100</v>
      </c>
      <c r="BF36" s="54">
        <f t="shared" si="46"/>
        <v>100</v>
      </c>
      <c r="BG36" s="54">
        <f t="shared" si="47"/>
        <v>100</v>
      </c>
      <c r="BH36" s="54">
        <f t="shared" si="47"/>
        <v>100</v>
      </c>
      <c r="BI36" s="54">
        <f t="shared" si="48"/>
        <v>100</v>
      </c>
      <c r="BJ36" s="54">
        <f t="shared" si="48"/>
        <v>100</v>
      </c>
      <c r="BK36" s="54">
        <f t="shared" si="49"/>
        <v>100</v>
      </c>
      <c r="BL36" s="54">
        <f t="shared" si="50"/>
        <v>100</v>
      </c>
      <c r="BM36" s="54">
        <f t="shared" si="50"/>
        <v>100</v>
      </c>
      <c r="BN36" s="54">
        <f t="shared" si="50"/>
        <v>100</v>
      </c>
      <c r="BO36" s="54">
        <f t="shared" si="50"/>
        <v>100</v>
      </c>
      <c r="BP36" s="54">
        <f t="shared" si="51"/>
        <v>100</v>
      </c>
      <c r="BQ36" s="54">
        <f t="shared" si="52"/>
        <v>100</v>
      </c>
      <c r="BR36" s="54">
        <f t="shared" si="52"/>
        <v>100</v>
      </c>
      <c r="BS36" s="54">
        <f t="shared" si="52"/>
        <v>100</v>
      </c>
      <c r="BT36" s="54">
        <f t="shared" si="52"/>
        <v>100</v>
      </c>
      <c r="BU36" s="54">
        <f t="shared" si="53"/>
        <v>100</v>
      </c>
      <c r="BV36" s="54">
        <f t="shared" si="54"/>
        <v>100</v>
      </c>
      <c r="BW36" s="54">
        <f t="shared" si="55"/>
        <v>100</v>
      </c>
      <c r="BX36" s="54">
        <f t="shared" si="55"/>
        <v>100</v>
      </c>
      <c r="BY36" s="54">
        <f t="shared" si="56"/>
        <v>100</v>
      </c>
      <c r="BZ36" s="54">
        <f t="shared" si="56"/>
        <v>100</v>
      </c>
      <c r="CA36" s="54">
        <f t="shared" si="56"/>
        <v>100</v>
      </c>
      <c r="CB36" s="54">
        <f t="shared" si="56"/>
        <v>100</v>
      </c>
      <c r="CC36" s="54">
        <f t="shared" si="57"/>
        <v>100</v>
      </c>
      <c r="CD36" s="54">
        <f t="shared" si="57"/>
        <v>100</v>
      </c>
      <c r="CE36" s="54">
        <f t="shared" si="58"/>
        <v>100</v>
      </c>
      <c r="CF36" s="54">
        <f t="shared" si="59"/>
        <v>100</v>
      </c>
      <c r="CG36" s="54">
        <f t="shared" si="60"/>
        <v>100</v>
      </c>
      <c r="CH36" s="54">
        <f t="shared" si="61"/>
        <v>100</v>
      </c>
      <c r="CI36" s="54">
        <f t="shared" si="61"/>
        <v>100</v>
      </c>
      <c r="CJ36" s="54">
        <f t="shared" si="61"/>
        <v>100</v>
      </c>
      <c r="CK36" s="54">
        <f t="shared" si="61"/>
        <v>100</v>
      </c>
      <c r="CL36" s="54">
        <f t="shared" si="61"/>
        <v>100</v>
      </c>
      <c r="CM36" s="54">
        <f t="shared" si="61"/>
        <v>100</v>
      </c>
      <c r="CN36" s="54">
        <f t="shared" si="61"/>
        <v>100</v>
      </c>
      <c r="CO36" s="54">
        <f t="shared" si="61"/>
        <v>100</v>
      </c>
      <c r="CP36" s="54">
        <f t="shared" si="61"/>
        <v>100</v>
      </c>
      <c r="CQ36" s="54">
        <f t="shared" si="61"/>
        <v>100</v>
      </c>
      <c r="CR36" s="54">
        <f t="shared" si="62"/>
        <v>100</v>
      </c>
      <c r="CS36" s="54">
        <f t="shared" si="62"/>
        <v>100</v>
      </c>
      <c r="CT36" s="54">
        <f t="shared" si="63"/>
        <v>100</v>
      </c>
      <c r="CU36" s="54">
        <f t="shared" si="63"/>
        <v>100</v>
      </c>
      <c r="CV36" s="54">
        <f t="shared" si="64"/>
        <v>100</v>
      </c>
      <c r="CW36" s="54">
        <f t="shared" si="64"/>
        <v>100</v>
      </c>
      <c r="CX36" s="54">
        <f t="shared" si="65"/>
        <v>100</v>
      </c>
      <c r="CY36" s="54">
        <f t="shared" si="65"/>
        <v>100</v>
      </c>
      <c r="CZ36" s="54">
        <f t="shared" si="65"/>
        <v>100</v>
      </c>
      <c r="DA36" s="54">
        <f t="shared" si="65"/>
        <v>100</v>
      </c>
      <c r="DB36" s="54">
        <f t="shared" si="65"/>
        <v>100</v>
      </c>
      <c r="DC36" s="54">
        <f t="shared" si="66"/>
        <v>100</v>
      </c>
      <c r="DD36" s="54">
        <f t="shared" si="66"/>
        <v>100</v>
      </c>
      <c r="DE36" s="54">
        <f t="shared" si="67"/>
        <v>100</v>
      </c>
      <c r="DF36" s="54">
        <f t="shared" si="72"/>
        <v>100</v>
      </c>
      <c r="DG36" s="54">
        <f t="shared" si="73"/>
        <v>100</v>
      </c>
      <c r="DH36" s="54">
        <f t="shared" si="73"/>
        <v>100</v>
      </c>
      <c r="DI36" s="54">
        <f t="shared" si="73"/>
        <v>100</v>
      </c>
      <c r="DJ36" s="54">
        <f t="shared" si="73"/>
        <v>100</v>
      </c>
      <c r="DK36" s="54">
        <f t="shared" si="73"/>
        <v>100</v>
      </c>
      <c r="DL36" s="54">
        <f t="shared" si="73"/>
        <v>100</v>
      </c>
      <c r="DM36" s="54">
        <f t="shared" si="73"/>
        <v>100</v>
      </c>
      <c r="DN36" s="54">
        <f t="shared" si="73"/>
        <v>100</v>
      </c>
      <c r="DO36" s="54">
        <f t="shared" si="74"/>
        <v>100</v>
      </c>
      <c r="DP36" s="54">
        <f t="shared" si="32"/>
        <v>100</v>
      </c>
      <c r="DQ36" s="54">
        <f t="shared" si="32"/>
        <v>100</v>
      </c>
      <c r="DR36" s="54">
        <f t="shared" si="32"/>
        <v>100</v>
      </c>
      <c r="DS36" s="54">
        <f t="shared" si="32"/>
        <v>100</v>
      </c>
      <c r="DT36" s="54">
        <f t="shared" si="32"/>
        <v>100</v>
      </c>
      <c r="DU36" s="54">
        <f t="shared" si="32"/>
        <v>100</v>
      </c>
      <c r="DV36" s="54">
        <f t="shared" si="32"/>
        <v>100</v>
      </c>
      <c r="DW36" s="54">
        <f t="shared" si="32"/>
        <v>100</v>
      </c>
    </row>
    <row r="37" spans="1:127" ht="20.5" x14ac:dyDescent="0.2">
      <c r="A37" s="16">
        <f>入力シート_クロロエチレン!Q14</f>
        <v>10</v>
      </c>
      <c r="B37" s="23" t="s">
        <v>74</v>
      </c>
      <c r="C37" s="494" t="s">
        <v>75</v>
      </c>
      <c r="D37" s="495"/>
      <c r="E37" s="492"/>
      <c r="F37" s="1" t="s">
        <v>60</v>
      </c>
      <c r="G37" s="25">
        <f>IF(A37="",1,A37)</f>
        <v>10</v>
      </c>
      <c r="J37" s="51">
        <f t="shared" si="71"/>
        <v>10</v>
      </c>
      <c r="K37" s="54">
        <f t="shared" si="68"/>
        <v>10</v>
      </c>
      <c r="L37" s="54">
        <f t="shared" si="40"/>
        <v>10</v>
      </c>
      <c r="M37" s="54">
        <f t="shared" si="40"/>
        <v>10</v>
      </c>
      <c r="N37" s="54">
        <f t="shared" si="40"/>
        <v>10</v>
      </c>
      <c r="O37" s="54">
        <f t="shared" si="41"/>
        <v>10</v>
      </c>
      <c r="P37" s="54">
        <f t="shared" si="41"/>
        <v>10</v>
      </c>
      <c r="Q37" s="54">
        <f t="shared" si="41"/>
        <v>10</v>
      </c>
      <c r="R37" s="54">
        <f t="shared" si="42"/>
        <v>10</v>
      </c>
      <c r="S37" s="54">
        <f t="shared" si="42"/>
        <v>10</v>
      </c>
      <c r="T37" s="54">
        <f t="shared" si="42"/>
        <v>10</v>
      </c>
      <c r="U37" s="51">
        <f t="shared" si="69"/>
        <v>10</v>
      </c>
      <c r="V37" s="54">
        <f t="shared" si="70"/>
        <v>10</v>
      </c>
      <c r="W37" s="54">
        <f t="shared" si="70"/>
        <v>10</v>
      </c>
      <c r="X37" s="54">
        <f t="shared" si="70"/>
        <v>10</v>
      </c>
      <c r="Y37" s="54">
        <f t="shared" si="70"/>
        <v>10</v>
      </c>
      <c r="Z37" s="54">
        <f t="shared" si="70"/>
        <v>10</v>
      </c>
      <c r="AA37" s="54">
        <f t="shared" si="70"/>
        <v>10</v>
      </c>
      <c r="AB37" s="54">
        <f t="shared" si="70"/>
        <v>10</v>
      </c>
      <c r="AC37" s="54">
        <f t="shared" si="70"/>
        <v>10</v>
      </c>
      <c r="AD37" s="54">
        <f t="shared" si="70"/>
        <v>10</v>
      </c>
      <c r="AE37" s="54">
        <f t="shared" si="70"/>
        <v>10</v>
      </c>
      <c r="AF37" s="54">
        <f t="shared" si="70"/>
        <v>10</v>
      </c>
      <c r="AG37" s="54">
        <f t="shared" si="70"/>
        <v>10</v>
      </c>
      <c r="AH37" s="54">
        <f t="shared" si="44"/>
        <v>10</v>
      </c>
      <c r="AI37" s="54">
        <f t="shared" si="44"/>
        <v>10</v>
      </c>
      <c r="AJ37" s="54">
        <f t="shared" si="44"/>
        <v>10</v>
      </c>
      <c r="AK37" s="54">
        <f t="shared" si="45"/>
        <v>10</v>
      </c>
      <c r="AL37" s="54">
        <f t="shared" si="45"/>
        <v>10</v>
      </c>
      <c r="AM37" s="54">
        <f t="shared" si="45"/>
        <v>10</v>
      </c>
      <c r="AN37" s="54">
        <f t="shared" si="46"/>
        <v>10</v>
      </c>
      <c r="AO37" s="54">
        <f t="shared" si="46"/>
        <v>10</v>
      </c>
      <c r="AP37" s="54">
        <f t="shared" si="46"/>
        <v>10</v>
      </c>
      <c r="AQ37" s="54">
        <f t="shared" si="46"/>
        <v>10</v>
      </c>
      <c r="AR37" s="54">
        <f t="shared" si="46"/>
        <v>10</v>
      </c>
      <c r="AS37" s="54">
        <f t="shared" si="46"/>
        <v>10</v>
      </c>
      <c r="AT37" s="54">
        <f t="shared" si="46"/>
        <v>10</v>
      </c>
      <c r="AU37" s="54">
        <f t="shared" si="46"/>
        <v>10</v>
      </c>
      <c r="AV37" s="54">
        <f t="shared" si="46"/>
        <v>10</v>
      </c>
      <c r="AW37" s="54">
        <f t="shared" si="46"/>
        <v>10</v>
      </c>
      <c r="AX37" s="54">
        <f t="shared" si="46"/>
        <v>10</v>
      </c>
      <c r="AY37" s="54">
        <f t="shared" si="46"/>
        <v>10</v>
      </c>
      <c r="AZ37" s="54">
        <f t="shared" si="46"/>
        <v>10</v>
      </c>
      <c r="BA37" s="54">
        <f t="shared" si="46"/>
        <v>10</v>
      </c>
      <c r="BB37" s="54">
        <f t="shared" si="46"/>
        <v>10</v>
      </c>
      <c r="BC37" s="54">
        <f t="shared" si="46"/>
        <v>10</v>
      </c>
      <c r="BD37" s="54">
        <f t="shared" si="46"/>
        <v>10</v>
      </c>
      <c r="BE37" s="54">
        <f t="shared" si="46"/>
        <v>10</v>
      </c>
      <c r="BF37" s="54">
        <f t="shared" si="46"/>
        <v>10</v>
      </c>
      <c r="BG37" s="54">
        <f t="shared" si="47"/>
        <v>10</v>
      </c>
      <c r="BH37" s="54">
        <f t="shared" si="47"/>
        <v>10</v>
      </c>
      <c r="BI37" s="54">
        <f t="shared" si="48"/>
        <v>10</v>
      </c>
      <c r="BJ37" s="54">
        <f t="shared" si="48"/>
        <v>10</v>
      </c>
      <c r="BK37" s="54">
        <f t="shared" si="49"/>
        <v>10</v>
      </c>
      <c r="BL37" s="54">
        <f t="shared" si="50"/>
        <v>10</v>
      </c>
      <c r="BM37" s="54">
        <f t="shared" si="50"/>
        <v>10</v>
      </c>
      <c r="BN37" s="54">
        <f t="shared" si="50"/>
        <v>10</v>
      </c>
      <c r="BO37" s="54">
        <f t="shared" si="50"/>
        <v>10</v>
      </c>
      <c r="BP37" s="54">
        <f t="shared" si="51"/>
        <v>10</v>
      </c>
      <c r="BQ37" s="54">
        <f t="shared" si="52"/>
        <v>10</v>
      </c>
      <c r="BR37" s="54">
        <f t="shared" si="52"/>
        <v>10</v>
      </c>
      <c r="BS37" s="54">
        <f t="shared" si="52"/>
        <v>10</v>
      </c>
      <c r="BT37" s="54">
        <f t="shared" si="52"/>
        <v>10</v>
      </c>
      <c r="BU37" s="54">
        <f t="shared" si="53"/>
        <v>10</v>
      </c>
      <c r="BV37" s="54">
        <f t="shared" si="54"/>
        <v>10</v>
      </c>
      <c r="BW37" s="54">
        <f t="shared" si="55"/>
        <v>10</v>
      </c>
      <c r="BX37" s="54">
        <f t="shared" si="55"/>
        <v>10</v>
      </c>
      <c r="BY37" s="54">
        <f t="shared" si="56"/>
        <v>10</v>
      </c>
      <c r="BZ37" s="54">
        <f t="shared" si="56"/>
        <v>10</v>
      </c>
      <c r="CA37" s="54">
        <f t="shared" si="56"/>
        <v>10</v>
      </c>
      <c r="CB37" s="54">
        <f t="shared" si="56"/>
        <v>10</v>
      </c>
      <c r="CC37" s="54">
        <f t="shared" si="57"/>
        <v>10</v>
      </c>
      <c r="CD37" s="54">
        <f t="shared" si="57"/>
        <v>10</v>
      </c>
      <c r="CE37" s="54">
        <f t="shared" si="58"/>
        <v>10</v>
      </c>
      <c r="CF37" s="54">
        <f t="shared" si="59"/>
        <v>10</v>
      </c>
      <c r="CG37" s="54">
        <f t="shared" si="60"/>
        <v>10</v>
      </c>
      <c r="CH37" s="54">
        <f t="shared" si="61"/>
        <v>10</v>
      </c>
      <c r="CI37" s="54">
        <f t="shared" si="61"/>
        <v>10</v>
      </c>
      <c r="CJ37" s="54">
        <f t="shared" si="61"/>
        <v>10</v>
      </c>
      <c r="CK37" s="54">
        <f t="shared" si="61"/>
        <v>10</v>
      </c>
      <c r="CL37" s="54">
        <f t="shared" si="61"/>
        <v>10</v>
      </c>
      <c r="CM37" s="54">
        <f t="shared" si="61"/>
        <v>10</v>
      </c>
      <c r="CN37" s="54">
        <f t="shared" si="61"/>
        <v>10</v>
      </c>
      <c r="CO37" s="54">
        <f t="shared" si="61"/>
        <v>10</v>
      </c>
      <c r="CP37" s="54">
        <f t="shared" si="61"/>
        <v>10</v>
      </c>
      <c r="CQ37" s="54">
        <f t="shared" si="61"/>
        <v>10</v>
      </c>
      <c r="CR37" s="54">
        <f t="shared" si="62"/>
        <v>10</v>
      </c>
      <c r="CS37" s="54">
        <f t="shared" si="62"/>
        <v>10</v>
      </c>
      <c r="CT37" s="54">
        <f t="shared" si="63"/>
        <v>10</v>
      </c>
      <c r="CU37" s="54">
        <f t="shared" si="63"/>
        <v>10</v>
      </c>
      <c r="CV37" s="54">
        <f t="shared" si="64"/>
        <v>10</v>
      </c>
      <c r="CW37" s="54">
        <f t="shared" si="64"/>
        <v>10</v>
      </c>
      <c r="CX37" s="54">
        <f t="shared" si="65"/>
        <v>10</v>
      </c>
      <c r="CY37" s="54">
        <f t="shared" si="65"/>
        <v>10</v>
      </c>
      <c r="CZ37" s="54">
        <f t="shared" si="65"/>
        <v>10</v>
      </c>
      <c r="DA37" s="54">
        <f t="shared" si="65"/>
        <v>10</v>
      </c>
      <c r="DB37" s="54">
        <f t="shared" si="65"/>
        <v>10</v>
      </c>
      <c r="DC37" s="54">
        <f t="shared" si="66"/>
        <v>10</v>
      </c>
      <c r="DD37" s="54">
        <f t="shared" si="66"/>
        <v>10</v>
      </c>
      <c r="DE37" s="54">
        <f t="shared" si="67"/>
        <v>10</v>
      </c>
      <c r="DF37" s="54">
        <f t="shared" si="72"/>
        <v>10</v>
      </c>
      <c r="DG37" s="54">
        <f t="shared" si="73"/>
        <v>10</v>
      </c>
      <c r="DH37" s="54">
        <f t="shared" si="73"/>
        <v>10</v>
      </c>
      <c r="DI37" s="54">
        <f t="shared" si="73"/>
        <v>10</v>
      </c>
      <c r="DJ37" s="54">
        <f t="shared" si="73"/>
        <v>10</v>
      </c>
      <c r="DK37" s="54">
        <f t="shared" si="73"/>
        <v>10</v>
      </c>
      <c r="DL37" s="54">
        <f t="shared" si="73"/>
        <v>10</v>
      </c>
      <c r="DM37" s="54">
        <f t="shared" si="73"/>
        <v>10</v>
      </c>
      <c r="DN37" s="54">
        <f t="shared" si="73"/>
        <v>10</v>
      </c>
      <c r="DO37" s="54">
        <f t="shared" si="74"/>
        <v>10</v>
      </c>
      <c r="DP37" s="54">
        <f t="shared" si="32"/>
        <v>10</v>
      </c>
      <c r="DQ37" s="54">
        <f t="shared" si="32"/>
        <v>10</v>
      </c>
      <c r="DR37" s="54">
        <f t="shared" si="32"/>
        <v>10</v>
      </c>
      <c r="DS37" s="54">
        <f t="shared" si="32"/>
        <v>10</v>
      </c>
      <c r="DT37" s="54">
        <f t="shared" si="32"/>
        <v>10</v>
      </c>
      <c r="DU37" s="54">
        <f t="shared" si="32"/>
        <v>10</v>
      </c>
      <c r="DV37" s="54">
        <f t="shared" si="32"/>
        <v>10</v>
      </c>
      <c r="DW37" s="54">
        <f t="shared" si="32"/>
        <v>10</v>
      </c>
    </row>
    <row r="38" spans="1:127" ht="21" x14ac:dyDescent="0.2">
      <c r="A38" s="16">
        <f>+G37</f>
        <v>10</v>
      </c>
      <c r="B38" s="23" t="s">
        <v>76</v>
      </c>
      <c r="C38" s="494" t="s">
        <v>77</v>
      </c>
      <c r="D38" s="495"/>
      <c r="E38" s="492"/>
      <c r="F38" s="1" t="s">
        <v>60</v>
      </c>
      <c r="G38" s="25">
        <f>IF(A38="",1,A38)</f>
        <v>10</v>
      </c>
      <c r="J38" s="51">
        <f t="shared" si="71"/>
        <v>10</v>
      </c>
      <c r="K38" s="54">
        <f t="shared" si="68"/>
        <v>10</v>
      </c>
      <c r="L38" s="54">
        <f t="shared" si="40"/>
        <v>10</v>
      </c>
      <c r="M38" s="54">
        <f t="shared" si="40"/>
        <v>10</v>
      </c>
      <c r="N38" s="54">
        <f t="shared" si="40"/>
        <v>10</v>
      </c>
      <c r="O38" s="54">
        <f t="shared" si="41"/>
        <v>10</v>
      </c>
      <c r="P38" s="54">
        <f t="shared" si="41"/>
        <v>10</v>
      </c>
      <c r="Q38" s="54">
        <f t="shared" si="41"/>
        <v>10</v>
      </c>
      <c r="R38" s="54">
        <f t="shared" si="42"/>
        <v>10</v>
      </c>
      <c r="S38" s="54">
        <f t="shared" si="42"/>
        <v>10</v>
      </c>
      <c r="T38" s="54">
        <f t="shared" si="42"/>
        <v>10</v>
      </c>
      <c r="U38" s="51">
        <f t="shared" si="69"/>
        <v>10</v>
      </c>
      <c r="V38" s="54">
        <f t="shared" si="70"/>
        <v>10</v>
      </c>
      <c r="W38" s="54">
        <f t="shared" si="70"/>
        <v>10</v>
      </c>
      <c r="X38" s="54">
        <f t="shared" si="70"/>
        <v>10</v>
      </c>
      <c r="Y38" s="54">
        <f t="shared" si="70"/>
        <v>10</v>
      </c>
      <c r="Z38" s="54">
        <f t="shared" si="70"/>
        <v>10</v>
      </c>
      <c r="AA38" s="54">
        <f t="shared" si="70"/>
        <v>10</v>
      </c>
      <c r="AB38" s="54">
        <f t="shared" si="70"/>
        <v>10</v>
      </c>
      <c r="AC38" s="54">
        <f t="shared" si="70"/>
        <v>10</v>
      </c>
      <c r="AD38" s="54">
        <f t="shared" si="70"/>
        <v>10</v>
      </c>
      <c r="AE38" s="54">
        <f t="shared" si="70"/>
        <v>10</v>
      </c>
      <c r="AF38" s="54">
        <f t="shared" si="70"/>
        <v>10</v>
      </c>
      <c r="AG38" s="54">
        <f t="shared" si="70"/>
        <v>10</v>
      </c>
      <c r="AH38" s="54">
        <f t="shared" si="44"/>
        <v>10</v>
      </c>
      <c r="AI38" s="54">
        <f t="shared" si="44"/>
        <v>10</v>
      </c>
      <c r="AJ38" s="54">
        <f t="shared" si="44"/>
        <v>10</v>
      </c>
      <c r="AK38" s="54">
        <f t="shared" si="45"/>
        <v>10</v>
      </c>
      <c r="AL38" s="54">
        <f t="shared" si="45"/>
        <v>10</v>
      </c>
      <c r="AM38" s="54">
        <f t="shared" si="45"/>
        <v>10</v>
      </c>
      <c r="AN38" s="54">
        <f t="shared" si="46"/>
        <v>10</v>
      </c>
      <c r="AO38" s="54">
        <f t="shared" si="46"/>
        <v>10</v>
      </c>
      <c r="AP38" s="54">
        <f t="shared" si="46"/>
        <v>10</v>
      </c>
      <c r="AQ38" s="54">
        <f t="shared" si="46"/>
        <v>10</v>
      </c>
      <c r="AR38" s="54">
        <f t="shared" si="46"/>
        <v>10</v>
      </c>
      <c r="AS38" s="54">
        <f t="shared" si="46"/>
        <v>10</v>
      </c>
      <c r="AT38" s="54">
        <f t="shared" si="46"/>
        <v>10</v>
      </c>
      <c r="AU38" s="54">
        <f t="shared" si="46"/>
        <v>10</v>
      </c>
      <c r="AV38" s="54">
        <f t="shared" si="46"/>
        <v>10</v>
      </c>
      <c r="AW38" s="54">
        <f t="shared" si="46"/>
        <v>10</v>
      </c>
      <c r="AX38" s="54">
        <f t="shared" si="46"/>
        <v>10</v>
      </c>
      <c r="AY38" s="54">
        <f t="shared" si="46"/>
        <v>10</v>
      </c>
      <c r="AZ38" s="54">
        <f t="shared" si="46"/>
        <v>10</v>
      </c>
      <c r="BA38" s="54">
        <f t="shared" si="46"/>
        <v>10</v>
      </c>
      <c r="BB38" s="54">
        <f t="shared" si="46"/>
        <v>10</v>
      </c>
      <c r="BC38" s="54">
        <f t="shared" si="46"/>
        <v>10</v>
      </c>
      <c r="BD38" s="54">
        <f t="shared" si="46"/>
        <v>10</v>
      </c>
      <c r="BE38" s="54">
        <f t="shared" si="46"/>
        <v>10</v>
      </c>
      <c r="BF38" s="54">
        <f t="shared" si="46"/>
        <v>10</v>
      </c>
      <c r="BG38" s="54">
        <f t="shared" si="47"/>
        <v>10</v>
      </c>
      <c r="BH38" s="54">
        <f t="shared" si="47"/>
        <v>10</v>
      </c>
      <c r="BI38" s="54">
        <f t="shared" si="48"/>
        <v>10</v>
      </c>
      <c r="BJ38" s="54">
        <f t="shared" si="48"/>
        <v>10</v>
      </c>
      <c r="BK38" s="54">
        <f t="shared" si="49"/>
        <v>10</v>
      </c>
      <c r="BL38" s="54">
        <f t="shared" si="50"/>
        <v>10</v>
      </c>
      <c r="BM38" s="54">
        <f t="shared" si="50"/>
        <v>10</v>
      </c>
      <c r="BN38" s="54">
        <f t="shared" si="50"/>
        <v>10</v>
      </c>
      <c r="BO38" s="54">
        <f t="shared" si="50"/>
        <v>10</v>
      </c>
      <c r="BP38" s="54">
        <f t="shared" si="51"/>
        <v>10</v>
      </c>
      <c r="BQ38" s="54">
        <f t="shared" si="52"/>
        <v>10</v>
      </c>
      <c r="BR38" s="54">
        <f t="shared" si="52"/>
        <v>10</v>
      </c>
      <c r="BS38" s="54">
        <f t="shared" si="52"/>
        <v>10</v>
      </c>
      <c r="BT38" s="54">
        <f t="shared" si="52"/>
        <v>10</v>
      </c>
      <c r="BU38" s="54">
        <f t="shared" si="53"/>
        <v>10</v>
      </c>
      <c r="BV38" s="54">
        <f t="shared" si="54"/>
        <v>10</v>
      </c>
      <c r="BW38" s="54">
        <f t="shared" si="55"/>
        <v>10</v>
      </c>
      <c r="BX38" s="54">
        <f t="shared" si="55"/>
        <v>10</v>
      </c>
      <c r="BY38" s="54">
        <f t="shared" si="56"/>
        <v>10</v>
      </c>
      <c r="BZ38" s="54">
        <f t="shared" si="56"/>
        <v>10</v>
      </c>
      <c r="CA38" s="54">
        <f t="shared" si="56"/>
        <v>10</v>
      </c>
      <c r="CB38" s="54">
        <f t="shared" si="56"/>
        <v>10</v>
      </c>
      <c r="CC38" s="54">
        <f t="shared" si="57"/>
        <v>10</v>
      </c>
      <c r="CD38" s="54">
        <f t="shared" si="57"/>
        <v>10</v>
      </c>
      <c r="CE38" s="54">
        <f t="shared" si="58"/>
        <v>10</v>
      </c>
      <c r="CF38" s="54">
        <f t="shared" si="59"/>
        <v>10</v>
      </c>
      <c r="CG38" s="54">
        <f t="shared" si="60"/>
        <v>10</v>
      </c>
      <c r="CH38" s="54">
        <f t="shared" si="61"/>
        <v>10</v>
      </c>
      <c r="CI38" s="54">
        <f t="shared" si="61"/>
        <v>10</v>
      </c>
      <c r="CJ38" s="54">
        <f t="shared" si="61"/>
        <v>10</v>
      </c>
      <c r="CK38" s="54">
        <f t="shared" si="61"/>
        <v>10</v>
      </c>
      <c r="CL38" s="54">
        <f t="shared" si="61"/>
        <v>10</v>
      </c>
      <c r="CM38" s="54">
        <f t="shared" si="61"/>
        <v>10</v>
      </c>
      <c r="CN38" s="54">
        <f t="shared" si="61"/>
        <v>10</v>
      </c>
      <c r="CO38" s="54">
        <f t="shared" si="61"/>
        <v>10</v>
      </c>
      <c r="CP38" s="54">
        <f t="shared" si="61"/>
        <v>10</v>
      </c>
      <c r="CQ38" s="54">
        <f t="shared" si="61"/>
        <v>10</v>
      </c>
      <c r="CR38" s="54">
        <f t="shared" si="62"/>
        <v>10</v>
      </c>
      <c r="CS38" s="54">
        <f t="shared" si="62"/>
        <v>10</v>
      </c>
      <c r="CT38" s="54">
        <f t="shared" si="63"/>
        <v>10</v>
      </c>
      <c r="CU38" s="54">
        <f t="shared" si="63"/>
        <v>10</v>
      </c>
      <c r="CV38" s="54">
        <f t="shared" si="64"/>
        <v>10</v>
      </c>
      <c r="CW38" s="54">
        <f t="shared" si="64"/>
        <v>10</v>
      </c>
      <c r="CX38" s="54">
        <f t="shared" si="65"/>
        <v>10</v>
      </c>
      <c r="CY38" s="54">
        <f t="shared" si="65"/>
        <v>10</v>
      </c>
      <c r="CZ38" s="54">
        <f t="shared" si="65"/>
        <v>10</v>
      </c>
      <c r="DA38" s="54">
        <f t="shared" si="65"/>
        <v>10</v>
      </c>
      <c r="DB38" s="54">
        <f t="shared" si="65"/>
        <v>10</v>
      </c>
      <c r="DC38" s="54">
        <f t="shared" si="66"/>
        <v>10</v>
      </c>
      <c r="DD38" s="54">
        <f t="shared" si="66"/>
        <v>10</v>
      </c>
      <c r="DE38" s="54">
        <f t="shared" si="67"/>
        <v>10</v>
      </c>
      <c r="DF38" s="54">
        <f t="shared" si="72"/>
        <v>10</v>
      </c>
      <c r="DG38" s="54">
        <f t="shared" si="73"/>
        <v>10</v>
      </c>
      <c r="DH38" s="54">
        <f t="shared" si="73"/>
        <v>10</v>
      </c>
      <c r="DI38" s="54">
        <f t="shared" si="73"/>
        <v>10</v>
      </c>
      <c r="DJ38" s="54">
        <f t="shared" si="73"/>
        <v>10</v>
      </c>
      <c r="DK38" s="54">
        <f t="shared" si="73"/>
        <v>10</v>
      </c>
      <c r="DL38" s="54">
        <f t="shared" si="73"/>
        <v>10</v>
      </c>
      <c r="DM38" s="54">
        <f t="shared" si="73"/>
        <v>10</v>
      </c>
      <c r="DN38" s="54">
        <f t="shared" si="73"/>
        <v>10</v>
      </c>
      <c r="DO38" s="54">
        <f t="shared" si="74"/>
        <v>10</v>
      </c>
      <c r="DP38" s="54">
        <f t="shared" si="32"/>
        <v>10</v>
      </c>
      <c r="DQ38" s="54">
        <f t="shared" si="32"/>
        <v>10</v>
      </c>
      <c r="DR38" s="54">
        <f t="shared" si="32"/>
        <v>10</v>
      </c>
      <c r="DS38" s="54">
        <f t="shared" si="32"/>
        <v>10</v>
      </c>
      <c r="DT38" s="54">
        <f t="shared" si="32"/>
        <v>10</v>
      </c>
      <c r="DU38" s="54">
        <f t="shared" si="32"/>
        <v>10</v>
      </c>
      <c r="DV38" s="54">
        <f t="shared" si="32"/>
        <v>10</v>
      </c>
      <c r="DW38" s="54">
        <f t="shared" si="32"/>
        <v>10</v>
      </c>
    </row>
    <row r="39" spans="1:127" ht="18" x14ac:dyDescent="0.2">
      <c r="A39" s="27">
        <f>入力シート_クロロエチレン!Q19</f>
        <v>3.0000000000000001E-5</v>
      </c>
      <c r="B39" s="23" t="s">
        <v>78</v>
      </c>
      <c r="C39" s="494" t="s">
        <v>79</v>
      </c>
      <c r="D39" s="495"/>
      <c r="E39" s="492"/>
      <c r="F39" s="1" t="s">
        <v>80</v>
      </c>
      <c r="G39" s="28">
        <f>IF(A39="",0.000032,A39)</f>
        <v>3.0000000000000001E-5</v>
      </c>
      <c r="J39" s="51">
        <f t="shared" si="71"/>
        <v>3.0000000000000001E-5</v>
      </c>
      <c r="K39" s="54">
        <f t="shared" si="68"/>
        <v>3.0000000000000001E-5</v>
      </c>
      <c r="L39" s="54">
        <f t="shared" si="40"/>
        <v>3.0000000000000001E-5</v>
      </c>
      <c r="M39" s="54">
        <f t="shared" si="40"/>
        <v>3.0000000000000001E-5</v>
      </c>
      <c r="N39" s="54">
        <f t="shared" si="40"/>
        <v>3.0000000000000001E-5</v>
      </c>
      <c r="O39" s="54">
        <f t="shared" si="41"/>
        <v>3.0000000000000001E-5</v>
      </c>
      <c r="P39" s="54">
        <f t="shared" si="41"/>
        <v>3.0000000000000001E-5</v>
      </c>
      <c r="Q39" s="54">
        <f t="shared" si="41"/>
        <v>3.0000000000000001E-5</v>
      </c>
      <c r="R39" s="54">
        <f t="shared" si="42"/>
        <v>3.0000000000000001E-5</v>
      </c>
      <c r="S39" s="54">
        <f t="shared" si="42"/>
        <v>3.0000000000000001E-5</v>
      </c>
      <c r="T39" s="54">
        <f t="shared" si="42"/>
        <v>3.0000000000000001E-5</v>
      </c>
      <c r="U39" s="51">
        <f t="shared" si="69"/>
        <v>3.0000000000000001E-5</v>
      </c>
      <c r="V39" s="54">
        <f t="shared" si="70"/>
        <v>3.0000000000000001E-5</v>
      </c>
      <c r="W39" s="54">
        <f t="shared" si="70"/>
        <v>3.0000000000000001E-5</v>
      </c>
      <c r="X39" s="54">
        <f t="shared" si="70"/>
        <v>3.0000000000000001E-5</v>
      </c>
      <c r="Y39" s="54">
        <f t="shared" si="70"/>
        <v>3.0000000000000001E-5</v>
      </c>
      <c r="Z39" s="54">
        <f t="shared" si="70"/>
        <v>3.0000000000000001E-5</v>
      </c>
      <c r="AA39" s="54">
        <f t="shared" si="70"/>
        <v>3.0000000000000001E-5</v>
      </c>
      <c r="AB39" s="54">
        <f t="shared" si="70"/>
        <v>3.0000000000000001E-5</v>
      </c>
      <c r="AC39" s="54">
        <f t="shared" si="70"/>
        <v>3.0000000000000001E-5</v>
      </c>
      <c r="AD39" s="54">
        <f t="shared" si="70"/>
        <v>3.0000000000000001E-5</v>
      </c>
      <c r="AE39" s="54">
        <f t="shared" si="70"/>
        <v>3.0000000000000001E-5</v>
      </c>
      <c r="AF39" s="54">
        <f t="shared" si="70"/>
        <v>3.0000000000000001E-5</v>
      </c>
      <c r="AG39" s="54">
        <f t="shared" si="70"/>
        <v>3.0000000000000001E-5</v>
      </c>
      <c r="AH39" s="54">
        <f t="shared" si="44"/>
        <v>3.0000000000000001E-5</v>
      </c>
      <c r="AI39" s="54">
        <f t="shared" si="44"/>
        <v>3.0000000000000001E-5</v>
      </c>
      <c r="AJ39" s="54">
        <f t="shared" si="44"/>
        <v>3.0000000000000001E-5</v>
      </c>
      <c r="AK39" s="54">
        <f t="shared" si="45"/>
        <v>3.0000000000000001E-5</v>
      </c>
      <c r="AL39" s="54">
        <f t="shared" si="45"/>
        <v>3.0000000000000001E-5</v>
      </c>
      <c r="AM39" s="54">
        <f t="shared" si="45"/>
        <v>3.0000000000000001E-5</v>
      </c>
      <c r="AN39" s="54">
        <f t="shared" si="46"/>
        <v>3.0000000000000001E-5</v>
      </c>
      <c r="AO39" s="54">
        <f t="shared" si="46"/>
        <v>3.0000000000000001E-5</v>
      </c>
      <c r="AP39" s="54">
        <f t="shared" si="46"/>
        <v>3.0000000000000001E-5</v>
      </c>
      <c r="AQ39" s="54">
        <f t="shared" si="46"/>
        <v>3.0000000000000001E-5</v>
      </c>
      <c r="AR39" s="54">
        <f t="shared" si="46"/>
        <v>3.0000000000000001E-5</v>
      </c>
      <c r="AS39" s="54">
        <f t="shared" si="46"/>
        <v>3.0000000000000001E-5</v>
      </c>
      <c r="AT39" s="54">
        <f t="shared" si="46"/>
        <v>3.0000000000000001E-5</v>
      </c>
      <c r="AU39" s="54">
        <f t="shared" si="46"/>
        <v>3.0000000000000001E-5</v>
      </c>
      <c r="AV39" s="54">
        <f t="shared" si="46"/>
        <v>3.0000000000000001E-5</v>
      </c>
      <c r="AW39" s="54">
        <f t="shared" si="46"/>
        <v>3.0000000000000001E-5</v>
      </c>
      <c r="AX39" s="54">
        <f t="shared" si="46"/>
        <v>3.0000000000000001E-5</v>
      </c>
      <c r="AY39" s="54">
        <f t="shared" si="46"/>
        <v>3.0000000000000001E-5</v>
      </c>
      <c r="AZ39" s="54">
        <f t="shared" si="46"/>
        <v>3.0000000000000001E-5</v>
      </c>
      <c r="BA39" s="54">
        <f t="shared" si="46"/>
        <v>3.0000000000000001E-5</v>
      </c>
      <c r="BB39" s="54">
        <f t="shared" si="46"/>
        <v>3.0000000000000001E-5</v>
      </c>
      <c r="BC39" s="54">
        <f t="shared" si="46"/>
        <v>3.0000000000000001E-5</v>
      </c>
      <c r="BD39" s="54">
        <f t="shared" si="46"/>
        <v>3.0000000000000001E-5</v>
      </c>
      <c r="BE39" s="54">
        <f t="shared" si="46"/>
        <v>3.0000000000000001E-5</v>
      </c>
      <c r="BF39" s="54">
        <f t="shared" si="46"/>
        <v>3.0000000000000001E-5</v>
      </c>
      <c r="BG39" s="54">
        <f t="shared" si="47"/>
        <v>3.0000000000000001E-5</v>
      </c>
      <c r="BH39" s="54">
        <f t="shared" si="47"/>
        <v>3.0000000000000001E-5</v>
      </c>
      <c r="BI39" s="54">
        <f t="shared" si="48"/>
        <v>3.0000000000000001E-5</v>
      </c>
      <c r="BJ39" s="54">
        <f t="shared" si="48"/>
        <v>3.0000000000000001E-5</v>
      </c>
      <c r="BK39" s="54">
        <f t="shared" si="49"/>
        <v>3.0000000000000001E-5</v>
      </c>
      <c r="BL39" s="54">
        <f t="shared" si="50"/>
        <v>3.0000000000000001E-5</v>
      </c>
      <c r="BM39" s="54">
        <f t="shared" si="50"/>
        <v>3.0000000000000001E-5</v>
      </c>
      <c r="BN39" s="54">
        <f t="shared" si="50"/>
        <v>3.0000000000000001E-5</v>
      </c>
      <c r="BO39" s="54">
        <f t="shared" si="50"/>
        <v>3.0000000000000001E-5</v>
      </c>
      <c r="BP39" s="54">
        <f t="shared" si="51"/>
        <v>3.0000000000000001E-5</v>
      </c>
      <c r="BQ39" s="54">
        <f t="shared" si="52"/>
        <v>3.0000000000000001E-5</v>
      </c>
      <c r="BR39" s="54">
        <f t="shared" si="52"/>
        <v>3.0000000000000001E-5</v>
      </c>
      <c r="BS39" s="54">
        <f t="shared" si="52"/>
        <v>3.0000000000000001E-5</v>
      </c>
      <c r="BT39" s="54">
        <f t="shared" si="52"/>
        <v>3.0000000000000001E-5</v>
      </c>
      <c r="BU39" s="54">
        <f t="shared" si="53"/>
        <v>3.0000000000000001E-5</v>
      </c>
      <c r="BV39" s="54">
        <f t="shared" si="54"/>
        <v>3.0000000000000001E-5</v>
      </c>
      <c r="BW39" s="54">
        <f t="shared" si="55"/>
        <v>3.0000000000000001E-5</v>
      </c>
      <c r="BX39" s="54">
        <f t="shared" si="55"/>
        <v>3.0000000000000001E-5</v>
      </c>
      <c r="BY39" s="54">
        <f t="shared" si="56"/>
        <v>3.0000000000000001E-5</v>
      </c>
      <c r="BZ39" s="54">
        <f t="shared" si="56"/>
        <v>3.0000000000000001E-5</v>
      </c>
      <c r="CA39" s="54">
        <f t="shared" si="56"/>
        <v>3.0000000000000001E-5</v>
      </c>
      <c r="CB39" s="54">
        <f t="shared" si="56"/>
        <v>3.0000000000000001E-5</v>
      </c>
      <c r="CC39" s="54">
        <f t="shared" si="57"/>
        <v>3.0000000000000001E-5</v>
      </c>
      <c r="CD39" s="54">
        <f t="shared" si="57"/>
        <v>3.0000000000000001E-5</v>
      </c>
      <c r="CE39" s="54">
        <f t="shared" si="58"/>
        <v>3.0000000000000001E-5</v>
      </c>
      <c r="CF39" s="54">
        <f t="shared" si="59"/>
        <v>3.0000000000000001E-5</v>
      </c>
      <c r="CG39" s="54">
        <f t="shared" si="60"/>
        <v>3.0000000000000001E-5</v>
      </c>
      <c r="CH39" s="54">
        <f t="shared" si="61"/>
        <v>3.0000000000000001E-5</v>
      </c>
      <c r="CI39" s="54">
        <f t="shared" si="61"/>
        <v>3.0000000000000001E-5</v>
      </c>
      <c r="CJ39" s="54">
        <f t="shared" si="61"/>
        <v>3.0000000000000001E-5</v>
      </c>
      <c r="CK39" s="54">
        <f t="shared" si="61"/>
        <v>3.0000000000000001E-5</v>
      </c>
      <c r="CL39" s="54">
        <f t="shared" si="61"/>
        <v>3.0000000000000001E-5</v>
      </c>
      <c r="CM39" s="54">
        <f t="shared" si="61"/>
        <v>3.0000000000000001E-5</v>
      </c>
      <c r="CN39" s="54">
        <f t="shared" si="61"/>
        <v>3.0000000000000001E-5</v>
      </c>
      <c r="CO39" s="54">
        <f t="shared" si="61"/>
        <v>3.0000000000000001E-5</v>
      </c>
      <c r="CP39" s="54">
        <f t="shared" si="61"/>
        <v>3.0000000000000001E-5</v>
      </c>
      <c r="CQ39" s="54">
        <f t="shared" si="61"/>
        <v>3.0000000000000001E-5</v>
      </c>
      <c r="CR39" s="54">
        <f t="shared" si="62"/>
        <v>3.0000000000000001E-5</v>
      </c>
      <c r="CS39" s="54">
        <f t="shared" si="62"/>
        <v>3.0000000000000001E-5</v>
      </c>
      <c r="CT39" s="54">
        <f t="shared" si="63"/>
        <v>3.0000000000000001E-5</v>
      </c>
      <c r="CU39" s="54">
        <f t="shared" si="63"/>
        <v>3.0000000000000001E-5</v>
      </c>
      <c r="CV39" s="54">
        <f t="shared" si="64"/>
        <v>3.0000000000000001E-5</v>
      </c>
      <c r="CW39" s="54">
        <f t="shared" si="64"/>
        <v>3.0000000000000001E-5</v>
      </c>
      <c r="CX39" s="54">
        <f t="shared" si="65"/>
        <v>3.0000000000000001E-5</v>
      </c>
      <c r="CY39" s="54">
        <f t="shared" si="65"/>
        <v>3.0000000000000001E-5</v>
      </c>
      <c r="CZ39" s="54">
        <f t="shared" si="65"/>
        <v>3.0000000000000001E-5</v>
      </c>
      <c r="DA39" s="54">
        <f t="shared" si="65"/>
        <v>3.0000000000000001E-5</v>
      </c>
      <c r="DB39" s="54">
        <f t="shared" si="65"/>
        <v>3.0000000000000001E-5</v>
      </c>
      <c r="DC39" s="54">
        <f t="shared" si="66"/>
        <v>3.0000000000000001E-5</v>
      </c>
      <c r="DD39" s="54">
        <f t="shared" si="66"/>
        <v>3.0000000000000001E-5</v>
      </c>
      <c r="DE39" s="54">
        <f t="shared" si="67"/>
        <v>3.0000000000000001E-5</v>
      </c>
      <c r="DF39" s="54">
        <f t="shared" si="72"/>
        <v>3.0000000000000001E-5</v>
      </c>
      <c r="DG39" s="54">
        <f t="shared" si="73"/>
        <v>3.0000000000000001E-5</v>
      </c>
      <c r="DH39" s="54">
        <f t="shared" si="73"/>
        <v>3.0000000000000001E-5</v>
      </c>
      <c r="DI39" s="54">
        <f t="shared" si="73"/>
        <v>3.0000000000000001E-5</v>
      </c>
      <c r="DJ39" s="54">
        <f t="shared" si="73"/>
        <v>3.0000000000000001E-5</v>
      </c>
      <c r="DK39" s="54">
        <f t="shared" si="73"/>
        <v>3.0000000000000001E-5</v>
      </c>
      <c r="DL39" s="54">
        <f t="shared" si="73"/>
        <v>3.0000000000000001E-5</v>
      </c>
      <c r="DM39" s="54">
        <f t="shared" si="73"/>
        <v>3.0000000000000001E-5</v>
      </c>
      <c r="DN39" s="54">
        <f t="shared" si="73"/>
        <v>3.0000000000000001E-5</v>
      </c>
      <c r="DO39" s="54">
        <f t="shared" si="74"/>
        <v>3.0000000000000001E-5</v>
      </c>
      <c r="DP39" s="54">
        <f t="shared" si="32"/>
        <v>3.0000000000000001E-5</v>
      </c>
      <c r="DQ39" s="54">
        <f t="shared" si="32"/>
        <v>3.0000000000000001E-5</v>
      </c>
      <c r="DR39" s="54">
        <f t="shared" si="32"/>
        <v>3.0000000000000001E-5</v>
      </c>
      <c r="DS39" s="54">
        <f t="shared" si="32"/>
        <v>3.0000000000000001E-5</v>
      </c>
      <c r="DT39" s="54">
        <f t="shared" si="32"/>
        <v>3.0000000000000001E-5</v>
      </c>
      <c r="DU39" s="54">
        <f t="shared" si="32"/>
        <v>3.0000000000000001E-5</v>
      </c>
      <c r="DV39" s="54">
        <f t="shared" si="32"/>
        <v>3.0000000000000001E-5</v>
      </c>
      <c r="DW39" s="54">
        <f t="shared" si="32"/>
        <v>3.0000000000000001E-5</v>
      </c>
    </row>
    <row r="40" spans="1:127" ht="18" x14ac:dyDescent="0.2">
      <c r="A40" s="16">
        <f>入力シート_クロロエチレン!G18</f>
        <v>5.0000000000000001E-3</v>
      </c>
      <c r="B40" s="23" t="s">
        <v>81</v>
      </c>
      <c r="C40" s="494" t="s">
        <v>82</v>
      </c>
      <c r="D40" s="495"/>
      <c r="E40" s="492"/>
      <c r="F40" s="1" t="s">
        <v>83</v>
      </c>
      <c r="G40" s="25">
        <f>IF(A40="",0.005,A40)</f>
        <v>5.0000000000000001E-3</v>
      </c>
      <c r="J40" s="51">
        <f t="shared" si="71"/>
        <v>5.0000000000000001E-3</v>
      </c>
      <c r="K40" s="54">
        <f t="shared" si="68"/>
        <v>5.0000000000000001E-3</v>
      </c>
      <c r="L40" s="54">
        <f t="shared" si="40"/>
        <v>5.0000000000000001E-3</v>
      </c>
      <c r="M40" s="54">
        <f t="shared" si="40"/>
        <v>5.0000000000000001E-3</v>
      </c>
      <c r="N40" s="54">
        <f t="shared" si="40"/>
        <v>5.0000000000000001E-3</v>
      </c>
      <c r="O40" s="54">
        <f t="shared" si="41"/>
        <v>5.0000000000000001E-3</v>
      </c>
      <c r="P40" s="54">
        <f t="shared" si="41"/>
        <v>5.0000000000000001E-3</v>
      </c>
      <c r="Q40" s="54">
        <f t="shared" si="41"/>
        <v>5.0000000000000001E-3</v>
      </c>
      <c r="R40" s="54">
        <f t="shared" si="42"/>
        <v>5.0000000000000001E-3</v>
      </c>
      <c r="S40" s="54">
        <f t="shared" si="42"/>
        <v>5.0000000000000001E-3</v>
      </c>
      <c r="T40" s="54">
        <f t="shared" si="42"/>
        <v>5.0000000000000001E-3</v>
      </c>
      <c r="U40" s="51">
        <f t="shared" si="69"/>
        <v>5.0000000000000001E-3</v>
      </c>
      <c r="V40" s="54">
        <f t="shared" si="70"/>
        <v>5.0000000000000001E-3</v>
      </c>
      <c r="W40" s="54">
        <f t="shared" si="70"/>
        <v>5.0000000000000001E-3</v>
      </c>
      <c r="X40" s="54">
        <f t="shared" si="70"/>
        <v>5.0000000000000001E-3</v>
      </c>
      <c r="Y40" s="54">
        <f t="shared" si="70"/>
        <v>5.0000000000000001E-3</v>
      </c>
      <c r="Z40" s="54">
        <f t="shared" si="70"/>
        <v>5.0000000000000001E-3</v>
      </c>
      <c r="AA40" s="54">
        <f t="shared" si="70"/>
        <v>5.0000000000000001E-3</v>
      </c>
      <c r="AB40" s="54">
        <f t="shared" si="70"/>
        <v>5.0000000000000001E-3</v>
      </c>
      <c r="AC40" s="54">
        <f t="shared" si="70"/>
        <v>5.0000000000000001E-3</v>
      </c>
      <c r="AD40" s="54">
        <f t="shared" si="70"/>
        <v>5.0000000000000001E-3</v>
      </c>
      <c r="AE40" s="54">
        <f t="shared" si="70"/>
        <v>5.0000000000000001E-3</v>
      </c>
      <c r="AF40" s="54">
        <f t="shared" si="70"/>
        <v>5.0000000000000001E-3</v>
      </c>
      <c r="AG40" s="54">
        <f t="shared" si="70"/>
        <v>5.0000000000000001E-3</v>
      </c>
      <c r="AH40" s="54">
        <f t="shared" si="44"/>
        <v>5.0000000000000001E-3</v>
      </c>
      <c r="AI40" s="54">
        <f t="shared" si="44"/>
        <v>5.0000000000000001E-3</v>
      </c>
      <c r="AJ40" s="54">
        <f t="shared" si="44"/>
        <v>5.0000000000000001E-3</v>
      </c>
      <c r="AK40" s="54">
        <f t="shared" si="45"/>
        <v>5.0000000000000001E-3</v>
      </c>
      <c r="AL40" s="54">
        <f t="shared" si="45"/>
        <v>5.0000000000000001E-3</v>
      </c>
      <c r="AM40" s="54">
        <f t="shared" si="45"/>
        <v>5.0000000000000001E-3</v>
      </c>
      <c r="AN40" s="54">
        <f t="shared" si="46"/>
        <v>5.0000000000000001E-3</v>
      </c>
      <c r="AO40" s="54">
        <f t="shared" si="46"/>
        <v>5.0000000000000001E-3</v>
      </c>
      <c r="AP40" s="54">
        <f t="shared" si="46"/>
        <v>5.0000000000000001E-3</v>
      </c>
      <c r="AQ40" s="54">
        <f t="shared" si="46"/>
        <v>5.0000000000000001E-3</v>
      </c>
      <c r="AR40" s="54">
        <f t="shared" si="46"/>
        <v>5.0000000000000001E-3</v>
      </c>
      <c r="AS40" s="54">
        <f t="shared" si="46"/>
        <v>5.0000000000000001E-3</v>
      </c>
      <c r="AT40" s="54">
        <f t="shared" si="46"/>
        <v>5.0000000000000001E-3</v>
      </c>
      <c r="AU40" s="54">
        <f t="shared" si="46"/>
        <v>5.0000000000000001E-3</v>
      </c>
      <c r="AV40" s="54">
        <f t="shared" si="46"/>
        <v>5.0000000000000001E-3</v>
      </c>
      <c r="AW40" s="54">
        <f t="shared" si="46"/>
        <v>5.0000000000000001E-3</v>
      </c>
      <c r="AX40" s="54">
        <f t="shared" si="46"/>
        <v>5.0000000000000001E-3</v>
      </c>
      <c r="AY40" s="54">
        <f t="shared" si="46"/>
        <v>5.0000000000000001E-3</v>
      </c>
      <c r="AZ40" s="54">
        <f t="shared" si="46"/>
        <v>5.0000000000000001E-3</v>
      </c>
      <c r="BA40" s="54">
        <f t="shared" si="46"/>
        <v>5.0000000000000001E-3</v>
      </c>
      <c r="BB40" s="54">
        <f t="shared" si="46"/>
        <v>5.0000000000000001E-3</v>
      </c>
      <c r="BC40" s="54">
        <f t="shared" si="46"/>
        <v>5.0000000000000001E-3</v>
      </c>
      <c r="BD40" s="54">
        <f t="shared" si="46"/>
        <v>5.0000000000000001E-3</v>
      </c>
      <c r="BE40" s="54">
        <f t="shared" si="46"/>
        <v>5.0000000000000001E-3</v>
      </c>
      <c r="BF40" s="54">
        <f t="shared" si="46"/>
        <v>5.0000000000000001E-3</v>
      </c>
      <c r="BG40" s="54">
        <f t="shared" si="47"/>
        <v>5.0000000000000001E-3</v>
      </c>
      <c r="BH40" s="54">
        <f t="shared" si="47"/>
        <v>5.0000000000000001E-3</v>
      </c>
      <c r="BI40" s="54">
        <f t="shared" si="48"/>
        <v>5.0000000000000001E-3</v>
      </c>
      <c r="BJ40" s="54">
        <f t="shared" si="48"/>
        <v>5.0000000000000001E-3</v>
      </c>
      <c r="BK40" s="54">
        <f t="shared" si="49"/>
        <v>5.0000000000000001E-3</v>
      </c>
      <c r="BL40" s="54">
        <f t="shared" si="50"/>
        <v>5.0000000000000001E-3</v>
      </c>
      <c r="BM40" s="54">
        <f t="shared" si="50"/>
        <v>5.0000000000000001E-3</v>
      </c>
      <c r="BN40" s="54">
        <f t="shared" si="50"/>
        <v>5.0000000000000001E-3</v>
      </c>
      <c r="BO40" s="54">
        <f t="shared" si="50"/>
        <v>5.0000000000000001E-3</v>
      </c>
      <c r="BP40" s="54">
        <f t="shared" si="51"/>
        <v>5.0000000000000001E-3</v>
      </c>
      <c r="BQ40" s="54">
        <f t="shared" si="52"/>
        <v>5.0000000000000001E-3</v>
      </c>
      <c r="BR40" s="54">
        <f t="shared" si="52"/>
        <v>5.0000000000000001E-3</v>
      </c>
      <c r="BS40" s="54">
        <f t="shared" si="52"/>
        <v>5.0000000000000001E-3</v>
      </c>
      <c r="BT40" s="54">
        <f t="shared" si="52"/>
        <v>5.0000000000000001E-3</v>
      </c>
      <c r="BU40" s="54">
        <f t="shared" si="53"/>
        <v>5.0000000000000001E-3</v>
      </c>
      <c r="BV40" s="54">
        <f t="shared" si="54"/>
        <v>5.0000000000000001E-3</v>
      </c>
      <c r="BW40" s="54">
        <f t="shared" si="55"/>
        <v>5.0000000000000001E-3</v>
      </c>
      <c r="BX40" s="54">
        <f t="shared" si="55"/>
        <v>5.0000000000000001E-3</v>
      </c>
      <c r="BY40" s="54">
        <f t="shared" si="56"/>
        <v>5.0000000000000001E-3</v>
      </c>
      <c r="BZ40" s="54">
        <f t="shared" si="56"/>
        <v>5.0000000000000001E-3</v>
      </c>
      <c r="CA40" s="54">
        <f t="shared" si="56"/>
        <v>5.0000000000000001E-3</v>
      </c>
      <c r="CB40" s="54">
        <f t="shared" si="56"/>
        <v>5.0000000000000001E-3</v>
      </c>
      <c r="CC40" s="54">
        <f t="shared" si="57"/>
        <v>5.0000000000000001E-3</v>
      </c>
      <c r="CD40" s="54">
        <f t="shared" si="57"/>
        <v>5.0000000000000001E-3</v>
      </c>
      <c r="CE40" s="54">
        <f t="shared" si="58"/>
        <v>5.0000000000000001E-3</v>
      </c>
      <c r="CF40" s="54">
        <f t="shared" si="59"/>
        <v>5.0000000000000001E-3</v>
      </c>
      <c r="CG40" s="54">
        <f t="shared" si="60"/>
        <v>5.0000000000000001E-3</v>
      </c>
      <c r="CH40" s="54">
        <f t="shared" si="61"/>
        <v>5.0000000000000001E-3</v>
      </c>
      <c r="CI40" s="54">
        <f t="shared" si="61"/>
        <v>5.0000000000000001E-3</v>
      </c>
      <c r="CJ40" s="54">
        <f t="shared" si="61"/>
        <v>5.0000000000000001E-3</v>
      </c>
      <c r="CK40" s="54">
        <f t="shared" si="61"/>
        <v>5.0000000000000001E-3</v>
      </c>
      <c r="CL40" s="54">
        <f t="shared" si="61"/>
        <v>5.0000000000000001E-3</v>
      </c>
      <c r="CM40" s="54">
        <f t="shared" si="61"/>
        <v>5.0000000000000001E-3</v>
      </c>
      <c r="CN40" s="54">
        <f t="shared" si="61"/>
        <v>5.0000000000000001E-3</v>
      </c>
      <c r="CO40" s="54">
        <f t="shared" si="61"/>
        <v>5.0000000000000001E-3</v>
      </c>
      <c r="CP40" s="54">
        <f t="shared" si="61"/>
        <v>5.0000000000000001E-3</v>
      </c>
      <c r="CQ40" s="54">
        <f t="shared" si="61"/>
        <v>5.0000000000000001E-3</v>
      </c>
      <c r="CR40" s="54">
        <f t="shared" si="62"/>
        <v>5.0000000000000001E-3</v>
      </c>
      <c r="CS40" s="54">
        <f t="shared" si="62"/>
        <v>5.0000000000000001E-3</v>
      </c>
      <c r="CT40" s="54">
        <f t="shared" si="63"/>
        <v>5.0000000000000001E-3</v>
      </c>
      <c r="CU40" s="54">
        <f t="shared" si="63"/>
        <v>5.0000000000000001E-3</v>
      </c>
      <c r="CV40" s="54">
        <f t="shared" si="64"/>
        <v>5.0000000000000001E-3</v>
      </c>
      <c r="CW40" s="54">
        <f t="shared" si="64"/>
        <v>5.0000000000000001E-3</v>
      </c>
      <c r="CX40" s="54">
        <f t="shared" si="65"/>
        <v>5.0000000000000001E-3</v>
      </c>
      <c r="CY40" s="54">
        <f t="shared" si="65"/>
        <v>5.0000000000000001E-3</v>
      </c>
      <c r="CZ40" s="54">
        <f t="shared" si="65"/>
        <v>5.0000000000000001E-3</v>
      </c>
      <c r="DA40" s="54">
        <f t="shared" si="65"/>
        <v>5.0000000000000001E-3</v>
      </c>
      <c r="DB40" s="54">
        <f t="shared" si="65"/>
        <v>5.0000000000000001E-3</v>
      </c>
      <c r="DC40" s="54">
        <f t="shared" si="66"/>
        <v>5.0000000000000001E-3</v>
      </c>
      <c r="DD40" s="54">
        <f t="shared" si="66"/>
        <v>5.0000000000000001E-3</v>
      </c>
      <c r="DE40" s="54">
        <f t="shared" si="67"/>
        <v>5.0000000000000001E-3</v>
      </c>
      <c r="DF40" s="54">
        <f t="shared" si="72"/>
        <v>5.0000000000000001E-3</v>
      </c>
      <c r="DG40" s="54">
        <f t="shared" si="73"/>
        <v>5.0000000000000001E-3</v>
      </c>
      <c r="DH40" s="54">
        <f t="shared" si="73"/>
        <v>5.0000000000000001E-3</v>
      </c>
      <c r="DI40" s="54">
        <f t="shared" si="73"/>
        <v>5.0000000000000001E-3</v>
      </c>
      <c r="DJ40" s="54">
        <f t="shared" si="73"/>
        <v>5.0000000000000001E-3</v>
      </c>
      <c r="DK40" s="54">
        <f t="shared" si="73"/>
        <v>5.0000000000000001E-3</v>
      </c>
      <c r="DL40" s="54">
        <f t="shared" si="73"/>
        <v>5.0000000000000001E-3</v>
      </c>
      <c r="DM40" s="54">
        <f t="shared" si="73"/>
        <v>5.0000000000000001E-3</v>
      </c>
      <c r="DN40" s="54">
        <f t="shared" si="73"/>
        <v>5.0000000000000001E-3</v>
      </c>
      <c r="DO40" s="54">
        <f t="shared" si="74"/>
        <v>5.0000000000000001E-3</v>
      </c>
      <c r="DP40" s="54">
        <f t="shared" si="32"/>
        <v>5.0000000000000001E-3</v>
      </c>
      <c r="DQ40" s="54">
        <f t="shared" si="32"/>
        <v>5.0000000000000001E-3</v>
      </c>
      <c r="DR40" s="54">
        <f t="shared" si="32"/>
        <v>5.0000000000000001E-3</v>
      </c>
      <c r="DS40" s="54">
        <f t="shared" si="32"/>
        <v>5.0000000000000001E-3</v>
      </c>
      <c r="DT40" s="54">
        <f t="shared" si="32"/>
        <v>5.0000000000000001E-3</v>
      </c>
      <c r="DU40" s="54">
        <f t="shared" si="32"/>
        <v>5.0000000000000001E-3</v>
      </c>
      <c r="DV40" s="54">
        <f t="shared" si="32"/>
        <v>5.0000000000000001E-3</v>
      </c>
      <c r="DW40" s="54">
        <f t="shared" si="32"/>
        <v>5.0000000000000001E-3</v>
      </c>
    </row>
    <row r="41" spans="1:127" ht="18" x14ac:dyDescent="0.2">
      <c r="A41" s="16">
        <f>入力シート_クロロエチレン!Q20</f>
        <v>0.3</v>
      </c>
      <c r="B41" s="23" t="s">
        <v>137</v>
      </c>
      <c r="C41" s="494" t="s">
        <v>84</v>
      </c>
      <c r="D41" s="495"/>
      <c r="E41" s="492"/>
      <c r="F41" s="1" t="s">
        <v>85</v>
      </c>
      <c r="G41" s="25">
        <f>IF(A41="",0.2,A41)</f>
        <v>0.3</v>
      </c>
      <c r="J41" s="51">
        <f>G41</f>
        <v>0.3</v>
      </c>
      <c r="K41" s="54">
        <f t="shared" si="68"/>
        <v>0.3</v>
      </c>
      <c r="L41" s="54">
        <f t="shared" si="40"/>
        <v>0.3</v>
      </c>
      <c r="M41" s="54">
        <f t="shared" si="40"/>
        <v>0.3</v>
      </c>
      <c r="N41" s="54">
        <f t="shared" si="40"/>
        <v>0.3</v>
      </c>
      <c r="O41" s="54">
        <f t="shared" si="41"/>
        <v>0.3</v>
      </c>
      <c r="P41" s="54">
        <f t="shared" si="41"/>
        <v>0.3</v>
      </c>
      <c r="Q41" s="54">
        <f t="shared" si="41"/>
        <v>0.3</v>
      </c>
      <c r="R41" s="54">
        <f t="shared" si="42"/>
        <v>0.3</v>
      </c>
      <c r="S41" s="54">
        <f t="shared" si="42"/>
        <v>0.3</v>
      </c>
      <c r="T41" s="54">
        <f t="shared" si="42"/>
        <v>0.3</v>
      </c>
      <c r="U41" s="51">
        <f t="shared" si="69"/>
        <v>0.3</v>
      </c>
      <c r="V41" s="54">
        <f t="shared" si="70"/>
        <v>0.3</v>
      </c>
      <c r="W41" s="54">
        <f t="shared" si="70"/>
        <v>0.3</v>
      </c>
      <c r="X41" s="54">
        <f t="shared" si="70"/>
        <v>0.3</v>
      </c>
      <c r="Y41" s="54">
        <f t="shared" si="70"/>
        <v>0.3</v>
      </c>
      <c r="Z41" s="54">
        <f t="shared" si="70"/>
        <v>0.3</v>
      </c>
      <c r="AA41" s="54">
        <f t="shared" si="70"/>
        <v>0.3</v>
      </c>
      <c r="AB41" s="54">
        <f t="shared" si="70"/>
        <v>0.3</v>
      </c>
      <c r="AC41" s="54">
        <f t="shared" si="70"/>
        <v>0.3</v>
      </c>
      <c r="AD41" s="54">
        <f t="shared" si="70"/>
        <v>0.3</v>
      </c>
      <c r="AE41" s="54">
        <f t="shared" si="70"/>
        <v>0.3</v>
      </c>
      <c r="AF41" s="54">
        <f t="shared" si="70"/>
        <v>0.3</v>
      </c>
      <c r="AG41" s="54">
        <f t="shared" si="70"/>
        <v>0.3</v>
      </c>
      <c r="AH41" s="54">
        <f t="shared" si="44"/>
        <v>0.3</v>
      </c>
      <c r="AI41" s="54">
        <f t="shared" si="44"/>
        <v>0.3</v>
      </c>
      <c r="AJ41" s="54">
        <f t="shared" si="44"/>
        <v>0.3</v>
      </c>
      <c r="AK41" s="54">
        <f t="shared" si="45"/>
        <v>0.3</v>
      </c>
      <c r="AL41" s="54">
        <f t="shared" si="45"/>
        <v>0.3</v>
      </c>
      <c r="AM41" s="54">
        <f t="shared" si="45"/>
        <v>0.3</v>
      </c>
      <c r="AN41" s="54">
        <f t="shared" si="46"/>
        <v>0.3</v>
      </c>
      <c r="AO41" s="54">
        <f t="shared" si="46"/>
        <v>0.3</v>
      </c>
      <c r="AP41" s="54">
        <f t="shared" si="46"/>
        <v>0.3</v>
      </c>
      <c r="AQ41" s="54">
        <f t="shared" si="46"/>
        <v>0.3</v>
      </c>
      <c r="AR41" s="54">
        <f t="shared" si="46"/>
        <v>0.3</v>
      </c>
      <c r="AS41" s="54">
        <f t="shared" si="46"/>
        <v>0.3</v>
      </c>
      <c r="AT41" s="54">
        <f t="shared" si="46"/>
        <v>0.3</v>
      </c>
      <c r="AU41" s="54">
        <f t="shared" si="46"/>
        <v>0.3</v>
      </c>
      <c r="AV41" s="54">
        <f t="shared" si="46"/>
        <v>0.3</v>
      </c>
      <c r="AW41" s="54">
        <f t="shared" si="46"/>
        <v>0.3</v>
      </c>
      <c r="AX41" s="54">
        <f t="shared" si="46"/>
        <v>0.3</v>
      </c>
      <c r="AY41" s="54">
        <f t="shared" si="46"/>
        <v>0.3</v>
      </c>
      <c r="AZ41" s="54">
        <f t="shared" si="46"/>
        <v>0.3</v>
      </c>
      <c r="BA41" s="54">
        <f t="shared" si="46"/>
        <v>0.3</v>
      </c>
      <c r="BB41" s="54">
        <f t="shared" si="46"/>
        <v>0.3</v>
      </c>
      <c r="BC41" s="54">
        <f t="shared" si="46"/>
        <v>0.3</v>
      </c>
      <c r="BD41" s="54">
        <f t="shared" si="46"/>
        <v>0.3</v>
      </c>
      <c r="BE41" s="54">
        <f t="shared" si="46"/>
        <v>0.3</v>
      </c>
      <c r="BF41" s="54">
        <f t="shared" si="46"/>
        <v>0.3</v>
      </c>
      <c r="BG41" s="54">
        <f t="shared" si="47"/>
        <v>0.3</v>
      </c>
      <c r="BH41" s="54">
        <f t="shared" si="47"/>
        <v>0.3</v>
      </c>
      <c r="BI41" s="54">
        <f t="shared" si="48"/>
        <v>0.3</v>
      </c>
      <c r="BJ41" s="54">
        <f t="shared" si="48"/>
        <v>0.3</v>
      </c>
      <c r="BK41" s="54">
        <f t="shared" si="49"/>
        <v>0.3</v>
      </c>
      <c r="BL41" s="54">
        <f t="shared" si="50"/>
        <v>0.3</v>
      </c>
      <c r="BM41" s="54">
        <f t="shared" si="50"/>
        <v>0.3</v>
      </c>
      <c r="BN41" s="54">
        <f t="shared" si="50"/>
        <v>0.3</v>
      </c>
      <c r="BO41" s="54">
        <f t="shared" si="50"/>
        <v>0.3</v>
      </c>
      <c r="BP41" s="54">
        <f t="shared" si="51"/>
        <v>0.3</v>
      </c>
      <c r="BQ41" s="54">
        <f t="shared" si="52"/>
        <v>0.3</v>
      </c>
      <c r="BR41" s="54">
        <f t="shared" si="52"/>
        <v>0.3</v>
      </c>
      <c r="BS41" s="54">
        <f t="shared" si="52"/>
        <v>0.3</v>
      </c>
      <c r="BT41" s="54">
        <f t="shared" si="52"/>
        <v>0.3</v>
      </c>
      <c r="BU41" s="54">
        <f t="shared" si="53"/>
        <v>0.3</v>
      </c>
      <c r="BV41" s="54">
        <f t="shared" si="54"/>
        <v>0.3</v>
      </c>
      <c r="BW41" s="54">
        <f t="shared" si="55"/>
        <v>0.3</v>
      </c>
      <c r="BX41" s="54">
        <f t="shared" si="55"/>
        <v>0.3</v>
      </c>
      <c r="BY41" s="54">
        <f t="shared" si="56"/>
        <v>0.3</v>
      </c>
      <c r="BZ41" s="54">
        <f t="shared" si="56"/>
        <v>0.3</v>
      </c>
      <c r="CA41" s="54">
        <f t="shared" si="56"/>
        <v>0.3</v>
      </c>
      <c r="CB41" s="54">
        <f t="shared" si="56"/>
        <v>0.3</v>
      </c>
      <c r="CC41" s="54">
        <f t="shared" si="57"/>
        <v>0.3</v>
      </c>
      <c r="CD41" s="54">
        <f t="shared" si="57"/>
        <v>0.3</v>
      </c>
      <c r="CE41" s="54">
        <f t="shared" si="58"/>
        <v>0.3</v>
      </c>
      <c r="CF41" s="54">
        <f t="shared" si="59"/>
        <v>0.3</v>
      </c>
      <c r="CG41" s="54">
        <f t="shared" si="60"/>
        <v>0.3</v>
      </c>
      <c r="CH41" s="54">
        <f t="shared" si="61"/>
        <v>0.3</v>
      </c>
      <c r="CI41" s="54">
        <f t="shared" si="61"/>
        <v>0.3</v>
      </c>
      <c r="CJ41" s="54">
        <f t="shared" si="61"/>
        <v>0.3</v>
      </c>
      <c r="CK41" s="54">
        <f t="shared" si="61"/>
        <v>0.3</v>
      </c>
      <c r="CL41" s="54">
        <f t="shared" si="61"/>
        <v>0.3</v>
      </c>
      <c r="CM41" s="54">
        <f t="shared" si="61"/>
        <v>0.3</v>
      </c>
      <c r="CN41" s="54">
        <f t="shared" si="61"/>
        <v>0.3</v>
      </c>
      <c r="CO41" s="54">
        <f t="shared" si="61"/>
        <v>0.3</v>
      </c>
      <c r="CP41" s="54">
        <f t="shared" si="61"/>
        <v>0.3</v>
      </c>
      <c r="CQ41" s="54">
        <f t="shared" si="61"/>
        <v>0.3</v>
      </c>
      <c r="CR41" s="54">
        <f t="shared" si="62"/>
        <v>0.3</v>
      </c>
      <c r="CS41" s="54">
        <f t="shared" si="62"/>
        <v>0.3</v>
      </c>
      <c r="CT41" s="54">
        <f t="shared" si="63"/>
        <v>0.3</v>
      </c>
      <c r="CU41" s="54">
        <f t="shared" si="63"/>
        <v>0.3</v>
      </c>
      <c r="CV41" s="54">
        <f t="shared" si="64"/>
        <v>0.3</v>
      </c>
      <c r="CW41" s="54">
        <f t="shared" si="64"/>
        <v>0.3</v>
      </c>
      <c r="CX41" s="54">
        <f t="shared" si="65"/>
        <v>0.3</v>
      </c>
      <c r="CY41" s="54">
        <f t="shared" si="65"/>
        <v>0.3</v>
      </c>
      <c r="CZ41" s="54">
        <f t="shared" si="65"/>
        <v>0.3</v>
      </c>
      <c r="DA41" s="54">
        <f t="shared" si="65"/>
        <v>0.3</v>
      </c>
      <c r="DB41" s="54">
        <f t="shared" si="65"/>
        <v>0.3</v>
      </c>
      <c r="DC41" s="54">
        <f t="shared" si="66"/>
        <v>0.3</v>
      </c>
      <c r="DD41" s="54">
        <f t="shared" si="66"/>
        <v>0.3</v>
      </c>
      <c r="DE41" s="54">
        <f t="shared" si="67"/>
        <v>0.3</v>
      </c>
      <c r="DF41" s="54">
        <f t="shared" si="72"/>
        <v>0.3</v>
      </c>
      <c r="DG41" s="54">
        <f t="shared" si="73"/>
        <v>0.3</v>
      </c>
      <c r="DH41" s="54">
        <f t="shared" si="73"/>
        <v>0.3</v>
      </c>
      <c r="DI41" s="54">
        <f t="shared" si="73"/>
        <v>0.3</v>
      </c>
      <c r="DJ41" s="54">
        <f t="shared" si="73"/>
        <v>0.3</v>
      </c>
      <c r="DK41" s="54">
        <f t="shared" si="73"/>
        <v>0.3</v>
      </c>
      <c r="DL41" s="54">
        <f t="shared" si="73"/>
        <v>0.3</v>
      </c>
      <c r="DM41" s="54">
        <f t="shared" si="73"/>
        <v>0.3</v>
      </c>
      <c r="DN41" s="54">
        <f t="shared" si="73"/>
        <v>0.3</v>
      </c>
      <c r="DO41" s="54">
        <f t="shared" si="74"/>
        <v>0.3</v>
      </c>
      <c r="DP41" s="54">
        <f t="shared" si="32"/>
        <v>0.3</v>
      </c>
      <c r="DQ41" s="54">
        <f t="shared" si="32"/>
        <v>0.3</v>
      </c>
      <c r="DR41" s="54">
        <f t="shared" si="32"/>
        <v>0.3</v>
      </c>
      <c r="DS41" s="54">
        <f t="shared" si="32"/>
        <v>0.3</v>
      </c>
      <c r="DT41" s="54">
        <f t="shared" si="32"/>
        <v>0.3</v>
      </c>
      <c r="DU41" s="54">
        <f t="shared" si="32"/>
        <v>0.3</v>
      </c>
      <c r="DV41" s="54">
        <f t="shared" si="32"/>
        <v>0.3</v>
      </c>
      <c r="DW41" s="54">
        <f t="shared" si="32"/>
        <v>0.3</v>
      </c>
    </row>
    <row r="42" spans="1:127" ht="21" x14ac:dyDescent="0.2">
      <c r="A42" s="16">
        <f>IF(+入力シート_クロロエチレン!Q12="-",0,+入力シート_クロロエチレン!Q12)</f>
        <v>7.9</v>
      </c>
      <c r="B42" s="23" t="s">
        <v>86</v>
      </c>
      <c r="C42" s="494" t="s">
        <v>87</v>
      </c>
      <c r="D42" s="495"/>
      <c r="E42" s="492"/>
      <c r="F42" s="1" t="s">
        <v>67</v>
      </c>
      <c r="G42" s="29">
        <f>IF(A42="",7,A42)</f>
        <v>7.9</v>
      </c>
      <c r="J42" s="51">
        <f>G42</f>
        <v>7.9</v>
      </c>
      <c r="K42" s="54">
        <f t="shared" si="68"/>
        <v>7.9</v>
      </c>
      <c r="L42" s="54">
        <f t="shared" si="40"/>
        <v>7.9</v>
      </c>
      <c r="M42" s="54">
        <f t="shared" si="40"/>
        <v>7.9</v>
      </c>
      <c r="N42" s="54">
        <f t="shared" si="40"/>
        <v>7.9</v>
      </c>
      <c r="O42" s="54">
        <f t="shared" si="41"/>
        <v>7.9</v>
      </c>
      <c r="P42" s="54">
        <f t="shared" si="41"/>
        <v>7.9</v>
      </c>
      <c r="Q42" s="54">
        <f t="shared" si="41"/>
        <v>7.9</v>
      </c>
      <c r="R42" s="54">
        <f t="shared" si="42"/>
        <v>7.9</v>
      </c>
      <c r="S42" s="54">
        <f t="shared" si="42"/>
        <v>7.9</v>
      </c>
      <c r="T42" s="54">
        <f t="shared" si="42"/>
        <v>7.9</v>
      </c>
      <c r="U42" s="51">
        <f t="shared" si="69"/>
        <v>7.9</v>
      </c>
      <c r="V42" s="54">
        <f t="shared" si="70"/>
        <v>7.9</v>
      </c>
      <c r="W42" s="54">
        <f t="shared" si="70"/>
        <v>7.9</v>
      </c>
      <c r="X42" s="54">
        <f t="shared" si="70"/>
        <v>7.9</v>
      </c>
      <c r="Y42" s="54">
        <f t="shared" si="70"/>
        <v>7.9</v>
      </c>
      <c r="Z42" s="54">
        <f t="shared" si="70"/>
        <v>7.9</v>
      </c>
      <c r="AA42" s="54">
        <f t="shared" si="70"/>
        <v>7.9</v>
      </c>
      <c r="AB42" s="54">
        <f t="shared" si="70"/>
        <v>7.9</v>
      </c>
      <c r="AC42" s="54">
        <f t="shared" si="70"/>
        <v>7.9</v>
      </c>
      <c r="AD42" s="54">
        <f t="shared" si="70"/>
        <v>7.9</v>
      </c>
      <c r="AE42" s="54">
        <f t="shared" si="70"/>
        <v>7.9</v>
      </c>
      <c r="AF42" s="54">
        <f t="shared" si="70"/>
        <v>7.9</v>
      </c>
      <c r="AG42" s="54">
        <f t="shared" si="70"/>
        <v>7.9</v>
      </c>
      <c r="AH42" s="54">
        <f t="shared" si="44"/>
        <v>7.9</v>
      </c>
      <c r="AI42" s="54">
        <f t="shared" si="44"/>
        <v>7.9</v>
      </c>
      <c r="AJ42" s="54">
        <f t="shared" si="44"/>
        <v>7.9</v>
      </c>
      <c r="AK42" s="54">
        <f t="shared" si="45"/>
        <v>7.9</v>
      </c>
      <c r="AL42" s="54">
        <f t="shared" si="45"/>
        <v>7.9</v>
      </c>
      <c r="AM42" s="54">
        <f t="shared" si="45"/>
        <v>7.9</v>
      </c>
      <c r="AN42" s="54">
        <f t="shared" si="46"/>
        <v>7.9</v>
      </c>
      <c r="AO42" s="54">
        <f t="shared" si="46"/>
        <v>7.9</v>
      </c>
      <c r="AP42" s="54">
        <f t="shared" si="46"/>
        <v>7.9</v>
      </c>
      <c r="AQ42" s="54">
        <f t="shared" si="46"/>
        <v>7.9</v>
      </c>
      <c r="AR42" s="54">
        <f t="shared" si="46"/>
        <v>7.9</v>
      </c>
      <c r="AS42" s="54">
        <f t="shared" si="46"/>
        <v>7.9</v>
      </c>
      <c r="AT42" s="54">
        <f t="shared" si="46"/>
        <v>7.9</v>
      </c>
      <c r="AU42" s="54">
        <f t="shared" si="46"/>
        <v>7.9</v>
      </c>
      <c r="AV42" s="54">
        <f t="shared" si="46"/>
        <v>7.9</v>
      </c>
      <c r="AW42" s="54">
        <f t="shared" si="46"/>
        <v>7.9</v>
      </c>
      <c r="AX42" s="54">
        <f t="shared" si="46"/>
        <v>7.9</v>
      </c>
      <c r="AY42" s="54">
        <f t="shared" si="46"/>
        <v>7.9</v>
      </c>
      <c r="AZ42" s="54">
        <f t="shared" si="46"/>
        <v>7.9</v>
      </c>
      <c r="BA42" s="54">
        <f t="shared" si="46"/>
        <v>7.9</v>
      </c>
      <c r="BB42" s="54">
        <f t="shared" si="46"/>
        <v>7.9</v>
      </c>
      <c r="BC42" s="54">
        <f t="shared" si="46"/>
        <v>7.9</v>
      </c>
      <c r="BD42" s="54">
        <f t="shared" si="46"/>
        <v>7.9</v>
      </c>
      <c r="BE42" s="54">
        <f t="shared" si="46"/>
        <v>7.9</v>
      </c>
      <c r="BF42" s="54">
        <f t="shared" si="46"/>
        <v>7.9</v>
      </c>
      <c r="BG42" s="54">
        <f t="shared" si="47"/>
        <v>7.9</v>
      </c>
      <c r="BH42" s="54">
        <f t="shared" si="47"/>
        <v>7.9</v>
      </c>
      <c r="BI42" s="54">
        <f t="shared" si="48"/>
        <v>7.9</v>
      </c>
      <c r="BJ42" s="54">
        <f t="shared" si="48"/>
        <v>7.9</v>
      </c>
      <c r="BK42" s="54">
        <f t="shared" si="49"/>
        <v>7.9</v>
      </c>
      <c r="BL42" s="54">
        <f t="shared" si="50"/>
        <v>7.9</v>
      </c>
      <c r="BM42" s="54">
        <f t="shared" si="50"/>
        <v>7.9</v>
      </c>
      <c r="BN42" s="54">
        <f t="shared" si="50"/>
        <v>7.9</v>
      </c>
      <c r="BO42" s="54">
        <f t="shared" si="50"/>
        <v>7.9</v>
      </c>
      <c r="BP42" s="54">
        <f t="shared" si="51"/>
        <v>7.9</v>
      </c>
      <c r="BQ42" s="54">
        <f t="shared" si="52"/>
        <v>7.9</v>
      </c>
      <c r="BR42" s="54">
        <f t="shared" si="52"/>
        <v>7.9</v>
      </c>
      <c r="BS42" s="54">
        <f t="shared" si="52"/>
        <v>7.9</v>
      </c>
      <c r="BT42" s="54">
        <f t="shared" si="52"/>
        <v>7.9</v>
      </c>
      <c r="BU42" s="54">
        <f t="shared" si="53"/>
        <v>7.9</v>
      </c>
      <c r="BV42" s="54">
        <f t="shared" si="54"/>
        <v>7.9</v>
      </c>
      <c r="BW42" s="54">
        <f t="shared" si="55"/>
        <v>7.9</v>
      </c>
      <c r="BX42" s="54">
        <f t="shared" si="55"/>
        <v>7.9</v>
      </c>
      <c r="BY42" s="54">
        <f t="shared" si="56"/>
        <v>7.9</v>
      </c>
      <c r="BZ42" s="54">
        <f t="shared" si="56"/>
        <v>7.9</v>
      </c>
      <c r="CA42" s="54">
        <f t="shared" si="56"/>
        <v>7.9</v>
      </c>
      <c r="CB42" s="54">
        <f t="shared" si="56"/>
        <v>7.9</v>
      </c>
      <c r="CC42" s="54">
        <f t="shared" si="57"/>
        <v>7.9</v>
      </c>
      <c r="CD42" s="54">
        <f t="shared" si="57"/>
        <v>7.9</v>
      </c>
      <c r="CE42" s="54">
        <f t="shared" si="58"/>
        <v>7.9</v>
      </c>
      <c r="CF42" s="54">
        <f t="shared" si="59"/>
        <v>7.9</v>
      </c>
      <c r="CG42" s="54">
        <f t="shared" si="60"/>
        <v>7.9</v>
      </c>
      <c r="CH42" s="54">
        <f t="shared" si="61"/>
        <v>7.9</v>
      </c>
      <c r="CI42" s="54">
        <f t="shared" si="61"/>
        <v>7.9</v>
      </c>
      <c r="CJ42" s="54">
        <f t="shared" si="61"/>
        <v>7.9</v>
      </c>
      <c r="CK42" s="54">
        <f t="shared" si="61"/>
        <v>7.9</v>
      </c>
      <c r="CL42" s="54">
        <f t="shared" si="61"/>
        <v>7.9</v>
      </c>
      <c r="CM42" s="54">
        <f t="shared" si="61"/>
        <v>7.9</v>
      </c>
      <c r="CN42" s="54">
        <f t="shared" si="61"/>
        <v>7.9</v>
      </c>
      <c r="CO42" s="54">
        <f t="shared" si="61"/>
        <v>7.9</v>
      </c>
      <c r="CP42" s="54">
        <f t="shared" si="61"/>
        <v>7.9</v>
      </c>
      <c r="CQ42" s="54">
        <f t="shared" si="61"/>
        <v>7.9</v>
      </c>
      <c r="CR42" s="54">
        <f t="shared" si="62"/>
        <v>7.9</v>
      </c>
      <c r="CS42" s="54">
        <f t="shared" si="62"/>
        <v>7.9</v>
      </c>
      <c r="CT42" s="54">
        <f t="shared" si="63"/>
        <v>7.9</v>
      </c>
      <c r="CU42" s="54">
        <f t="shared" si="63"/>
        <v>7.9</v>
      </c>
      <c r="CV42" s="54">
        <f t="shared" si="64"/>
        <v>7.9</v>
      </c>
      <c r="CW42" s="54">
        <f t="shared" si="64"/>
        <v>7.9</v>
      </c>
      <c r="CX42" s="54">
        <f t="shared" si="65"/>
        <v>7.9</v>
      </c>
      <c r="CY42" s="54">
        <f t="shared" si="65"/>
        <v>7.9</v>
      </c>
      <c r="CZ42" s="54">
        <f t="shared" si="65"/>
        <v>7.9</v>
      </c>
      <c r="DA42" s="54">
        <f t="shared" si="65"/>
        <v>7.9</v>
      </c>
      <c r="DB42" s="54">
        <f t="shared" si="65"/>
        <v>7.9</v>
      </c>
      <c r="DC42" s="54">
        <f t="shared" si="66"/>
        <v>7.9</v>
      </c>
      <c r="DD42" s="54">
        <f t="shared" si="66"/>
        <v>7.9</v>
      </c>
      <c r="DE42" s="54">
        <f t="shared" si="67"/>
        <v>7.9</v>
      </c>
      <c r="DF42" s="54">
        <f t="shared" si="72"/>
        <v>7.9</v>
      </c>
      <c r="DG42" s="54">
        <f t="shared" si="73"/>
        <v>7.9</v>
      </c>
      <c r="DH42" s="54">
        <f t="shared" si="73"/>
        <v>7.9</v>
      </c>
      <c r="DI42" s="54">
        <f t="shared" si="73"/>
        <v>7.9</v>
      </c>
      <c r="DJ42" s="54">
        <f t="shared" si="73"/>
        <v>7.9</v>
      </c>
      <c r="DK42" s="54">
        <f t="shared" si="73"/>
        <v>7.9</v>
      </c>
      <c r="DL42" s="54">
        <f t="shared" si="73"/>
        <v>7.9</v>
      </c>
      <c r="DM42" s="54">
        <f t="shared" si="73"/>
        <v>7.9</v>
      </c>
      <c r="DN42" s="54">
        <f t="shared" si="73"/>
        <v>7.9</v>
      </c>
      <c r="DO42" s="54">
        <f t="shared" si="74"/>
        <v>7.9</v>
      </c>
      <c r="DP42" s="54">
        <f t="shared" si="32"/>
        <v>7.9</v>
      </c>
      <c r="DQ42" s="54">
        <f t="shared" si="32"/>
        <v>7.9</v>
      </c>
      <c r="DR42" s="54">
        <f t="shared" si="32"/>
        <v>7.9</v>
      </c>
      <c r="DS42" s="54">
        <f t="shared" si="32"/>
        <v>7.9</v>
      </c>
      <c r="DT42" s="54">
        <f t="shared" si="32"/>
        <v>7.9</v>
      </c>
      <c r="DU42" s="54">
        <f t="shared" si="32"/>
        <v>7.9</v>
      </c>
      <c r="DV42" s="54">
        <f t="shared" si="32"/>
        <v>7.9</v>
      </c>
      <c r="DW42" s="54">
        <f t="shared" si="32"/>
        <v>7.9</v>
      </c>
    </row>
    <row r="43" spans="1:127" ht="14" x14ac:dyDescent="0.3">
      <c r="A43" s="30">
        <f>入力シート_クロロエチレン!Q21</f>
        <v>0.4</v>
      </c>
      <c r="B43" s="31" t="s">
        <v>138</v>
      </c>
      <c r="C43" s="496" t="s">
        <v>126</v>
      </c>
      <c r="D43" s="496"/>
      <c r="E43" s="496"/>
      <c r="F43" s="289" t="s">
        <v>140</v>
      </c>
      <c r="G43" s="25">
        <f>IF(A43="",0.2,A43)</f>
        <v>0.4</v>
      </c>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36"/>
      <c r="BR43" s="36"/>
      <c r="BS43" s="36"/>
      <c r="BT43" s="36"/>
      <c r="BU43" s="36"/>
      <c r="BV43" s="36"/>
      <c r="BW43" s="36"/>
      <c r="BX43" s="36"/>
      <c r="BY43" s="36"/>
      <c r="BZ43" s="36"/>
      <c r="CA43" s="36"/>
      <c r="CB43" s="36"/>
      <c r="CC43" s="36"/>
      <c r="CD43" s="36"/>
      <c r="CE43" s="36"/>
      <c r="CF43" s="36"/>
      <c r="CG43" s="36"/>
      <c r="CH43" s="36"/>
      <c r="CI43" s="36"/>
      <c r="CJ43" s="36"/>
      <c r="CK43" s="36"/>
      <c r="CL43" s="36"/>
      <c r="CM43" s="36"/>
      <c r="CN43" s="36"/>
      <c r="CO43" s="36"/>
      <c r="CP43" s="36"/>
      <c r="CQ43" s="36"/>
      <c r="CR43" s="36"/>
      <c r="CS43" s="36"/>
      <c r="CT43" s="36"/>
      <c r="CU43" s="36"/>
      <c r="CV43" s="36"/>
      <c r="CW43" s="36"/>
      <c r="CX43" s="36"/>
      <c r="CY43" s="36"/>
      <c r="CZ43" s="36"/>
      <c r="DA43" s="36"/>
      <c r="DB43" s="36"/>
      <c r="DC43" s="36"/>
      <c r="DD43" s="36"/>
      <c r="DE43" s="36"/>
      <c r="DF43" s="36"/>
      <c r="DG43" s="36"/>
      <c r="DH43" s="36"/>
      <c r="DI43" s="36"/>
      <c r="DJ43" s="36"/>
      <c r="DK43" s="36"/>
      <c r="DL43" s="36"/>
      <c r="DM43" s="36"/>
      <c r="DN43" s="36"/>
      <c r="DO43" s="36"/>
      <c r="DP43" s="36"/>
      <c r="DQ43" s="36"/>
      <c r="DR43" s="36"/>
      <c r="DS43" s="36"/>
      <c r="DT43" s="36"/>
      <c r="DU43" s="36"/>
      <c r="DV43" s="36"/>
      <c r="DW43" s="36"/>
    </row>
    <row r="44" spans="1:127" ht="14" x14ac:dyDescent="0.3">
      <c r="A44" s="16">
        <f>入力シート_クロロエチレン!Q10</f>
        <v>1.9E-2</v>
      </c>
      <c r="B44" s="32" t="s">
        <v>88</v>
      </c>
      <c r="C44" s="493" t="s">
        <v>89</v>
      </c>
      <c r="D44" s="493"/>
      <c r="E44" s="493"/>
      <c r="F44" s="288" t="s">
        <v>90</v>
      </c>
      <c r="G44" s="33">
        <f>IF(A44="",IF(G45*G46&gt;0,G45*G46,G43),A44)</f>
        <v>1.9E-2</v>
      </c>
      <c r="J44" s="51">
        <f t="shared" ref="J44:J51" si="75">G44</f>
        <v>1.9E-2</v>
      </c>
      <c r="K44" s="51">
        <f t="shared" ref="K44:N52" si="76">+J44</f>
        <v>1.9E-2</v>
      </c>
      <c r="L44" s="51">
        <f t="shared" si="76"/>
        <v>1.9E-2</v>
      </c>
      <c r="M44" s="51">
        <f t="shared" si="76"/>
        <v>1.9E-2</v>
      </c>
      <c r="N44" s="51">
        <f t="shared" si="76"/>
        <v>1.9E-2</v>
      </c>
      <c r="O44" s="51">
        <f t="shared" ref="O44:Q52" si="77">+J44</f>
        <v>1.9E-2</v>
      </c>
      <c r="P44" s="51">
        <f t="shared" si="77"/>
        <v>1.9E-2</v>
      </c>
      <c r="Q44" s="51">
        <f t="shared" si="77"/>
        <v>1.9E-2</v>
      </c>
      <c r="R44" s="51">
        <f t="shared" ref="R44:T52" si="78">+L44</f>
        <v>1.9E-2</v>
      </c>
      <c r="S44" s="51">
        <f t="shared" si="78"/>
        <v>1.9E-2</v>
      </c>
      <c r="T44" s="51">
        <f t="shared" si="78"/>
        <v>1.9E-2</v>
      </c>
      <c r="U44" s="51">
        <f t="shared" si="69"/>
        <v>1.9E-2</v>
      </c>
      <c r="V44" s="51">
        <f>+U44</f>
        <v>1.9E-2</v>
      </c>
      <c r="W44" s="51">
        <f t="shared" ref="W44:AG44" si="79">+V44</f>
        <v>1.9E-2</v>
      </c>
      <c r="X44" s="51">
        <f t="shared" si="79"/>
        <v>1.9E-2</v>
      </c>
      <c r="Y44" s="51">
        <f t="shared" si="79"/>
        <v>1.9E-2</v>
      </c>
      <c r="Z44" s="51">
        <f t="shared" si="79"/>
        <v>1.9E-2</v>
      </c>
      <c r="AA44" s="51">
        <f t="shared" si="79"/>
        <v>1.9E-2</v>
      </c>
      <c r="AB44" s="51">
        <f t="shared" si="79"/>
        <v>1.9E-2</v>
      </c>
      <c r="AC44" s="51">
        <f t="shared" si="79"/>
        <v>1.9E-2</v>
      </c>
      <c r="AD44" s="51">
        <f t="shared" si="79"/>
        <v>1.9E-2</v>
      </c>
      <c r="AE44" s="51">
        <f t="shared" si="79"/>
        <v>1.9E-2</v>
      </c>
      <c r="AF44" s="51">
        <f t="shared" si="79"/>
        <v>1.9E-2</v>
      </c>
      <c r="AG44" s="51">
        <f t="shared" si="79"/>
        <v>1.9E-2</v>
      </c>
      <c r="AH44" s="51">
        <f t="shared" ref="AH44:AJ52" si="80">+AC44</f>
        <v>1.9E-2</v>
      </c>
      <c r="AI44" s="51">
        <f t="shared" si="80"/>
        <v>1.9E-2</v>
      </c>
      <c r="AJ44" s="51">
        <f t="shared" si="80"/>
        <v>1.9E-2</v>
      </c>
      <c r="AK44" s="51">
        <f t="shared" ref="AK44:AM52" si="81">+AE44</f>
        <v>1.9E-2</v>
      </c>
      <c r="AL44" s="51">
        <f t="shared" si="81"/>
        <v>1.9E-2</v>
      </c>
      <c r="AM44" s="51">
        <f t="shared" si="81"/>
        <v>1.9E-2</v>
      </c>
      <c r="AN44" s="51">
        <f t="shared" ref="AN44:BA52" si="82">+AM44</f>
        <v>1.9E-2</v>
      </c>
      <c r="AO44" s="51">
        <f t="shared" si="82"/>
        <v>1.9E-2</v>
      </c>
      <c r="AP44" s="51">
        <f t="shared" si="82"/>
        <v>1.9E-2</v>
      </c>
      <c r="AQ44" s="51">
        <f t="shared" si="82"/>
        <v>1.9E-2</v>
      </c>
      <c r="AR44" s="51">
        <f t="shared" si="82"/>
        <v>1.9E-2</v>
      </c>
      <c r="AS44" s="51">
        <f t="shared" si="82"/>
        <v>1.9E-2</v>
      </c>
      <c r="AT44" s="51">
        <f t="shared" si="82"/>
        <v>1.9E-2</v>
      </c>
      <c r="AU44" s="51">
        <f t="shared" si="82"/>
        <v>1.9E-2</v>
      </c>
      <c r="AV44" s="51">
        <f t="shared" si="82"/>
        <v>1.9E-2</v>
      </c>
      <c r="AW44" s="51">
        <f t="shared" si="82"/>
        <v>1.9E-2</v>
      </c>
      <c r="AX44" s="51">
        <f t="shared" si="82"/>
        <v>1.9E-2</v>
      </c>
      <c r="AY44" s="51">
        <f t="shared" si="82"/>
        <v>1.9E-2</v>
      </c>
      <c r="AZ44" s="51">
        <f t="shared" si="82"/>
        <v>1.9E-2</v>
      </c>
      <c r="BA44" s="51">
        <f>+AZ44</f>
        <v>1.9E-2</v>
      </c>
      <c r="BB44" s="51">
        <f t="shared" ref="BB44:BF52" si="83">+BA44</f>
        <v>1.9E-2</v>
      </c>
      <c r="BC44" s="51">
        <f t="shared" si="83"/>
        <v>1.9E-2</v>
      </c>
      <c r="BD44" s="51">
        <f t="shared" si="83"/>
        <v>1.9E-2</v>
      </c>
      <c r="BE44" s="51">
        <f t="shared" si="83"/>
        <v>1.9E-2</v>
      </c>
      <c r="BF44" s="51">
        <f t="shared" si="83"/>
        <v>1.9E-2</v>
      </c>
      <c r="BG44" s="51">
        <f t="shared" ref="BG44:BH52" si="84">+BE44</f>
        <v>1.9E-2</v>
      </c>
      <c r="BH44" s="51">
        <f t="shared" si="84"/>
        <v>1.9E-2</v>
      </c>
      <c r="BI44" s="51">
        <f t="shared" ref="BI44:BJ52" si="85">+BH44</f>
        <v>1.9E-2</v>
      </c>
      <c r="BJ44" s="51">
        <f t="shared" si="85"/>
        <v>1.9E-2</v>
      </c>
      <c r="BK44" s="51">
        <f t="shared" ref="BK44:BK52" si="86">+AZ44</f>
        <v>1.9E-2</v>
      </c>
      <c r="BL44" s="51">
        <f t="shared" ref="BL44:BO52" si="87">+BK44</f>
        <v>1.9E-2</v>
      </c>
      <c r="BM44" s="51">
        <f t="shared" si="87"/>
        <v>1.9E-2</v>
      </c>
      <c r="BN44" s="51">
        <f t="shared" si="87"/>
        <v>1.9E-2</v>
      </c>
      <c r="BO44" s="51">
        <f t="shared" si="87"/>
        <v>1.9E-2</v>
      </c>
      <c r="BP44" s="51">
        <f t="shared" ref="BP44:BP52" si="88">+BE44</f>
        <v>1.9E-2</v>
      </c>
      <c r="BQ44" s="51">
        <f t="shared" ref="BQ44:BT52" si="89">+BP44</f>
        <v>1.9E-2</v>
      </c>
      <c r="BR44" s="51">
        <f t="shared" si="89"/>
        <v>1.9E-2</v>
      </c>
      <c r="BS44" s="51">
        <f t="shared" si="89"/>
        <v>1.9E-2</v>
      </c>
      <c r="BT44" s="51">
        <f t="shared" si="89"/>
        <v>1.9E-2</v>
      </c>
      <c r="BU44" s="51">
        <f t="shared" ref="BU44:BU52" si="90">+BJ44</f>
        <v>1.9E-2</v>
      </c>
      <c r="BV44" s="51">
        <f t="shared" ref="BV44:BV52" si="91">+BU44</f>
        <v>1.9E-2</v>
      </c>
      <c r="BW44" s="51">
        <f t="shared" ref="BW44:BX52" si="92">+BU44</f>
        <v>1.9E-2</v>
      </c>
      <c r="BX44" s="51">
        <f t="shared" si="92"/>
        <v>1.9E-2</v>
      </c>
      <c r="BY44" s="51">
        <f t="shared" ref="BY44:CB52" si="93">+BX44</f>
        <v>1.9E-2</v>
      </c>
      <c r="BZ44" s="51">
        <f t="shared" si="93"/>
        <v>1.9E-2</v>
      </c>
      <c r="CA44" s="51">
        <f t="shared" si="93"/>
        <v>1.9E-2</v>
      </c>
      <c r="CB44" s="51">
        <f t="shared" si="93"/>
        <v>1.9E-2</v>
      </c>
      <c r="CC44" s="51">
        <f t="shared" ref="CC44:CD52" si="94">+CA44</f>
        <v>1.9E-2</v>
      </c>
      <c r="CD44" s="51">
        <f t="shared" si="94"/>
        <v>1.9E-2</v>
      </c>
      <c r="CE44" s="51">
        <f t="shared" ref="CE44:CE52" si="95">+CD44</f>
        <v>1.9E-2</v>
      </c>
      <c r="CF44" s="51">
        <f t="shared" ref="CF44:CF52" si="96">+BA44</f>
        <v>1.9E-2</v>
      </c>
      <c r="CG44" s="51">
        <f t="shared" ref="CG44:CG52" si="97">+BA44</f>
        <v>1.9E-2</v>
      </c>
      <c r="CH44" s="51">
        <f t="shared" ref="CH44:CQ52" si="98">+BA44</f>
        <v>1.9E-2</v>
      </c>
      <c r="CI44" s="51">
        <f t="shared" si="98"/>
        <v>1.9E-2</v>
      </c>
      <c r="CJ44" s="51">
        <f t="shared" si="98"/>
        <v>1.9E-2</v>
      </c>
      <c r="CK44" s="51">
        <f t="shared" si="98"/>
        <v>1.9E-2</v>
      </c>
      <c r="CL44" s="51">
        <f t="shared" si="98"/>
        <v>1.9E-2</v>
      </c>
      <c r="CM44" s="51">
        <f t="shared" si="98"/>
        <v>1.9E-2</v>
      </c>
      <c r="CN44" s="51">
        <f t="shared" si="98"/>
        <v>1.9E-2</v>
      </c>
      <c r="CO44" s="51">
        <f t="shared" si="98"/>
        <v>1.9E-2</v>
      </c>
      <c r="CP44" s="51">
        <f t="shared" si="98"/>
        <v>1.9E-2</v>
      </c>
      <c r="CQ44" s="51">
        <f t="shared" si="98"/>
        <v>1.9E-2</v>
      </c>
      <c r="CR44" s="51">
        <f t="shared" ref="CR44:CS52" si="99">+BU44</f>
        <v>1.9E-2</v>
      </c>
      <c r="CS44" s="51">
        <f t="shared" si="99"/>
        <v>1.9E-2</v>
      </c>
      <c r="CT44" s="51">
        <f t="shared" ref="CT44:CU52" si="100">+BX44</f>
        <v>1.9E-2</v>
      </c>
      <c r="CU44" s="51">
        <f t="shared" si="100"/>
        <v>1.9E-2</v>
      </c>
      <c r="CV44" s="51">
        <f t="shared" ref="CV44:CW52" si="101">+BU44</f>
        <v>1.9E-2</v>
      </c>
      <c r="CW44" s="51">
        <f t="shared" si="101"/>
        <v>1.9E-2</v>
      </c>
      <c r="CX44" s="51">
        <f t="shared" ref="CX44:DB52" si="102">+BX44</f>
        <v>1.9E-2</v>
      </c>
      <c r="CY44" s="51">
        <f t="shared" si="102"/>
        <v>1.9E-2</v>
      </c>
      <c r="CZ44" s="51">
        <f t="shared" si="102"/>
        <v>1.9E-2</v>
      </c>
      <c r="DA44" s="51">
        <f t="shared" si="102"/>
        <v>1.9E-2</v>
      </c>
      <c r="DB44" s="51">
        <f t="shared" si="102"/>
        <v>1.9E-2</v>
      </c>
      <c r="DC44" s="51">
        <f t="shared" ref="DC44:DD52" si="103">+CD44</f>
        <v>1.9E-2</v>
      </c>
      <c r="DD44" s="51">
        <f t="shared" si="103"/>
        <v>1.9E-2</v>
      </c>
      <c r="DE44" s="51">
        <f t="shared" ref="DE44:DE52" si="104">+CE44</f>
        <v>1.9E-2</v>
      </c>
      <c r="DF44" s="51">
        <f t="shared" ref="DF44:DF52" si="105">+BU44</f>
        <v>1.9E-2</v>
      </c>
      <c r="DG44" s="51">
        <f t="shared" ref="DG44:DN52" si="106">+DF44</f>
        <v>1.9E-2</v>
      </c>
      <c r="DH44" s="51">
        <f t="shared" si="106"/>
        <v>1.9E-2</v>
      </c>
      <c r="DI44" s="51">
        <f t="shared" si="106"/>
        <v>1.9E-2</v>
      </c>
      <c r="DJ44" s="51">
        <f t="shared" si="106"/>
        <v>1.9E-2</v>
      </c>
      <c r="DK44" s="51">
        <f t="shared" si="106"/>
        <v>1.9E-2</v>
      </c>
      <c r="DL44" s="51">
        <f t="shared" si="106"/>
        <v>1.9E-2</v>
      </c>
      <c r="DM44" s="51">
        <f t="shared" si="106"/>
        <v>1.9E-2</v>
      </c>
      <c r="DN44" s="51">
        <f t="shared" si="106"/>
        <v>1.9E-2</v>
      </c>
      <c r="DO44" s="51">
        <f t="shared" ref="DO44:DO52" si="107">+DE44</f>
        <v>1.9E-2</v>
      </c>
      <c r="DP44" s="51">
        <f t="shared" ref="DP44:DW52" si="108">+DO44</f>
        <v>1.9E-2</v>
      </c>
      <c r="DQ44" s="51">
        <f t="shared" si="108"/>
        <v>1.9E-2</v>
      </c>
      <c r="DR44" s="51">
        <f t="shared" si="108"/>
        <v>1.9E-2</v>
      </c>
      <c r="DS44" s="51">
        <f t="shared" si="108"/>
        <v>1.9E-2</v>
      </c>
      <c r="DT44" s="51">
        <f t="shared" si="108"/>
        <v>1.9E-2</v>
      </c>
      <c r="DU44" s="51">
        <f t="shared" si="108"/>
        <v>1.9E-2</v>
      </c>
      <c r="DV44" s="51">
        <f t="shared" si="108"/>
        <v>1.9E-2</v>
      </c>
      <c r="DW44" s="51">
        <f t="shared" si="108"/>
        <v>1.9E-2</v>
      </c>
    </row>
    <row r="45" spans="1:127" ht="18" x14ac:dyDescent="0.4">
      <c r="A45" s="16">
        <f>入力シート_クロロエチレン!Q11</f>
        <v>19</v>
      </c>
      <c r="B45" s="20" t="s">
        <v>91</v>
      </c>
      <c r="C45" s="493" t="s">
        <v>92</v>
      </c>
      <c r="D45" s="493"/>
      <c r="E45" s="493"/>
      <c r="F45" s="288" t="s">
        <v>93</v>
      </c>
      <c r="G45" s="33">
        <f>IF(A45="",154.9,A45)</f>
        <v>19</v>
      </c>
      <c r="J45" s="51">
        <f t="shared" si="75"/>
        <v>19</v>
      </c>
      <c r="K45" s="51">
        <f t="shared" si="76"/>
        <v>19</v>
      </c>
      <c r="L45" s="51">
        <f t="shared" si="76"/>
        <v>19</v>
      </c>
      <c r="M45" s="51">
        <f t="shared" si="76"/>
        <v>19</v>
      </c>
      <c r="N45" s="51">
        <f t="shared" si="76"/>
        <v>19</v>
      </c>
      <c r="O45" s="51">
        <f t="shared" si="77"/>
        <v>19</v>
      </c>
      <c r="P45" s="51">
        <f t="shared" si="77"/>
        <v>19</v>
      </c>
      <c r="Q45" s="51">
        <f t="shared" si="77"/>
        <v>19</v>
      </c>
      <c r="R45" s="51">
        <f t="shared" si="78"/>
        <v>19</v>
      </c>
      <c r="S45" s="51">
        <f t="shared" si="78"/>
        <v>19</v>
      </c>
      <c r="T45" s="51">
        <f t="shared" si="78"/>
        <v>19</v>
      </c>
      <c r="U45" s="51">
        <f t="shared" si="69"/>
        <v>19</v>
      </c>
      <c r="V45" s="51">
        <f t="shared" ref="V45:AG52" si="109">+U45</f>
        <v>19</v>
      </c>
      <c r="W45" s="51">
        <f t="shared" si="109"/>
        <v>19</v>
      </c>
      <c r="X45" s="51">
        <f t="shared" si="109"/>
        <v>19</v>
      </c>
      <c r="Y45" s="51">
        <f t="shared" si="109"/>
        <v>19</v>
      </c>
      <c r="Z45" s="51">
        <f t="shared" si="109"/>
        <v>19</v>
      </c>
      <c r="AA45" s="51">
        <f t="shared" si="109"/>
        <v>19</v>
      </c>
      <c r="AB45" s="51">
        <f t="shared" si="109"/>
        <v>19</v>
      </c>
      <c r="AC45" s="51">
        <f t="shared" si="109"/>
        <v>19</v>
      </c>
      <c r="AD45" s="51">
        <f t="shared" si="109"/>
        <v>19</v>
      </c>
      <c r="AE45" s="51">
        <f t="shared" si="109"/>
        <v>19</v>
      </c>
      <c r="AF45" s="51">
        <f t="shared" si="109"/>
        <v>19</v>
      </c>
      <c r="AG45" s="51">
        <f t="shared" si="109"/>
        <v>19</v>
      </c>
      <c r="AH45" s="51">
        <f t="shared" si="80"/>
        <v>19</v>
      </c>
      <c r="AI45" s="51">
        <f t="shared" si="80"/>
        <v>19</v>
      </c>
      <c r="AJ45" s="51">
        <f t="shared" si="80"/>
        <v>19</v>
      </c>
      <c r="AK45" s="51">
        <f t="shared" si="81"/>
        <v>19</v>
      </c>
      <c r="AL45" s="51">
        <f t="shared" si="81"/>
        <v>19</v>
      </c>
      <c r="AM45" s="51">
        <f t="shared" si="81"/>
        <v>19</v>
      </c>
      <c r="AN45" s="51">
        <f t="shared" si="82"/>
        <v>19</v>
      </c>
      <c r="AO45" s="51">
        <f t="shared" si="82"/>
        <v>19</v>
      </c>
      <c r="AP45" s="51">
        <f t="shared" si="82"/>
        <v>19</v>
      </c>
      <c r="AQ45" s="51">
        <f t="shared" si="82"/>
        <v>19</v>
      </c>
      <c r="AR45" s="51">
        <f t="shared" si="82"/>
        <v>19</v>
      </c>
      <c r="AS45" s="51">
        <f t="shared" si="82"/>
        <v>19</v>
      </c>
      <c r="AT45" s="51">
        <f t="shared" si="82"/>
        <v>19</v>
      </c>
      <c r="AU45" s="51">
        <f t="shared" si="82"/>
        <v>19</v>
      </c>
      <c r="AV45" s="51">
        <f t="shared" si="82"/>
        <v>19</v>
      </c>
      <c r="AW45" s="51">
        <f t="shared" si="82"/>
        <v>19</v>
      </c>
      <c r="AX45" s="51">
        <f t="shared" si="82"/>
        <v>19</v>
      </c>
      <c r="AY45" s="51">
        <f t="shared" si="82"/>
        <v>19</v>
      </c>
      <c r="AZ45" s="51">
        <f t="shared" si="82"/>
        <v>19</v>
      </c>
      <c r="BA45" s="51">
        <f>+AZ45</f>
        <v>19</v>
      </c>
      <c r="BB45" s="51">
        <f t="shared" si="83"/>
        <v>19</v>
      </c>
      <c r="BC45" s="51">
        <f t="shared" si="83"/>
        <v>19</v>
      </c>
      <c r="BD45" s="51">
        <f t="shared" si="83"/>
        <v>19</v>
      </c>
      <c r="BE45" s="51">
        <f t="shared" si="83"/>
        <v>19</v>
      </c>
      <c r="BF45" s="51">
        <f t="shared" si="83"/>
        <v>19</v>
      </c>
      <c r="BG45" s="51">
        <f t="shared" si="84"/>
        <v>19</v>
      </c>
      <c r="BH45" s="51">
        <f t="shared" si="84"/>
        <v>19</v>
      </c>
      <c r="BI45" s="51">
        <f t="shared" si="85"/>
        <v>19</v>
      </c>
      <c r="BJ45" s="51">
        <f t="shared" si="85"/>
        <v>19</v>
      </c>
      <c r="BK45" s="51">
        <f t="shared" si="86"/>
        <v>19</v>
      </c>
      <c r="BL45" s="51">
        <f t="shared" si="87"/>
        <v>19</v>
      </c>
      <c r="BM45" s="51">
        <f t="shared" si="87"/>
        <v>19</v>
      </c>
      <c r="BN45" s="51">
        <f t="shared" si="87"/>
        <v>19</v>
      </c>
      <c r="BO45" s="51">
        <f t="shared" si="87"/>
        <v>19</v>
      </c>
      <c r="BP45" s="51">
        <f t="shared" si="88"/>
        <v>19</v>
      </c>
      <c r="BQ45" s="51">
        <f t="shared" si="89"/>
        <v>19</v>
      </c>
      <c r="BR45" s="51">
        <f t="shared" si="89"/>
        <v>19</v>
      </c>
      <c r="BS45" s="51">
        <f t="shared" si="89"/>
        <v>19</v>
      </c>
      <c r="BT45" s="51">
        <f t="shared" si="89"/>
        <v>19</v>
      </c>
      <c r="BU45" s="51">
        <f t="shared" si="90"/>
        <v>19</v>
      </c>
      <c r="BV45" s="51">
        <f t="shared" si="91"/>
        <v>19</v>
      </c>
      <c r="BW45" s="51">
        <f t="shared" si="92"/>
        <v>19</v>
      </c>
      <c r="BX45" s="51">
        <f t="shared" si="92"/>
        <v>19</v>
      </c>
      <c r="BY45" s="51">
        <f t="shared" si="93"/>
        <v>19</v>
      </c>
      <c r="BZ45" s="51">
        <f t="shared" si="93"/>
        <v>19</v>
      </c>
      <c r="CA45" s="51">
        <f t="shared" si="93"/>
        <v>19</v>
      </c>
      <c r="CB45" s="51">
        <f t="shared" si="93"/>
        <v>19</v>
      </c>
      <c r="CC45" s="51">
        <f t="shared" si="94"/>
        <v>19</v>
      </c>
      <c r="CD45" s="51">
        <f t="shared" si="94"/>
        <v>19</v>
      </c>
      <c r="CE45" s="51">
        <f t="shared" si="95"/>
        <v>19</v>
      </c>
      <c r="CF45" s="51">
        <f t="shared" si="96"/>
        <v>19</v>
      </c>
      <c r="CG45" s="51">
        <f t="shared" si="97"/>
        <v>19</v>
      </c>
      <c r="CH45" s="51">
        <f t="shared" si="98"/>
        <v>19</v>
      </c>
      <c r="CI45" s="51">
        <f t="shared" si="98"/>
        <v>19</v>
      </c>
      <c r="CJ45" s="51">
        <f t="shared" si="98"/>
        <v>19</v>
      </c>
      <c r="CK45" s="51">
        <f t="shared" si="98"/>
        <v>19</v>
      </c>
      <c r="CL45" s="51">
        <f t="shared" si="98"/>
        <v>19</v>
      </c>
      <c r="CM45" s="51">
        <f t="shared" si="98"/>
        <v>19</v>
      </c>
      <c r="CN45" s="51">
        <f t="shared" si="98"/>
        <v>19</v>
      </c>
      <c r="CO45" s="51">
        <f t="shared" si="98"/>
        <v>19</v>
      </c>
      <c r="CP45" s="51">
        <f t="shared" si="98"/>
        <v>19</v>
      </c>
      <c r="CQ45" s="51">
        <f t="shared" si="98"/>
        <v>19</v>
      </c>
      <c r="CR45" s="51">
        <f t="shared" si="99"/>
        <v>19</v>
      </c>
      <c r="CS45" s="51">
        <f t="shared" si="99"/>
        <v>19</v>
      </c>
      <c r="CT45" s="51">
        <f t="shared" si="100"/>
        <v>19</v>
      </c>
      <c r="CU45" s="51">
        <f t="shared" si="100"/>
        <v>19</v>
      </c>
      <c r="CV45" s="51">
        <f t="shared" si="101"/>
        <v>19</v>
      </c>
      <c r="CW45" s="51">
        <f t="shared" si="101"/>
        <v>19</v>
      </c>
      <c r="CX45" s="51">
        <f t="shared" si="102"/>
        <v>19</v>
      </c>
      <c r="CY45" s="51">
        <f t="shared" si="102"/>
        <v>19</v>
      </c>
      <c r="CZ45" s="51">
        <f t="shared" si="102"/>
        <v>19</v>
      </c>
      <c r="DA45" s="51">
        <f t="shared" si="102"/>
        <v>19</v>
      </c>
      <c r="DB45" s="51">
        <f t="shared" si="102"/>
        <v>19</v>
      </c>
      <c r="DC45" s="51">
        <f t="shared" si="103"/>
        <v>19</v>
      </c>
      <c r="DD45" s="51">
        <f t="shared" si="103"/>
        <v>19</v>
      </c>
      <c r="DE45" s="51">
        <f t="shared" si="104"/>
        <v>19</v>
      </c>
      <c r="DF45" s="51">
        <f t="shared" si="105"/>
        <v>19</v>
      </c>
      <c r="DG45" s="51">
        <f t="shared" si="106"/>
        <v>19</v>
      </c>
      <c r="DH45" s="51">
        <f t="shared" si="106"/>
        <v>19</v>
      </c>
      <c r="DI45" s="51">
        <f t="shared" si="106"/>
        <v>19</v>
      </c>
      <c r="DJ45" s="51">
        <f t="shared" si="106"/>
        <v>19</v>
      </c>
      <c r="DK45" s="51">
        <f t="shared" si="106"/>
        <v>19</v>
      </c>
      <c r="DL45" s="51">
        <f t="shared" si="106"/>
        <v>19</v>
      </c>
      <c r="DM45" s="51">
        <f t="shared" si="106"/>
        <v>19</v>
      </c>
      <c r="DN45" s="51">
        <f t="shared" si="106"/>
        <v>19</v>
      </c>
      <c r="DO45" s="51">
        <f t="shared" si="107"/>
        <v>19</v>
      </c>
      <c r="DP45" s="51">
        <f t="shared" si="108"/>
        <v>19</v>
      </c>
      <c r="DQ45" s="51">
        <f t="shared" si="108"/>
        <v>19</v>
      </c>
      <c r="DR45" s="51">
        <f t="shared" si="108"/>
        <v>19</v>
      </c>
      <c r="DS45" s="51">
        <f t="shared" si="108"/>
        <v>19</v>
      </c>
      <c r="DT45" s="51">
        <f t="shared" si="108"/>
        <v>19</v>
      </c>
      <c r="DU45" s="51">
        <f t="shared" si="108"/>
        <v>19</v>
      </c>
      <c r="DV45" s="51">
        <f t="shared" si="108"/>
        <v>19</v>
      </c>
      <c r="DW45" s="51">
        <f t="shared" si="108"/>
        <v>19</v>
      </c>
    </row>
    <row r="46" spans="1:127" ht="18" x14ac:dyDescent="0.4">
      <c r="A46" s="16"/>
      <c r="B46" s="20" t="s">
        <v>94</v>
      </c>
      <c r="C46" s="493" t="s">
        <v>95</v>
      </c>
      <c r="D46" s="493"/>
      <c r="E46" s="493"/>
      <c r="F46" s="288" t="s">
        <v>96</v>
      </c>
      <c r="G46" s="33">
        <f>IF(A46="",0.001,A46)</f>
        <v>1E-3</v>
      </c>
      <c r="J46" s="51">
        <f t="shared" si="75"/>
        <v>1E-3</v>
      </c>
      <c r="K46" s="51">
        <f t="shared" si="76"/>
        <v>1E-3</v>
      </c>
      <c r="L46" s="51">
        <f t="shared" si="76"/>
        <v>1E-3</v>
      </c>
      <c r="M46" s="51">
        <f t="shared" si="76"/>
        <v>1E-3</v>
      </c>
      <c r="N46" s="51">
        <f t="shared" si="76"/>
        <v>1E-3</v>
      </c>
      <c r="O46" s="51">
        <f t="shared" si="77"/>
        <v>1E-3</v>
      </c>
      <c r="P46" s="51">
        <f t="shared" si="77"/>
        <v>1E-3</v>
      </c>
      <c r="Q46" s="51">
        <f t="shared" si="77"/>
        <v>1E-3</v>
      </c>
      <c r="R46" s="51">
        <f t="shared" si="78"/>
        <v>1E-3</v>
      </c>
      <c r="S46" s="51">
        <f t="shared" si="78"/>
        <v>1E-3</v>
      </c>
      <c r="T46" s="51">
        <f t="shared" si="78"/>
        <v>1E-3</v>
      </c>
      <c r="U46" s="51">
        <f t="shared" si="69"/>
        <v>1E-3</v>
      </c>
      <c r="V46" s="51">
        <f t="shared" si="109"/>
        <v>1E-3</v>
      </c>
      <c r="W46" s="51">
        <f t="shared" si="109"/>
        <v>1E-3</v>
      </c>
      <c r="X46" s="51">
        <f t="shared" si="109"/>
        <v>1E-3</v>
      </c>
      <c r="Y46" s="51">
        <f t="shared" si="109"/>
        <v>1E-3</v>
      </c>
      <c r="Z46" s="51">
        <f t="shared" si="109"/>
        <v>1E-3</v>
      </c>
      <c r="AA46" s="51">
        <f t="shared" si="109"/>
        <v>1E-3</v>
      </c>
      <c r="AB46" s="51">
        <f t="shared" si="109"/>
        <v>1E-3</v>
      </c>
      <c r="AC46" s="51">
        <f t="shared" si="109"/>
        <v>1E-3</v>
      </c>
      <c r="AD46" s="51">
        <f t="shared" si="109"/>
        <v>1E-3</v>
      </c>
      <c r="AE46" s="51">
        <f t="shared" si="109"/>
        <v>1E-3</v>
      </c>
      <c r="AF46" s="51">
        <f t="shared" si="109"/>
        <v>1E-3</v>
      </c>
      <c r="AG46" s="51">
        <f t="shared" si="109"/>
        <v>1E-3</v>
      </c>
      <c r="AH46" s="51">
        <f t="shared" si="80"/>
        <v>1E-3</v>
      </c>
      <c r="AI46" s="51">
        <f t="shared" si="80"/>
        <v>1E-3</v>
      </c>
      <c r="AJ46" s="51">
        <f t="shared" si="80"/>
        <v>1E-3</v>
      </c>
      <c r="AK46" s="51">
        <f t="shared" si="81"/>
        <v>1E-3</v>
      </c>
      <c r="AL46" s="51">
        <f t="shared" si="81"/>
        <v>1E-3</v>
      </c>
      <c r="AM46" s="51">
        <f t="shared" si="81"/>
        <v>1E-3</v>
      </c>
      <c r="AN46" s="51">
        <f t="shared" si="82"/>
        <v>1E-3</v>
      </c>
      <c r="AO46" s="51">
        <f t="shared" si="82"/>
        <v>1E-3</v>
      </c>
      <c r="AP46" s="51">
        <f t="shared" si="82"/>
        <v>1E-3</v>
      </c>
      <c r="AQ46" s="51">
        <f t="shared" si="82"/>
        <v>1E-3</v>
      </c>
      <c r="AR46" s="51">
        <f t="shared" si="82"/>
        <v>1E-3</v>
      </c>
      <c r="AS46" s="51">
        <f t="shared" si="82"/>
        <v>1E-3</v>
      </c>
      <c r="AT46" s="51">
        <f t="shared" si="82"/>
        <v>1E-3</v>
      </c>
      <c r="AU46" s="51">
        <f t="shared" si="82"/>
        <v>1E-3</v>
      </c>
      <c r="AV46" s="51">
        <f t="shared" si="82"/>
        <v>1E-3</v>
      </c>
      <c r="AW46" s="51">
        <f t="shared" si="82"/>
        <v>1E-3</v>
      </c>
      <c r="AX46" s="51">
        <f t="shared" si="82"/>
        <v>1E-3</v>
      </c>
      <c r="AY46" s="51">
        <f t="shared" si="82"/>
        <v>1E-3</v>
      </c>
      <c r="AZ46" s="51">
        <f t="shared" si="82"/>
        <v>1E-3</v>
      </c>
      <c r="BA46" s="51">
        <f t="shared" si="82"/>
        <v>1E-3</v>
      </c>
      <c r="BB46" s="51">
        <f t="shared" si="83"/>
        <v>1E-3</v>
      </c>
      <c r="BC46" s="51">
        <f t="shared" si="83"/>
        <v>1E-3</v>
      </c>
      <c r="BD46" s="51">
        <f t="shared" si="83"/>
        <v>1E-3</v>
      </c>
      <c r="BE46" s="51">
        <f t="shared" si="83"/>
        <v>1E-3</v>
      </c>
      <c r="BF46" s="51">
        <f t="shared" si="83"/>
        <v>1E-3</v>
      </c>
      <c r="BG46" s="51">
        <f t="shared" si="84"/>
        <v>1E-3</v>
      </c>
      <c r="BH46" s="51">
        <f t="shared" si="84"/>
        <v>1E-3</v>
      </c>
      <c r="BI46" s="51">
        <f t="shared" si="85"/>
        <v>1E-3</v>
      </c>
      <c r="BJ46" s="51">
        <f t="shared" si="85"/>
        <v>1E-3</v>
      </c>
      <c r="BK46" s="51">
        <f t="shared" si="86"/>
        <v>1E-3</v>
      </c>
      <c r="BL46" s="51">
        <f t="shared" si="87"/>
        <v>1E-3</v>
      </c>
      <c r="BM46" s="51">
        <f t="shared" si="87"/>
        <v>1E-3</v>
      </c>
      <c r="BN46" s="51">
        <f t="shared" si="87"/>
        <v>1E-3</v>
      </c>
      <c r="BO46" s="51">
        <f t="shared" si="87"/>
        <v>1E-3</v>
      </c>
      <c r="BP46" s="51">
        <f t="shared" si="88"/>
        <v>1E-3</v>
      </c>
      <c r="BQ46" s="51">
        <f t="shared" si="89"/>
        <v>1E-3</v>
      </c>
      <c r="BR46" s="51">
        <f t="shared" si="89"/>
        <v>1E-3</v>
      </c>
      <c r="BS46" s="51">
        <f t="shared" si="89"/>
        <v>1E-3</v>
      </c>
      <c r="BT46" s="51">
        <f t="shared" si="89"/>
        <v>1E-3</v>
      </c>
      <c r="BU46" s="51">
        <f t="shared" si="90"/>
        <v>1E-3</v>
      </c>
      <c r="BV46" s="51">
        <f t="shared" si="91"/>
        <v>1E-3</v>
      </c>
      <c r="BW46" s="51">
        <f t="shared" si="92"/>
        <v>1E-3</v>
      </c>
      <c r="BX46" s="51">
        <f t="shared" si="92"/>
        <v>1E-3</v>
      </c>
      <c r="BY46" s="51">
        <f t="shared" si="93"/>
        <v>1E-3</v>
      </c>
      <c r="BZ46" s="51">
        <f t="shared" si="93"/>
        <v>1E-3</v>
      </c>
      <c r="CA46" s="51">
        <f t="shared" si="93"/>
        <v>1E-3</v>
      </c>
      <c r="CB46" s="51">
        <f t="shared" si="93"/>
        <v>1E-3</v>
      </c>
      <c r="CC46" s="51">
        <f t="shared" si="94"/>
        <v>1E-3</v>
      </c>
      <c r="CD46" s="51">
        <f t="shared" si="94"/>
        <v>1E-3</v>
      </c>
      <c r="CE46" s="51">
        <f t="shared" si="95"/>
        <v>1E-3</v>
      </c>
      <c r="CF46" s="51">
        <f t="shared" si="96"/>
        <v>1E-3</v>
      </c>
      <c r="CG46" s="51">
        <f t="shared" si="97"/>
        <v>1E-3</v>
      </c>
      <c r="CH46" s="51">
        <f t="shared" si="98"/>
        <v>1E-3</v>
      </c>
      <c r="CI46" s="51">
        <f t="shared" si="98"/>
        <v>1E-3</v>
      </c>
      <c r="CJ46" s="51">
        <f t="shared" si="98"/>
        <v>1E-3</v>
      </c>
      <c r="CK46" s="51">
        <f t="shared" si="98"/>
        <v>1E-3</v>
      </c>
      <c r="CL46" s="51">
        <f t="shared" si="98"/>
        <v>1E-3</v>
      </c>
      <c r="CM46" s="51">
        <f t="shared" si="98"/>
        <v>1E-3</v>
      </c>
      <c r="CN46" s="51">
        <f t="shared" si="98"/>
        <v>1E-3</v>
      </c>
      <c r="CO46" s="51">
        <f t="shared" si="98"/>
        <v>1E-3</v>
      </c>
      <c r="CP46" s="51">
        <f t="shared" si="98"/>
        <v>1E-3</v>
      </c>
      <c r="CQ46" s="51">
        <f t="shared" si="98"/>
        <v>1E-3</v>
      </c>
      <c r="CR46" s="51">
        <f t="shared" si="99"/>
        <v>1E-3</v>
      </c>
      <c r="CS46" s="51">
        <f t="shared" si="99"/>
        <v>1E-3</v>
      </c>
      <c r="CT46" s="51">
        <f t="shared" si="100"/>
        <v>1E-3</v>
      </c>
      <c r="CU46" s="51">
        <f t="shared" si="100"/>
        <v>1E-3</v>
      </c>
      <c r="CV46" s="51">
        <f t="shared" si="101"/>
        <v>1E-3</v>
      </c>
      <c r="CW46" s="51">
        <f t="shared" si="101"/>
        <v>1E-3</v>
      </c>
      <c r="CX46" s="51">
        <f t="shared" si="102"/>
        <v>1E-3</v>
      </c>
      <c r="CY46" s="51">
        <f t="shared" si="102"/>
        <v>1E-3</v>
      </c>
      <c r="CZ46" s="51">
        <f t="shared" si="102"/>
        <v>1E-3</v>
      </c>
      <c r="DA46" s="51">
        <f t="shared" si="102"/>
        <v>1E-3</v>
      </c>
      <c r="DB46" s="51">
        <f t="shared" si="102"/>
        <v>1E-3</v>
      </c>
      <c r="DC46" s="51">
        <f t="shared" si="103"/>
        <v>1E-3</v>
      </c>
      <c r="DD46" s="51">
        <f t="shared" si="103"/>
        <v>1E-3</v>
      </c>
      <c r="DE46" s="51">
        <f t="shared" si="104"/>
        <v>1E-3</v>
      </c>
      <c r="DF46" s="51">
        <f t="shared" si="105"/>
        <v>1E-3</v>
      </c>
      <c r="DG46" s="51">
        <f t="shared" si="106"/>
        <v>1E-3</v>
      </c>
      <c r="DH46" s="51">
        <f t="shared" si="106"/>
        <v>1E-3</v>
      </c>
      <c r="DI46" s="51">
        <f t="shared" si="106"/>
        <v>1E-3</v>
      </c>
      <c r="DJ46" s="51">
        <f t="shared" si="106"/>
        <v>1E-3</v>
      </c>
      <c r="DK46" s="51">
        <f t="shared" si="106"/>
        <v>1E-3</v>
      </c>
      <c r="DL46" s="51">
        <f t="shared" si="106"/>
        <v>1E-3</v>
      </c>
      <c r="DM46" s="51">
        <f t="shared" si="106"/>
        <v>1E-3</v>
      </c>
      <c r="DN46" s="51">
        <f t="shared" si="106"/>
        <v>1E-3</v>
      </c>
      <c r="DO46" s="51">
        <f t="shared" si="107"/>
        <v>1E-3</v>
      </c>
      <c r="DP46" s="51">
        <f t="shared" si="108"/>
        <v>1E-3</v>
      </c>
      <c r="DQ46" s="51">
        <f t="shared" si="108"/>
        <v>1E-3</v>
      </c>
      <c r="DR46" s="51">
        <f t="shared" si="108"/>
        <v>1E-3</v>
      </c>
      <c r="DS46" s="51">
        <f t="shared" si="108"/>
        <v>1E-3</v>
      </c>
      <c r="DT46" s="51">
        <f t="shared" si="108"/>
        <v>1E-3</v>
      </c>
      <c r="DU46" s="51">
        <f t="shared" si="108"/>
        <v>1E-3</v>
      </c>
      <c r="DV46" s="51">
        <f t="shared" si="108"/>
        <v>1E-3</v>
      </c>
      <c r="DW46" s="51">
        <f t="shared" si="108"/>
        <v>1E-3</v>
      </c>
    </row>
    <row r="47" spans="1:127" ht="18" x14ac:dyDescent="0.2">
      <c r="A47" s="19"/>
      <c r="B47" s="23" t="s">
        <v>97</v>
      </c>
      <c r="C47" s="494" t="s">
        <v>98</v>
      </c>
      <c r="D47" s="495"/>
      <c r="E47" s="492"/>
      <c r="F47" s="1" t="s">
        <v>99</v>
      </c>
      <c r="G47" s="34">
        <f>IF(G42=0,0,LN(2)/G42)</f>
        <v>8.7740149437967749E-2</v>
      </c>
      <c r="J47" s="51">
        <f t="shared" si="75"/>
        <v>8.7740149437967749E-2</v>
      </c>
      <c r="K47" s="51">
        <f t="shared" si="76"/>
        <v>8.7740149437967749E-2</v>
      </c>
      <c r="L47" s="51">
        <f t="shared" si="76"/>
        <v>8.7740149437967749E-2</v>
      </c>
      <c r="M47" s="51">
        <f t="shared" si="76"/>
        <v>8.7740149437967749E-2</v>
      </c>
      <c r="N47" s="51">
        <f t="shared" si="76"/>
        <v>8.7740149437967749E-2</v>
      </c>
      <c r="O47" s="51">
        <f t="shared" si="77"/>
        <v>8.7740149437967749E-2</v>
      </c>
      <c r="P47" s="51">
        <f t="shared" si="77"/>
        <v>8.7740149437967749E-2</v>
      </c>
      <c r="Q47" s="51">
        <f t="shared" si="77"/>
        <v>8.7740149437967749E-2</v>
      </c>
      <c r="R47" s="51">
        <f t="shared" si="78"/>
        <v>8.7740149437967749E-2</v>
      </c>
      <c r="S47" s="51">
        <f t="shared" si="78"/>
        <v>8.7740149437967749E-2</v>
      </c>
      <c r="T47" s="51">
        <f t="shared" si="78"/>
        <v>8.7740149437967749E-2</v>
      </c>
      <c r="U47" s="53">
        <f t="shared" si="69"/>
        <v>8.7740149437967749E-2</v>
      </c>
      <c r="V47" s="51">
        <f t="shared" si="109"/>
        <v>8.7740149437967749E-2</v>
      </c>
      <c r="W47" s="51">
        <f t="shared" si="109"/>
        <v>8.7740149437967749E-2</v>
      </c>
      <c r="X47" s="51">
        <f t="shared" si="109"/>
        <v>8.7740149437967749E-2</v>
      </c>
      <c r="Y47" s="51">
        <f t="shared" si="109"/>
        <v>8.7740149437967749E-2</v>
      </c>
      <c r="Z47" s="51">
        <f t="shared" si="109"/>
        <v>8.7740149437967749E-2</v>
      </c>
      <c r="AA47" s="51">
        <f t="shared" si="109"/>
        <v>8.7740149437967749E-2</v>
      </c>
      <c r="AB47" s="51">
        <f t="shared" si="109"/>
        <v>8.7740149437967749E-2</v>
      </c>
      <c r="AC47" s="51">
        <f t="shared" si="109"/>
        <v>8.7740149437967749E-2</v>
      </c>
      <c r="AD47" s="51">
        <f t="shared" si="109"/>
        <v>8.7740149437967749E-2</v>
      </c>
      <c r="AE47" s="51">
        <f t="shared" si="109"/>
        <v>8.7740149437967749E-2</v>
      </c>
      <c r="AF47" s="51">
        <f t="shared" si="109"/>
        <v>8.7740149437967749E-2</v>
      </c>
      <c r="AG47" s="51">
        <f t="shared" si="109"/>
        <v>8.7740149437967749E-2</v>
      </c>
      <c r="AH47" s="51">
        <f t="shared" si="80"/>
        <v>8.7740149437967749E-2</v>
      </c>
      <c r="AI47" s="51">
        <f t="shared" si="80"/>
        <v>8.7740149437967749E-2</v>
      </c>
      <c r="AJ47" s="51">
        <f t="shared" si="80"/>
        <v>8.7740149437967749E-2</v>
      </c>
      <c r="AK47" s="51">
        <f t="shared" si="81"/>
        <v>8.7740149437967749E-2</v>
      </c>
      <c r="AL47" s="51">
        <f t="shared" si="81"/>
        <v>8.7740149437967749E-2</v>
      </c>
      <c r="AM47" s="51">
        <f t="shared" si="81"/>
        <v>8.7740149437967749E-2</v>
      </c>
      <c r="AN47" s="51">
        <f t="shared" si="82"/>
        <v>8.7740149437967749E-2</v>
      </c>
      <c r="AO47" s="51">
        <f t="shared" si="82"/>
        <v>8.7740149437967749E-2</v>
      </c>
      <c r="AP47" s="51">
        <f t="shared" si="82"/>
        <v>8.7740149437967749E-2</v>
      </c>
      <c r="AQ47" s="51">
        <f t="shared" si="82"/>
        <v>8.7740149437967749E-2</v>
      </c>
      <c r="AR47" s="51">
        <f t="shared" si="82"/>
        <v>8.7740149437967749E-2</v>
      </c>
      <c r="AS47" s="51">
        <f t="shared" si="82"/>
        <v>8.7740149437967749E-2</v>
      </c>
      <c r="AT47" s="51">
        <f t="shared" si="82"/>
        <v>8.7740149437967749E-2</v>
      </c>
      <c r="AU47" s="51">
        <f t="shared" si="82"/>
        <v>8.7740149437967749E-2</v>
      </c>
      <c r="AV47" s="51">
        <f t="shared" si="82"/>
        <v>8.7740149437967749E-2</v>
      </c>
      <c r="AW47" s="51">
        <f t="shared" si="82"/>
        <v>8.7740149437967749E-2</v>
      </c>
      <c r="AX47" s="51">
        <f t="shared" si="82"/>
        <v>8.7740149437967749E-2</v>
      </c>
      <c r="AY47" s="51">
        <f t="shared" si="82"/>
        <v>8.7740149437967749E-2</v>
      </c>
      <c r="AZ47" s="51">
        <f t="shared" si="82"/>
        <v>8.7740149437967749E-2</v>
      </c>
      <c r="BA47" s="51">
        <f t="shared" si="82"/>
        <v>8.7740149437967749E-2</v>
      </c>
      <c r="BB47" s="51">
        <f t="shared" si="83"/>
        <v>8.7740149437967749E-2</v>
      </c>
      <c r="BC47" s="51">
        <f t="shared" si="83"/>
        <v>8.7740149437967749E-2</v>
      </c>
      <c r="BD47" s="51">
        <f t="shared" si="83"/>
        <v>8.7740149437967749E-2</v>
      </c>
      <c r="BE47" s="51">
        <f t="shared" si="83"/>
        <v>8.7740149437967749E-2</v>
      </c>
      <c r="BF47" s="51">
        <f t="shared" si="83"/>
        <v>8.7740149437967749E-2</v>
      </c>
      <c r="BG47" s="51">
        <f t="shared" si="84"/>
        <v>8.7740149437967749E-2</v>
      </c>
      <c r="BH47" s="51">
        <f t="shared" si="84"/>
        <v>8.7740149437967749E-2</v>
      </c>
      <c r="BI47" s="51">
        <f t="shared" si="85"/>
        <v>8.7740149437967749E-2</v>
      </c>
      <c r="BJ47" s="51">
        <f t="shared" si="85"/>
        <v>8.7740149437967749E-2</v>
      </c>
      <c r="BK47" s="51">
        <f t="shared" si="86"/>
        <v>8.7740149437967749E-2</v>
      </c>
      <c r="BL47" s="51">
        <f t="shared" si="87"/>
        <v>8.7740149437967749E-2</v>
      </c>
      <c r="BM47" s="51">
        <f t="shared" si="87"/>
        <v>8.7740149437967749E-2</v>
      </c>
      <c r="BN47" s="51">
        <f t="shared" si="87"/>
        <v>8.7740149437967749E-2</v>
      </c>
      <c r="BO47" s="51">
        <f t="shared" si="87"/>
        <v>8.7740149437967749E-2</v>
      </c>
      <c r="BP47" s="51">
        <f t="shared" si="88"/>
        <v>8.7740149437967749E-2</v>
      </c>
      <c r="BQ47" s="51">
        <f t="shared" si="89"/>
        <v>8.7740149437967749E-2</v>
      </c>
      <c r="BR47" s="51">
        <f t="shared" si="89"/>
        <v>8.7740149437967749E-2</v>
      </c>
      <c r="BS47" s="51">
        <f t="shared" si="89"/>
        <v>8.7740149437967749E-2</v>
      </c>
      <c r="BT47" s="51">
        <f t="shared" si="89"/>
        <v>8.7740149437967749E-2</v>
      </c>
      <c r="BU47" s="51">
        <f t="shared" si="90"/>
        <v>8.7740149437967749E-2</v>
      </c>
      <c r="BV47" s="51">
        <f t="shared" si="91"/>
        <v>8.7740149437967749E-2</v>
      </c>
      <c r="BW47" s="51">
        <f t="shared" si="92"/>
        <v>8.7740149437967749E-2</v>
      </c>
      <c r="BX47" s="51">
        <f t="shared" si="92"/>
        <v>8.7740149437967749E-2</v>
      </c>
      <c r="BY47" s="51">
        <f t="shared" si="93"/>
        <v>8.7740149437967749E-2</v>
      </c>
      <c r="BZ47" s="51">
        <f t="shared" si="93"/>
        <v>8.7740149437967749E-2</v>
      </c>
      <c r="CA47" s="51">
        <f t="shared" si="93"/>
        <v>8.7740149437967749E-2</v>
      </c>
      <c r="CB47" s="51">
        <f t="shared" si="93"/>
        <v>8.7740149437967749E-2</v>
      </c>
      <c r="CC47" s="51">
        <f t="shared" si="94"/>
        <v>8.7740149437967749E-2</v>
      </c>
      <c r="CD47" s="51">
        <f t="shared" si="94"/>
        <v>8.7740149437967749E-2</v>
      </c>
      <c r="CE47" s="51">
        <f t="shared" si="95"/>
        <v>8.7740149437967749E-2</v>
      </c>
      <c r="CF47" s="51">
        <f t="shared" si="96"/>
        <v>8.7740149437967749E-2</v>
      </c>
      <c r="CG47" s="51">
        <f t="shared" si="97"/>
        <v>8.7740149437967749E-2</v>
      </c>
      <c r="CH47" s="51">
        <f t="shared" si="98"/>
        <v>8.7740149437967749E-2</v>
      </c>
      <c r="CI47" s="51">
        <f t="shared" si="98"/>
        <v>8.7740149437967749E-2</v>
      </c>
      <c r="CJ47" s="51">
        <f t="shared" si="98"/>
        <v>8.7740149437967749E-2</v>
      </c>
      <c r="CK47" s="51">
        <f t="shared" si="98"/>
        <v>8.7740149437967749E-2</v>
      </c>
      <c r="CL47" s="51">
        <f t="shared" si="98"/>
        <v>8.7740149437967749E-2</v>
      </c>
      <c r="CM47" s="51">
        <f t="shared" si="98"/>
        <v>8.7740149437967749E-2</v>
      </c>
      <c r="CN47" s="51">
        <f t="shared" si="98"/>
        <v>8.7740149437967749E-2</v>
      </c>
      <c r="CO47" s="51">
        <f t="shared" si="98"/>
        <v>8.7740149437967749E-2</v>
      </c>
      <c r="CP47" s="51">
        <f t="shared" si="98"/>
        <v>8.7740149437967749E-2</v>
      </c>
      <c r="CQ47" s="51">
        <f t="shared" si="98"/>
        <v>8.7740149437967749E-2</v>
      </c>
      <c r="CR47" s="51">
        <f t="shared" si="99"/>
        <v>8.7740149437967749E-2</v>
      </c>
      <c r="CS47" s="51">
        <f t="shared" si="99"/>
        <v>8.7740149437967749E-2</v>
      </c>
      <c r="CT47" s="51">
        <f t="shared" si="100"/>
        <v>8.7740149437967749E-2</v>
      </c>
      <c r="CU47" s="51">
        <f t="shared" si="100"/>
        <v>8.7740149437967749E-2</v>
      </c>
      <c r="CV47" s="51">
        <f t="shared" si="101"/>
        <v>8.7740149437967749E-2</v>
      </c>
      <c r="CW47" s="51">
        <f t="shared" si="101"/>
        <v>8.7740149437967749E-2</v>
      </c>
      <c r="CX47" s="51">
        <f t="shared" si="102"/>
        <v>8.7740149437967749E-2</v>
      </c>
      <c r="CY47" s="51">
        <f t="shared" si="102"/>
        <v>8.7740149437967749E-2</v>
      </c>
      <c r="CZ47" s="51">
        <f t="shared" si="102"/>
        <v>8.7740149437967749E-2</v>
      </c>
      <c r="DA47" s="51">
        <f t="shared" si="102"/>
        <v>8.7740149437967749E-2</v>
      </c>
      <c r="DB47" s="51">
        <f t="shared" si="102"/>
        <v>8.7740149437967749E-2</v>
      </c>
      <c r="DC47" s="51">
        <f t="shared" si="103"/>
        <v>8.7740149437967749E-2</v>
      </c>
      <c r="DD47" s="51">
        <f t="shared" si="103"/>
        <v>8.7740149437967749E-2</v>
      </c>
      <c r="DE47" s="51">
        <f t="shared" si="104"/>
        <v>8.7740149437967749E-2</v>
      </c>
      <c r="DF47" s="51">
        <f t="shared" si="105"/>
        <v>8.7740149437967749E-2</v>
      </c>
      <c r="DG47" s="51">
        <f t="shared" si="106"/>
        <v>8.7740149437967749E-2</v>
      </c>
      <c r="DH47" s="51">
        <f t="shared" si="106"/>
        <v>8.7740149437967749E-2</v>
      </c>
      <c r="DI47" s="51">
        <f t="shared" si="106"/>
        <v>8.7740149437967749E-2</v>
      </c>
      <c r="DJ47" s="51">
        <f t="shared" si="106"/>
        <v>8.7740149437967749E-2</v>
      </c>
      <c r="DK47" s="51">
        <f t="shared" si="106"/>
        <v>8.7740149437967749E-2</v>
      </c>
      <c r="DL47" s="51">
        <f t="shared" si="106"/>
        <v>8.7740149437967749E-2</v>
      </c>
      <c r="DM47" s="51">
        <f t="shared" si="106"/>
        <v>8.7740149437967749E-2</v>
      </c>
      <c r="DN47" s="51">
        <f t="shared" si="106"/>
        <v>8.7740149437967749E-2</v>
      </c>
      <c r="DO47" s="51">
        <f t="shared" si="107"/>
        <v>8.7740149437967749E-2</v>
      </c>
      <c r="DP47" s="51">
        <f t="shared" si="108"/>
        <v>8.7740149437967749E-2</v>
      </c>
      <c r="DQ47" s="51">
        <f t="shared" si="108"/>
        <v>8.7740149437967749E-2</v>
      </c>
      <c r="DR47" s="51">
        <f t="shared" si="108"/>
        <v>8.7740149437967749E-2</v>
      </c>
      <c r="DS47" s="51">
        <f t="shared" si="108"/>
        <v>8.7740149437967749E-2</v>
      </c>
      <c r="DT47" s="51">
        <f t="shared" si="108"/>
        <v>8.7740149437967749E-2</v>
      </c>
      <c r="DU47" s="51">
        <f t="shared" si="108"/>
        <v>8.7740149437967749E-2</v>
      </c>
      <c r="DV47" s="51">
        <f t="shared" si="108"/>
        <v>8.7740149437967749E-2</v>
      </c>
      <c r="DW47" s="51">
        <f t="shared" si="108"/>
        <v>8.7740149437967749E-2</v>
      </c>
    </row>
    <row r="48" spans="1:127" ht="18" x14ac:dyDescent="0.2">
      <c r="A48" s="19"/>
      <c r="B48" s="23" t="s">
        <v>100</v>
      </c>
      <c r="C48" s="494" t="s">
        <v>101</v>
      </c>
      <c r="D48" s="495"/>
      <c r="E48" s="492"/>
      <c r="F48" s="1" t="s">
        <v>102</v>
      </c>
      <c r="G48" s="35">
        <f>+G49*G40/G41</f>
        <v>15.768000000000002</v>
      </c>
      <c r="J48" s="51">
        <f t="shared" si="75"/>
        <v>15.768000000000002</v>
      </c>
      <c r="K48" s="51">
        <f t="shared" si="76"/>
        <v>15.768000000000002</v>
      </c>
      <c r="L48" s="51">
        <f t="shared" si="76"/>
        <v>15.768000000000002</v>
      </c>
      <c r="M48" s="51">
        <f t="shared" si="76"/>
        <v>15.768000000000002</v>
      </c>
      <c r="N48" s="51">
        <f t="shared" si="76"/>
        <v>15.768000000000002</v>
      </c>
      <c r="O48" s="51">
        <f t="shared" si="77"/>
        <v>15.768000000000002</v>
      </c>
      <c r="P48" s="51">
        <f t="shared" si="77"/>
        <v>15.768000000000002</v>
      </c>
      <c r="Q48" s="51">
        <f t="shared" si="77"/>
        <v>15.768000000000002</v>
      </c>
      <c r="R48" s="51">
        <f t="shared" si="78"/>
        <v>15.768000000000002</v>
      </c>
      <c r="S48" s="51">
        <f t="shared" si="78"/>
        <v>15.768000000000002</v>
      </c>
      <c r="T48" s="51">
        <f t="shared" si="78"/>
        <v>15.768000000000002</v>
      </c>
      <c r="U48" s="51">
        <f t="shared" si="69"/>
        <v>15.768000000000002</v>
      </c>
      <c r="V48" s="51">
        <f t="shared" si="109"/>
        <v>15.768000000000002</v>
      </c>
      <c r="W48" s="51">
        <f t="shared" si="109"/>
        <v>15.768000000000002</v>
      </c>
      <c r="X48" s="51">
        <f t="shared" si="109"/>
        <v>15.768000000000002</v>
      </c>
      <c r="Y48" s="51">
        <f t="shared" si="109"/>
        <v>15.768000000000002</v>
      </c>
      <c r="Z48" s="51">
        <f t="shared" si="109"/>
        <v>15.768000000000002</v>
      </c>
      <c r="AA48" s="51">
        <f t="shared" si="109"/>
        <v>15.768000000000002</v>
      </c>
      <c r="AB48" s="51">
        <f t="shared" si="109"/>
        <v>15.768000000000002</v>
      </c>
      <c r="AC48" s="51">
        <f t="shared" si="109"/>
        <v>15.768000000000002</v>
      </c>
      <c r="AD48" s="51">
        <f t="shared" si="109"/>
        <v>15.768000000000002</v>
      </c>
      <c r="AE48" s="51">
        <f t="shared" si="109"/>
        <v>15.768000000000002</v>
      </c>
      <c r="AF48" s="51">
        <f t="shared" si="109"/>
        <v>15.768000000000002</v>
      </c>
      <c r="AG48" s="51">
        <f t="shared" si="109"/>
        <v>15.768000000000002</v>
      </c>
      <c r="AH48" s="51">
        <f t="shared" si="80"/>
        <v>15.768000000000002</v>
      </c>
      <c r="AI48" s="51">
        <f t="shared" si="80"/>
        <v>15.768000000000002</v>
      </c>
      <c r="AJ48" s="51">
        <f t="shared" si="80"/>
        <v>15.768000000000002</v>
      </c>
      <c r="AK48" s="51">
        <f t="shared" si="81"/>
        <v>15.768000000000002</v>
      </c>
      <c r="AL48" s="51">
        <f t="shared" si="81"/>
        <v>15.768000000000002</v>
      </c>
      <c r="AM48" s="51">
        <f t="shared" si="81"/>
        <v>15.768000000000002</v>
      </c>
      <c r="AN48" s="51">
        <f t="shared" si="82"/>
        <v>15.768000000000002</v>
      </c>
      <c r="AO48" s="51">
        <f t="shared" si="82"/>
        <v>15.768000000000002</v>
      </c>
      <c r="AP48" s="51">
        <f t="shared" si="82"/>
        <v>15.768000000000002</v>
      </c>
      <c r="AQ48" s="51">
        <f t="shared" si="82"/>
        <v>15.768000000000002</v>
      </c>
      <c r="AR48" s="51">
        <f t="shared" si="82"/>
        <v>15.768000000000002</v>
      </c>
      <c r="AS48" s="51">
        <f t="shared" si="82"/>
        <v>15.768000000000002</v>
      </c>
      <c r="AT48" s="51">
        <f t="shared" si="82"/>
        <v>15.768000000000002</v>
      </c>
      <c r="AU48" s="51">
        <f t="shared" si="82"/>
        <v>15.768000000000002</v>
      </c>
      <c r="AV48" s="51">
        <f t="shared" si="82"/>
        <v>15.768000000000002</v>
      </c>
      <c r="AW48" s="51">
        <f t="shared" si="82"/>
        <v>15.768000000000002</v>
      </c>
      <c r="AX48" s="51">
        <f t="shared" si="82"/>
        <v>15.768000000000002</v>
      </c>
      <c r="AY48" s="51">
        <f t="shared" si="82"/>
        <v>15.768000000000002</v>
      </c>
      <c r="AZ48" s="51">
        <f t="shared" si="82"/>
        <v>15.768000000000002</v>
      </c>
      <c r="BA48" s="51">
        <f t="shared" si="82"/>
        <v>15.768000000000002</v>
      </c>
      <c r="BB48" s="51">
        <f t="shared" si="83"/>
        <v>15.768000000000002</v>
      </c>
      <c r="BC48" s="51">
        <f t="shared" si="83"/>
        <v>15.768000000000002</v>
      </c>
      <c r="BD48" s="51">
        <f t="shared" si="83"/>
        <v>15.768000000000002</v>
      </c>
      <c r="BE48" s="51">
        <f t="shared" si="83"/>
        <v>15.768000000000002</v>
      </c>
      <c r="BF48" s="51">
        <f t="shared" si="83"/>
        <v>15.768000000000002</v>
      </c>
      <c r="BG48" s="51">
        <f t="shared" si="84"/>
        <v>15.768000000000002</v>
      </c>
      <c r="BH48" s="51">
        <f t="shared" si="84"/>
        <v>15.768000000000002</v>
      </c>
      <c r="BI48" s="51">
        <f t="shared" si="85"/>
        <v>15.768000000000002</v>
      </c>
      <c r="BJ48" s="51">
        <f t="shared" si="85"/>
        <v>15.768000000000002</v>
      </c>
      <c r="BK48" s="51">
        <f t="shared" si="86"/>
        <v>15.768000000000002</v>
      </c>
      <c r="BL48" s="51">
        <f t="shared" si="87"/>
        <v>15.768000000000002</v>
      </c>
      <c r="BM48" s="51">
        <f t="shared" si="87"/>
        <v>15.768000000000002</v>
      </c>
      <c r="BN48" s="51">
        <f t="shared" si="87"/>
        <v>15.768000000000002</v>
      </c>
      <c r="BO48" s="51">
        <f t="shared" si="87"/>
        <v>15.768000000000002</v>
      </c>
      <c r="BP48" s="51">
        <f t="shared" si="88"/>
        <v>15.768000000000002</v>
      </c>
      <c r="BQ48" s="51">
        <f t="shared" si="89"/>
        <v>15.768000000000002</v>
      </c>
      <c r="BR48" s="51">
        <f t="shared" si="89"/>
        <v>15.768000000000002</v>
      </c>
      <c r="BS48" s="51">
        <f t="shared" si="89"/>
        <v>15.768000000000002</v>
      </c>
      <c r="BT48" s="51">
        <f t="shared" si="89"/>
        <v>15.768000000000002</v>
      </c>
      <c r="BU48" s="51">
        <f t="shared" si="90"/>
        <v>15.768000000000002</v>
      </c>
      <c r="BV48" s="51">
        <f t="shared" si="91"/>
        <v>15.768000000000002</v>
      </c>
      <c r="BW48" s="51">
        <f t="shared" si="92"/>
        <v>15.768000000000002</v>
      </c>
      <c r="BX48" s="51">
        <f t="shared" si="92"/>
        <v>15.768000000000002</v>
      </c>
      <c r="BY48" s="51">
        <f t="shared" si="93"/>
        <v>15.768000000000002</v>
      </c>
      <c r="BZ48" s="51">
        <f t="shared" si="93"/>
        <v>15.768000000000002</v>
      </c>
      <c r="CA48" s="51">
        <f t="shared" si="93"/>
        <v>15.768000000000002</v>
      </c>
      <c r="CB48" s="51">
        <f t="shared" si="93"/>
        <v>15.768000000000002</v>
      </c>
      <c r="CC48" s="51">
        <f t="shared" si="94"/>
        <v>15.768000000000002</v>
      </c>
      <c r="CD48" s="51">
        <f t="shared" si="94"/>
        <v>15.768000000000002</v>
      </c>
      <c r="CE48" s="51">
        <f t="shared" si="95"/>
        <v>15.768000000000002</v>
      </c>
      <c r="CF48" s="51">
        <f t="shared" si="96"/>
        <v>15.768000000000002</v>
      </c>
      <c r="CG48" s="51">
        <f t="shared" si="97"/>
        <v>15.768000000000002</v>
      </c>
      <c r="CH48" s="51">
        <f t="shared" si="98"/>
        <v>15.768000000000002</v>
      </c>
      <c r="CI48" s="51">
        <f t="shared" si="98"/>
        <v>15.768000000000002</v>
      </c>
      <c r="CJ48" s="51">
        <f t="shared" si="98"/>
        <v>15.768000000000002</v>
      </c>
      <c r="CK48" s="51">
        <f t="shared" si="98"/>
        <v>15.768000000000002</v>
      </c>
      <c r="CL48" s="51">
        <f t="shared" si="98"/>
        <v>15.768000000000002</v>
      </c>
      <c r="CM48" s="51">
        <f t="shared" si="98"/>
        <v>15.768000000000002</v>
      </c>
      <c r="CN48" s="51">
        <f t="shared" si="98"/>
        <v>15.768000000000002</v>
      </c>
      <c r="CO48" s="51">
        <f t="shared" si="98"/>
        <v>15.768000000000002</v>
      </c>
      <c r="CP48" s="51">
        <f t="shared" si="98"/>
        <v>15.768000000000002</v>
      </c>
      <c r="CQ48" s="51">
        <f t="shared" si="98"/>
        <v>15.768000000000002</v>
      </c>
      <c r="CR48" s="51">
        <f t="shared" si="99"/>
        <v>15.768000000000002</v>
      </c>
      <c r="CS48" s="51">
        <f t="shared" si="99"/>
        <v>15.768000000000002</v>
      </c>
      <c r="CT48" s="51">
        <f t="shared" si="100"/>
        <v>15.768000000000002</v>
      </c>
      <c r="CU48" s="51">
        <f t="shared" si="100"/>
        <v>15.768000000000002</v>
      </c>
      <c r="CV48" s="51">
        <f t="shared" si="101"/>
        <v>15.768000000000002</v>
      </c>
      <c r="CW48" s="51">
        <f t="shared" si="101"/>
        <v>15.768000000000002</v>
      </c>
      <c r="CX48" s="51">
        <f t="shared" si="102"/>
        <v>15.768000000000002</v>
      </c>
      <c r="CY48" s="51">
        <f t="shared" si="102"/>
        <v>15.768000000000002</v>
      </c>
      <c r="CZ48" s="51">
        <f t="shared" si="102"/>
        <v>15.768000000000002</v>
      </c>
      <c r="DA48" s="51">
        <f t="shared" si="102"/>
        <v>15.768000000000002</v>
      </c>
      <c r="DB48" s="51">
        <f t="shared" si="102"/>
        <v>15.768000000000002</v>
      </c>
      <c r="DC48" s="51">
        <f t="shared" si="103"/>
        <v>15.768000000000002</v>
      </c>
      <c r="DD48" s="51">
        <f t="shared" si="103"/>
        <v>15.768000000000002</v>
      </c>
      <c r="DE48" s="51">
        <f t="shared" si="104"/>
        <v>15.768000000000002</v>
      </c>
      <c r="DF48" s="51">
        <f t="shared" si="105"/>
        <v>15.768000000000002</v>
      </c>
      <c r="DG48" s="51">
        <f t="shared" si="106"/>
        <v>15.768000000000002</v>
      </c>
      <c r="DH48" s="51">
        <f t="shared" si="106"/>
        <v>15.768000000000002</v>
      </c>
      <c r="DI48" s="51">
        <f t="shared" si="106"/>
        <v>15.768000000000002</v>
      </c>
      <c r="DJ48" s="51">
        <f t="shared" si="106"/>
        <v>15.768000000000002</v>
      </c>
      <c r="DK48" s="51">
        <f t="shared" si="106"/>
        <v>15.768000000000002</v>
      </c>
      <c r="DL48" s="51">
        <f t="shared" si="106"/>
        <v>15.768000000000002</v>
      </c>
      <c r="DM48" s="51">
        <f t="shared" si="106"/>
        <v>15.768000000000002</v>
      </c>
      <c r="DN48" s="51">
        <f t="shared" si="106"/>
        <v>15.768000000000002</v>
      </c>
      <c r="DO48" s="51">
        <f t="shared" si="107"/>
        <v>15.768000000000002</v>
      </c>
      <c r="DP48" s="51">
        <f t="shared" si="108"/>
        <v>15.768000000000002</v>
      </c>
      <c r="DQ48" s="51">
        <f t="shared" si="108"/>
        <v>15.768000000000002</v>
      </c>
      <c r="DR48" s="51">
        <f t="shared" si="108"/>
        <v>15.768000000000002</v>
      </c>
      <c r="DS48" s="51">
        <f t="shared" si="108"/>
        <v>15.768000000000002</v>
      </c>
      <c r="DT48" s="51">
        <f t="shared" si="108"/>
        <v>15.768000000000002</v>
      </c>
      <c r="DU48" s="51">
        <f t="shared" si="108"/>
        <v>15.768000000000002</v>
      </c>
      <c r="DV48" s="51">
        <f t="shared" si="108"/>
        <v>15.768000000000002</v>
      </c>
      <c r="DW48" s="51">
        <f t="shared" si="108"/>
        <v>15.768000000000002</v>
      </c>
    </row>
    <row r="49" spans="1:127" ht="18" x14ac:dyDescent="0.2">
      <c r="A49" s="19"/>
      <c r="B49" s="23" t="s">
        <v>78</v>
      </c>
      <c r="C49" s="494" t="s">
        <v>79</v>
      </c>
      <c r="D49" s="495"/>
      <c r="E49" s="492"/>
      <c r="F49" s="1" t="s">
        <v>102</v>
      </c>
      <c r="G49" s="36">
        <f>+G39*86400*365</f>
        <v>946.08</v>
      </c>
      <c r="J49" s="51">
        <f t="shared" si="75"/>
        <v>946.08</v>
      </c>
      <c r="K49" s="51">
        <f t="shared" si="76"/>
        <v>946.08</v>
      </c>
      <c r="L49" s="51">
        <f t="shared" si="76"/>
        <v>946.08</v>
      </c>
      <c r="M49" s="51">
        <f t="shared" si="76"/>
        <v>946.08</v>
      </c>
      <c r="N49" s="51">
        <f t="shared" si="76"/>
        <v>946.08</v>
      </c>
      <c r="O49" s="51">
        <f t="shared" si="77"/>
        <v>946.08</v>
      </c>
      <c r="P49" s="51">
        <f t="shared" si="77"/>
        <v>946.08</v>
      </c>
      <c r="Q49" s="51">
        <f t="shared" si="77"/>
        <v>946.08</v>
      </c>
      <c r="R49" s="51">
        <f t="shared" si="78"/>
        <v>946.08</v>
      </c>
      <c r="S49" s="51">
        <f t="shared" si="78"/>
        <v>946.08</v>
      </c>
      <c r="T49" s="51">
        <f t="shared" si="78"/>
        <v>946.08</v>
      </c>
      <c r="U49" s="51">
        <f t="shared" si="69"/>
        <v>946.08</v>
      </c>
      <c r="V49" s="51">
        <f t="shared" si="109"/>
        <v>946.08</v>
      </c>
      <c r="W49" s="51">
        <f t="shared" si="109"/>
        <v>946.08</v>
      </c>
      <c r="X49" s="51">
        <f t="shared" si="109"/>
        <v>946.08</v>
      </c>
      <c r="Y49" s="51">
        <f t="shared" si="109"/>
        <v>946.08</v>
      </c>
      <c r="Z49" s="51">
        <f t="shared" si="109"/>
        <v>946.08</v>
      </c>
      <c r="AA49" s="51">
        <f t="shared" si="109"/>
        <v>946.08</v>
      </c>
      <c r="AB49" s="51">
        <f t="shared" si="109"/>
        <v>946.08</v>
      </c>
      <c r="AC49" s="51">
        <f t="shared" si="109"/>
        <v>946.08</v>
      </c>
      <c r="AD49" s="51">
        <f t="shared" si="109"/>
        <v>946.08</v>
      </c>
      <c r="AE49" s="51">
        <f t="shared" si="109"/>
        <v>946.08</v>
      </c>
      <c r="AF49" s="51">
        <f t="shared" si="109"/>
        <v>946.08</v>
      </c>
      <c r="AG49" s="51">
        <f t="shared" si="109"/>
        <v>946.08</v>
      </c>
      <c r="AH49" s="51">
        <f t="shared" si="80"/>
        <v>946.08</v>
      </c>
      <c r="AI49" s="51">
        <f t="shared" si="80"/>
        <v>946.08</v>
      </c>
      <c r="AJ49" s="51">
        <f t="shared" si="80"/>
        <v>946.08</v>
      </c>
      <c r="AK49" s="51">
        <f t="shared" si="81"/>
        <v>946.08</v>
      </c>
      <c r="AL49" s="51">
        <f t="shared" si="81"/>
        <v>946.08</v>
      </c>
      <c r="AM49" s="51">
        <f t="shared" si="81"/>
        <v>946.08</v>
      </c>
      <c r="AN49" s="51">
        <f t="shared" si="82"/>
        <v>946.08</v>
      </c>
      <c r="AO49" s="51">
        <f t="shared" si="82"/>
        <v>946.08</v>
      </c>
      <c r="AP49" s="51">
        <f t="shared" si="82"/>
        <v>946.08</v>
      </c>
      <c r="AQ49" s="51">
        <f t="shared" si="82"/>
        <v>946.08</v>
      </c>
      <c r="AR49" s="51">
        <f t="shared" si="82"/>
        <v>946.08</v>
      </c>
      <c r="AS49" s="51">
        <f t="shared" si="82"/>
        <v>946.08</v>
      </c>
      <c r="AT49" s="51">
        <f t="shared" si="82"/>
        <v>946.08</v>
      </c>
      <c r="AU49" s="51">
        <f t="shared" si="82"/>
        <v>946.08</v>
      </c>
      <c r="AV49" s="51">
        <f t="shared" si="82"/>
        <v>946.08</v>
      </c>
      <c r="AW49" s="51">
        <f t="shared" si="82"/>
        <v>946.08</v>
      </c>
      <c r="AX49" s="51">
        <f t="shared" si="82"/>
        <v>946.08</v>
      </c>
      <c r="AY49" s="51">
        <f t="shared" si="82"/>
        <v>946.08</v>
      </c>
      <c r="AZ49" s="51">
        <f t="shared" si="82"/>
        <v>946.08</v>
      </c>
      <c r="BA49" s="51">
        <f t="shared" si="82"/>
        <v>946.08</v>
      </c>
      <c r="BB49" s="51">
        <f t="shared" si="83"/>
        <v>946.08</v>
      </c>
      <c r="BC49" s="51">
        <f t="shared" si="83"/>
        <v>946.08</v>
      </c>
      <c r="BD49" s="51">
        <f t="shared" si="83"/>
        <v>946.08</v>
      </c>
      <c r="BE49" s="51">
        <f t="shared" si="83"/>
        <v>946.08</v>
      </c>
      <c r="BF49" s="51">
        <f t="shared" si="83"/>
        <v>946.08</v>
      </c>
      <c r="BG49" s="51">
        <f t="shared" si="84"/>
        <v>946.08</v>
      </c>
      <c r="BH49" s="51">
        <f t="shared" si="84"/>
        <v>946.08</v>
      </c>
      <c r="BI49" s="51">
        <f t="shared" si="85"/>
        <v>946.08</v>
      </c>
      <c r="BJ49" s="51">
        <f t="shared" si="85"/>
        <v>946.08</v>
      </c>
      <c r="BK49" s="51">
        <f t="shared" si="86"/>
        <v>946.08</v>
      </c>
      <c r="BL49" s="51">
        <f t="shared" si="87"/>
        <v>946.08</v>
      </c>
      <c r="BM49" s="51">
        <f t="shared" si="87"/>
        <v>946.08</v>
      </c>
      <c r="BN49" s="51">
        <f t="shared" si="87"/>
        <v>946.08</v>
      </c>
      <c r="BO49" s="51">
        <f t="shared" si="87"/>
        <v>946.08</v>
      </c>
      <c r="BP49" s="51">
        <f t="shared" si="88"/>
        <v>946.08</v>
      </c>
      <c r="BQ49" s="51">
        <f t="shared" si="89"/>
        <v>946.08</v>
      </c>
      <c r="BR49" s="51">
        <f t="shared" si="89"/>
        <v>946.08</v>
      </c>
      <c r="BS49" s="51">
        <f t="shared" si="89"/>
        <v>946.08</v>
      </c>
      <c r="BT49" s="51">
        <f t="shared" si="89"/>
        <v>946.08</v>
      </c>
      <c r="BU49" s="51">
        <f t="shared" si="90"/>
        <v>946.08</v>
      </c>
      <c r="BV49" s="51">
        <f t="shared" si="91"/>
        <v>946.08</v>
      </c>
      <c r="BW49" s="51">
        <f t="shared" si="92"/>
        <v>946.08</v>
      </c>
      <c r="BX49" s="51">
        <f t="shared" si="92"/>
        <v>946.08</v>
      </c>
      <c r="BY49" s="51">
        <f t="shared" si="93"/>
        <v>946.08</v>
      </c>
      <c r="BZ49" s="51">
        <f t="shared" si="93"/>
        <v>946.08</v>
      </c>
      <c r="CA49" s="51">
        <f t="shared" si="93"/>
        <v>946.08</v>
      </c>
      <c r="CB49" s="51">
        <f t="shared" si="93"/>
        <v>946.08</v>
      </c>
      <c r="CC49" s="51">
        <f t="shared" si="94"/>
        <v>946.08</v>
      </c>
      <c r="CD49" s="51">
        <f t="shared" si="94"/>
        <v>946.08</v>
      </c>
      <c r="CE49" s="51">
        <f t="shared" si="95"/>
        <v>946.08</v>
      </c>
      <c r="CF49" s="51">
        <f t="shared" si="96"/>
        <v>946.08</v>
      </c>
      <c r="CG49" s="51">
        <f t="shared" si="97"/>
        <v>946.08</v>
      </c>
      <c r="CH49" s="51">
        <f t="shared" si="98"/>
        <v>946.08</v>
      </c>
      <c r="CI49" s="51">
        <f t="shared" si="98"/>
        <v>946.08</v>
      </c>
      <c r="CJ49" s="51">
        <f t="shared" si="98"/>
        <v>946.08</v>
      </c>
      <c r="CK49" s="51">
        <f t="shared" si="98"/>
        <v>946.08</v>
      </c>
      <c r="CL49" s="51">
        <f t="shared" si="98"/>
        <v>946.08</v>
      </c>
      <c r="CM49" s="51">
        <f t="shared" si="98"/>
        <v>946.08</v>
      </c>
      <c r="CN49" s="51">
        <f t="shared" si="98"/>
        <v>946.08</v>
      </c>
      <c r="CO49" s="51">
        <f t="shared" si="98"/>
        <v>946.08</v>
      </c>
      <c r="CP49" s="51">
        <f t="shared" si="98"/>
        <v>946.08</v>
      </c>
      <c r="CQ49" s="51">
        <f t="shared" si="98"/>
        <v>946.08</v>
      </c>
      <c r="CR49" s="51">
        <f t="shared" si="99"/>
        <v>946.08</v>
      </c>
      <c r="CS49" s="51">
        <f t="shared" si="99"/>
        <v>946.08</v>
      </c>
      <c r="CT49" s="51">
        <f t="shared" si="100"/>
        <v>946.08</v>
      </c>
      <c r="CU49" s="51">
        <f t="shared" si="100"/>
        <v>946.08</v>
      </c>
      <c r="CV49" s="51">
        <f t="shared" si="101"/>
        <v>946.08</v>
      </c>
      <c r="CW49" s="51">
        <f t="shared" si="101"/>
        <v>946.08</v>
      </c>
      <c r="CX49" s="51">
        <f t="shared" si="102"/>
        <v>946.08</v>
      </c>
      <c r="CY49" s="51">
        <f t="shared" si="102"/>
        <v>946.08</v>
      </c>
      <c r="CZ49" s="51">
        <f t="shared" si="102"/>
        <v>946.08</v>
      </c>
      <c r="DA49" s="51">
        <f t="shared" si="102"/>
        <v>946.08</v>
      </c>
      <c r="DB49" s="51">
        <f t="shared" si="102"/>
        <v>946.08</v>
      </c>
      <c r="DC49" s="51">
        <f t="shared" si="103"/>
        <v>946.08</v>
      </c>
      <c r="DD49" s="51">
        <f t="shared" si="103"/>
        <v>946.08</v>
      </c>
      <c r="DE49" s="51">
        <f t="shared" si="104"/>
        <v>946.08</v>
      </c>
      <c r="DF49" s="51">
        <f t="shared" si="105"/>
        <v>946.08</v>
      </c>
      <c r="DG49" s="51">
        <f t="shared" si="106"/>
        <v>946.08</v>
      </c>
      <c r="DH49" s="51">
        <f t="shared" si="106"/>
        <v>946.08</v>
      </c>
      <c r="DI49" s="51">
        <f t="shared" si="106"/>
        <v>946.08</v>
      </c>
      <c r="DJ49" s="51">
        <f t="shared" si="106"/>
        <v>946.08</v>
      </c>
      <c r="DK49" s="51">
        <f t="shared" si="106"/>
        <v>946.08</v>
      </c>
      <c r="DL49" s="51">
        <f t="shared" si="106"/>
        <v>946.08</v>
      </c>
      <c r="DM49" s="51">
        <f t="shared" si="106"/>
        <v>946.08</v>
      </c>
      <c r="DN49" s="51">
        <f t="shared" si="106"/>
        <v>946.08</v>
      </c>
      <c r="DO49" s="51">
        <f t="shared" si="107"/>
        <v>946.08</v>
      </c>
      <c r="DP49" s="51">
        <f t="shared" si="108"/>
        <v>946.08</v>
      </c>
      <c r="DQ49" s="51">
        <f t="shared" si="108"/>
        <v>946.08</v>
      </c>
      <c r="DR49" s="51">
        <f t="shared" si="108"/>
        <v>946.08</v>
      </c>
      <c r="DS49" s="51">
        <f t="shared" si="108"/>
        <v>946.08</v>
      </c>
      <c r="DT49" s="51">
        <f t="shared" si="108"/>
        <v>946.08</v>
      </c>
      <c r="DU49" s="51">
        <f t="shared" si="108"/>
        <v>946.08</v>
      </c>
      <c r="DV49" s="51">
        <f t="shared" si="108"/>
        <v>946.08</v>
      </c>
      <c r="DW49" s="51">
        <f t="shared" si="108"/>
        <v>946.08</v>
      </c>
    </row>
    <row r="50" spans="1:127" ht="18" x14ac:dyDescent="0.2">
      <c r="A50" s="19"/>
      <c r="B50" s="23" t="s">
        <v>103</v>
      </c>
      <c r="C50" s="494" t="s">
        <v>104</v>
      </c>
      <c r="D50" s="495"/>
      <c r="E50" s="492"/>
      <c r="F50" s="1"/>
      <c r="G50" s="93">
        <f>1+G44*G51/G41</f>
        <v>1.1026</v>
      </c>
      <c r="J50" s="51">
        <f t="shared" si="75"/>
        <v>1.1026</v>
      </c>
      <c r="K50" s="51">
        <f t="shared" si="76"/>
        <v>1.1026</v>
      </c>
      <c r="L50" s="51">
        <f t="shared" si="76"/>
        <v>1.1026</v>
      </c>
      <c r="M50" s="51">
        <f t="shared" si="76"/>
        <v>1.1026</v>
      </c>
      <c r="N50" s="51">
        <f t="shared" si="76"/>
        <v>1.1026</v>
      </c>
      <c r="O50" s="51">
        <f t="shared" si="77"/>
        <v>1.1026</v>
      </c>
      <c r="P50" s="51">
        <f t="shared" si="77"/>
        <v>1.1026</v>
      </c>
      <c r="Q50" s="51">
        <f t="shared" si="77"/>
        <v>1.1026</v>
      </c>
      <c r="R50" s="51">
        <f t="shared" si="78"/>
        <v>1.1026</v>
      </c>
      <c r="S50" s="51">
        <f t="shared" si="78"/>
        <v>1.1026</v>
      </c>
      <c r="T50" s="51">
        <f t="shared" si="78"/>
        <v>1.1026</v>
      </c>
      <c r="U50" s="51">
        <f t="shared" si="69"/>
        <v>1.1026</v>
      </c>
      <c r="V50" s="51">
        <f t="shared" si="109"/>
        <v>1.1026</v>
      </c>
      <c r="W50" s="51">
        <f t="shared" si="109"/>
        <v>1.1026</v>
      </c>
      <c r="X50" s="51">
        <f t="shared" si="109"/>
        <v>1.1026</v>
      </c>
      <c r="Y50" s="51">
        <f t="shared" si="109"/>
        <v>1.1026</v>
      </c>
      <c r="Z50" s="51">
        <f t="shared" si="109"/>
        <v>1.1026</v>
      </c>
      <c r="AA50" s="51">
        <f t="shared" si="109"/>
        <v>1.1026</v>
      </c>
      <c r="AB50" s="51">
        <f t="shared" si="109"/>
        <v>1.1026</v>
      </c>
      <c r="AC50" s="51">
        <f t="shared" si="109"/>
        <v>1.1026</v>
      </c>
      <c r="AD50" s="51">
        <f t="shared" si="109"/>
        <v>1.1026</v>
      </c>
      <c r="AE50" s="51">
        <f t="shared" si="109"/>
        <v>1.1026</v>
      </c>
      <c r="AF50" s="51">
        <f t="shared" si="109"/>
        <v>1.1026</v>
      </c>
      <c r="AG50" s="51">
        <f t="shared" si="109"/>
        <v>1.1026</v>
      </c>
      <c r="AH50" s="51">
        <f t="shared" si="80"/>
        <v>1.1026</v>
      </c>
      <c r="AI50" s="51">
        <f t="shared" si="80"/>
        <v>1.1026</v>
      </c>
      <c r="AJ50" s="51">
        <f t="shared" si="80"/>
        <v>1.1026</v>
      </c>
      <c r="AK50" s="51">
        <f t="shared" si="81"/>
        <v>1.1026</v>
      </c>
      <c r="AL50" s="51">
        <f t="shared" si="81"/>
        <v>1.1026</v>
      </c>
      <c r="AM50" s="51">
        <f t="shared" si="81"/>
        <v>1.1026</v>
      </c>
      <c r="AN50" s="51">
        <f t="shared" si="82"/>
        <v>1.1026</v>
      </c>
      <c r="AO50" s="51">
        <f t="shared" si="82"/>
        <v>1.1026</v>
      </c>
      <c r="AP50" s="51">
        <f t="shared" si="82"/>
        <v>1.1026</v>
      </c>
      <c r="AQ50" s="51">
        <f t="shared" si="82"/>
        <v>1.1026</v>
      </c>
      <c r="AR50" s="51">
        <f t="shared" si="82"/>
        <v>1.1026</v>
      </c>
      <c r="AS50" s="51">
        <f t="shared" si="82"/>
        <v>1.1026</v>
      </c>
      <c r="AT50" s="51">
        <f t="shared" si="82"/>
        <v>1.1026</v>
      </c>
      <c r="AU50" s="51">
        <f t="shared" si="82"/>
        <v>1.1026</v>
      </c>
      <c r="AV50" s="51">
        <f t="shared" si="82"/>
        <v>1.1026</v>
      </c>
      <c r="AW50" s="51">
        <f t="shared" si="82"/>
        <v>1.1026</v>
      </c>
      <c r="AX50" s="51">
        <f t="shared" si="82"/>
        <v>1.1026</v>
      </c>
      <c r="AY50" s="51">
        <f t="shared" si="82"/>
        <v>1.1026</v>
      </c>
      <c r="AZ50" s="51">
        <f t="shared" si="82"/>
        <v>1.1026</v>
      </c>
      <c r="BA50" s="51">
        <f t="shared" si="82"/>
        <v>1.1026</v>
      </c>
      <c r="BB50" s="51">
        <f t="shared" si="83"/>
        <v>1.1026</v>
      </c>
      <c r="BC50" s="51">
        <f t="shared" si="83"/>
        <v>1.1026</v>
      </c>
      <c r="BD50" s="51">
        <f t="shared" si="83"/>
        <v>1.1026</v>
      </c>
      <c r="BE50" s="51">
        <f t="shared" si="83"/>
        <v>1.1026</v>
      </c>
      <c r="BF50" s="51">
        <f t="shared" si="83"/>
        <v>1.1026</v>
      </c>
      <c r="BG50" s="51">
        <f t="shared" si="84"/>
        <v>1.1026</v>
      </c>
      <c r="BH50" s="51">
        <f t="shared" si="84"/>
        <v>1.1026</v>
      </c>
      <c r="BI50" s="51">
        <f t="shared" si="85"/>
        <v>1.1026</v>
      </c>
      <c r="BJ50" s="51">
        <f t="shared" si="85"/>
        <v>1.1026</v>
      </c>
      <c r="BK50" s="51">
        <f t="shared" si="86"/>
        <v>1.1026</v>
      </c>
      <c r="BL50" s="51">
        <f t="shared" si="87"/>
        <v>1.1026</v>
      </c>
      <c r="BM50" s="51">
        <f t="shared" si="87"/>
        <v>1.1026</v>
      </c>
      <c r="BN50" s="51">
        <f t="shared" si="87"/>
        <v>1.1026</v>
      </c>
      <c r="BO50" s="51">
        <f t="shared" si="87"/>
        <v>1.1026</v>
      </c>
      <c r="BP50" s="51">
        <f t="shared" si="88"/>
        <v>1.1026</v>
      </c>
      <c r="BQ50" s="51">
        <f t="shared" si="89"/>
        <v>1.1026</v>
      </c>
      <c r="BR50" s="51">
        <f t="shared" si="89"/>
        <v>1.1026</v>
      </c>
      <c r="BS50" s="51">
        <f t="shared" si="89"/>
        <v>1.1026</v>
      </c>
      <c r="BT50" s="51">
        <f t="shared" si="89"/>
        <v>1.1026</v>
      </c>
      <c r="BU50" s="51">
        <f t="shared" si="90"/>
        <v>1.1026</v>
      </c>
      <c r="BV50" s="51">
        <f t="shared" si="91"/>
        <v>1.1026</v>
      </c>
      <c r="BW50" s="51">
        <f t="shared" si="92"/>
        <v>1.1026</v>
      </c>
      <c r="BX50" s="51">
        <f t="shared" si="92"/>
        <v>1.1026</v>
      </c>
      <c r="BY50" s="51">
        <f t="shared" si="93"/>
        <v>1.1026</v>
      </c>
      <c r="BZ50" s="51">
        <f t="shared" si="93"/>
        <v>1.1026</v>
      </c>
      <c r="CA50" s="51">
        <f t="shared" si="93"/>
        <v>1.1026</v>
      </c>
      <c r="CB50" s="51">
        <f t="shared" si="93"/>
        <v>1.1026</v>
      </c>
      <c r="CC50" s="51">
        <f t="shared" si="94"/>
        <v>1.1026</v>
      </c>
      <c r="CD50" s="51">
        <f t="shared" si="94"/>
        <v>1.1026</v>
      </c>
      <c r="CE50" s="51">
        <f t="shared" si="95"/>
        <v>1.1026</v>
      </c>
      <c r="CF50" s="51">
        <f t="shared" si="96"/>
        <v>1.1026</v>
      </c>
      <c r="CG50" s="51">
        <f t="shared" si="97"/>
        <v>1.1026</v>
      </c>
      <c r="CH50" s="51">
        <f t="shared" si="98"/>
        <v>1.1026</v>
      </c>
      <c r="CI50" s="51">
        <f t="shared" si="98"/>
        <v>1.1026</v>
      </c>
      <c r="CJ50" s="51">
        <f t="shared" si="98"/>
        <v>1.1026</v>
      </c>
      <c r="CK50" s="51">
        <f t="shared" si="98"/>
        <v>1.1026</v>
      </c>
      <c r="CL50" s="51">
        <f t="shared" si="98"/>
        <v>1.1026</v>
      </c>
      <c r="CM50" s="51">
        <f t="shared" si="98"/>
        <v>1.1026</v>
      </c>
      <c r="CN50" s="51">
        <f t="shared" si="98"/>
        <v>1.1026</v>
      </c>
      <c r="CO50" s="51">
        <f t="shared" si="98"/>
        <v>1.1026</v>
      </c>
      <c r="CP50" s="51">
        <f t="shared" si="98"/>
        <v>1.1026</v>
      </c>
      <c r="CQ50" s="51">
        <f t="shared" si="98"/>
        <v>1.1026</v>
      </c>
      <c r="CR50" s="51">
        <f t="shared" si="99"/>
        <v>1.1026</v>
      </c>
      <c r="CS50" s="51">
        <f t="shared" si="99"/>
        <v>1.1026</v>
      </c>
      <c r="CT50" s="51">
        <f t="shared" si="100"/>
        <v>1.1026</v>
      </c>
      <c r="CU50" s="51">
        <f t="shared" si="100"/>
        <v>1.1026</v>
      </c>
      <c r="CV50" s="51">
        <f t="shared" si="101"/>
        <v>1.1026</v>
      </c>
      <c r="CW50" s="51">
        <f t="shared" si="101"/>
        <v>1.1026</v>
      </c>
      <c r="CX50" s="51">
        <f t="shared" si="102"/>
        <v>1.1026</v>
      </c>
      <c r="CY50" s="51">
        <f t="shared" si="102"/>
        <v>1.1026</v>
      </c>
      <c r="CZ50" s="51">
        <f t="shared" si="102"/>
        <v>1.1026</v>
      </c>
      <c r="DA50" s="51">
        <f t="shared" si="102"/>
        <v>1.1026</v>
      </c>
      <c r="DB50" s="51">
        <f t="shared" si="102"/>
        <v>1.1026</v>
      </c>
      <c r="DC50" s="51">
        <f t="shared" si="103"/>
        <v>1.1026</v>
      </c>
      <c r="DD50" s="51">
        <f t="shared" si="103"/>
        <v>1.1026</v>
      </c>
      <c r="DE50" s="51">
        <f t="shared" si="104"/>
        <v>1.1026</v>
      </c>
      <c r="DF50" s="51">
        <f t="shared" si="105"/>
        <v>1.1026</v>
      </c>
      <c r="DG50" s="51">
        <f t="shared" si="106"/>
        <v>1.1026</v>
      </c>
      <c r="DH50" s="51">
        <f t="shared" si="106"/>
        <v>1.1026</v>
      </c>
      <c r="DI50" s="51">
        <f t="shared" si="106"/>
        <v>1.1026</v>
      </c>
      <c r="DJ50" s="51">
        <f t="shared" si="106"/>
        <v>1.1026</v>
      </c>
      <c r="DK50" s="51">
        <f t="shared" si="106"/>
        <v>1.1026</v>
      </c>
      <c r="DL50" s="51">
        <f t="shared" si="106"/>
        <v>1.1026</v>
      </c>
      <c r="DM50" s="51">
        <f t="shared" si="106"/>
        <v>1.1026</v>
      </c>
      <c r="DN50" s="51">
        <f t="shared" si="106"/>
        <v>1.1026</v>
      </c>
      <c r="DO50" s="51">
        <f t="shared" si="107"/>
        <v>1.1026</v>
      </c>
      <c r="DP50" s="51">
        <f t="shared" si="108"/>
        <v>1.1026</v>
      </c>
      <c r="DQ50" s="51">
        <f t="shared" si="108"/>
        <v>1.1026</v>
      </c>
      <c r="DR50" s="51">
        <f t="shared" si="108"/>
        <v>1.1026</v>
      </c>
      <c r="DS50" s="51">
        <f t="shared" si="108"/>
        <v>1.1026</v>
      </c>
      <c r="DT50" s="51">
        <f t="shared" si="108"/>
        <v>1.1026</v>
      </c>
      <c r="DU50" s="51">
        <f t="shared" si="108"/>
        <v>1.1026</v>
      </c>
      <c r="DV50" s="51">
        <f t="shared" si="108"/>
        <v>1.1026</v>
      </c>
      <c r="DW50" s="51">
        <f t="shared" si="108"/>
        <v>1.1026</v>
      </c>
    </row>
    <row r="51" spans="1:127" ht="18" x14ac:dyDescent="0.4">
      <c r="A51" s="16">
        <f>入力シート_クロロエチレン!Q23</f>
        <v>1.62</v>
      </c>
      <c r="B51" s="20" t="s">
        <v>105</v>
      </c>
      <c r="C51" s="494" t="s">
        <v>106</v>
      </c>
      <c r="D51" s="495"/>
      <c r="E51" s="492"/>
      <c r="F51" s="288" t="s">
        <v>107</v>
      </c>
      <c r="G51" s="25">
        <f>IF(A51="",1.67,A51)</f>
        <v>1.62</v>
      </c>
      <c r="J51" s="51">
        <f t="shared" si="75"/>
        <v>1.62</v>
      </c>
      <c r="K51" s="51">
        <f t="shared" si="76"/>
        <v>1.62</v>
      </c>
      <c r="L51" s="51">
        <f t="shared" si="76"/>
        <v>1.62</v>
      </c>
      <c r="M51" s="51">
        <f t="shared" si="76"/>
        <v>1.62</v>
      </c>
      <c r="N51" s="51">
        <f t="shared" si="76"/>
        <v>1.62</v>
      </c>
      <c r="O51" s="51">
        <f t="shared" si="77"/>
        <v>1.62</v>
      </c>
      <c r="P51" s="51">
        <f t="shared" si="77"/>
        <v>1.62</v>
      </c>
      <c r="Q51" s="51">
        <f t="shared" si="77"/>
        <v>1.62</v>
      </c>
      <c r="R51" s="51">
        <f t="shared" si="78"/>
        <v>1.62</v>
      </c>
      <c r="S51" s="51">
        <f t="shared" si="78"/>
        <v>1.62</v>
      </c>
      <c r="T51" s="51">
        <f t="shared" si="78"/>
        <v>1.62</v>
      </c>
      <c r="U51" s="52">
        <f t="shared" si="69"/>
        <v>1.62</v>
      </c>
      <c r="V51" s="51">
        <f t="shared" si="109"/>
        <v>1.62</v>
      </c>
      <c r="W51" s="51">
        <f t="shared" si="109"/>
        <v>1.62</v>
      </c>
      <c r="X51" s="51">
        <f t="shared" si="109"/>
        <v>1.62</v>
      </c>
      <c r="Y51" s="51">
        <f t="shared" si="109"/>
        <v>1.62</v>
      </c>
      <c r="Z51" s="51">
        <f t="shared" si="109"/>
        <v>1.62</v>
      </c>
      <c r="AA51" s="51">
        <f t="shared" si="109"/>
        <v>1.62</v>
      </c>
      <c r="AB51" s="51">
        <f t="shared" si="109"/>
        <v>1.62</v>
      </c>
      <c r="AC51" s="51">
        <f t="shared" si="109"/>
        <v>1.62</v>
      </c>
      <c r="AD51" s="51">
        <f t="shared" si="109"/>
        <v>1.62</v>
      </c>
      <c r="AE51" s="51">
        <f t="shared" si="109"/>
        <v>1.62</v>
      </c>
      <c r="AF51" s="51">
        <f t="shared" si="109"/>
        <v>1.62</v>
      </c>
      <c r="AG51" s="51">
        <f t="shared" si="109"/>
        <v>1.62</v>
      </c>
      <c r="AH51" s="51">
        <f t="shared" si="80"/>
        <v>1.62</v>
      </c>
      <c r="AI51" s="51">
        <f t="shared" si="80"/>
        <v>1.62</v>
      </c>
      <c r="AJ51" s="51">
        <f t="shared" si="80"/>
        <v>1.62</v>
      </c>
      <c r="AK51" s="51">
        <f t="shared" si="81"/>
        <v>1.62</v>
      </c>
      <c r="AL51" s="51">
        <f t="shared" si="81"/>
        <v>1.62</v>
      </c>
      <c r="AM51" s="51">
        <f t="shared" si="81"/>
        <v>1.62</v>
      </c>
      <c r="AN51" s="51">
        <f t="shared" si="82"/>
        <v>1.62</v>
      </c>
      <c r="AO51" s="51">
        <f t="shared" si="82"/>
        <v>1.62</v>
      </c>
      <c r="AP51" s="51">
        <f t="shared" si="82"/>
        <v>1.62</v>
      </c>
      <c r="AQ51" s="51">
        <f t="shared" si="82"/>
        <v>1.62</v>
      </c>
      <c r="AR51" s="51">
        <f t="shared" si="82"/>
        <v>1.62</v>
      </c>
      <c r="AS51" s="51">
        <f t="shared" si="82"/>
        <v>1.62</v>
      </c>
      <c r="AT51" s="51">
        <f t="shared" si="82"/>
        <v>1.62</v>
      </c>
      <c r="AU51" s="51">
        <f t="shared" si="82"/>
        <v>1.62</v>
      </c>
      <c r="AV51" s="51">
        <f t="shared" si="82"/>
        <v>1.62</v>
      </c>
      <c r="AW51" s="51">
        <f t="shared" si="82"/>
        <v>1.62</v>
      </c>
      <c r="AX51" s="51">
        <f t="shared" si="82"/>
        <v>1.62</v>
      </c>
      <c r="AY51" s="51">
        <f t="shared" si="82"/>
        <v>1.62</v>
      </c>
      <c r="AZ51" s="51">
        <f t="shared" si="82"/>
        <v>1.62</v>
      </c>
      <c r="BA51" s="51">
        <f t="shared" si="82"/>
        <v>1.62</v>
      </c>
      <c r="BB51" s="51">
        <f t="shared" si="83"/>
        <v>1.62</v>
      </c>
      <c r="BC51" s="51">
        <f t="shared" si="83"/>
        <v>1.62</v>
      </c>
      <c r="BD51" s="51">
        <f t="shared" si="83"/>
        <v>1.62</v>
      </c>
      <c r="BE51" s="51">
        <f t="shared" si="83"/>
        <v>1.62</v>
      </c>
      <c r="BF51" s="51">
        <f t="shared" si="83"/>
        <v>1.62</v>
      </c>
      <c r="BG51" s="51">
        <f t="shared" si="84"/>
        <v>1.62</v>
      </c>
      <c r="BH51" s="51">
        <f t="shared" si="84"/>
        <v>1.62</v>
      </c>
      <c r="BI51" s="51">
        <f t="shared" si="85"/>
        <v>1.62</v>
      </c>
      <c r="BJ51" s="51">
        <f t="shared" si="85"/>
        <v>1.62</v>
      </c>
      <c r="BK51" s="51">
        <f t="shared" si="86"/>
        <v>1.62</v>
      </c>
      <c r="BL51" s="51">
        <f t="shared" si="87"/>
        <v>1.62</v>
      </c>
      <c r="BM51" s="51">
        <f t="shared" si="87"/>
        <v>1.62</v>
      </c>
      <c r="BN51" s="51">
        <f t="shared" si="87"/>
        <v>1.62</v>
      </c>
      <c r="BO51" s="51">
        <f t="shared" si="87"/>
        <v>1.62</v>
      </c>
      <c r="BP51" s="51">
        <f t="shared" si="88"/>
        <v>1.62</v>
      </c>
      <c r="BQ51" s="51">
        <f t="shared" si="89"/>
        <v>1.62</v>
      </c>
      <c r="BR51" s="51">
        <f t="shared" si="89"/>
        <v>1.62</v>
      </c>
      <c r="BS51" s="51">
        <f t="shared" si="89"/>
        <v>1.62</v>
      </c>
      <c r="BT51" s="51">
        <f t="shared" si="89"/>
        <v>1.62</v>
      </c>
      <c r="BU51" s="51">
        <f t="shared" si="90"/>
        <v>1.62</v>
      </c>
      <c r="BV51" s="51">
        <f t="shared" si="91"/>
        <v>1.62</v>
      </c>
      <c r="BW51" s="51">
        <f t="shared" si="92"/>
        <v>1.62</v>
      </c>
      <c r="BX51" s="51">
        <f t="shared" si="92"/>
        <v>1.62</v>
      </c>
      <c r="BY51" s="51">
        <f t="shared" si="93"/>
        <v>1.62</v>
      </c>
      <c r="BZ51" s="51">
        <f t="shared" si="93"/>
        <v>1.62</v>
      </c>
      <c r="CA51" s="51">
        <f t="shared" si="93"/>
        <v>1.62</v>
      </c>
      <c r="CB51" s="51">
        <f t="shared" si="93"/>
        <v>1.62</v>
      </c>
      <c r="CC51" s="51">
        <f t="shared" si="94"/>
        <v>1.62</v>
      </c>
      <c r="CD51" s="51">
        <f t="shared" si="94"/>
        <v>1.62</v>
      </c>
      <c r="CE51" s="51">
        <f t="shared" si="95"/>
        <v>1.62</v>
      </c>
      <c r="CF51" s="51">
        <f t="shared" si="96"/>
        <v>1.62</v>
      </c>
      <c r="CG51" s="51">
        <f t="shared" si="97"/>
        <v>1.62</v>
      </c>
      <c r="CH51" s="51">
        <f t="shared" si="98"/>
        <v>1.62</v>
      </c>
      <c r="CI51" s="51">
        <f t="shared" si="98"/>
        <v>1.62</v>
      </c>
      <c r="CJ51" s="51">
        <f t="shared" si="98"/>
        <v>1.62</v>
      </c>
      <c r="CK51" s="51">
        <f t="shared" si="98"/>
        <v>1.62</v>
      </c>
      <c r="CL51" s="51">
        <f t="shared" si="98"/>
        <v>1.62</v>
      </c>
      <c r="CM51" s="51">
        <f t="shared" si="98"/>
        <v>1.62</v>
      </c>
      <c r="CN51" s="51">
        <f t="shared" si="98"/>
        <v>1.62</v>
      </c>
      <c r="CO51" s="51">
        <f t="shared" si="98"/>
        <v>1.62</v>
      </c>
      <c r="CP51" s="51">
        <f t="shared" si="98"/>
        <v>1.62</v>
      </c>
      <c r="CQ51" s="51">
        <f t="shared" si="98"/>
        <v>1.62</v>
      </c>
      <c r="CR51" s="51">
        <f t="shared" si="99"/>
        <v>1.62</v>
      </c>
      <c r="CS51" s="51">
        <f t="shared" si="99"/>
        <v>1.62</v>
      </c>
      <c r="CT51" s="51">
        <f t="shared" si="100"/>
        <v>1.62</v>
      </c>
      <c r="CU51" s="51">
        <f t="shared" si="100"/>
        <v>1.62</v>
      </c>
      <c r="CV51" s="51">
        <f t="shared" si="101"/>
        <v>1.62</v>
      </c>
      <c r="CW51" s="51">
        <f t="shared" si="101"/>
        <v>1.62</v>
      </c>
      <c r="CX51" s="51">
        <f t="shared" si="102"/>
        <v>1.62</v>
      </c>
      <c r="CY51" s="51">
        <f t="shared" si="102"/>
        <v>1.62</v>
      </c>
      <c r="CZ51" s="51">
        <f t="shared" si="102"/>
        <v>1.62</v>
      </c>
      <c r="DA51" s="51">
        <f t="shared" si="102"/>
        <v>1.62</v>
      </c>
      <c r="DB51" s="51">
        <f t="shared" si="102"/>
        <v>1.62</v>
      </c>
      <c r="DC51" s="51">
        <f t="shared" si="103"/>
        <v>1.62</v>
      </c>
      <c r="DD51" s="51">
        <f t="shared" si="103"/>
        <v>1.62</v>
      </c>
      <c r="DE51" s="51">
        <f t="shared" si="104"/>
        <v>1.62</v>
      </c>
      <c r="DF51" s="51">
        <f t="shared" si="105"/>
        <v>1.62</v>
      </c>
      <c r="DG51" s="51">
        <f t="shared" si="106"/>
        <v>1.62</v>
      </c>
      <c r="DH51" s="51">
        <f t="shared" si="106"/>
        <v>1.62</v>
      </c>
      <c r="DI51" s="51">
        <f t="shared" si="106"/>
        <v>1.62</v>
      </c>
      <c r="DJ51" s="51">
        <f t="shared" si="106"/>
        <v>1.62</v>
      </c>
      <c r="DK51" s="51">
        <f t="shared" si="106"/>
        <v>1.62</v>
      </c>
      <c r="DL51" s="51">
        <f t="shared" si="106"/>
        <v>1.62</v>
      </c>
      <c r="DM51" s="51">
        <f t="shared" si="106"/>
        <v>1.62</v>
      </c>
      <c r="DN51" s="51">
        <f t="shared" si="106"/>
        <v>1.62</v>
      </c>
      <c r="DO51" s="51">
        <f t="shared" si="107"/>
        <v>1.62</v>
      </c>
      <c r="DP51" s="51">
        <f t="shared" si="108"/>
        <v>1.62</v>
      </c>
      <c r="DQ51" s="51">
        <f t="shared" si="108"/>
        <v>1.62</v>
      </c>
      <c r="DR51" s="51">
        <f t="shared" si="108"/>
        <v>1.62</v>
      </c>
      <c r="DS51" s="51">
        <f t="shared" si="108"/>
        <v>1.62</v>
      </c>
      <c r="DT51" s="51">
        <f t="shared" si="108"/>
        <v>1.62</v>
      </c>
      <c r="DU51" s="51">
        <f t="shared" si="108"/>
        <v>1.62</v>
      </c>
      <c r="DV51" s="51">
        <f t="shared" si="108"/>
        <v>1.62</v>
      </c>
      <c r="DW51" s="51">
        <f t="shared" si="108"/>
        <v>1.62</v>
      </c>
    </row>
    <row r="52" spans="1:127" ht="37.5" customHeight="1" x14ac:dyDescent="0.2">
      <c r="A52" s="19"/>
      <c r="B52" s="37"/>
      <c r="C52" s="492"/>
      <c r="D52" s="493"/>
      <c r="E52" s="493"/>
      <c r="F52" s="288"/>
      <c r="G52" s="38">
        <f>SQRT(1+4*G47*G36/G48)</f>
        <v>1.796044963201618</v>
      </c>
      <c r="J52" s="52">
        <f>G52</f>
        <v>1.796044963201618</v>
      </c>
      <c r="K52" s="55">
        <f t="shared" si="76"/>
        <v>1.796044963201618</v>
      </c>
      <c r="L52" s="55">
        <f t="shared" si="76"/>
        <v>1.796044963201618</v>
      </c>
      <c r="M52" s="55">
        <f t="shared" si="76"/>
        <v>1.796044963201618</v>
      </c>
      <c r="N52" s="55">
        <f t="shared" si="76"/>
        <v>1.796044963201618</v>
      </c>
      <c r="O52" s="55">
        <f t="shared" si="77"/>
        <v>1.796044963201618</v>
      </c>
      <c r="P52" s="55">
        <f t="shared" si="77"/>
        <v>1.796044963201618</v>
      </c>
      <c r="Q52" s="55">
        <f t="shared" si="77"/>
        <v>1.796044963201618</v>
      </c>
      <c r="R52" s="55">
        <f t="shared" si="78"/>
        <v>1.796044963201618</v>
      </c>
      <c r="S52" s="55">
        <f t="shared" si="78"/>
        <v>1.796044963201618</v>
      </c>
      <c r="T52" s="55">
        <f t="shared" si="78"/>
        <v>1.796044963201618</v>
      </c>
      <c r="U52" s="52">
        <f>G52</f>
        <v>1.796044963201618</v>
      </c>
      <c r="V52" s="55">
        <f>+U52</f>
        <v>1.796044963201618</v>
      </c>
      <c r="W52" s="55">
        <f t="shared" si="109"/>
        <v>1.796044963201618</v>
      </c>
      <c r="X52" s="55">
        <f t="shared" si="109"/>
        <v>1.796044963201618</v>
      </c>
      <c r="Y52" s="55">
        <f t="shared" si="109"/>
        <v>1.796044963201618</v>
      </c>
      <c r="Z52" s="55">
        <f t="shared" si="109"/>
        <v>1.796044963201618</v>
      </c>
      <c r="AA52" s="55">
        <f t="shared" si="109"/>
        <v>1.796044963201618</v>
      </c>
      <c r="AB52" s="55">
        <f t="shared" si="109"/>
        <v>1.796044963201618</v>
      </c>
      <c r="AC52" s="55">
        <f t="shared" si="109"/>
        <v>1.796044963201618</v>
      </c>
      <c r="AD52" s="55">
        <f t="shared" si="109"/>
        <v>1.796044963201618</v>
      </c>
      <c r="AE52" s="55">
        <f t="shared" si="109"/>
        <v>1.796044963201618</v>
      </c>
      <c r="AF52" s="55">
        <f t="shared" si="109"/>
        <v>1.796044963201618</v>
      </c>
      <c r="AG52" s="55">
        <f t="shared" si="109"/>
        <v>1.796044963201618</v>
      </c>
      <c r="AH52" s="55">
        <f t="shared" si="80"/>
        <v>1.796044963201618</v>
      </c>
      <c r="AI52" s="55">
        <f t="shared" si="80"/>
        <v>1.796044963201618</v>
      </c>
      <c r="AJ52" s="55">
        <f t="shared" si="80"/>
        <v>1.796044963201618</v>
      </c>
      <c r="AK52" s="55">
        <f t="shared" si="81"/>
        <v>1.796044963201618</v>
      </c>
      <c r="AL52" s="55">
        <f t="shared" si="81"/>
        <v>1.796044963201618</v>
      </c>
      <c r="AM52" s="55">
        <f t="shared" si="81"/>
        <v>1.796044963201618</v>
      </c>
      <c r="AN52" s="55">
        <f t="shared" si="82"/>
        <v>1.796044963201618</v>
      </c>
      <c r="AO52" s="55">
        <f t="shared" si="82"/>
        <v>1.796044963201618</v>
      </c>
      <c r="AP52" s="55">
        <f t="shared" si="82"/>
        <v>1.796044963201618</v>
      </c>
      <c r="AQ52" s="55">
        <f t="shared" si="82"/>
        <v>1.796044963201618</v>
      </c>
      <c r="AR52" s="55">
        <f t="shared" si="82"/>
        <v>1.796044963201618</v>
      </c>
      <c r="AS52" s="55">
        <f t="shared" si="82"/>
        <v>1.796044963201618</v>
      </c>
      <c r="AT52" s="55">
        <f t="shared" si="82"/>
        <v>1.796044963201618</v>
      </c>
      <c r="AU52" s="55">
        <f t="shared" si="82"/>
        <v>1.796044963201618</v>
      </c>
      <c r="AV52" s="55">
        <f t="shared" si="82"/>
        <v>1.796044963201618</v>
      </c>
      <c r="AW52" s="55">
        <f t="shared" si="82"/>
        <v>1.796044963201618</v>
      </c>
      <c r="AX52" s="55">
        <f t="shared" si="82"/>
        <v>1.796044963201618</v>
      </c>
      <c r="AY52" s="55">
        <f t="shared" si="82"/>
        <v>1.796044963201618</v>
      </c>
      <c r="AZ52" s="55">
        <f t="shared" si="82"/>
        <v>1.796044963201618</v>
      </c>
      <c r="BA52" s="55">
        <f t="shared" si="82"/>
        <v>1.796044963201618</v>
      </c>
      <c r="BB52" s="55">
        <f t="shared" si="83"/>
        <v>1.796044963201618</v>
      </c>
      <c r="BC52" s="55">
        <f t="shared" si="83"/>
        <v>1.796044963201618</v>
      </c>
      <c r="BD52" s="55">
        <f t="shared" si="83"/>
        <v>1.796044963201618</v>
      </c>
      <c r="BE52" s="55">
        <f t="shared" si="83"/>
        <v>1.796044963201618</v>
      </c>
      <c r="BF52" s="55">
        <f t="shared" si="83"/>
        <v>1.796044963201618</v>
      </c>
      <c r="BG52" s="55">
        <f t="shared" si="84"/>
        <v>1.796044963201618</v>
      </c>
      <c r="BH52" s="55">
        <f t="shared" si="84"/>
        <v>1.796044963201618</v>
      </c>
      <c r="BI52" s="55">
        <f t="shared" si="85"/>
        <v>1.796044963201618</v>
      </c>
      <c r="BJ52" s="55">
        <f t="shared" si="85"/>
        <v>1.796044963201618</v>
      </c>
      <c r="BK52" s="55">
        <f t="shared" si="86"/>
        <v>1.796044963201618</v>
      </c>
      <c r="BL52" s="55">
        <f t="shared" si="87"/>
        <v>1.796044963201618</v>
      </c>
      <c r="BM52" s="55">
        <f t="shared" si="87"/>
        <v>1.796044963201618</v>
      </c>
      <c r="BN52" s="55">
        <f t="shared" si="87"/>
        <v>1.796044963201618</v>
      </c>
      <c r="BO52" s="55">
        <f t="shared" si="87"/>
        <v>1.796044963201618</v>
      </c>
      <c r="BP52" s="55">
        <f t="shared" si="88"/>
        <v>1.796044963201618</v>
      </c>
      <c r="BQ52" s="55">
        <f t="shared" si="89"/>
        <v>1.796044963201618</v>
      </c>
      <c r="BR52" s="55">
        <f t="shared" si="89"/>
        <v>1.796044963201618</v>
      </c>
      <c r="BS52" s="55">
        <f t="shared" si="89"/>
        <v>1.796044963201618</v>
      </c>
      <c r="BT52" s="55">
        <f t="shared" si="89"/>
        <v>1.796044963201618</v>
      </c>
      <c r="BU52" s="55">
        <f t="shared" si="90"/>
        <v>1.796044963201618</v>
      </c>
      <c r="BV52" s="55">
        <f t="shared" si="91"/>
        <v>1.796044963201618</v>
      </c>
      <c r="BW52" s="55">
        <f t="shared" si="92"/>
        <v>1.796044963201618</v>
      </c>
      <c r="BX52" s="55">
        <f t="shared" si="92"/>
        <v>1.796044963201618</v>
      </c>
      <c r="BY52" s="55">
        <f t="shared" si="93"/>
        <v>1.796044963201618</v>
      </c>
      <c r="BZ52" s="55">
        <f t="shared" si="93"/>
        <v>1.796044963201618</v>
      </c>
      <c r="CA52" s="55">
        <f t="shared" si="93"/>
        <v>1.796044963201618</v>
      </c>
      <c r="CB52" s="55">
        <f t="shared" si="93"/>
        <v>1.796044963201618</v>
      </c>
      <c r="CC52" s="55">
        <f t="shared" si="94"/>
        <v>1.796044963201618</v>
      </c>
      <c r="CD52" s="55">
        <f t="shared" si="94"/>
        <v>1.796044963201618</v>
      </c>
      <c r="CE52" s="55">
        <f t="shared" si="95"/>
        <v>1.796044963201618</v>
      </c>
      <c r="CF52" s="55">
        <f t="shared" si="96"/>
        <v>1.796044963201618</v>
      </c>
      <c r="CG52" s="55">
        <f t="shared" si="97"/>
        <v>1.796044963201618</v>
      </c>
      <c r="CH52" s="55">
        <f t="shared" si="98"/>
        <v>1.796044963201618</v>
      </c>
      <c r="CI52" s="55">
        <f t="shared" si="98"/>
        <v>1.796044963201618</v>
      </c>
      <c r="CJ52" s="55">
        <f t="shared" si="98"/>
        <v>1.796044963201618</v>
      </c>
      <c r="CK52" s="55">
        <f t="shared" si="98"/>
        <v>1.796044963201618</v>
      </c>
      <c r="CL52" s="55">
        <f t="shared" si="98"/>
        <v>1.796044963201618</v>
      </c>
      <c r="CM52" s="55">
        <f t="shared" si="98"/>
        <v>1.796044963201618</v>
      </c>
      <c r="CN52" s="55">
        <f t="shared" si="98"/>
        <v>1.796044963201618</v>
      </c>
      <c r="CO52" s="55">
        <f t="shared" si="98"/>
        <v>1.796044963201618</v>
      </c>
      <c r="CP52" s="55">
        <f t="shared" si="98"/>
        <v>1.796044963201618</v>
      </c>
      <c r="CQ52" s="55">
        <f t="shared" si="98"/>
        <v>1.796044963201618</v>
      </c>
      <c r="CR52" s="55">
        <f t="shared" si="99"/>
        <v>1.796044963201618</v>
      </c>
      <c r="CS52" s="55">
        <f t="shared" si="99"/>
        <v>1.796044963201618</v>
      </c>
      <c r="CT52" s="55">
        <f t="shared" si="100"/>
        <v>1.796044963201618</v>
      </c>
      <c r="CU52" s="55">
        <f t="shared" si="100"/>
        <v>1.796044963201618</v>
      </c>
      <c r="CV52" s="55">
        <f t="shared" si="101"/>
        <v>1.796044963201618</v>
      </c>
      <c r="CW52" s="55">
        <f t="shared" si="101"/>
        <v>1.796044963201618</v>
      </c>
      <c r="CX52" s="55">
        <f t="shared" si="102"/>
        <v>1.796044963201618</v>
      </c>
      <c r="CY52" s="55">
        <f t="shared" si="102"/>
        <v>1.796044963201618</v>
      </c>
      <c r="CZ52" s="55">
        <f t="shared" si="102"/>
        <v>1.796044963201618</v>
      </c>
      <c r="DA52" s="55">
        <f t="shared" si="102"/>
        <v>1.796044963201618</v>
      </c>
      <c r="DB52" s="55">
        <f t="shared" si="102"/>
        <v>1.796044963201618</v>
      </c>
      <c r="DC52" s="55">
        <f t="shared" si="103"/>
        <v>1.796044963201618</v>
      </c>
      <c r="DD52" s="55">
        <f t="shared" si="103"/>
        <v>1.796044963201618</v>
      </c>
      <c r="DE52" s="55">
        <f t="shared" si="104"/>
        <v>1.796044963201618</v>
      </c>
      <c r="DF52" s="55">
        <f t="shared" si="105"/>
        <v>1.796044963201618</v>
      </c>
      <c r="DG52" s="55">
        <f t="shared" si="106"/>
        <v>1.796044963201618</v>
      </c>
      <c r="DH52" s="55">
        <f t="shared" si="106"/>
        <v>1.796044963201618</v>
      </c>
      <c r="DI52" s="55">
        <f t="shared" si="106"/>
        <v>1.796044963201618</v>
      </c>
      <c r="DJ52" s="55">
        <f t="shared" si="106"/>
        <v>1.796044963201618</v>
      </c>
      <c r="DK52" s="55">
        <f t="shared" si="106"/>
        <v>1.796044963201618</v>
      </c>
      <c r="DL52" s="55">
        <f t="shared" si="106"/>
        <v>1.796044963201618</v>
      </c>
      <c r="DM52" s="55">
        <f t="shared" si="106"/>
        <v>1.796044963201618</v>
      </c>
      <c r="DN52" s="55">
        <f t="shared" si="106"/>
        <v>1.796044963201618</v>
      </c>
      <c r="DO52" s="55">
        <f t="shared" si="107"/>
        <v>1.796044963201618</v>
      </c>
      <c r="DP52" s="55">
        <f t="shared" si="108"/>
        <v>1.796044963201618</v>
      </c>
      <c r="DQ52" s="55">
        <f t="shared" si="108"/>
        <v>1.796044963201618</v>
      </c>
      <c r="DR52" s="55">
        <f t="shared" si="108"/>
        <v>1.796044963201618</v>
      </c>
      <c r="DS52" s="55">
        <f t="shared" si="108"/>
        <v>1.796044963201618</v>
      </c>
      <c r="DT52" s="55">
        <f t="shared" si="108"/>
        <v>1.796044963201618</v>
      </c>
      <c r="DU52" s="55">
        <f t="shared" si="108"/>
        <v>1.796044963201618</v>
      </c>
      <c r="DV52" s="55">
        <f t="shared" si="108"/>
        <v>1.796044963201618</v>
      </c>
      <c r="DW52" s="55">
        <f t="shared" si="108"/>
        <v>1.796044963201618</v>
      </c>
    </row>
    <row r="53" spans="1:127" ht="37.5" customHeight="1" x14ac:dyDescent="0.2">
      <c r="A53" s="19"/>
      <c r="B53" s="37" t="s">
        <v>108</v>
      </c>
      <c r="C53" s="492"/>
      <c r="D53" s="493"/>
      <c r="E53" s="493"/>
      <c r="F53" s="39"/>
      <c r="G53" s="38">
        <f>EXP(G30/(2*G36)*(1-G52))</f>
        <v>0.67164692779416058</v>
      </c>
      <c r="I53" s="71">
        <f>J53</f>
        <v>9.9412211632682909E-4</v>
      </c>
      <c r="J53" s="38">
        <f>EXP(J30/(2*J36)*(1-J52))</f>
        <v>9.9412211632682909E-4</v>
      </c>
      <c r="K53" s="38">
        <f t="shared" ref="K53:T53" si="110">EXP(K30/(2*K36)*(1-K52))</f>
        <v>1.3836701351886715E-173</v>
      </c>
      <c r="L53" s="38">
        <f t="shared" si="110"/>
        <v>0</v>
      </c>
      <c r="M53" s="38">
        <f t="shared" si="110"/>
        <v>0</v>
      </c>
      <c r="N53" s="38">
        <f t="shared" si="110"/>
        <v>0</v>
      </c>
      <c r="O53" s="38">
        <f t="shared" si="110"/>
        <v>0</v>
      </c>
      <c r="P53" s="38">
        <f t="shared" si="110"/>
        <v>0</v>
      </c>
      <c r="Q53" s="38">
        <f t="shared" si="110"/>
        <v>0</v>
      </c>
      <c r="R53" s="38">
        <f t="shared" si="110"/>
        <v>0</v>
      </c>
      <c r="S53" s="38">
        <f t="shared" si="110"/>
        <v>0</v>
      </c>
      <c r="T53" s="38">
        <f t="shared" si="110"/>
        <v>0</v>
      </c>
      <c r="U53" s="38">
        <f>EXP(U30/(2*U36)*(1-U52))</f>
        <v>5.17729911443442E-18</v>
      </c>
      <c r="V53" s="38">
        <f>EXP(V30/(2*V36)*(1-V52))</f>
        <v>2.6804426120323424E-35</v>
      </c>
      <c r="W53" s="38">
        <f t="shared" ref="W53:CH53" si="111">EXP(W30/(2*W36)*(1-W52))</f>
        <v>1.3877453161567428E-52</v>
      </c>
      <c r="X53" s="38">
        <f t="shared" si="111"/>
        <v>7.1847725963987668E-70</v>
      </c>
      <c r="Y53" s="38">
        <f t="shared" si="111"/>
        <v>3.7197716800748288E-87</v>
      </c>
      <c r="Z53" s="38">
        <f t="shared" si="111"/>
        <v>1.9258370625149783E-104</v>
      </c>
      <c r="AA53" s="38">
        <f t="shared" si="111"/>
        <v>9.9706345183038511E-122</v>
      </c>
      <c r="AB53" s="38">
        <f t="shared" si="111"/>
        <v>5.1620957261962686E-139</v>
      </c>
      <c r="AC53" s="38">
        <f t="shared" si="111"/>
        <v>2.6725713631861071E-156</v>
      </c>
      <c r="AD53" s="38">
        <f t="shared" si="111"/>
        <v>1.8681438979059876E-2</v>
      </c>
      <c r="AE53" s="38">
        <f t="shared" si="111"/>
        <v>3.4899616232833769E-4</v>
      </c>
      <c r="AF53" s="38">
        <f t="shared" si="111"/>
        <v>6.5197505104629205E-6</v>
      </c>
      <c r="AG53" s="38">
        <f t="shared" si="111"/>
        <v>1.2179832131990742E-7</v>
      </c>
      <c r="AH53" s="38">
        <f t="shared" si="111"/>
        <v>2.27536790748978E-9</v>
      </c>
      <c r="AI53" s="38">
        <f t="shared" si="111"/>
        <v>4.2507146718681513E-11</v>
      </c>
      <c r="AJ53" s="38">
        <f t="shared" si="111"/>
        <v>7.9409466759899461E-13</v>
      </c>
      <c r="AK53" s="38">
        <f t="shared" si="111"/>
        <v>1.4834831076347413E-14</v>
      </c>
      <c r="AL53" s="38">
        <f t="shared" si="111"/>
        <v>2.7713599151744557E-16</v>
      </c>
      <c r="AM53" s="38">
        <f t="shared" si="111"/>
        <v>5.17729911443442E-18</v>
      </c>
      <c r="AN53" s="38">
        <f t="shared" si="111"/>
        <v>3.4899616232833769E-4</v>
      </c>
      <c r="AO53" s="38">
        <f t="shared" si="111"/>
        <v>5.1961253433335808E-4</v>
      </c>
      <c r="AP53" s="38">
        <f t="shared" si="111"/>
        <v>7.7363941206413684E-4</v>
      </c>
      <c r="AQ53" s="38">
        <f t="shared" si="111"/>
        <v>1.1518543151904865E-3</v>
      </c>
      <c r="AR53" s="38">
        <f t="shared" si="111"/>
        <v>1.7149699753312875E-3</v>
      </c>
      <c r="AS53" s="38">
        <f t="shared" si="111"/>
        <v>2.5533802126716109E-3</v>
      </c>
      <c r="AT53" s="38">
        <f t="shared" si="111"/>
        <v>3.8016703523940558E-3</v>
      </c>
      <c r="AU53" s="38">
        <f t="shared" si="111"/>
        <v>5.6602214572462886E-3</v>
      </c>
      <c r="AV53" s="38">
        <f t="shared" si="111"/>
        <v>8.4273763833562498E-3</v>
      </c>
      <c r="AW53" s="38">
        <f t="shared" si="111"/>
        <v>1.2547331097059643E-2</v>
      </c>
      <c r="AX53" s="38">
        <f t="shared" si="111"/>
        <v>7.7363941206413684E-4</v>
      </c>
      <c r="AY53" s="38">
        <f t="shared" si="111"/>
        <v>8.0505301895833264E-4</v>
      </c>
      <c r="AZ53" s="38">
        <f t="shared" si="111"/>
        <v>8.3774217449019285E-4</v>
      </c>
      <c r="BA53" s="38">
        <f t="shared" si="111"/>
        <v>8.7175867227681542E-4</v>
      </c>
      <c r="BB53" s="38">
        <f t="shared" si="111"/>
        <v>9.0715640901367959E-4</v>
      </c>
      <c r="BC53" s="38">
        <f t="shared" si="111"/>
        <v>9.4399146987009773E-4</v>
      </c>
      <c r="BD53" s="38">
        <f t="shared" si="111"/>
        <v>9.8232221735212273E-4</v>
      </c>
      <c r="BE53" s="38">
        <f t="shared" si="111"/>
        <v>1.022209383773752E-3</v>
      </c>
      <c r="BF53" s="38">
        <f t="shared" si="111"/>
        <v>1.0637161674829096E-3</v>
      </c>
      <c r="BG53" s="38">
        <f t="shared" si="111"/>
        <v>1.1069083329946854E-3</v>
      </c>
      <c r="BH53" s="38">
        <f t="shared" si="111"/>
        <v>1.1518543151904865E-3</v>
      </c>
      <c r="BI53" s="38">
        <f t="shared" si="111"/>
        <v>9.6296614366460668E-4</v>
      </c>
      <c r="BJ53" s="38">
        <f t="shared" si="111"/>
        <v>9.6680660328282773E-4</v>
      </c>
      <c r="BK53" s="38">
        <f t="shared" si="111"/>
        <v>9.7066237925477294E-4</v>
      </c>
      <c r="BL53" s="38">
        <f t="shared" si="111"/>
        <v>9.745335326644544E-4</v>
      </c>
      <c r="BM53" s="38">
        <f t="shared" si="111"/>
        <v>9.7842012483950118E-4</v>
      </c>
      <c r="BN53" s="38">
        <f t="shared" si="111"/>
        <v>9.8232221735212273E-4</v>
      </c>
      <c r="BO53" s="38">
        <f t="shared" si="111"/>
        <v>9.8623987202009077E-4</v>
      </c>
      <c r="BP53" s="38">
        <f t="shared" si="111"/>
        <v>9.9017315090771645E-4</v>
      </c>
      <c r="BQ53" s="38">
        <f t="shared" si="111"/>
        <v>9.9412211632682909E-4</v>
      </c>
      <c r="BR53" s="38">
        <f t="shared" si="111"/>
        <v>9.9808683083777361E-4</v>
      </c>
      <c r="BS53" s="38">
        <f t="shared" si="111"/>
        <v>1.0020673572503883E-3</v>
      </c>
      <c r="BT53" s="38">
        <f t="shared" si="111"/>
        <v>1.0060637586250139E-3</v>
      </c>
      <c r="BU53" s="38">
        <f t="shared" si="111"/>
        <v>1.0100760982734809E-3</v>
      </c>
      <c r="BV53" s="38">
        <f t="shared" si="111"/>
        <v>1.0141044397601162E-3</v>
      </c>
      <c r="BW53" s="38">
        <f t="shared" si="111"/>
        <v>1.0181488469027577E-3</v>
      </c>
      <c r="BX53" s="38">
        <f t="shared" si="111"/>
        <v>1.022209383773752E-3</v>
      </c>
      <c r="BY53" s="38">
        <f t="shared" si="111"/>
        <v>1.0262861147009796E-3</v>
      </c>
      <c r="BZ53" s="38">
        <f t="shared" si="111"/>
        <v>1.0303791042688699E-3</v>
      </c>
      <c r="CA53" s="38">
        <f t="shared" si="111"/>
        <v>1.0344884173194265E-3</v>
      </c>
      <c r="CB53" s="38">
        <f t="shared" si="111"/>
        <v>1.0386141189532487E-3</v>
      </c>
      <c r="CC53" s="38">
        <f t="shared" si="111"/>
        <v>1.0427562745305742E-3</v>
      </c>
      <c r="CD53" s="38">
        <f t="shared" si="111"/>
        <v>9.9412211632682909E-4</v>
      </c>
      <c r="CE53" s="38">
        <f t="shared" si="111"/>
        <v>0.99602768577998779</v>
      </c>
      <c r="CF53" s="38">
        <f t="shared" si="111"/>
        <v>0.92348151450645799</v>
      </c>
      <c r="CG53" s="38">
        <f t="shared" si="111"/>
        <v>0.85281810763514143</v>
      </c>
      <c r="CH53" s="38">
        <f t="shared" si="111"/>
        <v>0.72729872471038359</v>
      </c>
      <c r="CI53" s="38">
        <f t="shared" ref="CI53:DW53" si="112">EXP(CI30/(2*CI36)*(1-CI52))</f>
        <v>0.62025352209296103</v>
      </c>
      <c r="CJ53" s="38">
        <f t="shared" si="112"/>
        <v>0.52896343496535037</v>
      </c>
      <c r="CK53" s="38">
        <f t="shared" si="112"/>
        <v>0.45110959561533431</v>
      </c>
      <c r="CL53" s="38">
        <f t="shared" si="112"/>
        <v>0.20349986725623045</v>
      </c>
      <c r="CM53" s="38">
        <f t="shared" si="112"/>
        <v>9.1800742825732348E-2</v>
      </c>
      <c r="CN53" s="38">
        <f t="shared" si="112"/>
        <v>4.1412195973303416E-2</v>
      </c>
      <c r="CO53" s="38">
        <f t="shared" si="112"/>
        <v>1.8681438979059876E-2</v>
      </c>
      <c r="CP53" s="38">
        <f t="shared" si="112"/>
        <v>8.4273763833562498E-3</v>
      </c>
      <c r="CQ53" s="38">
        <f t="shared" si="112"/>
        <v>3.8016703523940558E-3</v>
      </c>
      <c r="CR53" s="38">
        <f t="shared" si="112"/>
        <v>1.7149699753312875E-3</v>
      </c>
      <c r="CS53" s="38">
        <f t="shared" si="112"/>
        <v>7.7363941206413684E-4</v>
      </c>
      <c r="CT53" s="38">
        <f t="shared" si="112"/>
        <v>3.4899616232833769E-4</v>
      </c>
      <c r="CU53" s="38">
        <f t="shared" si="112"/>
        <v>1.5743551765923995E-4</v>
      </c>
      <c r="CV53" s="38">
        <f t="shared" si="112"/>
        <v>7.1020672706750663E-5</v>
      </c>
      <c r="CW53" s="38">
        <f t="shared" si="112"/>
        <v>3.2038106945071296E-5</v>
      </c>
      <c r="CX53" s="38">
        <f t="shared" si="112"/>
        <v>1.4452697468271943E-5</v>
      </c>
      <c r="CY53" s="38">
        <f t="shared" si="112"/>
        <v>6.5197505104629205E-6</v>
      </c>
      <c r="CZ53" s="38">
        <f t="shared" si="112"/>
        <v>2.9411220162877971E-6</v>
      </c>
      <c r="DA53" s="38">
        <f t="shared" si="112"/>
        <v>1.3267683634229446E-6</v>
      </c>
      <c r="DB53" s="38">
        <f t="shared" si="112"/>
        <v>5.9851793989894329E-7</v>
      </c>
      <c r="DC53" s="38">
        <f t="shared" si="112"/>
        <v>2.699971858363352E-7</v>
      </c>
      <c r="DD53" s="38">
        <f t="shared" si="112"/>
        <v>1.2179832131990742E-7</v>
      </c>
      <c r="DE53" s="38">
        <f t="shared" si="112"/>
        <v>7.7363941206413684E-4</v>
      </c>
      <c r="DF53" s="38">
        <f t="shared" si="112"/>
        <v>7.7363941206413684E-4</v>
      </c>
      <c r="DG53" s="38">
        <f t="shared" si="112"/>
        <v>7.7363941206413684E-4</v>
      </c>
      <c r="DH53" s="38">
        <f t="shared" si="112"/>
        <v>7.7363941206413684E-4</v>
      </c>
      <c r="DI53" s="38">
        <f t="shared" si="112"/>
        <v>7.7363941206413684E-4</v>
      </c>
      <c r="DJ53" s="38">
        <f t="shared" si="112"/>
        <v>7.7363941206413684E-4</v>
      </c>
      <c r="DK53" s="38">
        <f t="shared" si="112"/>
        <v>7.7363941206413684E-4</v>
      </c>
      <c r="DL53" s="38">
        <f t="shared" si="112"/>
        <v>7.7363941206413684E-4</v>
      </c>
      <c r="DM53" s="38">
        <f t="shared" si="112"/>
        <v>7.7363941206413684E-4</v>
      </c>
      <c r="DN53" s="38">
        <f t="shared" si="112"/>
        <v>7.7363941206413684E-4</v>
      </c>
      <c r="DO53" s="38">
        <f t="shared" si="112"/>
        <v>7.7363941206413684E-4</v>
      </c>
      <c r="DP53" s="38">
        <f t="shared" si="112"/>
        <v>7.7363941206413684E-4</v>
      </c>
      <c r="DQ53" s="38">
        <f t="shared" si="112"/>
        <v>7.7363941206413684E-4</v>
      </c>
      <c r="DR53" s="38">
        <f t="shared" si="112"/>
        <v>7.7363941206413684E-4</v>
      </c>
      <c r="DS53" s="38">
        <f t="shared" si="112"/>
        <v>7.7363941206413684E-4</v>
      </c>
      <c r="DT53" s="38">
        <f t="shared" si="112"/>
        <v>7.7363941206413684E-4</v>
      </c>
      <c r="DU53" s="38">
        <f t="shared" si="112"/>
        <v>7.7363941206413684E-4</v>
      </c>
      <c r="DV53" s="38">
        <f t="shared" si="112"/>
        <v>7.7363941206413684E-4</v>
      </c>
      <c r="DW53" s="38">
        <f t="shared" si="112"/>
        <v>7.7363941206413684E-4</v>
      </c>
    </row>
    <row r="54" spans="1:127" ht="37.5" customHeight="1" x14ac:dyDescent="0.2">
      <c r="A54" s="19"/>
      <c r="B54" s="37" t="s">
        <v>109</v>
      </c>
      <c r="C54" s="492"/>
      <c r="D54" s="493"/>
      <c r="E54" s="493"/>
      <c r="F54" s="288"/>
      <c r="G54" s="40">
        <f>IF(G30-G48*G33/G50*G52&lt;=0,2-ERFC((-G30+G48*G33/G50*G52)/(2*SQRT(G36*G48*G33/G50))),ERFC((G30-G48*G33/G50*G52)/(2*SQRT(G36*G48*G33/G50))))</f>
        <v>1.9999960817441245</v>
      </c>
      <c r="I54" s="71">
        <f>J54/2</f>
        <v>0.93999540632244039</v>
      </c>
      <c r="J54" s="48">
        <f>IF(J30-J48*J33/J50*J52&lt;=0,2-ERFC((-J30+J48*J33/J50*J52)/(2*SQRT(J36*J48*J33/J50))),ERFC((J30-J48*J33/J50*J52)/(2*SQRT(J36*J48*J33/J50))))</f>
        <v>1.8799908126448808</v>
      </c>
      <c r="K54" s="48">
        <f t="shared" ref="K54:T54" si="113">IF(K30-K48*K33/K50*K52&lt;=0,2-ERFC((-K30+K48*K33/K50*K52)/(2*SQRT(K36*K48*K33/K50))),ERFC((K30-K48*K33/K50*K52)/(2*SQRT(K36*K48*K33/K50))))</f>
        <v>0</v>
      </c>
      <c r="L54" s="48">
        <f t="shared" si="113"/>
        <v>0</v>
      </c>
      <c r="M54" s="48">
        <f t="shared" si="113"/>
        <v>0</v>
      </c>
      <c r="N54" s="48">
        <f t="shared" si="113"/>
        <v>0</v>
      </c>
      <c r="O54" s="48">
        <f t="shared" si="113"/>
        <v>0</v>
      </c>
      <c r="P54" s="48">
        <f t="shared" si="113"/>
        <v>0</v>
      </c>
      <c r="Q54" s="48">
        <f t="shared" si="113"/>
        <v>0</v>
      </c>
      <c r="R54" s="48">
        <f t="shared" si="113"/>
        <v>0</v>
      </c>
      <c r="S54" s="48">
        <f t="shared" si="113"/>
        <v>0</v>
      </c>
      <c r="T54" s="48">
        <f t="shared" si="113"/>
        <v>0</v>
      </c>
      <c r="U54" s="48">
        <f>IF(U30-U48*U33/U50*U52&lt;=0,2-ERFC((-U30+U48*U33/U50*U52)/(2*SQRT(U36*U48*U33/U50))),ERFC((U30-U48*U33/U50*U52)/(2*SQRT(U36*U48*U33/U50))))</f>
        <v>6.7171466905398423E-44</v>
      </c>
      <c r="V54" s="48">
        <f>IF(V30-V48*V33/V50*V52&lt;=0,2-ERFC((-V30+V48*V33/V50*V52)/(2*SQRT(V36*V48*V33/V50))),ERFC((V30-V48*V33/V50*V52)/(2*SQRT(V36*V48*V33/V50))))</f>
        <v>4.9474360500260972E-233</v>
      </c>
      <c r="W54" s="48">
        <f t="shared" ref="W54:CH54" si="114">IF(W30-W48*W33/W50*W52&lt;=0,2-ERFC((-W30+W48*W33/W50*W52)/(2*SQRT(W36*W48*W33/W50))),ERFC((W30-W48*W33/W50*W52)/(2*SQRT(W36*W48*W33/W50))))</f>
        <v>0</v>
      </c>
      <c r="X54" s="48">
        <f t="shared" si="114"/>
        <v>0</v>
      </c>
      <c r="Y54" s="48">
        <f t="shared" si="114"/>
        <v>0</v>
      </c>
      <c r="Z54" s="48">
        <f t="shared" si="114"/>
        <v>0</v>
      </c>
      <c r="AA54" s="48">
        <f t="shared" si="114"/>
        <v>0</v>
      </c>
      <c r="AB54" s="48">
        <f t="shared" si="114"/>
        <v>0</v>
      </c>
      <c r="AC54" s="48">
        <f t="shared" si="114"/>
        <v>0</v>
      </c>
      <c r="AD54" s="48">
        <f t="shared" si="114"/>
        <v>1.9966409175919906</v>
      </c>
      <c r="AE54" s="48">
        <f t="shared" si="114"/>
        <v>1.7122024953999155</v>
      </c>
      <c r="AF54" s="48">
        <f t="shared" si="114"/>
        <v>0.41973582169527401</v>
      </c>
      <c r="AG54" s="48">
        <f t="shared" si="114"/>
        <v>7.4345625727529601E-3</v>
      </c>
      <c r="AH54" s="48">
        <f t="shared" si="114"/>
        <v>5.4527144104192617E-6</v>
      </c>
      <c r="AI54" s="48">
        <f t="shared" si="114"/>
        <v>1.3952012262053498E-10</v>
      </c>
      <c r="AJ54" s="48">
        <f t="shared" si="114"/>
        <v>1.1686409527521692E-16</v>
      </c>
      <c r="AK54" s="48">
        <f t="shared" si="114"/>
        <v>3.1125930961657415E-24</v>
      </c>
      <c r="AL54" s="48">
        <f t="shared" si="114"/>
        <v>2.5957941066732829E-33</v>
      </c>
      <c r="AM54" s="48">
        <f t="shared" si="114"/>
        <v>6.7171466905398423E-44</v>
      </c>
      <c r="AN54" s="48">
        <f t="shared" si="114"/>
        <v>1.7122024953999155</v>
      </c>
      <c r="AO54" s="48">
        <f t="shared" si="114"/>
        <v>1.7886822748118771</v>
      </c>
      <c r="AP54" s="48">
        <f t="shared" si="114"/>
        <v>1.8492634725209436</v>
      </c>
      <c r="AQ54" s="48">
        <f t="shared" si="114"/>
        <v>1.8956069695491806</v>
      </c>
      <c r="AR54" s="48">
        <f t="shared" si="114"/>
        <v>1.929844263061212</v>
      </c>
      <c r="AS54" s="48">
        <f t="shared" si="114"/>
        <v>1.9542712376473963</v>
      </c>
      <c r="AT54" s="48">
        <f t="shared" si="114"/>
        <v>1.9711018343711371</v>
      </c>
      <c r="AU54" s="48">
        <f t="shared" si="114"/>
        <v>1.9823010825648439</v>
      </c>
      <c r="AV54" s="48">
        <f t="shared" si="114"/>
        <v>1.9894978535795464</v>
      </c>
      <c r="AW54" s="48">
        <f t="shared" si="114"/>
        <v>1.9939641330232514</v>
      </c>
      <c r="AX54" s="48">
        <f t="shared" si="114"/>
        <v>1.8492634725209436</v>
      </c>
      <c r="AY54" s="48">
        <f t="shared" si="114"/>
        <v>1.8545059630005361</v>
      </c>
      <c r="AZ54" s="48">
        <f t="shared" si="114"/>
        <v>1.8596076913298554</v>
      </c>
      <c r="BA54" s="48">
        <f t="shared" si="114"/>
        <v>1.8645707015262136</v>
      </c>
      <c r="BB54" s="48">
        <f t="shared" si="114"/>
        <v>1.8693970776916218</v>
      </c>
      <c r="BC54" s="48">
        <f t="shared" si="114"/>
        <v>1.8740889407606849</v>
      </c>
      <c r="BD54" s="48">
        <f t="shared" si="114"/>
        <v>1.878648445287233</v>
      </c>
      <c r="BE54" s="48">
        <f t="shared" si="114"/>
        <v>1.883077776274156</v>
      </c>
      <c r="BF54" s="48">
        <f t="shared" si="114"/>
        <v>1.8873791460506886</v>
      </c>
      <c r="BG54" s="48">
        <f t="shared" si="114"/>
        <v>1.8915547912011841</v>
      </c>
      <c r="BH54" s="48">
        <f t="shared" si="114"/>
        <v>1.8956069695491806</v>
      </c>
      <c r="BI54" s="48">
        <f t="shared" si="114"/>
        <v>1.8763851019559066</v>
      </c>
      <c r="BJ54" s="48">
        <f t="shared" si="114"/>
        <v>1.8768403873069852</v>
      </c>
      <c r="BK54" s="48">
        <f t="shared" si="114"/>
        <v>1.8772943621245626</v>
      </c>
      <c r="BL54" s="48">
        <f t="shared" si="114"/>
        <v>1.877747028598324</v>
      </c>
      <c r="BM54" s="48">
        <f t="shared" si="114"/>
        <v>1.8781983889207794</v>
      </c>
      <c r="BN54" s="48">
        <f t="shared" si="114"/>
        <v>1.878648445287233</v>
      </c>
      <c r="BO54" s="48">
        <f t="shared" si="114"/>
        <v>1.879097199895752</v>
      </c>
      <c r="BP54" s="48">
        <f t="shared" si="114"/>
        <v>1.8795446549471346</v>
      </c>
      <c r="BQ54" s="48">
        <f t="shared" si="114"/>
        <v>1.8799908126448808</v>
      </c>
      <c r="BR54" s="48">
        <f t="shared" si="114"/>
        <v>1.8804356751951596</v>
      </c>
      <c r="BS54" s="48">
        <f t="shared" si="114"/>
        <v>1.8808792448067799</v>
      </c>
      <c r="BT54" s="48">
        <f t="shared" si="114"/>
        <v>1.881321523691158</v>
      </c>
      <c r="BU54" s="48">
        <f t="shared" si="114"/>
        <v>1.8817625140622884</v>
      </c>
      <c r="BV54" s="48">
        <f t="shared" si="114"/>
        <v>1.8822022181367126</v>
      </c>
      <c r="BW54" s="48">
        <f t="shared" si="114"/>
        <v>1.8826406381334875</v>
      </c>
      <c r="BX54" s="48">
        <f t="shared" si="114"/>
        <v>1.883077776274156</v>
      </c>
      <c r="BY54" s="48">
        <f t="shared" si="114"/>
        <v>1.8835136347827162</v>
      </c>
      <c r="BZ54" s="48">
        <f t="shared" si="114"/>
        <v>1.8839482158855907</v>
      </c>
      <c r="CA54" s="48">
        <f t="shared" si="114"/>
        <v>1.8843815218115962</v>
      </c>
      <c r="CB54" s="48">
        <f t="shared" si="114"/>
        <v>1.8848135547919134</v>
      </c>
      <c r="CC54" s="48">
        <f t="shared" si="114"/>
        <v>1.8852443170600564</v>
      </c>
      <c r="CD54" s="48">
        <f t="shared" si="114"/>
        <v>1.8799908126448808</v>
      </c>
      <c r="CE54" s="48">
        <f t="shared" si="114"/>
        <v>1.9999984195636666</v>
      </c>
      <c r="CF54" s="48">
        <f t="shared" si="114"/>
        <v>1.9999981138926564</v>
      </c>
      <c r="CG54" s="48">
        <f t="shared" si="114"/>
        <v>1.9999977310437367</v>
      </c>
      <c r="CH54" s="48">
        <f t="shared" si="114"/>
        <v>1.9999967296891672</v>
      </c>
      <c r="CI54" s="48">
        <f t="shared" ref="CI54:DW54" si="115">IF(CI30-CI48*CI33/CI50*CI52&lt;=0,2-ERFC((-CI30+CI48*CI33/CI50*CI52)/(2*SQRT(CI36*CI48*CI33/CI50))),ERFC((CI30-CI48*CI33/CI50*CI52)/(2*SQRT(CI36*CI48*CI33/CI50))))</f>
        <v>1.9999953117386466</v>
      </c>
      <c r="CJ54" s="48">
        <f t="shared" si="115"/>
        <v>1.9999933150704454</v>
      </c>
      <c r="CK54" s="48">
        <f t="shared" si="115"/>
        <v>1.9999905191657774</v>
      </c>
      <c r="CL54" s="48">
        <f t="shared" si="115"/>
        <v>1.9999498052394102</v>
      </c>
      <c r="CM54" s="48">
        <f t="shared" si="115"/>
        <v>1.9997674503482732</v>
      </c>
      <c r="CN54" s="48">
        <f t="shared" si="115"/>
        <v>1.9990562506572567</v>
      </c>
      <c r="CO54" s="48">
        <f t="shared" si="115"/>
        <v>1.9966409175919906</v>
      </c>
      <c r="CP54" s="48">
        <f t="shared" si="115"/>
        <v>1.9894978535795464</v>
      </c>
      <c r="CQ54" s="48">
        <f t="shared" si="115"/>
        <v>1.9711018343711371</v>
      </c>
      <c r="CR54" s="48">
        <f t="shared" si="115"/>
        <v>1.929844263061212</v>
      </c>
      <c r="CS54" s="48">
        <f t="shared" si="115"/>
        <v>1.8492634725209436</v>
      </c>
      <c r="CT54" s="48">
        <f t="shared" si="115"/>
        <v>1.7122024953999155</v>
      </c>
      <c r="CU54" s="48">
        <f t="shared" si="115"/>
        <v>1.5091746131818538</v>
      </c>
      <c r="CV54" s="48">
        <f t="shared" si="115"/>
        <v>1.2472592719187243</v>
      </c>
      <c r="CW54" s="48">
        <f t="shared" si="115"/>
        <v>0.95299869452152963</v>
      </c>
      <c r="CX54" s="48">
        <f t="shared" si="115"/>
        <v>0.66507973154655375</v>
      </c>
      <c r="CY54" s="48">
        <f t="shared" si="115"/>
        <v>0.41973582169527401</v>
      </c>
      <c r="CZ54" s="48">
        <f t="shared" si="115"/>
        <v>0.23766282333040792</v>
      </c>
      <c r="DA54" s="48">
        <f t="shared" si="115"/>
        <v>0.11998946916140374</v>
      </c>
      <c r="DB54" s="48">
        <f t="shared" si="115"/>
        <v>5.3757326593993508E-2</v>
      </c>
      <c r="DC54" s="48">
        <f t="shared" si="115"/>
        <v>2.1292578751260591E-2</v>
      </c>
      <c r="DD54" s="48">
        <f t="shared" si="115"/>
        <v>7.4345625727529601E-3</v>
      </c>
      <c r="DE54" s="48">
        <f t="shared" si="115"/>
        <v>2.9106667748064051E-118</v>
      </c>
      <c r="DF54" s="48">
        <f t="shared" si="115"/>
        <v>2.1219909317217316E-44</v>
      </c>
      <c r="DG54" s="48">
        <f t="shared" si="115"/>
        <v>7.1992974563581204E-20</v>
      </c>
      <c r="DH54" s="48">
        <f t="shared" si="115"/>
        <v>7.5247106838454819E-8</v>
      </c>
      <c r="DI54" s="48">
        <f t="shared" si="115"/>
        <v>4.4072264205854435E-4</v>
      </c>
      <c r="DJ54" s="48">
        <f t="shared" si="115"/>
        <v>2.235939407860468E-2</v>
      </c>
      <c r="DK54" s="48">
        <f t="shared" si="115"/>
        <v>0.17261217519895949</v>
      </c>
      <c r="DL54" s="48">
        <f t="shared" si="115"/>
        <v>0.5319669280567012</v>
      </c>
      <c r="DM54" s="48">
        <f t="shared" si="115"/>
        <v>1.4057139357560158</v>
      </c>
      <c r="DN54" s="48">
        <f t="shared" si="115"/>
        <v>1.8492634725209436</v>
      </c>
      <c r="DO54" s="48">
        <f t="shared" si="115"/>
        <v>1.9816826639383631</v>
      </c>
      <c r="DP54" s="48">
        <f t="shared" si="115"/>
        <v>1.9982751718290019</v>
      </c>
      <c r="DQ54" s="48">
        <f t="shared" si="115"/>
        <v>1.9998605100103495</v>
      </c>
      <c r="DR54" s="48">
        <f t="shared" si="115"/>
        <v>1.9999897606969903</v>
      </c>
      <c r="DS54" s="48">
        <f t="shared" si="115"/>
        <v>1.9999992956855792</v>
      </c>
      <c r="DT54" s="48">
        <f t="shared" si="115"/>
        <v>1.9999999537086099</v>
      </c>
      <c r="DU54" s="48">
        <f t="shared" si="115"/>
        <v>1.9999999970561342</v>
      </c>
      <c r="DV54" s="48">
        <f t="shared" si="115"/>
        <v>1.9999999998173288</v>
      </c>
      <c r="DW54" s="48">
        <f t="shared" si="115"/>
        <v>1.9999999998173288</v>
      </c>
    </row>
    <row r="55" spans="1:127" ht="37.5" customHeight="1" x14ac:dyDescent="0.2">
      <c r="A55" s="19"/>
      <c r="B55" s="37" t="s">
        <v>110</v>
      </c>
      <c r="C55" s="492"/>
      <c r="D55" s="493"/>
      <c r="E55" s="493"/>
      <c r="F55" s="39"/>
      <c r="G55" s="38">
        <f>ERF((G34)/(4*(G37*G30)^0.5))</f>
        <v>8.9020707489366038E-2</v>
      </c>
      <c r="H55" s="41"/>
      <c r="I55" s="71">
        <f>J55</f>
        <v>2.1401443778486962E-2</v>
      </c>
      <c r="J55" s="38">
        <f>ERF((J34)/(4*(J37*J30)^0.5))</f>
        <v>2.1401443778486962E-2</v>
      </c>
      <c r="K55" s="38">
        <f t="shared" ref="K55:T55" si="116">ERF((K34)/(4*(K37*K30)^0.5))</f>
        <v>2.8209420407749727E-3</v>
      </c>
      <c r="L55" s="38">
        <f t="shared" si="116"/>
        <v>1.9947093241847345E-3</v>
      </c>
      <c r="M55" s="38">
        <f t="shared" si="116"/>
        <v>1.6286739086527739E-3</v>
      </c>
      <c r="N55" s="38">
        <f t="shared" si="116"/>
        <v>1.4104732242478817E-3</v>
      </c>
      <c r="O55" s="38">
        <f t="shared" si="116"/>
        <v>1.2615657353576683E-3</v>
      </c>
      <c r="P55" s="38">
        <f t="shared" si="116"/>
        <v>1.1516467650270889E-3</v>
      </c>
      <c r="Q55" s="38">
        <f t="shared" si="116"/>
        <v>1.0662177757878872E-3</v>
      </c>
      <c r="R55" s="38">
        <f t="shared" si="116"/>
        <v>9.9735544127559561E-4</v>
      </c>
      <c r="S55" s="38">
        <f t="shared" si="116"/>
        <v>9.4031575491390488E-4</v>
      </c>
      <c r="T55" s="38">
        <f t="shared" si="116"/>
        <v>8.9206187223015831E-4</v>
      </c>
      <c r="U55" s="38">
        <f>ERF((U34)/(4*(U37*U30)^0.5))</f>
        <v>8.9204347379863245E-3</v>
      </c>
      <c r="V55" s="38">
        <f>ERF((V34)/(4*(V37*V30)^0.5))</f>
        <v>6.3077655990903016E-3</v>
      </c>
      <c r="W55" s="38">
        <f t="shared" ref="W55:CH55" si="117">ERF((W34)/(4*(W37*W30)^0.5))</f>
        <v>5.1502869277362476E-3</v>
      </c>
      <c r="X55" s="38">
        <f t="shared" si="117"/>
        <v>4.4602870597080591E-3</v>
      </c>
      <c r="Y55" s="38">
        <f t="shared" si="117"/>
        <v>3.9894061814816457E-3</v>
      </c>
      <c r="Z55" s="38">
        <f t="shared" si="117"/>
        <v>3.6418154567766483E-3</v>
      </c>
      <c r="AA55" s="38">
        <f t="shared" si="117"/>
        <v>3.3716676219956256E-3</v>
      </c>
      <c r="AB55" s="38">
        <f t="shared" si="117"/>
        <v>3.1539074392224384E-3</v>
      </c>
      <c r="AC55" s="38">
        <f t="shared" si="117"/>
        <v>2.9735333104073999E-3</v>
      </c>
      <c r="AD55" s="38">
        <f t="shared" si="117"/>
        <v>2.8203603304328015E-2</v>
      </c>
      <c r="AE55" s="38">
        <f t="shared" si="117"/>
        <v>1.9945036390476088E-2</v>
      </c>
      <c r="AF55" s="38">
        <f t="shared" si="117"/>
        <v>1.6285619443116406E-2</v>
      </c>
      <c r="AG55" s="38">
        <f t="shared" si="117"/>
        <v>1.410400500127445E-2</v>
      </c>
      <c r="AH55" s="38">
        <f t="shared" si="117"/>
        <v>1.2615136977203435E-2</v>
      </c>
      <c r="AI55" s="38">
        <f t="shared" si="117"/>
        <v>1.1516071784052565E-2</v>
      </c>
      <c r="AJ55" s="38">
        <f t="shared" si="117"/>
        <v>1.0661863612832372E-2</v>
      </c>
      <c r="AK55" s="38">
        <f t="shared" si="117"/>
        <v>9.9732972880759441E-3</v>
      </c>
      <c r="AL55" s="38">
        <f t="shared" si="117"/>
        <v>9.4029420645961714E-3</v>
      </c>
      <c r="AM55" s="38">
        <f t="shared" si="117"/>
        <v>8.9204347379863245E-3</v>
      </c>
      <c r="AN55" s="38">
        <f t="shared" si="117"/>
        <v>1.9945036390476088E-2</v>
      </c>
      <c r="AO55" s="38">
        <f t="shared" si="117"/>
        <v>2.0463063389618792E-2</v>
      </c>
      <c r="AP55" s="38">
        <f t="shared" si="117"/>
        <v>2.1023671026752257E-2</v>
      </c>
      <c r="AQ55" s="38">
        <f t="shared" si="117"/>
        <v>2.163303174336129E-2</v>
      </c>
      <c r="AR55" s="38">
        <f t="shared" si="117"/>
        <v>2.2298647944327364E-2</v>
      </c>
      <c r="AS55" s="38">
        <f t="shared" si="117"/>
        <v>2.3029744678024339E-2</v>
      </c>
      <c r="AT55" s="38">
        <f t="shared" si="117"/>
        <v>2.3837814003919461E-2</v>
      </c>
      <c r="AU55" s="38">
        <f t="shared" si="117"/>
        <v>2.4737385544881245E-2</v>
      </c>
      <c r="AV55" s="38">
        <f t="shared" si="117"/>
        <v>2.5747143400456123E-2</v>
      </c>
      <c r="AW55" s="38">
        <f t="shared" si="117"/>
        <v>2.6891589857170595E-2</v>
      </c>
      <c r="AX55" s="38">
        <f t="shared" si="117"/>
        <v>2.1023671026752257E-2</v>
      </c>
      <c r="AY55" s="38">
        <f t="shared" si="117"/>
        <v>2.1082300944015853E-2</v>
      </c>
      <c r="AZ55" s="38">
        <f t="shared" si="117"/>
        <v>2.1141424126947663E-2</v>
      </c>
      <c r="BA55" s="38">
        <f t="shared" si="117"/>
        <v>2.120104753114679E-2</v>
      </c>
      <c r="BB55" s="38">
        <f t="shared" si="117"/>
        <v>2.1261178250305872E-2</v>
      </c>
      <c r="BC55" s="38">
        <f t="shared" si="117"/>
        <v>2.1321823519756179E-2</v>
      </c>
      <c r="BD55" s="38">
        <f t="shared" si="117"/>
        <v>2.1382990720124576E-2</v>
      </c>
      <c r="BE55" s="38">
        <f t="shared" si="117"/>
        <v>2.144468738110655E-2</v>
      </c>
      <c r="BF55" s="38">
        <f t="shared" si="117"/>
        <v>2.1506921185359712E-2</v>
      </c>
      <c r="BG55" s="38">
        <f t="shared" si="117"/>
        <v>2.1569699972522262E-2</v>
      </c>
      <c r="BH55" s="38">
        <f t="shared" si="117"/>
        <v>2.163303174336129E-2</v>
      </c>
      <c r="BI55" s="38">
        <f t="shared" si="117"/>
        <v>2.1352341411508474E-2</v>
      </c>
      <c r="BJ55" s="38">
        <f t="shared" si="117"/>
        <v>2.135846072975045E-2</v>
      </c>
      <c r="BK55" s="38">
        <f t="shared" si="117"/>
        <v>2.1364585312173556E-2</v>
      </c>
      <c r="BL55" s="38">
        <f t="shared" si="117"/>
        <v>2.1370715166329685E-2</v>
      </c>
      <c r="BM55" s="38">
        <f t="shared" si="117"/>
        <v>2.1376850299785925E-2</v>
      </c>
      <c r="BN55" s="38">
        <f t="shared" si="117"/>
        <v>2.1382990720124576E-2</v>
      </c>
      <c r="BO55" s="38">
        <f t="shared" si="117"/>
        <v>2.1389136434943171E-2</v>
      </c>
      <c r="BP55" s="38">
        <f t="shared" si="117"/>
        <v>2.1395287451854577E-2</v>
      </c>
      <c r="BQ55" s="38">
        <f t="shared" si="117"/>
        <v>2.1401443778486962E-2</v>
      </c>
      <c r="BR55" s="38">
        <f t="shared" si="117"/>
        <v>2.140760542248387E-2</v>
      </c>
      <c r="BS55" s="38">
        <f t="shared" si="117"/>
        <v>2.1413772391504288E-2</v>
      </c>
      <c r="BT55" s="38">
        <f t="shared" si="117"/>
        <v>2.1419944693222604E-2</v>
      </c>
      <c r="BU55" s="38">
        <f t="shared" si="117"/>
        <v>2.142612233532876E-2</v>
      </c>
      <c r="BV55" s="38">
        <f t="shared" si="117"/>
        <v>2.1432305325528186E-2</v>
      </c>
      <c r="BW55" s="38">
        <f t="shared" si="117"/>
        <v>2.1438493671541905E-2</v>
      </c>
      <c r="BX55" s="38">
        <f t="shared" si="117"/>
        <v>2.144468738110655E-2</v>
      </c>
      <c r="BY55" s="38">
        <f t="shared" si="117"/>
        <v>2.1450886461974416E-2</v>
      </c>
      <c r="BZ55" s="38">
        <f t="shared" si="117"/>
        <v>2.1457090921913481E-2</v>
      </c>
      <c r="CA55" s="38">
        <f t="shared" si="117"/>
        <v>2.146330076870747E-2</v>
      </c>
      <c r="CB55" s="38">
        <f t="shared" si="117"/>
        <v>2.1469516010155888E-2</v>
      </c>
      <c r="CC55" s="38">
        <f t="shared" si="117"/>
        <v>2.1475736654074047E-2</v>
      </c>
      <c r="CD55" s="38">
        <f t="shared" si="117"/>
        <v>2.1401443778486962E-2</v>
      </c>
      <c r="CE55" s="38">
        <f t="shared" si="117"/>
        <v>0.73644752271702729</v>
      </c>
      <c r="CF55" s="38">
        <f t="shared" si="117"/>
        <v>0.1974126513658474</v>
      </c>
      <c r="CG55" s="38">
        <f t="shared" si="117"/>
        <v>0.1403162048013338</v>
      </c>
      <c r="CH55" s="38">
        <f t="shared" si="117"/>
        <v>9.9476449660225785E-2</v>
      </c>
      <c r="CI55" s="38">
        <f t="shared" ref="CI55:DW55" si="118">ERF((CI34)/(4*(CI37*CI30)^0.5))</f>
        <v>8.1292594571711174E-2</v>
      </c>
      <c r="CJ55" s="38">
        <f t="shared" si="118"/>
        <v>7.0431977722387087E-2</v>
      </c>
      <c r="CK55" s="38">
        <f t="shared" si="118"/>
        <v>6.3012668028519375E-2</v>
      </c>
      <c r="CL55" s="38">
        <f t="shared" si="118"/>
        <v>4.4579883006436401E-2</v>
      </c>
      <c r="CM55" s="38">
        <f t="shared" si="118"/>
        <v>3.6405639733927311E-2</v>
      </c>
      <c r="CN55" s="38">
        <f t="shared" si="118"/>
        <v>3.1530945127879552E-2</v>
      </c>
      <c r="CO55" s="38">
        <f t="shared" si="118"/>
        <v>2.8203603304328015E-2</v>
      </c>
      <c r="CP55" s="38">
        <f t="shared" si="118"/>
        <v>2.5747143400456123E-2</v>
      </c>
      <c r="CQ55" s="38">
        <f t="shared" si="118"/>
        <v>2.3837814003919461E-2</v>
      </c>
      <c r="CR55" s="38">
        <f t="shared" si="118"/>
        <v>2.2298647944327364E-2</v>
      </c>
      <c r="CS55" s="38">
        <f t="shared" si="118"/>
        <v>2.1023671026752257E-2</v>
      </c>
      <c r="CT55" s="38">
        <f t="shared" si="118"/>
        <v>1.9945036390476088E-2</v>
      </c>
      <c r="CU55" s="38">
        <f t="shared" si="118"/>
        <v>1.9017026109758306E-2</v>
      </c>
      <c r="CV55" s="38">
        <f t="shared" si="118"/>
        <v>1.8207559978790821E-2</v>
      </c>
      <c r="CW55" s="38">
        <f t="shared" si="118"/>
        <v>1.7493374589397762E-2</v>
      </c>
      <c r="CX55" s="38">
        <f t="shared" si="118"/>
        <v>1.6857134023243861E-2</v>
      </c>
      <c r="CY55" s="38">
        <f t="shared" si="118"/>
        <v>1.6285619443116406E-2</v>
      </c>
      <c r="CZ55" s="38">
        <f t="shared" si="118"/>
        <v>1.5768551657527899E-2</v>
      </c>
      <c r="DA55" s="38">
        <f t="shared" si="118"/>
        <v>1.5297800710958721E-2</v>
      </c>
      <c r="DB55" s="38">
        <f t="shared" si="118"/>
        <v>1.4866840613388806E-2</v>
      </c>
      <c r="DC55" s="38">
        <f t="shared" si="118"/>
        <v>1.4470364144081833E-2</v>
      </c>
      <c r="DD55" s="38">
        <f t="shared" si="118"/>
        <v>1.410400500127445E-2</v>
      </c>
      <c r="DE55" s="38">
        <f t="shared" si="118"/>
        <v>2.1023671026752257E-2</v>
      </c>
      <c r="DF55" s="38">
        <f t="shared" si="118"/>
        <v>2.1023671026752257E-2</v>
      </c>
      <c r="DG55" s="38">
        <f t="shared" si="118"/>
        <v>2.1023671026752257E-2</v>
      </c>
      <c r="DH55" s="38">
        <f t="shared" si="118"/>
        <v>2.1023671026752257E-2</v>
      </c>
      <c r="DI55" s="38">
        <f t="shared" si="118"/>
        <v>2.1023671026752257E-2</v>
      </c>
      <c r="DJ55" s="38">
        <f t="shared" si="118"/>
        <v>2.1023671026752257E-2</v>
      </c>
      <c r="DK55" s="38">
        <f t="shared" si="118"/>
        <v>2.1023671026752257E-2</v>
      </c>
      <c r="DL55" s="38">
        <f t="shared" si="118"/>
        <v>2.1023671026752257E-2</v>
      </c>
      <c r="DM55" s="38">
        <f t="shared" si="118"/>
        <v>2.1023671026752257E-2</v>
      </c>
      <c r="DN55" s="38">
        <f t="shared" si="118"/>
        <v>2.1023671026752257E-2</v>
      </c>
      <c r="DO55" s="38">
        <f t="shared" si="118"/>
        <v>2.1023671026752257E-2</v>
      </c>
      <c r="DP55" s="38">
        <f t="shared" si="118"/>
        <v>2.1023671026752257E-2</v>
      </c>
      <c r="DQ55" s="38">
        <f t="shared" si="118"/>
        <v>2.1023671026752257E-2</v>
      </c>
      <c r="DR55" s="38">
        <f t="shared" si="118"/>
        <v>2.1023671026752257E-2</v>
      </c>
      <c r="DS55" s="38">
        <f t="shared" si="118"/>
        <v>2.1023671026752257E-2</v>
      </c>
      <c r="DT55" s="38">
        <f t="shared" si="118"/>
        <v>2.1023671026752257E-2</v>
      </c>
      <c r="DU55" s="38">
        <f t="shared" si="118"/>
        <v>2.1023671026752257E-2</v>
      </c>
      <c r="DV55" s="38">
        <f t="shared" si="118"/>
        <v>2.1023671026752257E-2</v>
      </c>
      <c r="DW55" s="38">
        <f t="shared" si="118"/>
        <v>2.1023671026752257E-2</v>
      </c>
    </row>
    <row r="56" spans="1:127" ht="37.5" customHeight="1" x14ac:dyDescent="0.2">
      <c r="B56" s="37" t="s">
        <v>111</v>
      </c>
      <c r="C56" s="492"/>
      <c r="D56" s="493"/>
      <c r="E56" s="493"/>
      <c r="F56" s="39"/>
      <c r="G56" s="38">
        <f>ERF((G35)/(2*(G38*G30)^0.5))</f>
        <v>8.9020707489366038E-2</v>
      </c>
      <c r="J56" s="38">
        <f>ERF((J35)/(2*(J38*J30)^0.5))</f>
        <v>2.1401443778486962E-2</v>
      </c>
      <c r="K56" s="38">
        <f t="shared" ref="K56:T56" si="119">ERF((K35)/(2*(K38*K30)^0.5))</f>
        <v>2.8209420407749727E-3</v>
      </c>
      <c r="L56" s="38">
        <f t="shared" si="119"/>
        <v>1.9947093241847345E-3</v>
      </c>
      <c r="M56" s="38">
        <f t="shared" si="119"/>
        <v>1.6286739086527739E-3</v>
      </c>
      <c r="N56" s="38">
        <f t="shared" si="119"/>
        <v>1.4104732242478817E-3</v>
      </c>
      <c r="O56" s="38">
        <f t="shared" si="119"/>
        <v>1.2615657353576683E-3</v>
      </c>
      <c r="P56" s="38">
        <f t="shared" si="119"/>
        <v>1.1516467650270889E-3</v>
      </c>
      <c r="Q56" s="38">
        <f t="shared" si="119"/>
        <v>1.0662177757878872E-3</v>
      </c>
      <c r="R56" s="38">
        <f t="shared" si="119"/>
        <v>9.9735544127559561E-4</v>
      </c>
      <c r="S56" s="38">
        <f t="shared" si="119"/>
        <v>9.4031575491390488E-4</v>
      </c>
      <c r="T56" s="38">
        <f t="shared" si="119"/>
        <v>8.9206187223015831E-4</v>
      </c>
      <c r="U56" s="38">
        <f>ERF((U35)/(2*(U38*U30)^0.5))</f>
        <v>8.9204347379863245E-3</v>
      </c>
      <c r="V56" s="38">
        <f>ERF((V35)/(2*(V38*V30)^0.5))</f>
        <v>6.3077655990903016E-3</v>
      </c>
      <c r="W56" s="38">
        <f t="shared" ref="W56:CH56" si="120">ERF((W35)/(2*(W38*W30)^0.5))</f>
        <v>5.1502869277362476E-3</v>
      </c>
      <c r="X56" s="38">
        <f t="shared" si="120"/>
        <v>4.4602870597080591E-3</v>
      </c>
      <c r="Y56" s="38">
        <f t="shared" si="120"/>
        <v>3.9894061814816457E-3</v>
      </c>
      <c r="Z56" s="38">
        <f t="shared" si="120"/>
        <v>3.6418154567766483E-3</v>
      </c>
      <c r="AA56" s="38">
        <f t="shared" si="120"/>
        <v>3.3716676219956256E-3</v>
      </c>
      <c r="AB56" s="38">
        <f t="shared" si="120"/>
        <v>3.1539074392224384E-3</v>
      </c>
      <c r="AC56" s="38">
        <f t="shared" si="120"/>
        <v>2.9735333104073999E-3</v>
      </c>
      <c r="AD56" s="38">
        <f t="shared" si="120"/>
        <v>2.8203603304328015E-2</v>
      </c>
      <c r="AE56" s="38">
        <f t="shared" si="120"/>
        <v>1.9945036390476088E-2</v>
      </c>
      <c r="AF56" s="38">
        <f t="shared" si="120"/>
        <v>1.6285619443116406E-2</v>
      </c>
      <c r="AG56" s="38">
        <f t="shared" si="120"/>
        <v>1.410400500127445E-2</v>
      </c>
      <c r="AH56" s="38">
        <f t="shared" si="120"/>
        <v>1.2615136977203435E-2</v>
      </c>
      <c r="AI56" s="38">
        <f t="shared" si="120"/>
        <v>1.1516071784052565E-2</v>
      </c>
      <c r="AJ56" s="38">
        <f t="shared" si="120"/>
        <v>1.0661863612832372E-2</v>
      </c>
      <c r="AK56" s="38">
        <f t="shared" si="120"/>
        <v>9.9732972880759441E-3</v>
      </c>
      <c r="AL56" s="38">
        <f t="shared" si="120"/>
        <v>9.4029420645961714E-3</v>
      </c>
      <c r="AM56" s="38">
        <f t="shared" si="120"/>
        <v>8.9204347379863245E-3</v>
      </c>
      <c r="AN56" s="38">
        <f t="shared" si="120"/>
        <v>1.9945036390476088E-2</v>
      </c>
      <c r="AO56" s="38">
        <f t="shared" si="120"/>
        <v>2.0463063389618792E-2</v>
      </c>
      <c r="AP56" s="38">
        <f t="shared" si="120"/>
        <v>2.1023671026752257E-2</v>
      </c>
      <c r="AQ56" s="38">
        <f t="shared" si="120"/>
        <v>2.163303174336129E-2</v>
      </c>
      <c r="AR56" s="38">
        <f t="shared" si="120"/>
        <v>2.2298647944327364E-2</v>
      </c>
      <c r="AS56" s="38">
        <f t="shared" si="120"/>
        <v>2.3029744678024339E-2</v>
      </c>
      <c r="AT56" s="38">
        <f t="shared" si="120"/>
        <v>2.3837814003919461E-2</v>
      </c>
      <c r="AU56" s="38">
        <f t="shared" si="120"/>
        <v>2.4737385544881245E-2</v>
      </c>
      <c r="AV56" s="38">
        <f t="shared" si="120"/>
        <v>2.5747143400456123E-2</v>
      </c>
      <c r="AW56" s="38">
        <f t="shared" si="120"/>
        <v>2.6891589857170595E-2</v>
      </c>
      <c r="AX56" s="38">
        <f t="shared" si="120"/>
        <v>2.1023671026752257E-2</v>
      </c>
      <c r="AY56" s="38">
        <f t="shared" si="120"/>
        <v>2.1082300944015853E-2</v>
      </c>
      <c r="AZ56" s="38">
        <f t="shared" si="120"/>
        <v>2.1141424126947663E-2</v>
      </c>
      <c r="BA56" s="38">
        <f t="shared" si="120"/>
        <v>2.120104753114679E-2</v>
      </c>
      <c r="BB56" s="38">
        <f t="shared" si="120"/>
        <v>2.1261178250305872E-2</v>
      </c>
      <c r="BC56" s="38">
        <f t="shared" si="120"/>
        <v>2.1321823519756179E-2</v>
      </c>
      <c r="BD56" s="38">
        <f t="shared" si="120"/>
        <v>2.1382990720124576E-2</v>
      </c>
      <c r="BE56" s="38">
        <f t="shared" si="120"/>
        <v>2.144468738110655E-2</v>
      </c>
      <c r="BF56" s="38">
        <f t="shared" si="120"/>
        <v>2.1506921185359712E-2</v>
      </c>
      <c r="BG56" s="38">
        <f t="shared" si="120"/>
        <v>2.1569699972522262E-2</v>
      </c>
      <c r="BH56" s="38">
        <f t="shared" si="120"/>
        <v>2.163303174336129E-2</v>
      </c>
      <c r="BI56" s="38">
        <f t="shared" si="120"/>
        <v>2.1352341411508474E-2</v>
      </c>
      <c r="BJ56" s="38">
        <f t="shared" si="120"/>
        <v>2.135846072975045E-2</v>
      </c>
      <c r="BK56" s="38">
        <f t="shared" si="120"/>
        <v>2.1364585312173556E-2</v>
      </c>
      <c r="BL56" s="38">
        <f t="shared" si="120"/>
        <v>2.1370715166329685E-2</v>
      </c>
      <c r="BM56" s="38">
        <f t="shared" si="120"/>
        <v>2.1376850299785925E-2</v>
      </c>
      <c r="BN56" s="38">
        <f t="shared" si="120"/>
        <v>2.1382990720124576E-2</v>
      </c>
      <c r="BO56" s="38">
        <f t="shared" si="120"/>
        <v>2.1389136434943171E-2</v>
      </c>
      <c r="BP56" s="38">
        <f t="shared" si="120"/>
        <v>2.1395287451854577E-2</v>
      </c>
      <c r="BQ56" s="38">
        <f t="shared" si="120"/>
        <v>2.1401443778486962E-2</v>
      </c>
      <c r="BR56" s="38">
        <f t="shared" si="120"/>
        <v>2.140760542248387E-2</v>
      </c>
      <c r="BS56" s="38">
        <f t="shared" si="120"/>
        <v>2.1413772391504288E-2</v>
      </c>
      <c r="BT56" s="38">
        <f t="shared" si="120"/>
        <v>2.1419944693222604E-2</v>
      </c>
      <c r="BU56" s="38">
        <f t="shared" si="120"/>
        <v>2.142612233532876E-2</v>
      </c>
      <c r="BV56" s="38">
        <f t="shared" si="120"/>
        <v>2.1432305325528186E-2</v>
      </c>
      <c r="BW56" s="38">
        <f t="shared" si="120"/>
        <v>2.1438493671541905E-2</v>
      </c>
      <c r="BX56" s="38">
        <f t="shared" si="120"/>
        <v>2.144468738110655E-2</v>
      </c>
      <c r="BY56" s="38">
        <f t="shared" si="120"/>
        <v>2.1450886461974416E-2</v>
      </c>
      <c r="BZ56" s="38">
        <f t="shared" si="120"/>
        <v>2.1457090921913481E-2</v>
      </c>
      <c r="CA56" s="38">
        <f t="shared" si="120"/>
        <v>2.146330076870747E-2</v>
      </c>
      <c r="CB56" s="38">
        <f t="shared" si="120"/>
        <v>2.1469516010155888E-2</v>
      </c>
      <c r="CC56" s="38">
        <f t="shared" si="120"/>
        <v>2.1475736654074047E-2</v>
      </c>
      <c r="CD56" s="38">
        <f t="shared" si="120"/>
        <v>2.1401443778486962E-2</v>
      </c>
      <c r="CE56" s="38">
        <f t="shared" si="120"/>
        <v>0.73644752271702729</v>
      </c>
      <c r="CF56" s="38">
        <f t="shared" si="120"/>
        <v>0.1974126513658474</v>
      </c>
      <c r="CG56" s="38">
        <f t="shared" si="120"/>
        <v>0.1403162048013338</v>
      </c>
      <c r="CH56" s="38">
        <f t="shared" si="120"/>
        <v>9.9476449660225785E-2</v>
      </c>
      <c r="CI56" s="38">
        <f t="shared" ref="CI56:DW56" si="121">ERF((CI35)/(2*(CI38*CI30)^0.5))</f>
        <v>8.1292594571711174E-2</v>
      </c>
      <c r="CJ56" s="38">
        <f t="shared" si="121"/>
        <v>7.0431977722387087E-2</v>
      </c>
      <c r="CK56" s="38">
        <f t="shared" si="121"/>
        <v>6.3012668028519375E-2</v>
      </c>
      <c r="CL56" s="38">
        <f t="shared" si="121"/>
        <v>4.4579883006436401E-2</v>
      </c>
      <c r="CM56" s="38">
        <f t="shared" si="121"/>
        <v>3.6405639733927311E-2</v>
      </c>
      <c r="CN56" s="38">
        <f t="shared" si="121"/>
        <v>3.1530945127879552E-2</v>
      </c>
      <c r="CO56" s="38">
        <f t="shared" si="121"/>
        <v>2.8203603304328015E-2</v>
      </c>
      <c r="CP56" s="38">
        <f t="shared" si="121"/>
        <v>2.5747143400456123E-2</v>
      </c>
      <c r="CQ56" s="38">
        <f t="shared" si="121"/>
        <v>2.3837814003919461E-2</v>
      </c>
      <c r="CR56" s="38">
        <f t="shared" si="121"/>
        <v>2.2298647944327364E-2</v>
      </c>
      <c r="CS56" s="38">
        <f t="shared" si="121"/>
        <v>2.1023671026752257E-2</v>
      </c>
      <c r="CT56" s="38">
        <f t="shared" si="121"/>
        <v>1.9945036390476088E-2</v>
      </c>
      <c r="CU56" s="38">
        <f t="shared" si="121"/>
        <v>1.9017026109758306E-2</v>
      </c>
      <c r="CV56" s="38">
        <f t="shared" si="121"/>
        <v>1.8207559978790821E-2</v>
      </c>
      <c r="CW56" s="38">
        <f t="shared" si="121"/>
        <v>1.7493374589397762E-2</v>
      </c>
      <c r="CX56" s="38">
        <f t="shared" si="121"/>
        <v>1.6857134023243861E-2</v>
      </c>
      <c r="CY56" s="38">
        <f t="shared" si="121"/>
        <v>1.6285619443116406E-2</v>
      </c>
      <c r="CZ56" s="38">
        <f t="shared" si="121"/>
        <v>1.5768551657527899E-2</v>
      </c>
      <c r="DA56" s="38">
        <f t="shared" si="121"/>
        <v>1.5297800710958721E-2</v>
      </c>
      <c r="DB56" s="38">
        <f t="shared" si="121"/>
        <v>1.4866840613388806E-2</v>
      </c>
      <c r="DC56" s="38">
        <f t="shared" si="121"/>
        <v>1.4470364144081833E-2</v>
      </c>
      <c r="DD56" s="38">
        <f t="shared" si="121"/>
        <v>1.410400500127445E-2</v>
      </c>
      <c r="DE56" s="38">
        <f t="shared" si="121"/>
        <v>2.1023671026752257E-2</v>
      </c>
      <c r="DF56" s="38">
        <f t="shared" si="121"/>
        <v>2.1023671026752257E-2</v>
      </c>
      <c r="DG56" s="38">
        <f t="shared" si="121"/>
        <v>2.1023671026752257E-2</v>
      </c>
      <c r="DH56" s="38">
        <f t="shared" si="121"/>
        <v>2.1023671026752257E-2</v>
      </c>
      <c r="DI56" s="38">
        <f t="shared" si="121"/>
        <v>2.1023671026752257E-2</v>
      </c>
      <c r="DJ56" s="38">
        <f t="shared" si="121"/>
        <v>2.1023671026752257E-2</v>
      </c>
      <c r="DK56" s="38">
        <f t="shared" si="121"/>
        <v>2.1023671026752257E-2</v>
      </c>
      <c r="DL56" s="38">
        <f t="shared" si="121"/>
        <v>2.1023671026752257E-2</v>
      </c>
      <c r="DM56" s="38">
        <f t="shared" si="121"/>
        <v>2.1023671026752257E-2</v>
      </c>
      <c r="DN56" s="38">
        <f t="shared" si="121"/>
        <v>2.1023671026752257E-2</v>
      </c>
      <c r="DO56" s="38">
        <f t="shared" si="121"/>
        <v>2.1023671026752257E-2</v>
      </c>
      <c r="DP56" s="38">
        <f t="shared" si="121"/>
        <v>2.1023671026752257E-2</v>
      </c>
      <c r="DQ56" s="38">
        <f t="shared" si="121"/>
        <v>2.1023671026752257E-2</v>
      </c>
      <c r="DR56" s="38">
        <f t="shared" si="121"/>
        <v>2.1023671026752257E-2</v>
      </c>
      <c r="DS56" s="38">
        <f t="shared" si="121"/>
        <v>2.1023671026752257E-2</v>
      </c>
      <c r="DT56" s="38">
        <f t="shared" si="121"/>
        <v>2.1023671026752257E-2</v>
      </c>
      <c r="DU56" s="38">
        <f t="shared" si="121"/>
        <v>2.1023671026752257E-2</v>
      </c>
      <c r="DV56" s="38">
        <f t="shared" si="121"/>
        <v>2.1023671026752257E-2</v>
      </c>
      <c r="DW56" s="38">
        <f t="shared" si="121"/>
        <v>2.1023671026752257E-2</v>
      </c>
    </row>
  </sheetData>
  <mergeCells count="32">
    <mergeCell ref="C36:E36"/>
    <mergeCell ref="E23:F23"/>
    <mergeCell ref="C26:E26"/>
    <mergeCell ref="C27:E27"/>
    <mergeCell ref="C28:E28"/>
    <mergeCell ref="C29:E29"/>
    <mergeCell ref="C30:E30"/>
    <mergeCell ref="C31:E31"/>
    <mergeCell ref="C32:E32"/>
    <mergeCell ref="C33:E33"/>
    <mergeCell ref="C34:E34"/>
    <mergeCell ref="C35:E35"/>
    <mergeCell ref="C48:E48"/>
    <mergeCell ref="C37:E37"/>
    <mergeCell ref="C38:E38"/>
    <mergeCell ref="C39:E39"/>
    <mergeCell ref="C40:E40"/>
    <mergeCell ref="C41:E41"/>
    <mergeCell ref="C42:E42"/>
    <mergeCell ref="C43:E43"/>
    <mergeCell ref="C44:E44"/>
    <mergeCell ref="C45:E45"/>
    <mergeCell ref="C46:E46"/>
    <mergeCell ref="C47:E47"/>
    <mergeCell ref="C55:E55"/>
    <mergeCell ref="C56:E56"/>
    <mergeCell ref="C49:E49"/>
    <mergeCell ref="C50:E50"/>
    <mergeCell ref="C51:E51"/>
    <mergeCell ref="C52:E52"/>
    <mergeCell ref="C53:E53"/>
    <mergeCell ref="C54:E54"/>
  </mergeCells>
  <phoneticPr fontId="2"/>
  <conditionalFormatting sqref="G29">
    <cfRule type="expression" dxfId="389" priority="15">
      <formula>$A$29&gt;0</formula>
    </cfRule>
  </conditionalFormatting>
  <conditionalFormatting sqref="G30">
    <cfRule type="expression" dxfId="388" priority="14">
      <formula>A30&gt;0</formula>
    </cfRule>
  </conditionalFormatting>
  <conditionalFormatting sqref="G42">
    <cfRule type="expression" dxfId="387" priority="13">
      <formula>$A42&gt;0</formula>
    </cfRule>
  </conditionalFormatting>
  <conditionalFormatting sqref="G44">
    <cfRule type="expression" dxfId="386" priority="12">
      <formula>$A$44&gt;0</formula>
    </cfRule>
  </conditionalFormatting>
  <conditionalFormatting sqref="G45">
    <cfRule type="expression" dxfId="385" priority="11">
      <formula>$A$45&gt;0</formula>
    </cfRule>
  </conditionalFormatting>
  <conditionalFormatting sqref="G46">
    <cfRule type="expression" dxfId="384" priority="10">
      <formula>$A$46&gt;0</formula>
    </cfRule>
  </conditionalFormatting>
  <conditionalFormatting sqref="G34">
    <cfRule type="expression" dxfId="383" priority="9">
      <formula>$A$34&gt;0</formula>
    </cfRule>
  </conditionalFormatting>
  <conditionalFormatting sqref="H36 G35:G38">
    <cfRule type="expression" dxfId="382" priority="8">
      <formula>$A$35&gt;0</formula>
    </cfRule>
  </conditionalFormatting>
  <conditionalFormatting sqref="G33">
    <cfRule type="expression" dxfId="381" priority="7">
      <formula>$A$33&gt;0</formula>
    </cfRule>
  </conditionalFormatting>
  <conditionalFormatting sqref="G40:G41">
    <cfRule type="expression" dxfId="380" priority="6">
      <formula>$A$40&gt;0</formula>
    </cfRule>
  </conditionalFormatting>
  <conditionalFormatting sqref="G41">
    <cfRule type="expression" dxfId="379" priority="5">
      <formula>$A$41&gt;0</formula>
    </cfRule>
  </conditionalFormatting>
  <conditionalFormatting sqref="G39">
    <cfRule type="expression" dxfId="378" priority="4">
      <formula>$A$39&gt;0</formula>
    </cfRule>
  </conditionalFormatting>
  <conditionalFormatting sqref="G51">
    <cfRule type="expression" dxfId="377" priority="3">
      <formula>$A$51&gt;0</formula>
    </cfRule>
  </conditionalFormatting>
  <conditionalFormatting sqref="G43">
    <cfRule type="expression" dxfId="376" priority="2">
      <formula>$A$40&gt;0</formula>
    </cfRule>
  </conditionalFormatting>
  <conditionalFormatting sqref="G43">
    <cfRule type="expression" dxfId="375" priority="1">
      <formula>$A$41&gt;0</formula>
    </cfRule>
  </conditionalFormatting>
  <pageMargins left="0.7" right="0.7" top="0.75" bottom="0.75" header="0.3" footer="0.3"/>
  <pageSetup paperSize="9" orientation="portrait" horizontalDpi="300" verticalDpi="300"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107950</xdr:colOff>
                <xdr:row>52</xdr:row>
                <xdr:rowOff>57150</xdr:rowOff>
              </from>
              <to>
                <xdr:col>4</xdr:col>
                <xdr:colOff>781050</xdr:colOff>
                <xdr:row>53</xdr:row>
                <xdr:rowOff>0</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1</xdr:col>
                <xdr:colOff>1003300</xdr:colOff>
                <xdr:row>53</xdr:row>
                <xdr:rowOff>38100</xdr:rowOff>
              </from>
              <to>
                <xdr:col>5</xdr:col>
                <xdr:colOff>0</xdr:colOff>
                <xdr:row>54</xdr:row>
                <xdr:rowOff>0</xdr:rowOff>
              </to>
            </anchor>
          </objectPr>
        </oleObject>
      </mc:Choice>
      <mc:Fallback>
        <oleObject progId="Equation.3" shapeId="7170" r:id="rId6"/>
      </mc:Fallback>
    </mc:AlternateContent>
    <mc:AlternateContent xmlns:mc="http://schemas.openxmlformats.org/markup-compatibility/2006">
      <mc:Choice Requires="x14">
        <oleObject progId="Equation.3" shapeId="7171" r:id="rId8">
          <objectPr defaultSize="0" autoPict="0" r:id="rId9">
            <anchor moveWithCells="1" sizeWithCells="1">
              <from>
                <xdr:col>2</xdr:col>
                <xdr:colOff>95250</xdr:colOff>
                <xdr:row>51</xdr:row>
                <xdr:rowOff>19050</xdr:rowOff>
              </from>
              <to>
                <xdr:col>4</xdr:col>
                <xdr:colOff>584200</xdr:colOff>
                <xdr:row>51</xdr:row>
                <xdr:rowOff>438150</xdr:rowOff>
              </to>
            </anchor>
          </objectPr>
        </oleObject>
      </mc:Choice>
      <mc:Fallback>
        <oleObject progId="Equation.3" shapeId="7171" r:id="rId8"/>
      </mc:Fallback>
    </mc:AlternateContent>
    <mc:AlternateContent xmlns:mc="http://schemas.openxmlformats.org/markup-compatibility/2006">
      <mc:Choice Requires="x14">
        <oleObject progId="Equation.3" shapeId="7172" r:id="rId10">
          <objectPr defaultSize="0" autoPict="0" r:id="rId11">
            <anchor>
              <from>
                <xdr:col>0</xdr:col>
                <xdr:colOff>469900</xdr:colOff>
                <xdr:row>4</xdr:row>
                <xdr:rowOff>76200</xdr:rowOff>
              </from>
              <to>
                <xdr:col>4</xdr:col>
                <xdr:colOff>527050</xdr:colOff>
                <xdr:row>8</xdr:row>
                <xdr:rowOff>12700</xdr:rowOff>
              </to>
            </anchor>
          </objectPr>
        </oleObject>
      </mc:Choice>
      <mc:Fallback>
        <oleObject progId="Equation.3" shapeId="7172" r:id="rId10"/>
      </mc:Fallback>
    </mc:AlternateContent>
    <mc:AlternateContent xmlns:mc="http://schemas.openxmlformats.org/markup-compatibility/2006">
      <mc:Choice Requires="x14">
        <oleObject progId="Equation.3" shapeId="7173" r:id="rId12">
          <objectPr defaultSize="0" autoPict="0" r:id="rId13">
            <anchor>
              <from>
                <xdr:col>10</xdr:col>
                <xdr:colOff>0</xdr:colOff>
                <xdr:row>4</xdr:row>
                <xdr:rowOff>57150</xdr:rowOff>
              </from>
              <to>
                <xdr:col>13</xdr:col>
                <xdr:colOff>127000</xdr:colOff>
                <xdr:row>7</xdr:row>
                <xdr:rowOff>146050</xdr:rowOff>
              </to>
            </anchor>
          </objectPr>
        </oleObject>
      </mc:Choice>
      <mc:Fallback>
        <oleObject progId="Equation.3" shapeId="7173" r:id="rId12"/>
      </mc:Fallback>
    </mc:AlternateContent>
    <mc:AlternateContent xmlns:mc="http://schemas.openxmlformats.org/markup-compatibility/2006">
      <mc:Choice Requires="x14">
        <oleObject progId="Equation.3" shapeId="7174" r:id="rId14">
          <objectPr defaultSize="0" autoPict="0" r:id="rId15">
            <anchor>
              <from>
                <xdr:col>4</xdr:col>
                <xdr:colOff>565150</xdr:colOff>
                <xdr:row>4</xdr:row>
                <xdr:rowOff>38100</xdr:rowOff>
              </from>
              <to>
                <xdr:col>9</xdr:col>
                <xdr:colOff>641350</xdr:colOff>
                <xdr:row>8</xdr:row>
                <xdr:rowOff>50800</xdr:rowOff>
              </to>
            </anchor>
          </objectPr>
        </oleObject>
      </mc:Choice>
      <mc:Fallback>
        <oleObject progId="Equation.3" shapeId="7174" r:id="rId14"/>
      </mc:Fallback>
    </mc:AlternateContent>
    <mc:AlternateContent xmlns:mc="http://schemas.openxmlformats.org/markup-compatibility/2006">
      <mc:Choice Requires="x14">
        <oleObject progId="Equation.3" shapeId="7175" r:id="rId16">
          <objectPr defaultSize="0" autoPict="0" r:id="rId17">
            <anchor>
              <from>
                <xdr:col>2</xdr:col>
                <xdr:colOff>57150</xdr:colOff>
                <xdr:row>54</xdr:row>
                <xdr:rowOff>12700</xdr:rowOff>
              </from>
              <to>
                <xdr:col>4</xdr:col>
                <xdr:colOff>717550</xdr:colOff>
                <xdr:row>54</xdr:row>
                <xdr:rowOff>450850</xdr:rowOff>
              </to>
            </anchor>
          </objectPr>
        </oleObject>
      </mc:Choice>
      <mc:Fallback>
        <oleObject progId="Equation.3" shapeId="7175" r:id="rId16"/>
      </mc:Fallback>
    </mc:AlternateContent>
  </oleObjec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AA67"/>
  <sheetViews>
    <sheetView showGridLines="0" showRowColHeaders="0" zoomScaleNormal="100" zoomScaleSheetLayoutView="106" workbookViewId="0">
      <selection activeCell="R35" sqref="R35"/>
    </sheetView>
  </sheetViews>
  <sheetFormatPr defaultColWidth="8.7265625" defaultRowHeight="13" x14ac:dyDescent="0.2"/>
  <cols>
    <col min="1" max="2" width="1.6328125" style="94" customWidth="1"/>
    <col min="3" max="3" width="10.6328125" style="94" customWidth="1"/>
    <col min="4" max="4" width="13.36328125" style="94" customWidth="1"/>
    <col min="5" max="5" width="12.6328125" style="94" customWidth="1"/>
    <col min="6" max="6" width="4.6328125" style="94" customWidth="1"/>
    <col min="7" max="7" width="12.453125" style="94" customWidth="1"/>
    <col min="8" max="8" width="6.90625" style="94" customWidth="1"/>
    <col min="9" max="10" width="8.6328125" style="94" customWidth="1"/>
    <col min="11" max="11" width="8.7265625" style="94"/>
    <col min="12" max="12" width="3.6328125" style="94" customWidth="1"/>
    <col min="13" max="14" width="2.6328125" style="94" customWidth="1"/>
    <col min="15" max="15" width="16.6328125" style="94" customWidth="1"/>
    <col min="16" max="16" width="5.08984375" style="94" customWidth="1"/>
    <col min="17" max="17" width="8.7265625" style="94"/>
    <col min="18" max="18" width="8" style="94" customWidth="1"/>
    <col min="19" max="19" width="2.6328125" style="94" customWidth="1"/>
    <col min="20" max="20" width="1.6328125" style="94" customWidth="1"/>
    <col min="21" max="21" width="9" style="94" customWidth="1"/>
    <col min="22" max="22" width="12.08984375" style="94" hidden="1" customWidth="1"/>
    <col min="23" max="23" width="16.7265625" style="94" hidden="1" customWidth="1"/>
    <col min="24" max="24" width="10.08984375" style="94" hidden="1" customWidth="1"/>
    <col min="25" max="26" width="26.26953125" style="94" hidden="1" customWidth="1"/>
    <col min="27" max="27" width="8.7265625" style="94" customWidth="1"/>
    <col min="28" max="16384" width="8.7265625" style="94"/>
  </cols>
  <sheetData>
    <row r="1" spans="1:27" ht="13.5" thickBot="1" x14ac:dyDescent="0.25">
      <c r="A1" s="157"/>
      <c r="B1" s="157"/>
      <c r="C1" s="157"/>
      <c r="D1" s="157"/>
      <c r="E1" s="157"/>
      <c r="F1" s="157"/>
      <c r="G1" s="157"/>
      <c r="H1" s="157"/>
      <c r="I1" s="157"/>
      <c r="J1" s="157"/>
      <c r="K1" s="157"/>
      <c r="L1" s="157"/>
      <c r="M1" s="157"/>
      <c r="N1" s="157"/>
      <c r="O1" s="157"/>
      <c r="P1" s="157"/>
      <c r="Q1" s="157"/>
      <c r="R1" s="157"/>
      <c r="S1" s="157"/>
      <c r="T1" s="192" t="str">
        <f>'入力シート (複数物質)'!Z1</f>
        <v xml:space="preserve">地下水汚染が到達し得る距離の計算ツール　Ver 1.0  </v>
      </c>
      <c r="U1" s="6"/>
    </row>
    <row r="2" spans="1:27" x14ac:dyDescent="0.2">
      <c r="A2" s="193"/>
      <c r="B2" s="128"/>
      <c r="C2" s="128"/>
      <c r="D2" s="388" t="s">
        <v>265</v>
      </c>
      <c r="E2" s="388"/>
      <c r="F2" s="388"/>
      <c r="G2" s="388"/>
      <c r="H2" s="388"/>
      <c r="I2" s="128"/>
      <c r="J2" s="128"/>
      <c r="K2" s="128"/>
      <c r="L2" s="128"/>
      <c r="M2" s="128"/>
      <c r="N2" s="128"/>
      <c r="O2" s="128"/>
      <c r="P2" s="128"/>
      <c r="Q2" s="128"/>
      <c r="R2" s="128"/>
      <c r="S2" s="128"/>
      <c r="T2" s="179"/>
    </row>
    <row r="3" spans="1:27" ht="13.5" customHeight="1" x14ac:dyDescent="0.2">
      <c r="A3" s="193"/>
      <c r="B3" s="128"/>
      <c r="C3" s="129"/>
      <c r="D3" s="388"/>
      <c r="E3" s="388"/>
      <c r="F3" s="388"/>
      <c r="G3" s="388"/>
      <c r="H3" s="388"/>
      <c r="I3" s="130"/>
      <c r="J3" s="130"/>
      <c r="K3" s="130"/>
      <c r="L3" s="130"/>
      <c r="M3" s="129"/>
      <c r="N3" s="128"/>
      <c r="O3" s="128"/>
      <c r="P3" s="128"/>
      <c r="Q3" s="128"/>
      <c r="R3" s="128"/>
      <c r="S3" s="128"/>
      <c r="T3" s="180"/>
      <c r="V3" s="95" t="s">
        <v>124</v>
      </c>
      <c r="W3" s="246">
        <f>G25</f>
        <v>900</v>
      </c>
      <c r="X3" s="94" t="s">
        <v>125</v>
      </c>
    </row>
    <row r="4" spans="1:27" ht="20.149999999999999" customHeight="1" thickBot="1" x14ac:dyDescent="0.25">
      <c r="A4" s="193"/>
      <c r="B4" s="128"/>
      <c r="C4" s="200" t="s">
        <v>244</v>
      </c>
      <c r="D4" s="158"/>
      <c r="E4" s="158"/>
      <c r="F4" s="158"/>
      <c r="G4" s="158"/>
      <c r="H4" s="158"/>
      <c r="I4" s="158"/>
      <c r="J4" s="158"/>
      <c r="K4" s="158"/>
      <c r="L4" s="159"/>
      <c r="M4" s="129"/>
      <c r="N4" s="131" t="s">
        <v>261</v>
      </c>
      <c r="O4" s="128"/>
      <c r="P4" s="128"/>
      <c r="Q4" s="128"/>
      <c r="R4" s="128"/>
      <c r="S4" s="128"/>
      <c r="T4" s="180"/>
      <c r="V4" s="210" t="s">
        <v>182</v>
      </c>
      <c r="W4"/>
      <c r="X4" s="211" t="s">
        <v>20</v>
      </c>
      <c r="Y4" s="211"/>
      <c r="Z4" s="211"/>
    </row>
    <row r="5" spans="1:27" ht="19.5" customHeight="1" thickBot="1" x14ac:dyDescent="0.25">
      <c r="A5" s="193"/>
      <c r="B5" s="128"/>
      <c r="C5" s="160" t="s">
        <v>158</v>
      </c>
      <c r="D5" s="132"/>
      <c r="E5" s="106"/>
      <c r="F5" s="133"/>
      <c r="G5" s="133"/>
      <c r="H5" s="133"/>
      <c r="I5" s="133"/>
      <c r="J5" s="133"/>
      <c r="K5" s="133"/>
      <c r="L5" s="161"/>
      <c r="M5" s="129"/>
      <c r="N5" s="134"/>
      <c r="O5" s="181"/>
      <c r="P5" s="181"/>
      <c r="Q5" s="181"/>
      <c r="R5" s="181"/>
      <c r="S5" s="182"/>
      <c r="T5" s="180"/>
      <c r="V5" s="212">
        <f>VLOOKUP(G15,W38:X42,2,FALSE)</f>
        <v>3</v>
      </c>
      <c r="W5"/>
      <c r="X5" s="212">
        <f>VLOOKUP(G13,Y38:Z67,2,FALSE)</f>
        <v>102</v>
      </c>
      <c r="Y5" s="211"/>
      <c r="Z5" s="211"/>
    </row>
    <row r="6" spans="1:27" ht="19.5" customHeight="1" thickBot="1" x14ac:dyDescent="0.25">
      <c r="A6" s="193"/>
      <c r="B6" s="128"/>
      <c r="C6" s="162" t="s">
        <v>159</v>
      </c>
      <c r="D6" s="132"/>
      <c r="E6" s="107"/>
      <c r="F6" s="133"/>
      <c r="G6" s="133"/>
      <c r="H6" s="133"/>
      <c r="I6" s="133"/>
      <c r="J6" s="133"/>
      <c r="K6" s="133"/>
      <c r="L6" s="161"/>
      <c r="M6" s="129"/>
      <c r="N6" s="135" t="s">
        <v>155</v>
      </c>
      <c r="O6" s="111" t="s">
        <v>161</v>
      </c>
      <c r="P6" s="112"/>
      <c r="Q6" s="183"/>
      <c r="R6" s="183"/>
      <c r="S6" s="184"/>
      <c r="T6" s="180"/>
      <c r="V6" s="236">
        <v>1</v>
      </c>
      <c r="W6" s="237" t="s">
        <v>183</v>
      </c>
      <c r="X6" s="249">
        <v>1</v>
      </c>
      <c r="Y6" s="213" t="s">
        <v>184</v>
      </c>
      <c r="Z6" s="214"/>
    </row>
    <row r="7" spans="1:27" ht="19.5" customHeight="1" thickBot="1" x14ac:dyDescent="0.25">
      <c r="A7" s="193"/>
      <c r="B7" s="128"/>
      <c r="C7" s="162" t="s">
        <v>160</v>
      </c>
      <c r="D7" s="132"/>
      <c r="E7" s="108"/>
      <c r="F7" s="133"/>
      <c r="G7" s="133"/>
      <c r="H7" s="133"/>
      <c r="I7" s="133"/>
      <c r="J7" s="133"/>
      <c r="K7" s="133"/>
      <c r="L7" s="161"/>
      <c r="M7" s="129"/>
      <c r="N7" s="135"/>
      <c r="O7" s="113" t="s">
        <v>17</v>
      </c>
      <c r="P7" s="113" t="s">
        <v>9</v>
      </c>
      <c r="Q7" s="113" t="s">
        <v>18</v>
      </c>
      <c r="R7" s="113" t="s">
        <v>5</v>
      </c>
      <c r="S7" s="185"/>
      <c r="T7" s="180"/>
      <c r="V7" s="238">
        <v>2</v>
      </c>
      <c r="W7" s="231" t="s">
        <v>185</v>
      </c>
      <c r="X7" s="250">
        <v>2</v>
      </c>
      <c r="Y7" s="216" t="s">
        <v>186</v>
      </c>
      <c r="Z7" s="214"/>
    </row>
    <row r="8" spans="1:27" ht="19.5" customHeight="1" thickBot="1" x14ac:dyDescent="0.25">
      <c r="A8" s="193"/>
      <c r="B8" s="128"/>
      <c r="C8" s="162" t="s">
        <v>240</v>
      </c>
      <c r="D8" s="132"/>
      <c r="E8" s="403"/>
      <c r="F8" s="404"/>
      <c r="G8" s="404"/>
      <c r="H8" s="404"/>
      <c r="I8" s="404"/>
      <c r="J8" s="404"/>
      <c r="K8" s="405"/>
      <c r="L8" s="163"/>
      <c r="M8" s="129"/>
      <c r="N8" s="135"/>
      <c r="O8" s="114" t="s">
        <v>30</v>
      </c>
      <c r="P8" s="115" t="s">
        <v>21</v>
      </c>
      <c r="Q8" s="115">
        <f>VLOOKUP($X$5,'パラメーター 一覧表'!$A$20:$F$49,3)</f>
        <v>10</v>
      </c>
      <c r="R8" s="115" t="s">
        <v>19</v>
      </c>
      <c r="S8" s="184"/>
      <c r="T8" s="180"/>
      <c r="V8" s="239">
        <v>3</v>
      </c>
      <c r="W8" s="231" t="s">
        <v>187</v>
      </c>
      <c r="X8" s="250">
        <v>3</v>
      </c>
      <c r="Y8" s="216" t="s">
        <v>188</v>
      </c>
      <c r="Z8" s="214"/>
    </row>
    <row r="9" spans="1:27" ht="19.5" customHeight="1" thickBot="1" x14ac:dyDescent="0.25">
      <c r="A9" s="193"/>
      <c r="B9" s="128"/>
      <c r="C9" s="162" t="s">
        <v>238</v>
      </c>
      <c r="D9" s="132"/>
      <c r="E9" s="247"/>
      <c r="F9" s="110" t="s">
        <v>242</v>
      </c>
      <c r="G9" s="136"/>
      <c r="H9" s="136"/>
      <c r="I9" s="136"/>
      <c r="J9" s="136"/>
      <c r="K9" s="136"/>
      <c r="L9" s="164"/>
      <c r="M9" s="129"/>
      <c r="N9" s="135"/>
      <c r="O9" s="114" t="s">
        <v>23</v>
      </c>
      <c r="P9" s="115" t="s">
        <v>22</v>
      </c>
      <c r="Q9" s="115">
        <f>VLOOKUP($X$5,'パラメーター 一覧表'!$A$20:$F$49,4)</f>
        <v>100</v>
      </c>
      <c r="R9" s="115" t="s">
        <v>29</v>
      </c>
      <c r="S9" s="184"/>
      <c r="T9" s="180"/>
      <c r="V9" s="240">
        <v>4</v>
      </c>
      <c r="W9" s="231" t="s">
        <v>248</v>
      </c>
      <c r="X9" s="251">
        <v>101</v>
      </c>
      <c r="Y9" s="218" t="s">
        <v>189</v>
      </c>
      <c r="Z9" s="219"/>
    </row>
    <row r="10" spans="1:27" ht="19.5" customHeight="1" thickBot="1" x14ac:dyDescent="0.25">
      <c r="A10" s="193"/>
      <c r="B10" s="128"/>
      <c r="C10" s="174"/>
      <c r="D10" s="175"/>
      <c r="E10" s="175"/>
      <c r="F10" s="175"/>
      <c r="G10" s="175"/>
      <c r="H10" s="175"/>
      <c r="I10" s="176"/>
      <c r="J10" s="177"/>
      <c r="K10" s="175"/>
      <c r="L10" s="178"/>
      <c r="M10" s="129"/>
      <c r="N10" s="135"/>
      <c r="O10" s="114" t="s">
        <v>24</v>
      </c>
      <c r="P10" s="115" t="s">
        <v>27</v>
      </c>
      <c r="Q10" s="115">
        <f>IF(VLOOKUP($X$5,'パラメーター 一覧表'!$A$20:$J$49,5)=0,Q11*Q24,VLOOKUP($X$5,'パラメーター 一覧表'!$A$20:$J$49,5))</f>
        <v>1.2E-2</v>
      </c>
      <c r="R10" s="115" t="s">
        <v>28</v>
      </c>
      <c r="S10" s="184"/>
      <c r="T10" s="180"/>
      <c r="V10" s="241">
        <v>5</v>
      </c>
      <c r="W10" s="242" t="s">
        <v>249</v>
      </c>
      <c r="X10" s="251">
        <v>102</v>
      </c>
      <c r="Y10" s="218" t="s">
        <v>211</v>
      </c>
      <c r="Z10" s="219"/>
    </row>
    <row r="11" spans="1:27" ht="19.5" customHeight="1" x14ac:dyDescent="0.2">
      <c r="A11" s="193"/>
      <c r="B11" s="128"/>
      <c r="C11" s="208"/>
      <c r="D11" s="208"/>
      <c r="E11" s="208"/>
      <c r="F11" s="208"/>
      <c r="G11" s="208"/>
      <c r="H11" s="208"/>
      <c r="I11" s="209"/>
      <c r="J11" s="209"/>
      <c r="K11" s="208"/>
      <c r="L11" s="208"/>
      <c r="M11" s="129"/>
      <c r="N11" s="135"/>
      <c r="O11" s="114" t="s">
        <v>39</v>
      </c>
      <c r="P11" s="115" t="s">
        <v>35</v>
      </c>
      <c r="Q11" s="115">
        <f>VLOOKUP($X$5,'パラメーター 一覧表'!$A$20:$H$49,7)</f>
        <v>12</v>
      </c>
      <c r="R11" s="115" t="s">
        <v>28</v>
      </c>
      <c r="S11" s="184"/>
      <c r="T11" s="180"/>
      <c r="V11" s="220"/>
      <c r="W11" s="66"/>
      <c r="X11" s="217">
        <v>103</v>
      </c>
      <c r="Y11" s="218" t="s">
        <v>190</v>
      </c>
      <c r="Z11" s="219"/>
    </row>
    <row r="12" spans="1:27" ht="19.5" customHeight="1" thickBot="1" x14ac:dyDescent="0.25">
      <c r="A12" s="193"/>
      <c r="B12" s="128"/>
      <c r="C12" s="200" t="s">
        <v>122</v>
      </c>
      <c r="D12" s="201"/>
      <c r="E12" s="201"/>
      <c r="F12" s="201"/>
      <c r="G12" s="202" t="s">
        <v>241</v>
      </c>
      <c r="H12" s="203"/>
      <c r="I12" s="204"/>
      <c r="J12" s="205"/>
      <c r="K12" s="206"/>
      <c r="L12" s="207"/>
      <c r="M12" s="140"/>
      <c r="N12" s="135"/>
      <c r="O12" s="114" t="s">
        <v>25</v>
      </c>
      <c r="P12" s="115" t="s">
        <v>163</v>
      </c>
      <c r="Q12" s="115">
        <f>VLOOKUP($X$5,'パラメーター 一覧表'!$A$20:$F$49,6)</f>
        <v>4.5</v>
      </c>
      <c r="R12" s="115" t="s">
        <v>26</v>
      </c>
      <c r="S12" s="184"/>
      <c r="T12" s="180"/>
      <c r="V12"/>
      <c r="W12"/>
      <c r="X12" s="217">
        <v>104</v>
      </c>
      <c r="Y12" s="218" t="s">
        <v>207</v>
      </c>
      <c r="Z12" s="219"/>
    </row>
    <row r="13" spans="1:27" ht="19.5" customHeight="1" thickBot="1" x14ac:dyDescent="0.25">
      <c r="A13" s="193"/>
      <c r="B13" s="128"/>
      <c r="C13" s="166" t="s">
        <v>155</v>
      </c>
      <c r="D13" s="98" t="s">
        <v>20</v>
      </c>
      <c r="E13" s="99"/>
      <c r="F13" s="100"/>
      <c r="G13" s="406" t="s">
        <v>266</v>
      </c>
      <c r="H13" s="407"/>
      <c r="I13" s="138"/>
      <c r="J13" s="140"/>
      <c r="K13" s="141"/>
      <c r="L13" s="167"/>
      <c r="M13" s="140"/>
      <c r="N13" s="135"/>
      <c r="O13" s="114" t="s">
        <v>113</v>
      </c>
      <c r="P13" s="115" t="s">
        <v>115</v>
      </c>
      <c r="Q13" s="115">
        <f>VLOOKUP($X$5,'パラメーター 一覧表'!$A$20:$J$49,8)</f>
        <v>100</v>
      </c>
      <c r="R13" s="115" t="s">
        <v>117</v>
      </c>
      <c r="S13" s="184"/>
      <c r="T13" s="180"/>
      <c r="V13" s="66"/>
      <c r="W13" s="66"/>
      <c r="X13" s="217">
        <v>105</v>
      </c>
      <c r="Y13" s="218" t="s">
        <v>206</v>
      </c>
      <c r="Z13" s="219"/>
      <c r="AA13" s="105" t="s">
        <v>245</v>
      </c>
    </row>
    <row r="14" spans="1:27" ht="19.5" customHeight="1" thickBot="1" x14ac:dyDescent="0.25">
      <c r="A14" s="193"/>
      <c r="B14" s="128"/>
      <c r="C14" s="166"/>
      <c r="D14" s="290"/>
      <c r="E14" s="290"/>
      <c r="F14" s="290"/>
      <c r="G14" s="140"/>
      <c r="H14" s="140"/>
      <c r="I14" s="137"/>
      <c r="J14" s="129"/>
      <c r="K14" s="142"/>
      <c r="L14" s="168"/>
      <c r="M14" s="129"/>
      <c r="N14" s="135"/>
      <c r="O14" s="114" t="s">
        <v>114</v>
      </c>
      <c r="P14" s="115" t="s">
        <v>116</v>
      </c>
      <c r="Q14" s="115">
        <f>VLOOKUP($X$5,'パラメーター 一覧表'!$A$20:$J$49,9)</f>
        <v>10</v>
      </c>
      <c r="R14" s="115" t="s">
        <v>117</v>
      </c>
      <c r="S14" s="184"/>
      <c r="T14" s="180"/>
      <c r="V14" s="66"/>
      <c r="W14" s="66"/>
      <c r="X14" s="217">
        <v>106</v>
      </c>
      <c r="Y14" s="218" t="s">
        <v>212</v>
      </c>
      <c r="Z14" s="219"/>
    </row>
    <row r="15" spans="1:27" ht="19.5" customHeight="1" thickBot="1" x14ac:dyDescent="0.25">
      <c r="A15" s="193"/>
      <c r="B15" s="128"/>
      <c r="C15" s="166" t="s">
        <v>156</v>
      </c>
      <c r="D15" s="101" t="s">
        <v>15</v>
      </c>
      <c r="E15" s="102"/>
      <c r="F15" s="103"/>
      <c r="G15" s="408" t="str">
        <f>'入力シート (複数物質)'!H30</f>
        <v>砂</v>
      </c>
      <c r="H15" s="409"/>
      <c r="I15" s="129"/>
      <c r="J15" s="129"/>
      <c r="K15" s="129"/>
      <c r="L15" s="165"/>
      <c r="M15" s="129"/>
      <c r="N15" s="135"/>
      <c r="O15" s="114" t="s">
        <v>118</v>
      </c>
      <c r="P15" s="115"/>
      <c r="Q15" s="115">
        <f>VLOOKUP($X$5,'パラメーター 一覧表'!$A$20:$J$49,10)</f>
        <v>0.02</v>
      </c>
      <c r="R15" s="115" t="s">
        <v>29</v>
      </c>
      <c r="S15" s="184"/>
      <c r="T15" s="180"/>
      <c r="V15" s="66"/>
      <c r="W15" s="66"/>
      <c r="X15" s="217">
        <v>107</v>
      </c>
      <c r="Y15" s="218" t="s">
        <v>217</v>
      </c>
      <c r="Z15" s="219"/>
    </row>
    <row r="16" spans="1:27" ht="19.5" customHeight="1" x14ac:dyDescent="0.2">
      <c r="A16" s="193"/>
      <c r="B16" s="128"/>
      <c r="C16" s="166"/>
      <c r="D16" s="290"/>
      <c r="E16" s="290"/>
      <c r="F16" s="290"/>
      <c r="G16" s="140"/>
      <c r="H16" s="140"/>
      <c r="I16" s="140"/>
      <c r="J16" s="140"/>
      <c r="K16" s="140"/>
      <c r="L16" s="169"/>
      <c r="M16" s="140"/>
      <c r="N16" s="135"/>
      <c r="O16" s="183"/>
      <c r="P16" s="183"/>
      <c r="Q16" s="183"/>
      <c r="R16" s="183"/>
      <c r="S16" s="184"/>
      <c r="T16" s="180"/>
      <c r="V16" s="66"/>
      <c r="W16" s="66"/>
      <c r="X16" s="217">
        <v>108</v>
      </c>
      <c r="Y16" s="218" t="s">
        <v>224</v>
      </c>
      <c r="Z16" s="219"/>
    </row>
    <row r="17" spans="1:26" ht="19.5" customHeight="1" thickBot="1" x14ac:dyDescent="0.25">
      <c r="A17" s="193"/>
      <c r="B17" s="128"/>
      <c r="C17" s="389" t="s">
        <v>157</v>
      </c>
      <c r="D17" s="390" t="s">
        <v>123</v>
      </c>
      <c r="E17" s="391"/>
      <c r="F17" s="392"/>
      <c r="G17" s="143" t="s">
        <v>18</v>
      </c>
      <c r="H17" s="144" t="s">
        <v>5</v>
      </c>
      <c r="I17" s="128"/>
      <c r="J17" s="140"/>
      <c r="K17" s="140"/>
      <c r="L17" s="169"/>
      <c r="M17" s="140"/>
      <c r="N17" s="135" t="s">
        <v>156</v>
      </c>
      <c r="O17" s="116" t="s">
        <v>16</v>
      </c>
      <c r="P17" s="117"/>
      <c r="Q17" s="183"/>
      <c r="R17" s="183"/>
      <c r="S17" s="184"/>
      <c r="T17" s="180"/>
      <c r="V17"/>
      <c r="W17"/>
      <c r="X17" s="217">
        <v>109</v>
      </c>
      <c r="Y17" s="218" t="s">
        <v>205</v>
      </c>
      <c r="Z17" s="219"/>
    </row>
    <row r="18" spans="1:26" ht="19.5" customHeight="1" thickBot="1" x14ac:dyDescent="0.25">
      <c r="A18" s="193"/>
      <c r="B18" s="128"/>
      <c r="C18" s="389"/>
      <c r="D18" s="393"/>
      <c r="E18" s="394"/>
      <c r="F18" s="394"/>
      <c r="G18" s="104">
        <f>'入力シート (複数物質)'!H33</f>
        <v>5.0000000000000001E-3</v>
      </c>
      <c r="H18" s="109" t="s">
        <v>131</v>
      </c>
      <c r="I18" s="140"/>
      <c r="J18" s="140"/>
      <c r="K18" s="140"/>
      <c r="L18" s="169"/>
      <c r="M18" s="140"/>
      <c r="N18" s="135"/>
      <c r="O18" s="118" t="s">
        <v>17</v>
      </c>
      <c r="P18" s="118" t="s">
        <v>9</v>
      </c>
      <c r="Q18" s="118" t="s">
        <v>18</v>
      </c>
      <c r="R18" s="118" t="s">
        <v>5</v>
      </c>
      <c r="S18" s="185"/>
      <c r="T18" s="180"/>
      <c r="V18"/>
      <c r="W18"/>
      <c r="X18" s="217">
        <v>110</v>
      </c>
      <c r="Y18" s="218" t="s">
        <v>218</v>
      </c>
      <c r="Z18" s="219"/>
    </row>
    <row r="19" spans="1:26" ht="19.5" customHeight="1" x14ac:dyDescent="0.2">
      <c r="A19" s="193"/>
      <c r="B19" s="128"/>
      <c r="C19" s="170"/>
      <c r="D19" s="171"/>
      <c r="E19" s="171"/>
      <c r="F19" s="171"/>
      <c r="G19" s="172"/>
      <c r="H19" s="172"/>
      <c r="I19" s="172"/>
      <c r="J19" s="172"/>
      <c r="K19" s="172"/>
      <c r="L19" s="173"/>
      <c r="M19" s="140"/>
      <c r="N19" s="135"/>
      <c r="O19" s="119" t="s">
        <v>2</v>
      </c>
      <c r="P19" s="120" t="s">
        <v>10</v>
      </c>
      <c r="Q19" s="121">
        <f>VLOOKUP($V$5,'パラメーター 一覧表'!$A$7:$G$12,3)</f>
        <v>3.0000000000000001E-5</v>
      </c>
      <c r="R19" s="120" t="s">
        <v>6</v>
      </c>
      <c r="S19" s="184"/>
      <c r="T19" s="180"/>
      <c r="V19"/>
      <c r="W19"/>
      <c r="X19" s="217">
        <v>111</v>
      </c>
      <c r="Y19" s="218" t="s">
        <v>216</v>
      </c>
      <c r="Z19" s="219"/>
    </row>
    <row r="20" spans="1:26" ht="19.5" customHeight="1" x14ac:dyDescent="0.2">
      <c r="A20" s="193"/>
      <c r="B20" s="128"/>
      <c r="C20" s="290"/>
      <c r="D20" s="290"/>
      <c r="E20" s="290"/>
      <c r="F20" s="290"/>
      <c r="G20" s="140"/>
      <c r="H20" s="140"/>
      <c r="I20" s="140"/>
      <c r="J20" s="140"/>
      <c r="K20" s="140"/>
      <c r="L20" s="140"/>
      <c r="M20" s="140"/>
      <c r="N20" s="135"/>
      <c r="O20" s="119" t="s">
        <v>3</v>
      </c>
      <c r="P20" s="120" t="s">
        <v>11</v>
      </c>
      <c r="Q20" s="120">
        <f>VLOOKUP($V$5,'パラメーター 一覧表'!$A$7:$G$12,4)</f>
        <v>0.3</v>
      </c>
      <c r="R20" s="120" t="s">
        <v>7</v>
      </c>
      <c r="S20" s="184"/>
      <c r="T20" s="180"/>
      <c r="V20"/>
      <c r="W20"/>
      <c r="X20" s="217">
        <v>112</v>
      </c>
      <c r="Y20" s="218" t="s">
        <v>208</v>
      </c>
      <c r="Z20" s="219"/>
    </row>
    <row r="21" spans="1:26" ht="19.5" customHeight="1" x14ac:dyDescent="0.2">
      <c r="A21" s="193"/>
      <c r="B21" s="128"/>
      <c r="C21" s="128"/>
      <c r="D21" s="128"/>
      <c r="E21" s="128"/>
      <c r="F21" s="128"/>
      <c r="G21" s="128"/>
      <c r="H21" s="128"/>
      <c r="I21" s="140"/>
      <c r="J21" s="140"/>
      <c r="K21" s="140"/>
      <c r="L21" s="140"/>
      <c r="M21" s="140"/>
      <c r="N21" s="135"/>
      <c r="O21" s="119" t="s">
        <v>126</v>
      </c>
      <c r="P21" s="120" t="s">
        <v>127</v>
      </c>
      <c r="Q21" s="120">
        <f>VLOOKUP($V$5,'パラメーター 一覧表'!$A$7:$G$12,5)</f>
        <v>0.4</v>
      </c>
      <c r="R21" s="120" t="s">
        <v>7</v>
      </c>
      <c r="S21" s="184"/>
      <c r="T21" s="180"/>
      <c r="V21"/>
      <c r="W21"/>
      <c r="X21" s="217">
        <v>113</v>
      </c>
      <c r="Y21" s="218" t="s">
        <v>219</v>
      </c>
      <c r="Z21" s="219"/>
    </row>
    <row r="22" spans="1:26" ht="19.5" customHeight="1" thickBot="1" x14ac:dyDescent="0.25">
      <c r="A22" s="193"/>
      <c r="B22" s="128"/>
      <c r="C22" s="145"/>
      <c r="D22" s="145"/>
      <c r="E22" s="145"/>
      <c r="F22" s="145"/>
      <c r="G22" s="145"/>
      <c r="H22" s="145"/>
      <c r="I22" s="146"/>
      <c r="J22" s="140"/>
      <c r="K22" s="140"/>
      <c r="L22" s="140"/>
      <c r="M22" s="140"/>
      <c r="N22" s="135"/>
      <c r="O22" s="119" t="s">
        <v>4</v>
      </c>
      <c r="P22" s="120" t="s">
        <v>12</v>
      </c>
      <c r="Q22" s="120">
        <f>VLOOKUP($V$5,'パラメーター 一覧表'!$A$7:$G$12,6)</f>
        <v>2.7</v>
      </c>
      <c r="R22" s="120" t="s">
        <v>8</v>
      </c>
      <c r="S22" s="184"/>
      <c r="T22" s="180"/>
      <c r="V22"/>
      <c r="W22"/>
      <c r="X22" s="217">
        <v>201</v>
      </c>
      <c r="Y22" s="218" t="s">
        <v>191</v>
      </c>
      <c r="Z22" s="219"/>
    </row>
    <row r="23" spans="1:26" ht="19.5" customHeight="1" x14ac:dyDescent="0.2">
      <c r="A23" s="193"/>
      <c r="B23" s="128"/>
      <c r="C23" s="147" t="s">
        <v>121</v>
      </c>
      <c r="D23" s="148"/>
      <c r="E23" s="148"/>
      <c r="F23" s="148"/>
      <c r="G23" s="149"/>
      <c r="H23" s="149"/>
      <c r="I23" s="150"/>
      <c r="J23" s="140"/>
      <c r="K23" s="140"/>
      <c r="L23" s="140"/>
      <c r="M23" s="140"/>
      <c r="N23" s="135"/>
      <c r="O23" s="119" t="s">
        <v>13</v>
      </c>
      <c r="P23" s="120" t="s">
        <v>14</v>
      </c>
      <c r="Q23" s="120">
        <f>VLOOKUP($V$5,'パラメーター 一覧表'!$A$7:$G$12,7)</f>
        <v>1.62</v>
      </c>
      <c r="R23" s="120" t="s">
        <v>8</v>
      </c>
      <c r="S23" s="184"/>
      <c r="T23" s="180"/>
      <c r="V23"/>
      <c r="W23"/>
      <c r="X23" s="221">
        <v>202</v>
      </c>
      <c r="Y23" s="222" t="s">
        <v>192</v>
      </c>
      <c r="Z23" s="223"/>
    </row>
    <row r="24" spans="1:26" ht="19.5" customHeight="1" thickBot="1" x14ac:dyDescent="0.25">
      <c r="A24" s="193"/>
      <c r="B24" s="128"/>
      <c r="C24" s="151"/>
      <c r="D24" s="290"/>
      <c r="E24" s="290"/>
      <c r="F24" s="290"/>
      <c r="G24" s="290"/>
      <c r="H24" s="290"/>
      <c r="I24" s="248"/>
      <c r="J24" s="140"/>
      <c r="K24" s="140"/>
      <c r="L24" s="140"/>
      <c r="M24" s="140"/>
      <c r="N24" s="135"/>
      <c r="O24" s="119" t="s">
        <v>38</v>
      </c>
      <c r="P24" s="119" t="s">
        <v>36</v>
      </c>
      <c r="Q24" s="120">
        <f>VLOOKUP($V$5,'パラメーター 一覧表'!$A$7:$H$12,8)</f>
        <v>1E-3</v>
      </c>
      <c r="R24" s="119" t="s">
        <v>37</v>
      </c>
      <c r="S24" s="186"/>
      <c r="T24" s="180"/>
      <c r="V24"/>
      <c r="W24"/>
      <c r="X24" s="221">
        <v>203</v>
      </c>
      <c r="Y24" s="222" t="s">
        <v>193</v>
      </c>
      <c r="Z24" s="223"/>
    </row>
    <row r="25" spans="1:26" ht="19.5" customHeight="1" x14ac:dyDescent="0.2">
      <c r="A25" s="193"/>
      <c r="B25" s="128"/>
      <c r="C25" s="151"/>
      <c r="D25" s="501" t="s">
        <v>120</v>
      </c>
      <c r="E25" s="502"/>
      <c r="F25" s="502"/>
      <c r="G25" s="399">
        <f>計算シート_ジクロロメタン!$C$21</f>
        <v>900</v>
      </c>
      <c r="H25" s="401" t="s">
        <v>19</v>
      </c>
      <c r="I25" s="248"/>
      <c r="J25" s="140"/>
      <c r="K25" s="140"/>
      <c r="L25" s="140"/>
      <c r="M25" s="140"/>
      <c r="N25" s="135"/>
      <c r="O25" s="183"/>
      <c r="P25" s="183"/>
      <c r="Q25" s="183"/>
      <c r="R25" s="183"/>
      <c r="S25" s="184"/>
      <c r="T25" s="180"/>
      <c r="V25"/>
      <c r="W25"/>
      <c r="X25" s="217">
        <v>204</v>
      </c>
      <c r="Y25" s="218" t="s">
        <v>194</v>
      </c>
      <c r="Z25" s="219"/>
    </row>
    <row r="26" spans="1:26" ht="19.5" customHeight="1" thickBot="1" x14ac:dyDescent="0.25">
      <c r="A26" s="193"/>
      <c r="B26" s="128"/>
      <c r="C26" s="151"/>
      <c r="D26" s="503"/>
      <c r="E26" s="504"/>
      <c r="F26" s="504"/>
      <c r="G26" s="400"/>
      <c r="H26" s="402"/>
      <c r="I26" s="248"/>
      <c r="J26" s="140"/>
      <c r="K26" s="140"/>
      <c r="L26" s="140"/>
      <c r="M26" s="140"/>
      <c r="N26" s="135" t="s">
        <v>157</v>
      </c>
      <c r="O26" s="122" t="s">
        <v>162</v>
      </c>
      <c r="P26" s="123"/>
      <c r="Q26" s="183"/>
      <c r="R26" s="183"/>
      <c r="S26" s="184"/>
      <c r="T26" s="180"/>
      <c r="V26"/>
      <c r="W26"/>
      <c r="X26" s="217">
        <v>205</v>
      </c>
      <c r="Y26" s="218" t="s">
        <v>195</v>
      </c>
      <c r="Z26" s="219"/>
    </row>
    <row r="27" spans="1:26" ht="19.5" customHeight="1" x14ac:dyDescent="0.2">
      <c r="A27" s="193"/>
      <c r="B27" s="128"/>
      <c r="C27" s="151"/>
      <c r="D27" s="290"/>
      <c r="E27" s="290"/>
      <c r="F27" s="290"/>
      <c r="G27" s="266">
        <f>+計算シート_ジクロロメタン!C24</f>
        <v>830</v>
      </c>
      <c r="H27" s="290"/>
      <c r="I27" s="248"/>
      <c r="J27" s="140"/>
      <c r="K27" s="140"/>
      <c r="L27" s="140"/>
      <c r="M27" s="140"/>
      <c r="N27" s="135"/>
      <c r="O27" s="124" t="s">
        <v>17</v>
      </c>
      <c r="P27" s="124" t="s">
        <v>9</v>
      </c>
      <c r="Q27" s="124" t="s">
        <v>18</v>
      </c>
      <c r="R27" s="124" t="s">
        <v>5</v>
      </c>
      <c r="S27" s="185"/>
      <c r="T27" s="180"/>
      <c r="V27"/>
      <c r="W27"/>
      <c r="X27" s="217">
        <v>206</v>
      </c>
      <c r="Y27" s="218" t="s">
        <v>196</v>
      </c>
      <c r="Z27" s="219"/>
    </row>
    <row r="28" spans="1:26" ht="19.5" customHeight="1" x14ac:dyDescent="0.2">
      <c r="A28" s="193"/>
      <c r="B28" s="128"/>
      <c r="C28" s="153"/>
      <c r="D28" s="140"/>
      <c r="E28" s="140"/>
      <c r="F28" s="140"/>
      <c r="G28" s="290"/>
      <c r="H28" s="198" t="s">
        <v>239</v>
      </c>
      <c r="I28" s="152"/>
      <c r="J28" s="140"/>
      <c r="K28" s="140"/>
      <c r="L28" s="140"/>
      <c r="M28" s="140"/>
      <c r="N28" s="135"/>
      <c r="O28" s="125" t="s">
        <v>150</v>
      </c>
      <c r="P28" s="125" t="s">
        <v>151</v>
      </c>
      <c r="Q28" s="126">
        <f>+計算シート_ジクロロメタン!G48</f>
        <v>15.768000000000002</v>
      </c>
      <c r="R28" s="126" t="s">
        <v>154</v>
      </c>
      <c r="S28" s="184"/>
      <c r="T28" s="180"/>
      <c r="V28"/>
      <c r="W28"/>
      <c r="X28" s="217">
        <v>207</v>
      </c>
      <c r="Y28" s="218" t="s">
        <v>197</v>
      </c>
      <c r="Z28" s="219"/>
    </row>
    <row r="29" spans="1:26" ht="19.5" customHeight="1" thickBot="1" x14ac:dyDescent="0.25">
      <c r="A29" s="193"/>
      <c r="B29" s="128"/>
      <c r="C29" s="154"/>
      <c r="D29" s="145"/>
      <c r="E29" s="145"/>
      <c r="F29" s="145"/>
      <c r="G29" s="145"/>
      <c r="H29" s="145"/>
      <c r="I29" s="155"/>
      <c r="J29" s="140"/>
      <c r="K29" s="140"/>
      <c r="L29" s="140"/>
      <c r="M29" s="140"/>
      <c r="N29" s="135"/>
      <c r="O29" s="125" t="s">
        <v>152</v>
      </c>
      <c r="P29" s="127" t="s">
        <v>153</v>
      </c>
      <c r="Q29" s="126">
        <f>+計算シート_ジクロロメタン!G50</f>
        <v>1.0648</v>
      </c>
      <c r="R29" s="126"/>
      <c r="S29" s="184"/>
      <c r="T29" s="180"/>
      <c r="V29"/>
      <c r="W29"/>
      <c r="X29" s="217">
        <v>208</v>
      </c>
      <c r="Y29" s="218" t="s">
        <v>198</v>
      </c>
      <c r="Z29" s="219"/>
    </row>
    <row r="30" spans="1:26" ht="19.5" customHeight="1" x14ac:dyDescent="0.2">
      <c r="A30" s="193"/>
      <c r="B30" s="128"/>
      <c r="C30" s="128"/>
      <c r="D30" s="128"/>
      <c r="E30" s="128"/>
      <c r="F30" s="128"/>
      <c r="G30" s="128"/>
      <c r="H30" s="128"/>
      <c r="I30" s="140"/>
      <c r="J30" s="140"/>
      <c r="K30" s="140"/>
      <c r="L30" s="140"/>
      <c r="M30" s="140"/>
      <c r="N30" s="156"/>
      <c r="O30" s="189"/>
      <c r="P30" s="190"/>
      <c r="Q30" s="191"/>
      <c r="R30" s="191"/>
      <c r="S30" s="187"/>
      <c r="T30" s="180"/>
      <c r="V30"/>
      <c r="W30"/>
      <c r="X30" s="217">
        <v>209</v>
      </c>
      <c r="Y30" s="218" t="s">
        <v>199</v>
      </c>
      <c r="Z30" s="219"/>
    </row>
    <row r="31" spans="1:26" ht="7.5" customHeight="1" thickBot="1" x14ac:dyDescent="0.25">
      <c r="A31" s="194"/>
      <c r="B31" s="157"/>
      <c r="C31" s="157"/>
      <c r="D31" s="157"/>
      <c r="E31" s="157"/>
      <c r="F31" s="157"/>
      <c r="G31" s="157"/>
      <c r="H31" s="157"/>
      <c r="I31" s="139"/>
      <c r="J31" s="139"/>
      <c r="K31" s="139"/>
      <c r="L31" s="139"/>
      <c r="M31" s="139"/>
      <c r="N31" s="157"/>
      <c r="O31" s="157"/>
      <c r="P31" s="157"/>
      <c r="Q31" s="157"/>
      <c r="R31" s="157"/>
      <c r="S31" s="157"/>
      <c r="T31" s="188"/>
      <c r="V31"/>
      <c r="W31"/>
      <c r="X31" s="217">
        <v>301</v>
      </c>
      <c r="Y31" s="218" t="s">
        <v>200</v>
      </c>
      <c r="Z31" s="219"/>
    </row>
    <row r="32" spans="1:26" ht="19.5" customHeight="1" x14ac:dyDescent="0.2">
      <c r="V32"/>
      <c r="W32"/>
      <c r="X32" s="217">
        <v>302</v>
      </c>
      <c r="Y32" s="218" t="s">
        <v>201</v>
      </c>
      <c r="Z32" s="219"/>
    </row>
    <row r="33" spans="3:26" ht="19.5" hidden="1" customHeight="1" x14ac:dyDescent="0.2">
      <c r="C33" s="105" t="s">
        <v>155</v>
      </c>
      <c r="D33" s="105" t="s">
        <v>156</v>
      </c>
      <c r="E33" s="105" t="s">
        <v>157</v>
      </c>
      <c r="V33"/>
      <c r="W33"/>
      <c r="X33" s="217">
        <v>303</v>
      </c>
      <c r="Y33" s="218" t="s">
        <v>202</v>
      </c>
      <c r="Z33" s="219"/>
    </row>
    <row r="34" spans="3:26" ht="19.5" hidden="1" customHeight="1" x14ac:dyDescent="0.2">
      <c r="C34" s="262">
        <f>LOG(+計算シート_ジクロロメタン!J53)</f>
        <v>-2.1903303113068513</v>
      </c>
      <c r="D34" s="262">
        <f>LOG(+計算シート_ジクロロメタン!J54/2)</f>
        <v>-1.4563080449728524E-6</v>
      </c>
      <c r="E34" s="262">
        <f>+LOG(計算シート_ジクロロメタン!J55)</f>
        <v>-1.5092529769139758</v>
      </c>
      <c r="V34"/>
      <c r="W34"/>
      <c r="X34" s="217">
        <v>304</v>
      </c>
      <c r="Y34" s="218" t="s">
        <v>203</v>
      </c>
      <c r="Z34" s="219"/>
    </row>
    <row r="35" spans="3:26" ht="19.5" customHeight="1" thickBot="1" x14ac:dyDescent="0.25">
      <c r="V35"/>
      <c r="W35"/>
      <c r="X35" s="224">
        <v>305</v>
      </c>
      <c r="Y35" s="225" t="s">
        <v>204</v>
      </c>
      <c r="Z35" s="219"/>
    </row>
    <row r="36" spans="3:26" ht="19.5" customHeight="1" x14ac:dyDescent="0.2">
      <c r="Y36" s="211"/>
      <c r="Z36" s="211"/>
    </row>
    <row r="37" spans="3:26" ht="19.5" customHeight="1" thickBot="1" x14ac:dyDescent="0.25">
      <c r="V37"/>
      <c r="W37"/>
      <c r="X37" s="211"/>
      <c r="Y37" s="211"/>
      <c r="Z37" s="211"/>
    </row>
    <row r="38" spans="3:26" ht="19.5" customHeight="1" x14ac:dyDescent="0.2">
      <c r="V38"/>
      <c r="W38" s="226" t="s">
        <v>185</v>
      </c>
      <c r="X38" s="227">
        <v>2</v>
      </c>
      <c r="Y38" s="228" t="s">
        <v>224</v>
      </c>
      <c r="Z38" s="229">
        <v>108</v>
      </c>
    </row>
    <row r="39" spans="3:26" ht="19.5" customHeight="1" x14ac:dyDescent="0.2">
      <c r="V39"/>
      <c r="W39" s="230" t="s">
        <v>243</v>
      </c>
      <c r="X39" s="231">
        <v>4</v>
      </c>
      <c r="Y39" s="217" t="s">
        <v>205</v>
      </c>
      <c r="Z39" s="218">
        <v>109</v>
      </c>
    </row>
    <row r="40" spans="3:26" ht="19.5" customHeight="1" x14ac:dyDescent="0.2">
      <c r="V40"/>
      <c r="W40" s="230" t="s">
        <v>187</v>
      </c>
      <c r="X40" s="231">
        <v>3</v>
      </c>
      <c r="Y40" s="217" t="s">
        <v>206</v>
      </c>
      <c r="Z40" s="218">
        <v>105</v>
      </c>
    </row>
    <row r="41" spans="3:26" ht="16.5" x14ac:dyDescent="0.2">
      <c r="V41"/>
      <c r="W41" s="230" t="s">
        <v>183</v>
      </c>
      <c r="X41" s="231">
        <v>1</v>
      </c>
      <c r="Y41" s="217" t="s">
        <v>207</v>
      </c>
      <c r="Z41" s="218">
        <v>104</v>
      </c>
    </row>
    <row r="42" spans="3:26" ht="17" thickBot="1" x14ac:dyDescent="0.25">
      <c r="V42"/>
      <c r="W42" s="232" t="s">
        <v>246</v>
      </c>
      <c r="X42" s="233">
        <v>5</v>
      </c>
      <c r="Y42" s="217" t="s">
        <v>208</v>
      </c>
      <c r="Z42" s="218">
        <v>112</v>
      </c>
    </row>
    <row r="43" spans="3:26" ht="16.5" x14ac:dyDescent="0.2">
      <c r="V43"/>
      <c r="W43"/>
      <c r="X43" s="211"/>
      <c r="Y43" s="217" t="s">
        <v>203</v>
      </c>
      <c r="Z43" s="218">
        <v>304</v>
      </c>
    </row>
    <row r="44" spans="3:26" ht="16.5" x14ac:dyDescent="0.2">
      <c r="V44"/>
      <c r="W44"/>
      <c r="X44" s="211"/>
      <c r="Y44" s="234" t="s">
        <v>192</v>
      </c>
      <c r="Z44" s="235">
        <v>202</v>
      </c>
    </row>
    <row r="45" spans="3:26" ht="16.5" x14ac:dyDescent="0.2">
      <c r="V45"/>
      <c r="W45"/>
      <c r="X45" s="211"/>
      <c r="Y45" s="217" t="s">
        <v>189</v>
      </c>
      <c r="Z45" s="218">
        <v>101</v>
      </c>
    </row>
    <row r="46" spans="3:26" ht="16.5" x14ac:dyDescent="0.2">
      <c r="V46"/>
      <c r="W46"/>
      <c r="X46" s="211"/>
      <c r="Y46" s="217" t="s">
        <v>199</v>
      </c>
      <c r="Z46" s="218">
        <v>209</v>
      </c>
    </row>
    <row r="47" spans="3:26" ht="16.5" x14ac:dyDescent="0.2">
      <c r="V47"/>
      <c r="W47"/>
      <c r="X47" s="211"/>
      <c r="Y47" s="217" t="s">
        <v>190</v>
      </c>
      <c r="Z47" s="218">
        <v>103</v>
      </c>
    </row>
    <row r="48" spans="3:26" ht="16.5" x14ac:dyDescent="0.2">
      <c r="V48"/>
      <c r="W48"/>
      <c r="X48" s="211"/>
      <c r="Y48" s="217" t="s">
        <v>211</v>
      </c>
      <c r="Z48" s="218">
        <v>102</v>
      </c>
    </row>
    <row r="49" spans="3:26" ht="16.5" x14ac:dyDescent="0.2">
      <c r="V49"/>
      <c r="W49"/>
      <c r="X49" s="211"/>
      <c r="Y49" s="217" t="s">
        <v>212</v>
      </c>
      <c r="Z49" s="218">
        <v>106</v>
      </c>
    </row>
    <row r="50" spans="3:26" ht="16.5" x14ac:dyDescent="0.2">
      <c r="C50"/>
      <c r="D50"/>
      <c r="E50"/>
      <c r="F50"/>
      <c r="G50"/>
      <c r="V50"/>
      <c r="W50"/>
      <c r="X50" s="211"/>
      <c r="Y50" s="217" t="s">
        <v>200</v>
      </c>
      <c r="Z50" s="218">
        <v>301</v>
      </c>
    </row>
    <row r="51" spans="3:26" ht="16.5" x14ac:dyDescent="0.2">
      <c r="C51"/>
      <c r="D51"/>
      <c r="E51"/>
      <c r="F51"/>
      <c r="G51"/>
      <c r="V51"/>
      <c r="W51"/>
      <c r="X51" s="211"/>
      <c r="Y51" s="234" t="s">
        <v>193</v>
      </c>
      <c r="Z51" s="235">
        <v>203</v>
      </c>
    </row>
    <row r="52" spans="3:26" ht="16.5" x14ac:dyDescent="0.2">
      <c r="V52"/>
      <c r="W52"/>
      <c r="X52" s="211"/>
      <c r="Y52" s="217" t="s">
        <v>198</v>
      </c>
      <c r="Z52" s="218">
        <v>208</v>
      </c>
    </row>
    <row r="53" spans="3:26" ht="16.5" x14ac:dyDescent="0.2">
      <c r="V53"/>
      <c r="W53"/>
      <c r="X53" s="211"/>
      <c r="Y53" s="215" t="s">
        <v>184</v>
      </c>
      <c r="Z53" s="216">
        <v>1</v>
      </c>
    </row>
    <row r="54" spans="3:26" ht="16.5" x14ac:dyDescent="0.2">
      <c r="V54"/>
      <c r="W54"/>
      <c r="X54" s="211"/>
      <c r="Y54" s="215" t="s">
        <v>186</v>
      </c>
      <c r="Z54" s="216">
        <v>2</v>
      </c>
    </row>
    <row r="55" spans="3:26" ht="16.5" x14ac:dyDescent="0.2">
      <c r="V55"/>
      <c r="W55"/>
      <c r="X55" s="211"/>
      <c r="Y55" s="215" t="s">
        <v>188</v>
      </c>
      <c r="Z55" s="216">
        <v>3</v>
      </c>
    </row>
    <row r="56" spans="3:26" ht="16.5" x14ac:dyDescent="0.2">
      <c r="V56"/>
      <c r="W56"/>
      <c r="X56" s="211"/>
      <c r="Y56" s="217" t="s">
        <v>201</v>
      </c>
      <c r="Z56" s="218">
        <v>302</v>
      </c>
    </row>
    <row r="57" spans="3:26" ht="16.5" x14ac:dyDescent="0.2">
      <c r="V57"/>
      <c r="W57"/>
      <c r="X57" s="211"/>
      <c r="Y57" s="217" t="s">
        <v>202</v>
      </c>
      <c r="Z57" s="218">
        <v>303</v>
      </c>
    </row>
    <row r="58" spans="3:26" ht="16.5" x14ac:dyDescent="0.2">
      <c r="V58"/>
      <c r="W58"/>
      <c r="X58" s="211"/>
      <c r="Y58" s="217" t="s">
        <v>216</v>
      </c>
      <c r="Z58" s="218">
        <v>111</v>
      </c>
    </row>
    <row r="59" spans="3:26" ht="16.5" x14ac:dyDescent="0.2">
      <c r="V59"/>
      <c r="W59"/>
      <c r="X59" s="211"/>
      <c r="Y59" s="217" t="s">
        <v>217</v>
      </c>
      <c r="Z59" s="218">
        <v>107</v>
      </c>
    </row>
    <row r="60" spans="3:26" ht="16.5" x14ac:dyDescent="0.2">
      <c r="V60"/>
      <c r="W60"/>
      <c r="X60" s="211"/>
      <c r="Y60" s="217" t="s">
        <v>218</v>
      </c>
      <c r="Z60" s="218">
        <v>110</v>
      </c>
    </row>
    <row r="61" spans="3:26" ht="16.5" x14ac:dyDescent="0.2">
      <c r="V61"/>
      <c r="W61"/>
      <c r="X61" s="211"/>
      <c r="Y61" s="217" t="s">
        <v>191</v>
      </c>
      <c r="Z61" s="218">
        <v>201</v>
      </c>
    </row>
    <row r="62" spans="3:26" ht="16.5" x14ac:dyDescent="0.2">
      <c r="V62"/>
      <c r="W62"/>
      <c r="X62" s="211"/>
      <c r="Y62" s="217" t="s">
        <v>194</v>
      </c>
      <c r="Z62" s="218">
        <v>204</v>
      </c>
    </row>
    <row r="63" spans="3:26" ht="16.5" x14ac:dyDescent="0.2">
      <c r="V63"/>
      <c r="W63"/>
      <c r="X63" s="211"/>
      <c r="Y63" s="217" t="s">
        <v>196</v>
      </c>
      <c r="Z63" s="218">
        <v>206</v>
      </c>
    </row>
    <row r="64" spans="3:26" ht="16.5" x14ac:dyDescent="0.2">
      <c r="V64"/>
      <c r="W64"/>
      <c r="X64" s="211"/>
      <c r="Y64" s="217" t="s">
        <v>219</v>
      </c>
      <c r="Z64" s="218">
        <v>113</v>
      </c>
    </row>
    <row r="65" spans="22:26" ht="16.5" x14ac:dyDescent="0.2">
      <c r="V65"/>
      <c r="W65"/>
      <c r="X65" s="211"/>
      <c r="Y65" s="217" t="s">
        <v>197</v>
      </c>
      <c r="Z65" s="218">
        <v>207</v>
      </c>
    </row>
    <row r="66" spans="22:26" ht="16.5" x14ac:dyDescent="0.2">
      <c r="V66"/>
      <c r="W66"/>
      <c r="X66" s="211"/>
      <c r="Y66" s="217" t="s">
        <v>204</v>
      </c>
      <c r="Z66" s="218">
        <v>305</v>
      </c>
    </row>
    <row r="67" spans="22:26" ht="17" thickBot="1" x14ac:dyDescent="0.25">
      <c r="V67"/>
      <c r="W67"/>
      <c r="X67" s="211"/>
      <c r="Y67" s="224" t="s">
        <v>195</v>
      </c>
      <c r="Z67" s="225">
        <v>205</v>
      </c>
    </row>
  </sheetData>
  <mergeCells count="9">
    <mergeCell ref="D25:F26"/>
    <mergeCell ref="G25:G26"/>
    <mergeCell ref="H25:H26"/>
    <mergeCell ref="D2:H3"/>
    <mergeCell ref="E8:K8"/>
    <mergeCell ref="G13:H13"/>
    <mergeCell ref="G15:H15"/>
    <mergeCell ref="C17:C18"/>
    <mergeCell ref="D17:F18"/>
  </mergeCells>
  <phoneticPr fontId="2"/>
  <pageMargins left="0.39370078740157483" right="0.39370078740157483" top="0.59055118110236227" bottom="0.19685039370078741" header="0.39370078740157483" footer="0.19685039370078741"/>
  <pageSetup paperSize="9" orientation="landscape" horizontalDpi="300" verticalDpi="300"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DW56"/>
  <sheetViews>
    <sheetView zoomScale="69" zoomScaleNormal="69" workbookViewId="0">
      <selection activeCell="C23" sqref="C23"/>
    </sheetView>
  </sheetViews>
  <sheetFormatPr defaultRowHeight="13" x14ac:dyDescent="0.2"/>
  <cols>
    <col min="1" max="1" width="11.26953125" customWidth="1"/>
    <col min="2" max="2" width="13.26953125" customWidth="1"/>
    <col min="3" max="3" width="9.453125" bestFit="1" customWidth="1"/>
    <col min="5" max="5" width="10.453125" bestFit="1" customWidth="1"/>
    <col min="6" max="6" width="9.453125" bestFit="1" customWidth="1"/>
    <col min="7" max="7" width="10.08984375" bestFit="1" customWidth="1"/>
    <col min="9" max="9" width="9.08984375" bestFit="1" customWidth="1"/>
    <col min="10" max="127" width="10.08984375" style="45" bestFit="1" customWidth="1"/>
  </cols>
  <sheetData>
    <row r="1" spans="1:127" x14ac:dyDescent="0.2">
      <c r="A1" t="s">
        <v>40</v>
      </c>
    </row>
    <row r="3" spans="1:127" x14ac:dyDescent="0.2">
      <c r="A3" t="s">
        <v>41</v>
      </c>
      <c r="B3" t="s">
        <v>112</v>
      </c>
    </row>
    <row r="10" spans="1:127" x14ac:dyDescent="0.2">
      <c r="A10" s="42"/>
      <c r="B10" s="42"/>
      <c r="C10" s="42"/>
      <c r="D10" s="42"/>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row>
    <row r="11" spans="1:127" x14ac:dyDescent="0.2">
      <c r="A11" s="42"/>
      <c r="B11" s="42"/>
      <c r="C11" s="42"/>
      <c r="D11" s="42"/>
      <c r="E11" s="43"/>
      <c r="F11" s="42"/>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row>
    <row r="12" spans="1:127" x14ac:dyDescent="0.2">
      <c r="A12" s="42"/>
      <c r="B12" s="42"/>
      <c r="C12" s="42"/>
      <c r="D12" s="42"/>
      <c r="E12" s="4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c r="DT12" s="42"/>
      <c r="DU12" s="42"/>
      <c r="DV12" s="42"/>
      <c r="DW12" s="42"/>
    </row>
    <row r="13" spans="1:127" x14ac:dyDescent="0.2">
      <c r="A13" s="42"/>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c r="DT13" s="42"/>
      <c r="DU13" s="42"/>
      <c r="DV13" s="42"/>
      <c r="DW13" s="42"/>
    </row>
    <row r="14" spans="1:127" x14ac:dyDescent="0.2">
      <c r="A14" s="42"/>
      <c r="B14" s="43"/>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c r="DT14" s="42"/>
      <c r="DU14" s="42"/>
      <c r="DV14" s="42"/>
      <c r="DW14" s="42"/>
    </row>
    <row r="15" spans="1:127" x14ac:dyDescent="0.2">
      <c r="A15" s="42"/>
      <c r="B15" s="42"/>
      <c r="C15" s="42"/>
      <c r="D15" s="43"/>
      <c r="E15" s="42"/>
      <c r="F15" s="42"/>
      <c r="G15" s="42"/>
      <c r="H15" s="42"/>
      <c r="I15" s="42"/>
      <c r="J15" s="42"/>
      <c r="K15" s="42"/>
      <c r="L15" s="42"/>
      <c r="M15" s="42"/>
      <c r="N15" s="42"/>
      <c r="O15" s="42"/>
      <c r="P15" s="42"/>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c r="BC15" s="42"/>
      <c r="BD15" s="42"/>
      <c r="BE15" s="42"/>
      <c r="BF15" s="42"/>
      <c r="BG15" s="42"/>
      <c r="BH15" s="42"/>
      <c r="BI15" s="42"/>
      <c r="BJ15" s="42"/>
      <c r="BK15" s="42"/>
      <c r="BL15" s="42"/>
      <c r="BM15" s="42"/>
      <c r="BN15" s="42"/>
      <c r="BO15" s="42"/>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c r="CN15" s="42"/>
      <c r="CO15" s="42"/>
      <c r="CP15" s="42"/>
      <c r="CQ15" s="42"/>
      <c r="CR15" s="42"/>
      <c r="CS15" s="42"/>
      <c r="CT15" s="42"/>
      <c r="CU15" s="42"/>
      <c r="CV15" s="42"/>
      <c r="CW15" s="42"/>
      <c r="CX15" s="42"/>
      <c r="CY15" s="42"/>
      <c r="CZ15" s="42"/>
      <c r="DA15" s="42"/>
      <c r="DB15" s="42"/>
      <c r="DC15" s="42"/>
      <c r="DD15" s="42"/>
      <c r="DE15" s="42"/>
      <c r="DF15" s="42"/>
      <c r="DG15" s="42"/>
      <c r="DH15" s="42"/>
      <c r="DI15" s="42"/>
      <c r="DJ15" s="42"/>
      <c r="DK15" s="42"/>
      <c r="DL15" s="42"/>
      <c r="DM15" s="42"/>
      <c r="DN15" s="42"/>
      <c r="DO15" s="42"/>
      <c r="DP15" s="42"/>
      <c r="DQ15" s="42"/>
      <c r="DR15" s="42"/>
      <c r="DS15" s="42"/>
      <c r="DT15" s="42"/>
      <c r="DU15" s="42"/>
      <c r="DV15" s="42"/>
      <c r="DW15" s="42"/>
    </row>
    <row r="16" spans="1:127" x14ac:dyDescent="0.2">
      <c r="A16" s="42"/>
      <c r="B16" s="42"/>
      <c r="C16" s="42"/>
      <c r="D16" s="42"/>
      <c r="E16" s="42"/>
      <c r="F16" s="42"/>
      <c r="G16" s="42"/>
      <c r="H16" s="42"/>
      <c r="I16" s="42"/>
      <c r="J16" s="42"/>
      <c r="K16" s="42"/>
      <c r="L16" s="42"/>
      <c r="M16" s="42"/>
      <c r="N16" s="42"/>
      <c r="O16" s="42"/>
      <c r="P16" s="42"/>
      <c r="Q16" s="42"/>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42"/>
      <c r="CQ16" s="42"/>
      <c r="CR16" s="42"/>
      <c r="CS16" s="42"/>
      <c r="CT16" s="42"/>
      <c r="CU16" s="42"/>
      <c r="CV16" s="42"/>
      <c r="CW16" s="42"/>
      <c r="CX16" s="42"/>
      <c r="CY16" s="42"/>
      <c r="CZ16" s="42"/>
      <c r="DA16" s="42"/>
      <c r="DB16" s="42"/>
      <c r="DC16" s="42"/>
      <c r="DD16" s="42"/>
      <c r="DE16" s="42"/>
      <c r="DF16" s="42"/>
      <c r="DG16" s="42"/>
      <c r="DH16" s="42"/>
      <c r="DI16" s="42"/>
      <c r="DJ16" s="42"/>
      <c r="DK16" s="42"/>
      <c r="DL16" s="42"/>
      <c r="DM16" s="42"/>
      <c r="DN16" s="42"/>
      <c r="DO16" s="42"/>
      <c r="DP16" s="42"/>
      <c r="DQ16" s="42"/>
      <c r="DR16" s="42"/>
      <c r="DS16" s="42"/>
      <c r="DT16" s="42"/>
      <c r="DU16" s="42"/>
      <c r="DV16" s="42"/>
      <c r="DW16" s="42"/>
    </row>
    <row r="17" spans="1:127" x14ac:dyDescent="0.2">
      <c r="A17" s="42"/>
      <c r="B17" s="42"/>
      <c r="C17" s="42"/>
      <c r="D17" s="42"/>
      <c r="E17" s="42"/>
      <c r="F17" s="42"/>
      <c r="G17" s="42"/>
      <c r="H17" s="42"/>
      <c r="I17" s="42"/>
      <c r="J17" s="42"/>
      <c r="K17" s="42"/>
      <c r="L17" s="42"/>
      <c r="M17" s="42"/>
      <c r="N17" s="42"/>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c r="DO17" s="42"/>
      <c r="DP17" s="42"/>
      <c r="DQ17" s="42"/>
      <c r="DR17" s="42"/>
      <c r="DS17" s="42"/>
      <c r="DT17" s="42"/>
      <c r="DU17" s="42"/>
      <c r="DV17" s="42"/>
      <c r="DW17" s="42"/>
    </row>
    <row r="18" spans="1:127" x14ac:dyDescent="0.2">
      <c r="A18" s="42"/>
      <c r="B18" s="42"/>
      <c r="C18" s="42"/>
      <c r="D18" s="42"/>
      <c r="E18" s="42"/>
      <c r="F18" s="42"/>
      <c r="G18" s="42"/>
      <c r="H18" s="42"/>
      <c r="I18" s="42"/>
      <c r="J18" s="42"/>
      <c r="K18" s="42"/>
      <c r="L18" s="42"/>
      <c r="M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c r="DI18" s="42"/>
      <c r="DJ18" s="42"/>
      <c r="DK18" s="42"/>
      <c r="DL18" s="42"/>
      <c r="DM18" s="42"/>
      <c r="DN18" s="42"/>
      <c r="DO18" s="42"/>
      <c r="DP18" s="42"/>
      <c r="DQ18" s="42"/>
      <c r="DR18" s="42"/>
      <c r="DS18" s="42"/>
      <c r="DT18" s="42"/>
      <c r="DU18" s="42"/>
      <c r="DV18" s="42"/>
      <c r="DW18" s="42"/>
    </row>
    <row r="19" spans="1:127" x14ac:dyDescent="0.2">
      <c r="A19" s="42"/>
      <c r="B19" s="42"/>
      <c r="C19" s="42"/>
      <c r="D19" s="42"/>
      <c r="E19" s="44"/>
      <c r="F19" s="44"/>
      <c r="G19" s="44"/>
      <c r="H19" s="42"/>
      <c r="I19" s="42"/>
      <c r="J19" s="44"/>
      <c r="K19" s="44"/>
      <c r="L19" s="44"/>
      <c r="M19" s="44"/>
      <c r="N19" s="44"/>
      <c r="O19" s="44"/>
      <c r="P19" s="44"/>
      <c r="Q19" s="44"/>
      <c r="R19" s="44"/>
      <c r="S19" s="44"/>
      <c r="T19" s="44"/>
      <c r="U19" s="44"/>
      <c r="V19" s="44"/>
      <c r="W19" s="44"/>
      <c r="X19" s="44"/>
      <c r="Y19" s="44"/>
      <c r="Z19" s="44"/>
      <c r="AA19" s="44"/>
      <c r="AB19" s="44"/>
      <c r="AC19" s="44"/>
      <c r="AD19" s="44"/>
      <c r="AE19" s="44"/>
      <c r="AF19" s="44"/>
      <c r="AG19" s="44"/>
      <c r="AH19" s="44"/>
      <c r="AI19" s="44"/>
      <c r="AJ19" s="44"/>
      <c r="AK19" s="44"/>
      <c r="AL19" s="44"/>
      <c r="AM19" s="44"/>
      <c r="AN19" s="44"/>
      <c r="AO19" s="44"/>
      <c r="AP19" s="44"/>
      <c r="AQ19" s="44"/>
      <c r="AR19" s="44"/>
      <c r="AS19" s="44"/>
      <c r="AT19" s="44"/>
      <c r="AU19" s="44"/>
      <c r="AV19" s="44"/>
      <c r="AW19" s="44"/>
      <c r="AX19" s="44"/>
      <c r="AY19" s="44"/>
      <c r="AZ19" s="44"/>
      <c r="BA19" s="44"/>
      <c r="BB19" s="44"/>
      <c r="BC19" s="44"/>
      <c r="BD19" s="44"/>
      <c r="BE19" s="44"/>
      <c r="BF19" s="44"/>
      <c r="BG19" s="44"/>
      <c r="BH19" s="44"/>
      <c r="BI19" s="44"/>
      <c r="BJ19" s="44"/>
      <c r="BK19" s="44"/>
      <c r="BL19" s="44"/>
      <c r="BM19" s="44"/>
      <c r="BN19" s="44"/>
      <c r="BO19" s="44"/>
      <c r="BP19" s="44"/>
      <c r="BQ19" s="44"/>
      <c r="BR19" s="44"/>
      <c r="BS19" s="44"/>
      <c r="BT19" s="44"/>
      <c r="BU19" s="44"/>
      <c r="BV19" s="44"/>
      <c r="BW19" s="44"/>
      <c r="BX19" s="44"/>
      <c r="BY19" s="44"/>
      <c r="BZ19" s="44"/>
      <c r="CA19" s="44"/>
      <c r="CB19" s="44"/>
      <c r="CC19" s="44"/>
      <c r="CD19" s="44"/>
      <c r="CE19" s="44">
        <f>IF(CE20&lt;60,100,+IF(CE20&lt;120,200,+IF(CE20&lt;300,500,1000)))</f>
        <v>1000</v>
      </c>
      <c r="CF19" s="44"/>
      <c r="CG19" s="44"/>
      <c r="CH19" s="44"/>
      <c r="CI19" s="44"/>
      <c r="CJ19" s="44"/>
      <c r="CK19" s="44"/>
      <c r="CL19" s="44"/>
      <c r="CM19" s="44"/>
      <c r="CN19" s="44"/>
      <c r="CO19" s="44"/>
      <c r="CP19" s="44"/>
      <c r="CQ19" s="44"/>
      <c r="CR19" s="44"/>
      <c r="CS19" s="44"/>
      <c r="CT19" s="44"/>
      <c r="CU19" s="44"/>
      <c r="CV19" s="44"/>
      <c r="CW19" s="44"/>
      <c r="CX19" s="44"/>
      <c r="CY19" s="44"/>
      <c r="CZ19" s="44"/>
      <c r="DA19" s="44"/>
      <c r="DB19" s="44"/>
      <c r="DC19" s="44"/>
      <c r="DD19" s="44"/>
      <c r="DE19" s="44"/>
      <c r="DF19" s="44"/>
      <c r="DG19" s="44"/>
      <c r="DH19" s="44"/>
      <c r="DI19" s="44"/>
      <c r="DJ19" s="44"/>
      <c r="DK19" s="44"/>
      <c r="DL19" s="44"/>
      <c r="DM19" s="44"/>
      <c r="DN19" s="44"/>
      <c r="DO19" s="44"/>
      <c r="DP19" s="44"/>
      <c r="DQ19" s="44"/>
      <c r="DR19" s="44"/>
      <c r="DS19" s="44"/>
      <c r="DT19" s="44"/>
      <c r="DU19" s="44"/>
      <c r="DV19" s="44"/>
      <c r="DW19" s="44"/>
    </row>
    <row r="20" spans="1:127" x14ac:dyDescent="0.2">
      <c r="A20" s="42"/>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c r="BZ20" s="42"/>
      <c r="CA20" s="42"/>
      <c r="CB20" s="42"/>
      <c r="CC20" s="42"/>
      <c r="CD20" s="42"/>
      <c r="CE20" s="42">
        <f>BI23</f>
        <v>830</v>
      </c>
      <c r="CF20" s="42"/>
      <c r="CG20" s="42"/>
      <c r="CH20" s="42"/>
      <c r="CI20" s="42"/>
      <c r="CJ20" s="42"/>
      <c r="CK20" s="42"/>
      <c r="CL20" s="42"/>
      <c r="CM20" s="42"/>
      <c r="CN20" s="42"/>
      <c r="CO20" s="42"/>
      <c r="CP20" s="42"/>
      <c r="CQ20" s="42"/>
      <c r="CR20" s="42"/>
      <c r="CS20" s="42"/>
      <c r="CT20" s="42"/>
      <c r="CU20" s="42"/>
      <c r="CV20" s="42"/>
      <c r="CW20" s="42"/>
      <c r="CX20" s="42"/>
      <c r="CY20" s="42"/>
      <c r="CZ20" s="42"/>
      <c r="DA20" s="42"/>
      <c r="DB20" s="42"/>
      <c r="DC20" s="42"/>
      <c r="DD20" s="42"/>
      <c r="DE20" s="42"/>
      <c r="DF20" s="42"/>
      <c r="DG20" s="42"/>
      <c r="DH20" s="42"/>
      <c r="DI20" s="42"/>
      <c r="DJ20" s="42"/>
      <c r="DK20" s="42"/>
      <c r="DL20" s="42"/>
      <c r="DM20" s="42"/>
      <c r="DN20" s="42"/>
      <c r="DO20" s="42"/>
      <c r="DP20" s="42"/>
      <c r="DQ20" s="42"/>
      <c r="DR20" s="42"/>
      <c r="DS20" s="42"/>
      <c r="DT20" s="42"/>
      <c r="DU20" s="42"/>
      <c r="DV20" s="42"/>
      <c r="DW20" s="42"/>
    </row>
    <row r="21" spans="1:127" x14ac:dyDescent="0.2">
      <c r="A21" s="42"/>
      <c r="B21" s="244" t="s">
        <v>149</v>
      </c>
      <c r="C21" s="245">
        <f>IF(C24&gt;1000000,"&gt;1,000,000",IF(C24&gt;500,ROUNDUP(C24,-2),IF(C24&gt;100,ROUNDUP(C24/5,-1)*5,ROUNDUP(C24,-1))))</f>
        <v>900</v>
      </c>
      <c r="D21" s="42"/>
      <c r="E21" s="83">
        <f>IF(CD27&lt;0.01,IF(CD27&lt;0.001,ROUNDDOWN(CD27,5),ROUNDDOWN(CD27,4)),ROUNDDOWN(CD27,3))</f>
        <v>1.9E-2</v>
      </c>
      <c r="F21" s="42"/>
      <c r="G21" s="42"/>
      <c r="H21" s="42"/>
      <c r="I21" s="42"/>
      <c r="J21" s="83">
        <f>IF(J27&lt;0.01,IF(J27&lt;0.001,ROUNDDOWN(J27,5),ROUNDDOWN(J27,4)),ROUNDDOWN(J27,3))</f>
        <v>1.9E-2</v>
      </c>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c r="BZ21" s="42"/>
      <c r="CA21" s="42"/>
      <c r="CB21" s="42"/>
      <c r="CC21" s="42"/>
      <c r="CD21" s="42"/>
      <c r="CE21" s="42">
        <f>ROUNDUP(CE20*1.8/CE19,0)</f>
        <v>2</v>
      </c>
      <c r="CF21" s="42"/>
      <c r="CG21" s="42"/>
      <c r="CH21" s="42"/>
      <c r="CI21" s="42"/>
      <c r="CJ21" s="42"/>
      <c r="CK21" s="42"/>
      <c r="CL21" s="42"/>
      <c r="CM21" s="42"/>
      <c r="CN21" s="42"/>
      <c r="CO21" s="42"/>
      <c r="CP21" s="42"/>
      <c r="CQ21" s="42"/>
      <c r="CR21" s="42"/>
      <c r="CS21" s="42"/>
      <c r="CT21" s="42"/>
      <c r="CU21" s="42"/>
      <c r="CV21" s="42"/>
      <c r="CW21" s="42"/>
      <c r="CX21" s="42"/>
      <c r="CY21" s="42"/>
      <c r="CZ21" s="42"/>
      <c r="DA21" s="42"/>
      <c r="DB21" s="42"/>
      <c r="DC21" s="42"/>
      <c r="DD21" s="42"/>
      <c r="DE21" s="42"/>
      <c r="DF21" s="42"/>
      <c r="DG21" s="42"/>
      <c r="DH21" s="42"/>
      <c r="DI21" s="42"/>
      <c r="DJ21" s="42"/>
      <c r="DK21" s="42"/>
      <c r="DL21" s="42"/>
      <c r="DM21" s="42"/>
      <c r="DN21" s="42"/>
      <c r="DO21" s="42"/>
      <c r="DP21" s="42"/>
      <c r="DQ21" s="42"/>
      <c r="DR21" s="42"/>
      <c r="DS21" s="42"/>
      <c r="DT21" s="42"/>
      <c r="DU21" s="42"/>
      <c r="DV21" s="42"/>
      <c r="DW21" s="42"/>
    </row>
    <row r="22" spans="1:127" ht="13.5" thickBot="1" x14ac:dyDescent="0.25">
      <c r="H22">
        <v>1</v>
      </c>
      <c r="I22" s="71">
        <f>+CE21*CE19</f>
        <v>2000</v>
      </c>
      <c r="CE22" s="45">
        <v>0</v>
      </c>
      <c r="CF22" s="45">
        <v>0.1</v>
      </c>
      <c r="CG22" s="45">
        <v>0.2</v>
      </c>
      <c r="CH22" s="45">
        <v>0.4</v>
      </c>
      <c r="CI22" s="45">
        <v>0.6</v>
      </c>
      <c r="CJ22" s="45">
        <v>0.8</v>
      </c>
      <c r="CK22" s="45">
        <v>1</v>
      </c>
      <c r="CL22" s="45">
        <v>2</v>
      </c>
      <c r="CM22" s="45">
        <v>3</v>
      </c>
      <c r="CN22" s="45">
        <v>4</v>
      </c>
      <c r="CO22" s="45">
        <v>5</v>
      </c>
      <c r="CP22" s="45">
        <v>6</v>
      </c>
      <c r="CQ22" s="45">
        <v>7</v>
      </c>
      <c r="CR22" s="45">
        <v>8</v>
      </c>
      <c r="CS22" s="45">
        <v>9</v>
      </c>
      <c r="CT22" s="45">
        <v>10</v>
      </c>
      <c r="CU22" s="45">
        <v>11</v>
      </c>
      <c r="CV22" s="45">
        <v>12</v>
      </c>
      <c r="CW22" s="45">
        <v>13</v>
      </c>
      <c r="CX22" s="45">
        <v>14</v>
      </c>
      <c r="CY22" s="45">
        <v>15</v>
      </c>
      <c r="CZ22" s="45">
        <v>16</v>
      </c>
      <c r="DA22" s="45">
        <v>17</v>
      </c>
      <c r="DB22" s="45">
        <v>18</v>
      </c>
      <c r="DC22" s="45">
        <v>19</v>
      </c>
      <c r="DD22" s="45">
        <v>20</v>
      </c>
    </row>
    <row r="23" spans="1:127" ht="13.5" thickBot="1" x14ac:dyDescent="0.25">
      <c r="B23" s="7" t="s">
        <v>43</v>
      </c>
      <c r="C23" s="8">
        <f>入力シート_ジクロロメタン!Q15</f>
        <v>0.02</v>
      </c>
      <c r="D23" s="9" t="s">
        <v>42</v>
      </c>
      <c r="E23" s="497" t="s">
        <v>44</v>
      </c>
      <c r="F23" s="498"/>
      <c r="H23">
        <f>+C23</f>
        <v>0.02</v>
      </c>
      <c r="I23">
        <f>+C23</f>
        <v>0.02</v>
      </c>
      <c r="J23" s="6">
        <f>MIN(J24:AL24)</f>
        <v>830</v>
      </c>
      <c r="K23" s="264">
        <f>IF(MIN(K24:T24)=0,1000000,MIN(K24:T24))</f>
        <v>100000</v>
      </c>
      <c r="U23" s="264">
        <f>IF(MIN(U24:AC24)=0,1000000,MIN(U24:AC24))</f>
        <v>10000</v>
      </c>
      <c r="AD23" s="264">
        <f>IF(MIN(AD24:AM24)=0,1000000,MIN(AD24:AM24))</f>
        <v>1000</v>
      </c>
      <c r="AN23" s="264">
        <f>IF(MIN(AN24:AW24)=0,1000000,MIN(AN24:AW24))</f>
        <v>900</v>
      </c>
      <c r="AX23" s="264">
        <f>IF(MIN(AX24:BG24)=0,1000000,MIN(AX24:BG24))</f>
        <v>830</v>
      </c>
      <c r="BI23" s="264">
        <f>IF(MIN(BI24:CC24)=0,1000000,MIN(BI24:CC24))</f>
        <v>830</v>
      </c>
    </row>
    <row r="24" spans="1:127" ht="13.5" thickBot="1" x14ac:dyDescent="0.25">
      <c r="B24" s="10" t="s">
        <v>45</v>
      </c>
      <c r="C24" s="11">
        <f>IF(+BI23=1000000,"&gt;1,000,000",+BI23)</f>
        <v>830</v>
      </c>
      <c r="D24" s="12" t="s">
        <v>46</v>
      </c>
      <c r="E24" s="60">
        <f>IF(CD27&lt;0.1,IF(CD27&lt;0.01,IF(CD27&lt;0.001,ROUNDDOWN(CD27,5),ROUNDDOWN(CD27,4)),ROUNDDOWN(CD27,3)),ROUNDDOWN(CD27,2))</f>
        <v>1.9E-2</v>
      </c>
      <c r="F24" s="13" t="s">
        <v>42</v>
      </c>
      <c r="H24">
        <f>+BI30</f>
        <v>835</v>
      </c>
      <c r="I24">
        <f>+CC30</f>
        <v>815</v>
      </c>
      <c r="J24" s="57">
        <f>IF(J27&lt;=$C$23,J30,"")</f>
        <v>830</v>
      </c>
      <c r="K24" s="58">
        <f t="shared" ref="K24:T24" si="0">IF(K27&lt;=$C$23,K30,"")</f>
        <v>100000</v>
      </c>
      <c r="L24" s="58">
        <f t="shared" si="0"/>
        <v>200000</v>
      </c>
      <c r="M24" s="58">
        <f t="shared" si="0"/>
        <v>300000</v>
      </c>
      <c r="N24" s="58">
        <f t="shared" si="0"/>
        <v>400000</v>
      </c>
      <c r="O24" s="58">
        <f t="shared" si="0"/>
        <v>500000</v>
      </c>
      <c r="P24" s="58">
        <f t="shared" si="0"/>
        <v>600000</v>
      </c>
      <c r="Q24" s="58">
        <f t="shared" si="0"/>
        <v>700000</v>
      </c>
      <c r="R24" s="58">
        <f t="shared" si="0"/>
        <v>800000</v>
      </c>
      <c r="S24" s="58">
        <f t="shared" si="0"/>
        <v>900000</v>
      </c>
      <c r="T24" s="263">
        <f t="shared" si="0"/>
        <v>1000000</v>
      </c>
      <c r="U24" s="57">
        <f>IF(U27&lt;=$C$23,U30,"")</f>
        <v>10000</v>
      </c>
      <c r="V24" s="58">
        <f t="shared" ref="V24:AM24" si="1">IF(V27&lt;=$C$23,V30,"")</f>
        <v>20000</v>
      </c>
      <c r="W24" s="58">
        <f t="shared" si="1"/>
        <v>30000</v>
      </c>
      <c r="X24" s="58">
        <f t="shared" si="1"/>
        <v>40000</v>
      </c>
      <c r="Y24" s="58">
        <f t="shared" si="1"/>
        <v>50000</v>
      </c>
      <c r="Z24" s="58">
        <f t="shared" si="1"/>
        <v>60000</v>
      </c>
      <c r="AA24" s="58">
        <f t="shared" si="1"/>
        <v>70000</v>
      </c>
      <c r="AB24" s="58">
        <f t="shared" si="1"/>
        <v>80000</v>
      </c>
      <c r="AC24" s="58">
        <f t="shared" si="1"/>
        <v>90000</v>
      </c>
      <c r="AD24" s="58">
        <f t="shared" si="1"/>
        <v>1000</v>
      </c>
      <c r="AE24" s="58">
        <f t="shared" si="1"/>
        <v>2000</v>
      </c>
      <c r="AF24" s="58">
        <f t="shared" si="1"/>
        <v>3000</v>
      </c>
      <c r="AG24" s="58">
        <f t="shared" si="1"/>
        <v>4000</v>
      </c>
      <c r="AH24" s="58">
        <f t="shared" si="1"/>
        <v>5000</v>
      </c>
      <c r="AI24" s="58">
        <f t="shared" si="1"/>
        <v>6000</v>
      </c>
      <c r="AJ24" s="58">
        <f t="shared" si="1"/>
        <v>7000</v>
      </c>
      <c r="AK24" s="58">
        <f t="shared" si="1"/>
        <v>8000</v>
      </c>
      <c r="AL24" s="58">
        <f t="shared" si="1"/>
        <v>9000</v>
      </c>
      <c r="AM24" s="58">
        <f t="shared" si="1"/>
        <v>10000</v>
      </c>
      <c r="AN24" s="56">
        <f>IF(AN27&lt;=$C$23,AN30,"")</f>
        <v>1000</v>
      </c>
      <c r="AO24" s="56">
        <f t="shared" ref="AO24:BG24" si="2">IF(AO27&lt;=$C$23,AO30,"")</f>
        <v>900</v>
      </c>
      <c r="AP24" s="56" t="str">
        <f t="shared" si="2"/>
        <v/>
      </c>
      <c r="AQ24" s="56" t="str">
        <f t="shared" si="2"/>
        <v/>
      </c>
      <c r="AR24" s="56" t="str">
        <f t="shared" si="2"/>
        <v/>
      </c>
      <c r="AS24" s="56" t="str">
        <f t="shared" si="2"/>
        <v/>
      </c>
      <c r="AT24" s="56" t="str">
        <f t="shared" si="2"/>
        <v/>
      </c>
      <c r="AU24" s="56" t="str">
        <f t="shared" si="2"/>
        <v/>
      </c>
      <c r="AV24" s="56" t="str">
        <f t="shared" si="2"/>
        <v/>
      </c>
      <c r="AW24" s="56" t="str">
        <f t="shared" si="2"/>
        <v/>
      </c>
      <c r="AX24" s="56">
        <f t="shared" si="2"/>
        <v>900</v>
      </c>
      <c r="AY24" s="56">
        <f t="shared" si="2"/>
        <v>890</v>
      </c>
      <c r="AZ24" s="56">
        <f t="shared" si="2"/>
        <v>880</v>
      </c>
      <c r="BA24" s="56">
        <f t="shared" si="2"/>
        <v>870</v>
      </c>
      <c r="BB24" s="56">
        <f t="shared" si="2"/>
        <v>860</v>
      </c>
      <c r="BC24" s="56">
        <f t="shared" si="2"/>
        <v>850</v>
      </c>
      <c r="BD24" s="56">
        <f t="shared" si="2"/>
        <v>840</v>
      </c>
      <c r="BE24" s="56">
        <f t="shared" si="2"/>
        <v>830</v>
      </c>
      <c r="BF24" s="56" t="str">
        <f t="shared" si="2"/>
        <v/>
      </c>
      <c r="BG24" s="56" t="str">
        <f t="shared" si="2"/>
        <v/>
      </c>
      <c r="BH24" s="56" t="str">
        <f>IF(BH27&lt;=$C$23,BH30,"")</f>
        <v/>
      </c>
      <c r="BI24" s="56">
        <f t="shared" ref="BI24:CD24" si="3">IF(BI27&lt;=$C$23,BI30,"")</f>
        <v>835</v>
      </c>
      <c r="BJ24" s="56">
        <f t="shared" si="3"/>
        <v>834</v>
      </c>
      <c r="BK24" s="56">
        <f t="shared" si="3"/>
        <v>833</v>
      </c>
      <c r="BL24" s="56">
        <f t="shared" si="3"/>
        <v>832</v>
      </c>
      <c r="BM24" s="56">
        <f t="shared" si="3"/>
        <v>831</v>
      </c>
      <c r="BN24" s="56">
        <f t="shared" si="3"/>
        <v>830</v>
      </c>
      <c r="BO24" s="56" t="str">
        <f t="shared" si="3"/>
        <v/>
      </c>
      <c r="BP24" s="56" t="str">
        <f t="shared" si="3"/>
        <v/>
      </c>
      <c r="BQ24" s="56" t="str">
        <f t="shared" si="3"/>
        <v/>
      </c>
      <c r="BR24" s="56" t="str">
        <f t="shared" si="3"/>
        <v/>
      </c>
      <c r="BS24" s="56" t="str">
        <f t="shared" si="3"/>
        <v/>
      </c>
      <c r="BT24" s="56" t="str">
        <f t="shared" si="3"/>
        <v/>
      </c>
      <c r="BU24" s="56" t="str">
        <f t="shared" si="3"/>
        <v/>
      </c>
      <c r="BV24" s="56" t="str">
        <f t="shared" si="3"/>
        <v/>
      </c>
      <c r="BW24" s="56" t="str">
        <f t="shared" si="3"/>
        <v/>
      </c>
      <c r="BX24" s="56" t="str">
        <f t="shared" si="3"/>
        <v/>
      </c>
      <c r="BY24" s="56" t="str">
        <f t="shared" si="3"/>
        <v/>
      </c>
      <c r="BZ24" s="56" t="str">
        <f t="shared" si="3"/>
        <v/>
      </c>
      <c r="CA24" s="56" t="str">
        <f t="shared" si="3"/>
        <v/>
      </c>
      <c r="CB24" s="56" t="str">
        <f t="shared" si="3"/>
        <v/>
      </c>
      <c r="CC24" s="56" t="str">
        <f t="shared" si="3"/>
        <v/>
      </c>
      <c r="CD24" s="56">
        <f t="shared" si="3"/>
        <v>830</v>
      </c>
      <c r="CE24" s="69"/>
      <c r="CF24" s="69"/>
      <c r="CG24" s="69"/>
      <c r="CH24" s="69"/>
      <c r="CI24" s="69"/>
      <c r="CJ24" s="69"/>
      <c r="CK24" s="69"/>
      <c r="CL24" s="69"/>
      <c r="CM24" s="69"/>
      <c r="CN24" s="69"/>
      <c r="CO24" s="69"/>
      <c r="CP24" s="69"/>
      <c r="CQ24" s="69"/>
      <c r="CR24" s="69"/>
      <c r="CS24" s="69"/>
      <c r="CT24" s="69"/>
      <c r="CU24" s="69"/>
      <c r="CV24" s="69"/>
      <c r="CW24" s="69"/>
      <c r="CX24" s="69"/>
      <c r="CY24" s="69"/>
      <c r="CZ24" s="69"/>
      <c r="DA24" s="69"/>
      <c r="DB24" s="69"/>
      <c r="DC24" s="69"/>
      <c r="DD24" s="69"/>
      <c r="DE24" s="67"/>
      <c r="DF24" s="67"/>
      <c r="DG24" s="67"/>
      <c r="DH24" s="67"/>
      <c r="DI24" s="67"/>
      <c r="DJ24" s="67"/>
      <c r="DK24" s="67"/>
      <c r="DL24" s="67"/>
      <c r="DM24" s="67"/>
      <c r="DN24" s="67"/>
      <c r="DO24" s="67"/>
      <c r="DP24" s="67"/>
      <c r="DQ24" s="67"/>
      <c r="DR24" s="67"/>
      <c r="DS24" s="67"/>
      <c r="DT24" s="67"/>
      <c r="DU24" s="67"/>
      <c r="DV24" s="67"/>
      <c r="DW24" s="67"/>
    </row>
    <row r="25" spans="1:127" ht="13.5" thickBot="1" x14ac:dyDescent="0.25">
      <c r="A25" s="14"/>
      <c r="B25" s="14"/>
      <c r="C25" s="14">
        <f>IF(BI23=1000000,-100,BI23)</f>
        <v>830</v>
      </c>
      <c r="D25" s="14"/>
      <c r="E25" s="84">
        <f>E24</f>
        <v>1.9E-2</v>
      </c>
      <c r="F25" s="15"/>
      <c r="G25" s="14"/>
      <c r="H25">
        <f>+AX30</f>
        <v>900</v>
      </c>
      <c r="I25">
        <f>IF(BH30&lt;10,0.1,+BH30-10)</f>
        <v>790</v>
      </c>
      <c r="J25" s="46"/>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6"/>
      <c r="BM25" s="46"/>
      <c r="BN25" s="46"/>
      <c r="BO25" s="46"/>
      <c r="BP25" s="46"/>
      <c r="BQ25" s="46"/>
      <c r="BR25" s="46"/>
      <c r="BS25" s="46"/>
      <c r="BT25" s="46"/>
      <c r="BU25" s="46"/>
      <c r="BV25" s="46"/>
      <c r="BW25" s="46"/>
      <c r="BX25" s="46"/>
      <c r="BY25" s="46"/>
      <c r="BZ25" s="46"/>
      <c r="CA25" s="46"/>
      <c r="CB25" s="46"/>
      <c r="CC25" s="46"/>
      <c r="CD25" s="46"/>
      <c r="CE25" s="46"/>
      <c r="CF25" s="46"/>
      <c r="CG25" s="46"/>
      <c r="CH25" s="46"/>
      <c r="CI25" s="46"/>
      <c r="CJ25" s="46"/>
      <c r="CK25" s="46"/>
      <c r="CL25" s="46"/>
      <c r="CM25" s="46"/>
      <c r="CN25" s="46"/>
      <c r="CO25" s="46"/>
      <c r="CP25" s="46"/>
      <c r="CQ25" s="46"/>
      <c r="CR25" s="46"/>
      <c r="CS25" s="46"/>
      <c r="CT25" s="46"/>
      <c r="CU25" s="46"/>
      <c r="CV25" s="46"/>
      <c r="CW25" s="46"/>
      <c r="CX25" s="46"/>
      <c r="CY25" s="46"/>
      <c r="CZ25" s="46"/>
      <c r="DA25" s="46"/>
      <c r="DB25" s="46"/>
      <c r="DC25" s="46"/>
      <c r="DD25" s="46"/>
      <c r="DE25" s="46"/>
      <c r="DF25" s="46"/>
      <c r="DG25" s="46"/>
      <c r="DH25" s="46"/>
      <c r="DI25" s="46"/>
      <c r="DJ25" s="46"/>
      <c r="DK25" s="46"/>
      <c r="DL25" s="46"/>
      <c r="DM25" s="46"/>
      <c r="DN25" s="46"/>
      <c r="DO25" s="46"/>
      <c r="DP25" s="46"/>
      <c r="DQ25" s="46"/>
      <c r="DR25" s="46"/>
      <c r="DS25" s="46"/>
      <c r="DT25" s="46"/>
      <c r="DU25" s="46"/>
      <c r="DV25" s="46"/>
      <c r="DW25" s="46"/>
    </row>
    <row r="26" spans="1:127" x14ac:dyDescent="0.2">
      <c r="A26" s="16" t="s">
        <v>47</v>
      </c>
      <c r="B26" s="17" t="s">
        <v>48</v>
      </c>
      <c r="C26" s="499" t="s">
        <v>49</v>
      </c>
      <c r="D26" s="500"/>
      <c r="E26" s="500"/>
      <c r="F26" s="18" t="s">
        <v>50</v>
      </c>
      <c r="G26" s="18" t="s">
        <v>51</v>
      </c>
      <c r="J26" s="47" t="s">
        <v>51</v>
      </c>
      <c r="K26" s="47" t="s">
        <v>51</v>
      </c>
      <c r="L26" s="47" t="s">
        <v>51</v>
      </c>
      <c r="M26" s="47" t="s">
        <v>51</v>
      </c>
      <c r="N26" s="47" t="s">
        <v>51</v>
      </c>
      <c r="O26" s="47" t="s">
        <v>51</v>
      </c>
      <c r="P26" s="47" t="s">
        <v>51</v>
      </c>
      <c r="Q26" s="47" t="s">
        <v>51</v>
      </c>
      <c r="R26" s="47" t="s">
        <v>51</v>
      </c>
      <c r="S26" s="47" t="s">
        <v>51</v>
      </c>
      <c r="T26" s="47" t="s">
        <v>51</v>
      </c>
      <c r="U26" s="47" t="s">
        <v>51</v>
      </c>
      <c r="V26" s="47" t="s">
        <v>51</v>
      </c>
      <c r="W26" s="47" t="s">
        <v>51</v>
      </c>
      <c r="X26" s="47" t="s">
        <v>51</v>
      </c>
      <c r="Y26" s="47" t="s">
        <v>51</v>
      </c>
      <c r="Z26" s="47" t="s">
        <v>51</v>
      </c>
      <c r="AA26" s="47" t="s">
        <v>51</v>
      </c>
      <c r="AB26" s="47" t="s">
        <v>51</v>
      </c>
      <c r="AC26" s="47" t="s">
        <v>51</v>
      </c>
      <c r="AD26" s="47" t="s">
        <v>51</v>
      </c>
      <c r="AE26" s="47" t="s">
        <v>51</v>
      </c>
      <c r="AF26" s="47" t="s">
        <v>51</v>
      </c>
      <c r="AG26" s="47" t="s">
        <v>51</v>
      </c>
      <c r="AH26" s="47" t="s">
        <v>51</v>
      </c>
      <c r="AI26" s="47" t="s">
        <v>51</v>
      </c>
      <c r="AJ26" s="47" t="s">
        <v>51</v>
      </c>
      <c r="AK26" s="47" t="s">
        <v>51</v>
      </c>
      <c r="AL26" s="47" t="s">
        <v>51</v>
      </c>
      <c r="AM26" s="47" t="s">
        <v>51</v>
      </c>
      <c r="AN26" s="47" t="s">
        <v>51</v>
      </c>
      <c r="AO26" s="47" t="s">
        <v>51</v>
      </c>
      <c r="AP26" s="47" t="s">
        <v>51</v>
      </c>
      <c r="AQ26" s="47" t="s">
        <v>51</v>
      </c>
      <c r="AR26" s="47" t="s">
        <v>51</v>
      </c>
      <c r="AS26" s="47" t="s">
        <v>51</v>
      </c>
      <c r="AT26" s="47" t="s">
        <v>51</v>
      </c>
      <c r="AU26" s="47" t="s">
        <v>51</v>
      </c>
      <c r="AV26" s="47" t="s">
        <v>51</v>
      </c>
      <c r="AW26" s="47" t="s">
        <v>51</v>
      </c>
      <c r="AX26" s="47" t="s">
        <v>51</v>
      </c>
      <c r="AY26" s="47" t="s">
        <v>51</v>
      </c>
      <c r="AZ26" s="47" t="s">
        <v>51</v>
      </c>
      <c r="BA26" s="47" t="s">
        <v>51</v>
      </c>
      <c r="BB26" s="47" t="s">
        <v>51</v>
      </c>
      <c r="BC26" s="47" t="s">
        <v>51</v>
      </c>
      <c r="BD26" s="47" t="s">
        <v>51</v>
      </c>
      <c r="BE26" s="47" t="s">
        <v>51</v>
      </c>
      <c r="BF26" s="47" t="s">
        <v>51</v>
      </c>
      <c r="BG26" s="47" t="s">
        <v>51</v>
      </c>
      <c r="BH26" s="47" t="s">
        <v>51</v>
      </c>
      <c r="BI26" s="47" t="s">
        <v>51</v>
      </c>
      <c r="BJ26" s="47" t="s">
        <v>51</v>
      </c>
      <c r="BK26" s="47" t="s">
        <v>51</v>
      </c>
      <c r="BL26" s="47" t="s">
        <v>51</v>
      </c>
      <c r="BM26" s="47" t="s">
        <v>51</v>
      </c>
      <c r="BN26" s="47" t="s">
        <v>51</v>
      </c>
      <c r="BO26" s="47" t="s">
        <v>51</v>
      </c>
      <c r="BP26" s="47" t="s">
        <v>51</v>
      </c>
      <c r="BQ26" s="47" t="s">
        <v>51</v>
      </c>
      <c r="BR26" s="47" t="s">
        <v>51</v>
      </c>
      <c r="BS26" s="47" t="s">
        <v>51</v>
      </c>
      <c r="BT26" s="47" t="s">
        <v>51</v>
      </c>
      <c r="BU26" s="47" t="s">
        <v>51</v>
      </c>
      <c r="BV26" s="47" t="s">
        <v>51</v>
      </c>
      <c r="BW26" s="47" t="s">
        <v>51</v>
      </c>
      <c r="BX26" s="47" t="s">
        <v>51</v>
      </c>
      <c r="BY26" s="47" t="s">
        <v>51</v>
      </c>
      <c r="BZ26" s="47" t="s">
        <v>51</v>
      </c>
      <c r="CA26" s="47" t="s">
        <v>51</v>
      </c>
      <c r="CB26" s="47" t="s">
        <v>51</v>
      </c>
      <c r="CC26" s="47" t="s">
        <v>51</v>
      </c>
      <c r="CD26" s="47" t="s">
        <v>51</v>
      </c>
      <c r="CE26" s="47" t="s">
        <v>51</v>
      </c>
      <c r="CF26" s="47" t="s">
        <v>51</v>
      </c>
      <c r="CG26" s="47" t="s">
        <v>51</v>
      </c>
      <c r="CH26" s="47" t="s">
        <v>51</v>
      </c>
      <c r="CI26" s="47" t="s">
        <v>51</v>
      </c>
      <c r="CJ26" s="47" t="s">
        <v>51</v>
      </c>
      <c r="CK26" s="47" t="s">
        <v>51</v>
      </c>
      <c r="CL26" s="47" t="s">
        <v>51</v>
      </c>
      <c r="CM26" s="47" t="s">
        <v>51</v>
      </c>
      <c r="CN26" s="47" t="s">
        <v>51</v>
      </c>
      <c r="CO26" s="47" t="s">
        <v>51</v>
      </c>
      <c r="CP26" s="47" t="s">
        <v>51</v>
      </c>
      <c r="CQ26" s="47" t="s">
        <v>51</v>
      </c>
      <c r="CR26" s="47" t="s">
        <v>51</v>
      </c>
      <c r="CS26" s="47" t="s">
        <v>51</v>
      </c>
      <c r="CT26" s="47" t="s">
        <v>51</v>
      </c>
      <c r="CU26" s="47" t="s">
        <v>51</v>
      </c>
      <c r="CV26" s="47" t="s">
        <v>51</v>
      </c>
      <c r="CW26" s="47" t="s">
        <v>51</v>
      </c>
      <c r="CX26" s="47" t="s">
        <v>51</v>
      </c>
      <c r="CY26" s="47" t="s">
        <v>51</v>
      </c>
      <c r="CZ26" s="47" t="s">
        <v>51</v>
      </c>
      <c r="DA26" s="47" t="s">
        <v>51</v>
      </c>
      <c r="DB26" s="47" t="s">
        <v>51</v>
      </c>
      <c r="DC26" s="47" t="s">
        <v>51</v>
      </c>
      <c r="DD26" s="47" t="s">
        <v>51</v>
      </c>
      <c r="DE26" s="47" t="s">
        <v>51</v>
      </c>
      <c r="DF26" s="47" t="s">
        <v>51</v>
      </c>
      <c r="DG26" s="47" t="s">
        <v>51</v>
      </c>
      <c r="DH26" s="47" t="s">
        <v>51</v>
      </c>
      <c r="DI26" s="47" t="s">
        <v>51</v>
      </c>
      <c r="DJ26" s="47" t="s">
        <v>51</v>
      </c>
      <c r="DK26" s="47" t="s">
        <v>51</v>
      </c>
      <c r="DL26" s="47" t="s">
        <v>51</v>
      </c>
      <c r="DM26" s="47" t="s">
        <v>51</v>
      </c>
      <c r="DN26" s="47" t="s">
        <v>51</v>
      </c>
      <c r="DO26" s="47" t="s">
        <v>51</v>
      </c>
      <c r="DP26" s="47" t="s">
        <v>51</v>
      </c>
      <c r="DQ26" s="47" t="s">
        <v>51</v>
      </c>
      <c r="DR26" s="47" t="s">
        <v>51</v>
      </c>
      <c r="DS26" s="47" t="s">
        <v>51</v>
      </c>
      <c r="DT26" s="47" t="s">
        <v>51</v>
      </c>
      <c r="DU26" s="47" t="s">
        <v>51</v>
      </c>
      <c r="DV26" s="47" t="s">
        <v>51</v>
      </c>
      <c r="DW26" s="47" t="s">
        <v>51</v>
      </c>
    </row>
    <row r="27" spans="1:127" ht="21" x14ac:dyDescent="0.55000000000000004">
      <c r="A27" s="19"/>
      <c r="B27" s="20" t="s">
        <v>52</v>
      </c>
      <c r="C27" s="492" t="s">
        <v>53</v>
      </c>
      <c r="D27" s="493"/>
      <c r="E27" s="493"/>
      <c r="F27" s="291" t="s">
        <v>54</v>
      </c>
      <c r="G27" s="22">
        <f>+G29*G53*G54*G55/2</f>
        <v>4.8483707464284427</v>
      </c>
      <c r="I27" s="61">
        <f>+G29</f>
        <v>100</v>
      </c>
      <c r="J27" s="22">
        <f t="shared" ref="J27:BU27" si="4">+J29*J53*J54*J55/2</f>
        <v>1.9971710194631911E-2</v>
      </c>
      <c r="K27" s="22">
        <f t="shared" si="4"/>
        <v>0</v>
      </c>
      <c r="L27" s="22">
        <f t="shared" si="4"/>
        <v>0</v>
      </c>
      <c r="M27" s="22">
        <f t="shared" si="4"/>
        <v>0</v>
      </c>
      <c r="N27" s="22">
        <f t="shared" si="4"/>
        <v>0</v>
      </c>
      <c r="O27" s="22">
        <f t="shared" si="4"/>
        <v>0</v>
      </c>
      <c r="P27" s="22">
        <f t="shared" si="4"/>
        <v>0</v>
      </c>
      <c r="Q27" s="22">
        <f t="shared" si="4"/>
        <v>0</v>
      </c>
      <c r="R27" s="22">
        <f t="shared" si="4"/>
        <v>0</v>
      </c>
      <c r="S27" s="22">
        <f t="shared" si="4"/>
        <v>0</v>
      </c>
      <c r="T27" s="22">
        <f t="shared" si="4"/>
        <v>0</v>
      </c>
      <c r="U27" s="22">
        <f t="shared" si="4"/>
        <v>9.1732697850762198E-62</v>
      </c>
      <c r="V27" s="22">
        <f t="shared" si="4"/>
        <v>1.5017326868988918E-260</v>
      </c>
      <c r="W27" s="22">
        <f t="shared" si="4"/>
        <v>0</v>
      </c>
      <c r="X27" s="22">
        <f t="shared" si="4"/>
        <v>0</v>
      </c>
      <c r="Y27" s="22">
        <f t="shared" si="4"/>
        <v>0</v>
      </c>
      <c r="Z27" s="22">
        <f t="shared" si="4"/>
        <v>0</v>
      </c>
      <c r="AA27" s="22">
        <f t="shared" si="4"/>
        <v>0</v>
      </c>
      <c r="AB27" s="22">
        <f t="shared" si="4"/>
        <v>0</v>
      </c>
      <c r="AC27" s="22">
        <f t="shared" si="4"/>
        <v>0</v>
      </c>
      <c r="AD27" s="22">
        <f t="shared" si="4"/>
        <v>6.4765894625591807E-3</v>
      </c>
      <c r="AE27" s="22">
        <f t="shared" si="4"/>
        <v>1.0419973546895082E-5</v>
      </c>
      <c r="AF27" s="22">
        <f t="shared" si="4"/>
        <v>1.3743364170585063E-8</v>
      </c>
      <c r="AG27" s="22">
        <f t="shared" si="4"/>
        <v>3.650164083299201E-12</v>
      </c>
      <c r="AH27" s="22">
        <f t="shared" si="4"/>
        <v>6.3629942773326815E-17</v>
      </c>
      <c r="AI27" s="22">
        <f t="shared" si="4"/>
        <v>4.9131113535830816E-23</v>
      </c>
      <c r="AJ27" s="22">
        <f t="shared" si="4"/>
        <v>1.4756598161084636E-30</v>
      </c>
      <c r="AK27" s="22">
        <f t="shared" si="4"/>
        <v>1.6348361950958732E-39</v>
      </c>
      <c r="AL27" s="22">
        <f t="shared" si="4"/>
        <v>6.5080350570453167E-50</v>
      </c>
      <c r="AM27" s="22">
        <f t="shared" si="4"/>
        <v>9.1732697850762198E-62</v>
      </c>
      <c r="AN27" s="22">
        <f t="shared" si="4"/>
        <v>6.4765894625591807E-3</v>
      </c>
      <c r="AO27" s="22">
        <f t="shared" si="4"/>
        <v>1.2534692387251715E-2</v>
      </c>
      <c r="AP27" s="22">
        <f t="shared" si="4"/>
        <v>2.4410356442592433E-2</v>
      </c>
      <c r="AQ27" s="22">
        <f t="shared" si="4"/>
        <v>4.7912609100348121E-2</v>
      </c>
      <c r="AR27" s="22">
        <f t="shared" si="4"/>
        <v>9.5016094385609345E-2</v>
      </c>
      <c r="AS27" s="22">
        <f t="shared" si="4"/>
        <v>0.19109660809540321</v>
      </c>
      <c r="AT27" s="22">
        <f t="shared" si="4"/>
        <v>0.39224555008958006</v>
      </c>
      <c r="AU27" s="22">
        <f t="shared" si="4"/>
        <v>0.83147130705893346</v>
      </c>
      <c r="AV27" s="22">
        <f t="shared" si="4"/>
        <v>1.8691210511288288</v>
      </c>
      <c r="AW27" s="22">
        <f t="shared" si="4"/>
        <v>4.8483707464284427</v>
      </c>
      <c r="AX27" s="22">
        <f t="shared" si="4"/>
        <v>1.2534692387251715E-2</v>
      </c>
      <c r="AY27" s="22">
        <f t="shared" si="4"/>
        <v>1.3394562668935966E-2</v>
      </c>
      <c r="AZ27" s="22">
        <f t="shared" si="4"/>
        <v>1.4314321595394714E-2</v>
      </c>
      <c r="BA27" s="22">
        <f t="shared" si="4"/>
        <v>1.529822353159644E-2</v>
      </c>
      <c r="BB27" s="22">
        <f t="shared" si="4"/>
        <v>1.6350833034978064E-2</v>
      </c>
      <c r="BC27" s="22">
        <f t="shared" si="4"/>
        <v>1.7477048268603461E-2</v>
      </c>
      <c r="BD27" s="22">
        <f t="shared" si="4"/>
        <v>1.8682126264797896E-2</v>
      </c>
      <c r="BE27" s="22">
        <f t="shared" si="4"/>
        <v>1.9971710194631911E-2</v>
      </c>
      <c r="BF27" s="22">
        <f t="shared" si="4"/>
        <v>2.1351858812720413E-2</v>
      </c>
      <c r="BG27" s="22">
        <f t="shared" si="4"/>
        <v>2.2829078262298481E-2</v>
      </c>
      <c r="BH27" s="22">
        <f t="shared" si="4"/>
        <v>2.4410356442592433E-2</v>
      </c>
      <c r="BI27" s="22">
        <f t="shared" si="4"/>
        <v>1.9315986416802697E-2</v>
      </c>
      <c r="BJ27" s="22">
        <f t="shared" si="4"/>
        <v>1.9445357818440298E-2</v>
      </c>
      <c r="BK27" s="22">
        <f t="shared" si="4"/>
        <v>1.9575609755353669E-2</v>
      </c>
      <c r="BL27" s="22">
        <f t="shared" si="4"/>
        <v>1.9706748347339997E-2</v>
      </c>
      <c r="BM27" s="22">
        <f t="shared" si="4"/>
        <v>1.9838779757914028E-2</v>
      </c>
      <c r="BN27" s="22">
        <f t="shared" si="4"/>
        <v>1.9971710194631911E-2</v>
      </c>
      <c r="BO27" s="22">
        <f t="shared" si="4"/>
        <v>2.0105545909417589E-2</v>
      </c>
      <c r="BP27" s="22">
        <f t="shared" si="4"/>
        <v>2.0240293198891507E-2</v>
      </c>
      <c r="BQ27" s="22">
        <f t="shared" si="4"/>
        <v>2.0375958404702341E-2</v>
      </c>
      <c r="BR27" s="22">
        <f t="shared" si="4"/>
        <v>2.0512547913860795E-2</v>
      </c>
      <c r="BS27" s="22">
        <f t="shared" si="4"/>
        <v>2.0650068159076343E-2</v>
      </c>
      <c r="BT27" s="22">
        <f t="shared" si="4"/>
        <v>2.0788525619096412E-2</v>
      </c>
      <c r="BU27" s="22">
        <f t="shared" si="4"/>
        <v>2.0927926819048308E-2</v>
      </c>
      <c r="BV27" s="22">
        <f t="shared" ref="BV27:CD27" si="5">+BV29*BV53*BV54*BV55/2</f>
        <v>2.1068278330783757E-2</v>
      </c>
      <c r="BW27" s="22">
        <f t="shared" si="5"/>
        <v>2.1209586773226114E-2</v>
      </c>
      <c r="BX27" s="22">
        <f t="shared" si="5"/>
        <v>2.1351858812720413E-2</v>
      </c>
      <c r="BY27" s="22">
        <f t="shared" si="5"/>
        <v>2.1495101163385912E-2</v>
      </c>
      <c r="BZ27" s="22">
        <f t="shared" si="5"/>
        <v>2.1639320587471651E-2</v>
      </c>
      <c r="CA27" s="22">
        <f t="shared" si="5"/>
        <v>2.1784523895714624E-2</v>
      </c>
      <c r="CB27" s="22">
        <f t="shared" si="5"/>
        <v>2.1930717947700809E-2</v>
      </c>
      <c r="CC27" s="22">
        <f t="shared" si="5"/>
        <v>2.2077909652228937E-2</v>
      </c>
      <c r="CD27" s="22">
        <f t="shared" si="5"/>
        <v>1.9971710194631911E-2</v>
      </c>
      <c r="CE27" s="82">
        <f>IF(+CE29*CE53*CE54*CE55/2&lt;0.0000000001,0.0000000001,+CE29*CE53*CE54*CE55/2)</f>
        <v>73.198613191976889</v>
      </c>
      <c r="CF27" s="82">
        <f>IF(+CF29*CF53*CF54*CF55/2&lt;0.0000000001,0.0000000001,+CF29*CF53*CF54*CF55/2)</f>
        <v>26.003561947443071</v>
      </c>
      <c r="CG27" s="82">
        <f t="shared" ref="CG27:DD27" si="6">IF(+CG29*CG53*CG54*CG55/2&lt;0.0000000001,0.0000000001,+CG29*CG53*CG54*CG55/2)</f>
        <v>17.482194079761463</v>
      </c>
      <c r="CH27" s="82">
        <f t="shared" si="6"/>
        <v>11.003978717324829</v>
      </c>
      <c r="CI27" s="82">
        <f t="shared" si="6"/>
        <v>7.9703324611828759</v>
      </c>
      <c r="CJ27" s="82">
        <f t="shared" si="6"/>
        <v>6.1179243334645195</v>
      </c>
      <c r="CK27" s="82">
        <f t="shared" si="6"/>
        <v>4.8483707464284427</v>
      </c>
      <c r="CL27" s="82">
        <f t="shared" si="6"/>
        <v>1.8691210511288288</v>
      </c>
      <c r="CM27" s="82">
        <f t="shared" si="6"/>
        <v>0.83147130705893346</v>
      </c>
      <c r="CN27" s="82">
        <f t="shared" si="6"/>
        <v>0.39224555008958006</v>
      </c>
      <c r="CO27" s="82">
        <f t="shared" si="6"/>
        <v>0.19109660809540321</v>
      </c>
      <c r="CP27" s="82">
        <f t="shared" si="6"/>
        <v>9.5016094385609345E-2</v>
      </c>
      <c r="CQ27" s="82">
        <f t="shared" si="6"/>
        <v>4.7912609100348121E-2</v>
      </c>
      <c r="CR27" s="82">
        <f t="shared" si="6"/>
        <v>2.4410356442592433E-2</v>
      </c>
      <c r="CS27" s="82">
        <f t="shared" si="6"/>
        <v>1.2534692387251715E-2</v>
      </c>
      <c r="CT27" s="82">
        <f t="shared" si="6"/>
        <v>6.4765894625591807E-3</v>
      </c>
      <c r="CU27" s="82">
        <f t="shared" si="6"/>
        <v>3.3632233215754597E-3</v>
      </c>
      <c r="CV27" s="82">
        <f t="shared" si="6"/>
        <v>1.7537100633856597E-3</v>
      </c>
      <c r="CW27" s="82">
        <f t="shared" si="6"/>
        <v>9.1760666981455935E-4</v>
      </c>
      <c r="CX27" s="82">
        <f t="shared" si="6"/>
        <v>4.81519681863636E-4</v>
      </c>
      <c r="CY27" s="82">
        <f t="shared" si="6"/>
        <v>2.5329616758973259E-4</v>
      </c>
      <c r="CZ27" s="82">
        <f t="shared" si="6"/>
        <v>1.3351102047667556E-4</v>
      </c>
      <c r="DA27" s="82">
        <f t="shared" si="6"/>
        <v>7.0485261185645892E-5</v>
      </c>
      <c r="DB27" s="82">
        <f t="shared" si="6"/>
        <v>3.7254305839021798E-5</v>
      </c>
      <c r="DC27" s="82">
        <f t="shared" si="6"/>
        <v>1.9702640368304531E-5</v>
      </c>
      <c r="DD27" s="82">
        <f t="shared" si="6"/>
        <v>1.0419973546895082E-5</v>
      </c>
      <c r="DE27" s="22">
        <f t="shared" ref="DE27:DW27" si="7">+DE29*DE53*DE54*DE55/2</f>
        <v>1.3732744823920473E-29</v>
      </c>
      <c r="DF27" s="22">
        <f t="shared" si="7"/>
        <v>9.1933956903371668E-12</v>
      </c>
      <c r="DG27" s="22">
        <f t="shared" si="7"/>
        <v>5.5722643369231052E-6</v>
      </c>
      <c r="DH27" s="22">
        <f t="shared" si="7"/>
        <v>1.9821846006563724E-3</v>
      </c>
      <c r="DI27" s="22">
        <f t="shared" si="7"/>
        <v>7.6604942008096115E-3</v>
      </c>
      <c r="DJ27" s="22">
        <f t="shared" si="7"/>
        <v>1.1086475198765919E-2</v>
      </c>
      <c r="DK27" s="22">
        <f t="shared" si="7"/>
        <v>1.2193807616116851E-2</v>
      </c>
      <c r="DL27" s="22">
        <f t="shared" si="7"/>
        <v>1.2464136204772209E-2</v>
      </c>
      <c r="DM27" s="22">
        <f t="shared" si="7"/>
        <v>1.2532285472779545E-2</v>
      </c>
      <c r="DN27" s="22">
        <f t="shared" si="7"/>
        <v>1.2534692387251715E-2</v>
      </c>
      <c r="DO27" s="22">
        <f t="shared" si="7"/>
        <v>1.2534767882310468E-2</v>
      </c>
      <c r="DP27" s="22">
        <f t="shared" si="7"/>
        <v>1.253476877374538E-2</v>
      </c>
      <c r="DQ27" s="22">
        <f t="shared" si="7"/>
        <v>1.2534768783759878E-2</v>
      </c>
      <c r="DR27" s="22">
        <f t="shared" si="7"/>
        <v>1.2534768783869435E-2</v>
      </c>
      <c r="DS27" s="22">
        <f t="shared" si="7"/>
        <v>1.2534768783870614E-2</v>
      </c>
      <c r="DT27" s="22">
        <f t="shared" si="7"/>
        <v>1.2534768783870628E-2</v>
      </c>
      <c r="DU27" s="22">
        <f t="shared" si="7"/>
        <v>1.2534768783870628E-2</v>
      </c>
      <c r="DV27" s="22">
        <f t="shared" si="7"/>
        <v>1.2534768783870628E-2</v>
      </c>
      <c r="DW27" s="22">
        <f t="shared" si="7"/>
        <v>1.2534768783870628E-2</v>
      </c>
    </row>
    <row r="28" spans="1:127" ht="21" x14ac:dyDescent="0.55000000000000004">
      <c r="A28" s="19"/>
      <c r="B28" s="20" t="s">
        <v>55</v>
      </c>
      <c r="C28" s="492" t="s">
        <v>53</v>
      </c>
      <c r="D28" s="493"/>
      <c r="E28" s="493"/>
      <c r="F28" s="291" t="s">
        <v>54</v>
      </c>
      <c r="G28" s="22">
        <f>+G29*G53*G55</f>
        <v>4.8483707587691525</v>
      </c>
      <c r="J28" s="22">
        <f t="shared" ref="J28:BU28" si="8">+J29*J53*J55</f>
        <v>1.9971777165344654E-2</v>
      </c>
      <c r="K28" s="22">
        <f t="shared" si="8"/>
        <v>3.5906736401512603E-265</v>
      </c>
      <c r="L28" s="22">
        <f t="shared" si="8"/>
        <v>0</v>
      </c>
      <c r="M28" s="22">
        <f t="shared" si="8"/>
        <v>0</v>
      </c>
      <c r="N28" s="22">
        <f t="shared" si="8"/>
        <v>0</v>
      </c>
      <c r="O28" s="22">
        <f t="shared" si="8"/>
        <v>0</v>
      </c>
      <c r="P28" s="22">
        <f t="shared" si="8"/>
        <v>0</v>
      </c>
      <c r="Q28" s="22">
        <f t="shared" si="8"/>
        <v>0</v>
      </c>
      <c r="R28" s="22">
        <f t="shared" si="8"/>
        <v>0</v>
      </c>
      <c r="S28" s="22">
        <f t="shared" si="8"/>
        <v>0</v>
      </c>
      <c r="T28" s="22">
        <f t="shared" si="8"/>
        <v>0</v>
      </c>
      <c r="U28" s="22">
        <f t="shared" si="8"/>
        <v>3.6380125866821869E-27</v>
      </c>
      <c r="V28" s="22">
        <f t="shared" si="8"/>
        <v>1.0491362673799736E-53</v>
      </c>
      <c r="W28" s="22">
        <f t="shared" si="8"/>
        <v>3.4935418953608338E-80</v>
      </c>
      <c r="X28" s="22">
        <f t="shared" si="8"/>
        <v>1.2338873689899949E-106</v>
      </c>
      <c r="Y28" s="22">
        <f t="shared" si="8"/>
        <v>4.5008976931028675E-133</v>
      </c>
      <c r="Z28" s="22">
        <f t="shared" si="8"/>
        <v>1.675664222313925E-159</v>
      </c>
      <c r="AA28" s="22">
        <f t="shared" si="8"/>
        <v>6.3269149231546498E-186</v>
      </c>
      <c r="AB28" s="22">
        <f t="shared" si="8"/>
        <v>2.4136503658734446E-212</v>
      </c>
      <c r="AC28" s="22">
        <f t="shared" si="8"/>
        <v>9.2806074044081353E-239</v>
      </c>
      <c r="AD28" s="22">
        <f t="shared" si="8"/>
        <v>6.476679631122164E-3</v>
      </c>
      <c r="AE28" s="22">
        <f t="shared" si="8"/>
        <v>1.0517934657504793E-5</v>
      </c>
      <c r="AF28" s="22">
        <f t="shared" si="8"/>
        <v>1.9721853810226615E-8</v>
      </c>
      <c r="AG28" s="22">
        <f t="shared" si="8"/>
        <v>3.9222360233861356E-11</v>
      </c>
      <c r="AH28" s="22">
        <f t="shared" si="8"/>
        <v>8.0562152061044219E-14</v>
      </c>
      <c r="AI28" s="22">
        <f t="shared" si="8"/>
        <v>1.6888507441619892E-16</v>
      </c>
      <c r="AJ28" s="22">
        <f t="shared" si="8"/>
        <v>3.5906067800958039E-19</v>
      </c>
      <c r="AK28" s="22">
        <f t="shared" si="8"/>
        <v>7.7129640384853754E-22</v>
      </c>
      <c r="AL28" s="22">
        <f t="shared" si="8"/>
        <v>1.6699140533183445E-24</v>
      </c>
      <c r="AM28" s="22">
        <f t="shared" si="8"/>
        <v>3.6380125866821869E-27</v>
      </c>
      <c r="AN28" s="22">
        <f t="shared" si="8"/>
        <v>6.476679631122164E-3</v>
      </c>
      <c r="AO28" s="22">
        <f t="shared" si="8"/>
        <v>1.2534768783870628E-2</v>
      </c>
      <c r="AP28" s="22">
        <f t="shared" si="8"/>
        <v>2.4410419497675844E-2</v>
      </c>
      <c r="AQ28" s="22">
        <f t="shared" si="8"/>
        <v>4.7912659878431754E-2</v>
      </c>
      <c r="AR28" s="22">
        <f t="shared" si="8"/>
        <v>9.5016134376778569E-2</v>
      </c>
      <c r="AS28" s="22">
        <f t="shared" si="8"/>
        <v>0.19109663901177071</v>
      </c>
      <c r="AT28" s="22">
        <f t="shared" si="8"/>
        <v>0.3922455736976842</v>
      </c>
      <c r="AU28" s="22">
        <f t="shared" si="8"/>
        <v>0.83147132507626054</v>
      </c>
      <c r="AV28" s="22">
        <f t="shared" si="8"/>
        <v>1.8691210652401753</v>
      </c>
      <c r="AW28" s="22">
        <f t="shared" si="8"/>
        <v>4.8483707587691525</v>
      </c>
      <c r="AX28" s="22">
        <f t="shared" si="8"/>
        <v>1.2534768783870628E-2</v>
      </c>
      <c r="AY28" s="22">
        <f t="shared" si="8"/>
        <v>1.3394637700016511E-2</v>
      </c>
      <c r="AZ28" s="22">
        <f t="shared" si="8"/>
        <v>1.4314395266117511E-2</v>
      </c>
      <c r="BA28" s="22">
        <f t="shared" si="8"/>
        <v>1.5298295847849341E-2</v>
      </c>
      <c r="BB28" s="22">
        <f t="shared" si="8"/>
        <v>1.6350904003336861E-2</v>
      </c>
      <c r="BC28" s="22">
        <f t="shared" si="8"/>
        <v>1.7477117896312167E-2</v>
      </c>
      <c r="BD28" s="22">
        <f t="shared" si="8"/>
        <v>1.868219455974867E-2</v>
      </c>
      <c r="BE28" s="22">
        <f t="shared" si="8"/>
        <v>1.9971777165344654E-2</v>
      </c>
      <c r="BF28" s="22">
        <f t="shared" si="8"/>
        <v>2.1351924468322056E-2</v>
      </c>
      <c r="BG28" s="22">
        <f t="shared" si="8"/>
        <v>2.2829142612502035E-2</v>
      </c>
      <c r="BH28" s="22">
        <f t="shared" si="8"/>
        <v>2.4410419497675844E-2</v>
      </c>
      <c r="BI28" s="22">
        <f t="shared" si="8"/>
        <v>1.9316054048531043E-2</v>
      </c>
      <c r="BJ28" s="22">
        <f t="shared" si="8"/>
        <v>1.9445425317786549E-2</v>
      </c>
      <c r="BK28" s="22">
        <f t="shared" si="8"/>
        <v>1.9575677122406713E-2</v>
      </c>
      <c r="BL28" s="22">
        <f t="shared" si="8"/>
        <v>1.9706815582189317E-2</v>
      </c>
      <c r="BM28" s="22">
        <f t="shared" si="8"/>
        <v>1.9838846860649715E-2</v>
      </c>
      <c r="BN28" s="22">
        <f t="shared" si="8"/>
        <v>1.9971777165344654E-2</v>
      </c>
      <c r="BO28" s="22">
        <f t="shared" si="8"/>
        <v>2.0105612748198672E-2</v>
      </c>
      <c r="BP28" s="22">
        <f t="shared" si="8"/>
        <v>2.0240359905832818E-2</v>
      </c>
      <c r="BQ28" s="22">
        <f t="shared" si="8"/>
        <v>2.0376024979896348E-2</v>
      </c>
      <c r="BR28" s="22">
        <f t="shared" si="8"/>
        <v>2.0512614357400573E-2</v>
      </c>
      <c r="BS28" s="22">
        <f t="shared" si="8"/>
        <v>2.0650134471055546E-2</v>
      </c>
      <c r="BT28" s="22">
        <f t="shared" si="8"/>
        <v>2.0788591799609284E-2</v>
      </c>
      <c r="BU28" s="22">
        <f t="shared" si="8"/>
        <v>2.0927992868189669E-2</v>
      </c>
      <c r="BV28" s="22">
        <f t="shared" ref="BV28:DW28" si="9">+BV29*BV53*BV55</f>
        <v>2.1068344248649028E-2</v>
      </c>
      <c r="BW28" s="22">
        <f t="shared" si="9"/>
        <v>2.1209652559911286E-2</v>
      </c>
      <c r="BX28" s="22">
        <f t="shared" si="9"/>
        <v>2.1351924468322056E-2</v>
      </c>
      <c r="BY28" s="22">
        <f t="shared" si="9"/>
        <v>2.1495166688001173E-2</v>
      </c>
      <c r="BZ28" s="22">
        <f t="shared" si="9"/>
        <v>2.1639385981198252E-2</v>
      </c>
      <c r="CA28" s="22">
        <f t="shared" si="9"/>
        <v>2.1784589158650856E-2</v>
      </c>
      <c r="CB28" s="22">
        <f t="shared" si="9"/>
        <v>2.1930783079945542E-2</v>
      </c>
      <c r="CC28" s="22">
        <f t="shared" si="9"/>
        <v>2.2077974653881605E-2</v>
      </c>
      <c r="CD28" s="22">
        <f t="shared" si="9"/>
        <v>1.9971777165344654E-2</v>
      </c>
      <c r="CE28" s="22">
        <f t="shared" si="9"/>
        <v>73.19861325345218</v>
      </c>
      <c r="CF28" s="22">
        <f t="shared" si="9"/>
        <v>26.003561971630351</v>
      </c>
      <c r="CG28" s="22">
        <f t="shared" si="9"/>
        <v>17.482194097971007</v>
      </c>
      <c r="CH28" s="22">
        <f t="shared" si="9"/>
        <v>11.003978731683738</v>
      </c>
      <c r="CI28" s="22">
        <f t="shared" si="9"/>
        <v>7.9703324741948878</v>
      </c>
      <c r="CJ28" s="22">
        <f t="shared" si="9"/>
        <v>6.1179243459439929</v>
      </c>
      <c r="CK28" s="22">
        <f t="shared" si="9"/>
        <v>4.8483707587691525</v>
      </c>
      <c r="CL28" s="22">
        <f t="shared" si="9"/>
        <v>1.8691210652401753</v>
      </c>
      <c r="CM28" s="22">
        <f t="shared" si="9"/>
        <v>0.83147132507626054</v>
      </c>
      <c r="CN28" s="22">
        <f t="shared" si="9"/>
        <v>0.3922455736976842</v>
      </c>
      <c r="CO28" s="22">
        <f t="shared" si="9"/>
        <v>0.19109663901177071</v>
      </c>
      <c r="CP28" s="22">
        <f t="shared" si="9"/>
        <v>9.5016134376778569E-2</v>
      </c>
      <c r="CQ28" s="22">
        <f t="shared" si="9"/>
        <v>4.7912659878431754E-2</v>
      </c>
      <c r="CR28" s="22">
        <f t="shared" si="9"/>
        <v>2.4410419497675844E-2</v>
      </c>
      <c r="CS28" s="22">
        <f t="shared" si="9"/>
        <v>1.2534768783870628E-2</v>
      </c>
      <c r="CT28" s="22">
        <f t="shared" si="9"/>
        <v>6.476679631122164E-3</v>
      </c>
      <c r="CU28" s="22">
        <f t="shared" si="9"/>
        <v>3.3633268811536308E-3</v>
      </c>
      <c r="CV28" s="22">
        <f t="shared" si="9"/>
        <v>1.7538257133127245E-3</v>
      </c>
      <c r="CW28" s="22">
        <f t="shared" si="9"/>
        <v>9.1773218097241857E-4</v>
      </c>
      <c r="CX28" s="22">
        <f t="shared" si="9"/>
        <v>4.8165200404294643E-4</v>
      </c>
      <c r="CY28" s="22">
        <f t="shared" si="9"/>
        <v>2.5343164916217923E-4</v>
      </c>
      <c r="CZ28" s="22">
        <f t="shared" si="9"/>
        <v>1.3364571511372217E-4</v>
      </c>
      <c r="DA28" s="22">
        <f t="shared" si="9"/>
        <v>7.0615278722863353E-5</v>
      </c>
      <c r="DB28" s="22">
        <f t="shared" si="9"/>
        <v>3.7376155166282955E-5</v>
      </c>
      <c r="DC28" s="22">
        <f t="shared" si="9"/>
        <v>1.9813513868817176E-5</v>
      </c>
      <c r="DD28" s="22">
        <f t="shared" si="9"/>
        <v>1.0517934657504793E-5</v>
      </c>
      <c r="DE28" s="22">
        <f t="shared" si="9"/>
        <v>1.2534768783870628E-2</v>
      </c>
      <c r="DF28" s="22">
        <f t="shared" si="9"/>
        <v>1.2534768783870628E-2</v>
      </c>
      <c r="DG28" s="22">
        <f t="shared" si="9"/>
        <v>1.2534768783870628E-2</v>
      </c>
      <c r="DH28" s="22">
        <f t="shared" si="9"/>
        <v>1.2534768783870628E-2</v>
      </c>
      <c r="DI28" s="22">
        <f t="shared" si="9"/>
        <v>1.2534768783870628E-2</v>
      </c>
      <c r="DJ28" s="22">
        <f t="shared" si="9"/>
        <v>1.2534768783870628E-2</v>
      </c>
      <c r="DK28" s="22">
        <f t="shared" si="9"/>
        <v>1.2534768783870628E-2</v>
      </c>
      <c r="DL28" s="22">
        <f t="shared" si="9"/>
        <v>1.2534768783870628E-2</v>
      </c>
      <c r="DM28" s="22">
        <f t="shared" si="9"/>
        <v>1.2534768783870628E-2</v>
      </c>
      <c r="DN28" s="22">
        <f t="shared" si="9"/>
        <v>1.2534768783870628E-2</v>
      </c>
      <c r="DO28" s="22">
        <f t="shared" si="9"/>
        <v>1.2534768783870628E-2</v>
      </c>
      <c r="DP28" s="22">
        <f t="shared" si="9"/>
        <v>1.2534768783870628E-2</v>
      </c>
      <c r="DQ28" s="22">
        <f t="shared" si="9"/>
        <v>1.2534768783870628E-2</v>
      </c>
      <c r="DR28" s="22">
        <f t="shared" si="9"/>
        <v>1.2534768783870628E-2</v>
      </c>
      <c r="DS28" s="22">
        <f t="shared" si="9"/>
        <v>1.2534768783870628E-2</v>
      </c>
      <c r="DT28" s="22">
        <f t="shared" si="9"/>
        <v>1.2534768783870628E-2</v>
      </c>
      <c r="DU28" s="22">
        <f t="shared" si="9"/>
        <v>1.2534768783870628E-2</v>
      </c>
      <c r="DV28" s="22">
        <f t="shared" si="9"/>
        <v>1.2534768783870628E-2</v>
      </c>
      <c r="DW28" s="22">
        <f t="shared" si="9"/>
        <v>1.2534768783870628E-2</v>
      </c>
    </row>
    <row r="29" spans="1:127" ht="18" x14ac:dyDescent="0.2">
      <c r="A29" s="16">
        <f>入力シート_ジクロロメタン!Q9</f>
        <v>100</v>
      </c>
      <c r="B29" s="23" t="s">
        <v>56</v>
      </c>
      <c r="C29" s="492" t="s">
        <v>57</v>
      </c>
      <c r="D29" s="493"/>
      <c r="E29" s="493"/>
      <c r="F29" s="1" t="s">
        <v>54</v>
      </c>
      <c r="G29" s="72">
        <f>IF(A29="",1,A29)</f>
        <v>100</v>
      </c>
      <c r="J29" s="51">
        <f t="shared" ref="J29:J32" si="10">G29</f>
        <v>100</v>
      </c>
      <c r="K29" s="50">
        <f t="shared" ref="K29:N29" si="11">+J29</f>
        <v>100</v>
      </c>
      <c r="L29" s="50">
        <f t="shared" si="11"/>
        <v>100</v>
      </c>
      <c r="M29" s="50">
        <f t="shared" si="11"/>
        <v>100</v>
      </c>
      <c r="N29" s="50">
        <f t="shared" si="11"/>
        <v>100</v>
      </c>
      <c r="O29" s="50">
        <f>+J29</f>
        <v>100</v>
      </c>
      <c r="P29" s="50">
        <f>+K29</f>
        <v>100</v>
      </c>
      <c r="Q29" s="50">
        <f>+L29</f>
        <v>100</v>
      </c>
      <c r="R29" s="50">
        <f>+L29</f>
        <v>100</v>
      </c>
      <c r="S29" s="50">
        <f>+M29</f>
        <v>100</v>
      </c>
      <c r="T29" s="50">
        <f>+N29</f>
        <v>100</v>
      </c>
      <c r="U29" s="50">
        <f>G29</f>
        <v>100</v>
      </c>
      <c r="V29" s="50">
        <f>+U29</f>
        <v>100</v>
      </c>
      <c r="W29" s="50">
        <f t="shared" ref="W29:AG29" si="12">+V29</f>
        <v>100</v>
      </c>
      <c r="X29" s="50">
        <f t="shared" si="12"/>
        <v>100</v>
      </c>
      <c r="Y29" s="50">
        <f t="shared" si="12"/>
        <v>100</v>
      </c>
      <c r="Z29" s="50">
        <f t="shared" si="12"/>
        <v>100</v>
      </c>
      <c r="AA29" s="50">
        <f t="shared" si="12"/>
        <v>100</v>
      </c>
      <c r="AB29" s="50">
        <f t="shared" si="12"/>
        <v>100</v>
      </c>
      <c r="AC29" s="50">
        <f t="shared" si="12"/>
        <v>100</v>
      </c>
      <c r="AD29" s="50">
        <f t="shared" si="12"/>
        <v>100</v>
      </c>
      <c r="AE29" s="50">
        <f t="shared" si="12"/>
        <v>100</v>
      </c>
      <c r="AF29" s="50">
        <f t="shared" si="12"/>
        <v>100</v>
      </c>
      <c r="AG29" s="50">
        <f t="shared" si="12"/>
        <v>100</v>
      </c>
      <c r="AH29" s="50">
        <f>+AC29</f>
        <v>100</v>
      </c>
      <c r="AI29" s="50">
        <f>+AD29</f>
        <v>100</v>
      </c>
      <c r="AJ29" s="50">
        <f>+AE29</f>
        <v>100</v>
      </c>
      <c r="AK29" s="50">
        <f>+AE29</f>
        <v>100</v>
      </c>
      <c r="AL29" s="50">
        <f>+AF29</f>
        <v>100</v>
      </c>
      <c r="AM29" s="50">
        <f>+AG29</f>
        <v>100</v>
      </c>
      <c r="AN29" s="50">
        <f t="shared" ref="AN29:BF29" si="13">+AM29</f>
        <v>100</v>
      </c>
      <c r="AO29" s="50">
        <f t="shared" si="13"/>
        <v>100</v>
      </c>
      <c r="AP29" s="50">
        <f t="shared" si="13"/>
        <v>100</v>
      </c>
      <c r="AQ29" s="50">
        <f t="shared" si="13"/>
        <v>100</v>
      </c>
      <c r="AR29" s="50">
        <f t="shared" si="13"/>
        <v>100</v>
      </c>
      <c r="AS29" s="50">
        <f t="shared" si="13"/>
        <v>100</v>
      </c>
      <c r="AT29" s="50">
        <f t="shared" si="13"/>
        <v>100</v>
      </c>
      <c r="AU29" s="50">
        <f t="shared" si="13"/>
        <v>100</v>
      </c>
      <c r="AV29" s="50">
        <f t="shared" si="13"/>
        <v>100</v>
      </c>
      <c r="AW29" s="50">
        <f t="shared" si="13"/>
        <v>100</v>
      </c>
      <c r="AX29" s="50">
        <f t="shared" si="13"/>
        <v>100</v>
      </c>
      <c r="AY29" s="50">
        <f t="shared" si="13"/>
        <v>100</v>
      </c>
      <c r="AZ29" s="50">
        <f t="shared" si="13"/>
        <v>100</v>
      </c>
      <c r="BA29" s="50">
        <f t="shared" si="13"/>
        <v>100</v>
      </c>
      <c r="BB29" s="50">
        <f t="shared" si="13"/>
        <v>100</v>
      </c>
      <c r="BC29" s="50">
        <f t="shared" si="13"/>
        <v>100</v>
      </c>
      <c r="BD29" s="50">
        <f t="shared" si="13"/>
        <v>100</v>
      </c>
      <c r="BE29" s="50">
        <f t="shared" si="13"/>
        <v>100</v>
      </c>
      <c r="BF29" s="50">
        <f t="shared" si="13"/>
        <v>100</v>
      </c>
      <c r="BG29" s="50">
        <f t="shared" ref="BG29" si="14">+BE29</f>
        <v>100</v>
      </c>
      <c r="BH29" s="50">
        <f>+BF29</f>
        <v>100</v>
      </c>
      <c r="BI29" s="50">
        <f t="shared" ref="BI29:BJ29" si="15">+BH29</f>
        <v>100</v>
      </c>
      <c r="BJ29" s="50">
        <f t="shared" si="15"/>
        <v>100</v>
      </c>
      <c r="BK29" s="50">
        <f t="shared" ref="BK29" si="16">+AZ29</f>
        <v>100</v>
      </c>
      <c r="BL29" s="50">
        <f t="shared" ref="BL29:BO29" si="17">+BK29</f>
        <v>100</v>
      </c>
      <c r="BM29" s="50">
        <f t="shared" si="17"/>
        <v>100</v>
      </c>
      <c r="BN29" s="50">
        <f t="shared" si="17"/>
        <v>100</v>
      </c>
      <c r="BO29" s="50">
        <f t="shared" si="17"/>
        <v>100</v>
      </c>
      <c r="BP29" s="50">
        <f t="shared" ref="BP29" si="18">+BE29</f>
        <v>100</v>
      </c>
      <c r="BQ29" s="50">
        <f t="shared" ref="BQ29:BT29" si="19">+BP29</f>
        <v>100</v>
      </c>
      <c r="BR29" s="50">
        <f t="shared" si="19"/>
        <v>100</v>
      </c>
      <c r="BS29" s="50">
        <f t="shared" si="19"/>
        <v>100</v>
      </c>
      <c r="BT29" s="50">
        <f t="shared" si="19"/>
        <v>100</v>
      </c>
      <c r="BU29" s="50">
        <f t="shared" ref="BU29" si="20">+BJ29</f>
        <v>100</v>
      </c>
      <c r="BV29" s="50">
        <f t="shared" ref="BV29" si="21">+BU29</f>
        <v>100</v>
      </c>
      <c r="BW29" s="50">
        <f t="shared" ref="BW29:BX29" si="22">+BU29</f>
        <v>100</v>
      </c>
      <c r="BX29" s="50">
        <f t="shared" si="22"/>
        <v>100</v>
      </c>
      <c r="BY29" s="50">
        <f t="shared" ref="BY29:CB29" si="23">+BX29</f>
        <v>100</v>
      </c>
      <c r="BZ29" s="50">
        <f t="shared" si="23"/>
        <v>100</v>
      </c>
      <c r="CA29" s="50">
        <f t="shared" si="23"/>
        <v>100</v>
      </c>
      <c r="CB29" s="50">
        <f t="shared" si="23"/>
        <v>100</v>
      </c>
      <c r="CC29" s="50">
        <f>+CA29</f>
        <v>100</v>
      </c>
      <c r="CD29" s="50">
        <f>+CB29</f>
        <v>100</v>
      </c>
      <c r="CE29" s="50">
        <f t="shared" ref="CE29" si="24">+CD29</f>
        <v>100</v>
      </c>
      <c r="CF29" s="50">
        <f>+BA29</f>
        <v>100</v>
      </c>
      <c r="CG29" s="50">
        <f>+BA29</f>
        <v>100</v>
      </c>
      <c r="CH29" s="50">
        <f t="shared" ref="CH29:CQ29" si="25">+BA29</f>
        <v>100</v>
      </c>
      <c r="CI29" s="50">
        <f t="shared" si="25"/>
        <v>100</v>
      </c>
      <c r="CJ29" s="50">
        <f t="shared" si="25"/>
        <v>100</v>
      </c>
      <c r="CK29" s="50">
        <f t="shared" si="25"/>
        <v>100</v>
      </c>
      <c r="CL29" s="50">
        <f t="shared" si="25"/>
        <v>100</v>
      </c>
      <c r="CM29" s="50">
        <f t="shared" si="25"/>
        <v>100</v>
      </c>
      <c r="CN29" s="50">
        <f t="shared" si="25"/>
        <v>100</v>
      </c>
      <c r="CO29" s="50">
        <f t="shared" si="25"/>
        <v>100</v>
      </c>
      <c r="CP29" s="50">
        <f t="shared" si="25"/>
        <v>100</v>
      </c>
      <c r="CQ29" s="50">
        <f t="shared" si="25"/>
        <v>100</v>
      </c>
      <c r="CR29" s="50">
        <f>+BU29</f>
        <v>100</v>
      </c>
      <c r="CS29" s="50">
        <f>+BV29</f>
        <v>100</v>
      </c>
      <c r="CT29" s="50">
        <f t="shared" ref="CT29:CU29" si="26">+BX29</f>
        <v>100</v>
      </c>
      <c r="CU29" s="50">
        <f t="shared" si="26"/>
        <v>100</v>
      </c>
      <c r="CV29" s="50">
        <f>+BU29</f>
        <v>100</v>
      </c>
      <c r="CW29" s="50">
        <f>+BV29</f>
        <v>100</v>
      </c>
      <c r="CX29" s="50">
        <f>+BX29</f>
        <v>100</v>
      </c>
      <c r="CY29" s="50">
        <f>+BY29</f>
        <v>100</v>
      </c>
      <c r="CZ29" s="50">
        <f>+BZ29</f>
        <v>100</v>
      </c>
      <c r="DA29" s="50">
        <f>+CA29</f>
        <v>100</v>
      </c>
      <c r="DB29" s="50">
        <f>+CB29</f>
        <v>100</v>
      </c>
      <c r="DC29" s="50">
        <f t="shared" ref="DC29:DD29" si="27">+CD29</f>
        <v>100</v>
      </c>
      <c r="DD29" s="50">
        <f t="shared" si="27"/>
        <v>100</v>
      </c>
      <c r="DE29" s="50">
        <f t="shared" ref="DE29" si="28">+CE29</f>
        <v>100</v>
      </c>
      <c r="DF29" s="50">
        <f t="shared" ref="DF29" si="29">+BU29</f>
        <v>100</v>
      </c>
      <c r="DG29" s="50">
        <f t="shared" ref="DG29:DO32" si="30">+DF29</f>
        <v>100</v>
      </c>
      <c r="DH29" s="50">
        <f t="shared" si="30"/>
        <v>100</v>
      </c>
      <c r="DI29" s="50">
        <f t="shared" si="30"/>
        <v>100</v>
      </c>
      <c r="DJ29" s="50">
        <f t="shared" si="30"/>
        <v>100</v>
      </c>
      <c r="DK29" s="50">
        <f t="shared" si="30"/>
        <v>100</v>
      </c>
      <c r="DL29" s="50">
        <f t="shared" si="30"/>
        <v>100</v>
      </c>
      <c r="DM29" s="50">
        <f t="shared" si="30"/>
        <v>100</v>
      </c>
      <c r="DN29" s="50">
        <f t="shared" si="30"/>
        <v>100</v>
      </c>
      <c r="DO29" s="50">
        <f t="shared" ref="DO29" si="31">+DE29</f>
        <v>100</v>
      </c>
      <c r="DP29" s="50">
        <f t="shared" ref="DP29:DW42" si="32">+DO29</f>
        <v>100</v>
      </c>
      <c r="DQ29" s="50">
        <f t="shared" si="32"/>
        <v>100</v>
      </c>
      <c r="DR29" s="50">
        <f t="shared" si="32"/>
        <v>100</v>
      </c>
      <c r="DS29" s="50">
        <f t="shared" si="32"/>
        <v>100</v>
      </c>
      <c r="DT29" s="50">
        <f t="shared" si="32"/>
        <v>100</v>
      </c>
      <c r="DU29" s="50">
        <f t="shared" si="32"/>
        <v>100</v>
      </c>
      <c r="DV29" s="50">
        <f t="shared" si="32"/>
        <v>100</v>
      </c>
      <c r="DW29" s="50">
        <f>+DV29</f>
        <v>100</v>
      </c>
    </row>
    <row r="30" spans="1:127" ht="18" x14ac:dyDescent="0.2">
      <c r="A30" s="16"/>
      <c r="B30" s="23" t="s">
        <v>58</v>
      </c>
      <c r="C30" s="494" t="s">
        <v>59</v>
      </c>
      <c r="D30" s="495"/>
      <c r="E30" s="492"/>
      <c r="F30" s="1" t="s">
        <v>60</v>
      </c>
      <c r="G30" s="24">
        <f>IF(A30="",100,A30)</f>
        <v>100</v>
      </c>
      <c r="I30">
        <v>1</v>
      </c>
      <c r="J30" s="49">
        <f>IF(C24="&gt;1,000,000",1800000,C24)</f>
        <v>830</v>
      </c>
      <c r="K30" s="49">
        <v>100000</v>
      </c>
      <c r="L30" s="49">
        <f>+K30+100000</f>
        <v>200000</v>
      </c>
      <c r="M30" s="49">
        <f t="shared" ref="M30:T30" si="33">+L30+100000</f>
        <v>300000</v>
      </c>
      <c r="N30" s="49">
        <f t="shared" si="33"/>
        <v>400000</v>
      </c>
      <c r="O30" s="49">
        <f t="shared" si="33"/>
        <v>500000</v>
      </c>
      <c r="P30" s="49">
        <f t="shared" si="33"/>
        <v>600000</v>
      </c>
      <c r="Q30" s="49">
        <f t="shared" si="33"/>
        <v>700000</v>
      </c>
      <c r="R30" s="49">
        <f t="shared" si="33"/>
        <v>800000</v>
      </c>
      <c r="S30" s="49">
        <f t="shared" si="33"/>
        <v>900000</v>
      </c>
      <c r="T30" s="49">
        <f t="shared" si="33"/>
        <v>1000000</v>
      </c>
      <c r="U30" s="49">
        <f>+$K$23-100000+10000</f>
        <v>10000</v>
      </c>
      <c r="V30" s="49">
        <f>+U30+10000</f>
        <v>20000</v>
      </c>
      <c r="W30" s="49">
        <f t="shared" ref="W30:AC30" si="34">+V30+10000</f>
        <v>30000</v>
      </c>
      <c r="X30" s="49">
        <f t="shared" si="34"/>
        <v>40000</v>
      </c>
      <c r="Y30" s="49">
        <f t="shared" si="34"/>
        <v>50000</v>
      </c>
      <c r="Z30" s="49">
        <f t="shared" si="34"/>
        <v>60000</v>
      </c>
      <c r="AA30" s="49">
        <f t="shared" si="34"/>
        <v>70000</v>
      </c>
      <c r="AB30" s="49">
        <f t="shared" si="34"/>
        <v>80000</v>
      </c>
      <c r="AC30" s="49">
        <f t="shared" si="34"/>
        <v>90000</v>
      </c>
      <c r="AD30" s="265">
        <f>+$U$23-10000+1000</f>
        <v>1000</v>
      </c>
      <c r="AE30" s="49">
        <f>+AD30+1000</f>
        <v>2000</v>
      </c>
      <c r="AF30" s="49">
        <f t="shared" ref="AF30:AM30" si="35">+AE30+1000</f>
        <v>3000</v>
      </c>
      <c r="AG30" s="49">
        <f t="shared" si="35"/>
        <v>4000</v>
      </c>
      <c r="AH30" s="49">
        <f t="shared" si="35"/>
        <v>5000</v>
      </c>
      <c r="AI30" s="49">
        <f t="shared" si="35"/>
        <v>6000</v>
      </c>
      <c r="AJ30" s="49">
        <f t="shared" si="35"/>
        <v>7000</v>
      </c>
      <c r="AK30" s="49">
        <f t="shared" si="35"/>
        <v>8000</v>
      </c>
      <c r="AL30" s="49">
        <f t="shared" si="35"/>
        <v>9000</v>
      </c>
      <c r="AM30" s="49">
        <f t="shared" si="35"/>
        <v>10000</v>
      </c>
      <c r="AN30" s="59">
        <f>+AD23</f>
        <v>1000</v>
      </c>
      <c r="AO30" s="49">
        <f>+AN30-100</f>
        <v>900</v>
      </c>
      <c r="AP30" s="49">
        <f t="shared" ref="AP30:AW30" si="36">+AO30-100</f>
        <v>800</v>
      </c>
      <c r="AQ30" s="49">
        <f t="shared" si="36"/>
        <v>700</v>
      </c>
      <c r="AR30" s="49">
        <f t="shared" si="36"/>
        <v>600</v>
      </c>
      <c r="AS30" s="49">
        <f t="shared" si="36"/>
        <v>500</v>
      </c>
      <c r="AT30" s="49">
        <f t="shared" si="36"/>
        <v>400</v>
      </c>
      <c r="AU30" s="49">
        <f t="shared" si="36"/>
        <v>300</v>
      </c>
      <c r="AV30" s="49">
        <f t="shared" si="36"/>
        <v>200</v>
      </c>
      <c r="AW30" s="49">
        <f t="shared" si="36"/>
        <v>100</v>
      </c>
      <c r="AX30" s="59">
        <f>AN23</f>
        <v>900</v>
      </c>
      <c r="AY30" s="49">
        <f>+AX30-10</f>
        <v>890</v>
      </c>
      <c r="AZ30" s="49">
        <f t="shared" ref="AZ30:BG30" si="37">+AY30-10</f>
        <v>880</v>
      </c>
      <c r="BA30" s="49">
        <f t="shared" si="37"/>
        <v>870</v>
      </c>
      <c r="BB30" s="49">
        <f t="shared" si="37"/>
        <v>860</v>
      </c>
      <c r="BC30" s="49">
        <f t="shared" si="37"/>
        <v>850</v>
      </c>
      <c r="BD30" s="49">
        <f t="shared" si="37"/>
        <v>840</v>
      </c>
      <c r="BE30" s="49">
        <f t="shared" si="37"/>
        <v>830</v>
      </c>
      <c r="BF30" s="49">
        <f t="shared" si="37"/>
        <v>820</v>
      </c>
      <c r="BG30" s="49">
        <f t="shared" si="37"/>
        <v>810</v>
      </c>
      <c r="BH30" s="49">
        <f>IF(BG30=10,1,+BG30-10)</f>
        <v>800</v>
      </c>
      <c r="BI30" s="59">
        <f>AX23+5</f>
        <v>835</v>
      </c>
      <c r="BJ30" s="49">
        <f>IF(+BI30-1&gt;0,+BI30-1,0.1)</f>
        <v>834</v>
      </c>
      <c r="BK30" s="49">
        <f t="shared" ref="BK30:CC30" si="38">IF(+BJ30-1&gt;0,+BJ30-1,0.1)</f>
        <v>833</v>
      </c>
      <c r="BL30" s="49">
        <f t="shared" si="38"/>
        <v>832</v>
      </c>
      <c r="BM30" s="49">
        <f t="shared" si="38"/>
        <v>831</v>
      </c>
      <c r="BN30" s="49">
        <f t="shared" si="38"/>
        <v>830</v>
      </c>
      <c r="BO30" s="49">
        <f t="shared" si="38"/>
        <v>829</v>
      </c>
      <c r="BP30" s="49">
        <f t="shared" si="38"/>
        <v>828</v>
      </c>
      <c r="BQ30" s="49">
        <f t="shared" si="38"/>
        <v>827</v>
      </c>
      <c r="BR30" s="49">
        <f t="shared" si="38"/>
        <v>826</v>
      </c>
      <c r="BS30" s="49">
        <f t="shared" si="38"/>
        <v>825</v>
      </c>
      <c r="BT30" s="49">
        <f t="shared" si="38"/>
        <v>824</v>
      </c>
      <c r="BU30" s="49">
        <f t="shared" si="38"/>
        <v>823</v>
      </c>
      <c r="BV30" s="49">
        <f t="shared" si="38"/>
        <v>822</v>
      </c>
      <c r="BW30" s="49">
        <f t="shared" si="38"/>
        <v>821</v>
      </c>
      <c r="BX30" s="49">
        <f t="shared" si="38"/>
        <v>820</v>
      </c>
      <c r="BY30" s="49">
        <f t="shared" si="38"/>
        <v>819</v>
      </c>
      <c r="BZ30" s="49">
        <f t="shared" si="38"/>
        <v>818</v>
      </c>
      <c r="CA30" s="49">
        <f t="shared" si="38"/>
        <v>817</v>
      </c>
      <c r="CB30" s="49">
        <f t="shared" si="38"/>
        <v>816</v>
      </c>
      <c r="CC30" s="49">
        <f t="shared" si="38"/>
        <v>815</v>
      </c>
      <c r="CD30" s="73">
        <f>+BI23</f>
        <v>830</v>
      </c>
      <c r="CE30" s="59">
        <v>1</v>
      </c>
      <c r="CF30" s="70">
        <f>+$CE$21*CF22*($CE$19/20)</f>
        <v>10</v>
      </c>
      <c r="CG30" s="70">
        <f t="shared" ref="CG30:DD30" si="39">+$CE$21*CG22*($CE$19/20)</f>
        <v>20</v>
      </c>
      <c r="CH30" s="70">
        <f t="shared" si="39"/>
        <v>40</v>
      </c>
      <c r="CI30" s="70">
        <f t="shared" si="39"/>
        <v>60</v>
      </c>
      <c r="CJ30" s="70">
        <f t="shared" si="39"/>
        <v>80</v>
      </c>
      <c r="CK30" s="70">
        <f t="shared" si="39"/>
        <v>100</v>
      </c>
      <c r="CL30" s="70">
        <f t="shared" si="39"/>
        <v>200</v>
      </c>
      <c r="CM30" s="70">
        <f t="shared" si="39"/>
        <v>300</v>
      </c>
      <c r="CN30" s="70">
        <f t="shared" si="39"/>
        <v>400</v>
      </c>
      <c r="CO30" s="70">
        <f t="shared" si="39"/>
        <v>500</v>
      </c>
      <c r="CP30" s="70">
        <f t="shared" si="39"/>
        <v>600</v>
      </c>
      <c r="CQ30" s="70">
        <f t="shared" si="39"/>
        <v>700</v>
      </c>
      <c r="CR30" s="70">
        <f t="shared" si="39"/>
        <v>800</v>
      </c>
      <c r="CS30" s="70">
        <f t="shared" si="39"/>
        <v>900</v>
      </c>
      <c r="CT30" s="70">
        <f t="shared" si="39"/>
        <v>1000</v>
      </c>
      <c r="CU30" s="70">
        <f t="shared" si="39"/>
        <v>1100</v>
      </c>
      <c r="CV30" s="70">
        <f t="shared" si="39"/>
        <v>1200</v>
      </c>
      <c r="CW30" s="70">
        <f t="shared" si="39"/>
        <v>1300</v>
      </c>
      <c r="CX30" s="70">
        <f t="shared" si="39"/>
        <v>1400</v>
      </c>
      <c r="CY30" s="70">
        <f t="shared" si="39"/>
        <v>1500</v>
      </c>
      <c r="CZ30" s="70">
        <f t="shared" si="39"/>
        <v>1600</v>
      </c>
      <c r="DA30" s="70">
        <f t="shared" si="39"/>
        <v>1700</v>
      </c>
      <c r="DB30" s="70">
        <f t="shared" si="39"/>
        <v>1800</v>
      </c>
      <c r="DC30" s="70">
        <f t="shared" si="39"/>
        <v>1900</v>
      </c>
      <c r="DD30" s="70">
        <f t="shared" si="39"/>
        <v>2000</v>
      </c>
      <c r="DE30" s="49">
        <f>入力シート_ジクロロメタン!W3</f>
        <v>900</v>
      </c>
      <c r="DF30" s="49">
        <f>+DE30</f>
        <v>900</v>
      </c>
      <c r="DG30" s="49">
        <f t="shared" si="30"/>
        <v>900</v>
      </c>
      <c r="DH30" s="49">
        <f t="shared" si="30"/>
        <v>900</v>
      </c>
      <c r="DI30" s="49">
        <f t="shared" si="30"/>
        <v>900</v>
      </c>
      <c r="DJ30" s="49">
        <f t="shared" si="30"/>
        <v>900</v>
      </c>
      <c r="DK30" s="49">
        <f t="shared" si="30"/>
        <v>900</v>
      </c>
      <c r="DL30" s="49">
        <f t="shared" si="30"/>
        <v>900</v>
      </c>
      <c r="DM30" s="49">
        <f t="shared" si="30"/>
        <v>900</v>
      </c>
      <c r="DN30" s="49">
        <f t="shared" si="30"/>
        <v>900</v>
      </c>
      <c r="DO30" s="49">
        <f t="shared" si="30"/>
        <v>900</v>
      </c>
      <c r="DP30" s="49">
        <f t="shared" si="32"/>
        <v>900</v>
      </c>
      <c r="DQ30" s="49">
        <f t="shared" si="32"/>
        <v>900</v>
      </c>
      <c r="DR30" s="49">
        <f t="shared" si="32"/>
        <v>900</v>
      </c>
      <c r="DS30" s="49">
        <f t="shared" si="32"/>
        <v>900</v>
      </c>
      <c r="DT30" s="49">
        <f t="shared" si="32"/>
        <v>900</v>
      </c>
      <c r="DU30" s="49">
        <f t="shared" si="32"/>
        <v>900</v>
      </c>
      <c r="DV30" s="49">
        <f t="shared" si="32"/>
        <v>900</v>
      </c>
      <c r="DW30" s="49">
        <f>+DV30</f>
        <v>900</v>
      </c>
    </row>
    <row r="31" spans="1:127" ht="18" x14ac:dyDescent="0.2">
      <c r="A31" s="19"/>
      <c r="B31" s="23" t="s">
        <v>61</v>
      </c>
      <c r="C31" s="494" t="s">
        <v>62</v>
      </c>
      <c r="D31" s="495"/>
      <c r="E31" s="492"/>
      <c r="F31" s="1" t="s">
        <v>60</v>
      </c>
      <c r="G31" s="25">
        <v>0</v>
      </c>
      <c r="J31" s="51">
        <f>G31</f>
        <v>0</v>
      </c>
      <c r="K31" s="54">
        <f>+J31</f>
        <v>0</v>
      </c>
      <c r="L31" s="54">
        <f t="shared" ref="L31:N42" si="40">+K31</f>
        <v>0</v>
      </c>
      <c r="M31" s="54">
        <f t="shared" si="40"/>
        <v>0</v>
      </c>
      <c r="N31" s="54">
        <f t="shared" si="40"/>
        <v>0</v>
      </c>
      <c r="O31" s="54">
        <f t="shared" ref="O31:Q42" si="41">+J31</f>
        <v>0</v>
      </c>
      <c r="P31" s="54">
        <f t="shared" si="41"/>
        <v>0</v>
      </c>
      <c r="Q31" s="54">
        <f t="shared" si="41"/>
        <v>0</v>
      </c>
      <c r="R31" s="54">
        <f t="shared" ref="R31:T42" si="42">+L31</f>
        <v>0</v>
      </c>
      <c r="S31" s="54">
        <f t="shared" si="42"/>
        <v>0</v>
      </c>
      <c r="T31" s="54">
        <f t="shared" si="42"/>
        <v>0</v>
      </c>
      <c r="U31" s="51">
        <f>G31</f>
        <v>0</v>
      </c>
      <c r="V31" s="54">
        <f>+U31</f>
        <v>0</v>
      </c>
      <c r="W31" s="54">
        <f t="shared" ref="W31:AG31" si="43">+V31</f>
        <v>0</v>
      </c>
      <c r="X31" s="54">
        <f t="shared" si="43"/>
        <v>0</v>
      </c>
      <c r="Y31" s="54">
        <f t="shared" si="43"/>
        <v>0</v>
      </c>
      <c r="Z31" s="54">
        <f t="shared" si="43"/>
        <v>0</v>
      </c>
      <c r="AA31" s="54">
        <f t="shared" si="43"/>
        <v>0</v>
      </c>
      <c r="AB31" s="54">
        <f t="shared" si="43"/>
        <v>0</v>
      </c>
      <c r="AC31" s="54">
        <f t="shared" si="43"/>
        <v>0</v>
      </c>
      <c r="AD31" s="54">
        <f t="shared" si="43"/>
        <v>0</v>
      </c>
      <c r="AE31" s="54">
        <f t="shared" si="43"/>
        <v>0</v>
      </c>
      <c r="AF31" s="54">
        <f t="shared" si="43"/>
        <v>0</v>
      </c>
      <c r="AG31" s="54">
        <f t="shared" si="43"/>
        <v>0</v>
      </c>
      <c r="AH31" s="54">
        <f t="shared" ref="AH31:AJ42" si="44">+AC31</f>
        <v>0</v>
      </c>
      <c r="AI31" s="54">
        <f t="shared" si="44"/>
        <v>0</v>
      </c>
      <c r="AJ31" s="54">
        <f t="shared" si="44"/>
        <v>0</v>
      </c>
      <c r="AK31" s="54">
        <f t="shared" ref="AK31:AM42" si="45">+AE31</f>
        <v>0</v>
      </c>
      <c r="AL31" s="54">
        <f t="shared" si="45"/>
        <v>0</v>
      </c>
      <c r="AM31" s="54">
        <f t="shared" si="45"/>
        <v>0</v>
      </c>
      <c r="AN31" s="54">
        <f t="shared" ref="AN31:BC42" si="46">+AM31</f>
        <v>0</v>
      </c>
      <c r="AO31" s="54">
        <f t="shared" si="46"/>
        <v>0</v>
      </c>
      <c r="AP31" s="54">
        <f t="shared" si="46"/>
        <v>0</v>
      </c>
      <c r="AQ31" s="54">
        <f t="shared" si="46"/>
        <v>0</v>
      </c>
      <c r="AR31" s="54">
        <f t="shared" si="46"/>
        <v>0</v>
      </c>
      <c r="AS31" s="54">
        <f t="shared" si="46"/>
        <v>0</v>
      </c>
      <c r="AT31" s="54">
        <f t="shared" si="46"/>
        <v>0</v>
      </c>
      <c r="AU31" s="54">
        <f t="shared" si="46"/>
        <v>0</v>
      </c>
      <c r="AV31" s="54">
        <f t="shared" si="46"/>
        <v>0</v>
      </c>
      <c r="AW31" s="54">
        <f t="shared" si="46"/>
        <v>0</v>
      </c>
      <c r="AX31" s="54">
        <f t="shared" si="46"/>
        <v>0</v>
      </c>
      <c r="AY31" s="54">
        <f t="shared" si="46"/>
        <v>0</v>
      </c>
      <c r="AZ31" s="54">
        <f t="shared" si="46"/>
        <v>0</v>
      </c>
      <c r="BA31" s="54">
        <f t="shared" si="46"/>
        <v>0</v>
      </c>
      <c r="BB31" s="54">
        <f t="shared" si="46"/>
        <v>0</v>
      </c>
      <c r="BC31" s="54">
        <f t="shared" si="46"/>
        <v>0</v>
      </c>
      <c r="BD31" s="54">
        <f t="shared" ref="BD31:BF42" si="47">+BC31</f>
        <v>0</v>
      </c>
      <c r="BE31" s="54">
        <f t="shared" si="47"/>
        <v>0</v>
      </c>
      <c r="BF31" s="54">
        <f t="shared" si="47"/>
        <v>0</v>
      </c>
      <c r="BG31" s="54">
        <f t="shared" ref="BG31:BH42" si="48">+BE31</f>
        <v>0</v>
      </c>
      <c r="BH31" s="54">
        <f t="shared" si="48"/>
        <v>0</v>
      </c>
      <c r="BI31" s="54">
        <f t="shared" ref="BI31:BJ42" si="49">+BH31</f>
        <v>0</v>
      </c>
      <c r="BJ31" s="54">
        <f t="shared" si="49"/>
        <v>0</v>
      </c>
      <c r="BK31" s="54">
        <f t="shared" ref="BK31:BK42" si="50">+AZ31</f>
        <v>0</v>
      </c>
      <c r="BL31" s="54">
        <f t="shared" ref="BL31:BO42" si="51">+BK31</f>
        <v>0</v>
      </c>
      <c r="BM31" s="54">
        <f t="shared" si="51"/>
        <v>0</v>
      </c>
      <c r="BN31" s="54">
        <f t="shared" si="51"/>
        <v>0</v>
      </c>
      <c r="BO31" s="54">
        <f t="shared" si="51"/>
        <v>0</v>
      </c>
      <c r="BP31" s="54">
        <f t="shared" ref="BP31:BP42" si="52">+BE31</f>
        <v>0</v>
      </c>
      <c r="BQ31" s="54">
        <f t="shared" ref="BQ31:BT42" si="53">+BP31</f>
        <v>0</v>
      </c>
      <c r="BR31" s="54">
        <f t="shared" si="53"/>
        <v>0</v>
      </c>
      <c r="BS31" s="54">
        <f t="shared" si="53"/>
        <v>0</v>
      </c>
      <c r="BT31" s="54">
        <f t="shared" si="53"/>
        <v>0</v>
      </c>
      <c r="BU31" s="54">
        <f t="shared" ref="BU31:BU42" si="54">+BJ31</f>
        <v>0</v>
      </c>
      <c r="BV31" s="54">
        <f t="shared" ref="BV31:BV42" si="55">+BU31</f>
        <v>0</v>
      </c>
      <c r="BW31" s="54">
        <f t="shared" ref="BW31:BX42" si="56">+BU31</f>
        <v>0</v>
      </c>
      <c r="BX31" s="54">
        <f t="shared" si="56"/>
        <v>0</v>
      </c>
      <c r="BY31" s="54">
        <f t="shared" ref="BY31:CB42" si="57">+BX31</f>
        <v>0</v>
      </c>
      <c r="BZ31" s="54">
        <f t="shared" si="57"/>
        <v>0</v>
      </c>
      <c r="CA31" s="54">
        <f t="shared" si="57"/>
        <v>0</v>
      </c>
      <c r="CB31" s="54">
        <f t="shared" si="57"/>
        <v>0</v>
      </c>
      <c r="CC31" s="54">
        <f t="shared" ref="CC31:CD42" si="58">+CA31</f>
        <v>0</v>
      </c>
      <c r="CD31" s="54">
        <f t="shared" si="58"/>
        <v>0</v>
      </c>
      <c r="CE31" s="54">
        <f t="shared" ref="CE31:CE42" si="59">+CD31</f>
        <v>0</v>
      </c>
      <c r="CF31" s="54">
        <f t="shared" ref="CF31:CF42" si="60">+BA31</f>
        <v>0</v>
      </c>
      <c r="CG31" s="54">
        <f t="shared" ref="CG31:CG42" si="61">+BA31</f>
        <v>0</v>
      </c>
      <c r="CH31" s="54">
        <f t="shared" ref="CH31:CQ42" si="62">+BA31</f>
        <v>0</v>
      </c>
      <c r="CI31" s="54">
        <f t="shared" si="62"/>
        <v>0</v>
      </c>
      <c r="CJ31" s="54">
        <f t="shared" si="62"/>
        <v>0</v>
      </c>
      <c r="CK31" s="54">
        <f t="shared" si="62"/>
        <v>0</v>
      </c>
      <c r="CL31" s="54">
        <f t="shared" si="62"/>
        <v>0</v>
      </c>
      <c r="CM31" s="54">
        <f t="shared" si="62"/>
        <v>0</v>
      </c>
      <c r="CN31" s="54">
        <f t="shared" si="62"/>
        <v>0</v>
      </c>
      <c r="CO31" s="54">
        <f t="shared" si="62"/>
        <v>0</v>
      </c>
      <c r="CP31" s="54">
        <f t="shared" si="62"/>
        <v>0</v>
      </c>
      <c r="CQ31" s="54">
        <f t="shared" si="62"/>
        <v>0</v>
      </c>
      <c r="CR31" s="54">
        <f t="shared" ref="CR31:CS42" si="63">+BU31</f>
        <v>0</v>
      </c>
      <c r="CS31" s="54">
        <f t="shared" si="63"/>
        <v>0</v>
      </c>
      <c r="CT31" s="54">
        <f t="shared" ref="CT31:CU42" si="64">+BX31</f>
        <v>0</v>
      </c>
      <c r="CU31" s="54">
        <f t="shared" si="64"/>
        <v>0</v>
      </c>
      <c r="CV31" s="54">
        <f t="shared" ref="CV31:CW42" si="65">+BU31</f>
        <v>0</v>
      </c>
      <c r="CW31" s="54">
        <f t="shared" si="65"/>
        <v>0</v>
      </c>
      <c r="CX31" s="54">
        <f t="shared" ref="CX31:DB42" si="66">+BX31</f>
        <v>0</v>
      </c>
      <c r="CY31" s="54">
        <f t="shared" si="66"/>
        <v>0</v>
      </c>
      <c r="CZ31" s="54">
        <f t="shared" si="66"/>
        <v>0</v>
      </c>
      <c r="DA31" s="54">
        <f t="shared" si="66"/>
        <v>0</v>
      </c>
      <c r="DB31" s="54">
        <f t="shared" si="66"/>
        <v>0</v>
      </c>
      <c r="DC31" s="54">
        <f t="shared" ref="DC31:DD42" si="67">+CD31</f>
        <v>0</v>
      </c>
      <c r="DD31" s="54">
        <f t="shared" si="67"/>
        <v>0</v>
      </c>
      <c r="DE31" s="54">
        <f t="shared" ref="DE31:DE42" si="68">+CE31</f>
        <v>0</v>
      </c>
      <c r="DF31" s="54">
        <f>+BU31</f>
        <v>0</v>
      </c>
      <c r="DG31" s="54">
        <f t="shared" si="30"/>
        <v>0</v>
      </c>
      <c r="DH31" s="54">
        <f t="shared" si="30"/>
        <v>0</v>
      </c>
      <c r="DI31" s="54">
        <f t="shared" si="30"/>
        <v>0</v>
      </c>
      <c r="DJ31" s="54">
        <f t="shared" si="30"/>
        <v>0</v>
      </c>
      <c r="DK31" s="54">
        <f t="shared" si="30"/>
        <v>0</v>
      </c>
      <c r="DL31" s="54">
        <f t="shared" si="30"/>
        <v>0</v>
      </c>
      <c r="DM31" s="54">
        <f t="shared" si="30"/>
        <v>0</v>
      </c>
      <c r="DN31" s="54">
        <f t="shared" si="30"/>
        <v>0</v>
      </c>
      <c r="DO31" s="54">
        <f>+DE31</f>
        <v>0</v>
      </c>
      <c r="DP31" s="54">
        <f t="shared" si="32"/>
        <v>0</v>
      </c>
      <c r="DQ31" s="54">
        <f t="shared" si="32"/>
        <v>0</v>
      </c>
      <c r="DR31" s="54">
        <f t="shared" si="32"/>
        <v>0</v>
      </c>
      <c r="DS31" s="54">
        <f t="shared" si="32"/>
        <v>0</v>
      </c>
      <c r="DT31" s="54">
        <f t="shared" si="32"/>
        <v>0</v>
      </c>
      <c r="DU31" s="54">
        <f t="shared" si="32"/>
        <v>0</v>
      </c>
      <c r="DV31" s="54">
        <f t="shared" si="32"/>
        <v>0</v>
      </c>
      <c r="DW31" s="54">
        <f>+DV31</f>
        <v>0</v>
      </c>
    </row>
    <row r="32" spans="1:127" ht="18" x14ac:dyDescent="0.2">
      <c r="A32" s="19"/>
      <c r="B32" s="23" t="s">
        <v>63</v>
      </c>
      <c r="C32" s="494" t="s">
        <v>64</v>
      </c>
      <c r="D32" s="495"/>
      <c r="E32" s="492"/>
      <c r="F32" s="1" t="s">
        <v>60</v>
      </c>
      <c r="G32" s="25">
        <v>0</v>
      </c>
      <c r="J32" s="51">
        <f t="shared" si="10"/>
        <v>0</v>
      </c>
      <c r="K32" s="54">
        <f t="shared" ref="K32:K42" si="69">+J32</f>
        <v>0</v>
      </c>
      <c r="L32" s="54">
        <f t="shared" si="40"/>
        <v>0</v>
      </c>
      <c r="M32" s="54">
        <f t="shared" si="40"/>
        <v>0</v>
      </c>
      <c r="N32" s="54">
        <f t="shared" si="40"/>
        <v>0</v>
      </c>
      <c r="O32" s="54">
        <f t="shared" si="41"/>
        <v>0</v>
      </c>
      <c r="P32" s="54">
        <f t="shared" si="41"/>
        <v>0</v>
      </c>
      <c r="Q32" s="54">
        <f t="shared" si="41"/>
        <v>0</v>
      </c>
      <c r="R32" s="54">
        <f t="shared" si="42"/>
        <v>0</v>
      </c>
      <c r="S32" s="54">
        <f t="shared" si="42"/>
        <v>0</v>
      </c>
      <c r="T32" s="54">
        <f t="shared" si="42"/>
        <v>0</v>
      </c>
      <c r="U32" s="51">
        <f t="shared" ref="U32:U51" si="70">G32</f>
        <v>0</v>
      </c>
      <c r="V32" s="54">
        <f t="shared" ref="V32:AG42" si="71">+U32</f>
        <v>0</v>
      </c>
      <c r="W32" s="54">
        <f t="shared" si="71"/>
        <v>0</v>
      </c>
      <c r="X32" s="54">
        <f t="shared" si="71"/>
        <v>0</v>
      </c>
      <c r="Y32" s="54">
        <f t="shared" si="71"/>
        <v>0</v>
      </c>
      <c r="Z32" s="54">
        <f t="shared" si="71"/>
        <v>0</v>
      </c>
      <c r="AA32" s="54">
        <f t="shared" si="71"/>
        <v>0</v>
      </c>
      <c r="AB32" s="54">
        <f t="shared" si="71"/>
        <v>0</v>
      </c>
      <c r="AC32" s="54">
        <f t="shared" si="71"/>
        <v>0</v>
      </c>
      <c r="AD32" s="54">
        <f t="shared" si="71"/>
        <v>0</v>
      </c>
      <c r="AE32" s="54">
        <f t="shared" si="71"/>
        <v>0</v>
      </c>
      <c r="AF32" s="54">
        <f t="shared" si="71"/>
        <v>0</v>
      </c>
      <c r="AG32" s="54">
        <f t="shared" si="71"/>
        <v>0</v>
      </c>
      <c r="AH32" s="54">
        <f t="shared" si="44"/>
        <v>0</v>
      </c>
      <c r="AI32" s="54">
        <f t="shared" si="44"/>
        <v>0</v>
      </c>
      <c r="AJ32" s="54">
        <f t="shared" si="44"/>
        <v>0</v>
      </c>
      <c r="AK32" s="54">
        <f t="shared" si="45"/>
        <v>0</v>
      </c>
      <c r="AL32" s="54">
        <f t="shared" si="45"/>
        <v>0</v>
      </c>
      <c r="AM32" s="54">
        <f t="shared" si="45"/>
        <v>0</v>
      </c>
      <c r="AN32" s="54">
        <f t="shared" si="46"/>
        <v>0</v>
      </c>
      <c r="AO32" s="54">
        <f t="shared" si="46"/>
        <v>0</v>
      </c>
      <c r="AP32" s="54">
        <f t="shared" si="46"/>
        <v>0</v>
      </c>
      <c r="AQ32" s="54">
        <f t="shared" si="46"/>
        <v>0</v>
      </c>
      <c r="AR32" s="54">
        <f t="shared" si="46"/>
        <v>0</v>
      </c>
      <c r="AS32" s="54">
        <f t="shared" si="46"/>
        <v>0</v>
      </c>
      <c r="AT32" s="54">
        <f t="shared" si="46"/>
        <v>0</v>
      </c>
      <c r="AU32" s="54">
        <f t="shared" si="46"/>
        <v>0</v>
      </c>
      <c r="AV32" s="54">
        <f t="shared" si="46"/>
        <v>0</v>
      </c>
      <c r="AW32" s="54">
        <f t="shared" si="46"/>
        <v>0</v>
      </c>
      <c r="AX32" s="54">
        <f t="shared" si="46"/>
        <v>0</v>
      </c>
      <c r="AY32" s="54">
        <f t="shared" si="46"/>
        <v>0</v>
      </c>
      <c r="AZ32" s="54">
        <f t="shared" si="46"/>
        <v>0</v>
      </c>
      <c r="BA32" s="54">
        <f t="shared" si="46"/>
        <v>0</v>
      </c>
      <c r="BB32" s="54">
        <f t="shared" si="46"/>
        <v>0</v>
      </c>
      <c r="BC32" s="54">
        <f t="shared" si="46"/>
        <v>0</v>
      </c>
      <c r="BD32" s="54">
        <f t="shared" si="47"/>
        <v>0</v>
      </c>
      <c r="BE32" s="54">
        <f t="shared" si="47"/>
        <v>0</v>
      </c>
      <c r="BF32" s="54">
        <f t="shared" si="47"/>
        <v>0</v>
      </c>
      <c r="BG32" s="54">
        <f t="shared" si="48"/>
        <v>0</v>
      </c>
      <c r="BH32" s="54">
        <f t="shared" si="48"/>
        <v>0</v>
      </c>
      <c r="BI32" s="54">
        <f t="shared" si="49"/>
        <v>0</v>
      </c>
      <c r="BJ32" s="54">
        <f t="shared" si="49"/>
        <v>0</v>
      </c>
      <c r="BK32" s="54">
        <f t="shared" si="50"/>
        <v>0</v>
      </c>
      <c r="BL32" s="54">
        <f t="shared" si="51"/>
        <v>0</v>
      </c>
      <c r="BM32" s="54">
        <f t="shared" si="51"/>
        <v>0</v>
      </c>
      <c r="BN32" s="54">
        <f t="shared" si="51"/>
        <v>0</v>
      </c>
      <c r="BO32" s="54">
        <f t="shared" si="51"/>
        <v>0</v>
      </c>
      <c r="BP32" s="54">
        <f t="shared" si="52"/>
        <v>0</v>
      </c>
      <c r="BQ32" s="54">
        <f t="shared" si="53"/>
        <v>0</v>
      </c>
      <c r="BR32" s="54">
        <f t="shared" si="53"/>
        <v>0</v>
      </c>
      <c r="BS32" s="54">
        <f t="shared" si="53"/>
        <v>0</v>
      </c>
      <c r="BT32" s="54">
        <f t="shared" si="53"/>
        <v>0</v>
      </c>
      <c r="BU32" s="54">
        <f t="shared" si="54"/>
        <v>0</v>
      </c>
      <c r="BV32" s="54">
        <f t="shared" si="55"/>
        <v>0</v>
      </c>
      <c r="BW32" s="54">
        <f t="shared" si="56"/>
        <v>0</v>
      </c>
      <c r="BX32" s="54">
        <f t="shared" si="56"/>
        <v>0</v>
      </c>
      <c r="BY32" s="54">
        <f t="shared" si="57"/>
        <v>0</v>
      </c>
      <c r="BZ32" s="54">
        <f t="shared" si="57"/>
        <v>0</v>
      </c>
      <c r="CA32" s="54">
        <f t="shared" si="57"/>
        <v>0</v>
      </c>
      <c r="CB32" s="54">
        <f t="shared" si="57"/>
        <v>0</v>
      </c>
      <c r="CC32" s="54">
        <f t="shared" si="58"/>
        <v>0</v>
      </c>
      <c r="CD32" s="54">
        <f t="shared" si="58"/>
        <v>0</v>
      </c>
      <c r="CE32" s="54">
        <f t="shared" si="59"/>
        <v>0</v>
      </c>
      <c r="CF32" s="54">
        <f t="shared" si="60"/>
        <v>0</v>
      </c>
      <c r="CG32" s="54">
        <f t="shared" si="61"/>
        <v>0</v>
      </c>
      <c r="CH32" s="54">
        <f t="shared" si="62"/>
        <v>0</v>
      </c>
      <c r="CI32" s="54">
        <f t="shared" si="62"/>
        <v>0</v>
      </c>
      <c r="CJ32" s="54">
        <f t="shared" si="62"/>
        <v>0</v>
      </c>
      <c r="CK32" s="54">
        <f t="shared" si="62"/>
        <v>0</v>
      </c>
      <c r="CL32" s="54">
        <f t="shared" si="62"/>
        <v>0</v>
      </c>
      <c r="CM32" s="54">
        <f t="shared" si="62"/>
        <v>0</v>
      </c>
      <c r="CN32" s="54">
        <f t="shared" si="62"/>
        <v>0</v>
      </c>
      <c r="CO32" s="54">
        <f t="shared" si="62"/>
        <v>0</v>
      </c>
      <c r="CP32" s="54">
        <f t="shared" si="62"/>
        <v>0</v>
      </c>
      <c r="CQ32" s="54">
        <f t="shared" si="62"/>
        <v>0</v>
      </c>
      <c r="CR32" s="54">
        <f t="shared" si="63"/>
        <v>0</v>
      </c>
      <c r="CS32" s="54">
        <f t="shared" si="63"/>
        <v>0</v>
      </c>
      <c r="CT32" s="54">
        <f t="shared" si="64"/>
        <v>0</v>
      </c>
      <c r="CU32" s="54">
        <f t="shared" si="64"/>
        <v>0</v>
      </c>
      <c r="CV32" s="54">
        <f t="shared" si="65"/>
        <v>0</v>
      </c>
      <c r="CW32" s="54">
        <f t="shared" si="65"/>
        <v>0</v>
      </c>
      <c r="CX32" s="54">
        <f t="shared" si="66"/>
        <v>0</v>
      </c>
      <c r="CY32" s="54">
        <f t="shared" si="66"/>
        <v>0</v>
      </c>
      <c r="CZ32" s="54">
        <f t="shared" si="66"/>
        <v>0</v>
      </c>
      <c r="DA32" s="54">
        <f t="shared" si="66"/>
        <v>0</v>
      </c>
      <c r="DB32" s="54">
        <f t="shared" si="66"/>
        <v>0</v>
      </c>
      <c r="DC32" s="54">
        <f t="shared" si="67"/>
        <v>0</v>
      </c>
      <c r="DD32" s="54">
        <f t="shared" si="67"/>
        <v>0</v>
      </c>
      <c r="DE32" s="54">
        <f t="shared" si="68"/>
        <v>0</v>
      </c>
      <c r="DF32" s="54">
        <f>+BU32</f>
        <v>0</v>
      </c>
      <c r="DG32" s="54">
        <f t="shared" si="30"/>
        <v>0</v>
      </c>
      <c r="DH32" s="54">
        <f t="shared" si="30"/>
        <v>0</v>
      </c>
      <c r="DI32" s="54">
        <f t="shared" si="30"/>
        <v>0</v>
      </c>
      <c r="DJ32" s="54">
        <f t="shared" si="30"/>
        <v>0</v>
      </c>
      <c r="DK32" s="54">
        <f t="shared" si="30"/>
        <v>0</v>
      </c>
      <c r="DL32" s="54">
        <f t="shared" si="30"/>
        <v>0</v>
      </c>
      <c r="DM32" s="54">
        <f t="shared" si="30"/>
        <v>0</v>
      </c>
      <c r="DN32" s="54">
        <f t="shared" si="30"/>
        <v>0</v>
      </c>
      <c r="DO32" s="54">
        <f>+DE32</f>
        <v>0</v>
      </c>
      <c r="DP32" s="54">
        <f t="shared" si="32"/>
        <v>0</v>
      </c>
      <c r="DQ32" s="54">
        <f t="shared" si="32"/>
        <v>0</v>
      </c>
      <c r="DR32" s="54">
        <f t="shared" si="32"/>
        <v>0</v>
      </c>
      <c r="DS32" s="54">
        <f t="shared" si="32"/>
        <v>0</v>
      </c>
      <c r="DT32" s="54">
        <f t="shared" si="32"/>
        <v>0</v>
      </c>
      <c r="DU32" s="54">
        <f t="shared" si="32"/>
        <v>0</v>
      </c>
      <c r="DV32" s="54">
        <f t="shared" si="32"/>
        <v>0</v>
      </c>
      <c r="DW32" s="54">
        <f>+DV32</f>
        <v>0</v>
      </c>
    </row>
    <row r="33" spans="1:127" ht="18" x14ac:dyDescent="0.2">
      <c r="A33" s="16"/>
      <c r="B33" s="23" t="s">
        <v>65</v>
      </c>
      <c r="C33" s="494" t="s">
        <v>66</v>
      </c>
      <c r="D33" s="495"/>
      <c r="E33" s="492"/>
      <c r="F33" s="1" t="s">
        <v>67</v>
      </c>
      <c r="G33" s="25">
        <f>IF(A33="",100,A33)</f>
        <v>100</v>
      </c>
      <c r="J33" s="51">
        <f>G33</f>
        <v>100</v>
      </c>
      <c r="K33" s="54">
        <f t="shared" si="69"/>
        <v>100</v>
      </c>
      <c r="L33" s="54">
        <f t="shared" si="40"/>
        <v>100</v>
      </c>
      <c r="M33" s="54">
        <f t="shared" si="40"/>
        <v>100</v>
      </c>
      <c r="N33" s="54">
        <f t="shared" si="40"/>
        <v>100</v>
      </c>
      <c r="O33" s="54">
        <f t="shared" si="41"/>
        <v>100</v>
      </c>
      <c r="P33" s="54">
        <f t="shared" si="41"/>
        <v>100</v>
      </c>
      <c r="Q33" s="54">
        <f t="shared" si="41"/>
        <v>100</v>
      </c>
      <c r="R33" s="54">
        <f t="shared" si="42"/>
        <v>100</v>
      </c>
      <c r="S33" s="54">
        <f t="shared" si="42"/>
        <v>100</v>
      </c>
      <c r="T33" s="54">
        <f t="shared" si="42"/>
        <v>100</v>
      </c>
      <c r="U33" s="51">
        <f t="shared" si="70"/>
        <v>100</v>
      </c>
      <c r="V33" s="54">
        <f t="shared" si="71"/>
        <v>100</v>
      </c>
      <c r="W33" s="54">
        <f t="shared" si="71"/>
        <v>100</v>
      </c>
      <c r="X33" s="54">
        <f t="shared" si="71"/>
        <v>100</v>
      </c>
      <c r="Y33" s="54">
        <f t="shared" si="71"/>
        <v>100</v>
      </c>
      <c r="Z33" s="54">
        <f t="shared" si="71"/>
        <v>100</v>
      </c>
      <c r="AA33" s="54">
        <f t="shared" si="71"/>
        <v>100</v>
      </c>
      <c r="AB33" s="54">
        <f t="shared" si="71"/>
        <v>100</v>
      </c>
      <c r="AC33" s="54">
        <f t="shared" si="71"/>
        <v>100</v>
      </c>
      <c r="AD33" s="54">
        <f t="shared" si="71"/>
        <v>100</v>
      </c>
      <c r="AE33" s="54">
        <f t="shared" si="71"/>
        <v>100</v>
      </c>
      <c r="AF33" s="54">
        <f t="shared" si="71"/>
        <v>100</v>
      </c>
      <c r="AG33" s="54">
        <f t="shared" si="71"/>
        <v>100</v>
      </c>
      <c r="AH33" s="54">
        <f t="shared" si="44"/>
        <v>100</v>
      </c>
      <c r="AI33" s="54">
        <f t="shared" si="44"/>
        <v>100</v>
      </c>
      <c r="AJ33" s="54">
        <f t="shared" si="44"/>
        <v>100</v>
      </c>
      <c r="AK33" s="54">
        <f t="shared" si="45"/>
        <v>100</v>
      </c>
      <c r="AL33" s="54">
        <f t="shared" si="45"/>
        <v>100</v>
      </c>
      <c r="AM33" s="54">
        <f t="shared" si="45"/>
        <v>100</v>
      </c>
      <c r="AN33" s="54">
        <f t="shared" si="46"/>
        <v>100</v>
      </c>
      <c r="AO33" s="54">
        <f t="shared" si="46"/>
        <v>100</v>
      </c>
      <c r="AP33" s="54">
        <f t="shared" si="46"/>
        <v>100</v>
      </c>
      <c r="AQ33" s="54">
        <f t="shared" si="46"/>
        <v>100</v>
      </c>
      <c r="AR33" s="54">
        <f t="shared" si="46"/>
        <v>100</v>
      </c>
      <c r="AS33" s="54">
        <f t="shared" si="46"/>
        <v>100</v>
      </c>
      <c r="AT33" s="54">
        <f t="shared" si="46"/>
        <v>100</v>
      </c>
      <c r="AU33" s="54">
        <f t="shared" si="46"/>
        <v>100</v>
      </c>
      <c r="AV33" s="54">
        <f t="shared" si="46"/>
        <v>100</v>
      </c>
      <c r="AW33" s="54">
        <f t="shared" si="46"/>
        <v>100</v>
      </c>
      <c r="AX33" s="54">
        <f t="shared" si="46"/>
        <v>100</v>
      </c>
      <c r="AY33" s="54">
        <f t="shared" si="46"/>
        <v>100</v>
      </c>
      <c r="AZ33" s="54">
        <f t="shared" si="46"/>
        <v>100</v>
      </c>
      <c r="BA33" s="54">
        <f t="shared" si="46"/>
        <v>100</v>
      </c>
      <c r="BB33" s="54">
        <f t="shared" si="46"/>
        <v>100</v>
      </c>
      <c r="BC33" s="54">
        <f t="shared" si="46"/>
        <v>100</v>
      </c>
      <c r="BD33" s="54">
        <f t="shared" si="47"/>
        <v>100</v>
      </c>
      <c r="BE33" s="54">
        <f t="shared" si="47"/>
        <v>100</v>
      </c>
      <c r="BF33" s="54">
        <f t="shared" si="47"/>
        <v>100</v>
      </c>
      <c r="BG33" s="54">
        <f t="shared" si="48"/>
        <v>100</v>
      </c>
      <c r="BH33" s="54">
        <f t="shared" si="48"/>
        <v>100</v>
      </c>
      <c r="BI33" s="54">
        <f t="shared" si="49"/>
        <v>100</v>
      </c>
      <c r="BJ33" s="54">
        <f t="shared" si="49"/>
        <v>100</v>
      </c>
      <c r="BK33" s="54">
        <f t="shared" si="50"/>
        <v>100</v>
      </c>
      <c r="BL33" s="54">
        <f t="shared" si="51"/>
        <v>100</v>
      </c>
      <c r="BM33" s="54">
        <f t="shared" si="51"/>
        <v>100</v>
      </c>
      <c r="BN33" s="54">
        <f t="shared" si="51"/>
        <v>100</v>
      </c>
      <c r="BO33" s="54">
        <f t="shared" si="51"/>
        <v>100</v>
      </c>
      <c r="BP33" s="54">
        <f t="shared" si="52"/>
        <v>100</v>
      </c>
      <c r="BQ33" s="54">
        <f t="shared" si="53"/>
        <v>100</v>
      </c>
      <c r="BR33" s="54">
        <f t="shared" si="53"/>
        <v>100</v>
      </c>
      <c r="BS33" s="54">
        <f t="shared" si="53"/>
        <v>100</v>
      </c>
      <c r="BT33" s="54">
        <f t="shared" si="53"/>
        <v>100</v>
      </c>
      <c r="BU33" s="54">
        <f t="shared" si="54"/>
        <v>100</v>
      </c>
      <c r="BV33" s="54">
        <f t="shared" si="55"/>
        <v>100</v>
      </c>
      <c r="BW33" s="54">
        <f t="shared" si="56"/>
        <v>100</v>
      </c>
      <c r="BX33" s="54">
        <f t="shared" si="56"/>
        <v>100</v>
      </c>
      <c r="BY33" s="54">
        <f t="shared" si="57"/>
        <v>100</v>
      </c>
      <c r="BZ33" s="54">
        <f t="shared" si="57"/>
        <v>100</v>
      </c>
      <c r="CA33" s="54">
        <f t="shared" si="57"/>
        <v>100</v>
      </c>
      <c r="CB33" s="54">
        <f t="shared" si="57"/>
        <v>100</v>
      </c>
      <c r="CC33" s="54">
        <f t="shared" si="58"/>
        <v>100</v>
      </c>
      <c r="CD33" s="54">
        <f t="shared" si="58"/>
        <v>100</v>
      </c>
      <c r="CE33" s="54">
        <f t="shared" si="59"/>
        <v>100</v>
      </c>
      <c r="CF33" s="54">
        <f t="shared" si="60"/>
        <v>100</v>
      </c>
      <c r="CG33" s="54">
        <f t="shared" si="61"/>
        <v>100</v>
      </c>
      <c r="CH33" s="54">
        <f t="shared" si="62"/>
        <v>100</v>
      </c>
      <c r="CI33" s="54">
        <f t="shared" si="62"/>
        <v>100</v>
      </c>
      <c r="CJ33" s="54">
        <f t="shared" si="62"/>
        <v>100</v>
      </c>
      <c r="CK33" s="54">
        <f t="shared" si="62"/>
        <v>100</v>
      </c>
      <c r="CL33" s="54">
        <f t="shared" si="62"/>
        <v>100</v>
      </c>
      <c r="CM33" s="54">
        <f t="shared" si="62"/>
        <v>100</v>
      </c>
      <c r="CN33" s="54">
        <f t="shared" si="62"/>
        <v>100</v>
      </c>
      <c r="CO33" s="54">
        <f t="shared" si="62"/>
        <v>100</v>
      </c>
      <c r="CP33" s="54">
        <f t="shared" si="62"/>
        <v>100</v>
      </c>
      <c r="CQ33" s="54">
        <f t="shared" si="62"/>
        <v>100</v>
      </c>
      <c r="CR33" s="54">
        <f t="shared" si="63"/>
        <v>100</v>
      </c>
      <c r="CS33" s="54">
        <f t="shared" si="63"/>
        <v>100</v>
      </c>
      <c r="CT33" s="54">
        <f t="shared" si="64"/>
        <v>100</v>
      </c>
      <c r="CU33" s="54">
        <f t="shared" si="64"/>
        <v>100</v>
      </c>
      <c r="CV33" s="54">
        <f t="shared" si="65"/>
        <v>100</v>
      </c>
      <c r="CW33" s="54">
        <f t="shared" si="65"/>
        <v>100</v>
      </c>
      <c r="CX33" s="54">
        <f t="shared" si="66"/>
        <v>100</v>
      </c>
      <c r="CY33" s="54">
        <f t="shared" si="66"/>
        <v>100</v>
      </c>
      <c r="CZ33" s="54">
        <f t="shared" si="66"/>
        <v>100</v>
      </c>
      <c r="DA33" s="54">
        <f t="shared" si="66"/>
        <v>100</v>
      </c>
      <c r="DB33" s="54">
        <f t="shared" si="66"/>
        <v>100</v>
      </c>
      <c r="DC33" s="54">
        <f t="shared" si="67"/>
        <v>100</v>
      </c>
      <c r="DD33" s="54">
        <f t="shared" si="67"/>
        <v>100</v>
      </c>
      <c r="DE33" s="68">
        <v>2</v>
      </c>
      <c r="DF33" s="68">
        <v>5</v>
      </c>
      <c r="DG33" s="68">
        <v>10</v>
      </c>
      <c r="DH33" s="68">
        <v>20</v>
      </c>
      <c r="DI33" s="68">
        <v>30</v>
      </c>
      <c r="DJ33" s="68">
        <v>40</v>
      </c>
      <c r="DK33" s="68">
        <v>50</v>
      </c>
      <c r="DL33" s="68">
        <v>60</v>
      </c>
      <c r="DM33" s="68">
        <v>80</v>
      </c>
      <c r="DN33" s="68">
        <v>100</v>
      </c>
      <c r="DO33" s="68">
        <v>125</v>
      </c>
      <c r="DP33" s="68">
        <v>150</v>
      </c>
      <c r="DQ33" s="68">
        <v>175</v>
      </c>
      <c r="DR33" s="68">
        <v>200</v>
      </c>
      <c r="DS33" s="68">
        <v>225</v>
      </c>
      <c r="DT33" s="68">
        <v>250</v>
      </c>
      <c r="DU33" s="68">
        <v>275</v>
      </c>
      <c r="DV33" s="68">
        <v>300</v>
      </c>
      <c r="DW33" s="68">
        <v>300</v>
      </c>
    </row>
    <row r="34" spans="1:127" ht="18" x14ac:dyDescent="0.2">
      <c r="A34" s="16">
        <f>入力シート_ジクロロメタン!Q8</f>
        <v>10</v>
      </c>
      <c r="B34" s="23" t="s">
        <v>68</v>
      </c>
      <c r="C34" s="494" t="s">
        <v>69</v>
      </c>
      <c r="D34" s="495"/>
      <c r="E34" s="492"/>
      <c r="F34" s="1" t="s">
        <v>60</v>
      </c>
      <c r="G34" s="25">
        <f>IF(A34="",10,A34)</f>
        <v>10</v>
      </c>
      <c r="J34" s="51">
        <f t="shared" ref="J34:J40" si="72">G34</f>
        <v>10</v>
      </c>
      <c r="K34" s="54">
        <f t="shared" si="69"/>
        <v>10</v>
      </c>
      <c r="L34" s="54">
        <f t="shared" si="40"/>
        <v>10</v>
      </c>
      <c r="M34" s="54">
        <f t="shared" si="40"/>
        <v>10</v>
      </c>
      <c r="N34" s="54">
        <f t="shared" si="40"/>
        <v>10</v>
      </c>
      <c r="O34" s="54">
        <f t="shared" si="41"/>
        <v>10</v>
      </c>
      <c r="P34" s="54">
        <f t="shared" si="41"/>
        <v>10</v>
      </c>
      <c r="Q34" s="54">
        <f t="shared" si="41"/>
        <v>10</v>
      </c>
      <c r="R34" s="54">
        <f t="shared" si="42"/>
        <v>10</v>
      </c>
      <c r="S34" s="54">
        <f t="shared" si="42"/>
        <v>10</v>
      </c>
      <c r="T34" s="54">
        <f t="shared" si="42"/>
        <v>10</v>
      </c>
      <c r="U34" s="51">
        <f t="shared" si="70"/>
        <v>10</v>
      </c>
      <c r="V34" s="54">
        <f t="shared" si="71"/>
        <v>10</v>
      </c>
      <c r="W34" s="54">
        <f t="shared" si="71"/>
        <v>10</v>
      </c>
      <c r="X34" s="54">
        <f t="shared" si="71"/>
        <v>10</v>
      </c>
      <c r="Y34" s="54">
        <f t="shared" si="71"/>
        <v>10</v>
      </c>
      <c r="Z34" s="54">
        <f t="shared" si="71"/>
        <v>10</v>
      </c>
      <c r="AA34" s="54">
        <f t="shared" si="71"/>
        <v>10</v>
      </c>
      <c r="AB34" s="54">
        <f t="shared" si="71"/>
        <v>10</v>
      </c>
      <c r="AC34" s="54">
        <f t="shared" si="71"/>
        <v>10</v>
      </c>
      <c r="AD34" s="54">
        <f t="shared" si="71"/>
        <v>10</v>
      </c>
      <c r="AE34" s="54">
        <f t="shared" si="71"/>
        <v>10</v>
      </c>
      <c r="AF34" s="54">
        <f t="shared" si="71"/>
        <v>10</v>
      </c>
      <c r="AG34" s="54">
        <f t="shared" si="71"/>
        <v>10</v>
      </c>
      <c r="AH34" s="54">
        <f t="shared" si="44"/>
        <v>10</v>
      </c>
      <c r="AI34" s="54">
        <f t="shared" si="44"/>
        <v>10</v>
      </c>
      <c r="AJ34" s="54">
        <f t="shared" si="44"/>
        <v>10</v>
      </c>
      <c r="AK34" s="54">
        <f t="shared" si="45"/>
        <v>10</v>
      </c>
      <c r="AL34" s="54">
        <f t="shared" si="45"/>
        <v>10</v>
      </c>
      <c r="AM34" s="54">
        <f t="shared" si="45"/>
        <v>10</v>
      </c>
      <c r="AN34" s="54">
        <f t="shared" si="46"/>
        <v>10</v>
      </c>
      <c r="AO34" s="54">
        <f t="shared" si="46"/>
        <v>10</v>
      </c>
      <c r="AP34" s="54">
        <f t="shared" si="46"/>
        <v>10</v>
      </c>
      <c r="AQ34" s="54">
        <f t="shared" si="46"/>
        <v>10</v>
      </c>
      <c r="AR34" s="54">
        <f t="shared" si="46"/>
        <v>10</v>
      </c>
      <c r="AS34" s="54">
        <f t="shared" si="46"/>
        <v>10</v>
      </c>
      <c r="AT34" s="54">
        <f t="shared" si="46"/>
        <v>10</v>
      </c>
      <c r="AU34" s="54">
        <f t="shared" si="46"/>
        <v>10</v>
      </c>
      <c r="AV34" s="54">
        <f t="shared" si="46"/>
        <v>10</v>
      </c>
      <c r="AW34" s="54">
        <f t="shared" si="46"/>
        <v>10</v>
      </c>
      <c r="AX34" s="54">
        <f t="shared" si="46"/>
        <v>10</v>
      </c>
      <c r="AY34" s="54">
        <f t="shared" si="46"/>
        <v>10</v>
      </c>
      <c r="AZ34" s="54">
        <f t="shared" si="46"/>
        <v>10</v>
      </c>
      <c r="BA34" s="54">
        <f t="shared" si="46"/>
        <v>10</v>
      </c>
      <c r="BB34" s="54">
        <f t="shared" si="46"/>
        <v>10</v>
      </c>
      <c r="BC34" s="54">
        <f t="shared" si="46"/>
        <v>10</v>
      </c>
      <c r="BD34" s="54">
        <f t="shared" si="47"/>
        <v>10</v>
      </c>
      <c r="BE34" s="54">
        <f t="shared" si="47"/>
        <v>10</v>
      </c>
      <c r="BF34" s="54">
        <f t="shared" si="47"/>
        <v>10</v>
      </c>
      <c r="BG34" s="54">
        <f t="shared" si="48"/>
        <v>10</v>
      </c>
      <c r="BH34" s="54">
        <f t="shared" si="48"/>
        <v>10</v>
      </c>
      <c r="BI34" s="54">
        <f t="shared" si="49"/>
        <v>10</v>
      </c>
      <c r="BJ34" s="54">
        <f t="shared" si="49"/>
        <v>10</v>
      </c>
      <c r="BK34" s="54">
        <f t="shared" si="50"/>
        <v>10</v>
      </c>
      <c r="BL34" s="54">
        <f t="shared" si="51"/>
        <v>10</v>
      </c>
      <c r="BM34" s="54">
        <f t="shared" si="51"/>
        <v>10</v>
      </c>
      <c r="BN34" s="54">
        <f t="shared" si="51"/>
        <v>10</v>
      </c>
      <c r="BO34" s="54">
        <f t="shared" si="51"/>
        <v>10</v>
      </c>
      <c r="BP34" s="54">
        <f t="shared" si="52"/>
        <v>10</v>
      </c>
      <c r="BQ34" s="54">
        <f t="shared" si="53"/>
        <v>10</v>
      </c>
      <c r="BR34" s="54">
        <f t="shared" si="53"/>
        <v>10</v>
      </c>
      <c r="BS34" s="54">
        <f t="shared" si="53"/>
        <v>10</v>
      </c>
      <c r="BT34" s="54">
        <f t="shared" si="53"/>
        <v>10</v>
      </c>
      <c r="BU34" s="54">
        <f t="shared" si="54"/>
        <v>10</v>
      </c>
      <c r="BV34" s="54">
        <f t="shared" si="55"/>
        <v>10</v>
      </c>
      <c r="BW34" s="54">
        <f t="shared" si="56"/>
        <v>10</v>
      </c>
      <c r="BX34" s="54">
        <f t="shared" si="56"/>
        <v>10</v>
      </c>
      <c r="BY34" s="54">
        <f t="shared" si="57"/>
        <v>10</v>
      </c>
      <c r="BZ34" s="54">
        <f t="shared" si="57"/>
        <v>10</v>
      </c>
      <c r="CA34" s="54">
        <f t="shared" si="57"/>
        <v>10</v>
      </c>
      <c r="CB34" s="54">
        <f t="shared" si="57"/>
        <v>10</v>
      </c>
      <c r="CC34" s="54">
        <f t="shared" si="58"/>
        <v>10</v>
      </c>
      <c r="CD34" s="54">
        <f t="shared" si="58"/>
        <v>10</v>
      </c>
      <c r="CE34" s="54">
        <f t="shared" si="59"/>
        <v>10</v>
      </c>
      <c r="CF34" s="54">
        <f t="shared" si="60"/>
        <v>10</v>
      </c>
      <c r="CG34" s="54">
        <f t="shared" si="61"/>
        <v>10</v>
      </c>
      <c r="CH34" s="54">
        <f t="shared" si="62"/>
        <v>10</v>
      </c>
      <c r="CI34" s="54">
        <f t="shared" si="62"/>
        <v>10</v>
      </c>
      <c r="CJ34" s="54">
        <f t="shared" si="62"/>
        <v>10</v>
      </c>
      <c r="CK34" s="54">
        <f t="shared" si="62"/>
        <v>10</v>
      </c>
      <c r="CL34" s="54">
        <f t="shared" si="62"/>
        <v>10</v>
      </c>
      <c r="CM34" s="54">
        <f t="shared" si="62"/>
        <v>10</v>
      </c>
      <c r="CN34" s="54">
        <f t="shared" si="62"/>
        <v>10</v>
      </c>
      <c r="CO34" s="54">
        <f t="shared" si="62"/>
        <v>10</v>
      </c>
      <c r="CP34" s="54">
        <f t="shared" si="62"/>
        <v>10</v>
      </c>
      <c r="CQ34" s="54">
        <f t="shared" si="62"/>
        <v>10</v>
      </c>
      <c r="CR34" s="54">
        <f t="shared" si="63"/>
        <v>10</v>
      </c>
      <c r="CS34" s="54">
        <f t="shared" si="63"/>
        <v>10</v>
      </c>
      <c r="CT34" s="54">
        <f t="shared" si="64"/>
        <v>10</v>
      </c>
      <c r="CU34" s="54">
        <f t="shared" si="64"/>
        <v>10</v>
      </c>
      <c r="CV34" s="54">
        <f t="shared" si="65"/>
        <v>10</v>
      </c>
      <c r="CW34" s="54">
        <f t="shared" si="65"/>
        <v>10</v>
      </c>
      <c r="CX34" s="54">
        <f t="shared" si="66"/>
        <v>10</v>
      </c>
      <c r="CY34" s="54">
        <f t="shared" si="66"/>
        <v>10</v>
      </c>
      <c r="CZ34" s="54">
        <f t="shared" si="66"/>
        <v>10</v>
      </c>
      <c r="DA34" s="54">
        <f t="shared" si="66"/>
        <v>10</v>
      </c>
      <c r="DB34" s="54">
        <f t="shared" si="66"/>
        <v>10</v>
      </c>
      <c r="DC34" s="54">
        <f t="shared" si="67"/>
        <v>10</v>
      </c>
      <c r="DD34" s="54">
        <f t="shared" si="67"/>
        <v>10</v>
      </c>
      <c r="DE34" s="54">
        <f t="shared" si="68"/>
        <v>10</v>
      </c>
      <c r="DF34" s="54">
        <f t="shared" ref="DF34:DF42" si="73">+BU34</f>
        <v>10</v>
      </c>
      <c r="DG34" s="54">
        <f t="shared" ref="DG34:DN42" si="74">+DF34</f>
        <v>10</v>
      </c>
      <c r="DH34" s="54">
        <f t="shared" si="74"/>
        <v>10</v>
      </c>
      <c r="DI34" s="54">
        <f t="shared" si="74"/>
        <v>10</v>
      </c>
      <c r="DJ34" s="54">
        <f t="shared" si="74"/>
        <v>10</v>
      </c>
      <c r="DK34" s="54">
        <f t="shared" si="74"/>
        <v>10</v>
      </c>
      <c r="DL34" s="54">
        <f t="shared" si="74"/>
        <v>10</v>
      </c>
      <c r="DM34" s="54">
        <f t="shared" si="74"/>
        <v>10</v>
      </c>
      <c r="DN34" s="54">
        <f t="shared" si="74"/>
        <v>10</v>
      </c>
      <c r="DO34" s="54">
        <f t="shared" ref="DO34:DO42" si="75">+DE34</f>
        <v>10</v>
      </c>
      <c r="DP34" s="54">
        <f t="shared" si="32"/>
        <v>10</v>
      </c>
      <c r="DQ34" s="54">
        <f t="shared" si="32"/>
        <v>10</v>
      </c>
      <c r="DR34" s="54">
        <f t="shared" si="32"/>
        <v>10</v>
      </c>
      <c r="DS34" s="54">
        <f t="shared" si="32"/>
        <v>10</v>
      </c>
      <c r="DT34" s="54">
        <f t="shared" si="32"/>
        <v>10</v>
      </c>
      <c r="DU34" s="54">
        <f t="shared" si="32"/>
        <v>10</v>
      </c>
      <c r="DV34" s="54">
        <f t="shared" si="32"/>
        <v>10</v>
      </c>
      <c r="DW34" s="54">
        <f t="shared" si="32"/>
        <v>10</v>
      </c>
    </row>
    <row r="35" spans="1:127" ht="18" x14ac:dyDescent="0.2">
      <c r="A35" s="16"/>
      <c r="B35" s="23" t="s">
        <v>70</v>
      </c>
      <c r="C35" s="494" t="s">
        <v>71</v>
      </c>
      <c r="D35" s="495"/>
      <c r="E35" s="492"/>
      <c r="F35" s="1" t="s">
        <v>60</v>
      </c>
      <c r="G35" s="25">
        <f>IF(A35="",5,A35)</f>
        <v>5</v>
      </c>
      <c r="J35" s="51">
        <f t="shared" si="72"/>
        <v>5</v>
      </c>
      <c r="K35" s="54">
        <f t="shared" si="69"/>
        <v>5</v>
      </c>
      <c r="L35" s="54">
        <f t="shared" si="40"/>
        <v>5</v>
      </c>
      <c r="M35" s="54">
        <f t="shared" si="40"/>
        <v>5</v>
      </c>
      <c r="N35" s="54">
        <f t="shared" si="40"/>
        <v>5</v>
      </c>
      <c r="O35" s="54">
        <f t="shared" si="41"/>
        <v>5</v>
      </c>
      <c r="P35" s="54">
        <f t="shared" si="41"/>
        <v>5</v>
      </c>
      <c r="Q35" s="54">
        <f t="shared" si="41"/>
        <v>5</v>
      </c>
      <c r="R35" s="54">
        <f t="shared" si="42"/>
        <v>5</v>
      </c>
      <c r="S35" s="54">
        <f t="shared" si="42"/>
        <v>5</v>
      </c>
      <c r="T35" s="54">
        <f t="shared" si="42"/>
        <v>5</v>
      </c>
      <c r="U35" s="51">
        <f t="shared" si="70"/>
        <v>5</v>
      </c>
      <c r="V35" s="54">
        <f t="shared" si="71"/>
        <v>5</v>
      </c>
      <c r="W35" s="54">
        <f t="shared" si="71"/>
        <v>5</v>
      </c>
      <c r="X35" s="54">
        <f t="shared" si="71"/>
        <v>5</v>
      </c>
      <c r="Y35" s="54">
        <f t="shared" si="71"/>
        <v>5</v>
      </c>
      <c r="Z35" s="54">
        <f t="shared" si="71"/>
        <v>5</v>
      </c>
      <c r="AA35" s="54">
        <f t="shared" si="71"/>
        <v>5</v>
      </c>
      <c r="AB35" s="54">
        <f t="shared" si="71"/>
        <v>5</v>
      </c>
      <c r="AC35" s="54">
        <f t="shared" si="71"/>
        <v>5</v>
      </c>
      <c r="AD35" s="54">
        <f t="shared" si="71"/>
        <v>5</v>
      </c>
      <c r="AE35" s="54">
        <f t="shared" si="71"/>
        <v>5</v>
      </c>
      <c r="AF35" s="54">
        <f t="shared" si="71"/>
        <v>5</v>
      </c>
      <c r="AG35" s="54">
        <f t="shared" si="71"/>
        <v>5</v>
      </c>
      <c r="AH35" s="54">
        <f t="shared" si="44"/>
        <v>5</v>
      </c>
      <c r="AI35" s="54">
        <f t="shared" si="44"/>
        <v>5</v>
      </c>
      <c r="AJ35" s="54">
        <f t="shared" si="44"/>
        <v>5</v>
      </c>
      <c r="AK35" s="54">
        <f t="shared" si="45"/>
        <v>5</v>
      </c>
      <c r="AL35" s="54">
        <f t="shared" si="45"/>
        <v>5</v>
      </c>
      <c r="AM35" s="54">
        <f t="shared" si="45"/>
        <v>5</v>
      </c>
      <c r="AN35" s="54">
        <f t="shared" si="46"/>
        <v>5</v>
      </c>
      <c r="AO35" s="54">
        <f t="shared" si="46"/>
        <v>5</v>
      </c>
      <c r="AP35" s="54">
        <f t="shared" si="46"/>
        <v>5</v>
      </c>
      <c r="AQ35" s="54">
        <f t="shared" si="46"/>
        <v>5</v>
      </c>
      <c r="AR35" s="54">
        <f t="shared" si="46"/>
        <v>5</v>
      </c>
      <c r="AS35" s="54">
        <f t="shared" si="46"/>
        <v>5</v>
      </c>
      <c r="AT35" s="54">
        <f t="shared" si="46"/>
        <v>5</v>
      </c>
      <c r="AU35" s="54">
        <f t="shared" si="46"/>
        <v>5</v>
      </c>
      <c r="AV35" s="54">
        <f t="shared" si="46"/>
        <v>5</v>
      </c>
      <c r="AW35" s="54">
        <f t="shared" si="46"/>
        <v>5</v>
      </c>
      <c r="AX35" s="54">
        <f t="shared" si="46"/>
        <v>5</v>
      </c>
      <c r="AY35" s="54">
        <f t="shared" si="46"/>
        <v>5</v>
      </c>
      <c r="AZ35" s="54">
        <f t="shared" si="46"/>
        <v>5</v>
      </c>
      <c r="BA35" s="54">
        <f t="shared" si="46"/>
        <v>5</v>
      </c>
      <c r="BB35" s="54">
        <f t="shared" si="46"/>
        <v>5</v>
      </c>
      <c r="BC35" s="54">
        <f t="shared" si="46"/>
        <v>5</v>
      </c>
      <c r="BD35" s="54">
        <f t="shared" si="47"/>
        <v>5</v>
      </c>
      <c r="BE35" s="54">
        <f t="shared" si="47"/>
        <v>5</v>
      </c>
      <c r="BF35" s="54">
        <f t="shared" si="47"/>
        <v>5</v>
      </c>
      <c r="BG35" s="54">
        <f t="shared" si="48"/>
        <v>5</v>
      </c>
      <c r="BH35" s="54">
        <f t="shared" si="48"/>
        <v>5</v>
      </c>
      <c r="BI35" s="54">
        <f t="shared" si="49"/>
        <v>5</v>
      </c>
      <c r="BJ35" s="54">
        <f t="shared" si="49"/>
        <v>5</v>
      </c>
      <c r="BK35" s="54">
        <f t="shared" si="50"/>
        <v>5</v>
      </c>
      <c r="BL35" s="54">
        <f t="shared" si="51"/>
        <v>5</v>
      </c>
      <c r="BM35" s="54">
        <f t="shared" si="51"/>
        <v>5</v>
      </c>
      <c r="BN35" s="54">
        <f t="shared" si="51"/>
        <v>5</v>
      </c>
      <c r="BO35" s="54">
        <f t="shared" si="51"/>
        <v>5</v>
      </c>
      <c r="BP35" s="54">
        <f t="shared" si="52"/>
        <v>5</v>
      </c>
      <c r="BQ35" s="54">
        <f t="shared" si="53"/>
        <v>5</v>
      </c>
      <c r="BR35" s="54">
        <f t="shared" si="53"/>
        <v>5</v>
      </c>
      <c r="BS35" s="54">
        <f t="shared" si="53"/>
        <v>5</v>
      </c>
      <c r="BT35" s="54">
        <f t="shared" si="53"/>
        <v>5</v>
      </c>
      <c r="BU35" s="54">
        <f t="shared" si="54"/>
        <v>5</v>
      </c>
      <c r="BV35" s="54">
        <f t="shared" si="55"/>
        <v>5</v>
      </c>
      <c r="BW35" s="54">
        <f t="shared" si="56"/>
        <v>5</v>
      </c>
      <c r="BX35" s="54">
        <f t="shared" si="56"/>
        <v>5</v>
      </c>
      <c r="BY35" s="54">
        <f t="shared" si="57"/>
        <v>5</v>
      </c>
      <c r="BZ35" s="54">
        <f t="shared" si="57"/>
        <v>5</v>
      </c>
      <c r="CA35" s="54">
        <f t="shared" si="57"/>
        <v>5</v>
      </c>
      <c r="CB35" s="54">
        <f t="shared" si="57"/>
        <v>5</v>
      </c>
      <c r="CC35" s="54">
        <f t="shared" si="58"/>
        <v>5</v>
      </c>
      <c r="CD35" s="54">
        <f t="shared" si="58"/>
        <v>5</v>
      </c>
      <c r="CE35" s="54">
        <f t="shared" si="59"/>
        <v>5</v>
      </c>
      <c r="CF35" s="54">
        <f t="shared" si="60"/>
        <v>5</v>
      </c>
      <c r="CG35" s="54">
        <f t="shared" si="61"/>
        <v>5</v>
      </c>
      <c r="CH35" s="54">
        <f t="shared" si="62"/>
        <v>5</v>
      </c>
      <c r="CI35" s="54">
        <f t="shared" si="62"/>
        <v>5</v>
      </c>
      <c r="CJ35" s="54">
        <f t="shared" si="62"/>
        <v>5</v>
      </c>
      <c r="CK35" s="54">
        <f t="shared" si="62"/>
        <v>5</v>
      </c>
      <c r="CL35" s="54">
        <f t="shared" si="62"/>
        <v>5</v>
      </c>
      <c r="CM35" s="54">
        <f t="shared" si="62"/>
        <v>5</v>
      </c>
      <c r="CN35" s="54">
        <f t="shared" si="62"/>
        <v>5</v>
      </c>
      <c r="CO35" s="54">
        <f t="shared" si="62"/>
        <v>5</v>
      </c>
      <c r="CP35" s="54">
        <f t="shared" si="62"/>
        <v>5</v>
      </c>
      <c r="CQ35" s="54">
        <f t="shared" si="62"/>
        <v>5</v>
      </c>
      <c r="CR35" s="54">
        <f t="shared" si="63"/>
        <v>5</v>
      </c>
      <c r="CS35" s="54">
        <f t="shared" si="63"/>
        <v>5</v>
      </c>
      <c r="CT35" s="54">
        <f t="shared" si="64"/>
        <v>5</v>
      </c>
      <c r="CU35" s="54">
        <f t="shared" si="64"/>
        <v>5</v>
      </c>
      <c r="CV35" s="54">
        <f t="shared" si="65"/>
        <v>5</v>
      </c>
      <c r="CW35" s="54">
        <f t="shared" si="65"/>
        <v>5</v>
      </c>
      <c r="CX35" s="54">
        <f t="shared" si="66"/>
        <v>5</v>
      </c>
      <c r="CY35" s="54">
        <f t="shared" si="66"/>
        <v>5</v>
      </c>
      <c r="CZ35" s="54">
        <f t="shared" si="66"/>
        <v>5</v>
      </c>
      <c r="DA35" s="54">
        <f t="shared" si="66"/>
        <v>5</v>
      </c>
      <c r="DB35" s="54">
        <f t="shared" si="66"/>
        <v>5</v>
      </c>
      <c r="DC35" s="54">
        <f t="shared" si="67"/>
        <v>5</v>
      </c>
      <c r="DD35" s="54">
        <f t="shared" si="67"/>
        <v>5</v>
      </c>
      <c r="DE35" s="54">
        <f t="shared" si="68"/>
        <v>5</v>
      </c>
      <c r="DF35" s="54">
        <f t="shared" si="73"/>
        <v>5</v>
      </c>
      <c r="DG35" s="54">
        <f t="shared" si="74"/>
        <v>5</v>
      </c>
      <c r="DH35" s="54">
        <f t="shared" si="74"/>
        <v>5</v>
      </c>
      <c r="DI35" s="54">
        <f t="shared" si="74"/>
        <v>5</v>
      </c>
      <c r="DJ35" s="54">
        <f t="shared" si="74"/>
        <v>5</v>
      </c>
      <c r="DK35" s="54">
        <f t="shared" si="74"/>
        <v>5</v>
      </c>
      <c r="DL35" s="54">
        <f t="shared" si="74"/>
        <v>5</v>
      </c>
      <c r="DM35" s="54">
        <f t="shared" si="74"/>
        <v>5</v>
      </c>
      <c r="DN35" s="54">
        <f t="shared" si="74"/>
        <v>5</v>
      </c>
      <c r="DO35" s="54">
        <f t="shared" si="75"/>
        <v>5</v>
      </c>
      <c r="DP35" s="54">
        <f t="shared" si="32"/>
        <v>5</v>
      </c>
      <c r="DQ35" s="54">
        <f t="shared" si="32"/>
        <v>5</v>
      </c>
      <c r="DR35" s="54">
        <f t="shared" si="32"/>
        <v>5</v>
      </c>
      <c r="DS35" s="54">
        <f t="shared" si="32"/>
        <v>5</v>
      </c>
      <c r="DT35" s="54">
        <f t="shared" si="32"/>
        <v>5</v>
      </c>
      <c r="DU35" s="54">
        <f t="shared" si="32"/>
        <v>5</v>
      </c>
      <c r="DV35" s="54">
        <f t="shared" si="32"/>
        <v>5</v>
      </c>
      <c r="DW35" s="54">
        <f t="shared" si="32"/>
        <v>5</v>
      </c>
    </row>
    <row r="36" spans="1:127" ht="21" x14ac:dyDescent="0.2">
      <c r="A36" s="16">
        <f>入力シート_ジクロロメタン!Q13</f>
        <v>100</v>
      </c>
      <c r="B36" s="23" t="s">
        <v>72</v>
      </c>
      <c r="C36" s="494" t="s">
        <v>73</v>
      </c>
      <c r="D36" s="495"/>
      <c r="E36" s="492"/>
      <c r="F36" s="1" t="s">
        <v>60</v>
      </c>
      <c r="G36" s="25">
        <f>IF(A36="",10,A36)</f>
        <v>100</v>
      </c>
      <c r="H36" s="26"/>
      <c r="J36" s="51">
        <f t="shared" si="72"/>
        <v>100</v>
      </c>
      <c r="K36" s="54">
        <f t="shared" si="69"/>
        <v>100</v>
      </c>
      <c r="L36" s="54">
        <f t="shared" si="40"/>
        <v>100</v>
      </c>
      <c r="M36" s="54">
        <f t="shared" si="40"/>
        <v>100</v>
      </c>
      <c r="N36" s="54">
        <f t="shared" si="40"/>
        <v>100</v>
      </c>
      <c r="O36" s="54">
        <f t="shared" si="41"/>
        <v>100</v>
      </c>
      <c r="P36" s="54">
        <f t="shared" si="41"/>
        <v>100</v>
      </c>
      <c r="Q36" s="54">
        <f t="shared" si="41"/>
        <v>100</v>
      </c>
      <c r="R36" s="54">
        <f t="shared" si="42"/>
        <v>100</v>
      </c>
      <c r="S36" s="54">
        <f t="shared" si="42"/>
        <v>100</v>
      </c>
      <c r="T36" s="54">
        <f t="shared" si="42"/>
        <v>100</v>
      </c>
      <c r="U36" s="51">
        <f t="shared" si="70"/>
        <v>100</v>
      </c>
      <c r="V36" s="54">
        <f t="shared" si="71"/>
        <v>100</v>
      </c>
      <c r="W36" s="54">
        <f t="shared" si="71"/>
        <v>100</v>
      </c>
      <c r="X36" s="54">
        <f t="shared" si="71"/>
        <v>100</v>
      </c>
      <c r="Y36" s="54">
        <f t="shared" si="71"/>
        <v>100</v>
      </c>
      <c r="Z36" s="54">
        <f t="shared" si="71"/>
        <v>100</v>
      </c>
      <c r="AA36" s="54">
        <f t="shared" si="71"/>
        <v>100</v>
      </c>
      <c r="AB36" s="54">
        <f t="shared" si="71"/>
        <v>100</v>
      </c>
      <c r="AC36" s="54">
        <f t="shared" si="71"/>
        <v>100</v>
      </c>
      <c r="AD36" s="54">
        <f t="shared" si="71"/>
        <v>100</v>
      </c>
      <c r="AE36" s="54">
        <f t="shared" si="71"/>
        <v>100</v>
      </c>
      <c r="AF36" s="54">
        <f t="shared" si="71"/>
        <v>100</v>
      </c>
      <c r="AG36" s="54">
        <f t="shared" si="71"/>
        <v>100</v>
      </c>
      <c r="AH36" s="54">
        <f t="shared" si="44"/>
        <v>100</v>
      </c>
      <c r="AI36" s="54">
        <f t="shared" si="44"/>
        <v>100</v>
      </c>
      <c r="AJ36" s="54">
        <f t="shared" si="44"/>
        <v>100</v>
      </c>
      <c r="AK36" s="54">
        <f t="shared" si="45"/>
        <v>100</v>
      </c>
      <c r="AL36" s="54">
        <f t="shared" si="45"/>
        <v>100</v>
      </c>
      <c r="AM36" s="54">
        <f t="shared" si="45"/>
        <v>100</v>
      </c>
      <c r="AN36" s="54">
        <f t="shared" si="46"/>
        <v>100</v>
      </c>
      <c r="AO36" s="54">
        <f t="shared" si="46"/>
        <v>100</v>
      </c>
      <c r="AP36" s="54">
        <f t="shared" si="46"/>
        <v>100</v>
      </c>
      <c r="AQ36" s="54">
        <f t="shared" si="46"/>
        <v>100</v>
      </c>
      <c r="AR36" s="54">
        <f t="shared" si="46"/>
        <v>100</v>
      </c>
      <c r="AS36" s="54">
        <f t="shared" si="46"/>
        <v>100</v>
      </c>
      <c r="AT36" s="54">
        <f t="shared" si="46"/>
        <v>100</v>
      </c>
      <c r="AU36" s="54">
        <f t="shared" si="46"/>
        <v>100</v>
      </c>
      <c r="AV36" s="54">
        <f t="shared" si="46"/>
        <v>100</v>
      </c>
      <c r="AW36" s="54">
        <f t="shared" si="46"/>
        <v>100</v>
      </c>
      <c r="AX36" s="54">
        <f t="shared" si="46"/>
        <v>100</v>
      </c>
      <c r="AY36" s="54">
        <f t="shared" si="46"/>
        <v>100</v>
      </c>
      <c r="AZ36" s="54">
        <f t="shared" si="46"/>
        <v>100</v>
      </c>
      <c r="BA36" s="54">
        <f t="shared" si="46"/>
        <v>100</v>
      </c>
      <c r="BB36" s="54">
        <f t="shared" si="46"/>
        <v>100</v>
      </c>
      <c r="BC36" s="54">
        <f t="shared" si="46"/>
        <v>100</v>
      </c>
      <c r="BD36" s="54">
        <f t="shared" si="47"/>
        <v>100</v>
      </c>
      <c r="BE36" s="54">
        <f t="shared" si="47"/>
        <v>100</v>
      </c>
      <c r="BF36" s="54">
        <f t="shared" si="47"/>
        <v>100</v>
      </c>
      <c r="BG36" s="54">
        <f t="shared" si="48"/>
        <v>100</v>
      </c>
      <c r="BH36" s="54">
        <f t="shared" si="48"/>
        <v>100</v>
      </c>
      <c r="BI36" s="54">
        <f t="shared" si="49"/>
        <v>100</v>
      </c>
      <c r="BJ36" s="54">
        <f t="shared" si="49"/>
        <v>100</v>
      </c>
      <c r="BK36" s="54">
        <f t="shared" si="50"/>
        <v>100</v>
      </c>
      <c r="BL36" s="54">
        <f t="shared" si="51"/>
        <v>100</v>
      </c>
      <c r="BM36" s="54">
        <f t="shared" si="51"/>
        <v>100</v>
      </c>
      <c r="BN36" s="54">
        <f t="shared" si="51"/>
        <v>100</v>
      </c>
      <c r="BO36" s="54">
        <f t="shared" si="51"/>
        <v>100</v>
      </c>
      <c r="BP36" s="54">
        <f t="shared" si="52"/>
        <v>100</v>
      </c>
      <c r="BQ36" s="54">
        <f t="shared" si="53"/>
        <v>100</v>
      </c>
      <c r="BR36" s="54">
        <f t="shared" si="53"/>
        <v>100</v>
      </c>
      <c r="BS36" s="54">
        <f t="shared" si="53"/>
        <v>100</v>
      </c>
      <c r="BT36" s="54">
        <f t="shared" si="53"/>
        <v>100</v>
      </c>
      <c r="BU36" s="54">
        <f t="shared" si="54"/>
        <v>100</v>
      </c>
      <c r="BV36" s="54">
        <f t="shared" si="55"/>
        <v>100</v>
      </c>
      <c r="BW36" s="54">
        <f t="shared" si="56"/>
        <v>100</v>
      </c>
      <c r="BX36" s="54">
        <f t="shared" si="56"/>
        <v>100</v>
      </c>
      <c r="BY36" s="54">
        <f t="shared" si="57"/>
        <v>100</v>
      </c>
      <c r="BZ36" s="54">
        <f t="shared" si="57"/>
        <v>100</v>
      </c>
      <c r="CA36" s="54">
        <f t="shared" si="57"/>
        <v>100</v>
      </c>
      <c r="CB36" s="54">
        <f t="shared" si="57"/>
        <v>100</v>
      </c>
      <c r="CC36" s="54">
        <f t="shared" si="58"/>
        <v>100</v>
      </c>
      <c r="CD36" s="54">
        <f t="shared" si="58"/>
        <v>100</v>
      </c>
      <c r="CE36" s="54">
        <f t="shared" si="59"/>
        <v>100</v>
      </c>
      <c r="CF36" s="54">
        <f t="shared" si="60"/>
        <v>100</v>
      </c>
      <c r="CG36" s="54">
        <f t="shared" si="61"/>
        <v>100</v>
      </c>
      <c r="CH36" s="54">
        <f t="shared" si="62"/>
        <v>100</v>
      </c>
      <c r="CI36" s="54">
        <f t="shared" si="62"/>
        <v>100</v>
      </c>
      <c r="CJ36" s="54">
        <f t="shared" si="62"/>
        <v>100</v>
      </c>
      <c r="CK36" s="54">
        <f t="shared" si="62"/>
        <v>100</v>
      </c>
      <c r="CL36" s="54">
        <f t="shared" si="62"/>
        <v>100</v>
      </c>
      <c r="CM36" s="54">
        <f t="shared" si="62"/>
        <v>100</v>
      </c>
      <c r="CN36" s="54">
        <f t="shared" si="62"/>
        <v>100</v>
      </c>
      <c r="CO36" s="54">
        <f t="shared" si="62"/>
        <v>100</v>
      </c>
      <c r="CP36" s="54">
        <f t="shared" si="62"/>
        <v>100</v>
      </c>
      <c r="CQ36" s="54">
        <f t="shared" si="62"/>
        <v>100</v>
      </c>
      <c r="CR36" s="54">
        <f t="shared" si="63"/>
        <v>100</v>
      </c>
      <c r="CS36" s="54">
        <f t="shared" si="63"/>
        <v>100</v>
      </c>
      <c r="CT36" s="54">
        <f t="shared" si="64"/>
        <v>100</v>
      </c>
      <c r="CU36" s="54">
        <f t="shared" si="64"/>
        <v>100</v>
      </c>
      <c r="CV36" s="54">
        <f t="shared" si="65"/>
        <v>100</v>
      </c>
      <c r="CW36" s="54">
        <f t="shared" si="65"/>
        <v>100</v>
      </c>
      <c r="CX36" s="54">
        <f t="shared" si="66"/>
        <v>100</v>
      </c>
      <c r="CY36" s="54">
        <f t="shared" si="66"/>
        <v>100</v>
      </c>
      <c r="CZ36" s="54">
        <f t="shared" si="66"/>
        <v>100</v>
      </c>
      <c r="DA36" s="54">
        <f t="shared" si="66"/>
        <v>100</v>
      </c>
      <c r="DB36" s="54">
        <f t="shared" si="66"/>
        <v>100</v>
      </c>
      <c r="DC36" s="54">
        <f t="shared" si="67"/>
        <v>100</v>
      </c>
      <c r="DD36" s="54">
        <f t="shared" si="67"/>
        <v>100</v>
      </c>
      <c r="DE36" s="54">
        <f t="shared" si="68"/>
        <v>100</v>
      </c>
      <c r="DF36" s="54">
        <f t="shared" si="73"/>
        <v>100</v>
      </c>
      <c r="DG36" s="54">
        <f t="shared" si="74"/>
        <v>100</v>
      </c>
      <c r="DH36" s="54">
        <f t="shared" si="74"/>
        <v>100</v>
      </c>
      <c r="DI36" s="54">
        <f t="shared" si="74"/>
        <v>100</v>
      </c>
      <c r="DJ36" s="54">
        <f t="shared" si="74"/>
        <v>100</v>
      </c>
      <c r="DK36" s="54">
        <f t="shared" si="74"/>
        <v>100</v>
      </c>
      <c r="DL36" s="54">
        <f t="shared" si="74"/>
        <v>100</v>
      </c>
      <c r="DM36" s="54">
        <f t="shared" si="74"/>
        <v>100</v>
      </c>
      <c r="DN36" s="54">
        <f t="shared" si="74"/>
        <v>100</v>
      </c>
      <c r="DO36" s="54">
        <f t="shared" si="75"/>
        <v>100</v>
      </c>
      <c r="DP36" s="54">
        <f t="shared" si="32"/>
        <v>100</v>
      </c>
      <c r="DQ36" s="54">
        <f t="shared" si="32"/>
        <v>100</v>
      </c>
      <c r="DR36" s="54">
        <f t="shared" si="32"/>
        <v>100</v>
      </c>
      <c r="DS36" s="54">
        <f t="shared" si="32"/>
        <v>100</v>
      </c>
      <c r="DT36" s="54">
        <f t="shared" si="32"/>
        <v>100</v>
      </c>
      <c r="DU36" s="54">
        <f t="shared" si="32"/>
        <v>100</v>
      </c>
      <c r="DV36" s="54">
        <f t="shared" si="32"/>
        <v>100</v>
      </c>
      <c r="DW36" s="54">
        <f t="shared" si="32"/>
        <v>100</v>
      </c>
    </row>
    <row r="37" spans="1:127" ht="20.5" x14ac:dyDescent="0.2">
      <c r="A37" s="16">
        <f>入力シート_ジクロロメタン!Q14</f>
        <v>10</v>
      </c>
      <c r="B37" s="23" t="s">
        <v>74</v>
      </c>
      <c r="C37" s="494" t="s">
        <v>75</v>
      </c>
      <c r="D37" s="495"/>
      <c r="E37" s="492"/>
      <c r="F37" s="1" t="s">
        <v>60</v>
      </c>
      <c r="G37" s="25">
        <f>IF(A37="",1,A37)</f>
        <v>10</v>
      </c>
      <c r="J37" s="51">
        <f t="shared" si="72"/>
        <v>10</v>
      </c>
      <c r="K37" s="54">
        <f t="shared" si="69"/>
        <v>10</v>
      </c>
      <c r="L37" s="54">
        <f t="shared" si="40"/>
        <v>10</v>
      </c>
      <c r="M37" s="54">
        <f t="shared" si="40"/>
        <v>10</v>
      </c>
      <c r="N37" s="54">
        <f t="shared" si="40"/>
        <v>10</v>
      </c>
      <c r="O37" s="54">
        <f t="shared" si="41"/>
        <v>10</v>
      </c>
      <c r="P37" s="54">
        <f t="shared" si="41"/>
        <v>10</v>
      </c>
      <c r="Q37" s="54">
        <f t="shared" si="41"/>
        <v>10</v>
      </c>
      <c r="R37" s="54">
        <f t="shared" si="42"/>
        <v>10</v>
      </c>
      <c r="S37" s="54">
        <f t="shared" si="42"/>
        <v>10</v>
      </c>
      <c r="T37" s="54">
        <f t="shared" si="42"/>
        <v>10</v>
      </c>
      <c r="U37" s="51">
        <f t="shared" si="70"/>
        <v>10</v>
      </c>
      <c r="V37" s="54">
        <f t="shared" si="71"/>
        <v>10</v>
      </c>
      <c r="W37" s="54">
        <f t="shared" si="71"/>
        <v>10</v>
      </c>
      <c r="X37" s="54">
        <f t="shared" si="71"/>
        <v>10</v>
      </c>
      <c r="Y37" s="54">
        <f t="shared" si="71"/>
        <v>10</v>
      </c>
      <c r="Z37" s="54">
        <f t="shared" si="71"/>
        <v>10</v>
      </c>
      <c r="AA37" s="54">
        <f t="shared" si="71"/>
        <v>10</v>
      </c>
      <c r="AB37" s="54">
        <f t="shared" si="71"/>
        <v>10</v>
      </c>
      <c r="AC37" s="54">
        <f t="shared" si="71"/>
        <v>10</v>
      </c>
      <c r="AD37" s="54">
        <f t="shared" si="71"/>
        <v>10</v>
      </c>
      <c r="AE37" s="54">
        <f t="shared" si="71"/>
        <v>10</v>
      </c>
      <c r="AF37" s="54">
        <f t="shared" si="71"/>
        <v>10</v>
      </c>
      <c r="AG37" s="54">
        <f t="shared" si="71"/>
        <v>10</v>
      </c>
      <c r="AH37" s="54">
        <f t="shared" si="44"/>
        <v>10</v>
      </c>
      <c r="AI37" s="54">
        <f t="shared" si="44"/>
        <v>10</v>
      </c>
      <c r="AJ37" s="54">
        <f t="shared" si="44"/>
        <v>10</v>
      </c>
      <c r="AK37" s="54">
        <f t="shared" si="45"/>
        <v>10</v>
      </c>
      <c r="AL37" s="54">
        <f t="shared" si="45"/>
        <v>10</v>
      </c>
      <c r="AM37" s="54">
        <f t="shared" si="45"/>
        <v>10</v>
      </c>
      <c r="AN37" s="54">
        <f t="shared" si="46"/>
        <v>10</v>
      </c>
      <c r="AO37" s="54">
        <f t="shared" si="46"/>
        <v>10</v>
      </c>
      <c r="AP37" s="54">
        <f t="shared" si="46"/>
        <v>10</v>
      </c>
      <c r="AQ37" s="54">
        <f t="shared" si="46"/>
        <v>10</v>
      </c>
      <c r="AR37" s="54">
        <f t="shared" si="46"/>
        <v>10</v>
      </c>
      <c r="AS37" s="54">
        <f t="shared" si="46"/>
        <v>10</v>
      </c>
      <c r="AT37" s="54">
        <f t="shared" si="46"/>
        <v>10</v>
      </c>
      <c r="AU37" s="54">
        <f t="shared" si="46"/>
        <v>10</v>
      </c>
      <c r="AV37" s="54">
        <f t="shared" si="46"/>
        <v>10</v>
      </c>
      <c r="AW37" s="54">
        <f t="shared" si="46"/>
        <v>10</v>
      </c>
      <c r="AX37" s="54">
        <f t="shared" si="46"/>
        <v>10</v>
      </c>
      <c r="AY37" s="54">
        <f t="shared" si="46"/>
        <v>10</v>
      </c>
      <c r="AZ37" s="54">
        <f t="shared" si="46"/>
        <v>10</v>
      </c>
      <c r="BA37" s="54">
        <f t="shared" si="46"/>
        <v>10</v>
      </c>
      <c r="BB37" s="54">
        <f t="shared" si="46"/>
        <v>10</v>
      </c>
      <c r="BC37" s="54">
        <f t="shared" si="46"/>
        <v>10</v>
      </c>
      <c r="BD37" s="54">
        <f t="shared" si="47"/>
        <v>10</v>
      </c>
      <c r="BE37" s="54">
        <f t="shared" si="47"/>
        <v>10</v>
      </c>
      <c r="BF37" s="54">
        <f t="shared" si="47"/>
        <v>10</v>
      </c>
      <c r="BG37" s="54">
        <f t="shared" si="48"/>
        <v>10</v>
      </c>
      <c r="BH37" s="54">
        <f t="shared" si="48"/>
        <v>10</v>
      </c>
      <c r="BI37" s="54">
        <f t="shared" si="49"/>
        <v>10</v>
      </c>
      <c r="BJ37" s="54">
        <f t="shared" si="49"/>
        <v>10</v>
      </c>
      <c r="BK37" s="54">
        <f t="shared" si="50"/>
        <v>10</v>
      </c>
      <c r="BL37" s="54">
        <f t="shared" si="51"/>
        <v>10</v>
      </c>
      <c r="BM37" s="54">
        <f t="shared" si="51"/>
        <v>10</v>
      </c>
      <c r="BN37" s="54">
        <f t="shared" si="51"/>
        <v>10</v>
      </c>
      <c r="BO37" s="54">
        <f t="shared" si="51"/>
        <v>10</v>
      </c>
      <c r="BP37" s="54">
        <f t="shared" si="52"/>
        <v>10</v>
      </c>
      <c r="BQ37" s="54">
        <f t="shared" si="53"/>
        <v>10</v>
      </c>
      <c r="BR37" s="54">
        <f t="shared" si="53"/>
        <v>10</v>
      </c>
      <c r="BS37" s="54">
        <f t="shared" si="53"/>
        <v>10</v>
      </c>
      <c r="BT37" s="54">
        <f t="shared" si="53"/>
        <v>10</v>
      </c>
      <c r="BU37" s="54">
        <f t="shared" si="54"/>
        <v>10</v>
      </c>
      <c r="BV37" s="54">
        <f t="shared" si="55"/>
        <v>10</v>
      </c>
      <c r="BW37" s="54">
        <f t="shared" si="56"/>
        <v>10</v>
      </c>
      <c r="BX37" s="54">
        <f t="shared" si="56"/>
        <v>10</v>
      </c>
      <c r="BY37" s="54">
        <f t="shared" si="57"/>
        <v>10</v>
      </c>
      <c r="BZ37" s="54">
        <f t="shared" si="57"/>
        <v>10</v>
      </c>
      <c r="CA37" s="54">
        <f t="shared" si="57"/>
        <v>10</v>
      </c>
      <c r="CB37" s="54">
        <f t="shared" si="57"/>
        <v>10</v>
      </c>
      <c r="CC37" s="54">
        <f t="shared" si="58"/>
        <v>10</v>
      </c>
      <c r="CD37" s="54">
        <f t="shared" si="58"/>
        <v>10</v>
      </c>
      <c r="CE37" s="54">
        <f t="shared" si="59"/>
        <v>10</v>
      </c>
      <c r="CF37" s="54">
        <f t="shared" si="60"/>
        <v>10</v>
      </c>
      <c r="CG37" s="54">
        <f t="shared" si="61"/>
        <v>10</v>
      </c>
      <c r="CH37" s="54">
        <f t="shared" si="62"/>
        <v>10</v>
      </c>
      <c r="CI37" s="54">
        <f t="shared" si="62"/>
        <v>10</v>
      </c>
      <c r="CJ37" s="54">
        <f t="shared" si="62"/>
        <v>10</v>
      </c>
      <c r="CK37" s="54">
        <f t="shared" si="62"/>
        <v>10</v>
      </c>
      <c r="CL37" s="54">
        <f t="shared" si="62"/>
        <v>10</v>
      </c>
      <c r="CM37" s="54">
        <f t="shared" si="62"/>
        <v>10</v>
      </c>
      <c r="CN37" s="54">
        <f t="shared" si="62"/>
        <v>10</v>
      </c>
      <c r="CO37" s="54">
        <f t="shared" si="62"/>
        <v>10</v>
      </c>
      <c r="CP37" s="54">
        <f t="shared" si="62"/>
        <v>10</v>
      </c>
      <c r="CQ37" s="54">
        <f t="shared" si="62"/>
        <v>10</v>
      </c>
      <c r="CR37" s="54">
        <f t="shared" si="63"/>
        <v>10</v>
      </c>
      <c r="CS37" s="54">
        <f t="shared" si="63"/>
        <v>10</v>
      </c>
      <c r="CT37" s="54">
        <f t="shared" si="64"/>
        <v>10</v>
      </c>
      <c r="CU37" s="54">
        <f t="shared" si="64"/>
        <v>10</v>
      </c>
      <c r="CV37" s="54">
        <f t="shared" si="65"/>
        <v>10</v>
      </c>
      <c r="CW37" s="54">
        <f t="shared" si="65"/>
        <v>10</v>
      </c>
      <c r="CX37" s="54">
        <f t="shared" si="66"/>
        <v>10</v>
      </c>
      <c r="CY37" s="54">
        <f t="shared" si="66"/>
        <v>10</v>
      </c>
      <c r="CZ37" s="54">
        <f t="shared" si="66"/>
        <v>10</v>
      </c>
      <c r="DA37" s="54">
        <f t="shared" si="66"/>
        <v>10</v>
      </c>
      <c r="DB37" s="54">
        <f t="shared" si="66"/>
        <v>10</v>
      </c>
      <c r="DC37" s="54">
        <f t="shared" si="67"/>
        <v>10</v>
      </c>
      <c r="DD37" s="54">
        <f t="shared" si="67"/>
        <v>10</v>
      </c>
      <c r="DE37" s="54">
        <f t="shared" si="68"/>
        <v>10</v>
      </c>
      <c r="DF37" s="54">
        <f t="shared" si="73"/>
        <v>10</v>
      </c>
      <c r="DG37" s="54">
        <f t="shared" si="74"/>
        <v>10</v>
      </c>
      <c r="DH37" s="54">
        <f t="shared" si="74"/>
        <v>10</v>
      </c>
      <c r="DI37" s="54">
        <f t="shared" si="74"/>
        <v>10</v>
      </c>
      <c r="DJ37" s="54">
        <f t="shared" si="74"/>
        <v>10</v>
      </c>
      <c r="DK37" s="54">
        <f t="shared" si="74"/>
        <v>10</v>
      </c>
      <c r="DL37" s="54">
        <f t="shared" si="74"/>
        <v>10</v>
      </c>
      <c r="DM37" s="54">
        <f t="shared" si="74"/>
        <v>10</v>
      </c>
      <c r="DN37" s="54">
        <f t="shared" si="74"/>
        <v>10</v>
      </c>
      <c r="DO37" s="54">
        <f t="shared" si="75"/>
        <v>10</v>
      </c>
      <c r="DP37" s="54">
        <f t="shared" si="32"/>
        <v>10</v>
      </c>
      <c r="DQ37" s="54">
        <f t="shared" si="32"/>
        <v>10</v>
      </c>
      <c r="DR37" s="54">
        <f t="shared" si="32"/>
        <v>10</v>
      </c>
      <c r="DS37" s="54">
        <f t="shared" si="32"/>
        <v>10</v>
      </c>
      <c r="DT37" s="54">
        <f t="shared" si="32"/>
        <v>10</v>
      </c>
      <c r="DU37" s="54">
        <f t="shared" si="32"/>
        <v>10</v>
      </c>
      <c r="DV37" s="54">
        <f t="shared" si="32"/>
        <v>10</v>
      </c>
      <c r="DW37" s="54">
        <f t="shared" si="32"/>
        <v>10</v>
      </c>
    </row>
    <row r="38" spans="1:127" ht="21" x14ac:dyDescent="0.2">
      <c r="A38" s="16">
        <f>+G37</f>
        <v>10</v>
      </c>
      <c r="B38" s="23" t="s">
        <v>76</v>
      </c>
      <c r="C38" s="494" t="s">
        <v>77</v>
      </c>
      <c r="D38" s="495"/>
      <c r="E38" s="492"/>
      <c r="F38" s="1" t="s">
        <v>60</v>
      </c>
      <c r="G38" s="25">
        <f>IF(A38="",1,A38)</f>
        <v>10</v>
      </c>
      <c r="J38" s="51">
        <f t="shared" si="72"/>
        <v>10</v>
      </c>
      <c r="K38" s="54">
        <f t="shared" si="69"/>
        <v>10</v>
      </c>
      <c r="L38" s="54">
        <f t="shared" si="40"/>
        <v>10</v>
      </c>
      <c r="M38" s="54">
        <f t="shared" si="40"/>
        <v>10</v>
      </c>
      <c r="N38" s="54">
        <f t="shared" si="40"/>
        <v>10</v>
      </c>
      <c r="O38" s="54">
        <f t="shared" si="41"/>
        <v>10</v>
      </c>
      <c r="P38" s="54">
        <f t="shared" si="41"/>
        <v>10</v>
      </c>
      <c r="Q38" s="54">
        <f t="shared" si="41"/>
        <v>10</v>
      </c>
      <c r="R38" s="54">
        <f t="shared" si="42"/>
        <v>10</v>
      </c>
      <c r="S38" s="54">
        <f t="shared" si="42"/>
        <v>10</v>
      </c>
      <c r="T38" s="54">
        <f t="shared" si="42"/>
        <v>10</v>
      </c>
      <c r="U38" s="51">
        <f t="shared" si="70"/>
        <v>10</v>
      </c>
      <c r="V38" s="54">
        <f t="shared" si="71"/>
        <v>10</v>
      </c>
      <c r="W38" s="54">
        <f t="shared" si="71"/>
        <v>10</v>
      </c>
      <c r="X38" s="54">
        <f t="shared" si="71"/>
        <v>10</v>
      </c>
      <c r="Y38" s="54">
        <f t="shared" si="71"/>
        <v>10</v>
      </c>
      <c r="Z38" s="54">
        <f t="shared" si="71"/>
        <v>10</v>
      </c>
      <c r="AA38" s="54">
        <f t="shared" si="71"/>
        <v>10</v>
      </c>
      <c r="AB38" s="54">
        <f t="shared" si="71"/>
        <v>10</v>
      </c>
      <c r="AC38" s="54">
        <f t="shared" si="71"/>
        <v>10</v>
      </c>
      <c r="AD38" s="54">
        <f t="shared" si="71"/>
        <v>10</v>
      </c>
      <c r="AE38" s="54">
        <f t="shared" si="71"/>
        <v>10</v>
      </c>
      <c r="AF38" s="54">
        <f t="shared" si="71"/>
        <v>10</v>
      </c>
      <c r="AG38" s="54">
        <f t="shared" si="71"/>
        <v>10</v>
      </c>
      <c r="AH38" s="54">
        <f t="shared" si="44"/>
        <v>10</v>
      </c>
      <c r="AI38" s="54">
        <f t="shared" si="44"/>
        <v>10</v>
      </c>
      <c r="AJ38" s="54">
        <f t="shared" si="44"/>
        <v>10</v>
      </c>
      <c r="AK38" s="54">
        <f t="shared" si="45"/>
        <v>10</v>
      </c>
      <c r="AL38" s="54">
        <f t="shared" si="45"/>
        <v>10</v>
      </c>
      <c r="AM38" s="54">
        <f t="shared" si="45"/>
        <v>10</v>
      </c>
      <c r="AN38" s="54">
        <f t="shared" si="46"/>
        <v>10</v>
      </c>
      <c r="AO38" s="54">
        <f t="shared" si="46"/>
        <v>10</v>
      </c>
      <c r="AP38" s="54">
        <f t="shared" si="46"/>
        <v>10</v>
      </c>
      <c r="AQ38" s="54">
        <f t="shared" si="46"/>
        <v>10</v>
      </c>
      <c r="AR38" s="54">
        <f t="shared" si="46"/>
        <v>10</v>
      </c>
      <c r="AS38" s="54">
        <f t="shared" si="46"/>
        <v>10</v>
      </c>
      <c r="AT38" s="54">
        <f t="shared" si="46"/>
        <v>10</v>
      </c>
      <c r="AU38" s="54">
        <f t="shared" si="46"/>
        <v>10</v>
      </c>
      <c r="AV38" s="54">
        <f t="shared" si="46"/>
        <v>10</v>
      </c>
      <c r="AW38" s="54">
        <f t="shared" si="46"/>
        <v>10</v>
      </c>
      <c r="AX38" s="54">
        <f t="shared" si="46"/>
        <v>10</v>
      </c>
      <c r="AY38" s="54">
        <f t="shared" si="46"/>
        <v>10</v>
      </c>
      <c r="AZ38" s="54">
        <f t="shared" si="46"/>
        <v>10</v>
      </c>
      <c r="BA38" s="54">
        <f t="shared" si="46"/>
        <v>10</v>
      </c>
      <c r="BB38" s="54">
        <f t="shared" si="46"/>
        <v>10</v>
      </c>
      <c r="BC38" s="54">
        <f t="shared" si="46"/>
        <v>10</v>
      </c>
      <c r="BD38" s="54">
        <f t="shared" si="47"/>
        <v>10</v>
      </c>
      <c r="BE38" s="54">
        <f t="shared" si="47"/>
        <v>10</v>
      </c>
      <c r="BF38" s="54">
        <f t="shared" si="47"/>
        <v>10</v>
      </c>
      <c r="BG38" s="54">
        <f t="shared" si="48"/>
        <v>10</v>
      </c>
      <c r="BH38" s="54">
        <f t="shared" si="48"/>
        <v>10</v>
      </c>
      <c r="BI38" s="54">
        <f t="shared" si="49"/>
        <v>10</v>
      </c>
      <c r="BJ38" s="54">
        <f t="shared" si="49"/>
        <v>10</v>
      </c>
      <c r="BK38" s="54">
        <f t="shared" si="50"/>
        <v>10</v>
      </c>
      <c r="BL38" s="54">
        <f t="shared" si="51"/>
        <v>10</v>
      </c>
      <c r="BM38" s="54">
        <f t="shared" si="51"/>
        <v>10</v>
      </c>
      <c r="BN38" s="54">
        <f t="shared" si="51"/>
        <v>10</v>
      </c>
      <c r="BO38" s="54">
        <f t="shared" si="51"/>
        <v>10</v>
      </c>
      <c r="BP38" s="54">
        <f t="shared" si="52"/>
        <v>10</v>
      </c>
      <c r="BQ38" s="54">
        <f t="shared" si="53"/>
        <v>10</v>
      </c>
      <c r="BR38" s="54">
        <f t="shared" si="53"/>
        <v>10</v>
      </c>
      <c r="BS38" s="54">
        <f t="shared" si="53"/>
        <v>10</v>
      </c>
      <c r="BT38" s="54">
        <f t="shared" si="53"/>
        <v>10</v>
      </c>
      <c r="BU38" s="54">
        <f t="shared" si="54"/>
        <v>10</v>
      </c>
      <c r="BV38" s="54">
        <f t="shared" si="55"/>
        <v>10</v>
      </c>
      <c r="BW38" s="54">
        <f t="shared" si="56"/>
        <v>10</v>
      </c>
      <c r="BX38" s="54">
        <f t="shared" si="56"/>
        <v>10</v>
      </c>
      <c r="BY38" s="54">
        <f t="shared" si="57"/>
        <v>10</v>
      </c>
      <c r="BZ38" s="54">
        <f t="shared" si="57"/>
        <v>10</v>
      </c>
      <c r="CA38" s="54">
        <f t="shared" si="57"/>
        <v>10</v>
      </c>
      <c r="CB38" s="54">
        <f t="shared" si="57"/>
        <v>10</v>
      </c>
      <c r="CC38" s="54">
        <f t="shared" si="58"/>
        <v>10</v>
      </c>
      <c r="CD38" s="54">
        <f t="shared" si="58"/>
        <v>10</v>
      </c>
      <c r="CE38" s="54">
        <f t="shared" si="59"/>
        <v>10</v>
      </c>
      <c r="CF38" s="54">
        <f t="shared" si="60"/>
        <v>10</v>
      </c>
      <c r="CG38" s="54">
        <f t="shared" si="61"/>
        <v>10</v>
      </c>
      <c r="CH38" s="54">
        <f t="shared" si="62"/>
        <v>10</v>
      </c>
      <c r="CI38" s="54">
        <f t="shared" si="62"/>
        <v>10</v>
      </c>
      <c r="CJ38" s="54">
        <f t="shared" si="62"/>
        <v>10</v>
      </c>
      <c r="CK38" s="54">
        <f t="shared" si="62"/>
        <v>10</v>
      </c>
      <c r="CL38" s="54">
        <f t="shared" si="62"/>
        <v>10</v>
      </c>
      <c r="CM38" s="54">
        <f t="shared" si="62"/>
        <v>10</v>
      </c>
      <c r="CN38" s="54">
        <f t="shared" si="62"/>
        <v>10</v>
      </c>
      <c r="CO38" s="54">
        <f t="shared" si="62"/>
        <v>10</v>
      </c>
      <c r="CP38" s="54">
        <f t="shared" si="62"/>
        <v>10</v>
      </c>
      <c r="CQ38" s="54">
        <f t="shared" si="62"/>
        <v>10</v>
      </c>
      <c r="CR38" s="54">
        <f t="shared" si="63"/>
        <v>10</v>
      </c>
      <c r="CS38" s="54">
        <f t="shared" si="63"/>
        <v>10</v>
      </c>
      <c r="CT38" s="54">
        <f t="shared" si="64"/>
        <v>10</v>
      </c>
      <c r="CU38" s="54">
        <f t="shared" si="64"/>
        <v>10</v>
      </c>
      <c r="CV38" s="54">
        <f t="shared" si="65"/>
        <v>10</v>
      </c>
      <c r="CW38" s="54">
        <f t="shared" si="65"/>
        <v>10</v>
      </c>
      <c r="CX38" s="54">
        <f t="shared" si="66"/>
        <v>10</v>
      </c>
      <c r="CY38" s="54">
        <f t="shared" si="66"/>
        <v>10</v>
      </c>
      <c r="CZ38" s="54">
        <f t="shared" si="66"/>
        <v>10</v>
      </c>
      <c r="DA38" s="54">
        <f t="shared" si="66"/>
        <v>10</v>
      </c>
      <c r="DB38" s="54">
        <f t="shared" si="66"/>
        <v>10</v>
      </c>
      <c r="DC38" s="54">
        <f t="shared" si="67"/>
        <v>10</v>
      </c>
      <c r="DD38" s="54">
        <f t="shared" si="67"/>
        <v>10</v>
      </c>
      <c r="DE38" s="54">
        <f t="shared" si="68"/>
        <v>10</v>
      </c>
      <c r="DF38" s="54">
        <f t="shared" si="73"/>
        <v>10</v>
      </c>
      <c r="DG38" s="54">
        <f t="shared" si="74"/>
        <v>10</v>
      </c>
      <c r="DH38" s="54">
        <f t="shared" si="74"/>
        <v>10</v>
      </c>
      <c r="DI38" s="54">
        <f t="shared" si="74"/>
        <v>10</v>
      </c>
      <c r="DJ38" s="54">
        <f t="shared" si="74"/>
        <v>10</v>
      </c>
      <c r="DK38" s="54">
        <f t="shared" si="74"/>
        <v>10</v>
      </c>
      <c r="DL38" s="54">
        <f t="shared" si="74"/>
        <v>10</v>
      </c>
      <c r="DM38" s="54">
        <f t="shared" si="74"/>
        <v>10</v>
      </c>
      <c r="DN38" s="54">
        <f t="shared" si="74"/>
        <v>10</v>
      </c>
      <c r="DO38" s="54">
        <f t="shared" si="75"/>
        <v>10</v>
      </c>
      <c r="DP38" s="54">
        <f t="shared" si="32"/>
        <v>10</v>
      </c>
      <c r="DQ38" s="54">
        <f t="shared" si="32"/>
        <v>10</v>
      </c>
      <c r="DR38" s="54">
        <f t="shared" si="32"/>
        <v>10</v>
      </c>
      <c r="DS38" s="54">
        <f t="shared" si="32"/>
        <v>10</v>
      </c>
      <c r="DT38" s="54">
        <f t="shared" si="32"/>
        <v>10</v>
      </c>
      <c r="DU38" s="54">
        <f t="shared" si="32"/>
        <v>10</v>
      </c>
      <c r="DV38" s="54">
        <f t="shared" si="32"/>
        <v>10</v>
      </c>
      <c r="DW38" s="54">
        <f t="shared" si="32"/>
        <v>10</v>
      </c>
    </row>
    <row r="39" spans="1:127" ht="18" x14ac:dyDescent="0.2">
      <c r="A39" s="27">
        <f>入力シート_ジクロロメタン!Q19</f>
        <v>3.0000000000000001E-5</v>
      </c>
      <c r="B39" s="23" t="s">
        <v>78</v>
      </c>
      <c r="C39" s="494" t="s">
        <v>79</v>
      </c>
      <c r="D39" s="495"/>
      <c r="E39" s="492"/>
      <c r="F39" s="1" t="s">
        <v>80</v>
      </c>
      <c r="G39" s="28">
        <f>IF(A39="",0.000032,A39)</f>
        <v>3.0000000000000001E-5</v>
      </c>
      <c r="J39" s="51">
        <f t="shared" si="72"/>
        <v>3.0000000000000001E-5</v>
      </c>
      <c r="K39" s="54">
        <f t="shared" si="69"/>
        <v>3.0000000000000001E-5</v>
      </c>
      <c r="L39" s="54">
        <f t="shared" si="40"/>
        <v>3.0000000000000001E-5</v>
      </c>
      <c r="M39" s="54">
        <f t="shared" si="40"/>
        <v>3.0000000000000001E-5</v>
      </c>
      <c r="N39" s="54">
        <f t="shared" si="40"/>
        <v>3.0000000000000001E-5</v>
      </c>
      <c r="O39" s="54">
        <f t="shared" si="41"/>
        <v>3.0000000000000001E-5</v>
      </c>
      <c r="P39" s="54">
        <f t="shared" si="41"/>
        <v>3.0000000000000001E-5</v>
      </c>
      <c r="Q39" s="54">
        <f t="shared" si="41"/>
        <v>3.0000000000000001E-5</v>
      </c>
      <c r="R39" s="54">
        <f t="shared" si="42"/>
        <v>3.0000000000000001E-5</v>
      </c>
      <c r="S39" s="54">
        <f t="shared" si="42"/>
        <v>3.0000000000000001E-5</v>
      </c>
      <c r="T39" s="54">
        <f t="shared" si="42"/>
        <v>3.0000000000000001E-5</v>
      </c>
      <c r="U39" s="51">
        <f t="shared" si="70"/>
        <v>3.0000000000000001E-5</v>
      </c>
      <c r="V39" s="54">
        <f t="shared" si="71"/>
        <v>3.0000000000000001E-5</v>
      </c>
      <c r="W39" s="54">
        <f t="shared" si="71"/>
        <v>3.0000000000000001E-5</v>
      </c>
      <c r="X39" s="54">
        <f t="shared" si="71"/>
        <v>3.0000000000000001E-5</v>
      </c>
      <c r="Y39" s="54">
        <f t="shared" si="71"/>
        <v>3.0000000000000001E-5</v>
      </c>
      <c r="Z39" s="54">
        <f t="shared" si="71"/>
        <v>3.0000000000000001E-5</v>
      </c>
      <c r="AA39" s="54">
        <f t="shared" si="71"/>
        <v>3.0000000000000001E-5</v>
      </c>
      <c r="AB39" s="54">
        <f t="shared" si="71"/>
        <v>3.0000000000000001E-5</v>
      </c>
      <c r="AC39" s="54">
        <f t="shared" si="71"/>
        <v>3.0000000000000001E-5</v>
      </c>
      <c r="AD39" s="54">
        <f t="shared" si="71"/>
        <v>3.0000000000000001E-5</v>
      </c>
      <c r="AE39" s="54">
        <f t="shared" si="71"/>
        <v>3.0000000000000001E-5</v>
      </c>
      <c r="AF39" s="54">
        <f t="shared" si="71"/>
        <v>3.0000000000000001E-5</v>
      </c>
      <c r="AG39" s="54">
        <f t="shared" si="71"/>
        <v>3.0000000000000001E-5</v>
      </c>
      <c r="AH39" s="54">
        <f t="shared" si="44"/>
        <v>3.0000000000000001E-5</v>
      </c>
      <c r="AI39" s="54">
        <f t="shared" si="44"/>
        <v>3.0000000000000001E-5</v>
      </c>
      <c r="AJ39" s="54">
        <f t="shared" si="44"/>
        <v>3.0000000000000001E-5</v>
      </c>
      <c r="AK39" s="54">
        <f t="shared" si="45"/>
        <v>3.0000000000000001E-5</v>
      </c>
      <c r="AL39" s="54">
        <f t="shared" si="45"/>
        <v>3.0000000000000001E-5</v>
      </c>
      <c r="AM39" s="54">
        <f t="shared" si="45"/>
        <v>3.0000000000000001E-5</v>
      </c>
      <c r="AN39" s="54">
        <f t="shared" si="46"/>
        <v>3.0000000000000001E-5</v>
      </c>
      <c r="AO39" s="54">
        <f t="shared" si="46"/>
        <v>3.0000000000000001E-5</v>
      </c>
      <c r="AP39" s="54">
        <f t="shared" si="46"/>
        <v>3.0000000000000001E-5</v>
      </c>
      <c r="AQ39" s="54">
        <f t="shared" si="46"/>
        <v>3.0000000000000001E-5</v>
      </c>
      <c r="AR39" s="54">
        <f t="shared" si="46"/>
        <v>3.0000000000000001E-5</v>
      </c>
      <c r="AS39" s="54">
        <f t="shared" si="46"/>
        <v>3.0000000000000001E-5</v>
      </c>
      <c r="AT39" s="54">
        <f t="shared" si="46"/>
        <v>3.0000000000000001E-5</v>
      </c>
      <c r="AU39" s="54">
        <f t="shared" si="46"/>
        <v>3.0000000000000001E-5</v>
      </c>
      <c r="AV39" s="54">
        <f t="shared" si="46"/>
        <v>3.0000000000000001E-5</v>
      </c>
      <c r="AW39" s="54">
        <f t="shared" si="46"/>
        <v>3.0000000000000001E-5</v>
      </c>
      <c r="AX39" s="54">
        <f t="shared" si="46"/>
        <v>3.0000000000000001E-5</v>
      </c>
      <c r="AY39" s="54">
        <f t="shared" si="46"/>
        <v>3.0000000000000001E-5</v>
      </c>
      <c r="AZ39" s="54">
        <f t="shared" si="46"/>
        <v>3.0000000000000001E-5</v>
      </c>
      <c r="BA39" s="54">
        <f t="shared" si="46"/>
        <v>3.0000000000000001E-5</v>
      </c>
      <c r="BB39" s="54">
        <f t="shared" si="46"/>
        <v>3.0000000000000001E-5</v>
      </c>
      <c r="BC39" s="54">
        <f t="shared" si="46"/>
        <v>3.0000000000000001E-5</v>
      </c>
      <c r="BD39" s="54">
        <f t="shared" si="47"/>
        <v>3.0000000000000001E-5</v>
      </c>
      <c r="BE39" s="54">
        <f t="shared" si="47"/>
        <v>3.0000000000000001E-5</v>
      </c>
      <c r="BF39" s="54">
        <f t="shared" si="47"/>
        <v>3.0000000000000001E-5</v>
      </c>
      <c r="BG39" s="54">
        <f t="shared" si="48"/>
        <v>3.0000000000000001E-5</v>
      </c>
      <c r="BH39" s="54">
        <f t="shared" si="48"/>
        <v>3.0000000000000001E-5</v>
      </c>
      <c r="BI39" s="54">
        <f t="shared" si="49"/>
        <v>3.0000000000000001E-5</v>
      </c>
      <c r="BJ39" s="54">
        <f t="shared" si="49"/>
        <v>3.0000000000000001E-5</v>
      </c>
      <c r="BK39" s="54">
        <f t="shared" si="50"/>
        <v>3.0000000000000001E-5</v>
      </c>
      <c r="BL39" s="54">
        <f t="shared" si="51"/>
        <v>3.0000000000000001E-5</v>
      </c>
      <c r="BM39" s="54">
        <f t="shared" si="51"/>
        <v>3.0000000000000001E-5</v>
      </c>
      <c r="BN39" s="54">
        <f t="shared" si="51"/>
        <v>3.0000000000000001E-5</v>
      </c>
      <c r="BO39" s="54">
        <f t="shared" si="51"/>
        <v>3.0000000000000001E-5</v>
      </c>
      <c r="BP39" s="54">
        <f t="shared" si="52"/>
        <v>3.0000000000000001E-5</v>
      </c>
      <c r="BQ39" s="54">
        <f t="shared" si="53"/>
        <v>3.0000000000000001E-5</v>
      </c>
      <c r="BR39" s="54">
        <f t="shared" si="53"/>
        <v>3.0000000000000001E-5</v>
      </c>
      <c r="BS39" s="54">
        <f t="shared" si="53"/>
        <v>3.0000000000000001E-5</v>
      </c>
      <c r="BT39" s="54">
        <f t="shared" si="53"/>
        <v>3.0000000000000001E-5</v>
      </c>
      <c r="BU39" s="54">
        <f t="shared" si="54"/>
        <v>3.0000000000000001E-5</v>
      </c>
      <c r="BV39" s="54">
        <f t="shared" si="55"/>
        <v>3.0000000000000001E-5</v>
      </c>
      <c r="BW39" s="54">
        <f t="shared" si="56"/>
        <v>3.0000000000000001E-5</v>
      </c>
      <c r="BX39" s="54">
        <f t="shared" si="56"/>
        <v>3.0000000000000001E-5</v>
      </c>
      <c r="BY39" s="54">
        <f t="shared" si="57"/>
        <v>3.0000000000000001E-5</v>
      </c>
      <c r="BZ39" s="54">
        <f t="shared" si="57"/>
        <v>3.0000000000000001E-5</v>
      </c>
      <c r="CA39" s="54">
        <f t="shared" si="57"/>
        <v>3.0000000000000001E-5</v>
      </c>
      <c r="CB39" s="54">
        <f t="shared" si="57"/>
        <v>3.0000000000000001E-5</v>
      </c>
      <c r="CC39" s="54">
        <f t="shared" si="58"/>
        <v>3.0000000000000001E-5</v>
      </c>
      <c r="CD39" s="54">
        <f t="shared" si="58"/>
        <v>3.0000000000000001E-5</v>
      </c>
      <c r="CE39" s="54">
        <f t="shared" si="59"/>
        <v>3.0000000000000001E-5</v>
      </c>
      <c r="CF39" s="54">
        <f t="shared" si="60"/>
        <v>3.0000000000000001E-5</v>
      </c>
      <c r="CG39" s="54">
        <f t="shared" si="61"/>
        <v>3.0000000000000001E-5</v>
      </c>
      <c r="CH39" s="54">
        <f t="shared" si="62"/>
        <v>3.0000000000000001E-5</v>
      </c>
      <c r="CI39" s="54">
        <f t="shared" si="62"/>
        <v>3.0000000000000001E-5</v>
      </c>
      <c r="CJ39" s="54">
        <f t="shared" si="62"/>
        <v>3.0000000000000001E-5</v>
      </c>
      <c r="CK39" s="54">
        <f t="shared" si="62"/>
        <v>3.0000000000000001E-5</v>
      </c>
      <c r="CL39" s="54">
        <f t="shared" si="62"/>
        <v>3.0000000000000001E-5</v>
      </c>
      <c r="CM39" s="54">
        <f t="shared" si="62"/>
        <v>3.0000000000000001E-5</v>
      </c>
      <c r="CN39" s="54">
        <f t="shared" si="62"/>
        <v>3.0000000000000001E-5</v>
      </c>
      <c r="CO39" s="54">
        <f t="shared" si="62"/>
        <v>3.0000000000000001E-5</v>
      </c>
      <c r="CP39" s="54">
        <f t="shared" si="62"/>
        <v>3.0000000000000001E-5</v>
      </c>
      <c r="CQ39" s="54">
        <f t="shared" si="62"/>
        <v>3.0000000000000001E-5</v>
      </c>
      <c r="CR39" s="54">
        <f t="shared" si="63"/>
        <v>3.0000000000000001E-5</v>
      </c>
      <c r="CS39" s="54">
        <f t="shared" si="63"/>
        <v>3.0000000000000001E-5</v>
      </c>
      <c r="CT39" s="54">
        <f t="shared" si="64"/>
        <v>3.0000000000000001E-5</v>
      </c>
      <c r="CU39" s="54">
        <f t="shared" si="64"/>
        <v>3.0000000000000001E-5</v>
      </c>
      <c r="CV39" s="54">
        <f t="shared" si="65"/>
        <v>3.0000000000000001E-5</v>
      </c>
      <c r="CW39" s="54">
        <f t="shared" si="65"/>
        <v>3.0000000000000001E-5</v>
      </c>
      <c r="CX39" s="54">
        <f t="shared" si="66"/>
        <v>3.0000000000000001E-5</v>
      </c>
      <c r="CY39" s="54">
        <f t="shared" si="66"/>
        <v>3.0000000000000001E-5</v>
      </c>
      <c r="CZ39" s="54">
        <f t="shared" si="66"/>
        <v>3.0000000000000001E-5</v>
      </c>
      <c r="DA39" s="54">
        <f t="shared" si="66"/>
        <v>3.0000000000000001E-5</v>
      </c>
      <c r="DB39" s="54">
        <f t="shared" si="66"/>
        <v>3.0000000000000001E-5</v>
      </c>
      <c r="DC39" s="54">
        <f t="shared" si="67"/>
        <v>3.0000000000000001E-5</v>
      </c>
      <c r="DD39" s="54">
        <f t="shared" si="67"/>
        <v>3.0000000000000001E-5</v>
      </c>
      <c r="DE39" s="54">
        <f t="shared" si="68"/>
        <v>3.0000000000000001E-5</v>
      </c>
      <c r="DF39" s="54">
        <f t="shared" si="73"/>
        <v>3.0000000000000001E-5</v>
      </c>
      <c r="DG39" s="54">
        <f t="shared" si="74"/>
        <v>3.0000000000000001E-5</v>
      </c>
      <c r="DH39" s="54">
        <f t="shared" si="74"/>
        <v>3.0000000000000001E-5</v>
      </c>
      <c r="DI39" s="54">
        <f t="shared" si="74"/>
        <v>3.0000000000000001E-5</v>
      </c>
      <c r="DJ39" s="54">
        <f t="shared" si="74"/>
        <v>3.0000000000000001E-5</v>
      </c>
      <c r="DK39" s="54">
        <f t="shared" si="74"/>
        <v>3.0000000000000001E-5</v>
      </c>
      <c r="DL39" s="54">
        <f t="shared" si="74"/>
        <v>3.0000000000000001E-5</v>
      </c>
      <c r="DM39" s="54">
        <f t="shared" si="74"/>
        <v>3.0000000000000001E-5</v>
      </c>
      <c r="DN39" s="54">
        <f t="shared" si="74"/>
        <v>3.0000000000000001E-5</v>
      </c>
      <c r="DO39" s="54">
        <f t="shared" si="75"/>
        <v>3.0000000000000001E-5</v>
      </c>
      <c r="DP39" s="54">
        <f t="shared" si="32"/>
        <v>3.0000000000000001E-5</v>
      </c>
      <c r="DQ39" s="54">
        <f t="shared" si="32"/>
        <v>3.0000000000000001E-5</v>
      </c>
      <c r="DR39" s="54">
        <f t="shared" si="32"/>
        <v>3.0000000000000001E-5</v>
      </c>
      <c r="DS39" s="54">
        <f t="shared" si="32"/>
        <v>3.0000000000000001E-5</v>
      </c>
      <c r="DT39" s="54">
        <f t="shared" si="32"/>
        <v>3.0000000000000001E-5</v>
      </c>
      <c r="DU39" s="54">
        <f t="shared" si="32"/>
        <v>3.0000000000000001E-5</v>
      </c>
      <c r="DV39" s="54">
        <f t="shared" si="32"/>
        <v>3.0000000000000001E-5</v>
      </c>
      <c r="DW39" s="54">
        <f t="shared" si="32"/>
        <v>3.0000000000000001E-5</v>
      </c>
    </row>
    <row r="40" spans="1:127" ht="18" x14ac:dyDescent="0.2">
      <c r="A40" s="16">
        <f>入力シート_ジクロロメタン!G18</f>
        <v>5.0000000000000001E-3</v>
      </c>
      <c r="B40" s="23" t="s">
        <v>81</v>
      </c>
      <c r="C40" s="494" t="s">
        <v>82</v>
      </c>
      <c r="D40" s="495"/>
      <c r="E40" s="492"/>
      <c r="F40" s="1" t="s">
        <v>83</v>
      </c>
      <c r="G40" s="25">
        <f>IF(A40="",0.005,A40)</f>
        <v>5.0000000000000001E-3</v>
      </c>
      <c r="J40" s="51">
        <f t="shared" si="72"/>
        <v>5.0000000000000001E-3</v>
      </c>
      <c r="K40" s="54">
        <f t="shared" si="69"/>
        <v>5.0000000000000001E-3</v>
      </c>
      <c r="L40" s="54">
        <f t="shared" si="40"/>
        <v>5.0000000000000001E-3</v>
      </c>
      <c r="M40" s="54">
        <f t="shared" si="40"/>
        <v>5.0000000000000001E-3</v>
      </c>
      <c r="N40" s="54">
        <f t="shared" si="40"/>
        <v>5.0000000000000001E-3</v>
      </c>
      <c r="O40" s="54">
        <f t="shared" si="41"/>
        <v>5.0000000000000001E-3</v>
      </c>
      <c r="P40" s="54">
        <f t="shared" si="41"/>
        <v>5.0000000000000001E-3</v>
      </c>
      <c r="Q40" s="54">
        <f t="shared" si="41"/>
        <v>5.0000000000000001E-3</v>
      </c>
      <c r="R40" s="54">
        <f t="shared" si="42"/>
        <v>5.0000000000000001E-3</v>
      </c>
      <c r="S40" s="54">
        <f t="shared" si="42"/>
        <v>5.0000000000000001E-3</v>
      </c>
      <c r="T40" s="54">
        <f t="shared" si="42"/>
        <v>5.0000000000000001E-3</v>
      </c>
      <c r="U40" s="51">
        <f t="shared" si="70"/>
        <v>5.0000000000000001E-3</v>
      </c>
      <c r="V40" s="54">
        <f t="shared" si="71"/>
        <v>5.0000000000000001E-3</v>
      </c>
      <c r="W40" s="54">
        <f t="shared" si="71"/>
        <v>5.0000000000000001E-3</v>
      </c>
      <c r="X40" s="54">
        <f t="shared" si="71"/>
        <v>5.0000000000000001E-3</v>
      </c>
      <c r="Y40" s="54">
        <f t="shared" si="71"/>
        <v>5.0000000000000001E-3</v>
      </c>
      <c r="Z40" s="54">
        <f t="shared" si="71"/>
        <v>5.0000000000000001E-3</v>
      </c>
      <c r="AA40" s="54">
        <f t="shared" si="71"/>
        <v>5.0000000000000001E-3</v>
      </c>
      <c r="AB40" s="54">
        <f t="shared" si="71"/>
        <v>5.0000000000000001E-3</v>
      </c>
      <c r="AC40" s="54">
        <f t="shared" si="71"/>
        <v>5.0000000000000001E-3</v>
      </c>
      <c r="AD40" s="54">
        <f t="shared" si="71"/>
        <v>5.0000000000000001E-3</v>
      </c>
      <c r="AE40" s="54">
        <f t="shared" si="71"/>
        <v>5.0000000000000001E-3</v>
      </c>
      <c r="AF40" s="54">
        <f t="shared" si="71"/>
        <v>5.0000000000000001E-3</v>
      </c>
      <c r="AG40" s="54">
        <f t="shared" si="71"/>
        <v>5.0000000000000001E-3</v>
      </c>
      <c r="AH40" s="54">
        <f t="shared" si="44"/>
        <v>5.0000000000000001E-3</v>
      </c>
      <c r="AI40" s="54">
        <f t="shared" si="44"/>
        <v>5.0000000000000001E-3</v>
      </c>
      <c r="AJ40" s="54">
        <f t="shared" si="44"/>
        <v>5.0000000000000001E-3</v>
      </c>
      <c r="AK40" s="54">
        <f t="shared" si="45"/>
        <v>5.0000000000000001E-3</v>
      </c>
      <c r="AL40" s="54">
        <f t="shared" si="45"/>
        <v>5.0000000000000001E-3</v>
      </c>
      <c r="AM40" s="54">
        <f t="shared" si="45"/>
        <v>5.0000000000000001E-3</v>
      </c>
      <c r="AN40" s="54">
        <f t="shared" si="46"/>
        <v>5.0000000000000001E-3</v>
      </c>
      <c r="AO40" s="54">
        <f t="shared" si="46"/>
        <v>5.0000000000000001E-3</v>
      </c>
      <c r="AP40" s="54">
        <f t="shared" si="46"/>
        <v>5.0000000000000001E-3</v>
      </c>
      <c r="AQ40" s="54">
        <f t="shared" si="46"/>
        <v>5.0000000000000001E-3</v>
      </c>
      <c r="AR40" s="54">
        <f t="shared" si="46"/>
        <v>5.0000000000000001E-3</v>
      </c>
      <c r="AS40" s="54">
        <f t="shared" si="46"/>
        <v>5.0000000000000001E-3</v>
      </c>
      <c r="AT40" s="54">
        <f t="shared" si="46"/>
        <v>5.0000000000000001E-3</v>
      </c>
      <c r="AU40" s="54">
        <f t="shared" si="46"/>
        <v>5.0000000000000001E-3</v>
      </c>
      <c r="AV40" s="54">
        <f t="shared" si="46"/>
        <v>5.0000000000000001E-3</v>
      </c>
      <c r="AW40" s="54">
        <f t="shared" si="46"/>
        <v>5.0000000000000001E-3</v>
      </c>
      <c r="AX40" s="54">
        <f t="shared" si="46"/>
        <v>5.0000000000000001E-3</v>
      </c>
      <c r="AY40" s="54">
        <f t="shared" si="46"/>
        <v>5.0000000000000001E-3</v>
      </c>
      <c r="AZ40" s="54">
        <f t="shared" si="46"/>
        <v>5.0000000000000001E-3</v>
      </c>
      <c r="BA40" s="54">
        <f t="shared" si="46"/>
        <v>5.0000000000000001E-3</v>
      </c>
      <c r="BB40" s="54">
        <f t="shared" si="46"/>
        <v>5.0000000000000001E-3</v>
      </c>
      <c r="BC40" s="54">
        <f t="shared" si="46"/>
        <v>5.0000000000000001E-3</v>
      </c>
      <c r="BD40" s="54">
        <f t="shared" si="47"/>
        <v>5.0000000000000001E-3</v>
      </c>
      <c r="BE40" s="54">
        <f t="shared" si="47"/>
        <v>5.0000000000000001E-3</v>
      </c>
      <c r="BF40" s="54">
        <f t="shared" si="47"/>
        <v>5.0000000000000001E-3</v>
      </c>
      <c r="BG40" s="54">
        <f t="shared" si="48"/>
        <v>5.0000000000000001E-3</v>
      </c>
      <c r="BH40" s="54">
        <f t="shared" si="48"/>
        <v>5.0000000000000001E-3</v>
      </c>
      <c r="BI40" s="54">
        <f t="shared" si="49"/>
        <v>5.0000000000000001E-3</v>
      </c>
      <c r="BJ40" s="54">
        <f t="shared" si="49"/>
        <v>5.0000000000000001E-3</v>
      </c>
      <c r="BK40" s="54">
        <f t="shared" si="50"/>
        <v>5.0000000000000001E-3</v>
      </c>
      <c r="BL40" s="54">
        <f t="shared" si="51"/>
        <v>5.0000000000000001E-3</v>
      </c>
      <c r="BM40" s="54">
        <f t="shared" si="51"/>
        <v>5.0000000000000001E-3</v>
      </c>
      <c r="BN40" s="54">
        <f t="shared" si="51"/>
        <v>5.0000000000000001E-3</v>
      </c>
      <c r="BO40" s="54">
        <f t="shared" si="51"/>
        <v>5.0000000000000001E-3</v>
      </c>
      <c r="BP40" s="54">
        <f t="shared" si="52"/>
        <v>5.0000000000000001E-3</v>
      </c>
      <c r="BQ40" s="54">
        <f t="shared" si="53"/>
        <v>5.0000000000000001E-3</v>
      </c>
      <c r="BR40" s="54">
        <f t="shared" si="53"/>
        <v>5.0000000000000001E-3</v>
      </c>
      <c r="BS40" s="54">
        <f t="shared" si="53"/>
        <v>5.0000000000000001E-3</v>
      </c>
      <c r="BT40" s="54">
        <f t="shared" si="53"/>
        <v>5.0000000000000001E-3</v>
      </c>
      <c r="BU40" s="54">
        <f t="shared" si="54"/>
        <v>5.0000000000000001E-3</v>
      </c>
      <c r="BV40" s="54">
        <f t="shared" si="55"/>
        <v>5.0000000000000001E-3</v>
      </c>
      <c r="BW40" s="54">
        <f t="shared" si="56"/>
        <v>5.0000000000000001E-3</v>
      </c>
      <c r="BX40" s="54">
        <f t="shared" si="56"/>
        <v>5.0000000000000001E-3</v>
      </c>
      <c r="BY40" s="54">
        <f t="shared" si="57"/>
        <v>5.0000000000000001E-3</v>
      </c>
      <c r="BZ40" s="54">
        <f t="shared" si="57"/>
        <v>5.0000000000000001E-3</v>
      </c>
      <c r="CA40" s="54">
        <f t="shared" si="57"/>
        <v>5.0000000000000001E-3</v>
      </c>
      <c r="CB40" s="54">
        <f t="shared" si="57"/>
        <v>5.0000000000000001E-3</v>
      </c>
      <c r="CC40" s="54">
        <f t="shared" si="58"/>
        <v>5.0000000000000001E-3</v>
      </c>
      <c r="CD40" s="54">
        <f t="shared" si="58"/>
        <v>5.0000000000000001E-3</v>
      </c>
      <c r="CE40" s="54">
        <f t="shared" si="59"/>
        <v>5.0000000000000001E-3</v>
      </c>
      <c r="CF40" s="54">
        <f t="shared" si="60"/>
        <v>5.0000000000000001E-3</v>
      </c>
      <c r="CG40" s="54">
        <f t="shared" si="61"/>
        <v>5.0000000000000001E-3</v>
      </c>
      <c r="CH40" s="54">
        <f t="shared" si="62"/>
        <v>5.0000000000000001E-3</v>
      </c>
      <c r="CI40" s="54">
        <f t="shared" si="62"/>
        <v>5.0000000000000001E-3</v>
      </c>
      <c r="CJ40" s="54">
        <f t="shared" si="62"/>
        <v>5.0000000000000001E-3</v>
      </c>
      <c r="CK40" s="54">
        <f t="shared" si="62"/>
        <v>5.0000000000000001E-3</v>
      </c>
      <c r="CL40" s="54">
        <f t="shared" si="62"/>
        <v>5.0000000000000001E-3</v>
      </c>
      <c r="CM40" s="54">
        <f t="shared" si="62"/>
        <v>5.0000000000000001E-3</v>
      </c>
      <c r="CN40" s="54">
        <f t="shared" si="62"/>
        <v>5.0000000000000001E-3</v>
      </c>
      <c r="CO40" s="54">
        <f t="shared" si="62"/>
        <v>5.0000000000000001E-3</v>
      </c>
      <c r="CP40" s="54">
        <f t="shared" si="62"/>
        <v>5.0000000000000001E-3</v>
      </c>
      <c r="CQ40" s="54">
        <f t="shared" si="62"/>
        <v>5.0000000000000001E-3</v>
      </c>
      <c r="CR40" s="54">
        <f t="shared" si="63"/>
        <v>5.0000000000000001E-3</v>
      </c>
      <c r="CS40" s="54">
        <f t="shared" si="63"/>
        <v>5.0000000000000001E-3</v>
      </c>
      <c r="CT40" s="54">
        <f t="shared" si="64"/>
        <v>5.0000000000000001E-3</v>
      </c>
      <c r="CU40" s="54">
        <f t="shared" si="64"/>
        <v>5.0000000000000001E-3</v>
      </c>
      <c r="CV40" s="54">
        <f t="shared" si="65"/>
        <v>5.0000000000000001E-3</v>
      </c>
      <c r="CW40" s="54">
        <f t="shared" si="65"/>
        <v>5.0000000000000001E-3</v>
      </c>
      <c r="CX40" s="54">
        <f t="shared" si="66"/>
        <v>5.0000000000000001E-3</v>
      </c>
      <c r="CY40" s="54">
        <f t="shared" si="66"/>
        <v>5.0000000000000001E-3</v>
      </c>
      <c r="CZ40" s="54">
        <f t="shared" si="66"/>
        <v>5.0000000000000001E-3</v>
      </c>
      <c r="DA40" s="54">
        <f t="shared" si="66"/>
        <v>5.0000000000000001E-3</v>
      </c>
      <c r="DB40" s="54">
        <f t="shared" si="66"/>
        <v>5.0000000000000001E-3</v>
      </c>
      <c r="DC40" s="54">
        <f t="shared" si="67"/>
        <v>5.0000000000000001E-3</v>
      </c>
      <c r="DD40" s="54">
        <f t="shared" si="67"/>
        <v>5.0000000000000001E-3</v>
      </c>
      <c r="DE40" s="54">
        <f t="shared" si="68"/>
        <v>5.0000000000000001E-3</v>
      </c>
      <c r="DF40" s="54">
        <f t="shared" si="73"/>
        <v>5.0000000000000001E-3</v>
      </c>
      <c r="DG40" s="54">
        <f t="shared" si="74"/>
        <v>5.0000000000000001E-3</v>
      </c>
      <c r="DH40" s="54">
        <f t="shared" si="74"/>
        <v>5.0000000000000001E-3</v>
      </c>
      <c r="DI40" s="54">
        <f t="shared" si="74"/>
        <v>5.0000000000000001E-3</v>
      </c>
      <c r="DJ40" s="54">
        <f t="shared" si="74"/>
        <v>5.0000000000000001E-3</v>
      </c>
      <c r="DK40" s="54">
        <f t="shared" si="74"/>
        <v>5.0000000000000001E-3</v>
      </c>
      <c r="DL40" s="54">
        <f t="shared" si="74"/>
        <v>5.0000000000000001E-3</v>
      </c>
      <c r="DM40" s="54">
        <f t="shared" si="74"/>
        <v>5.0000000000000001E-3</v>
      </c>
      <c r="DN40" s="54">
        <f t="shared" si="74"/>
        <v>5.0000000000000001E-3</v>
      </c>
      <c r="DO40" s="54">
        <f t="shared" si="75"/>
        <v>5.0000000000000001E-3</v>
      </c>
      <c r="DP40" s="54">
        <f t="shared" si="32"/>
        <v>5.0000000000000001E-3</v>
      </c>
      <c r="DQ40" s="54">
        <f t="shared" si="32"/>
        <v>5.0000000000000001E-3</v>
      </c>
      <c r="DR40" s="54">
        <f t="shared" si="32"/>
        <v>5.0000000000000001E-3</v>
      </c>
      <c r="DS40" s="54">
        <f t="shared" si="32"/>
        <v>5.0000000000000001E-3</v>
      </c>
      <c r="DT40" s="54">
        <f t="shared" si="32"/>
        <v>5.0000000000000001E-3</v>
      </c>
      <c r="DU40" s="54">
        <f t="shared" si="32"/>
        <v>5.0000000000000001E-3</v>
      </c>
      <c r="DV40" s="54">
        <f t="shared" si="32"/>
        <v>5.0000000000000001E-3</v>
      </c>
      <c r="DW40" s="54">
        <f t="shared" si="32"/>
        <v>5.0000000000000001E-3</v>
      </c>
    </row>
    <row r="41" spans="1:127" ht="18" x14ac:dyDescent="0.2">
      <c r="A41" s="16">
        <f>入力シート_ジクロロメタン!Q20</f>
        <v>0.3</v>
      </c>
      <c r="B41" s="23" t="s">
        <v>137</v>
      </c>
      <c r="C41" s="494" t="s">
        <v>84</v>
      </c>
      <c r="D41" s="495"/>
      <c r="E41" s="492"/>
      <c r="F41" s="1" t="s">
        <v>85</v>
      </c>
      <c r="G41" s="25">
        <f>IF(A41="",0.2,A41)</f>
        <v>0.3</v>
      </c>
      <c r="J41" s="51">
        <f>G41</f>
        <v>0.3</v>
      </c>
      <c r="K41" s="54">
        <f t="shared" si="69"/>
        <v>0.3</v>
      </c>
      <c r="L41" s="54">
        <f t="shared" si="40"/>
        <v>0.3</v>
      </c>
      <c r="M41" s="54">
        <f t="shared" si="40"/>
        <v>0.3</v>
      </c>
      <c r="N41" s="54">
        <f t="shared" si="40"/>
        <v>0.3</v>
      </c>
      <c r="O41" s="54">
        <f t="shared" si="41"/>
        <v>0.3</v>
      </c>
      <c r="P41" s="54">
        <f t="shared" si="41"/>
        <v>0.3</v>
      </c>
      <c r="Q41" s="54">
        <f t="shared" si="41"/>
        <v>0.3</v>
      </c>
      <c r="R41" s="54">
        <f t="shared" si="42"/>
        <v>0.3</v>
      </c>
      <c r="S41" s="54">
        <f t="shared" si="42"/>
        <v>0.3</v>
      </c>
      <c r="T41" s="54">
        <f t="shared" si="42"/>
        <v>0.3</v>
      </c>
      <c r="U41" s="51">
        <f t="shared" si="70"/>
        <v>0.3</v>
      </c>
      <c r="V41" s="54">
        <f t="shared" si="71"/>
        <v>0.3</v>
      </c>
      <c r="W41" s="54">
        <f t="shared" si="71"/>
        <v>0.3</v>
      </c>
      <c r="X41" s="54">
        <f t="shared" si="71"/>
        <v>0.3</v>
      </c>
      <c r="Y41" s="54">
        <f t="shared" si="71"/>
        <v>0.3</v>
      </c>
      <c r="Z41" s="54">
        <f t="shared" si="71"/>
        <v>0.3</v>
      </c>
      <c r="AA41" s="54">
        <f t="shared" si="71"/>
        <v>0.3</v>
      </c>
      <c r="AB41" s="54">
        <f t="shared" si="71"/>
        <v>0.3</v>
      </c>
      <c r="AC41" s="54">
        <f t="shared" si="71"/>
        <v>0.3</v>
      </c>
      <c r="AD41" s="54">
        <f t="shared" si="71"/>
        <v>0.3</v>
      </c>
      <c r="AE41" s="54">
        <f t="shared" si="71"/>
        <v>0.3</v>
      </c>
      <c r="AF41" s="54">
        <f t="shared" si="71"/>
        <v>0.3</v>
      </c>
      <c r="AG41" s="54">
        <f t="shared" si="71"/>
        <v>0.3</v>
      </c>
      <c r="AH41" s="54">
        <f t="shared" si="44"/>
        <v>0.3</v>
      </c>
      <c r="AI41" s="54">
        <f t="shared" si="44"/>
        <v>0.3</v>
      </c>
      <c r="AJ41" s="54">
        <f t="shared" si="44"/>
        <v>0.3</v>
      </c>
      <c r="AK41" s="54">
        <f t="shared" si="45"/>
        <v>0.3</v>
      </c>
      <c r="AL41" s="54">
        <f t="shared" si="45"/>
        <v>0.3</v>
      </c>
      <c r="AM41" s="54">
        <f t="shared" si="45"/>
        <v>0.3</v>
      </c>
      <c r="AN41" s="54">
        <f t="shared" si="46"/>
        <v>0.3</v>
      </c>
      <c r="AO41" s="54">
        <f t="shared" si="46"/>
        <v>0.3</v>
      </c>
      <c r="AP41" s="54">
        <f t="shared" si="46"/>
        <v>0.3</v>
      </c>
      <c r="AQ41" s="54">
        <f t="shared" si="46"/>
        <v>0.3</v>
      </c>
      <c r="AR41" s="54">
        <f t="shared" si="46"/>
        <v>0.3</v>
      </c>
      <c r="AS41" s="54">
        <f t="shared" si="46"/>
        <v>0.3</v>
      </c>
      <c r="AT41" s="54">
        <f t="shared" si="46"/>
        <v>0.3</v>
      </c>
      <c r="AU41" s="54">
        <f t="shared" si="46"/>
        <v>0.3</v>
      </c>
      <c r="AV41" s="54">
        <f t="shared" si="46"/>
        <v>0.3</v>
      </c>
      <c r="AW41" s="54">
        <f t="shared" si="46"/>
        <v>0.3</v>
      </c>
      <c r="AX41" s="54">
        <f t="shared" si="46"/>
        <v>0.3</v>
      </c>
      <c r="AY41" s="54">
        <f t="shared" si="46"/>
        <v>0.3</v>
      </c>
      <c r="AZ41" s="54">
        <f t="shared" si="46"/>
        <v>0.3</v>
      </c>
      <c r="BA41" s="54">
        <f t="shared" si="46"/>
        <v>0.3</v>
      </c>
      <c r="BB41" s="54">
        <f t="shared" si="46"/>
        <v>0.3</v>
      </c>
      <c r="BC41" s="54">
        <f t="shared" si="46"/>
        <v>0.3</v>
      </c>
      <c r="BD41" s="54">
        <f t="shared" si="47"/>
        <v>0.3</v>
      </c>
      <c r="BE41" s="54">
        <f t="shared" si="47"/>
        <v>0.3</v>
      </c>
      <c r="BF41" s="54">
        <f t="shared" si="47"/>
        <v>0.3</v>
      </c>
      <c r="BG41" s="54">
        <f t="shared" si="48"/>
        <v>0.3</v>
      </c>
      <c r="BH41" s="54">
        <f t="shared" si="48"/>
        <v>0.3</v>
      </c>
      <c r="BI41" s="54">
        <f t="shared" si="49"/>
        <v>0.3</v>
      </c>
      <c r="BJ41" s="54">
        <f t="shared" si="49"/>
        <v>0.3</v>
      </c>
      <c r="BK41" s="54">
        <f t="shared" si="50"/>
        <v>0.3</v>
      </c>
      <c r="BL41" s="54">
        <f t="shared" si="51"/>
        <v>0.3</v>
      </c>
      <c r="BM41" s="54">
        <f t="shared" si="51"/>
        <v>0.3</v>
      </c>
      <c r="BN41" s="54">
        <f t="shared" si="51"/>
        <v>0.3</v>
      </c>
      <c r="BO41" s="54">
        <f t="shared" si="51"/>
        <v>0.3</v>
      </c>
      <c r="BP41" s="54">
        <f t="shared" si="52"/>
        <v>0.3</v>
      </c>
      <c r="BQ41" s="54">
        <f t="shared" si="53"/>
        <v>0.3</v>
      </c>
      <c r="BR41" s="54">
        <f t="shared" si="53"/>
        <v>0.3</v>
      </c>
      <c r="BS41" s="54">
        <f t="shared" si="53"/>
        <v>0.3</v>
      </c>
      <c r="BT41" s="54">
        <f t="shared" si="53"/>
        <v>0.3</v>
      </c>
      <c r="BU41" s="54">
        <f t="shared" si="54"/>
        <v>0.3</v>
      </c>
      <c r="BV41" s="54">
        <f t="shared" si="55"/>
        <v>0.3</v>
      </c>
      <c r="BW41" s="54">
        <f t="shared" si="56"/>
        <v>0.3</v>
      </c>
      <c r="BX41" s="54">
        <f t="shared" si="56"/>
        <v>0.3</v>
      </c>
      <c r="BY41" s="54">
        <f t="shared" si="57"/>
        <v>0.3</v>
      </c>
      <c r="BZ41" s="54">
        <f t="shared" si="57"/>
        <v>0.3</v>
      </c>
      <c r="CA41" s="54">
        <f t="shared" si="57"/>
        <v>0.3</v>
      </c>
      <c r="CB41" s="54">
        <f t="shared" si="57"/>
        <v>0.3</v>
      </c>
      <c r="CC41" s="54">
        <f t="shared" si="58"/>
        <v>0.3</v>
      </c>
      <c r="CD41" s="54">
        <f t="shared" si="58"/>
        <v>0.3</v>
      </c>
      <c r="CE41" s="54">
        <f t="shared" si="59"/>
        <v>0.3</v>
      </c>
      <c r="CF41" s="54">
        <f t="shared" si="60"/>
        <v>0.3</v>
      </c>
      <c r="CG41" s="54">
        <f t="shared" si="61"/>
        <v>0.3</v>
      </c>
      <c r="CH41" s="54">
        <f t="shared" si="62"/>
        <v>0.3</v>
      </c>
      <c r="CI41" s="54">
        <f t="shared" si="62"/>
        <v>0.3</v>
      </c>
      <c r="CJ41" s="54">
        <f t="shared" si="62"/>
        <v>0.3</v>
      </c>
      <c r="CK41" s="54">
        <f t="shared" si="62"/>
        <v>0.3</v>
      </c>
      <c r="CL41" s="54">
        <f t="shared" si="62"/>
        <v>0.3</v>
      </c>
      <c r="CM41" s="54">
        <f t="shared" si="62"/>
        <v>0.3</v>
      </c>
      <c r="CN41" s="54">
        <f t="shared" si="62"/>
        <v>0.3</v>
      </c>
      <c r="CO41" s="54">
        <f t="shared" si="62"/>
        <v>0.3</v>
      </c>
      <c r="CP41" s="54">
        <f t="shared" si="62"/>
        <v>0.3</v>
      </c>
      <c r="CQ41" s="54">
        <f t="shared" si="62"/>
        <v>0.3</v>
      </c>
      <c r="CR41" s="54">
        <f t="shared" si="63"/>
        <v>0.3</v>
      </c>
      <c r="CS41" s="54">
        <f t="shared" si="63"/>
        <v>0.3</v>
      </c>
      <c r="CT41" s="54">
        <f t="shared" si="64"/>
        <v>0.3</v>
      </c>
      <c r="CU41" s="54">
        <f t="shared" si="64"/>
        <v>0.3</v>
      </c>
      <c r="CV41" s="54">
        <f t="shared" si="65"/>
        <v>0.3</v>
      </c>
      <c r="CW41" s="54">
        <f t="shared" si="65"/>
        <v>0.3</v>
      </c>
      <c r="CX41" s="54">
        <f t="shared" si="66"/>
        <v>0.3</v>
      </c>
      <c r="CY41" s="54">
        <f t="shared" si="66"/>
        <v>0.3</v>
      </c>
      <c r="CZ41" s="54">
        <f t="shared" si="66"/>
        <v>0.3</v>
      </c>
      <c r="DA41" s="54">
        <f t="shared" si="66"/>
        <v>0.3</v>
      </c>
      <c r="DB41" s="54">
        <f t="shared" si="66"/>
        <v>0.3</v>
      </c>
      <c r="DC41" s="54">
        <f t="shared" si="67"/>
        <v>0.3</v>
      </c>
      <c r="DD41" s="54">
        <f t="shared" si="67"/>
        <v>0.3</v>
      </c>
      <c r="DE41" s="54">
        <f t="shared" si="68"/>
        <v>0.3</v>
      </c>
      <c r="DF41" s="54">
        <f t="shared" si="73"/>
        <v>0.3</v>
      </c>
      <c r="DG41" s="54">
        <f t="shared" si="74"/>
        <v>0.3</v>
      </c>
      <c r="DH41" s="54">
        <f t="shared" si="74"/>
        <v>0.3</v>
      </c>
      <c r="DI41" s="54">
        <f t="shared" si="74"/>
        <v>0.3</v>
      </c>
      <c r="DJ41" s="54">
        <f t="shared" si="74"/>
        <v>0.3</v>
      </c>
      <c r="DK41" s="54">
        <f t="shared" si="74"/>
        <v>0.3</v>
      </c>
      <c r="DL41" s="54">
        <f t="shared" si="74"/>
        <v>0.3</v>
      </c>
      <c r="DM41" s="54">
        <f t="shared" si="74"/>
        <v>0.3</v>
      </c>
      <c r="DN41" s="54">
        <f t="shared" si="74"/>
        <v>0.3</v>
      </c>
      <c r="DO41" s="54">
        <f t="shared" si="75"/>
        <v>0.3</v>
      </c>
      <c r="DP41" s="54">
        <f t="shared" si="32"/>
        <v>0.3</v>
      </c>
      <c r="DQ41" s="54">
        <f t="shared" si="32"/>
        <v>0.3</v>
      </c>
      <c r="DR41" s="54">
        <f t="shared" si="32"/>
        <v>0.3</v>
      </c>
      <c r="DS41" s="54">
        <f t="shared" si="32"/>
        <v>0.3</v>
      </c>
      <c r="DT41" s="54">
        <f t="shared" si="32"/>
        <v>0.3</v>
      </c>
      <c r="DU41" s="54">
        <f t="shared" si="32"/>
        <v>0.3</v>
      </c>
      <c r="DV41" s="54">
        <f t="shared" si="32"/>
        <v>0.3</v>
      </c>
      <c r="DW41" s="54">
        <f t="shared" si="32"/>
        <v>0.3</v>
      </c>
    </row>
    <row r="42" spans="1:127" ht="21" x14ac:dyDescent="0.2">
      <c r="A42" s="16">
        <f>IF(+入力シート_ジクロロメタン!Q12="-",0,+入力シート_ジクロロメタン!Q12)</f>
        <v>4.5</v>
      </c>
      <c r="B42" s="23" t="s">
        <v>86</v>
      </c>
      <c r="C42" s="494" t="s">
        <v>87</v>
      </c>
      <c r="D42" s="495"/>
      <c r="E42" s="492"/>
      <c r="F42" s="1" t="s">
        <v>67</v>
      </c>
      <c r="G42" s="29">
        <f>IF(A42="",7,A42)</f>
        <v>4.5</v>
      </c>
      <c r="J42" s="51">
        <f>G42</f>
        <v>4.5</v>
      </c>
      <c r="K42" s="54">
        <f t="shared" si="69"/>
        <v>4.5</v>
      </c>
      <c r="L42" s="54">
        <f t="shared" si="40"/>
        <v>4.5</v>
      </c>
      <c r="M42" s="54">
        <f t="shared" si="40"/>
        <v>4.5</v>
      </c>
      <c r="N42" s="54">
        <f t="shared" si="40"/>
        <v>4.5</v>
      </c>
      <c r="O42" s="54">
        <f t="shared" si="41"/>
        <v>4.5</v>
      </c>
      <c r="P42" s="54">
        <f t="shared" si="41"/>
        <v>4.5</v>
      </c>
      <c r="Q42" s="54">
        <f t="shared" si="41"/>
        <v>4.5</v>
      </c>
      <c r="R42" s="54">
        <f t="shared" si="42"/>
        <v>4.5</v>
      </c>
      <c r="S42" s="54">
        <f t="shared" si="42"/>
        <v>4.5</v>
      </c>
      <c r="T42" s="54">
        <f t="shared" si="42"/>
        <v>4.5</v>
      </c>
      <c r="U42" s="51">
        <f t="shared" si="70"/>
        <v>4.5</v>
      </c>
      <c r="V42" s="54">
        <f t="shared" si="71"/>
        <v>4.5</v>
      </c>
      <c r="W42" s="54">
        <f t="shared" si="71"/>
        <v>4.5</v>
      </c>
      <c r="X42" s="54">
        <f t="shared" si="71"/>
        <v>4.5</v>
      </c>
      <c r="Y42" s="54">
        <f t="shared" si="71"/>
        <v>4.5</v>
      </c>
      <c r="Z42" s="54">
        <f t="shared" si="71"/>
        <v>4.5</v>
      </c>
      <c r="AA42" s="54">
        <f t="shared" si="71"/>
        <v>4.5</v>
      </c>
      <c r="AB42" s="54">
        <f t="shared" si="71"/>
        <v>4.5</v>
      </c>
      <c r="AC42" s="54">
        <f t="shared" si="71"/>
        <v>4.5</v>
      </c>
      <c r="AD42" s="54">
        <f t="shared" si="71"/>
        <v>4.5</v>
      </c>
      <c r="AE42" s="54">
        <f t="shared" si="71"/>
        <v>4.5</v>
      </c>
      <c r="AF42" s="54">
        <f t="shared" si="71"/>
        <v>4.5</v>
      </c>
      <c r="AG42" s="54">
        <f t="shared" si="71"/>
        <v>4.5</v>
      </c>
      <c r="AH42" s="54">
        <f t="shared" si="44"/>
        <v>4.5</v>
      </c>
      <c r="AI42" s="54">
        <f t="shared" si="44"/>
        <v>4.5</v>
      </c>
      <c r="AJ42" s="54">
        <f t="shared" si="44"/>
        <v>4.5</v>
      </c>
      <c r="AK42" s="54">
        <f t="shared" si="45"/>
        <v>4.5</v>
      </c>
      <c r="AL42" s="54">
        <f t="shared" si="45"/>
        <v>4.5</v>
      </c>
      <c r="AM42" s="54">
        <f t="shared" si="45"/>
        <v>4.5</v>
      </c>
      <c r="AN42" s="54">
        <f t="shared" si="46"/>
        <v>4.5</v>
      </c>
      <c r="AO42" s="54">
        <f t="shared" si="46"/>
        <v>4.5</v>
      </c>
      <c r="AP42" s="54">
        <f t="shared" si="46"/>
        <v>4.5</v>
      </c>
      <c r="AQ42" s="54">
        <f t="shared" si="46"/>
        <v>4.5</v>
      </c>
      <c r="AR42" s="54">
        <f t="shared" si="46"/>
        <v>4.5</v>
      </c>
      <c r="AS42" s="54">
        <f t="shared" si="46"/>
        <v>4.5</v>
      </c>
      <c r="AT42" s="54">
        <f t="shared" si="46"/>
        <v>4.5</v>
      </c>
      <c r="AU42" s="54">
        <f t="shared" si="46"/>
        <v>4.5</v>
      </c>
      <c r="AV42" s="54">
        <f t="shared" si="46"/>
        <v>4.5</v>
      </c>
      <c r="AW42" s="54">
        <f t="shared" si="46"/>
        <v>4.5</v>
      </c>
      <c r="AX42" s="54">
        <f t="shared" si="46"/>
        <v>4.5</v>
      </c>
      <c r="AY42" s="54">
        <f t="shared" si="46"/>
        <v>4.5</v>
      </c>
      <c r="AZ42" s="54">
        <f t="shared" si="46"/>
        <v>4.5</v>
      </c>
      <c r="BA42" s="54">
        <f t="shared" si="46"/>
        <v>4.5</v>
      </c>
      <c r="BB42" s="54">
        <f t="shared" si="46"/>
        <v>4.5</v>
      </c>
      <c r="BC42" s="54">
        <f t="shared" si="46"/>
        <v>4.5</v>
      </c>
      <c r="BD42" s="54">
        <f t="shared" si="47"/>
        <v>4.5</v>
      </c>
      <c r="BE42" s="54">
        <f t="shared" si="47"/>
        <v>4.5</v>
      </c>
      <c r="BF42" s="54">
        <f t="shared" si="47"/>
        <v>4.5</v>
      </c>
      <c r="BG42" s="54">
        <f t="shared" si="48"/>
        <v>4.5</v>
      </c>
      <c r="BH42" s="54">
        <f t="shared" si="48"/>
        <v>4.5</v>
      </c>
      <c r="BI42" s="54">
        <f t="shared" si="49"/>
        <v>4.5</v>
      </c>
      <c r="BJ42" s="54">
        <f t="shared" si="49"/>
        <v>4.5</v>
      </c>
      <c r="BK42" s="54">
        <f t="shared" si="50"/>
        <v>4.5</v>
      </c>
      <c r="BL42" s="54">
        <f t="shared" si="51"/>
        <v>4.5</v>
      </c>
      <c r="BM42" s="54">
        <f t="shared" si="51"/>
        <v>4.5</v>
      </c>
      <c r="BN42" s="54">
        <f t="shared" si="51"/>
        <v>4.5</v>
      </c>
      <c r="BO42" s="54">
        <f t="shared" si="51"/>
        <v>4.5</v>
      </c>
      <c r="BP42" s="54">
        <f t="shared" si="52"/>
        <v>4.5</v>
      </c>
      <c r="BQ42" s="54">
        <f t="shared" si="53"/>
        <v>4.5</v>
      </c>
      <c r="BR42" s="54">
        <f t="shared" si="53"/>
        <v>4.5</v>
      </c>
      <c r="BS42" s="54">
        <f t="shared" si="53"/>
        <v>4.5</v>
      </c>
      <c r="BT42" s="54">
        <f t="shared" si="53"/>
        <v>4.5</v>
      </c>
      <c r="BU42" s="54">
        <f t="shared" si="54"/>
        <v>4.5</v>
      </c>
      <c r="BV42" s="54">
        <f t="shared" si="55"/>
        <v>4.5</v>
      </c>
      <c r="BW42" s="54">
        <f t="shared" si="56"/>
        <v>4.5</v>
      </c>
      <c r="BX42" s="54">
        <f t="shared" si="56"/>
        <v>4.5</v>
      </c>
      <c r="BY42" s="54">
        <f t="shared" si="57"/>
        <v>4.5</v>
      </c>
      <c r="BZ42" s="54">
        <f t="shared" si="57"/>
        <v>4.5</v>
      </c>
      <c r="CA42" s="54">
        <f t="shared" si="57"/>
        <v>4.5</v>
      </c>
      <c r="CB42" s="54">
        <f t="shared" si="57"/>
        <v>4.5</v>
      </c>
      <c r="CC42" s="54">
        <f t="shared" si="58"/>
        <v>4.5</v>
      </c>
      <c r="CD42" s="54">
        <f t="shared" si="58"/>
        <v>4.5</v>
      </c>
      <c r="CE42" s="54">
        <f t="shared" si="59"/>
        <v>4.5</v>
      </c>
      <c r="CF42" s="54">
        <f t="shared" si="60"/>
        <v>4.5</v>
      </c>
      <c r="CG42" s="54">
        <f t="shared" si="61"/>
        <v>4.5</v>
      </c>
      <c r="CH42" s="54">
        <f t="shared" si="62"/>
        <v>4.5</v>
      </c>
      <c r="CI42" s="54">
        <f t="shared" si="62"/>
        <v>4.5</v>
      </c>
      <c r="CJ42" s="54">
        <f t="shared" si="62"/>
        <v>4.5</v>
      </c>
      <c r="CK42" s="54">
        <f t="shared" si="62"/>
        <v>4.5</v>
      </c>
      <c r="CL42" s="54">
        <f t="shared" si="62"/>
        <v>4.5</v>
      </c>
      <c r="CM42" s="54">
        <f t="shared" si="62"/>
        <v>4.5</v>
      </c>
      <c r="CN42" s="54">
        <f t="shared" si="62"/>
        <v>4.5</v>
      </c>
      <c r="CO42" s="54">
        <f t="shared" si="62"/>
        <v>4.5</v>
      </c>
      <c r="CP42" s="54">
        <f t="shared" si="62"/>
        <v>4.5</v>
      </c>
      <c r="CQ42" s="54">
        <f t="shared" si="62"/>
        <v>4.5</v>
      </c>
      <c r="CR42" s="54">
        <f t="shared" si="63"/>
        <v>4.5</v>
      </c>
      <c r="CS42" s="54">
        <f t="shared" si="63"/>
        <v>4.5</v>
      </c>
      <c r="CT42" s="54">
        <f t="shared" si="64"/>
        <v>4.5</v>
      </c>
      <c r="CU42" s="54">
        <f t="shared" si="64"/>
        <v>4.5</v>
      </c>
      <c r="CV42" s="54">
        <f t="shared" si="65"/>
        <v>4.5</v>
      </c>
      <c r="CW42" s="54">
        <f t="shared" si="65"/>
        <v>4.5</v>
      </c>
      <c r="CX42" s="54">
        <f t="shared" si="66"/>
        <v>4.5</v>
      </c>
      <c r="CY42" s="54">
        <f t="shared" si="66"/>
        <v>4.5</v>
      </c>
      <c r="CZ42" s="54">
        <f t="shared" si="66"/>
        <v>4.5</v>
      </c>
      <c r="DA42" s="54">
        <f t="shared" si="66"/>
        <v>4.5</v>
      </c>
      <c r="DB42" s="54">
        <f t="shared" si="66"/>
        <v>4.5</v>
      </c>
      <c r="DC42" s="54">
        <f t="shared" si="67"/>
        <v>4.5</v>
      </c>
      <c r="DD42" s="54">
        <f t="shared" si="67"/>
        <v>4.5</v>
      </c>
      <c r="DE42" s="54">
        <f t="shared" si="68"/>
        <v>4.5</v>
      </c>
      <c r="DF42" s="54">
        <f t="shared" si="73"/>
        <v>4.5</v>
      </c>
      <c r="DG42" s="54">
        <f t="shared" si="74"/>
        <v>4.5</v>
      </c>
      <c r="DH42" s="54">
        <f t="shared" si="74"/>
        <v>4.5</v>
      </c>
      <c r="DI42" s="54">
        <f t="shared" si="74"/>
        <v>4.5</v>
      </c>
      <c r="DJ42" s="54">
        <f t="shared" si="74"/>
        <v>4.5</v>
      </c>
      <c r="DK42" s="54">
        <f t="shared" si="74"/>
        <v>4.5</v>
      </c>
      <c r="DL42" s="54">
        <f t="shared" si="74"/>
        <v>4.5</v>
      </c>
      <c r="DM42" s="54">
        <f t="shared" si="74"/>
        <v>4.5</v>
      </c>
      <c r="DN42" s="54">
        <f t="shared" si="74"/>
        <v>4.5</v>
      </c>
      <c r="DO42" s="54">
        <f t="shared" si="75"/>
        <v>4.5</v>
      </c>
      <c r="DP42" s="54">
        <f t="shared" si="32"/>
        <v>4.5</v>
      </c>
      <c r="DQ42" s="54">
        <f t="shared" si="32"/>
        <v>4.5</v>
      </c>
      <c r="DR42" s="54">
        <f t="shared" si="32"/>
        <v>4.5</v>
      </c>
      <c r="DS42" s="54">
        <f t="shared" si="32"/>
        <v>4.5</v>
      </c>
      <c r="DT42" s="54">
        <f t="shared" si="32"/>
        <v>4.5</v>
      </c>
      <c r="DU42" s="54">
        <f t="shared" si="32"/>
        <v>4.5</v>
      </c>
      <c r="DV42" s="54">
        <f t="shared" si="32"/>
        <v>4.5</v>
      </c>
      <c r="DW42" s="54">
        <f t="shared" si="32"/>
        <v>4.5</v>
      </c>
    </row>
    <row r="43" spans="1:127" ht="14" x14ac:dyDescent="0.3">
      <c r="A43" s="30">
        <f>入力シート_ジクロロメタン!Q21</f>
        <v>0.4</v>
      </c>
      <c r="B43" s="31" t="s">
        <v>138</v>
      </c>
      <c r="C43" s="496" t="s">
        <v>126</v>
      </c>
      <c r="D43" s="496"/>
      <c r="E43" s="496"/>
      <c r="F43" s="292" t="s">
        <v>140</v>
      </c>
      <c r="G43" s="25">
        <f>IF(A43="",0.2,A43)</f>
        <v>0.4</v>
      </c>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36"/>
      <c r="BR43" s="36"/>
      <c r="BS43" s="36"/>
      <c r="BT43" s="36"/>
      <c r="BU43" s="36"/>
      <c r="BV43" s="36"/>
      <c r="BW43" s="36"/>
      <c r="BX43" s="36"/>
      <c r="BY43" s="36"/>
      <c r="BZ43" s="36"/>
      <c r="CA43" s="36"/>
      <c r="CB43" s="36"/>
      <c r="CC43" s="36"/>
      <c r="CD43" s="36"/>
      <c r="CE43" s="36"/>
      <c r="CF43" s="36"/>
      <c r="CG43" s="36"/>
      <c r="CH43" s="36"/>
      <c r="CI43" s="36"/>
      <c r="CJ43" s="36"/>
      <c r="CK43" s="36"/>
      <c r="CL43" s="36"/>
      <c r="CM43" s="36"/>
      <c r="CN43" s="36"/>
      <c r="CO43" s="36"/>
      <c r="CP43" s="36"/>
      <c r="CQ43" s="36"/>
      <c r="CR43" s="36"/>
      <c r="CS43" s="36"/>
      <c r="CT43" s="36"/>
      <c r="CU43" s="36"/>
      <c r="CV43" s="36"/>
      <c r="CW43" s="36"/>
      <c r="CX43" s="36"/>
      <c r="CY43" s="36"/>
      <c r="CZ43" s="36"/>
      <c r="DA43" s="36"/>
      <c r="DB43" s="36"/>
      <c r="DC43" s="36"/>
      <c r="DD43" s="36"/>
      <c r="DE43" s="36"/>
      <c r="DF43" s="36"/>
      <c r="DG43" s="36"/>
      <c r="DH43" s="36"/>
      <c r="DI43" s="36"/>
      <c r="DJ43" s="36"/>
      <c r="DK43" s="36"/>
      <c r="DL43" s="36"/>
      <c r="DM43" s="36"/>
      <c r="DN43" s="36"/>
      <c r="DO43" s="36"/>
      <c r="DP43" s="36"/>
      <c r="DQ43" s="36"/>
      <c r="DR43" s="36"/>
      <c r="DS43" s="36"/>
      <c r="DT43" s="36"/>
      <c r="DU43" s="36"/>
      <c r="DV43" s="36"/>
      <c r="DW43" s="36"/>
    </row>
    <row r="44" spans="1:127" ht="14" x14ac:dyDescent="0.3">
      <c r="A44" s="16">
        <f>入力シート_ジクロロメタン!Q10</f>
        <v>1.2E-2</v>
      </c>
      <c r="B44" s="32" t="s">
        <v>88</v>
      </c>
      <c r="C44" s="493" t="s">
        <v>89</v>
      </c>
      <c r="D44" s="493"/>
      <c r="E44" s="493"/>
      <c r="F44" s="291" t="s">
        <v>90</v>
      </c>
      <c r="G44" s="33">
        <f>IF(A44="",IF(G45*G46&gt;0,G45*G46,G43),A44)</f>
        <v>1.2E-2</v>
      </c>
      <c r="J44" s="51">
        <f t="shared" ref="J44:J51" si="76">G44</f>
        <v>1.2E-2</v>
      </c>
      <c r="K44" s="51">
        <f t="shared" ref="K44:N52" si="77">+J44</f>
        <v>1.2E-2</v>
      </c>
      <c r="L44" s="51">
        <f t="shared" si="77"/>
        <v>1.2E-2</v>
      </c>
      <c r="M44" s="51">
        <f t="shared" si="77"/>
        <v>1.2E-2</v>
      </c>
      <c r="N44" s="51">
        <f t="shared" si="77"/>
        <v>1.2E-2</v>
      </c>
      <c r="O44" s="51">
        <f t="shared" ref="O44:Q52" si="78">+J44</f>
        <v>1.2E-2</v>
      </c>
      <c r="P44" s="51">
        <f t="shared" si="78"/>
        <v>1.2E-2</v>
      </c>
      <c r="Q44" s="51">
        <f t="shared" si="78"/>
        <v>1.2E-2</v>
      </c>
      <c r="R44" s="51">
        <f t="shared" ref="R44:T52" si="79">+L44</f>
        <v>1.2E-2</v>
      </c>
      <c r="S44" s="51">
        <f t="shared" si="79"/>
        <v>1.2E-2</v>
      </c>
      <c r="T44" s="51">
        <f t="shared" si="79"/>
        <v>1.2E-2</v>
      </c>
      <c r="U44" s="51">
        <f t="shared" si="70"/>
        <v>1.2E-2</v>
      </c>
      <c r="V44" s="51">
        <f>+U44</f>
        <v>1.2E-2</v>
      </c>
      <c r="W44" s="51">
        <f t="shared" ref="W44:AG44" si="80">+V44</f>
        <v>1.2E-2</v>
      </c>
      <c r="X44" s="51">
        <f t="shared" si="80"/>
        <v>1.2E-2</v>
      </c>
      <c r="Y44" s="51">
        <f t="shared" si="80"/>
        <v>1.2E-2</v>
      </c>
      <c r="Z44" s="51">
        <f t="shared" si="80"/>
        <v>1.2E-2</v>
      </c>
      <c r="AA44" s="51">
        <f t="shared" si="80"/>
        <v>1.2E-2</v>
      </c>
      <c r="AB44" s="51">
        <f t="shared" si="80"/>
        <v>1.2E-2</v>
      </c>
      <c r="AC44" s="51">
        <f t="shared" si="80"/>
        <v>1.2E-2</v>
      </c>
      <c r="AD44" s="51">
        <f t="shared" si="80"/>
        <v>1.2E-2</v>
      </c>
      <c r="AE44" s="51">
        <f t="shared" si="80"/>
        <v>1.2E-2</v>
      </c>
      <c r="AF44" s="51">
        <f t="shared" si="80"/>
        <v>1.2E-2</v>
      </c>
      <c r="AG44" s="51">
        <f t="shared" si="80"/>
        <v>1.2E-2</v>
      </c>
      <c r="AH44" s="51">
        <f t="shared" ref="AH44:AJ52" si="81">+AC44</f>
        <v>1.2E-2</v>
      </c>
      <c r="AI44" s="51">
        <f t="shared" si="81"/>
        <v>1.2E-2</v>
      </c>
      <c r="AJ44" s="51">
        <f t="shared" si="81"/>
        <v>1.2E-2</v>
      </c>
      <c r="AK44" s="51">
        <f t="shared" ref="AK44:AM52" si="82">+AE44</f>
        <v>1.2E-2</v>
      </c>
      <c r="AL44" s="51">
        <f t="shared" si="82"/>
        <v>1.2E-2</v>
      </c>
      <c r="AM44" s="51">
        <f t="shared" si="82"/>
        <v>1.2E-2</v>
      </c>
      <c r="AN44" s="51">
        <f t="shared" ref="AN44:BA52" si="83">+AM44</f>
        <v>1.2E-2</v>
      </c>
      <c r="AO44" s="51">
        <f t="shared" si="83"/>
        <v>1.2E-2</v>
      </c>
      <c r="AP44" s="51">
        <f t="shared" si="83"/>
        <v>1.2E-2</v>
      </c>
      <c r="AQ44" s="51">
        <f t="shared" si="83"/>
        <v>1.2E-2</v>
      </c>
      <c r="AR44" s="51">
        <f t="shared" si="83"/>
        <v>1.2E-2</v>
      </c>
      <c r="AS44" s="51">
        <f t="shared" si="83"/>
        <v>1.2E-2</v>
      </c>
      <c r="AT44" s="51">
        <f t="shared" si="83"/>
        <v>1.2E-2</v>
      </c>
      <c r="AU44" s="51">
        <f t="shared" si="83"/>
        <v>1.2E-2</v>
      </c>
      <c r="AV44" s="51">
        <f t="shared" si="83"/>
        <v>1.2E-2</v>
      </c>
      <c r="AW44" s="51">
        <f t="shared" si="83"/>
        <v>1.2E-2</v>
      </c>
      <c r="AX44" s="51">
        <f t="shared" si="83"/>
        <v>1.2E-2</v>
      </c>
      <c r="AY44" s="51">
        <f t="shared" si="83"/>
        <v>1.2E-2</v>
      </c>
      <c r="AZ44" s="51">
        <f t="shared" si="83"/>
        <v>1.2E-2</v>
      </c>
      <c r="BA44" s="51">
        <f>+AZ44</f>
        <v>1.2E-2</v>
      </c>
      <c r="BB44" s="51">
        <f t="shared" ref="BB44:BF52" si="84">+BA44</f>
        <v>1.2E-2</v>
      </c>
      <c r="BC44" s="51">
        <f t="shared" si="84"/>
        <v>1.2E-2</v>
      </c>
      <c r="BD44" s="51">
        <f t="shared" si="84"/>
        <v>1.2E-2</v>
      </c>
      <c r="BE44" s="51">
        <f t="shared" si="84"/>
        <v>1.2E-2</v>
      </c>
      <c r="BF44" s="51">
        <f t="shared" si="84"/>
        <v>1.2E-2</v>
      </c>
      <c r="BG44" s="51">
        <f t="shared" ref="BG44:BH52" si="85">+BE44</f>
        <v>1.2E-2</v>
      </c>
      <c r="BH44" s="51">
        <f t="shared" si="85"/>
        <v>1.2E-2</v>
      </c>
      <c r="BI44" s="51">
        <f t="shared" ref="BI44:BJ52" si="86">+BH44</f>
        <v>1.2E-2</v>
      </c>
      <c r="BJ44" s="51">
        <f t="shared" si="86"/>
        <v>1.2E-2</v>
      </c>
      <c r="BK44" s="51">
        <f t="shared" ref="BK44:BK52" si="87">+AZ44</f>
        <v>1.2E-2</v>
      </c>
      <c r="BL44" s="51">
        <f t="shared" ref="BL44:BO52" si="88">+BK44</f>
        <v>1.2E-2</v>
      </c>
      <c r="BM44" s="51">
        <f t="shared" si="88"/>
        <v>1.2E-2</v>
      </c>
      <c r="BN44" s="51">
        <f t="shared" si="88"/>
        <v>1.2E-2</v>
      </c>
      <c r="BO44" s="51">
        <f t="shared" si="88"/>
        <v>1.2E-2</v>
      </c>
      <c r="BP44" s="51">
        <f t="shared" ref="BP44:BP52" si="89">+BE44</f>
        <v>1.2E-2</v>
      </c>
      <c r="BQ44" s="51">
        <f t="shared" ref="BQ44:BT52" si="90">+BP44</f>
        <v>1.2E-2</v>
      </c>
      <c r="BR44" s="51">
        <f t="shared" si="90"/>
        <v>1.2E-2</v>
      </c>
      <c r="BS44" s="51">
        <f t="shared" si="90"/>
        <v>1.2E-2</v>
      </c>
      <c r="BT44" s="51">
        <f t="shared" si="90"/>
        <v>1.2E-2</v>
      </c>
      <c r="BU44" s="51">
        <f t="shared" ref="BU44:BU52" si="91">+BJ44</f>
        <v>1.2E-2</v>
      </c>
      <c r="BV44" s="51">
        <f t="shared" ref="BV44:BV52" si="92">+BU44</f>
        <v>1.2E-2</v>
      </c>
      <c r="BW44" s="51">
        <f t="shared" ref="BW44:BX52" si="93">+BU44</f>
        <v>1.2E-2</v>
      </c>
      <c r="BX44" s="51">
        <f t="shared" si="93"/>
        <v>1.2E-2</v>
      </c>
      <c r="BY44" s="51">
        <f t="shared" ref="BY44:CB52" si="94">+BX44</f>
        <v>1.2E-2</v>
      </c>
      <c r="BZ44" s="51">
        <f t="shared" si="94"/>
        <v>1.2E-2</v>
      </c>
      <c r="CA44" s="51">
        <f t="shared" si="94"/>
        <v>1.2E-2</v>
      </c>
      <c r="CB44" s="51">
        <f t="shared" si="94"/>
        <v>1.2E-2</v>
      </c>
      <c r="CC44" s="51">
        <f t="shared" ref="CC44:CD52" si="95">+CA44</f>
        <v>1.2E-2</v>
      </c>
      <c r="CD44" s="51">
        <f t="shared" si="95"/>
        <v>1.2E-2</v>
      </c>
      <c r="CE44" s="51">
        <f t="shared" ref="CE44:CE52" si="96">+CD44</f>
        <v>1.2E-2</v>
      </c>
      <c r="CF44" s="51">
        <f t="shared" ref="CF44:CF52" si="97">+BA44</f>
        <v>1.2E-2</v>
      </c>
      <c r="CG44" s="51">
        <f t="shared" ref="CG44:CG52" si="98">+BA44</f>
        <v>1.2E-2</v>
      </c>
      <c r="CH44" s="51">
        <f t="shared" ref="CH44:CQ52" si="99">+BA44</f>
        <v>1.2E-2</v>
      </c>
      <c r="CI44" s="51">
        <f t="shared" si="99"/>
        <v>1.2E-2</v>
      </c>
      <c r="CJ44" s="51">
        <f t="shared" si="99"/>
        <v>1.2E-2</v>
      </c>
      <c r="CK44" s="51">
        <f t="shared" si="99"/>
        <v>1.2E-2</v>
      </c>
      <c r="CL44" s="51">
        <f t="shared" si="99"/>
        <v>1.2E-2</v>
      </c>
      <c r="CM44" s="51">
        <f t="shared" si="99"/>
        <v>1.2E-2</v>
      </c>
      <c r="CN44" s="51">
        <f t="shared" si="99"/>
        <v>1.2E-2</v>
      </c>
      <c r="CO44" s="51">
        <f t="shared" si="99"/>
        <v>1.2E-2</v>
      </c>
      <c r="CP44" s="51">
        <f t="shared" si="99"/>
        <v>1.2E-2</v>
      </c>
      <c r="CQ44" s="51">
        <f t="shared" si="99"/>
        <v>1.2E-2</v>
      </c>
      <c r="CR44" s="51">
        <f t="shared" ref="CR44:CS52" si="100">+BU44</f>
        <v>1.2E-2</v>
      </c>
      <c r="CS44" s="51">
        <f t="shared" si="100"/>
        <v>1.2E-2</v>
      </c>
      <c r="CT44" s="51">
        <f t="shared" ref="CT44:CU52" si="101">+BX44</f>
        <v>1.2E-2</v>
      </c>
      <c r="CU44" s="51">
        <f t="shared" si="101"/>
        <v>1.2E-2</v>
      </c>
      <c r="CV44" s="51">
        <f t="shared" ref="CV44:CW52" si="102">+BU44</f>
        <v>1.2E-2</v>
      </c>
      <c r="CW44" s="51">
        <f t="shared" si="102"/>
        <v>1.2E-2</v>
      </c>
      <c r="CX44" s="51">
        <f t="shared" ref="CX44:DB52" si="103">+BX44</f>
        <v>1.2E-2</v>
      </c>
      <c r="CY44" s="51">
        <f t="shared" si="103"/>
        <v>1.2E-2</v>
      </c>
      <c r="CZ44" s="51">
        <f t="shared" si="103"/>
        <v>1.2E-2</v>
      </c>
      <c r="DA44" s="51">
        <f t="shared" si="103"/>
        <v>1.2E-2</v>
      </c>
      <c r="DB44" s="51">
        <f t="shared" si="103"/>
        <v>1.2E-2</v>
      </c>
      <c r="DC44" s="51">
        <f t="shared" ref="DC44:DD52" si="104">+CD44</f>
        <v>1.2E-2</v>
      </c>
      <c r="DD44" s="51">
        <f t="shared" si="104"/>
        <v>1.2E-2</v>
      </c>
      <c r="DE44" s="51">
        <f t="shared" ref="DE44:DE52" si="105">+CE44</f>
        <v>1.2E-2</v>
      </c>
      <c r="DF44" s="51">
        <f t="shared" ref="DF44:DF52" si="106">+BU44</f>
        <v>1.2E-2</v>
      </c>
      <c r="DG44" s="51">
        <f t="shared" ref="DG44:DN52" si="107">+DF44</f>
        <v>1.2E-2</v>
      </c>
      <c r="DH44" s="51">
        <f t="shared" si="107"/>
        <v>1.2E-2</v>
      </c>
      <c r="DI44" s="51">
        <f t="shared" si="107"/>
        <v>1.2E-2</v>
      </c>
      <c r="DJ44" s="51">
        <f t="shared" si="107"/>
        <v>1.2E-2</v>
      </c>
      <c r="DK44" s="51">
        <f t="shared" si="107"/>
        <v>1.2E-2</v>
      </c>
      <c r="DL44" s="51">
        <f t="shared" si="107"/>
        <v>1.2E-2</v>
      </c>
      <c r="DM44" s="51">
        <f t="shared" si="107"/>
        <v>1.2E-2</v>
      </c>
      <c r="DN44" s="51">
        <f t="shared" si="107"/>
        <v>1.2E-2</v>
      </c>
      <c r="DO44" s="51">
        <f t="shared" ref="DO44:DO52" si="108">+DE44</f>
        <v>1.2E-2</v>
      </c>
      <c r="DP44" s="51">
        <f t="shared" ref="DP44:DW52" si="109">+DO44</f>
        <v>1.2E-2</v>
      </c>
      <c r="DQ44" s="51">
        <f t="shared" si="109"/>
        <v>1.2E-2</v>
      </c>
      <c r="DR44" s="51">
        <f t="shared" si="109"/>
        <v>1.2E-2</v>
      </c>
      <c r="DS44" s="51">
        <f t="shared" si="109"/>
        <v>1.2E-2</v>
      </c>
      <c r="DT44" s="51">
        <f t="shared" si="109"/>
        <v>1.2E-2</v>
      </c>
      <c r="DU44" s="51">
        <f t="shared" si="109"/>
        <v>1.2E-2</v>
      </c>
      <c r="DV44" s="51">
        <f t="shared" si="109"/>
        <v>1.2E-2</v>
      </c>
      <c r="DW44" s="51">
        <f t="shared" si="109"/>
        <v>1.2E-2</v>
      </c>
    </row>
    <row r="45" spans="1:127" ht="18" x14ac:dyDescent="0.4">
      <c r="A45" s="16">
        <f>入力シート_ジクロロメタン!Q11</f>
        <v>12</v>
      </c>
      <c r="B45" s="20" t="s">
        <v>91</v>
      </c>
      <c r="C45" s="493" t="s">
        <v>92</v>
      </c>
      <c r="D45" s="493"/>
      <c r="E45" s="493"/>
      <c r="F45" s="291" t="s">
        <v>93</v>
      </c>
      <c r="G45" s="33">
        <f>IF(A45="",154.9,A45)</f>
        <v>12</v>
      </c>
      <c r="J45" s="51">
        <f t="shared" si="76"/>
        <v>12</v>
      </c>
      <c r="K45" s="51">
        <f t="shared" si="77"/>
        <v>12</v>
      </c>
      <c r="L45" s="51">
        <f t="shared" si="77"/>
        <v>12</v>
      </c>
      <c r="M45" s="51">
        <f t="shared" si="77"/>
        <v>12</v>
      </c>
      <c r="N45" s="51">
        <f t="shared" si="77"/>
        <v>12</v>
      </c>
      <c r="O45" s="51">
        <f t="shared" si="78"/>
        <v>12</v>
      </c>
      <c r="P45" s="51">
        <f t="shared" si="78"/>
        <v>12</v>
      </c>
      <c r="Q45" s="51">
        <f t="shared" si="78"/>
        <v>12</v>
      </c>
      <c r="R45" s="51">
        <f t="shared" si="79"/>
        <v>12</v>
      </c>
      <c r="S45" s="51">
        <f t="shared" si="79"/>
        <v>12</v>
      </c>
      <c r="T45" s="51">
        <f t="shared" si="79"/>
        <v>12</v>
      </c>
      <c r="U45" s="51">
        <f t="shared" si="70"/>
        <v>12</v>
      </c>
      <c r="V45" s="51">
        <f t="shared" ref="V45:AG52" si="110">+U45</f>
        <v>12</v>
      </c>
      <c r="W45" s="51">
        <f t="shared" si="110"/>
        <v>12</v>
      </c>
      <c r="X45" s="51">
        <f t="shared" si="110"/>
        <v>12</v>
      </c>
      <c r="Y45" s="51">
        <f t="shared" si="110"/>
        <v>12</v>
      </c>
      <c r="Z45" s="51">
        <f t="shared" si="110"/>
        <v>12</v>
      </c>
      <c r="AA45" s="51">
        <f t="shared" si="110"/>
        <v>12</v>
      </c>
      <c r="AB45" s="51">
        <f t="shared" si="110"/>
        <v>12</v>
      </c>
      <c r="AC45" s="51">
        <f t="shared" si="110"/>
        <v>12</v>
      </c>
      <c r="AD45" s="51">
        <f t="shared" si="110"/>
        <v>12</v>
      </c>
      <c r="AE45" s="51">
        <f t="shared" si="110"/>
        <v>12</v>
      </c>
      <c r="AF45" s="51">
        <f t="shared" si="110"/>
        <v>12</v>
      </c>
      <c r="AG45" s="51">
        <f t="shared" si="110"/>
        <v>12</v>
      </c>
      <c r="AH45" s="51">
        <f t="shared" si="81"/>
        <v>12</v>
      </c>
      <c r="AI45" s="51">
        <f t="shared" si="81"/>
        <v>12</v>
      </c>
      <c r="AJ45" s="51">
        <f t="shared" si="81"/>
        <v>12</v>
      </c>
      <c r="AK45" s="51">
        <f t="shared" si="82"/>
        <v>12</v>
      </c>
      <c r="AL45" s="51">
        <f t="shared" si="82"/>
        <v>12</v>
      </c>
      <c r="AM45" s="51">
        <f t="shared" si="82"/>
        <v>12</v>
      </c>
      <c r="AN45" s="51">
        <f t="shared" si="83"/>
        <v>12</v>
      </c>
      <c r="AO45" s="51">
        <f t="shared" si="83"/>
        <v>12</v>
      </c>
      <c r="AP45" s="51">
        <f t="shared" si="83"/>
        <v>12</v>
      </c>
      <c r="AQ45" s="51">
        <f t="shared" si="83"/>
        <v>12</v>
      </c>
      <c r="AR45" s="51">
        <f t="shared" si="83"/>
        <v>12</v>
      </c>
      <c r="AS45" s="51">
        <f t="shared" si="83"/>
        <v>12</v>
      </c>
      <c r="AT45" s="51">
        <f t="shared" si="83"/>
        <v>12</v>
      </c>
      <c r="AU45" s="51">
        <f t="shared" si="83"/>
        <v>12</v>
      </c>
      <c r="AV45" s="51">
        <f t="shared" si="83"/>
        <v>12</v>
      </c>
      <c r="AW45" s="51">
        <f t="shared" si="83"/>
        <v>12</v>
      </c>
      <c r="AX45" s="51">
        <f t="shared" si="83"/>
        <v>12</v>
      </c>
      <c r="AY45" s="51">
        <f t="shared" si="83"/>
        <v>12</v>
      </c>
      <c r="AZ45" s="51">
        <f t="shared" si="83"/>
        <v>12</v>
      </c>
      <c r="BA45" s="51">
        <f>+AZ45</f>
        <v>12</v>
      </c>
      <c r="BB45" s="51">
        <f t="shared" si="84"/>
        <v>12</v>
      </c>
      <c r="BC45" s="51">
        <f t="shared" si="84"/>
        <v>12</v>
      </c>
      <c r="BD45" s="51">
        <f t="shared" si="84"/>
        <v>12</v>
      </c>
      <c r="BE45" s="51">
        <f t="shared" si="84"/>
        <v>12</v>
      </c>
      <c r="BF45" s="51">
        <f t="shared" si="84"/>
        <v>12</v>
      </c>
      <c r="BG45" s="51">
        <f t="shared" si="85"/>
        <v>12</v>
      </c>
      <c r="BH45" s="51">
        <f t="shared" si="85"/>
        <v>12</v>
      </c>
      <c r="BI45" s="51">
        <f t="shared" si="86"/>
        <v>12</v>
      </c>
      <c r="BJ45" s="51">
        <f t="shared" si="86"/>
        <v>12</v>
      </c>
      <c r="BK45" s="51">
        <f t="shared" si="87"/>
        <v>12</v>
      </c>
      <c r="BL45" s="51">
        <f t="shared" si="88"/>
        <v>12</v>
      </c>
      <c r="BM45" s="51">
        <f t="shared" si="88"/>
        <v>12</v>
      </c>
      <c r="BN45" s="51">
        <f t="shared" si="88"/>
        <v>12</v>
      </c>
      <c r="BO45" s="51">
        <f t="shared" si="88"/>
        <v>12</v>
      </c>
      <c r="BP45" s="51">
        <f t="shared" si="89"/>
        <v>12</v>
      </c>
      <c r="BQ45" s="51">
        <f t="shared" si="90"/>
        <v>12</v>
      </c>
      <c r="BR45" s="51">
        <f t="shared" si="90"/>
        <v>12</v>
      </c>
      <c r="BS45" s="51">
        <f t="shared" si="90"/>
        <v>12</v>
      </c>
      <c r="BT45" s="51">
        <f t="shared" si="90"/>
        <v>12</v>
      </c>
      <c r="BU45" s="51">
        <f t="shared" si="91"/>
        <v>12</v>
      </c>
      <c r="BV45" s="51">
        <f t="shared" si="92"/>
        <v>12</v>
      </c>
      <c r="BW45" s="51">
        <f t="shared" si="93"/>
        <v>12</v>
      </c>
      <c r="BX45" s="51">
        <f t="shared" si="93"/>
        <v>12</v>
      </c>
      <c r="BY45" s="51">
        <f t="shared" si="94"/>
        <v>12</v>
      </c>
      <c r="BZ45" s="51">
        <f t="shared" si="94"/>
        <v>12</v>
      </c>
      <c r="CA45" s="51">
        <f t="shared" si="94"/>
        <v>12</v>
      </c>
      <c r="CB45" s="51">
        <f t="shared" si="94"/>
        <v>12</v>
      </c>
      <c r="CC45" s="51">
        <f t="shared" si="95"/>
        <v>12</v>
      </c>
      <c r="CD45" s="51">
        <f t="shared" si="95"/>
        <v>12</v>
      </c>
      <c r="CE45" s="51">
        <f t="shared" si="96"/>
        <v>12</v>
      </c>
      <c r="CF45" s="51">
        <f t="shared" si="97"/>
        <v>12</v>
      </c>
      <c r="CG45" s="51">
        <f t="shared" si="98"/>
        <v>12</v>
      </c>
      <c r="CH45" s="51">
        <f t="shared" si="99"/>
        <v>12</v>
      </c>
      <c r="CI45" s="51">
        <f t="shared" si="99"/>
        <v>12</v>
      </c>
      <c r="CJ45" s="51">
        <f t="shared" si="99"/>
        <v>12</v>
      </c>
      <c r="CK45" s="51">
        <f t="shared" si="99"/>
        <v>12</v>
      </c>
      <c r="CL45" s="51">
        <f t="shared" si="99"/>
        <v>12</v>
      </c>
      <c r="CM45" s="51">
        <f t="shared" si="99"/>
        <v>12</v>
      </c>
      <c r="CN45" s="51">
        <f t="shared" si="99"/>
        <v>12</v>
      </c>
      <c r="CO45" s="51">
        <f t="shared" si="99"/>
        <v>12</v>
      </c>
      <c r="CP45" s="51">
        <f t="shared" si="99"/>
        <v>12</v>
      </c>
      <c r="CQ45" s="51">
        <f t="shared" si="99"/>
        <v>12</v>
      </c>
      <c r="CR45" s="51">
        <f t="shared" si="100"/>
        <v>12</v>
      </c>
      <c r="CS45" s="51">
        <f t="shared" si="100"/>
        <v>12</v>
      </c>
      <c r="CT45" s="51">
        <f t="shared" si="101"/>
        <v>12</v>
      </c>
      <c r="CU45" s="51">
        <f t="shared" si="101"/>
        <v>12</v>
      </c>
      <c r="CV45" s="51">
        <f t="shared" si="102"/>
        <v>12</v>
      </c>
      <c r="CW45" s="51">
        <f t="shared" si="102"/>
        <v>12</v>
      </c>
      <c r="CX45" s="51">
        <f t="shared" si="103"/>
        <v>12</v>
      </c>
      <c r="CY45" s="51">
        <f t="shared" si="103"/>
        <v>12</v>
      </c>
      <c r="CZ45" s="51">
        <f t="shared" si="103"/>
        <v>12</v>
      </c>
      <c r="DA45" s="51">
        <f t="shared" si="103"/>
        <v>12</v>
      </c>
      <c r="DB45" s="51">
        <f t="shared" si="103"/>
        <v>12</v>
      </c>
      <c r="DC45" s="51">
        <f t="shared" si="104"/>
        <v>12</v>
      </c>
      <c r="DD45" s="51">
        <f t="shared" si="104"/>
        <v>12</v>
      </c>
      <c r="DE45" s="51">
        <f t="shared" si="105"/>
        <v>12</v>
      </c>
      <c r="DF45" s="51">
        <f t="shared" si="106"/>
        <v>12</v>
      </c>
      <c r="DG45" s="51">
        <f t="shared" si="107"/>
        <v>12</v>
      </c>
      <c r="DH45" s="51">
        <f t="shared" si="107"/>
        <v>12</v>
      </c>
      <c r="DI45" s="51">
        <f t="shared" si="107"/>
        <v>12</v>
      </c>
      <c r="DJ45" s="51">
        <f t="shared" si="107"/>
        <v>12</v>
      </c>
      <c r="DK45" s="51">
        <f t="shared" si="107"/>
        <v>12</v>
      </c>
      <c r="DL45" s="51">
        <f t="shared" si="107"/>
        <v>12</v>
      </c>
      <c r="DM45" s="51">
        <f t="shared" si="107"/>
        <v>12</v>
      </c>
      <c r="DN45" s="51">
        <f t="shared" si="107"/>
        <v>12</v>
      </c>
      <c r="DO45" s="51">
        <f t="shared" si="108"/>
        <v>12</v>
      </c>
      <c r="DP45" s="51">
        <f t="shared" si="109"/>
        <v>12</v>
      </c>
      <c r="DQ45" s="51">
        <f t="shared" si="109"/>
        <v>12</v>
      </c>
      <c r="DR45" s="51">
        <f t="shared" si="109"/>
        <v>12</v>
      </c>
      <c r="DS45" s="51">
        <f t="shared" si="109"/>
        <v>12</v>
      </c>
      <c r="DT45" s="51">
        <f t="shared" si="109"/>
        <v>12</v>
      </c>
      <c r="DU45" s="51">
        <f t="shared" si="109"/>
        <v>12</v>
      </c>
      <c r="DV45" s="51">
        <f t="shared" si="109"/>
        <v>12</v>
      </c>
      <c r="DW45" s="51">
        <f t="shared" si="109"/>
        <v>12</v>
      </c>
    </row>
    <row r="46" spans="1:127" ht="18" x14ac:dyDescent="0.4">
      <c r="A46" s="16"/>
      <c r="B46" s="20" t="s">
        <v>94</v>
      </c>
      <c r="C46" s="493" t="s">
        <v>95</v>
      </c>
      <c r="D46" s="493"/>
      <c r="E46" s="493"/>
      <c r="F46" s="291" t="s">
        <v>96</v>
      </c>
      <c r="G46" s="33">
        <f>IF(A46="",0.001,A46)</f>
        <v>1E-3</v>
      </c>
      <c r="J46" s="51">
        <f t="shared" si="76"/>
        <v>1E-3</v>
      </c>
      <c r="K46" s="51">
        <f t="shared" si="77"/>
        <v>1E-3</v>
      </c>
      <c r="L46" s="51">
        <f t="shared" si="77"/>
        <v>1E-3</v>
      </c>
      <c r="M46" s="51">
        <f t="shared" si="77"/>
        <v>1E-3</v>
      </c>
      <c r="N46" s="51">
        <f t="shared" si="77"/>
        <v>1E-3</v>
      </c>
      <c r="O46" s="51">
        <f t="shared" si="78"/>
        <v>1E-3</v>
      </c>
      <c r="P46" s="51">
        <f t="shared" si="78"/>
        <v>1E-3</v>
      </c>
      <c r="Q46" s="51">
        <f t="shared" si="78"/>
        <v>1E-3</v>
      </c>
      <c r="R46" s="51">
        <f t="shared" si="79"/>
        <v>1E-3</v>
      </c>
      <c r="S46" s="51">
        <f t="shared" si="79"/>
        <v>1E-3</v>
      </c>
      <c r="T46" s="51">
        <f t="shared" si="79"/>
        <v>1E-3</v>
      </c>
      <c r="U46" s="51">
        <f t="shared" si="70"/>
        <v>1E-3</v>
      </c>
      <c r="V46" s="51">
        <f t="shared" si="110"/>
        <v>1E-3</v>
      </c>
      <c r="W46" s="51">
        <f t="shared" si="110"/>
        <v>1E-3</v>
      </c>
      <c r="X46" s="51">
        <f t="shared" si="110"/>
        <v>1E-3</v>
      </c>
      <c r="Y46" s="51">
        <f t="shared" si="110"/>
        <v>1E-3</v>
      </c>
      <c r="Z46" s="51">
        <f t="shared" si="110"/>
        <v>1E-3</v>
      </c>
      <c r="AA46" s="51">
        <f t="shared" si="110"/>
        <v>1E-3</v>
      </c>
      <c r="AB46" s="51">
        <f t="shared" si="110"/>
        <v>1E-3</v>
      </c>
      <c r="AC46" s="51">
        <f t="shared" si="110"/>
        <v>1E-3</v>
      </c>
      <c r="AD46" s="51">
        <f t="shared" si="110"/>
        <v>1E-3</v>
      </c>
      <c r="AE46" s="51">
        <f t="shared" si="110"/>
        <v>1E-3</v>
      </c>
      <c r="AF46" s="51">
        <f t="shared" si="110"/>
        <v>1E-3</v>
      </c>
      <c r="AG46" s="51">
        <f t="shared" si="110"/>
        <v>1E-3</v>
      </c>
      <c r="AH46" s="51">
        <f t="shared" si="81"/>
        <v>1E-3</v>
      </c>
      <c r="AI46" s="51">
        <f t="shared" si="81"/>
        <v>1E-3</v>
      </c>
      <c r="AJ46" s="51">
        <f t="shared" si="81"/>
        <v>1E-3</v>
      </c>
      <c r="AK46" s="51">
        <f t="shared" si="82"/>
        <v>1E-3</v>
      </c>
      <c r="AL46" s="51">
        <f t="shared" si="82"/>
        <v>1E-3</v>
      </c>
      <c r="AM46" s="51">
        <f t="shared" si="82"/>
        <v>1E-3</v>
      </c>
      <c r="AN46" s="51">
        <f t="shared" si="83"/>
        <v>1E-3</v>
      </c>
      <c r="AO46" s="51">
        <f t="shared" si="83"/>
        <v>1E-3</v>
      </c>
      <c r="AP46" s="51">
        <f t="shared" si="83"/>
        <v>1E-3</v>
      </c>
      <c r="AQ46" s="51">
        <f t="shared" si="83"/>
        <v>1E-3</v>
      </c>
      <c r="AR46" s="51">
        <f t="shared" si="83"/>
        <v>1E-3</v>
      </c>
      <c r="AS46" s="51">
        <f t="shared" si="83"/>
        <v>1E-3</v>
      </c>
      <c r="AT46" s="51">
        <f t="shared" si="83"/>
        <v>1E-3</v>
      </c>
      <c r="AU46" s="51">
        <f t="shared" si="83"/>
        <v>1E-3</v>
      </c>
      <c r="AV46" s="51">
        <f t="shared" si="83"/>
        <v>1E-3</v>
      </c>
      <c r="AW46" s="51">
        <f t="shared" si="83"/>
        <v>1E-3</v>
      </c>
      <c r="AX46" s="51">
        <f t="shared" si="83"/>
        <v>1E-3</v>
      </c>
      <c r="AY46" s="51">
        <f t="shared" si="83"/>
        <v>1E-3</v>
      </c>
      <c r="AZ46" s="51">
        <f t="shared" si="83"/>
        <v>1E-3</v>
      </c>
      <c r="BA46" s="51">
        <f t="shared" si="83"/>
        <v>1E-3</v>
      </c>
      <c r="BB46" s="51">
        <f t="shared" si="84"/>
        <v>1E-3</v>
      </c>
      <c r="BC46" s="51">
        <f t="shared" si="84"/>
        <v>1E-3</v>
      </c>
      <c r="BD46" s="51">
        <f t="shared" si="84"/>
        <v>1E-3</v>
      </c>
      <c r="BE46" s="51">
        <f t="shared" si="84"/>
        <v>1E-3</v>
      </c>
      <c r="BF46" s="51">
        <f t="shared" si="84"/>
        <v>1E-3</v>
      </c>
      <c r="BG46" s="51">
        <f t="shared" si="85"/>
        <v>1E-3</v>
      </c>
      <c r="BH46" s="51">
        <f t="shared" si="85"/>
        <v>1E-3</v>
      </c>
      <c r="BI46" s="51">
        <f t="shared" si="86"/>
        <v>1E-3</v>
      </c>
      <c r="BJ46" s="51">
        <f t="shared" si="86"/>
        <v>1E-3</v>
      </c>
      <c r="BK46" s="51">
        <f t="shared" si="87"/>
        <v>1E-3</v>
      </c>
      <c r="BL46" s="51">
        <f t="shared" si="88"/>
        <v>1E-3</v>
      </c>
      <c r="BM46" s="51">
        <f t="shared" si="88"/>
        <v>1E-3</v>
      </c>
      <c r="BN46" s="51">
        <f t="shared" si="88"/>
        <v>1E-3</v>
      </c>
      <c r="BO46" s="51">
        <f t="shared" si="88"/>
        <v>1E-3</v>
      </c>
      <c r="BP46" s="51">
        <f t="shared" si="89"/>
        <v>1E-3</v>
      </c>
      <c r="BQ46" s="51">
        <f t="shared" si="90"/>
        <v>1E-3</v>
      </c>
      <c r="BR46" s="51">
        <f t="shared" si="90"/>
        <v>1E-3</v>
      </c>
      <c r="BS46" s="51">
        <f t="shared" si="90"/>
        <v>1E-3</v>
      </c>
      <c r="BT46" s="51">
        <f t="shared" si="90"/>
        <v>1E-3</v>
      </c>
      <c r="BU46" s="51">
        <f t="shared" si="91"/>
        <v>1E-3</v>
      </c>
      <c r="BV46" s="51">
        <f t="shared" si="92"/>
        <v>1E-3</v>
      </c>
      <c r="BW46" s="51">
        <f t="shared" si="93"/>
        <v>1E-3</v>
      </c>
      <c r="BX46" s="51">
        <f t="shared" si="93"/>
        <v>1E-3</v>
      </c>
      <c r="BY46" s="51">
        <f t="shared" si="94"/>
        <v>1E-3</v>
      </c>
      <c r="BZ46" s="51">
        <f t="shared" si="94"/>
        <v>1E-3</v>
      </c>
      <c r="CA46" s="51">
        <f t="shared" si="94"/>
        <v>1E-3</v>
      </c>
      <c r="CB46" s="51">
        <f t="shared" si="94"/>
        <v>1E-3</v>
      </c>
      <c r="CC46" s="51">
        <f t="shared" si="95"/>
        <v>1E-3</v>
      </c>
      <c r="CD46" s="51">
        <f t="shared" si="95"/>
        <v>1E-3</v>
      </c>
      <c r="CE46" s="51">
        <f t="shared" si="96"/>
        <v>1E-3</v>
      </c>
      <c r="CF46" s="51">
        <f t="shared" si="97"/>
        <v>1E-3</v>
      </c>
      <c r="CG46" s="51">
        <f t="shared" si="98"/>
        <v>1E-3</v>
      </c>
      <c r="CH46" s="51">
        <f t="shared" si="99"/>
        <v>1E-3</v>
      </c>
      <c r="CI46" s="51">
        <f t="shared" si="99"/>
        <v>1E-3</v>
      </c>
      <c r="CJ46" s="51">
        <f t="shared" si="99"/>
        <v>1E-3</v>
      </c>
      <c r="CK46" s="51">
        <f t="shared" si="99"/>
        <v>1E-3</v>
      </c>
      <c r="CL46" s="51">
        <f t="shared" si="99"/>
        <v>1E-3</v>
      </c>
      <c r="CM46" s="51">
        <f t="shared" si="99"/>
        <v>1E-3</v>
      </c>
      <c r="CN46" s="51">
        <f t="shared" si="99"/>
        <v>1E-3</v>
      </c>
      <c r="CO46" s="51">
        <f t="shared" si="99"/>
        <v>1E-3</v>
      </c>
      <c r="CP46" s="51">
        <f t="shared" si="99"/>
        <v>1E-3</v>
      </c>
      <c r="CQ46" s="51">
        <f t="shared" si="99"/>
        <v>1E-3</v>
      </c>
      <c r="CR46" s="51">
        <f t="shared" si="100"/>
        <v>1E-3</v>
      </c>
      <c r="CS46" s="51">
        <f t="shared" si="100"/>
        <v>1E-3</v>
      </c>
      <c r="CT46" s="51">
        <f t="shared" si="101"/>
        <v>1E-3</v>
      </c>
      <c r="CU46" s="51">
        <f t="shared" si="101"/>
        <v>1E-3</v>
      </c>
      <c r="CV46" s="51">
        <f t="shared" si="102"/>
        <v>1E-3</v>
      </c>
      <c r="CW46" s="51">
        <f t="shared" si="102"/>
        <v>1E-3</v>
      </c>
      <c r="CX46" s="51">
        <f t="shared" si="103"/>
        <v>1E-3</v>
      </c>
      <c r="CY46" s="51">
        <f t="shared" si="103"/>
        <v>1E-3</v>
      </c>
      <c r="CZ46" s="51">
        <f t="shared" si="103"/>
        <v>1E-3</v>
      </c>
      <c r="DA46" s="51">
        <f t="shared" si="103"/>
        <v>1E-3</v>
      </c>
      <c r="DB46" s="51">
        <f t="shared" si="103"/>
        <v>1E-3</v>
      </c>
      <c r="DC46" s="51">
        <f t="shared" si="104"/>
        <v>1E-3</v>
      </c>
      <c r="DD46" s="51">
        <f t="shared" si="104"/>
        <v>1E-3</v>
      </c>
      <c r="DE46" s="51">
        <f t="shared" si="105"/>
        <v>1E-3</v>
      </c>
      <c r="DF46" s="51">
        <f t="shared" si="106"/>
        <v>1E-3</v>
      </c>
      <c r="DG46" s="51">
        <f t="shared" si="107"/>
        <v>1E-3</v>
      </c>
      <c r="DH46" s="51">
        <f t="shared" si="107"/>
        <v>1E-3</v>
      </c>
      <c r="DI46" s="51">
        <f t="shared" si="107"/>
        <v>1E-3</v>
      </c>
      <c r="DJ46" s="51">
        <f t="shared" si="107"/>
        <v>1E-3</v>
      </c>
      <c r="DK46" s="51">
        <f t="shared" si="107"/>
        <v>1E-3</v>
      </c>
      <c r="DL46" s="51">
        <f t="shared" si="107"/>
        <v>1E-3</v>
      </c>
      <c r="DM46" s="51">
        <f t="shared" si="107"/>
        <v>1E-3</v>
      </c>
      <c r="DN46" s="51">
        <f t="shared" si="107"/>
        <v>1E-3</v>
      </c>
      <c r="DO46" s="51">
        <f t="shared" si="108"/>
        <v>1E-3</v>
      </c>
      <c r="DP46" s="51">
        <f t="shared" si="109"/>
        <v>1E-3</v>
      </c>
      <c r="DQ46" s="51">
        <f t="shared" si="109"/>
        <v>1E-3</v>
      </c>
      <c r="DR46" s="51">
        <f t="shared" si="109"/>
        <v>1E-3</v>
      </c>
      <c r="DS46" s="51">
        <f t="shared" si="109"/>
        <v>1E-3</v>
      </c>
      <c r="DT46" s="51">
        <f t="shared" si="109"/>
        <v>1E-3</v>
      </c>
      <c r="DU46" s="51">
        <f t="shared" si="109"/>
        <v>1E-3</v>
      </c>
      <c r="DV46" s="51">
        <f t="shared" si="109"/>
        <v>1E-3</v>
      </c>
      <c r="DW46" s="51">
        <f t="shared" si="109"/>
        <v>1E-3</v>
      </c>
    </row>
    <row r="47" spans="1:127" ht="18" x14ac:dyDescent="0.2">
      <c r="A47" s="19"/>
      <c r="B47" s="23" t="s">
        <v>97</v>
      </c>
      <c r="C47" s="494" t="s">
        <v>98</v>
      </c>
      <c r="D47" s="495"/>
      <c r="E47" s="492"/>
      <c r="F47" s="1" t="s">
        <v>99</v>
      </c>
      <c r="G47" s="34">
        <f>IF(G42=0,0,LN(2)/G42)</f>
        <v>0.15403270679109896</v>
      </c>
      <c r="J47" s="51">
        <f t="shared" si="76"/>
        <v>0.15403270679109896</v>
      </c>
      <c r="K47" s="51">
        <f t="shared" si="77"/>
        <v>0.15403270679109896</v>
      </c>
      <c r="L47" s="51">
        <f t="shared" si="77"/>
        <v>0.15403270679109896</v>
      </c>
      <c r="M47" s="51">
        <f t="shared" si="77"/>
        <v>0.15403270679109896</v>
      </c>
      <c r="N47" s="51">
        <f t="shared" si="77"/>
        <v>0.15403270679109896</v>
      </c>
      <c r="O47" s="51">
        <f t="shared" si="78"/>
        <v>0.15403270679109896</v>
      </c>
      <c r="P47" s="51">
        <f t="shared" si="78"/>
        <v>0.15403270679109896</v>
      </c>
      <c r="Q47" s="51">
        <f t="shared" si="78"/>
        <v>0.15403270679109896</v>
      </c>
      <c r="R47" s="51">
        <f t="shared" si="79"/>
        <v>0.15403270679109896</v>
      </c>
      <c r="S47" s="51">
        <f t="shared" si="79"/>
        <v>0.15403270679109896</v>
      </c>
      <c r="T47" s="51">
        <f t="shared" si="79"/>
        <v>0.15403270679109896</v>
      </c>
      <c r="U47" s="53">
        <f t="shared" si="70"/>
        <v>0.15403270679109896</v>
      </c>
      <c r="V47" s="51">
        <f t="shared" si="110"/>
        <v>0.15403270679109896</v>
      </c>
      <c r="W47" s="51">
        <f t="shared" si="110"/>
        <v>0.15403270679109896</v>
      </c>
      <c r="X47" s="51">
        <f t="shared" si="110"/>
        <v>0.15403270679109896</v>
      </c>
      <c r="Y47" s="51">
        <f t="shared" si="110"/>
        <v>0.15403270679109896</v>
      </c>
      <c r="Z47" s="51">
        <f t="shared" si="110"/>
        <v>0.15403270679109896</v>
      </c>
      <c r="AA47" s="51">
        <f t="shared" si="110"/>
        <v>0.15403270679109896</v>
      </c>
      <c r="AB47" s="51">
        <f t="shared" si="110"/>
        <v>0.15403270679109896</v>
      </c>
      <c r="AC47" s="51">
        <f t="shared" si="110"/>
        <v>0.15403270679109896</v>
      </c>
      <c r="AD47" s="51">
        <f t="shared" si="110"/>
        <v>0.15403270679109896</v>
      </c>
      <c r="AE47" s="51">
        <f t="shared" si="110"/>
        <v>0.15403270679109896</v>
      </c>
      <c r="AF47" s="51">
        <f t="shared" si="110"/>
        <v>0.15403270679109896</v>
      </c>
      <c r="AG47" s="51">
        <f t="shared" si="110"/>
        <v>0.15403270679109896</v>
      </c>
      <c r="AH47" s="51">
        <f t="shared" si="81"/>
        <v>0.15403270679109896</v>
      </c>
      <c r="AI47" s="51">
        <f t="shared" si="81"/>
        <v>0.15403270679109896</v>
      </c>
      <c r="AJ47" s="51">
        <f t="shared" si="81"/>
        <v>0.15403270679109896</v>
      </c>
      <c r="AK47" s="51">
        <f t="shared" si="82"/>
        <v>0.15403270679109896</v>
      </c>
      <c r="AL47" s="51">
        <f t="shared" si="82"/>
        <v>0.15403270679109896</v>
      </c>
      <c r="AM47" s="51">
        <f t="shared" si="82"/>
        <v>0.15403270679109896</v>
      </c>
      <c r="AN47" s="51">
        <f t="shared" si="83"/>
        <v>0.15403270679109896</v>
      </c>
      <c r="AO47" s="51">
        <f t="shared" si="83"/>
        <v>0.15403270679109896</v>
      </c>
      <c r="AP47" s="51">
        <f t="shared" si="83"/>
        <v>0.15403270679109896</v>
      </c>
      <c r="AQ47" s="51">
        <f t="shared" si="83"/>
        <v>0.15403270679109896</v>
      </c>
      <c r="AR47" s="51">
        <f t="shared" si="83"/>
        <v>0.15403270679109896</v>
      </c>
      <c r="AS47" s="51">
        <f t="shared" si="83"/>
        <v>0.15403270679109896</v>
      </c>
      <c r="AT47" s="51">
        <f t="shared" si="83"/>
        <v>0.15403270679109896</v>
      </c>
      <c r="AU47" s="51">
        <f t="shared" si="83"/>
        <v>0.15403270679109896</v>
      </c>
      <c r="AV47" s="51">
        <f t="shared" si="83"/>
        <v>0.15403270679109896</v>
      </c>
      <c r="AW47" s="51">
        <f t="shared" si="83"/>
        <v>0.15403270679109896</v>
      </c>
      <c r="AX47" s="51">
        <f t="shared" si="83"/>
        <v>0.15403270679109896</v>
      </c>
      <c r="AY47" s="51">
        <f t="shared" si="83"/>
        <v>0.15403270679109896</v>
      </c>
      <c r="AZ47" s="51">
        <f t="shared" si="83"/>
        <v>0.15403270679109896</v>
      </c>
      <c r="BA47" s="51">
        <f t="shared" si="83"/>
        <v>0.15403270679109896</v>
      </c>
      <c r="BB47" s="51">
        <f t="shared" si="84"/>
        <v>0.15403270679109896</v>
      </c>
      <c r="BC47" s="51">
        <f t="shared" si="84"/>
        <v>0.15403270679109896</v>
      </c>
      <c r="BD47" s="51">
        <f t="shared" si="84"/>
        <v>0.15403270679109896</v>
      </c>
      <c r="BE47" s="51">
        <f t="shared" si="84"/>
        <v>0.15403270679109896</v>
      </c>
      <c r="BF47" s="51">
        <f t="shared" si="84"/>
        <v>0.15403270679109896</v>
      </c>
      <c r="BG47" s="51">
        <f t="shared" si="85"/>
        <v>0.15403270679109896</v>
      </c>
      <c r="BH47" s="51">
        <f t="shared" si="85"/>
        <v>0.15403270679109896</v>
      </c>
      <c r="BI47" s="51">
        <f t="shared" si="86"/>
        <v>0.15403270679109896</v>
      </c>
      <c r="BJ47" s="51">
        <f t="shared" si="86"/>
        <v>0.15403270679109896</v>
      </c>
      <c r="BK47" s="51">
        <f t="shared" si="87"/>
        <v>0.15403270679109896</v>
      </c>
      <c r="BL47" s="51">
        <f t="shared" si="88"/>
        <v>0.15403270679109896</v>
      </c>
      <c r="BM47" s="51">
        <f t="shared" si="88"/>
        <v>0.15403270679109896</v>
      </c>
      <c r="BN47" s="51">
        <f t="shared" si="88"/>
        <v>0.15403270679109896</v>
      </c>
      <c r="BO47" s="51">
        <f t="shared" si="88"/>
        <v>0.15403270679109896</v>
      </c>
      <c r="BP47" s="51">
        <f t="shared" si="89"/>
        <v>0.15403270679109896</v>
      </c>
      <c r="BQ47" s="51">
        <f t="shared" si="90"/>
        <v>0.15403270679109896</v>
      </c>
      <c r="BR47" s="51">
        <f t="shared" si="90"/>
        <v>0.15403270679109896</v>
      </c>
      <c r="BS47" s="51">
        <f t="shared" si="90"/>
        <v>0.15403270679109896</v>
      </c>
      <c r="BT47" s="51">
        <f t="shared" si="90"/>
        <v>0.15403270679109896</v>
      </c>
      <c r="BU47" s="51">
        <f t="shared" si="91"/>
        <v>0.15403270679109896</v>
      </c>
      <c r="BV47" s="51">
        <f t="shared" si="92"/>
        <v>0.15403270679109896</v>
      </c>
      <c r="BW47" s="51">
        <f t="shared" si="93"/>
        <v>0.15403270679109896</v>
      </c>
      <c r="BX47" s="51">
        <f t="shared" si="93"/>
        <v>0.15403270679109896</v>
      </c>
      <c r="BY47" s="51">
        <f t="shared" si="94"/>
        <v>0.15403270679109896</v>
      </c>
      <c r="BZ47" s="51">
        <f t="shared" si="94"/>
        <v>0.15403270679109896</v>
      </c>
      <c r="CA47" s="51">
        <f t="shared" si="94"/>
        <v>0.15403270679109896</v>
      </c>
      <c r="CB47" s="51">
        <f t="shared" si="94"/>
        <v>0.15403270679109896</v>
      </c>
      <c r="CC47" s="51">
        <f t="shared" si="95"/>
        <v>0.15403270679109896</v>
      </c>
      <c r="CD47" s="51">
        <f t="shared" si="95"/>
        <v>0.15403270679109896</v>
      </c>
      <c r="CE47" s="51">
        <f t="shared" si="96"/>
        <v>0.15403270679109896</v>
      </c>
      <c r="CF47" s="51">
        <f t="shared" si="97"/>
        <v>0.15403270679109896</v>
      </c>
      <c r="CG47" s="51">
        <f t="shared" si="98"/>
        <v>0.15403270679109896</v>
      </c>
      <c r="CH47" s="51">
        <f t="shared" si="99"/>
        <v>0.15403270679109896</v>
      </c>
      <c r="CI47" s="51">
        <f t="shared" si="99"/>
        <v>0.15403270679109896</v>
      </c>
      <c r="CJ47" s="51">
        <f t="shared" si="99"/>
        <v>0.15403270679109896</v>
      </c>
      <c r="CK47" s="51">
        <f t="shared" si="99"/>
        <v>0.15403270679109896</v>
      </c>
      <c r="CL47" s="51">
        <f t="shared" si="99"/>
        <v>0.15403270679109896</v>
      </c>
      <c r="CM47" s="51">
        <f t="shared" si="99"/>
        <v>0.15403270679109896</v>
      </c>
      <c r="CN47" s="51">
        <f t="shared" si="99"/>
        <v>0.15403270679109896</v>
      </c>
      <c r="CO47" s="51">
        <f t="shared" si="99"/>
        <v>0.15403270679109896</v>
      </c>
      <c r="CP47" s="51">
        <f t="shared" si="99"/>
        <v>0.15403270679109896</v>
      </c>
      <c r="CQ47" s="51">
        <f t="shared" si="99"/>
        <v>0.15403270679109896</v>
      </c>
      <c r="CR47" s="51">
        <f t="shared" si="100"/>
        <v>0.15403270679109896</v>
      </c>
      <c r="CS47" s="51">
        <f t="shared" si="100"/>
        <v>0.15403270679109896</v>
      </c>
      <c r="CT47" s="51">
        <f t="shared" si="101"/>
        <v>0.15403270679109896</v>
      </c>
      <c r="CU47" s="51">
        <f t="shared" si="101"/>
        <v>0.15403270679109896</v>
      </c>
      <c r="CV47" s="51">
        <f t="shared" si="102"/>
        <v>0.15403270679109896</v>
      </c>
      <c r="CW47" s="51">
        <f t="shared" si="102"/>
        <v>0.15403270679109896</v>
      </c>
      <c r="CX47" s="51">
        <f t="shared" si="103"/>
        <v>0.15403270679109896</v>
      </c>
      <c r="CY47" s="51">
        <f t="shared" si="103"/>
        <v>0.15403270679109896</v>
      </c>
      <c r="CZ47" s="51">
        <f t="shared" si="103"/>
        <v>0.15403270679109896</v>
      </c>
      <c r="DA47" s="51">
        <f t="shared" si="103"/>
        <v>0.15403270679109896</v>
      </c>
      <c r="DB47" s="51">
        <f t="shared" si="103"/>
        <v>0.15403270679109896</v>
      </c>
      <c r="DC47" s="51">
        <f t="shared" si="104"/>
        <v>0.15403270679109896</v>
      </c>
      <c r="DD47" s="51">
        <f t="shared" si="104"/>
        <v>0.15403270679109896</v>
      </c>
      <c r="DE47" s="51">
        <f t="shared" si="105"/>
        <v>0.15403270679109896</v>
      </c>
      <c r="DF47" s="51">
        <f t="shared" si="106"/>
        <v>0.15403270679109896</v>
      </c>
      <c r="DG47" s="51">
        <f t="shared" si="107"/>
        <v>0.15403270679109896</v>
      </c>
      <c r="DH47" s="51">
        <f t="shared" si="107"/>
        <v>0.15403270679109896</v>
      </c>
      <c r="DI47" s="51">
        <f t="shared" si="107"/>
        <v>0.15403270679109896</v>
      </c>
      <c r="DJ47" s="51">
        <f t="shared" si="107"/>
        <v>0.15403270679109896</v>
      </c>
      <c r="DK47" s="51">
        <f t="shared" si="107"/>
        <v>0.15403270679109896</v>
      </c>
      <c r="DL47" s="51">
        <f t="shared" si="107"/>
        <v>0.15403270679109896</v>
      </c>
      <c r="DM47" s="51">
        <f t="shared" si="107"/>
        <v>0.15403270679109896</v>
      </c>
      <c r="DN47" s="51">
        <f t="shared" si="107"/>
        <v>0.15403270679109896</v>
      </c>
      <c r="DO47" s="51">
        <f t="shared" si="108"/>
        <v>0.15403270679109896</v>
      </c>
      <c r="DP47" s="51">
        <f t="shared" si="109"/>
        <v>0.15403270679109896</v>
      </c>
      <c r="DQ47" s="51">
        <f t="shared" si="109"/>
        <v>0.15403270679109896</v>
      </c>
      <c r="DR47" s="51">
        <f t="shared" si="109"/>
        <v>0.15403270679109896</v>
      </c>
      <c r="DS47" s="51">
        <f t="shared" si="109"/>
        <v>0.15403270679109896</v>
      </c>
      <c r="DT47" s="51">
        <f t="shared" si="109"/>
        <v>0.15403270679109896</v>
      </c>
      <c r="DU47" s="51">
        <f t="shared" si="109"/>
        <v>0.15403270679109896</v>
      </c>
      <c r="DV47" s="51">
        <f t="shared" si="109"/>
        <v>0.15403270679109896</v>
      </c>
      <c r="DW47" s="51">
        <f t="shared" si="109"/>
        <v>0.15403270679109896</v>
      </c>
    </row>
    <row r="48" spans="1:127" ht="18" x14ac:dyDescent="0.2">
      <c r="A48" s="19"/>
      <c r="B48" s="23" t="s">
        <v>100</v>
      </c>
      <c r="C48" s="494" t="s">
        <v>101</v>
      </c>
      <c r="D48" s="495"/>
      <c r="E48" s="492"/>
      <c r="F48" s="1" t="s">
        <v>102</v>
      </c>
      <c r="G48" s="35">
        <f>+G49*G40/G41</f>
        <v>15.768000000000002</v>
      </c>
      <c r="J48" s="51">
        <f t="shared" si="76"/>
        <v>15.768000000000002</v>
      </c>
      <c r="K48" s="51">
        <f t="shared" si="77"/>
        <v>15.768000000000002</v>
      </c>
      <c r="L48" s="51">
        <f t="shared" si="77"/>
        <v>15.768000000000002</v>
      </c>
      <c r="M48" s="51">
        <f t="shared" si="77"/>
        <v>15.768000000000002</v>
      </c>
      <c r="N48" s="51">
        <f t="shared" si="77"/>
        <v>15.768000000000002</v>
      </c>
      <c r="O48" s="51">
        <f t="shared" si="78"/>
        <v>15.768000000000002</v>
      </c>
      <c r="P48" s="51">
        <f t="shared" si="78"/>
        <v>15.768000000000002</v>
      </c>
      <c r="Q48" s="51">
        <f t="shared" si="78"/>
        <v>15.768000000000002</v>
      </c>
      <c r="R48" s="51">
        <f t="shared" si="79"/>
        <v>15.768000000000002</v>
      </c>
      <c r="S48" s="51">
        <f t="shared" si="79"/>
        <v>15.768000000000002</v>
      </c>
      <c r="T48" s="51">
        <f t="shared" si="79"/>
        <v>15.768000000000002</v>
      </c>
      <c r="U48" s="51">
        <f t="shared" si="70"/>
        <v>15.768000000000002</v>
      </c>
      <c r="V48" s="51">
        <f t="shared" si="110"/>
        <v>15.768000000000002</v>
      </c>
      <c r="W48" s="51">
        <f t="shared" si="110"/>
        <v>15.768000000000002</v>
      </c>
      <c r="X48" s="51">
        <f t="shared" si="110"/>
        <v>15.768000000000002</v>
      </c>
      <c r="Y48" s="51">
        <f t="shared" si="110"/>
        <v>15.768000000000002</v>
      </c>
      <c r="Z48" s="51">
        <f t="shared" si="110"/>
        <v>15.768000000000002</v>
      </c>
      <c r="AA48" s="51">
        <f t="shared" si="110"/>
        <v>15.768000000000002</v>
      </c>
      <c r="AB48" s="51">
        <f t="shared" si="110"/>
        <v>15.768000000000002</v>
      </c>
      <c r="AC48" s="51">
        <f t="shared" si="110"/>
        <v>15.768000000000002</v>
      </c>
      <c r="AD48" s="51">
        <f t="shared" si="110"/>
        <v>15.768000000000002</v>
      </c>
      <c r="AE48" s="51">
        <f t="shared" si="110"/>
        <v>15.768000000000002</v>
      </c>
      <c r="AF48" s="51">
        <f t="shared" si="110"/>
        <v>15.768000000000002</v>
      </c>
      <c r="AG48" s="51">
        <f t="shared" si="110"/>
        <v>15.768000000000002</v>
      </c>
      <c r="AH48" s="51">
        <f t="shared" si="81"/>
        <v>15.768000000000002</v>
      </c>
      <c r="AI48" s="51">
        <f t="shared" si="81"/>
        <v>15.768000000000002</v>
      </c>
      <c r="AJ48" s="51">
        <f t="shared" si="81"/>
        <v>15.768000000000002</v>
      </c>
      <c r="AK48" s="51">
        <f t="shared" si="82"/>
        <v>15.768000000000002</v>
      </c>
      <c r="AL48" s="51">
        <f t="shared" si="82"/>
        <v>15.768000000000002</v>
      </c>
      <c r="AM48" s="51">
        <f t="shared" si="82"/>
        <v>15.768000000000002</v>
      </c>
      <c r="AN48" s="51">
        <f t="shared" si="83"/>
        <v>15.768000000000002</v>
      </c>
      <c r="AO48" s="51">
        <f t="shared" si="83"/>
        <v>15.768000000000002</v>
      </c>
      <c r="AP48" s="51">
        <f t="shared" si="83"/>
        <v>15.768000000000002</v>
      </c>
      <c r="AQ48" s="51">
        <f t="shared" si="83"/>
        <v>15.768000000000002</v>
      </c>
      <c r="AR48" s="51">
        <f t="shared" si="83"/>
        <v>15.768000000000002</v>
      </c>
      <c r="AS48" s="51">
        <f t="shared" si="83"/>
        <v>15.768000000000002</v>
      </c>
      <c r="AT48" s="51">
        <f t="shared" si="83"/>
        <v>15.768000000000002</v>
      </c>
      <c r="AU48" s="51">
        <f t="shared" si="83"/>
        <v>15.768000000000002</v>
      </c>
      <c r="AV48" s="51">
        <f t="shared" si="83"/>
        <v>15.768000000000002</v>
      </c>
      <c r="AW48" s="51">
        <f t="shared" si="83"/>
        <v>15.768000000000002</v>
      </c>
      <c r="AX48" s="51">
        <f t="shared" si="83"/>
        <v>15.768000000000002</v>
      </c>
      <c r="AY48" s="51">
        <f t="shared" si="83"/>
        <v>15.768000000000002</v>
      </c>
      <c r="AZ48" s="51">
        <f t="shared" si="83"/>
        <v>15.768000000000002</v>
      </c>
      <c r="BA48" s="51">
        <f t="shared" si="83"/>
        <v>15.768000000000002</v>
      </c>
      <c r="BB48" s="51">
        <f t="shared" si="84"/>
        <v>15.768000000000002</v>
      </c>
      <c r="BC48" s="51">
        <f t="shared" si="84"/>
        <v>15.768000000000002</v>
      </c>
      <c r="BD48" s="51">
        <f t="shared" si="84"/>
        <v>15.768000000000002</v>
      </c>
      <c r="BE48" s="51">
        <f t="shared" si="84"/>
        <v>15.768000000000002</v>
      </c>
      <c r="BF48" s="51">
        <f t="shared" si="84"/>
        <v>15.768000000000002</v>
      </c>
      <c r="BG48" s="51">
        <f t="shared" si="85"/>
        <v>15.768000000000002</v>
      </c>
      <c r="BH48" s="51">
        <f t="shared" si="85"/>
        <v>15.768000000000002</v>
      </c>
      <c r="BI48" s="51">
        <f t="shared" si="86"/>
        <v>15.768000000000002</v>
      </c>
      <c r="BJ48" s="51">
        <f t="shared" si="86"/>
        <v>15.768000000000002</v>
      </c>
      <c r="BK48" s="51">
        <f t="shared" si="87"/>
        <v>15.768000000000002</v>
      </c>
      <c r="BL48" s="51">
        <f t="shared" si="88"/>
        <v>15.768000000000002</v>
      </c>
      <c r="BM48" s="51">
        <f t="shared" si="88"/>
        <v>15.768000000000002</v>
      </c>
      <c r="BN48" s="51">
        <f t="shared" si="88"/>
        <v>15.768000000000002</v>
      </c>
      <c r="BO48" s="51">
        <f t="shared" si="88"/>
        <v>15.768000000000002</v>
      </c>
      <c r="BP48" s="51">
        <f t="shared" si="89"/>
        <v>15.768000000000002</v>
      </c>
      <c r="BQ48" s="51">
        <f t="shared" si="90"/>
        <v>15.768000000000002</v>
      </c>
      <c r="BR48" s="51">
        <f t="shared" si="90"/>
        <v>15.768000000000002</v>
      </c>
      <c r="BS48" s="51">
        <f t="shared" si="90"/>
        <v>15.768000000000002</v>
      </c>
      <c r="BT48" s="51">
        <f t="shared" si="90"/>
        <v>15.768000000000002</v>
      </c>
      <c r="BU48" s="51">
        <f t="shared" si="91"/>
        <v>15.768000000000002</v>
      </c>
      <c r="BV48" s="51">
        <f t="shared" si="92"/>
        <v>15.768000000000002</v>
      </c>
      <c r="BW48" s="51">
        <f t="shared" si="93"/>
        <v>15.768000000000002</v>
      </c>
      <c r="BX48" s="51">
        <f t="shared" si="93"/>
        <v>15.768000000000002</v>
      </c>
      <c r="BY48" s="51">
        <f t="shared" si="94"/>
        <v>15.768000000000002</v>
      </c>
      <c r="BZ48" s="51">
        <f t="shared" si="94"/>
        <v>15.768000000000002</v>
      </c>
      <c r="CA48" s="51">
        <f t="shared" si="94"/>
        <v>15.768000000000002</v>
      </c>
      <c r="CB48" s="51">
        <f t="shared" si="94"/>
        <v>15.768000000000002</v>
      </c>
      <c r="CC48" s="51">
        <f t="shared" si="95"/>
        <v>15.768000000000002</v>
      </c>
      <c r="CD48" s="51">
        <f t="shared" si="95"/>
        <v>15.768000000000002</v>
      </c>
      <c r="CE48" s="51">
        <f t="shared" si="96"/>
        <v>15.768000000000002</v>
      </c>
      <c r="CF48" s="51">
        <f t="shared" si="97"/>
        <v>15.768000000000002</v>
      </c>
      <c r="CG48" s="51">
        <f t="shared" si="98"/>
        <v>15.768000000000002</v>
      </c>
      <c r="CH48" s="51">
        <f t="shared" si="99"/>
        <v>15.768000000000002</v>
      </c>
      <c r="CI48" s="51">
        <f t="shared" si="99"/>
        <v>15.768000000000002</v>
      </c>
      <c r="CJ48" s="51">
        <f t="shared" si="99"/>
        <v>15.768000000000002</v>
      </c>
      <c r="CK48" s="51">
        <f t="shared" si="99"/>
        <v>15.768000000000002</v>
      </c>
      <c r="CL48" s="51">
        <f t="shared" si="99"/>
        <v>15.768000000000002</v>
      </c>
      <c r="CM48" s="51">
        <f t="shared" si="99"/>
        <v>15.768000000000002</v>
      </c>
      <c r="CN48" s="51">
        <f t="shared" si="99"/>
        <v>15.768000000000002</v>
      </c>
      <c r="CO48" s="51">
        <f t="shared" si="99"/>
        <v>15.768000000000002</v>
      </c>
      <c r="CP48" s="51">
        <f t="shared" si="99"/>
        <v>15.768000000000002</v>
      </c>
      <c r="CQ48" s="51">
        <f t="shared" si="99"/>
        <v>15.768000000000002</v>
      </c>
      <c r="CR48" s="51">
        <f t="shared" si="100"/>
        <v>15.768000000000002</v>
      </c>
      <c r="CS48" s="51">
        <f t="shared" si="100"/>
        <v>15.768000000000002</v>
      </c>
      <c r="CT48" s="51">
        <f t="shared" si="101"/>
        <v>15.768000000000002</v>
      </c>
      <c r="CU48" s="51">
        <f t="shared" si="101"/>
        <v>15.768000000000002</v>
      </c>
      <c r="CV48" s="51">
        <f t="shared" si="102"/>
        <v>15.768000000000002</v>
      </c>
      <c r="CW48" s="51">
        <f t="shared" si="102"/>
        <v>15.768000000000002</v>
      </c>
      <c r="CX48" s="51">
        <f t="shared" si="103"/>
        <v>15.768000000000002</v>
      </c>
      <c r="CY48" s="51">
        <f t="shared" si="103"/>
        <v>15.768000000000002</v>
      </c>
      <c r="CZ48" s="51">
        <f t="shared" si="103"/>
        <v>15.768000000000002</v>
      </c>
      <c r="DA48" s="51">
        <f t="shared" si="103"/>
        <v>15.768000000000002</v>
      </c>
      <c r="DB48" s="51">
        <f t="shared" si="103"/>
        <v>15.768000000000002</v>
      </c>
      <c r="DC48" s="51">
        <f t="shared" si="104"/>
        <v>15.768000000000002</v>
      </c>
      <c r="DD48" s="51">
        <f t="shared" si="104"/>
        <v>15.768000000000002</v>
      </c>
      <c r="DE48" s="51">
        <f t="shared" si="105"/>
        <v>15.768000000000002</v>
      </c>
      <c r="DF48" s="51">
        <f t="shared" si="106"/>
        <v>15.768000000000002</v>
      </c>
      <c r="DG48" s="51">
        <f t="shared" si="107"/>
        <v>15.768000000000002</v>
      </c>
      <c r="DH48" s="51">
        <f t="shared" si="107"/>
        <v>15.768000000000002</v>
      </c>
      <c r="DI48" s="51">
        <f t="shared" si="107"/>
        <v>15.768000000000002</v>
      </c>
      <c r="DJ48" s="51">
        <f t="shared" si="107"/>
        <v>15.768000000000002</v>
      </c>
      <c r="DK48" s="51">
        <f t="shared" si="107"/>
        <v>15.768000000000002</v>
      </c>
      <c r="DL48" s="51">
        <f t="shared" si="107"/>
        <v>15.768000000000002</v>
      </c>
      <c r="DM48" s="51">
        <f t="shared" si="107"/>
        <v>15.768000000000002</v>
      </c>
      <c r="DN48" s="51">
        <f t="shared" si="107"/>
        <v>15.768000000000002</v>
      </c>
      <c r="DO48" s="51">
        <f t="shared" si="108"/>
        <v>15.768000000000002</v>
      </c>
      <c r="DP48" s="51">
        <f t="shared" si="109"/>
        <v>15.768000000000002</v>
      </c>
      <c r="DQ48" s="51">
        <f t="shared" si="109"/>
        <v>15.768000000000002</v>
      </c>
      <c r="DR48" s="51">
        <f t="shared" si="109"/>
        <v>15.768000000000002</v>
      </c>
      <c r="DS48" s="51">
        <f t="shared" si="109"/>
        <v>15.768000000000002</v>
      </c>
      <c r="DT48" s="51">
        <f t="shared" si="109"/>
        <v>15.768000000000002</v>
      </c>
      <c r="DU48" s="51">
        <f t="shared" si="109"/>
        <v>15.768000000000002</v>
      </c>
      <c r="DV48" s="51">
        <f t="shared" si="109"/>
        <v>15.768000000000002</v>
      </c>
      <c r="DW48" s="51">
        <f t="shared" si="109"/>
        <v>15.768000000000002</v>
      </c>
    </row>
    <row r="49" spans="1:127" ht="18" x14ac:dyDescent="0.2">
      <c r="A49" s="19"/>
      <c r="B49" s="23" t="s">
        <v>78</v>
      </c>
      <c r="C49" s="494" t="s">
        <v>79</v>
      </c>
      <c r="D49" s="495"/>
      <c r="E49" s="492"/>
      <c r="F49" s="1" t="s">
        <v>102</v>
      </c>
      <c r="G49" s="36">
        <f>+G39*86400*365</f>
        <v>946.08</v>
      </c>
      <c r="J49" s="51">
        <f t="shared" si="76"/>
        <v>946.08</v>
      </c>
      <c r="K49" s="51">
        <f t="shared" si="77"/>
        <v>946.08</v>
      </c>
      <c r="L49" s="51">
        <f t="shared" si="77"/>
        <v>946.08</v>
      </c>
      <c r="M49" s="51">
        <f t="shared" si="77"/>
        <v>946.08</v>
      </c>
      <c r="N49" s="51">
        <f t="shared" si="77"/>
        <v>946.08</v>
      </c>
      <c r="O49" s="51">
        <f t="shared" si="78"/>
        <v>946.08</v>
      </c>
      <c r="P49" s="51">
        <f t="shared" si="78"/>
        <v>946.08</v>
      </c>
      <c r="Q49" s="51">
        <f t="shared" si="78"/>
        <v>946.08</v>
      </c>
      <c r="R49" s="51">
        <f t="shared" si="79"/>
        <v>946.08</v>
      </c>
      <c r="S49" s="51">
        <f t="shared" si="79"/>
        <v>946.08</v>
      </c>
      <c r="T49" s="51">
        <f t="shared" si="79"/>
        <v>946.08</v>
      </c>
      <c r="U49" s="51">
        <f t="shared" si="70"/>
        <v>946.08</v>
      </c>
      <c r="V49" s="51">
        <f t="shared" si="110"/>
        <v>946.08</v>
      </c>
      <c r="W49" s="51">
        <f t="shared" si="110"/>
        <v>946.08</v>
      </c>
      <c r="X49" s="51">
        <f t="shared" si="110"/>
        <v>946.08</v>
      </c>
      <c r="Y49" s="51">
        <f t="shared" si="110"/>
        <v>946.08</v>
      </c>
      <c r="Z49" s="51">
        <f t="shared" si="110"/>
        <v>946.08</v>
      </c>
      <c r="AA49" s="51">
        <f t="shared" si="110"/>
        <v>946.08</v>
      </c>
      <c r="AB49" s="51">
        <f t="shared" si="110"/>
        <v>946.08</v>
      </c>
      <c r="AC49" s="51">
        <f t="shared" si="110"/>
        <v>946.08</v>
      </c>
      <c r="AD49" s="51">
        <f t="shared" si="110"/>
        <v>946.08</v>
      </c>
      <c r="AE49" s="51">
        <f t="shared" si="110"/>
        <v>946.08</v>
      </c>
      <c r="AF49" s="51">
        <f t="shared" si="110"/>
        <v>946.08</v>
      </c>
      <c r="AG49" s="51">
        <f t="shared" si="110"/>
        <v>946.08</v>
      </c>
      <c r="AH49" s="51">
        <f t="shared" si="81"/>
        <v>946.08</v>
      </c>
      <c r="AI49" s="51">
        <f t="shared" si="81"/>
        <v>946.08</v>
      </c>
      <c r="AJ49" s="51">
        <f t="shared" si="81"/>
        <v>946.08</v>
      </c>
      <c r="AK49" s="51">
        <f t="shared" si="82"/>
        <v>946.08</v>
      </c>
      <c r="AL49" s="51">
        <f t="shared" si="82"/>
        <v>946.08</v>
      </c>
      <c r="AM49" s="51">
        <f t="shared" si="82"/>
        <v>946.08</v>
      </c>
      <c r="AN49" s="51">
        <f t="shared" si="83"/>
        <v>946.08</v>
      </c>
      <c r="AO49" s="51">
        <f t="shared" si="83"/>
        <v>946.08</v>
      </c>
      <c r="AP49" s="51">
        <f t="shared" si="83"/>
        <v>946.08</v>
      </c>
      <c r="AQ49" s="51">
        <f t="shared" si="83"/>
        <v>946.08</v>
      </c>
      <c r="AR49" s="51">
        <f t="shared" si="83"/>
        <v>946.08</v>
      </c>
      <c r="AS49" s="51">
        <f t="shared" si="83"/>
        <v>946.08</v>
      </c>
      <c r="AT49" s="51">
        <f t="shared" si="83"/>
        <v>946.08</v>
      </c>
      <c r="AU49" s="51">
        <f t="shared" si="83"/>
        <v>946.08</v>
      </c>
      <c r="AV49" s="51">
        <f t="shared" si="83"/>
        <v>946.08</v>
      </c>
      <c r="AW49" s="51">
        <f t="shared" si="83"/>
        <v>946.08</v>
      </c>
      <c r="AX49" s="51">
        <f t="shared" si="83"/>
        <v>946.08</v>
      </c>
      <c r="AY49" s="51">
        <f t="shared" si="83"/>
        <v>946.08</v>
      </c>
      <c r="AZ49" s="51">
        <f t="shared" si="83"/>
        <v>946.08</v>
      </c>
      <c r="BA49" s="51">
        <f t="shared" si="83"/>
        <v>946.08</v>
      </c>
      <c r="BB49" s="51">
        <f t="shared" si="84"/>
        <v>946.08</v>
      </c>
      <c r="BC49" s="51">
        <f t="shared" si="84"/>
        <v>946.08</v>
      </c>
      <c r="BD49" s="51">
        <f t="shared" si="84"/>
        <v>946.08</v>
      </c>
      <c r="BE49" s="51">
        <f t="shared" si="84"/>
        <v>946.08</v>
      </c>
      <c r="BF49" s="51">
        <f t="shared" si="84"/>
        <v>946.08</v>
      </c>
      <c r="BG49" s="51">
        <f t="shared" si="85"/>
        <v>946.08</v>
      </c>
      <c r="BH49" s="51">
        <f t="shared" si="85"/>
        <v>946.08</v>
      </c>
      <c r="BI49" s="51">
        <f t="shared" si="86"/>
        <v>946.08</v>
      </c>
      <c r="BJ49" s="51">
        <f t="shared" si="86"/>
        <v>946.08</v>
      </c>
      <c r="BK49" s="51">
        <f t="shared" si="87"/>
        <v>946.08</v>
      </c>
      <c r="BL49" s="51">
        <f t="shared" si="88"/>
        <v>946.08</v>
      </c>
      <c r="BM49" s="51">
        <f t="shared" si="88"/>
        <v>946.08</v>
      </c>
      <c r="BN49" s="51">
        <f t="shared" si="88"/>
        <v>946.08</v>
      </c>
      <c r="BO49" s="51">
        <f t="shared" si="88"/>
        <v>946.08</v>
      </c>
      <c r="BP49" s="51">
        <f t="shared" si="89"/>
        <v>946.08</v>
      </c>
      <c r="BQ49" s="51">
        <f t="shared" si="90"/>
        <v>946.08</v>
      </c>
      <c r="BR49" s="51">
        <f t="shared" si="90"/>
        <v>946.08</v>
      </c>
      <c r="BS49" s="51">
        <f t="shared" si="90"/>
        <v>946.08</v>
      </c>
      <c r="BT49" s="51">
        <f t="shared" si="90"/>
        <v>946.08</v>
      </c>
      <c r="BU49" s="51">
        <f t="shared" si="91"/>
        <v>946.08</v>
      </c>
      <c r="BV49" s="51">
        <f t="shared" si="92"/>
        <v>946.08</v>
      </c>
      <c r="BW49" s="51">
        <f t="shared" si="93"/>
        <v>946.08</v>
      </c>
      <c r="BX49" s="51">
        <f t="shared" si="93"/>
        <v>946.08</v>
      </c>
      <c r="BY49" s="51">
        <f t="shared" si="94"/>
        <v>946.08</v>
      </c>
      <c r="BZ49" s="51">
        <f t="shared" si="94"/>
        <v>946.08</v>
      </c>
      <c r="CA49" s="51">
        <f t="shared" si="94"/>
        <v>946.08</v>
      </c>
      <c r="CB49" s="51">
        <f t="shared" si="94"/>
        <v>946.08</v>
      </c>
      <c r="CC49" s="51">
        <f t="shared" si="95"/>
        <v>946.08</v>
      </c>
      <c r="CD49" s="51">
        <f t="shared" si="95"/>
        <v>946.08</v>
      </c>
      <c r="CE49" s="51">
        <f t="shared" si="96"/>
        <v>946.08</v>
      </c>
      <c r="CF49" s="51">
        <f t="shared" si="97"/>
        <v>946.08</v>
      </c>
      <c r="CG49" s="51">
        <f t="shared" si="98"/>
        <v>946.08</v>
      </c>
      <c r="CH49" s="51">
        <f t="shared" si="99"/>
        <v>946.08</v>
      </c>
      <c r="CI49" s="51">
        <f t="shared" si="99"/>
        <v>946.08</v>
      </c>
      <c r="CJ49" s="51">
        <f t="shared" si="99"/>
        <v>946.08</v>
      </c>
      <c r="CK49" s="51">
        <f t="shared" si="99"/>
        <v>946.08</v>
      </c>
      <c r="CL49" s="51">
        <f t="shared" si="99"/>
        <v>946.08</v>
      </c>
      <c r="CM49" s="51">
        <f t="shared" si="99"/>
        <v>946.08</v>
      </c>
      <c r="CN49" s="51">
        <f t="shared" si="99"/>
        <v>946.08</v>
      </c>
      <c r="CO49" s="51">
        <f t="shared" si="99"/>
        <v>946.08</v>
      </c>
      <c r="CP49" s="51">
        <f t="shared" si="99"/>
        <v>946.08</v>
      </c>
      <c r="CQ49" s="51">
        <f t="shared" si="99"/>
        <v>946.08</v>
      </c>
      <c r="CR49" s="51">
        <f t="shared" si="100"/>
        <v>946.08</v>
      </c>
      <c r="CS49" s="51">
        <f t="shared" si="100"/>
        <v>946.08</v>
      </c>
      <c r="CT49" s="51">
        <f t="shared" si="101"/>
        <v>946.08</v>
      </c>
      <c r="CU49" s="51">
        <f t="shared" si="101"/>
        <v>946.08</v>
      </c>
      <c r="CV49" s="51">
        <f t="shared" si="102"/>
        <v>946.08</v>
      </c>
      <c r="CW49" s="51">
        <f t="shared" si="102"/>
        <v>946.08</v>
      </c>
      <c r="CX49" s="51">
        <f t="shared" si="103"/>
        <v>946.08</v>
      </c>
      <c r="CY49" s="51">
        <f t="shared" si="103"/>
        <v>946.08</v>
      </c>
      <c r="CZ49" s="51">
        <f t="shared" si="103"/>
        <v>946.08</v>
      </c>
      <c r="DA49" s="51">
        <f t="shared" si="103"/>
        <v>946.08</v>
      </c>
      <c r="DB49" s="51">
        <f t="shared" si="103"/>
        <v>946.08</v>
      </c>
      <c r="DC49" s="51">
        <f t="shared" si="104"/>
        <v>946.08</v>
      </c>
      <c r="DD49" s="51">
        <f t="shared" si="104"/>
        <v>946.08</v>
      </c>
      <c r="DE49" s="51">
        <f t="shared" si="105"/>
        <v>946.08</v>
      </c>
      <c r="DF49" s="51">
        <f t="shared" si="106"/>
        <v>946.08</v>
      </c>
      <c r="DG49" s="51">
        <f t="shared" si="107"/>
        <v>946.08</v>
      </c>
      <c r="DH49" s="51">
        <f t="shared" si="107"/>
        <v>946.08</v>
      </c>
      <c r="DI49" s="51">
        <f t="shared" si="107"/>
        <v>946.08</v>
      </c>
      <c r="DJ49" s="51">
        <f t="shared" si="107"/>
        <v>946.08</v>
      </c>
      <c r="DK49" s="51">
        <f t="shared" si="107"/>
        <v>946.08</v>
      </c>
      <c r="DL49" s="51">
        <f t="shared" si="107"/>
        <v>946.08</v>
      </c>
      <c r="DM49" s="51">
        <f t="shared" si="107"/>
        <v>946.08</v>
      </c>
      <c r="DN49" s="51">
        <f t="shared" si="107"/>
        <v>946.08</v>
      </c>
      <c r="DO49" s="51">
        <f t="shared" si="108"/>
        <v>946.08</v>
      </c>
      <c r="DP49" s="51">
        <f t="shared" si="109"/>
        <v>946.08</v>
      </c>
      <c r="DQ49" s="51">
        <f t="shared" si="109"/>
        <v>946.08</v>
      </c>
      <c r="DR49" s="51">
        <f t="shared" si="109"/>
        <v>946.08</v>
      </c>
      <c r="DS49" s="51">
        <f t="shared" si="109"/>
        <v>946.08</v>
      </c>
      <c r="DT49" s="51">
        <f t="shared" si="109"/>
        <v>946.08</v>
      </c>
      <c r="DU49" s="51">
        <f t="shared" si="109"/>
        <v>946.08</v>
      </c>
      <c r="DV49" s="51">
        <f t="shared" si="109"/>
        <v>946.08</v>
      </c>
      <c r="DW49" s="51">
        <f t="shared" si="109"/>
        <v>946.08</v>
      </c>
    </row>
    <row r="50" spans="1:127" ht="18" x14ac:dyDescent="0.2">
      <c r="A50" s="19"/>
      <c r="B50" s="23" t="s">
        <v>103</v>
      </c>
      <c r="C50" s="494" t="s">
        <v>104</v>
      </c>
      <c r="D50" s="495"/>
      <c r="E50" s="492"/>
      <c r="F50" s="1"/>
      <c r="G50" s="93">
        <f>1+G44*G51/G41</f>
        <v>1.0648</v>
      </c>
      <c r="J50" s="51">
        <f t="shared" si="76"/>
        <v>1.0648</v>
      </c>
      <c r="K50" s="51">
        <f t="shared" si="77"/>
        <v>1.0648</v>
      </c>
      <c r="L50" s="51">
        <f t="shared" si="77"/>
        <v>1.0648</v>
      </c>
      <c r="M50" s="51">
        <f t="shared" si="77"/>
        <v>1.0648</v>
      </c>
      <c r="N50" s="51">
        <f t="shared" si="77"/>
        <v>1.0648</v>
      </c>
      <c r="O50" s="51">
        <f t="shared" si="78"/>
        <v>1.0648</v>
      </c>
      <c r="P50" s="51">
        <f t="shared" si="78"/>
        <v>1.0648</v>
      </c>
      <c r="Q50" s="51">
        <f t="shared" si="78"/>
        <v>1.0648</v>
      </c>
      <c r="R50" s="51">
        <f t="shared" si="79"/>
        <v>1.0648</v>
      </c>
      <c r="S50" s="51">
        <f t="shared" si="79"/>
        <v>1.0648</v>
      </c>
      <c r="T50" s="51">
        <f t="shared" si="79"/>
        <v>1.0648</v>
      </c>
      <c r="U50" s="51">
        <f t="shared" si="70"/>
        <v>1.0648</v>
      </c>
      <c r="V50" s="51">
        <f t="shared" si="110"/>
        <v>1.0648</v>
      </c>
      <c r="W50" s="51">
        <f t="shared" si="110"/>
        <v>1.0648</v>
      </c>
      <c r="X50" s="51">
        <f t="shared" si="110"/>
        <v>1.0648</v>
      </c>
      <c r="Y50" s="51">
        <f t="shared" si="110"/>
        <v>1.0648</v>
      </c>
      <c r="Z50" s="51">
        <f t="shared" si="110"/>
        <v>1.0648</v>
      </c>
      <c r="AA50" s="51">
        <f t="shared" si="110"/>
        <v>1.0648</v>
      </c>
      <c r="AB50" s="51">
        <f t="shared" si="110"/>
        <v>1.0648</v>
      </c>
      <c r="AC50" s="51">
        <f t="shared" si="110"/>
        <v>1.0648</v>
      </c>
      <c r="AD50" s="51">
        <f t="shared" si="110"/>
        <v>1.0648</v>
      </c>
      <c r="AE50" s="51">
        <f t="shared" si="110"/>
        <v>1.0648</v>
      </c>
      <c r="AF50" s="51">
        <f t="shared" si="110"/>
        <v>1.0648</v>
      </c>
      <c r="AG50" s="51">
        <f t="shared" si="110"/>
        <v>1.0648</v>
      </c>
      <c r="AH50" s="51">
        <f t="shared" si="81"/>
        <v>1.0648</v>
      </c>
      <c r="AI50" s="51">
        <f t="shared" si="81"/>
        <v>1.0648</v>
      </c>
      <c r="AJ50" s="51">
        <f t="shared" si="81"/>
        <v>1.0648</v>
      </c>
      <c r="AK50" s="51">
        <f t="shared" si="82"/>
        <v>1.0648</v>
      </c>
      <c r="AL50" s="51">
        <f t="shared" si="82"/>
        <v>1.0648</v>
      </c>
      <c r="AM50" s="51">
        <f t="shared" si="82"/>
        <v>1.0648</v>
      </c>
      <c r="AN50" s="51">
        <f t="shared" si="83"/>
        <v>1.0648</v>
      </c>
      <c r="AO50" s="51">
        <f t="shared" si="83"/>
        <v>1.0648</v>
      </c>
      <c r="AP50" s="51">
        <f t="shared" si="83"/>
        <v>1.0648</v>
      </c>
      <c r="AQ50" s="51">
        <f t="shared" si="83"/>
        <v>1.0648</v>
      </c>
      <c r="AR50" s="51">
        <f t="shared" si="83"/>
        <v>1.0648</v>
      </c>
      <c r="AS50" s="51">
        <f t="shared" si="83"/>
        <v>1.0648</v>
      </c>
      <c r="AT50" s="51">
        <f t="shared" si="83"/>
        <v>1.0648</v>
      </c>
      <c r="AU50" s="51">
        <f t="shared" si="83"/>
        <v>1.0648</v>
      </c>
      <c r="AV50" s="51">
        <f t="shared" si="83"/>
        <v>1.0648</v>
      </c>
      <c r="AW50" s="51">
        <f t="shared" si="83"/>
        <v>1.0648</v>
      </c>
      <c r="AX50" s="51">
        <f t="shared" si="83"/>
        <v>1.0648</v>
      </c>
      <c r="AY50" s="51">
        <f t="shared" si="83"/>
        <v>1.0648</v>
      </c>
      <c r="AZ50" s="51">
        <f t="shared" si="83"/>
        <v>1.0648</v>
      </c>
      <c r="BA50" s="51">
        <f t="shared" si="83"/>
        <v>1.0648</v>
      </c>
      <c r="BB50" s="51">
        <f t="shared" si="84"/>
        <v>1.0648</v>
      </c>
      <c r="BC50" s="51">
        <f t="shared" si="84"/>
        <v>1.0648</v>
      </c>
      <c r="BD50" s="51">
        <f t="shared" si="84"/>
        <v>1.0648</v>
      </c>
      <c r="BE50" s="51">
        <f t="shared" si="84"/>
        <v>1.0648</v>
      </c>
      <c r="BF50" s="51">
        <f t="shared" si="84"/>
        <v>1.0648</v>
      </c>
      <c r="BG50" s="51">
        <f t="shared" si="85"/>
        <v>1.0648</v>
      </c>
      <c r="BH50" s="51">
        <f t="shared" si="85"/>
        <v>1.0648</v>
      </c>
      <c r="BI50" s="51">
        <f t="shared" si="86"/>
        <v>1.0648</v>
      </c>
      <c r="BJ50" s="51">
        <f t="shared" si="86"/>
        <v>1.0648</v>
      </c>
      <c r="BK50" s="51">
        <f t="shared" si="87"/>
        <v>1.0648</v>
      </c>
      <c r="BL50" s="51">
        <f t="shared" si="88"/>
        <v>1.0648</v>
      </c>
      <c r="BM50" s="51">
        <f t="shared" si="88"/>
        <v>1.0648</v>
      </c>
      <c r="BN50" s="51">
        <f t="shared" si="88"/>
        <v>1.0648</v>
      </c>
      <c r="BO50" s="51">
        <f t="shared" si="88"/>
        <v>1.0648</v>
      </c>
      <c r="BP50" s="51">
        <f t="shared" si="89"/>
        <v>1.0648</v>
      </c>
      <c r="BQ50" s="51">
        <f t="shared" si="90"/>
        <v>1.0648</v>
      </c>
      <c r="BR50" s="51">
        <f t="shared" si="90"/>
        <v>1.0648</v>
      </c>
      <c r="BS50" s="51">
        <f t="shared" si="90"/>
        <v>1.0648</v>
      </c>
      <c r="BT50" s="51">
        <f t="shared" si="90"/>
        <v>1.0648</v>
      </c>
      <c r="BU50" s="51">
        <f t="shared" si="91"/>
        <v>1.0648</v>
      </c>
      <c r="BV50" s="51">
        <f t="shared" si="92"/>
        <v>1.0648</v>
      </c>
      <c r="BW50" s="51">
        <f t="shared" si="93"/>
        <v>1.0648</v>
      </c>
      <c r="BX50" s="51">
        <f t="shared" si="93"/>
        <v>1.0648</v>
      </c>
      <c r="BY50" s="51">
        <f t="shared" si="94"/>
        <v>1.0648</v>
      </c>
      <c r="BZ50" s="51">
        <f t="shared" si="94"/>
        <v>1.0648</v>
      </c>
      <c r="CA50" s="51">
        <f t="shared" si="94"/>
        <v>1.0648</v>
      </c>
      <c r="CB50" s="51">
        <f t="shared" si="94"/>
        <v>1.0648</v>
      </c>
      <c r="CC50" s="51">
        <f t="shared" si="95"/>
        <v>1.0648</v>
      </c>
      <c r="CD50" s="51">
        <f t="shared" si="95"/>
        <v>1.0648</v>
      </c>
      <c r="CE50" s="51">
        <f t="shared" si="96"/>
        <v>1.0648</v>
      </c>
      <c r="CF50" s="51">
        <f t="shared" si="97"/>
        <v>1.0648</v>
      </c>
      <c r="CG50" s="51">
        <f t="shared" si="98"/>
        <v>1.0648</v>
      </c>
      <c r="CH50" s="51">
        <f t="shared" si="99"/>
        <v>1.0648</v>
      </c>
      <c r="CI50" s="51">
        <f t="shared" si="99"/>
        <v>1.0648</v>
      </c>
      <c r="CJ50" s="51">
        <f t="shared" si="99"/>
        <v>1.0648</v>
      </c>
      <c r="CK50" s="51">
        <f t="shared" si="99"/>
        <v>1.0648</v>
      </c>
      <c r="CL50" s="51">
        <f t="shared" si="99"/>
        <v>1.0648</v>
      </c>
      <c r="CM50" s="51">
        <f t="shared" si="99"/>
        <v>1.0648</v>
      </c>
      <c r="CN50" s="51">
        <f t="shared" si="99"/>
        <v>1.0648</v>
      </c>
      <c r="CO50" s="51">
        <f t="shared" si="99"/>
        <v>1.0648</v>
      </c>
      <c r="CP50" s="51">
        <f t="shared" si="99"/>
        <v>1.0648</v>
      </c>
      <c r="CQ50" s="51">
        <f t="shared" si="99"/>
        <v>1.0648</v>
      </c>
      <c r="CR50" s="51">
        <f t="shared" si="100"/>
        <v>1.0648</v>
      </c>
      <c r="CS50" s="51">
        <f t="shared" si="100"/>
        <v>1.0648</v>
      </c>
      <c r="CT50" s="51">
        <f t="shared" si="101"/>
        <v>1.0648</v>
      </c>
      <c r="CU50" s="51">
        <f t="shared" si="101"/>
        <v>1.0648</v>
      </c>
      <c r="CV50" s="51">
        <f t="shared" si="102"/>
        <v>1.0648</v>
      </c>
      <c r="CW50" s="51">
        <f t="shared" si="102"/>
        <v>1.0648</v>
      </c>
      <c r="CX50" s="51">
        <f t="shared" si="103"/>
        <v>1.0648</v>
      </c>
      <c r="CY50" s="51">
        <f t="shared" si="103"/>
        <v>1.0648</v>
      </c>
      <c r="CZ50" s="51">
        <f t="shared" si="103"/>
        <v>1.0648</v>
      </c>
      <c r="DA50" s="51">
        <f t="shared" si="103"/>
        <v>1.0648</v>
      </c>
      <c r="DB50" s="51">
        <f t="shared" si="103"/>
        <v>1.0648</v>
      </c>
      <c r="DC50" s="51">
        <f t="shared" si="104"/>
        <v>1.0648</v>
      </c>
      <c r="DD50" s="51">
        <f t="shared" si="104"/>
        <v>1.0648</v>
      </c>
      <c r="DE50" s="51">
        <f t="shared" si="105"/>
        <v>1.0648</v>
      </c>
      <c r="DF50" s="51">
        <f t="shared" si="106"/>
        <v>1.0648</v>
      </c>
      <c r="DG50" s="51">
        <f t="shared" si="107"/>
        <v>1.0648</v>
      </c>
      <c r="DH50" s="51">
        <f t="shared" si="107"/>
        <v>1.0648</v>
      </c>
      <c r="DI50" s="51">
        <f t="shared" si="107"/>
        <v>1.0648</v>
      </c>
      <c r="DJ50" s="51">
        <f t="shared" si="107"/>
        <v>1.0648</v>
      </c>
      <c r="DK50" s="51">
        <f t="shared" si="107"/>
        <v>1.0648</v>
      </c>
      <c r="DL50" s="51">
        <f t="shared" si="107"/>
        <v>1.0648</v>
      </c>
      <c r="DM50" s="51">
        <f t="shared" si="107"/>
        <v>1.0648</v>
      </c>
      <c r="DN50" s="51">
        <f t="shared" si="107"/>
        <v>1.0648</v>
      </c>
      <c r="DO50" s="51">
        <f t="shared" si="108"/>
        <v>1.0648</v>
      </c>
      <c r="DP50" s="51">
        <f t="shared" si="109"/>
        <v>1.0648</v>
      </c>
      <c r="DQ50" s="51">
        <f t="shared" si="109"/>
        <v>1.0648</v>
      </c>
      <c r="DR50" s="51">
        <f t="shared" si="109"/>
        <v>1.0648</v>
      </c>
      <c r="DS50" s="51">
        <f t="shared" si="109"/>
        <v>1.0648</v>
      </c>
      <c r="DT50" s="51">
        <f t="shared" si="109"/>
        <v>1.0648</v>
      </c>
      <c r="DU50" s="51">
        <f t="shared" si="109"/>
        <v>1.0648</v>
      </c>
      <c r="DV50" s="51">
        <f t="shared" si="109"/>
        <v>1.0648</v>
      </c>
      <c r="DW50" s="51">
        <f t="shared" si="109"/>
        <v>1.0648</v>
      </c>
    </row>
    <row r="51" spans="1:127" ht="18" x14ac:dyDescent="0.4">
      <c r="A51" s="16">
        <f>入力シート_ジクロロメタン!Q23</f>
        <v>1.62</v>
      </c>
      <c r="B51" s="20" t="s">
        <v>105</v>
      </c>
      <c r="C51" s="494" t="s">
        <v>106</v>
      </c>
      <c r="D51" s="495"/>
      <c r="E51" s="492"/>
      <c r="F51" s="291" t="s">
        <v>107</v>
      </c>
      <c r="G51" s="25">
        <f>IF(A51="",1.67,A51)</f>
        <v>1.62</v>
      </c>
      <c r="J51" s="51">
        <f t="shared" si="76"/>
        <v>1.62</v>
      </c>
      <c r="K51" s="51">
        <f t="shared" si="77"/>
        <v>1.62</v>
      </c>
      <c r="L51" s="51">
        <f t="shared" si="77"/>
        <v>1.62</v>
      </c>
      <c r="M51" s="51">
        <f t="shared" si="77"/>
        <v>1.62</v>
      </c>
      <c r="N51" s="51">
        <f t="shared" si="77"/>
        <v>1.62</v>
      </c>
      <c r="O51" s="51">
        <f t="shared" si="78"/>
        <v>1.62</v>
      </c>
      <c r="P51" s="51">
        <f t="shared" si="78"/>
        <v>1.62</v>
      </c>
      <c r="Q51" s="51">
        <f t="shared" si="78"/>
        <v>1.62</v>
      </c>
      <c r="R51" s="51">
        <f t="shared" si="79"/>
        <v>1.62</v>
      </c>
      <c r="S51" s="51">
        <f t="shared" si="79"/>
        <v>1.62</v>
      </c>
      <c r="T51" s="51">
        <f t="shared" si="79"/>
        <v>1.62</v>
      </c>
      <c r="U51" s="52">
        <f t="shared" si="70"/>
        <v>1.62</v>
      </c>
      <c r="V51" s="51">
        <f t="shared" si="110"/>
        <v>1.62</v>
      </c>
      <c r="W51" s="51">
        <f t="shared" si="110"/>
        <v>1.62</v>
      </c>
      <c r="X51" s="51">
        <f t="shared" si="110"/>
        <v>1.62</v>
      </c>
      <c r="Y51" s="51">
        <f t="shared" si="110"/>
        <v>1.62</v>
      </c>
      <c r="Z51" s="51">
        <f t="shared" si="110"/>
        <v>1.62</v>
      </c>
      <c r="AA51" s="51">
        <f t="shared" si="110"/>
        <v>1.62</v>
      </c>
      <c r="AB51" s="51">
        <f t="shared" si="110"/>
        <v>1.62</v>
      </c>
      <c r="AC51" s="51">
        <f t="shared" si="110"/>
        <v>1.62</v>
      </c>
      <c r="AD51" s="51">
        <f t="shared" si="110"/>
        <v>1.62</v>
      </c>
      <c r="AE51" s="51">
        <f t="shared" si="110"/>
        <v>1.62</v>
      </c>
      <c r="AF51" s="51">
        <f t="shared" si="110"/>
        <v>1.62</v>
      </c>
      <c r="AG51" s="51">
        <f t="shared" si="110"/>
        <v>1.62</v>
      </c>
      <c r="AH51" s="51">
        <f t="shared" si="81"/>
        <v>1.62</v>
      </c>
      <c r="AI51" s="51">
        <f t="shared" si="81"/>
        <v>1.62</v>
      </c>
      <c r="AJ51" s="51">
        <f t="shared" si="81"/>
        <v>1.62</v>
      </c>
      <c r="AK51" s="51">
        <f t="shared" si="82"/>
        <v>1.62</v>
      </c>
      <c r="AL51" s="51">
        <f t="shared" si="82"/>
        <v>1.62</v>
      </c>
      <c r="AM51" s="51">
        <f t="shared" si="82"/>
        <v>1.62</v>
      </c>
      <c r="AN51" s="51">
        <f t="shared" si="83"/>
        <v>1.62</v>
      </c>
      <c r="AO51" s="51">
        <f t="shared" si="83"/>
        <v>1.62</v>
      </c>
      <c r="AP51" s="51">
        <f t="shared" si="83"/>
        <v>1.62</v>
      </c>
      <c r="AQ51" s="51">
        <f t="shared" si="83"/>
        <v>1.62</v>
      </c>
      <c r="AR51" s="51">
        <f t="shared" si="83"/>
        <v>1.62</v>
      </c>
      <c r="AS51" s="51">
        <f t="shared" si="83"/>
        <v>1.62</v>
      </c>
      <c r="AT51" s="51">
        <f t="shared" si="83"/>
        <v>1.62</v>
      </c>
      <c r="AU51" s="51">
        <f t="shared" si="83"/>
        <v>1.62</v>
      </c>
      <c r="AV51" s="51">
        <f t="shared" si="83"/>
        <v>1.62</v>
      </c>
      <c r="AW51" s="51">
        <f t="shared" si="83"/>
        <v>1.62</v>
      </c>
      <c r="AX51" s="51">
        <f t="shared" si="83"/>
        <v>1.62</v>
      </c>
      <c r="AY51" s="51">
        <f t="shared" si="83"/>
        <v>1.62</v>
      </c>
      <c r="AZ51" s="51">
        <f t="shared" si="83"/>
        <v>1.62</v>
      </c>
      <c r="BA51" s="51">
        <f t="shared" si="83"/>
        <v>1.62</v>
      </c>
      <c r="BB51" s="51">
        <f t="shared" si="84"/>
        <v>1.62</v>
      </c>
      <c r="BC51" s="51">
        <f t="shared" si="84"/>
        <v>1.62</v>
      </c>
      <c r="BD51" s="51">
        <f t="shared" si="84"/>
        <v>1.62</v>
      </c>
      <c r="BE51" s="51">
        <f t="shared" si="84"/>
        <v>1.62</v>
      </c>
      <c r="BF51" s="51">
        <f t="shared" si="84"/>
        <v>1.62</v>
      </c>
      <c r="BG51" s="51">
        <f t="shared" si="85"/>
        <v>1.62</v>
      </c>
      <c r="BH51" s="51">
        <f t="shared" si="85"/>
        <v>1.62</v>
      </c>
      <c r="BI51" s="51">
        <f t="shared" si="86"/>
        <v>1.62</v>
      </c>
      <c r="BJ51" s="51">
        <f t="shared" si="86"/>
        <v>1.62</v>
      </c>
      <c r="BK51" s="51">
        <f t="shared" si="87"/>
        <v>1.62</v>
      </c>
      <c r="BL51" s="51">
        <f t="shared" si="88"/>
        <v>1.62</v>
      </c>
      <c r="BM51" s="51">
        <f t="shared" si="88"/>
        <v>1.62</v>
      </c>
      <c r="BN51" s="51">
        <f t="shared" si="88"/>
        <v>1.62</v>
      </c>
      <c r="BO51" s="51">
        <f t="shared" si="88"/>
        <v>1.62</v>
      </c>
      <c r="BP51" s="51">
        <f t="shared" si="89"/>
        <v>1.62</v>
      </c>
      <c r="BQ51" s="51">
        <f t="shared" si="90"/>
        <v>1.62</v>
      </c>
      <c r="BR51" s="51">
        <f t="shared" si="90"/>
        <v>1.62</v>
      </c>
      <c r="BS51" s="51">
        <f t="shared" si="90"/>
        <v>1.62</v>
      </c>
      <c r="BT51" s="51">
        <f t="shared" si="90"/>
        <v>1.62</v>
      </c>
      <c r="BU51" s="51">
        <f t="shared" si="91"/>
        <v>1.62</v>
      </c>
      <c r="BV51" s="51">
        <f t="shared" si="92"/>
        <v>1.62</v>
      </c>
      <c r="BW51" s="51">
        <f t="shared" si="93"/>
        <v>1.62</v>
      </c>
      <c r="BX51" s="51">
        <f t="shared" si="93"/>
        <v>1.62</v>
      </c>
      <c r="BY51" s="51">
        <f t="shared" si="94"/>
        <v>1.62</v>
      </c>
      <c r="BZ51" s="51">
        <f t="shared" si="94"/>
        <v>1.62</v>
      </c>
      <c r="CA51" s="51">
        <f t="shared" si="94"/>
        <v>1.62</v>
      </c>
      <c r="CB51" s="51">
        <f t="shared" si="94"/>
        <v>1.62</v>
      </c>
      <c r="CC51" s="51">
        <f t="shared" si="95"/>
        <v>1.62</v>
      </c>
      <c r="CD51" s="51">
        <f t="shared" si="95"/>
        <v>1.62</v>
      </c>
      <c r="CE51" s="51">
        <f t="shared" si="96"/>
        <v>1.62</v>
      </c>
      <c r="CF51" s="51">
        <f t="shared" si="97"/>
        <v>1.62</v>
      </c>
      <c r="CG51" s="51">
        <f t="shared" si="98"/>
        <v>1.62</v>
      </c>
      <c r="CH51" s="51">
        <f t="shared" si="99"/>
        <v>1.62</v>
      </c>
      <c r="CI51" s="51">
        <f t="shared" si="99"/>
        <v>1.62</v>
      </c>
      <c r="CJ51" s="51">
        <f t="shared" si="99"/>
        <v>1.62</v>
      </c>
      <c r="CK51" s="51">
        <f t="shared" si="99"/>
        <v>1.62</v>
      </c>
      <c r="CL51" s="51">
        <f t="shared" si="99"/>
        <v>1.62</v>
      </c>
      <c r="CM51" s="51">
        <f t="shared" si="99"/>
        <v>1.62</v>
      </c>
      <c r="CN51" s="51">
        <f t="shared" si="99"/>
        <v>1.62</v>
      </c>
      <c r="CO51" s="51">
        <f t="shared" si="99"/>
        <v>1.62</v>
      </c>
      <c r="CP51" s="51">
        <f t="shared" si="99"/>
        <v>1.62</v>
      </c>
      <c r="CQ51" s="51">
        <f t="shared" si="99"/>
        <v>1.62</v>
      </c>
      <c r="CR51" s="51">
        <f t="shared" si="100"/>
        <v>1.62</v>
      </c>
      <c r="CS51" s="51">
        <f t="shared" si="100"/>
        <v>1.62</v>
      </c>
      <c r="CT51" s="51">
        <f t="shared" si="101"/>
        <v>1.62</v>
      </c>
      <c r="CU51" s="51">
        <f t="shared" si="101"/>
        <v>1.62</v>
      </c>
      <c r="CV51" s="51">
        <f t="shared" si="102"/>
        <v>1.62</v>
      </c>
      <c r="CW51" s="51">
        <f t="shared" si="102"/>
        <v>1.62</v>
      </c>
      <c r="CX51" s="51">
        <f t="shared" si="103"/>
        <v>1.62</v>
      </c>
      <c r="CY51" s="51">
        <f t="shared" si="103"/>
        <v>1.62</v>
      </c>
      <c r="CZ51" s="51">
        <f t="shared" si="103"/>
        <v>1.62</v>
      </c>
      <c r="DA51" s="51">
        <f t="shared" si="103"/>
        <v>1.62</v>
      </c>
      <c r="DB51" s="51">
        <f t="shared" si="103"/>
        <v>1.62</v>
      </c>
      <c r="DC51" s="51">
        <f t="shared" si="104"/>
        <v>1.62</v>
      </c>
      <c r="DD51" s="51">
        <f t="shared" si="104"/>
        <v>1.62</v>
      </c>
      <c r="DE51" s="51">
        <f t="shared" si="105"/>
        <v>1.62</v>
      </c>
      <c r="DF51" s="51">
        <f t="shared" si="106"/>
        <v>1.62</v>
      </c>
      <c r="DG51" s="51">
        <f t="shared" si="107"/>
        <v>1.62</v>
      </c>
      <c r="DH51" s="51">
        <f t="shared" si="107"/>
        <v>1.62</v>
      </c>
      <c r="DI51" s="51">
        <f t="shared" si="107"/>
        <v>1.62</v>
      </c>
      <c r="DJ51" s="51">
        <f t="shared" si="107"/>
        <v>1.62</v>
      </c>
      <c r="DK51" s="51">
        <f t="shared" si="107"/>
        <v>1.62</v>
      </c>
      <c r="DL51" s="51">
        <f t="shared" si="107"/>
        <v>1.62</v>
      </c>
      <c r="DM51" s="51">
        <f t="shared" si="107"/>
        <v>1.62</v>
      </c>
      <c r="DN51" s="51">
        <f t="shared" si="107"/>
        <v>1.62</v>
      </c>
      <c r="DO51" s="51">
        <f t="shared" si="108"/>
        <v>1.62</v>
      </c>
      <c r="DP51" s="51">
        <f t="shared" si="109"/>
        <v>1.62</v>
      </c>
      <c r="DQ51" s="51">
        <f t="shared" si="109"/>
        <v>1.62</v>
      </c>
      <c r="DR51" s="51">
        <f t="shared" si="109"/>
        <v>1.62</v>
      </c>
      <c r="DS51" s="51">
        <f t="shared" si="109"/>
        <v>1.62</v>
      </c>
      <c r="DT51" s="51">
        <f t="shared" si="109"/>
        <v>1.62</v>
      </c>
      <c r="DU51" s="51">
        <f t="shared" si="109"/>
        <v>1.62</v>
      </c>
      <c r="DV51" s="51">
        <f t="shared" si="109"/>
        <v>1.62</v>
      </c>
      <c r="DW51" s="51">
        <f t="shared" si="109"/>
        <v>1.62</v>
      </c>
    </row>
    <row r="52" spans="1:127" ht="37.5" customHeight="1" x14ac:dyDescent="0.2">
      <c r="A52" s="19"/>
      <c r="B52" s="37"/>
      <c r="C52" s="492"/>
      <c r="D52" s="493"/>
      <c r="E52" s="493"/>
      <c r="F52" s="291"/>
      <c r="G52" s="38">
        <f>SQRT(1+4*G47*G36/G48)</f>
        <v>2.2152823912164248</v>
      </c>
      <c r="J52" s="52">
        <f>G52</f>
        <v>2.2152823912164248</v>
      </c>
      <c r="K52" s="55">
        <f t="shared" si="77"/>
        <v>2.2152823912164248</v>
      </c>
      <c r="L52" s="55">
        <f t="shared" si="77"/>
        <v>2.2152823912164248</v>
      </c>
      <c r="M52" s="55">
        <f t="shared" si="77"/>
        <v>2.2152823912164248</v>
      </c>
      <c r="N52" s="55">
        <f t="shared" si="77"/>
        <v>2.2152823912164248</v>
      </c>
      <c r="O52" s="55">
        <f t="shared" si="78"/>
        <v>2.2152823912164248</v>
      </c>
      <c r="P52" s="55">
        <f t="shared" si="78"/>
        <v>2.2152823912164248</v>
      </c>
      <c r="Q52" s="55">
        <f t="shared" si="78"/>
        <v>2.2152823912164248</v>
      </c>
      <c r="R52" s="55">
        <f t="shared" si="79"/>
        <v>2.2152823912164248</v>
      </c>
      <c r="S52" s="55">
        <f t="shared" si="79"/>
        <v>2.2152823912164248</v>
      </c>
      <c r="T52" s="55">
        <f t="shared" si="79"/>
        <v>2.2152823912164248</v>
      </c>
      <c r="U52" s="52">
        <f>G52</f>
        <v>2.2152823912164248</v>
      </c>
      <c r="V52" s="55">
        <f>+U52</f>
        <v>2.2152823912164248</v>
      </c>
      <c r="W52" s="55">
        <f t="shared" si="110"/>
        <v>2.2152823912164248</v>
      </c>
      <c r="X52" s="55">
        <f t="shared" si="110"/>
        <v>2.2152823912164248</v>
      </c>
      <c r="Y52" s="55">
        <f t="shared" si="110"/>
        <v>2.2152823912164248</v>
      </c>
      <c r="Z52" s="55">
        <f t="shared" si="110"/>
        <v>2.2152823912164248</v>
      </c>
      <c r="AA52" s="55">
        <f t="shared" si="110"/>
        <v>2.2152823912164248</v>
      </c>
      <c r="AB52" s="55">
        <f t="shared" si="110"/>
        <v>2.2152823912164248</v>
      </c>
      <c r="AC52" s="55">
        <f t="shared" si="110"/>
        <v>2.2152823912164248</v>
      </c>
      <c r="AD52" s="55">
        <f t="shared" si="110"/>
        <v>2.2152823912164248</v>
      </c>
      <c r="AE52" s="55">
        <f t="shared" si="110"/>
        <v>2.2152823912164248</v>
      </c>
      <c r="AF52" s="55">
        <f t="shared" si="110"/>
        <v>2.2152823912164248</v>
      </c>
      <c r="AG52" s="55">
        <f t="shared" si="110"/>
        <v>2.2152823912164248</v>
      </c>
      <c r="AH52" s="55">
        <f t="shared" si="81"/>
        <v>2.2152823912164248</v>
      </c>
      <c r="AI52" s="55">
        <f t="shared" si="81"/>
        <v>2.2152823912164248</v>
      </c>
      <c r="AJ52" s="55">
        <f t="shared" si="81"/>
        <v>2.2152823912164248</v>
      </c>
      <c r="AK52" s="55">
        <f t="shared" si="82"/>
        <v>2.2152823912164248</v>
      </c>
      <c r="AL52" s="55">
        <f t="shared" si="82"/>
        <v>2.2152823912164248</v>
      </c>
      <c r="AM52" s="55">
        <f t="shared" si="82"/>
        <v>2.2152823912164248</v>
      </c>
      <c r="AN52" s="55">
        <f t="shared" si="83"/>
        <v>2.2152823912164248</v>
      </c>
      <c r="AO52" s="55">
        <f t="shared" si="83"/>
        <v>2.2152823912164248</v>
      </c>
      <c r="AP52" s="55">
        <f t="shared" si="83"/>
        <v>2.2152823912164248</v>
      </c>
      <c r="AQ52" s="55">
        <f t="shared" si="83"/>
        <v>2.2152823912164248</v>
      </c>
      <c r="AR52" s="55">
        <f t="shared" si="83"/>
        <v>2.2152823912164248</v>
      </c>
      <c r="AS52" s="55">
        <f t="shared" si="83"/>
        <v>2.2152823912164248</v>
      </c>
      <c r="AT52" s="55">
        <f t="shared" si="83"/>
        <v>2.2152823912164248</v>
      </c>
      <c r="AU52" s="55">
        <f t="shared" si="83"/>
        <v>2.2152823912164248</v>
      </c>
      <c r="AV52" s="55">
        <f t="shared" si="83"/>
        <v>2.2152823912164248</v>
      </c>
      <c r="AW52" s="55">
        <f t="shared" si="83"/>
        <v>2.2152823912164248</v>
      </c>
      <c r="AX52" s="55">
        <f t="shared" si="83"/>
        <v>2.2152823912164248</v>
      </c>
      <c r="AY52" s="55">
        <f t="shared" si="83"/>
        <v>2.2152823912164248</v>
      </c>
      <c r="AZ52" s="55">
        <f t="shared" si="83"/>
        <v>2.2152823912164248</v>
      </c>
      <c r="BA52" s="55">
        <f t="shared" si="83"/>
        <v>2.2152823912164248</v>
      </c>
      <c r="BB52" s="55">
        <f t="shared" si="84"/>
        <v>2.2152823912164248</v>
      </c>
      <c r="BC52" s="55">
        <f t="shared" si="84"/>
        <v>2.2152823912164248</v>
      </c>
      <c r="BD52" s="55">
        <f t="shared" si="84"/>
        <v>2.2152823912164248</v>
      </c>
      <c r="BE52" s="55">
        <f t="shared" si="84"/>
        <v>2.2152823912164248</v>
      </c>
      <c r="BF52" s="55">
        <f t="shared" si="84"/>
        <v>2.2152823912164248</v>
      </c>
      <c r="BG52" s="55">
        <f t="shared" si="85"/>
        <v>2.2152823912164248</v>
      </c>
      <c r="BH52" s="55">
        <f t="shared" si="85"/>
        <v>2.2152823912164248</v>
      </c>
      <c r="BI52" s="55">
        <f t="shared" si="86"/>
        <v>2.2152823912164248</v>
      </c>
      <c r="BJ52" s="55">
        <f t="shared" si="86"/>
        <v>2.2152823912164248</v>
      </c>
      <c r="BK52" s="55">
        <f t="shared" si="87"/>
        <v>2.2152823912164248</v>
      </c>
      <c r="BL52" s="55">
        <f t="shared" si="88"/>
        <v>2.2152823912164248</v>
      </c>
      <c r="BM52" s="55">
        <f t="shared" si="88"/>
        <v>2.2152823912164248</v>
      </c>
      <c r="BN52" s="55">
        <f t="shared" si="88"/>
        <v>2.2152823912164248</v>
      </c>
      <c r="BO52" s="55">
        <f t="shared" si="88"/>
        <v>2.2152823912164248</v>
      </c>
      <c r="BP52" s="55">
        <f t="shared" si="89"/>
        <v>2.2152823912164248</v>
      </c>
      <c r="BQ52" s="55">
        <f t="shared" si="90"/>
        <v>2.2152823912164248</v>
      </c>
      <c r="BR52" s="55">
        <f t="shared" si="90"/>
        <v>2.2152823912164248</v>
      </c>
      <c r="BS52" s="55">
        <f t="shared" si="90"/>
        <v>2.2152823912164248</v>
      </c>
      <c r="BT52" s="55">
        <f t="shared" si="90"/>
        <v>2.2152823912164248</v>
      </c>
      <c r="BU52" s="55">
        <f t="shared" si="91"/>
        <v>2.2152823912164248</v>
      </c>
      <c r="BV52" s="55">
        <f t="shared" si="92"/>
        <v>2.2152823912164248</v>
      </c>
      <c r="BW52" s="55">
        <f t="shared" si="93"/>
        <v>2.2152823912164248</v>
      </c>
      <c r="BX52" s="55">
        <f t="shared" si="93"/>
        <v>2.2152823912164248</v>
      </c>
      <c r="BY52" s="55">
        <f t="shared" si="94"/>
        <v>2.2152823912164248</v>
      </c>
      <c r="BZ52" s="55">
        <f t="shared" si="94"/>
        <v>2.2152823912164248</v>
      </c>
      <c r="CA52" s="55">
        <f t="shared" si="94"/>
        <v>2.2152823912164248</v>
      </c>
      <c r="CB52" s="55">
        <f t="shared" si="94"/>
        <v>2.2152823912164248</v>
      </c>
      <c r="CC52" s="55">
        <f t="shared" si="95"/>
        <v>2.2152823912164248</v>
      </c>
      <c r="CD52" s="55">
        <f t="shared" si="95"/>
        <v>2.2152823912164248</v>
      </c>
      <c r="CE52" s="55">
        <f t="shared" si="96"/>
        <v>2.2152823912164248</v>
      </c>
      <c r="CF52" s="55">
        <f t="shared" si="97"/>
        <v>2.2152823912164248</v>
      </c>
      <c r="CG52" s="55">
        <f t="shared" si="98"/>
        <v>2.2152823912164248</v>
      </c>
      <c r="CH52" s="55">
        <f t="shared" si="99"/>
        <v>2.2152823912164248</v>
      </c>
      <c r="CI52" s="55">
        <f t="shared" si="99"/>
        <v>2.2152823912164248</v>
      </c>
      <c r="CJ52" s="55">
        <f t="shared" si="99"/>
        <v>2.2152823912164248</v>
      </c>
      <c r="CK52" s="55">
        <f t="shared" si="99"/>
        <v>2.2152823912164248</v>
      </c>
      <c r="CL52" s="55">
        <f t="shared" si="99"/>
        <v>2.2152823912164248</v>
      </c>
      <c r="CM52" s="55">
        <f t="shared" si="99"/>
        <v>2.2152823912164248</v>
      </c>
      <c r="CN52" s="55">
        <f t="shared" si="99"/>
        <v>2.2152823912164248</v>
      </c>
      <c r="CO52" s="55">
        <f t="shared" si="99"/>
        <v>2.2152823912164248</v>
      </c>
      <c r="CP52" s="55">
        <f t="shared" si="99"/>
        <v>2.2152823912164248</v>
      </c>
      <c r="CQ52" s="55">
        <f t="shared" si="99"/>
        <v>2.2152823912164248</v>
      </c>
      <c r="CR52" s="55">
        <f t="shared" si="100"/>
        <v>2.2152823912164248</v>
      </c>
      <c r="CS52" s="55">
        <f t="shared" si="100"/>
        <v>2.2152823912164248</v>
      </c>
      <c r="CT52" s="55">
        <f t="shared" si="101"/>
        <v>2.2152823912164248</v>
      </c>
      <c r="CU52" s="55">
        <f t="shared" si="101"/>
        <v>2.2152823912164248</v>
      </c>
      <c r="CV52" s="55">
        <f t="shared" si="102"/>
        <v>2.2152823912164248</v>
      </c>
      <c r="CW52" s="55">
        <f t="shared" si="102"/>
        <v>2.2152823912164248</v>
      </c>
      <c r="CX52" s="55">
        <f t="shared" si="103"/>
        <v>2.2152823912164248</v>
      </c>
      <c r="CY52" s="55">
        <f t="shared" si="103"/>
        <v>2.2152823912164248</v>
      </c>
      <c r="CZ52" s="55">
        <f t="shared" si="103"/>
        <v>2.2152823912164248</v>
      </c>
      <c r="DA52" s="55">
        <f t="shared" si="103"/>
        <v>2.2152823912164248</v>
      </c>
      <c r="DB52" s="55">
        <f t="shared" si="103"/>
        <v>2.2152823912164248</v>
      </c>
      <c r="DC52" s="55">
        <f t="shared" si="104"/>
        <v>2.2152823912164248</v>
      </c>
      <c r="DD52" s="55">
        <f t="shared" si="104"/>
        <v>2.2152823912164248</v>
      </c>
      <c r="DE52" s="55">
        <f t="shared" si="105"/>
        <v>2.2152823912164248</v>
      </c>
      <c r="DF52" s="55">
        <f t="shared" si="106"/>
        <v>2.2152823912164248</v>
      </c>
      <c r="DG52" s="55">
        <f t="shared" si="107"/>
        <v>2.2152823912164248</v>
      </c>
      <c r="DH52" s="55">
        <f t="shared" si="107"/>
        <v>2.2152823912164248</v>
      </c>
      <c r="DI52" s="55">
        <f t="shared" si="107"/>
        <v>2.2152823912164248</v>
      </c>
      <c r="DJ52" s="55">
        <f t="shared" si="107"/>
        <v>2.2152823912164248</v>
      </c>
      <c r="DK52" s="55">
        <f t="shared" si="107"/>
        <v>2.2152823912164248</v>
      </c>
      <c r="DL52" s="55">
        <f t="shared" si="107"/>
        <v>2.2152823912164248</v>
      </c>
      <c r="DM52" s="55">
        <f t="shared" si="107"/>
        <v>2.2152823912164248</v>
      </c>
      <c r="DN52" s="55">
        <f t="shared" si="107"/>
        <v>2.2152823912164248</v>
      </c>
      <c r="DO52" s="55">
        <f t="shared" si="108"/>
        <v>2.2152823912164248</v>
      </c>
      <c r="DP52" s="55">
        <f t="shared" si="109"/>
        <v>2.2152823912164248</v>
      </c>
      <c r="DQ52" s="55">
        <f t="shared" si="109"/>
        <v>2.2152823912164248</v>
      </c>
      <c r="DR52" s="55">
        <f t="shared" si="109"/>
        <v>2.2152823912164248</v>
      </c>
      <c r="DS52" s="55">
        <f t="shared" si="109"/>
        <v>2.2152823912164248</v>
      </c>
      <c r="DT52" s="55">
        <f t="shared" si="109"/>
        <v>2.2152823912164248</v>
      </c>
      <c r="DU52" s="55">
        <f t="shared" si="109"/>
        <v>2.2152823912164248</v>
      </c>
      <c r="DV52" s="55">
        <f t="shared" si="109"/>
        <v>2.2152823912164248</v>
      </c>
      <c r="DW52" s="55">
        <f t="shared" si="109"/>
        <v>2.2152823912164248</v>
      </c>
    </row>
    <row r="53" spans="1:127" ht="37.5" customHeight="1" x14ac:dyDescent="0.2">
      <c r="A53" s="19"/>
      <c r="B53" s="37" t="s">
        <v>108</v>
      </c>
      <c r="C53" s="492"/>
      <c r="D53" s="493"/>
      <c r="E53" s="493"/>
      <c r="F53" s="39"/>
      <c r="G53" s="38">
        <f>EXP(G30/(2*G36)*(1-G52))</f>
        <v>0.54463404027072171</v>
      </c>
      <c r="I53" s="71">
        <f>J53</f>
        <v>6.4516335056527853E-3</v>
      </c>
      <c r="J53" s="38">
        <f>EXP(J30/(2*J36)*(1-J52))</f>
        <v>6.4516335056527853E-3</v>
      </c>
      <c r="K53" s="38">
        <f t="shared" ref="K53:T53" si="111">EXP(K30/(2*K36)*(1-K52))</f>
        <v>1.2728633159598082E-264</v>
      </c>
      <c r="L53" s="38">
        <f t="shared" si="111"/>
        <v>0</v>
      </c>
      <c r="M53" s="38">
        <f t="shared" si="111"/>
        <v>0</v>
      </c>
      <c r="N53" s="38">
        <f t="shared" si="111"/>
        <v>0</v>
      </c>
      <c r="O53" s="38">
        <f t="shared" si="111"/>
        <v>0</v>
      </c>
      <c r="P53" s="38">
        <f t="shared" si="111"/>
        <v>0</v>
      </c>
      <c r="Q53" s="38">
        <f t="shared" si="111"/>
        <v>0</v>
      </c>
      <c r="R53" s="38">
        <f t="shared" si="111"/>
        <v>0</v>
      </c>
      <c r="S53" s="38">
        <f t="shared" si="111"/>
        <v>0</v>
      </c>
      <c r="T53" s="38">
        <f t="shared" si="111"/>
        <v>0</v>
      </c>
      <c r="U53" s="38">
        <f>EXP(U30/(2*U36)*(1-U52))</f>
        <v>4.0782906814958913E-27</v>
      </c>
      <c r="V53" s="38">
        <f>EXP(V30/(2*V36)*(1-V52))</f>
        <v>1.663245488277622E-53</v>
      </c>
      <c r="W53" s="38">
        <f t="shared" ref="W53:CH53" si="112">EXP(W30/(2*W36)*(1-W52))</f>
        <v>6.783198575882805E-80</v>
      </c>
      <c r="X53" s="38">
        <f t="shared" si="112"/>
        <v>2.766385554275865E-106</v>
      </c>
      <c r="Y53" s="38">
        <f t="shared" si="112"/>
        <v>1.1282124427428587E-132</v>
      </c>
      <c r="Z53" s="38">
        <f t="shared" si="112"/>
        <v>4.6011782919858513E-159</v>
      </c>
      <c r="AA53" s="38">
        <f t="shared" si="112"/>
        <v>1.8764942552106811E-185</v>
      </c>
      <c r="AB53" s="38">
        <f t="shared" si="112"/>
        <v>7.6528890349061851E-212</v>
      </c>
      <c r="AC53" s="38">
        <f t="shared" si="112"/>
        <v>3.1210706037581307E-238</v>
      </c>
      <c r="AD53" s="38">
        <f t="shared" si="112"/>
        <v>2.2964014779374938E-3</v>
      </c>
      <c r="AE53" s="38">
        <f t="shared" si="112"/>
        <v>5.2734597478735055E-6</v>
      </c>
      <c r="AF53" s="38">
        <f t="shared" si="112"/>
        <v>1.2109980758860623E-8</v>
      </c>
      <c r="AG53" s="38">
        <f t="shared" si="112"/>
        <v>2.78093777124421E-11</v>
      </c>
      <c r="AH53" s="38">
        <f t="shared" si="112"/>
        <v>6.3861496079373923E-14</v>
      </c>
      <c r="AI53" s="38">
        <f t="shared" si="112"/>
        <v>1.4665163397997453E-16</v>
      </c>
      <c r="AJ53" s="38">
        <f t="shared" si="112"/>
        <v>3.3677102901356128E-19</v>
      </c>
      <c r="AK53" s="38">
        <f t="shared" si="112"/>
        <v>7.7336148875327134E-22</v>
      </c>
      <c r="AL53" s="38">
        <f t="shared" si="112"/>
        <v>1.7759484657529499E-24</v>
      </c>
      <c r="AM53" s="38">
        <f t="shared" si="112"/>
        <v>4.0782906814958913E-27</v>
      </c>
      <c r="AN53" s="38">
        <f t="shared" si="112"/>
        <v>2.2964014779374938E-3</v>
      </c>
      <c r="AO53" s="38">
        <f t="shared" si="112"/>
        <v>4.2164119539719177E-3</v>
      </c>
      <c r="AP53" s="38">
        <f t="shared" si="112"/>
        <v>7.7417341594661669E-3</v>
      </c>
      <c r="AQ53" s="38">
        <f t="shared" si="112"/>
        <v>1.4214561681855172E-2</v>
      </c>
      <c r="AR53" s="38">
        <f t="shared" si="112"/>
        <v>2.6099289854871224E-2</v>
      </c>
      <c r="AS53" s="38">
        <f t="shared" si="112"/>
        <v>4.7920783361058421E-2</v>
      </c>
      <c r="AT53" s="38">
        <f t="shared" si="112"/>
        <v>8.7987124964202384E-2</v>
      </c>
      <c r="AU53" s="38">
        <f t="shared" si="112"/>
        <v>0.16155274635508746</v>
      </c>
      <c r="AV53" s="38">
        <f t="shared" si="112"/>
        <v>0.29662623782161007</v>
      </c>
      <c r="AW53" s="38">
        <f t="shared" si="112"/>
        <v>0.54463404027072171</v>
      </c>
      <c r="AX53" s="38">
        <f t="shared" si="112"/>
        <v>4.2164119539719177E-3</v>
      </c>
      <c r="AY53" s="38">
        <f t="shared" si="112"/>
        <v>4.4805626858904256E-3</v>
      </c>
      <c r="AZ53" s="38">
        <f t="shared" si="112"/>
        <v>4.7612619927429765E-3</v>
      </c>
      <c r="BA53" s="38">
        <f t="shared" si="112"/>
        <v>5.0595466134034659E-3</v>
      </c>
      <c r="BB53" s="38">
        <f t="shared" si="112"/>
        <v>5.3765182365977668E-3</v>
      </c>
      <c r="BC53" s="38">
        <f t="shared" si="112"/>
        <v>5.7133475698968161E-3</v>
      </c>
      <c r="BD53" s="38">
        <f t="shared" si="112"/>
        <v>6.071278663624842E-3</v>
      </c>
      <c r="BE53" s="38">
        <f t="shared" si="112"/>
        <v>6.4516335056527853E-3</v>
      </c>
      <c r="BF53" s="38">
        <f t="shared" si="112"/>
        <v>6.8558169040474366E-3</v>
      </c>
      <c r="BG53" s="38">
        <f t="shared" si="112"/>
        <v>7.2853216756097782E-3</v>
      </c>
      <c r="BH53" s="38">
        <f t="shared" si="112"/>
        <v>7.7417341594661669E-3</v>
      </c>
      <c r="BI53" s="38">
        <f t="shared" si="112"/>
        <v>6.2585673159595376E-3</v>
      </c>
      <c r="BJ53" s="38">
        <f t="shared" si="112"/>
        <v>6.2967127254678987E-3</v>
      </c>
      <c r="BK53" s="38">
        <f t="shared" si="112"/>
        <v>6.3350906278445314E-3</v>
      </c>
      <c r="BL53" s="38">
        <f t="shared" si="112"/>
        <v>6.3737024401127294E-3</v>
      </c>
      <c r="BM53" s="38">
        <f t="shared" si="112"/>
        <v>6.4125495879324163E-3</v>
      </c>
      <c r="BN53" s="38">
        <f t="shared" si="112"/>
        <v>6.4516335056527853E-3</v>
      </c>
      <c r="BO53" s="38">
        <f t="shared" si="112"/>
        <v>6.4909556363652726E-3</v>
      </c>
      <c r="BP53" s="38">
        <f t="shared" si="112"/>
        <v>6.5305174319567928E-3</v>
      </c>
      <c r="BQ53" s="38">
        <f t="shared" si="112"/>
        <v>6.5703203531634153E-3</v>
      </c>
      <c r="BR53" s="38">
        <f t="shared" si="112"/>
        <v>6.6103658696242563E-3</v>
      </c>
      <c r="BS53" s="38">
        <f t="shared" si="112"/>
        <v>6.6506554599357493E-3</v>
      </c>
      <c r="BT53" s="38">
        <f t="shared" si="112"/>
        <v>6.6911906117062426E-3</v>
      </c>
      <c r="BU53" s="38">
        <f t="shared" si="112"/>
        <v>6.7319728216109227E-3</v>
      </c>
      <c r="BV53" s="38">
        <f t="shared" si="112"/>
        <v>6.7730035954470871E-3</v>
      </c>
      <c r="BW53" s="38">
        <f t="shared" si="112"/>
        <v>6.8142844481897114E-3</v>
      </c>
      <c r="BX53" s="38">
        <f t="shared" si="112"/>
        <v>6.8558169040474366E-3</v>
      </c>
      <c r="BY53" s="38">
        <f t="shared" si="112"/>
        <v>6.8976024965187932E-3</v>
      </c>
      <c r="BZ53" s="38">
        <f t="shared" si="112"/>
        <v>6.9396427684488655E-3</v>
      </c>
      <c r="CA53" s="38">
        <f t="shared" si="112"/>
        <v>6.9819392720862367E-3</v>
      </c>
      <c r="CB53" s="38">
        <f t="shared" si="112"/>
        <v>7.0244935691403136E-3</v>
      </c>
      <c r="CC53" s="38">
        <f t="shared" si="112"/>
        <v>7.0673072308389618E-3</v>
      </c>
      <c r="CD53" s="38">
        <f t="shared" si="112"/>
        <v>6.4516335056527853E-3</v>
      </c>
      <c r="CE53" s="38">
        <f t="shared" si="112"/>
        <v>0.99394201209877686</v>
      </c>
      <c r="CF53" s="38">
        <f t="shared" si="112"/>
        <v>0.94104518775056145</v>
      </c>
      <c r="CG53" s="38">
        <f t="shared" si="112"/>
        <v>0.88556604538848949</v>
      </c>
      <c r="CH53" s="38">
        <f t="shared" si="112"/>
        <v>0.78422722074500817</v>
      </c>
      <c r="CI53" s="38">
        <f t="shared" ref="CI53:DW53" si="113">EXP(CI30/(2*CI36)*(1-CI52))</f>
        <v>0.69448499856116286</v>
      </c>
      <c r="CJ53" s="38">
        <f t="shared" si="113"/>
        <v>0.61501233375743969</v>
      </c>
      <c r="CK53" s="38">
        <f t="shared" si="113"/>
        <v>0.54463404027072171</v>
      </c>
      <c r="CL53" s="38">
        <f t="shared" si="113"/>
        <v>0.29662623782161007</v>
      </c>
      <c r="CM53" s="38">
        <f t="shared" si="113"/>
        <v>0.16155274635508746</v>
      </c>
      <c r="CN53" s="38">
        <f t="shared" si="113"/>
        <v>8.7987124964202384E-2</v>
      </c>
      <c r="CO53" s="38">
        <f t="shared" si="113"/>
        <v>4.7920783361058421E-2</v>
      </c>
      <c r="CP53" s="38">
        <f t="shared" si="113"/>
        <v>2.6099289854871224E-2</v>
      </c>
      <c r="CQ53" s="38">
        <f t="shared" si="113"/>
        <v>1.4214561681855172E-2</v>
      </c>
      <c r="CR53" s="38">
        <f t="shared" si="113"/>
        <v>7.7417341594661669E-3</v>
      </c>
      <c r="CS53" s="38">
        <f t="shared" si="113"/>
        <v>4.2164119539719177E-3</v>
      </c>
      <c r="CT53" s="38">
        <f t="shared" si="113"/>
        <v>2.2964014779374938E-3</v>
      </c>
      <c r="CU53" s="38">
        <f t="shared" si="113"/>
        <v>1.2506984150127537E-3</v>
      </c>
      <c r="CV53" s="38">
        <f t="shared" si="113"/>
        <v>6.8117293092858397E-4</v>
      </c>
      <c r="CW53" s="38">
        <f t="shared" si="113"/>
        <v>3.7098996549468389E-4</v>
      </c>
      <c r="CX53" s="38">
        <f t="shared" si="113"/>
        <v>2.0205376380726532E-4</v>
      </c>
      <c r="CY53" s="38">
        <f t="shared" si="113"/>
        <v>1.1004535773425711E-4</v>
      </c>
      <c r="CZ53" s="38">
        <f t="shared" si="113"/>
        <v>5.9934447795845312E-5</v>
      </c>
      <c r="DA53" s="38">
        <f t="shared" si="113"/>
        <v>3.2642340454445855E-5</v>
      </c>
      <c r="DB53" s="38">
        <f t="shared" si="113"/>
        <v>1.7778129765597287E-5</v>
      </c>
      <c r="DC53" s="38">
        <f t="shared" si="113"/>
        <v>9.6825746426944361E-6</v>
      </c>
      <c r="DD53" s="38">
        <f t="shared" si="113"/>
        <v>5.2734597478735055E-6</v>
      </c>
      <c r="DE53" s="38">
        <f t="shared" si="113"/>
        <v>4.2164119539719177E-3</v>
      </c>
      <c r="DF53" s="38">
        <f t="shared" si="113"/>
        <v>4.2164119539719177E-3</v>
      </c>
      <c r="DG53" s="38">
        <f t="shared" si="113"/>
        <v>4.2164119539719177E-3</v>
      </c>
      <c r="DH53" s="38">
        <f t="shared" si="113"/>
        <v>4.2164119539719177E-3</v>
      </c>
      <c r="DI53" s="38">
        <f t="shared" si="113"/>
        <v>4.2164119539719177E-3</v>
      </c>
      <c r="DJ53" s="38">
        <f t="shared" si="113"/>
        <v>4.2164119539719177E-3</v>
      </c>
      <c r="DK53" s="38">
        <f t="shared" si="113"/>
        <v>4.2164119539719177E-3</v>
      </c>
      <c r="DL53" s="38">
        <f t="shared" si="113"/>
        <v>4.2164119539719177E-3</v>
      </c>
      <c r="DM53" s="38">
        <f t="shared" si="113"/>
        <v>4.2164119539719177E-3</v>
      </c>
      <c r="DN53" s="38">
        <f t="shared" si="113"/>
        <v>4.2164119539719177E-3</v>
      </c>
      <c r="DO53" s="38">
        <f t="shared" si="113"/>
        <v>4.2164119539719177E-3</v>
      </c>
      <c r="DP53" s="38">
        <f t="shared" si="113"/>
        <v>4.2164119539719177E-3</v>
      </c>
      <c r="DQ53" s="38">
        <f t="shared" si="113"/>
        <v>4.2164119539719177E-3</v>
      </c>
      <c r="DR53" s="38">
        <f t="shared" si="113"/>
        <v>4.2164119539719177E-3</v>
      </c>
      <c r="DS53" s="38">
        <f t="shared" si="113"/>
        <v>4.2164119539719177E-3</v>
      </c>
      <c r="DT53" s="38">
        <f t="shared" si="113"/>
        <v>4.2164119539719177E-3</v>
      </c>
      <c r="DU53" s="38">
        <f t="shared" si="113"/>
        <v>4.2164119539719177E-3</v>
      </c>
      <c r="DV53" s="38">
        <f t="shared" si="113"/>
        <v>4.2164119539719177E-3</v>
      </c>
      <c r="DW53" s="38">
        <f t="shared" si="113"/>
        <v>4.2164119539719177E-3</v>
      </c>
    </row>
    <row r="54" spans="1:127" ht="37.5" customHeight="1" x14ac:dyDescent="0.2">
      <c r="A54" s="19"/>
      <c r="B54" s="37" t="s">
        <v>109</v>
      </c>
      <c r="C54" s="492"/>
      <c r="D54" s="493"/>
      <c r="E54" s="493"/>
      <c r="F54" s="291"/>
      <c r="G54" s="40">
        <f>IF(G30-G48*G33/G50*G52&lt;=0,2-ERFC((-G30+G48*G33/G50*G52)/(2*SQRT(G36*G48*G33/G50))),ERFC((G30-G48*G33/G50*G52)/(2*SQRT(G36*G48*G33/G50))))</f>
        <v>1.9999999949093374</v>
      </c>
      <c r="I54" s="71">
        <f>J54/2</f>
        <v>0.99999664673242705</v>
      </c>
      <c r="J54" s="48">
        <f>IF(J30-J48*J33/J50*J52&lt;=0,2-ERFC((-J30+J48*J33/J50*J52)/(2*SQRT(J36*J48*J33/J50))),ERFC((J30-J48*J33/J50*J52)/(2*SQRT(J36*J48*J33/J50))))</f>
        <v>1.9999932934648541</v>
      </c>
      <c r="K54" s="48">
        <f t="shared" ref="K54:T54" si="114">IF(K30-K48*K33/K50*K52&lt;=0,2-ERFC((-K30+K48*K33/K50*K52)/(2*SQRT(K36*K48*K33/K50))),ERFC((K30-K48*K33/K50*K52)/(2*SQRT(K36*K48*K33/K50))))</f>
        <v>0</v>
      </c>
      <c r="L54" s="48">
        <f t="shared" si="114"/>
        <v>0</v>
      </c>
      <c r="M54" s="48">
        <f t="shared" si="114"/>
        <v>0</v>
      </c>
      <c r="N54" s="48">
        <f t="shared" si="114"/>
        <v>0</v>
      </c>
      <c r="O54" s="48">
        <f t="shared" si="114"/>
        <v>0</v>
      </c>
      <c r="P54" s="48">
        <f t="shared" si="114"/>
        <v>0</v>
      </c>
      <c r="Q54" s="48">
        <f t="shared" si="114"/>
        <v>0</v>
      </c>
      <c r="R54" s="48">
        <f t="shared" si="114"/>
        <v>0</v>
      </c>
      <c r="S54" s="48">
        <f t="shared" si="114"/>
        <v>0</v>
      </c>
      <c r="T54" s="48">
        <f t="shared" si="114"/>
        <v>0</v>
      </c>
      <c r="U54" s="48">
        <f>IF(U30-U48*U33/U50*U52&lt;=0,2-ERFC((-U30+U48*U33/U50*U52)/(2*SQRT(U36*U48*U33/U50))),ERFC((U30-U48*U33/U50*U52)/(2*SQRT(U36*U48*U33/U50))))</f>
        <v>5.0430115710193872E-35</v>
      </c>
      <c r="V54" s="48">
        <f>IF(V30-V48*V33/V50*V52&lt;=0,2-ERFC((-V30+V48*V33/V50*V52)/(2*SQRT(V36*V48*V33/V50))),ERFC((V30-V48*V33/V50*V52)/(2*SQRT(V36*V48*V33/V50))))</f>
        <v>2.8627981580489924E-207</v>
      </c>
      <c r="W54" s="48">
        <f t="shared" ref="W54:CH54" si="115">IF(W30-W48*W33/W50*W52&lt;=0,2-ERFC((-W30+W48*W33/W50*W52)/(2*SQRT(W36*W48*W33/W50))),ERFC((W30-W48*W33/W50*W52)/(2*SQRT(W36*W48*W33/W50))))</f>
        <v>0</v>
      </c>
      <c r="X54" s="48">
        <f t="shared" si="115"/>
        <v>0</v>
      </c>
      <c r="Y54" s="48">
        <f t="shared" si="115"/>
        <v>0</v>
      </c>
      <c r="Z54" s="48">
        <f t="shared" si="115"/>
        <v>0</v>
      </c>
      <c r="AA54" s="48">
        <f t="shared" si="115"/>
        <v>0</v>
      </c>
      <c r="AB54" s="48">
        <f t="shared" si="115"/>
        <v>0</v>
      </c>
      <c r="AC54" s="48">
        <f t="shared" si="115"/>
        <v>0</v>
      </c>
      <c r="AD54" s="48">
        <f t="shared" si="115"/>
        <v>1.9999721559292358</v>
      </c>
      <c r="AE54" s="48">
        <f t="shared" si="115"/>
        <v>1.9813725576741792</v>
      </c>
      <c r="AF54" s="48">
        <f t="shared" si="115"/>
        <v>1.3937193027420727</v>
      </c>
      <c r="AG54" s="48">
        <f t="shared" si="115"/>
        <v>0.18612669209783808</v>
      </c>
      <c r="AH54" s="48">
        <f t="shared" si="115"/>
        <v>1.5796485358313816E-3</v>
      </c>
      <c r="AI54" s="48">
        <f t="shared" si="115"/>
        <v>5.8182895919804636E-7</v>
      </c>
      <c r="AJ54" s="48">
        <f t="shared" si="115"/>
        <v>8.2195567851575795E-12</v>
      </c>
      <c r="AK54" s="48">
        <f t="shared" si="115"/>
        <v>4.2391905029986688E-18</v>
      </c>
      <c r="AL54" s="48">
        <f t="shared" si="115"/>
        <v>7.7944551027796584E-26</v>
      </c>
      <c r="AM54" s="48">
        <f t="shared" si="115"/>
        <v>5.0430115710193872E-35</v>
      </c>
      <c r="AN54" s="48">
        <f t="shared" si="115"/>
        <v>1.9999721559292358</v>
      </c>
      <c r="AO54" s="48">
        <f t="shared" si="115"/>
        <v>1.9999878104462507</v>
      </c>
      <c r="AP54" s="48">
        <f t="shared" si="115"/>
        <v>1.9999948337566738</v>
      </c>
      <c r="AQ54" s="48">
        <f t="shared" si="115"/>
        <v>1.9999978803897027</v>
      </c>
      <c r="AR54" s="48">
        <f t="shared" si="115"/>
        <v>1.9999991582236112</v>
      </c>
      <c r="AS54" s="48">
        <f t="shared" si="115"/>
        <v>1.9999996764321168</v>
      </c>
      <c r="AT54" s="48">
        <f t="shared" si="115"/>
        <v>1.9999998796258993</v>
      </c>
      <c r="AU54" s="48">
        <f t="shared" si="115"/>
        <v>1.9999999566615791</v>
      </c>
      <c r="AV54" s="48">
        <f t="shared" si="115"/>
        <v>1.9999999849005539</v>
      </c>
      <c r="AW54" s="48">
        <f t="shared" si="115"/>
        <v>1.9999999949093374</v>
      </c>
      <c r="AX54" s="48">
        <f t="shared" si="115"/>
        <v>1.9999878104462507</v>
      </c>
      <c r="AY54" s="48">
        <f t="shared" si="115"/>
        <v>1.9999887968480783</v>
      </c>
      <c r="AZ54" s="48">
        <f t="shared" si="115"/>
        <v>1.9999897067642152</v>
      </c>
      <c r="BA54" s="48">
        <f t="shared" si="115"/>
        <v>1.999990545842018</v>
      </c>
      <c r="BB54" s="48">
        <f t="shared" si="115"/>
        <v>1.9999913193351533</v>
      </c>
      <c r="BC54" s="48">
        <f t="shared" si="115"/>
        <v>1.9999920321291966</v>
      </c>
      <c r="BD54" s="48">
        <f t="shared" si="115"/>
        <v>1.999992688765706</v>
      </c>
      <c r="BE54" s="48">
        <f t="shared" si="115"/>
        <v>1.9999932934648541</v>
      </c>
      <c r="BF54" s="48">
        <f t="shared" si="115"/>
        <v>1.9999938501466938</v>
      </c>
      <c r="BG54" s="48">
        <f t="shared" si="115"/>
        <v>1.9999943624511312</v>
      </c>
      <c r="BH54" s="48">
        <f t="shared" si="115"/>
        <v>1.9999948337566738</v>
      </c>
      <c r="BI54" s="48">
        <f t="shared" si="115"/>
        <v>1.9999929973556529</v>
      </c>
      <c r="BJ54" s="48">
        <f t="shared" si="115"/>
        <v>1.9999930575603106</v>
      </c>
      <c r="BK54" s="48">
        <f t="shared" si="115"/>
        <v>1.9999931172696994</v>
      </c>
      <c r="BL54" s="48">
        <f t="shared" si="115"/>
        <v>1.9999931764876939</v>
      </c>
      <c r="BM54" s="48">
        <f t="shared" si="115"/>
        <v>1.9999932352181395</v>
      </c>
      <c r="BN54" s="48">
        <f t="shared" si="115"/>
        <v>1.9999932934648541</v>
      </c>
      <c r="BO54" s="48">
        <f t="shared" si="115"/>
        <v>1.9999933512316266</v>
      </c>
      <c r="BP54" s="48">
        <f t="shared" si="115"/>
        <v>1.999993408522218</v>
      </c>
      <c r="BQ54" s="48">
        <f t="shared" si="115"/>
        <v>1.9999934653403619</v>
      </c>
      <c r="BR54" s="48">
        <f t="shared" si="115"/>
        <v>1.9999935216897642</v>
      </c>
      <c r="BS54" s="48">
        <f t="shared" si="115"/>
        <v>1.9999935775741031</v>
      </c>
      <c r="BT54" s="48">
        <f t="shared" si="115"/>
        <v>1.9999936329970296</v>
      </c>
      <c r="BU54" s="48">
        <f t="shared" si="115"/>
        <v>1.9999936879621683</v>
      </c>
      <c r="BV54" s="48">
        <f t="shared" si="115"/>
        <v>1.9999937424731158</v>
      </c>
      <c r="BW54" s="48">
        <f t="shared" si="115"/>
        <v>1.9999937965334429</v>
      </c>
      <c r="BX54" s="48">
        <f t="shared" si="115"/>
        <v>1.9999938501466938</v>
      </c>
      <c r="BY54" s="48">
        <f t="shared" si="115"/>
        <v>1.9999939033163863</v>
      </c>
      <c r="BZ54" s="48">
        <f t="shared" si="115"/>
        <v>1.999993956046012</v>
      </c>
      <c r="CA54" s="48">
        <f t="shared" si="115"/>
        <v>1.9999940083390364</v>
      </c>
      <c r="CB54" s="48">
        <f t="shared" si="115"/>
        <v>1.9999940601988997</v>
      </c>
      <c r="CC54" s="48">
        <f t="shared" si="115"/>
        <v>1.9999941116290163</v>
      </c>
      <c r="CD54" s="48">
        <f t="shared" si="115"/>
        <v>1.9999932934648541</v>
      </c>
      <c r="CE54" s="48">
        <f t="shared" si="115"/>
        <v>1.9999999983203154</v>
      </c>
      <c r="CF54" s="48">
        <f t="shared" si="115"/>
        <v>1.9999999981396948</v>
      </c>
      <c r="CG54" s="48">
        <f t="shared" si="115"/>
        <v>1.9999999979167895</v>
      </c>
      <c r="CH54" s="48">
        <f t="shared" si="115"/>
        <v>1.9999999973902332</v>
      </c>
      <c r="CI54" s="48">
        <f t="shared" ref="CI54:DW54" si="116">IF(CI30-CI48*CI33/CI50*CI52&lt;=0,2-ERFC((-CI30+CI48*CI33/CI50*CI52)/(2*SQRT(CI36*CI48*CI33/CI50))),ERFC((CI30-CI48*CI33/CI50*CI52)/(2*SQRT(CI36*CI48*CI33/CI50))))</f>
        <v>1.9999999967348887</v>
      </c>
      <c r="CJ54" s="48">
        <f t="shared" si="116"/>
        <v>1.9999999959203572</v>
      </c>
      <c r="CK54" s="48">
        <f t="shared" si="116"/>
        <v>1.9999999949093374</v>
      </c>
      <c r="CL54" s="48">
        <f t="shared" si="116"/>
        <v>1.9999999849005539</v>
      </c>
      <c r="CM54" s="48">
        <f t="shared" si="116"/>
        <v>1.9999999566615791</v>
      </c>
      <c r="CN54" s="48">
        <f t="shared" si="116"/>
        <v>1.9999998796258993</v>
      </c>
      <c r="CO54" s="48">
        <f t="shared" si="116"/>
        <v>1.9999996764321168</v>
      </c>
      <c r="CP54" s="48">
        <f t="shared" si="116"/>
        <v>1.9999991582236112</v>
      </c>
      <c r="CQ54" s="48">
        <f t="shared" si="116"/>
        <v>1.9999978803897027</v>
      </c>
      <c r="CR54" s="48">
        <f t="shared" si="116"/>
        <v>1.9999948337566738</v>
      </c>
      <c r="CS54" s="48">
        <f t="shared" si="116"/>
        <v>1.9999878104462507</v>
      </c>
      <c r="CT54" s="48">
        <f t="shared" si="116"/>
        <v>1.9999721559292358</v>
      </c>
      <c r="CU54" s="48">
        <f t="shared" si="116"/>
        <v>1.9999384183685796</v>
      </c>
      <c r="CV54" s="48">
        <f t="shared" si="116"/>
        <v>1.9998681169671682</v>
      </c>
      <c r="CW54" s="48">
        <f t="shared" si="116"/>
        <v>1.9997264754130639</v>
      </c>
      <c r="CX54" s="48">
        <f t="shared" si="116"/>
        <v>1.9994505486193361</v>
      </c>
      <c r="CY54" s="48">
        <f t="shared" si="116"/>
        <v>1.9989308235739733</v>
      </c>
      <c r="CZ54" s="48">
        <f t="shared" si="116"/>
        <v>1.9979843029470565</v>
      </c>
      <c r="DA54" s="48">
        <f t="shared" si="116"/>
        <v>1.9963175805698445</v>
      </c>
      <c r="DB54" s="48">
        <f t="shared" si="116"/>
        <v>1.9934798361833066</v>
      </c>
      <c r="DC54" s="48">
        <f t="shared" si="116"/>
        <v>1.9888082950609642</v>
      </c>
      <c r="DD54" s="48">
        <f t="shared" si="116"/>
        <v>1.9813725576741792</v>
      </c>
      <c r="DE54" s="48">
        <f t="shared" si="116"/>
        <v>2.1911444974703271E-27</v>
      </c>
      <c r="DF54" s="48">
        <f t="shared" si="116"/>
        <v>1.4668632264149872E-9</v>
      </c>
      <c r="DG54" s="48">
        <f t="shared" si="116"/>
        <v>8.8908928963944375E-4</v>
      </c>
      <c r="DH54" s="48">
        <f t="shared" si="116"/>
        <v>0.31626983071390824</v>
      </c>
      <c r="DI54" s="48">
        <f t="shared" si="116"/>
        <v>1.2222792989475659</v>
      </c>
      <c r="DJ54" s="48">
        <f t="shared" si="116"/>
        <v>1.7689157877457891</v>
      </c>
      <c r="DK54" s="48">
        <f t="shared" si="116"/>
        <v>1.9455975337666356</v>
      </c>
      <c r="DL54" s="48">
        <f t="shared" si="116"/>
        <v>1.9887301345056629</v>
      </c>
      <c r="DM54" s="48">
        <f t="shared" si="116"/>
        <v>1.9996037723337541</v>
      </c>
      <c r="DN54" s="48">
        <f t="shared" si="116"/>
        <v>1.9999878104462507</v>
      </c>
      <c r="DO54" s="48">
        <f t="shared" si="116"/>
        <v>1.9999998561504924</v>
      </c>
      <c r="DP54" s="48">
        <f t="shared" si="116"/>
        <v>1.9999999983844543</v>
      </c>
      <c r="DQ54" s="48">
        <f t="shared" si="116"/>
        <v>1.9999999999823292</v>
      </c>
      <c r="DR54" s="48">
        <f t="shared" si="116"/>
        <v>1.9999999999998097</v>
      </c>
      <c r="DS54" s="48">
        <f t="shared" si="116"/>
        <v>1.999999999999998</v>
      </c>
      <c r="DT54" s="48">
        <f t="shared" si="116"/>
        <v>2</v>
      </c>
      <c r="DU54" s="48">
        <f t="shared" si="116"/>
        <v>2</v>
      </c>
      <c r="DV54" s="48">
        <f t="shared" si="116"/>
        <v>2</v>
      </c>
      <c r="DW54" s="48">
        <f t="shared" si="116"/>
        <v>2</v>
      </c>
    </row>
    <row r="55" spans="1:127" ht="37.5" customHeight="1" x14ac:dyDescent="0.2">
      <c r="A55" s="19"/>
      <c r="B55" s="37" t="s">
        <v>110</v>
      </c>
      <c r="C55" s="492"/>
      <c r="D55" s="493"/>
      <c r="E55" s="493"/>
      <c r="F55" s="39"/>
      <c r="G55" s="38">
        <f>ERF((G34)/(4*(G37*G30)^0.5))</f>
        <v>8.9020707489366038E-2</v>
      </c>
      <c r="H55" s="41"/>
      <c r="I55" s="71">
        <f>J55</f>
        <v>3.0956155751633761E-2</v>
      </c>
      <c r="J55" s="38">
        <f>ERF((J34)/(4*(J37*J30)^0.5))</f>
        <v>3.0956155751633761E-2</v>
      </c>
      <c r="K55" s="38">
        <f t="shared" ref="K55:T55" si="117">ERF((K34)/(4*(K37*K30)^0.5))</f>
        <v>2.8209420407749727E-3</v>
      </c>
      <c r="L55" s="38">
        <f t="shared" si="117"/>
        <v>1.9947093241847345E-3</v>
      </c>
      <c r="M55" s="38">
        <f t="shared" si="117"/>
        <v>1.6286739086527739E-3</v>
      </c>
      <c r="N55" s="38">
        <f t="shared" si="117"/>
        <v>1.4104732242478817E-3</v>
      </c>
      <c r="O55" s="38">
        <f t="shared" si="117"/>
        <v>1.2615657353576683E-3</v>
      </c>
      <c r="P55" s="38">
        <f t="shared" si="117"/>
        <v>1.1516467650270889E-3</v>
      </c>
      <c r="Q55" s="38">
        <f t="shared" si="117"/>
        <v>1.0662177757878872E-3</v>
      </c>
      <c r="R55" s="38">
        <f t="shared" si="117"/>
        <v>9.9735544127559561E-4</v>
      </c>
      <c r="S55" s="38">
        <f t="shared" si="117"/>
        <v>9.4031575491390488E-4</v>
      </c>
      <c r="T55" s="38">
        <f t="shared" si="117"/>
        <v>8.9206187223015831E-4</v>
      </c>
      <c r="U55" s="38">
        <f>ERF((U34)/(4*(U37*U30)^0.5))</f>
        <v>8.9204347379863245E-3</v>
      </c>
      <c r="V55" s="38">
        <f>ERF((V34)/(4*(V37*V30)^0.5))</f>
        <v>6.3077655990903016E-3</v>
      </c>
      <c r="W55" s="38">
        <f t="shared" ref="W55:CH55" si="118">ERF((W34)/(4*(W37*W30)^0.5))</f>
        <v>5.1502869277362476E-3</v>
      </c>
      <c r="X55" s="38">
        <f t="shared" si="118"/>
        <v>4.4602870597080591E-3</v>
      </c>
      <c r="Y55" s="38">
        <f t="shared" si="118"/>
        <v>3.9894061814816457E-3</v>
      </c>
      <c r="Z55" s="38">
        <f t="shared" si="118"/>
        <v>3.6418154567766483E-3</v>
      </c>
      <c r="AA55" s="38">
        <f t="shared" si="118"/>
        <v>3.3716676219956256E-3</v>
      </c>
      <c r="AB55" s="38">
        <f t="shared" si="118"/>
        <v>3.1539074392224384E-3</v>
      </c>
      <c r="AC55" s="38">
        <f t="shared" si="118"/>
        <v>2.9735333104073999E-3</v>
      </c>
      <c r="AD55" s="38">
        <f t="shared" si="118"/>
        <v>2.8203603304328015E-2</v>
      </c>
      <c r="AE55" s="38">
        <f t="shared" si="118"/>
        <v>1.9945036390476088E-2</v>
      </c>
      <c r="AF55" s="38">
        <f t="shared" si="118"/>
        <v>1.6285619443116406E-2</v>
      </c>
      <c r="AG55" s="38">
        <f t="shared" si="118"/>
        <v>1.410400500127445E-2</v>
      </c>
      <c r="AH55" s="38">
        <f t="shared" si="118"/>
        <v>1.2615136977203435E-2</v>
      </c>
      <c r="AI55" s="38">
        <f t="shared" si="118"/>
        <v>1.1516071784052565E-2</v>
      </c>
      <c r="AJ55" s="38">
        <f t="shared" si="118"/>
        <v>1.0661863612832372E-2</v>
      </c>
      <c r="AK55" s="38">
        <f t="shared" si="118"/>
        <v>9.9732972880759441E-3</v>
      </c>
      <c r="AL55" s="38">
        <f t="shared" si="118"/>
        <v>9.4029420645961714E-3</v>
      </c>
      <c r="AM55" s="38">
        <f t="shared" si="118"/>
        <v>8.9204347379863245E-3</v>
      </c>
      <c r="AN55" s="38">
        <f t="shared" si="118"/>
        <v>2.8203603304328015E-2</v>
      </c>
      <c r="AO55" s="38">
        <f t="shared" si="118"/>
        <v>2.9728520174748828E-2</v>
      </c>
      <c r="AP55" s="38">
        <f t="shared" si="118"/>
        <v>3.1530945127879552E-2</v>
      </c>
      <c r="AQ55" s="38">
        <f t="shared" si="118"/>
        <v>3.3706744499615533E-2</v>
      </c>
      <c r="AR55" s="38">
        <f t="shared" si="118"/>
        <v>3.6405639733927311E-2</v>
      </c>
      <c r="AS55" s="38">
        <f t="shared" si="118"/>
        <v>3.9877611676744924E-2</v>
      </c>
      <c r="AT55" s="38">
        <f t="shared" si="118"/>
        <v>4.4579883006436401E-2</v>
      </c>
      <c r="AU55" s="38">
        <f t="shared" si="118"/>
        <v>5.1467483149355737E-2</v>
      </c>
      <c r="AV55" s="38">
        <f t="shared" si="118"/>
        <v>6.3012668028519375E-2</v>
      </c>
      <c r="AW55" s="38">
        <f t="shared" si="118"/>
        <v>8.9020707489366038E-2</v>
      </c>
      <c r="AX55" s="38">
        <f t="shared" si="118"/>
        <v>2.9728520174748828E-2</v>
      </c>
      <c r="AY55" s="38">
        <f t="shared" si="118"/>
        <v>2.989499006943273E-2</v>
      </c>
      <c r="AZ55" s="38">
        <f t="shared" si="118"/>
        <v>3.0064288182282836E-2</v>
      </c>
      <c r="BA55" s="38">
        <f t="shared" si="118"/>
        <v>3.0236495513890429E-2</v>
      </c>
      <c r="BB55" s="38">
        <f t="shared" si="118"/>
        <v>3.0411696350319883E-2</v>
      </c>
      <c r="BC55" s="38">
        <f t="shared" si="118"/>
        <v>3.0589978436455958E-2</v>
      </c>
      <c r="BD55" s="38">
        <f t="shared" si="118"/>
        <v>3.0771433160662262E-2</v>
      </c>
      <c r="BE55" s="38">
        <f t="shared" si="118"/>
        <v>3.0956155751633761E-2</v>
      </c>
      <c r="BF55" s="38">
        <f t="shared" si="118"/>
        <v>3.1144245488406521E-2</v>
      </c>
      <c r="BG55" s="38">
        <f t="shared" si="118"/>
        <v>3.1335805924576757E-2</v>
      </c>
      <c r="BH55" s="38">
        <f t="shared" si="118"/>
        <v>3.1530945127879552E-2</v>
      </c>
      <c r="BI55" s="38">
        <f t="shared" si="118"/>
        <v>3.086337986534796E-2</v>
      </c>
      <c r="BJ55" s="38">
        <f t="shared" si="118"/>
        <v>3.088186831064552E-2</v>
      </c>
      <c r="BK55" s="38">
        <f t="shared" si="118"/>
        <v>3.0900390021834926E-2</v>
      </c>
      <c r="BL55" s="38">
        <f t="shared" si="118"/>
        <v>3.091894509879374E-2</v>
      </c>
      <c r="BM55" s="38">
        <f t="shared" si="118"/>
        <v>3.093753364181985E-2</v>
      </c>
      <c r="BN55" s="38">
        <f t="shared" si="118"/>
        <v>3.0956155751633761E-2</v>
      </c>
      <c r="BO55" s="38">
        <f t="shared" si="118"/>
        <v>3.0974811529380863E-2</v>
      </c>
      <c r="BP55" s="38">
        <f t="shared" si="118"/>
        <v>3.0993501076633727E-2</v>
      </c>
      <c r="BQ55" s="38">
        <f t="shared" si="118"/>
        <v>3.1012224495394494E-2</v>
      </c>
      <c r="BR55" s="38">
        <f t="shared" si="118"/>
        <v>3.103098188809713E-2</v>
      </c>
      <c r="BS55" s="38">
        <f t="shared" si="118"/>
        <v>3.104977335760984E-2</v>
      </c>
      <c r="BT55" s="38">
        <f t="shared" si="118"/>
        <v>3.1068599007237407E-2</v>
      </c>
      <c r="BU55" s="38">
        <f t="shared" si="118"/>
        <v>3.1087458940723588E-2</v>
      </c>
      <c r="BV55" s="38">
        <f t="shared" si="118"/>
        <v>3.1106353262253517E-2</v>
      </c>
      <c r="BW55" s="38">
        <f t="shared" si="118"/>
        <v>3.1125282076456113E-2</v>
      </c>
      <c r="BX55" s="38">
        <f t="shared" si="118"/>
        <v>3.1144245488406521E-2</v>
      </c>
      <c r="BY55" s="38">
        <f t="shared" si="118"/>
        <v>3.1163243603628567E-2</v>
      </c>
      <c r="BZ55" s="38">
        <f t="shared" si="118"/>
        <v>3.1182276528097196E-2</v>
      </c>
      <c r="CA55" s="38">
        <f t="shared" si="118"/>
        <v>3.1201344368240999E-2</v>
      </c>
      <c r="CB55" s="38">
        <f t="shared" si="118"/>
        <v>3.1220447230944682E-2</v>
      </c>
      <c r="CC55" s="38">
        <f t="shared" si="118"/>
        <v>3.1239585223551577E-2</v>
      </c>
      <c r="CD55" s="38">
        <f t="shared" si="118"/>
        <v>3.0956155751633761E-2</v>
      </c>
      <c r="CE55" s="38">
        <f t="shared" si="118"/>
        <v>0.73644752271702729</v>
      </c>
      <c r="CF55" s="38">
        <f t="shared" si="118"/>
        <v>0.27632639016823701</v>
      </c>
      <c r="CG55" s="38">
        <f t="shared" si="118"/>
        <v>0.1974126513658474</v>
      </c>
      <c r="CH55" s="38">
        <f t="shared" si="118"/>
        <v>0.1403162048013338</v>
      </c>
      <c r="CI55" s="38">
        <f t="shared" ref="CI55:DW55" si="119">ERF((CI34)/(4*(CI37*CI30)^0.5))</f>
        <v>0.1147660855267984</v>
      </c>
      <c r="CJ55" s="38">
        <f t="shared" si="119"/>
        <v>9.9476449660225785E-2</v>
      </c>
      <c r="CK55" s="38">
        <f t="shared" si="119"/>
        <v>8.9020707489366038E-2</v>
      </c>
      <c r="CL55" s="38">
        <f t="shared" si="119"/>
        <v>6.3012668028519375E-2</v>
      </c>
      <c r="CM55" s="38">
        <f t="shared" si="119"/>
        <v>5.1467483149355737E-2</v>
      </c>
      <c r="CN55" s="38">
        <f t="shared" si="119"/>
        <v>4.4579883006436401E-2</v>
      </c>
      <c r="CO55" s="38">
        <f t="shared" si="119"/>
        <v>3.9877611676744924E-2</v>
      </c>
      <c r="CP55" s="38">
        <f t="shared" si="119"/>
        <v>3.6405639733927311E-2</v>
      </c>
      <c r="CQ55" s="38">
        <f t="shared" si="119"/>
        <v>3.3706744499615533E-2</v>
      </c>
      <c r="CR55" s="38">
        <f t="shared" si="119"/>
        <v>3.1530945127879552E-2</v>
      </c>
      <c r="CS55" s="38">
        <f t="shared" si="119"/>
        <v>2.9728520174748828E-2</v>
      </c>
      <c r="CT55" s="38">
        <f t="shared" si="119"/>
        <v>2.8203603304328015E-2</v>
      </c>
      <c r="CU55" s="38">
        <f t="shared" si="119"/>
        <v>2.6891589857170595E-2</v>
      </c>
      <c r="CV55" s="38">
        <f t="shared" si="119"/>
        <v>2.5747143400456123E-2</v>
      </c>
      <c r="CW55" s="38">
        <f t="shared" si="119"/>
        <v>2.4737385544881245E-2</v>
      </c>
      <c r="CX55" s="38">
        <f t="shared" si="119"/>
        <v>2.3837814003919461E-2</v>
      </c>
      <c r="CY55" s="38">
        <f t="shared" si="119"/>
        <v>2.3029744678024339E-2</v>
      </c>
      <c r="CZ55" s="38">
        <f t="shared" si="119"/>
        <v>2.2298647944327364E-2</v>
      </c>
      <c r="DA55" s="38">
        <f t="shared" si="119"/>
        <v>2.163303174336129E-2</v>
      </c>
      <c r="DB55" s="38">
        <f t="shared" si="119"/>
        <v>2.1023671026752257E-2</v>
      </c>
      <c r="DC55" s="38">
        <f t="shared" si="119"/>
        <v>2.0463063389618792E-2</v>
      </c>
      <c r="DD55" s="38">
        <f t="shared" si="119"/>
        <v>1.9945036390476088E-2</v>
      </c>
      <c r="DE55" s="38">
        <f t="shared" si="119"/>
        <v>2.9728520174748828E-2</v>
      </c>
      <c r="DF55" s="38">
        <f t="shared" si="119"/>
        <v>2.9728520174748828E-2</v>
      </c>
      <c r="DG55" s="38">
        <f t="shared" si="119"/>
        <v>2.9728520174748828E-2</v>
      </c>
      <c r="DH55" s="38">
        <f t="shared" si="119"/>
        <v>2.9728520174748828E-2</v>
      </c>
      <c r="DI55" s="38">
        <f t="shared" si="119"/>
        <v>2.9728520174748828E-2</v>
      </c>
      <c r="DJ55" s="38">
        <f t="shared" si="119"/>
        <v>2.9728520174748828E-2</v>
      </c>
      <c r="DK55" s="38">
        <f t="shared" si="119"/>
        <v>2.9728520174748828E-2</v>
      </c>
      <c r="DL55" s="38">
        <f t="shared" si="119"/>
        <v>2.9728520174748828E-2</v>
      </c>
      <c r="DM55" s="38">
        <f t="shared" si="119"/>
        <v>2.9728520174748828E-2</v>
      </c>
      <c r="DN55" s="38">
        <f t="shared" si="119"/>
        <v>2.9728520174748828E-2</v>
      </c>
      <c r="DO55" s="38">
        <f t="shared" si="119"/>
        <v>2.9728520174748828E-2</v>
      </c>
      <c r="DP55" s="38">
        <f t="shared" si="119"/>
        <v>2.9728520174748828E-2</v>
      </c>
      <c r="DQ55" s="38">
        <f t="shared" si="119"/>
        <v>2.9728520174748828E-2</v>
      </c>
      <c r="DR55" s="38">
        <f t="shared" si="119"/>
        <v>2.9728520174748828E-2</v>
      </c>
      <c r="DS55" s="38">
        <f t="shared" si="119"/>
        <v>2.9728520174748828E-2</v>
      </c>
      <c r="DT55" s="38">
        <f t="shared" si="119"/>
        <v>2.9728520174748828E-2</v>
      </c>
      <c r="DU55" s="38">
        <f t="shared" si="119"/>
        <v>2.9728520174748828E-2</v>
      </c>
      <c r="DV55" s="38">
        <f t="shared" si="119"/>
        <v>2.9728520174748828E-2</v>
      </c>
      <c r="DW55" s="38">
        <f t="shared" si="119"/>
        <v>2.9728520174748828E-2</v>
      </c>
    </row>
    <row r="56" spans="1:127" ht="37.5" customHeight="1" x14ac:dyDescent="0.2">
      <c r="B56" s="37" t="s">
        <v>111</v>
      </c>
      <c r="C56" s="492"/>
      <c r="D56" s="493"/>
      <c r="E56" s="493"/>
      <c r="F56" s="39"/>
      <c r="G56" s="38">
        <f>ERF((G35)/(2*(G38*G30)^0.5))</f>
        <v>8.9020707489366038E-2</v>
      </c>
      <c r="J56" s="38">
        <f>ERF((J35)/(2*(J38*J30)^0.5))</f>
        <v>3.0956155751633761E-2</v>
      </c>
      <c r="K56" s="38">
        <f t="shared" ref="K56:T56" si="120">ERF((K35)/(2*(K38*K30)^0.5))</f>
        <v>2.8209420407749727E-3</v>
      </c>
      <c r="L56" s="38">
        <f t="shared" si="120"/>
        <v>1.9947093241847345E-3</v>
      </c>
      <c r="M56" s="38">
        <f t="shared" si="120"/>
        <v>1.6286739086527739E-3</v>
      </c>
      <c r="N56" s="38">
        <f t="shared" si="120"/>
        <v>1.4104732242478817E-3</v>
      </c>
      <c r="O56" s="38">
        <f t="shared" si="120"/>
        <v>1.2615657353576683E-3</v>
      </c>
      <c r="P56" s="38">
        <f t="shared" si="120"/>
        <v>1.1516467650270889E-3</v>
      </c>
      <c r="Q56" s="38">
        <f t="shared" si="120"/>
        <v>1.0662177757878872E-3</v>
      </c>
      <c r="R56" s="38">
        <f t="shared" si="120"/>
        <v>9.9735544127559561E-4</v>
      </c>
      <c r="S56" s="38">
        <f t="shared" si="120"/>
        <v>9.4031575491390488E-4</v>
      </c>
      <c r="T56" s="38">
        <f t="shared" si="120"/>
        <v>8.9206187223015831E-4</v>
      </c>
      <c r="U56" s="38">
        <f>ERF((U35)/(2*(U38*U30)^0.5))</f>
        <v>8.9204347379863245E-3</v>
      </c>
      <c r="V56" s="38">
        <f>ERF((V35)/(2*(V38*V30)^0.5))</f>
        <v>6.3077655990903016E-3</v>
      </c>
      <c r="W56" s="38">
        <f t="shared" ref="W56:CH56" si="121">ERF((W35)/(2*(W38*W30)^0.5))</f>
        <v>5.1502869277362476E-3</v>
      </c>
      <c r="X56" s="38">
        <f t="shared" si="121"/>
        <v>4.4602870597080591E-3</v>
      </c>
      <c r="Y56" s="38">
        <f t="shared" si="121"/>
        <v>3.9894061814816457E-3</v>
      </c>
      <c r="Z56" s="38">
        <f t="shared" si="121"/>
        <v>3.6418154567766483E-3</v>
      </c>
      <c r="AA56" s="38">
        <f t="shared" si="121"/>
        <v>3.3716676219956256E-3</v>
      </c>
      <c r="AB56" s="38">
        <f t="shared" si="121"/>
        <v>3.1539074392224384E-3</v>
      </c>
      <c r="AC56" s="38">
        <f t="shared" si="121"/>
        <v>2.9735333104073999E-3</v>
      </c>
      <c r="AD56" s="38">
        <f t="shared" si="121"/>
        <v>2.8203603304328015E-2</v>
      </c>
      <c r="AE56" s="38">
        <f t="shared" si="121"/>
        <v>1.9945036390476088E-2</v>
      </c>
      <c r="AF56" s="38">
        <f t="shared" si="121"/>
        <v>1.6285619443116406E-2</v>
      </c>
      <c r="AG56" s="38">
        <f t="shared" si="121"/>
        <v>1.410400500127445E-2</v>
      </c>
      <c r="AH56" s="38">
        <f t="shared" si="121"/>
        <v>1.2615136977203435E-2</v>
      </c>
      <c r="AI56" s="38">
        <f t="shared" si="121"/>
        <v>1.1516071784052565E-2</v>
      </c>
      <c r="AJ56" s="38">
        <f t="shared" si="121"/>
        <v>1.0661863612832372E-2</v>
      </c>
      <c r="AK56" s="38">
        <f t="shared" si="121"/>
        <v>9.9732972880759441E-3</v>
      </c>
      <c r="AL56" s="38">
        <f t="shared" si="121"/>
        <v>9.4029420645961714E-3</v>
      </c>
      <c r="AM56" s="38">
        <f t="shared" si="121"/>
        <v>8.9204347379863245E-3</v>
      </c>
      <c r="AN56" s="38">
        <f t="shared" si="121"/>
        <v>2.8203603304328015E-2</v>
      </c>
      <c r="AO56" s="38">
        <f t="shared" si="121"/>
        <v>2.9728520174748828E-2</v>
      </c>
      <c r="AP56" s="38">
        <f t="shared" si="121"/>
        <v>3.1530945127879552E-2</v>
      </c>
      <c r="AQ56" s="38">
        <f t="shared" si="121"/>
        <v>3.3706744499615533E-2</v>
      </c>
      <c r="AR56" s="38">
        <f t="shared" si="121"/>
        <v>3.6405639733927311E-2</v>
      </c>
      <c r="AS56" s="38">
        <f t="shared" si="121"/>
        <v>3.9877611676744924E-2</v>
      </c>
      <c r="AT56" s="38">
        <f t="shared" si="121"/>
        <v>4.4579883006436401E-2</v>
      </c>
      <c r="AU56" s="38">
        <f t="shared" si="121"/>
        <v>5.1467483149355737E-2</v>
      </c>
      <c r="AV56" s="38">
        <f t="shared" si="121"/>
        <v>6.3012668028519375E-2</v>
      </c>
      <c r="AW56" s="38">
        <f t="shared" si="121"/>
        <v>8.9020707489366038E-2</v>
      </c>
      <c r="AX56" s="38">
        <f t="shared" si="121"/>
        <v>2.9728520174748828E-2</v>
      </c>
      <c r="AY56" s="38">
        <f t="shared" si="121"/>
        <v>2.989499006943273E-2</v>
      </c>
      <c r="AZ56" s="38">
        <f t="shared" si="121"/>
        <v>3.0064288182282836E-2</v>
      </c>
      <c r="BA56" s="38">
        <f t="shared" si="121"/>
        <v>3.0236495513890429E-2</v>
      </c>
      <c r="BB56" s="38">
        <f t="shared" si="121"/>
        <v>3.0411696350319883E-2</v>
      </c>
      <c r="BC56" s="38">
        <f t="shared" si="121"/>
        <v>3.0589978436455958E-2</v>
      </c>
      <c r="BD56" s="38">
        <f t="shared" si="121"/>
        <v>3.0771433160662262E-2</v>
      </c>
      <c r="BE56" s="38">
        <f t="shared" si="121"/>
        <v>3.0956155751633761E-2</v>
      </c>
      <c r="BF56" s="38">
        <f t="shared" si="121"/>
        <v>3.1144245488406521E-2</v>
      </c>
      <c r="BG56" s="38">
        <f t="shared" si="121"/>
        <v>3.1335805924576757E-2</v>
      </c>
      <c r="BH56" s="38">
        <f t="shared" si="121"/>
        <v>3.1530945127879552E-2</v>
      </c>
      <c r="BI56" s="38">
        <f t="shared" si="121"/>
        <v>3.086337986534796E-2</v>
      </c>
      <c r="BJ56" s="38">
        <f t="shared" si="121"/>
        <v>3.088186831064552E-2</v>
      </c>
      <c r="BK56" s="38">
        <f t="shared" si="121"/>
        <v>3.0900390021834926E-2</v>
      </c>
      <c r="BL56" s="38">
        <f t="shared" si="121"/>
        <v>3.091894509879374E-2</v>
      </c>
      <c r="BM56" s="38">
        <f t="shared" si="121"/>
        <v>3.093753364181985E-2</v>
      </c>
      <c r="BN56" s="38">
        <f t="shared" si="121"/>
        <v>3.0956155751633761E-2</v>
      </c>
      <c r="BO56" s="38">
        <f t="shared" si="121"/>
        <v>3.0974811529380863E-2</v>
      </c>
      <c r="BP56" s="38">
        <f t="shared" si="121"/>
        <v>3.0993501076633727E-2</v>
      </c>
      <c r="BQ56" s="38">
        <f t="shared" si="121"/>
        <v>3.1012224495394494E-2</v>
      </c>
      <c r="BR56" s="38">
        <f t="shared" si="121"/>
        <v>3.103098188809713E-2</v>
      </c>
      <c r="BS56" s="38">
        <f t="shared" si="121"/>
        <v>3.104977335760984E-2</v>
      </c>
      <c r="BT56" s="38">
        <f t="shared" si="121"/>
        <v>3.1068599007237407E-2</v>
      </c>
      <c r="BU56" s="38">
        <f t="shared" si="121"/>
        <v>3.1087458940723588E-2</v>
      </c>
      <c r="BV56" s="38">
        <f t="shared" si="121"/>
        <v>3.1106353262253517E-2</v>
      </c>
      <c r="BW56" s="38">
        <f t="shared" si="121"/>
        <v>3.1125282076456113E-2</v>
      </c>
      <c r="BX56" s="38">
        <f t="shared" si="121"/>
        <v>3.1144245488406521E-2</v>
      </c>
      <c r="BY56" s="38">
        <f t="shared" si="121"/>
        <v>3.1163243603628567E-2</v>
      </c>
      <c r="BZ56" s="38">
        <f t="shared" si="121"/>
        <v>3.1182276528097196E-2</v>
      </c>
      <c r="CA56" s="38">
        <f t="shared" si="121"/>
        <v>3.1201344368240999E-2</v>
      </c>
      <c r="CB56" s="38">
        <f t="shared" si="121"/>
        <v>3.1220447230944682E-2</v>
      </c>
      <c r="CC56" s="38">
        <f t="shared" si="121"/>
        <v>3.1239585223551577E-2</v>
      </c>
      <c r="CD56" s="38">
        <f t="shared" si="121"/>
        <v>3.0956155751633761E-2</v>
      </c>
      <c r="CE56" s="38">
        <f t="shared" si="121"/>
        <v>0.73644752271702729</v>
      </c>
      <c r="CF56" s="38">
        <f t="shared" si="121"/>
        <v>0.27632639016823701</v>
      </c>
      <c r="CG56" s="38">
        <f t="shared" si="121"/>
        <v>0.1974126513658474</v>
      </c>
      <c r="CH56" s="38">
        <f t="shared" si="121"/>
        <v>0.1403162048013338</v>
      </c>
      <c r="CI56" s="38">
        <f t="shared" ref="CI56:DW56" si="122">ERF((CI35)/(2*(CI38*CI30)^0.5))</f>
        <v>0.1147660855267984</v>
      </c>
      <c r="CJ56" s="38">
        <f t="shared" si="122"/>
        <v>9.9476449660225785E-2</v>
      </c>
      <c r="CK56" s="38">
        <f t="shared" si="122"/>
        <v>8.9020707489366038E-2</v>
      </c>
      <c r="CL56" s="38">
        <f t="shared" si="122"/>
        <v>6.3012668028519375E-2</v>
      </c>
      <c r="CM56" s="38">
        <f t="shared" si="122"/>
        <v>5.1467483149355737E-2</v>
      </c>
      <c r="CN56" s="38">
        <f t="shared" si="122"/>
        <v>4.4579883006436401E-2</v>
      </c>
      <c r="CO56" s="38">
        <f t="shared" si="122"/>
        <v>3.9877611676744924E-2</v>
      </c>
      <c r="CP56" s="38">
        <f t="shared" si="122"/>
        <v>3.6405639733927311E-2</v>
      </c>
      <c r="CQ56" s="38">
        <f t="shared" si="122"/>
        <v>3.3706744499615533E-2</v>
      </c>
      <c r="CR56" s="38">
        <f t="shared" si="122"/>
        <v>3.1530945127879552E-2</v>
      </c>
      <c r="CS56" s="38">
        <f t="shared" si="122"/>
        <v>2.9728520174748828E-2</v>
      </c>
      <c r="CT56" s="38">
        <f t="shared" si="122"/>
        <v>2.8203603304328015E-2</v>
      </c>
      <c r="CU56" s="38">
        <f t="shared" si="122"/>
        <v>2.6891589857170595E-2</v>
      </c>
      <c r="CV56" s="38">
        <f t="shared" si="122"/>
        <v>2.5747143400456123E-2</v>
      </c>
      <c r="CW56" s="38">
        <f t="shared" si="122"/>
        <v>2.4737385544881245E-2</v>
      </c>
      <c r="CX56" s="38">
        <f t="shared" si="122"/>
        <v>2.3837814003919461E-2</v>
      </c>
      <c r="CY56" s="38">
        <f t="shared" si="122"/>
        <v>2.3029744678024339E-2</v>
      </c>
      <c r="CZ56" s="38">
        <f t="shared" si="122"/>
        <v>2.2298647944327364E-2</v>
      </c>
      <c r="DA56" s="38">
        <f t="shared" si="122"/>
        <v>2.163303174336129E-2</v>
      </c>
      <c r="DB56" s="38">
        <f t="shared" si="122"/>
        <v>2.1023671026752257E-2</v>
      </c>
      <c r="DC56" s="38">
        <f t="shared" si="122"/>
        <v>2.0463063389618792E-2</v>
      </c>
      <c r="DD56" s="38">
        <f t="shared" si="122"/>
        <v>1.9945036390476088E-2</v>
      </c>
      <c r="DE56" s="38">
        <f t="shared" si="122"/>
        <v>2.9728520174748828E-2</v>
      </c>
      <c r="DF56" s="38">
        <f t="shared" si="122"/>
        <v>2.9728520174748828E-2</v>
      </c>
      <c r="DG56" s="38">
        <f t="shared" si="122"/>
        <v>2.9728520174748828E-2</v>
      </c>
      <c r="DH56" s="38">
        <f t="shared" si="122"/>
        <v>2.9728520174748828E-2</v>
      </c>
      <c r="DI56" s="38">
        <f t="shared" si="122"/>
        <v>2.9728520174748828E-2</v>
      </c>
      <c r="DJ56" s="38">
        <f t="shared" si="122"/>
        <v>2.9728520174748828E-2</v>
      </c>
      <c r="DK56" s="38">
        <f t="shared" si="122"/>
        <v>2.9728520174748828E-2</v>
      </c>
      <c r="DL56" s="38">
        <f t="shared" si="122"/>
        <v>2.9728520174748828E-2</v>
      </c>
      <c r="DM56" s="38">
        <f t="shared" si="122"/>
        <v>2.9728520174748828E-2</v>
      </c>
      <c r="DN56" s="38">
        <f t="shared" si="122"/>
        <v>2.9728520174748828E-2</v>
      </c>
      <c r="DO56" s="38">
        <f t="shared" si="122"/>
        <v>2.9728520174748828E-2</v>
      </c>
      <c r="DP56" s="38">
        <f t="shared" si="122"/>
        <v>2.9728520174748828E-2</v>
      </c>
      <c r="DQ56" s="38">
        <f t="shared" si="122"/>
        <v>2.9728520174748828E-2</v>
      </c>
      <c r="DR56" s="38">
        <f t="shared" si="122"/>
        <v>2.9728520174748828E-2</v>
      </c>
      <c r="DS56" s="38">
        <f t="shared" si="122"/>
        <v>2.9728520174748828E-2</v>
      </c>
      <c r="DT56" s="38">
        <f t="shared" si="122"/>
        <v>2.9728520174748828E-2</v>
      </c>
      <c r="DU56" s="38">
        <f t="shared" si="122"/>
        <v>2.9728520174748828E-2</v>
      </c>
      <c r="DV56" s="38">
        <f t="shared" si="122"/>
        <v>2.9728520174748828E-2</v>
      </c>
      <c r="DW56" s="38">
        <f t="shared" si="122"/>
        <v>2.9728520174748828E-2</v>
      </c>
    </row>
  </sheetData>
  <mergeCells count="32">
    <mergeCell ref="C55:E55"/>
    <mergeCell ref="C56:E56"/>
    <mergeCell ref="C49:E49"/>
    <mergeCell ref="C50:E50"/>
    <mergeCell ref="C51:E51"/>
    <mergeCell ref="C52:E52"/>
    <mergeCell ref="C53:E53"/>
    <mergeCell ref="C54:E54"/>
    <mergeCell ref="C48:E48"/>
    <mergeCell ref="C37:E37"/>
    <mergeCell ref="C38:E38"/>
    <mergeCell ref="C39:E39"/>
    <mergeCell ref="C40:E40"/>
    <mergeCell ref="C41:E41"/>
    <mergeCell ref="C42:E42"/>
    <mergeCell ref="C43:E43"/>
    <mergeCell ref="C44:E44"/>
    <mergeCell ref="C45:E45"/>
    <mergeCell ref="C46:E46"/>
    <mergeCell ref="C47:E47"/>
    <mergeCell ref="C36:E36"/>
    <mergeCell ref="E23:F23"/>
    <mergeCell ref="C26:E26"/>
    <mergeCell ref="C27:E27"/>
    <mergeCell ref="C28:E28"/>
    <mergeCell ref="C29:E29"/>
    <mergeCell ref="C30:E30"/>
    <mergeCell ref="C31:E31"/>
    <mergeCell ref="C32:E32"/>
    <mergeCell ref="C33:E33"/>
    <mergeCell ref="C34:E34"/>
    <mergeCell ref="C35:E35"/>
  </mergeCells>
  <phoneticPr fontId="2"/>
  <conditionalFormatting sqref="G29">
    <cfRule type="expression" dxfId="374" priority="15">
      <formula>$A$29&gt;0</formula>
    </cfRule>
  </conditionalFormatting>
  <conditionalFormatting sqref="G30">
    <cfRule type="expression" dxfId="373" priority="14">
      <formula>A30&gt;0</formula>
    </cfRule>
  </conditionalFormatting>
  <conditionalFormatting sqref="G42">
    <cfRule type="expression" dxfId="372" priority="13">
      <formula>$A42&gt;0</formula>
    </cfRule>
  </conditionalFormatting>
  <conditionalFormatting sqref="G44">
    <cfRule type="expression" dxfId="371" priority="12">
      <formula>$A$44&gt;0</formula>
    </cfRule>
  </conditionalFormatting>
  <conditionalFormatting sqref="G45">
    <cfRule type="expression" dxfId="370" priority="11">
      <formula>$A$45&gt;0</formula>
    </cfRule>
  </conditionalFormatting>
  <conditionalFormatting sqref="G46">
    <cfRule type="expression" dxfId="369" priority="10">
      <formula>$A$46&gt;0</formula>
    </cfRule>
  </conditionalFormatting>
  <conditionalFormatting sqref="G34">
    <cfRule type="expression" dxfId="368" priority="9">
      <formula>$A$34&gt;0</formula>
    </cfRule>
  </conditionalFormatting>
  <conditionalFormatting sqref="H36 G35:G38">
    <cfRule type="expression" dxfId="367" priority="8">
      <formula>$A$35&gt;0</formula>
    </cfRule>
  </conditionalFormatting>
  <conditionalFormatting sqref="G33">
    <cfRule type="expression" dxfId="366" priority="7">
      <formula>$A$33&gt;0</formula>
    </cfRule>
  </conditionalFormatting>
  <conditionalFormatting sqref="G40:G41">
    <cfRule type="expression" dxfId="365" priority="6">
      <formula>$A$40&gt;0</formula>
    </cfRule>
  </conditionalFormatting>
  <conditionalFormatting sqref="G41">
    <cfRule type="expression" dxfId="364" priority="5">
      <formula>$A$41&gt;0</formula>
    </cfRule>
  </conditionalFormatting>
  <conditionalFormatting sqref="G39">
    <cfRule type="expression" dxfId="363" priority="4">
      <formula>$A$39&gt;0</formula>
    </cfRule>
  </conditionalFormatting>
  <conditionalFormatting sqref="G51">
    <cfRule type="expression" dxfId="362" priority="3">
      <formula>$A$51&gt;0</formula>
    </cfRule>
  </conditionalFormatting>
  <conditionalFormatting sqref="G43">
    <cfRule type="expression" dxfId="361" priority="2">
      <formula>$A$40&gt;0</formula>
    </cfRule>
  </conditionalFormatting>
  <conditionalFormatting sqref="G43">
    <cfRule type="expression" dxfId="360" priority="1">
      <formula>$A$41&gt;0</formula>
    </cfRule>
  </conditionalFormatting>
  <pageMargins left="0.7" right="0.7" top="0.75" bottom="0.75" header="0.3" footer="0.3"/>
  <pageSetup paperSize="9" orientation="portrait" horizontalDpi="300" verticalDpi="300" r:id="rId1"/>
  <drawing r:id="rId2"/>
  <legacyDrawing r:id="rId3"/>
  <oleObjects>
    <mc:AlternateContent xmlns:mc="http://schemas.openxmlformats.org/markup-compatibility/2006">
      <mc:Choice Requires="x14">
        <oleObject progId="Equation.3" shapeId="9217" r:id="rId4">
          <objectPr defaultSize="0" autoPict="0" r:id="rId5">
            <anchor moveWithCells="1" sizeWithCells="1">
              <from>
                <xdr:col>2</xdr:col>
                <xdr:colOff>107950</xdr:colOff>
                <xdr:row>52</xdr:row>
                <xdr:rowOff>57150</xdr:rowOff>
              </from>
              <to>
                <xdr:col>4</xdr:col>
                <xdr:colOff>781050</xdr:colOff>
                <xdr:row>53</xdr:row>
                <xdr:rowOff>0</xdr:rowOff>
              </to>
            </anchor>
          </objectPr>
        </oleObject>
      </mc:Choice>
      <mc:Fallback>
        <oleObject progId="Equation.3" shapeId="9217" r:id="rId4"/>
      </mc:Fallback>
    </mc:AlternateContent>
    <mc:AlternateContent xmlns:mc="http://schemas.openxmlformats.org/markup-compatibility/2006">
      <mc:Choice Requires="x14">
        <oleObject progId="Equation.3" shapeId="9218" r:id="rId6">
          <objectPr defaultSize="0" autoPict="0" r:id="rId7">
            <anchor moveWithCells="1" sizeWithCells="1">
              <from>
                <xdr:col>1</xdr:col>
                <xdr:colOff>1003300</xdr:colOff>
                <xdr:row>53</xdr:row>
                <xdr:rowOff>38100</xdr:rowOff>
              </from>
              <to>
                <xdr:col>5</xdr:col>
                <xdr:colOff>0</xdr:colOff>
                <xdr:row>54</xdr:row>
                <xdr:rowOff>0</xdr:rowOff>
              </to>
            </anchor>
          </objectPr>
        </oleObject>
      </mc:Choice>
      <mc:Fallback>
        <oleObject progId="Equation.3" shapeId="9218" r:id="rId6"/>
      </mc:Fallback>
    </mc:AlternateContent>
    <mc:AlternateContent xmlns:mc="http://schemas.openxmlformats.org/markup-compatibility/2006">
      <mc:Choice Requires="x14">
        <oleObject progId="Equation.3" shapeId="9219" r:id="rId8">
          <objectPr defaultSize="0" autoPict="0" r:id="rId9">
            <anchor moveWithCells="1" sizeWithCells="1">
              <from>
                <xdr:col>2</xdr:col>
                <xdr:colOff>95250</xdr:colOff>
                <xdr:row>51</xdr:row>
                <xdr:rowOff>19050</xdr:rowOff>
              </from>
              <to>
                <xdr:col>4</xdr:col>
                <xdr:colOff>584200</xdr:colOff>
                <xdr:row>51</xdr:row>
                <xdr:rowOff>438150</xdr:rowOff>
              </to>
            </anchor>
          </objectPr>
        </oleObject>
      </mc:Choice>
      <mc:Fallback>
        <oleObject progId="Equation.3" shapeId="9219" r:id="rId8"/>
      </mc:Fallback>
    </mc:AlternateContent>
    <mc:AlternateContent xmlns:mc="http://schemas.openxmlformats.org/markup-compatibility/2006">
      <mc:Choice Requires="x14">
        <oleObject progId="Equation.3" shapeId="9220" r:id="rId10">
          <objectPr defaultSize="0" autoPict="0" r:id="rId11">
            <anchor>
              <from>
                <xdr:col>0</xdr:col>
                <xdr:colOff>469900</xdr:colOff>
                <xdr:row>4</xdr:row>
                <xdr:rowOff>76200</xdr:rowOff>
              </from>
              <to>
                <xdr:col>4</xdr:col>
                <xdr:colOff>527050</xdr:colOff>
                <xdr:row>8</xdr:row>
                <xdr:rowOff>12700</xdr:rowOff>
              </to>
            </anchor>
          </objectPr>
        </oleObject>
      </mc:Choice>
      <mc:Fallback>
        <oleObject progId="Equation.3" shapeId="9220" r:id="rId10"/>
      </mc:Fallback>
    </mc:AlternateContent>
    <mc:AlternateContent xmlns:mc="http://schemas.openxmlformats.org/markup-compatibility/2006">
      <mc:Choice Requires="x14">
        <oleObject progId="Equation.3" shapeId="9221" r:id="rId12">
          <objectPr defaultSize="0" autoPict="0" r:id="rId13">
            <anchor>
              <from>
                <xdr:col>10</xdr:col>
                <xdr:colOff>0</xdr:colOff>
                <xdr:row>4</xdr:row>
                <xdr:rowOff>57150</xdr:rowOff>
              </from>
              <to>
                <xdr:col>13</xdr:col>
                <xdr:colOff>127000</xdr:colOff>
                <xdr:row>7</xdr:row>
                <xdr:rowOff>146050</xdr:rowOff>
              </to>
            </anchor>
          </objectPr>
        </oleObject>
      </mc:Choice>
      <mc:Fallback>
        <oleObject progId="Equation.3" shapeId="9221" r:id="rId12"/>
      </mc:Fallback>
    </mc:AlternateContent>
    <mc:AlternateContent xmlns:mc="http://schemas.openxmlformats.org/markup-compatibility/2006">
      <mc:Choice Requires="x14">
        <oleObject progId="Equation.3" shapeId="9222" r:id="rId14">
          <objectPr defaultSize="0" autoPict="0" r:id="rId15">
            <anchor>
              <from>
                <xdr:col>4</xdr:col>
                <xdr:colOff>565150</xdr:colOff>
                <xdr:row>4</xdr:row>
                <xdr:rowOff>38100</xdr:rowOff>
              </from>
              <to>
                <xdr:col>9</xdr:col>
                <xdr:colOff>641350</xdr:colOff>
                <xdr:row>8</xdr:row>
                <xdr:rowOff>50800</xdr:rowOff>
              </to>
            </anchor>
          </objectPr>
        </oleObject>
      </mc:Choice>
      <mc:Fallback>
        <oleObject progId="Equation.3" shapeId="9222" r:id="rId14"/>
      </mc:Fallback>
    </mc:AlternateContent>
    <mc:AlternateContent xmlns:mc="http://schemas.openxmlformats.org/markup-compatibility/2006">
      <mc:Choice Requires="x14">
        <oleObject progId="Equation.3" shapeId="9223" r:id="rId16">
          <objectPr defaultSize="0" autoPict="0" r:id="rId17">
            <anchor>
              <from>
                <xdr:col>2</xdr:col>
                <xdr:colOff>57150</xdr:colOff>
                <xdr:row>54</xdr:row>
                <xdr:rowOff>12700</xdr:rowOff>
              </from>
              <to>
                <xdr:col>4</xdr:col>
                <xdr:colOff>717550</xdr:colOff>
                <xdr:row>54</xdr:row>
                <xdr:rowOff>450850</xdr:rowOff>
              </to>
            </anchor>
          </objectPr>
        </oleObject>
      </mc:Choice>
      <mc:Fallback>
        <oleObject progId="Equation.3" shapeId="9223" r:id="rId16"/>
      </mc:Fallback>
    </mc:AlternateContent>
  </oleObjec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pageSetUpPr fitToPage="1"/>
  </sheetPr>
  <dimension ref="A1:AA67"/>
  <sheetViews>
    <sheetView showGridLines="0" showRowColHeaders="0" zoomScaleNormal="100" zoomScaleSheetLayoutView="106" workbookViewId="0">
      <selection activeCell="D2" sqref="D2:H3"/>
    </sheetView>
  </sheetViews>
  <sheetFormatPr defaultColWidth="8.7265625" defaultRowHeight="13" x14ac:dyDescent="0.2"/>
  <cols>
    <col min="1" max="2" width="1.6328125" style="94" customWidth="1"/>
    <col min="3" max="3" width="10.6328125" style="94" customWidth="1"/>
    <col min="4" max="4" width="13.36328125" style="94" customWidth="1"/>
    <col min="5" max="5" width="12.6328125" style="94" customWidth="1"/>
    <col min="6" max="6" width="4.6328125" style="94" customWidth="1"/>
    <col min="7" max="7" width="12.453125" style="94" customWidth="1"/>
    <col min="8" max="8" width="6.90625" style="94" customWidth="1"/>
    <col min="9" max="10" width="8.6328125" style="94" customWidth="1"/>
    <col min="11" max="11" width="8.7265625" style="94"/>
    <col min="12" max="12" width="3.6328125" style="94" customWidth="1"/>
    <col min="13" max="14" width="2.6328125" style="94" customWidth="1"/>
    <col min="15" max="15" width="16.6328125" style="94" customWidth="1"/>
    <col min="16" max="16" width="5.08984375" style="94" customWidth="1"/>
    <col min="17" max="17" width="8.7265625" style="94"/>
    <col min="18" max="18" width="8" style="94" customWidth="1"/>
    <col min="19" max="19" width="2.6328125" style="94" customWidth="1"/>
    <col min="20" max="20" width="1.6328125" style="94" customWidth="1"/>
    <col min="21" max="21" width="9" style="94" customWidth="1"/>
    <col min="22" max="22" width="12.08984375" style="94" hidden="1" customWidth="1"/>
    <col min="23" max="23" width="16.7265625" style="94" hidden="1" customWidth="1"/>
    <col min="24" max="24" width="10.08984375" style="94" hidden="1" customWidth="1"/>
    <col min="25" max="26" width="26.26953125" style="94" hidden="1" customWidth="1"/>
    <col min="27" max="27" width="8.7265625" style="94" customWidth="1"/>
    <col min="28" max="16384" width="8.7265625" style="94"/>
  </cols>
  <sheetData>
    <row r="1" spans="1:27" ht="13.5" thickBot="1" x14ac:dyDescent="0.25">
      <c r="A1" s="157"/>
      <c r="B1" s="157"/>
      <c r="C1" s="157"/>
      <c r="D1" s="157"/>
      <c r="E1" s="157"/>
      <c r="F1" s="157"/>
      <c r="G1" s="157"/>
      <c r="H1" s="157"/>
      <c r="I1" s="157"/>
      <c r="J1" s="157"/>
      <c r="K1" s="157"/>
      <c r="L1" s="157"/>
      <c r="M1" s="157"/>
      <c r="N1" s="157"/>
      <c r="O1" s="157"/>
      <c r="P1" s="157"/>
      <c r="Q1" s="157"/>
      <c r="R1" s="157"/>
      <c r="S1" s="157"/>
      <c r="T1" s="192" t="str">
        <f>'入力シート (複数物質)'!Z1</f>
        <v xml:space="preserve">地下水汚染が到達し得る距離の計算ツール　Ver 1.0  </v>
      </c>
      <c r="U1" s="6"/>
    </row>
    <row r="2" spans="1:27" x14ac:dyDescent="0.2">
      <c r="A2" s="193"/>
      <c r="B2" s="128"/>
      <c r="C2" s="128"/>
      <c r="D2" s="388" t="s">
        <v>267</v>
      </c>
      <c r="E2" s="388"/>
      <c r="F2" s="388"/>
      <c r="G2" s="388"/>
      <c r="H2" s="388"/>
      <c r="I2" s="128"/>
      <c r="J2" s="128"/>
      <c r="K2" s="128"/>
      <c r="L2" s="128"/>
      <c r="M2" s="128"/>
      <c r="N2" s="128"/>
      <c r="O2" s="128"/>
      <c r="P2" s="128"/>
      <c r="Q2" s="128"/>
      <c r="R2" s="128"/>
      <c r="S2" s="128"/>
      <c r="T2" s="179"/>
    </row>
    <row r="3" spans="1:27" ht="13.5" customHeight="1" x14ac:dyDescent="0.2">
      <c r="A3" s="193"/>
      <c r="B3" s="128"/>
      <c r="C3" s="129"/>
      <c r="D3" s="388"/>
      <c r="E3" s="388"/>
      <c r="F3" s="388"/>
      <c r="G3" s="388"/>
      <c r="H3" s="388"/>
      <c r="I3" s="130"/>
      <c r="J3" s="130"/>
      <c r="K3" s="130"/>
      <c r="L3" s="130"/>
      <c r="M3" s="129"/>
      <c r="N3" s="128"/>
      <c r="O3" s="128"/>
      <c r="P3" s="128"/>
      <c r="Q3" s="128"/>
      <c r="R3" s="128"/>
      <c r="S3" s="128"/>
      <c r="T3" s="180"/>
      <c r="V3" s="95" t="s">
        <v>124</v>
      </c>
      <c r="W3" s="246">
        <f>G25</f>
        <v>1200</v>
      </c>
      <c r="X3" s="94" t="s">
        <v>125</v>
      </c>
    </row>
    <row r="4" spans="1:27" ht="20.149999999999999" customHeight="1" thickBot="1" x14ac:dyDescent="0.25">
      <c r="A4" s="193"/>
      <c r="B4" s="128"/>
      <c r="C4" s="200" t="s">
        <v>244</v>
      </c>
      <c r="D4" s="158"/>
      <c r="E4" s="158"/>
      <c r="F4" s="158"/>
      <c r="G4" s="158"/>
      <c r="H4" s="158"/>
      <c r="I4" s="158"/>
      <c r="J4" s="158"/>
      <c r="K4" s="158"/>
      <c r="L4" s="159"/>
      <c r="M4" s="129"/>
      <c r="N4" s="131" t="s">
        <v>261</v>
      </c>
      <c r="O4" s="128"/>
      <c r="P4" s="128"/>
      <c r="Q4" s="128"/>
      <c r="R4" s="128"/>
      <c r="S4" s="128"/>
      <c r="T4" s="180"/>
      <c r="V4" s="210" t="s">
        <v>182</v>
      </c>
      <c r="W4"/>
      <c r="X4" s="211" t="s">
        <v>20</v>
      </c>
      <c r="Y4" s="211"/>
      <c r="Z4" s="211"/>
    </row>
    <row r="5" spans="1:27" ht="19.5" customHeight="1" thickBot="1" x14ac:dyDescent="0.25">
      <c r="A5" s="193"/>
      <c r="B5" s="128"/>
      <c r="C5" s="160" t="s">
        <v>158</v>
      </c>
      <c r="D5" s="132"/>
      <c r="E5" s="106"/>
      <c r="F5" s="133"/>
      <c r="G5" s="133"/>
      <c r="H5" s="133"/>
      <c r="I5" s="133"/>
      <c r="J5" s="133"/>
      <c r="K5" s="133"/>
      <c r="L5" s="161"/>
      <c r="M5" s="129"/>
      <c r="N5" s="134"/>
      <c r="O5" s="181"/>
      <c r="P5" s="181"/>
      <c r="Q5" s="181"/>
      <c r="R5" s="181"/>
      <c r="S5" s="182"/>
      <c r="T5" s="180"/>
      <c r="V5" s="212">
        <f>VLOOKUP(G15,W38:X42,2,FALSE)</f>
        <v>3</v>
      </c>
      <c r="W5"/>
      <c r="X5" s="212">
        <f>VLOOKUP(G13,Y38:Z67,2,FALSE)</f>
        <v>103</v>
      </c>
      <c r="Y5" s="211"/>
      <c r="Z5" s="211"/>
    </row>
    <row r="6" spans="1:27" ht="19.5" customHeight="1" thickBot="1" x14ac:dyDescent="0.25">
      <c r="A6" s="193"/>
      <c r="B6" s="128"/>
      <c r="C6" s="162" t="s">
        <v>159</v>
      </c>
      <c r="D6" s="132"/>
      <c r="E6" s="107"/>
      <c r="F6" s="133"/>
      <c r="G6" s="133"/>
      <c r="H6" s="133"/>
      <c r="I6" s="133"/>
      <c r="J6" s="133"/>
      <c r="K6" s="133"/>
      <c r="L6" s="161"/>
      <c r="M6" s="129"/>
      <c r="N6" s="135" t="s">
        <v>155</v>
      </c>
      <c r="O6" s="111" t="s">
        <v>161</v>
      </c>
      <c r="P6" s="112"/>
      <c r="Q6" s="183"/>
      <c r="R6" s="183"/>
      <c r="S6" s="184"/>
      <c r="T6" s="180"/>
      <c r="V6" s="236">
        <v>1</v>
      </c>
      <c r="W6" s="237" t="s">
        <v>183</v>
      </c>
      <c r="X6" s="249">
        <v>1</v>
      </c>
      <c r="Y6" s="213" t="s">
        <v>184</v>
      </c>
      <c r="Z6" s="214"/>
    </row>
    <row r="7" spans="1:27" ht="19.5" customHeight="1" thickBot="1" x14ac:dyDescent="0.25">
      <c r="A7" s="193"/>
      <c r="B7" s="128"/>
      <c r="C7" s="162" t="s">
        <v>160</v>
      </c>
      <c r="D7" s="132"/>
      <c r="E7" s="108"/>
      <c r="F7" s="133"/>
      <c r="G7" s="133"/>
      <c r="H7" s="133"/>
      <c r="I7" s="133"/>
      <c r="J7" s="133"/>
      <c r="K7" s="133"/>
      <c r="L7" s="161"/>
      <c r="M7" s="129"/>
      <c r="N7" s="135"/>
      <c r="O7" s="113" t="s">
        <v>17</v>
      </c>
      <c r="P7" s="113" t="s">
        <v>9</v>
      </c>
      <c r="Q7" s="113" t="s">
        <v>18</v>
      </c>
      <c r="R7" s="113" t="s">
        <v>5</v>
      </c>
      <c r="S7" s="185"/>
      <c r="T7" s="180"/>
      <c r="V7" s="238">
        <v>2</v>
      </c>
      <c r="W7" s="231" t="s">
        <v>185</v>
      </c>
      <c r="X7" s="250">
        <v>2</v>
      </c>
      <c r="Y7" s="216" t="s">
        <v>186</v>
      </c>
      <c r="Z7" s="214"/>
    </row>
    <row r="8" spans="1:27" ht="19.5" customHeight="1" thickBot="1" x14ac:dyDescent="0.25">
      <c r="A8" s="193"/>
      <c r="B8" s="128"/>
      <c r="C8" s="162" t="s">
        <v>240</v>
      </c>
      <c r="D8" s="132"/>
      <c r="E8" s="403"/>
      <c r="F8" s="404"/>
      <c r="G8" s="404"/>
      <c r="H8" s="404"/>
      <c r="I8" s="404"/>
      <c r="J8" s="404"/>
      <c r="K8" s="405"/>
      <c r="L8" s="163"/>
      <c r="M8" s="129"/>
      <c r="N8" s="135"/>
      <c r="O8" s="114" t="s">
        <v>30</v>
      </c>
      <c r="P8" s="115" t="s">
        <v>21</v>
      </c>
      <c r="Q8" s="115">
        <f>VLOOKUP($X$5,'パラメーター 一覧表'!$A$20:$F$49,3)</f>
        <v>10</v>
      </c>
      <c r="R8" s="115" t="s">
        <v>19</v>
      </c>
      <c r="S8" s="184"/>
      <c r="T8" s="180"/>
      <c r="V8" s="239">
        <v>3</v>
      </c>
      <c r="W8" s="231" t="s">
        <v>187</v>
      </c>
      <c r="X8" s="250">
        <v>3</v>
      </c>
      <c r="Y8" s="216" t="s">
        <v>188</v>
      </c>
      <c r="Z8" s="214"/>
    </row>
    <row r="9" spans="1:27" ht="19.5" customHeight="1" thickBot="1" x14ac:dyDescent="0.25">
      <c r="A9" s="193"/>
      <c r="B9" s="128"/>
      <c r="C9" s="162" t="s">
        <v>238</v>
      </c>
      <c r="D9" s="132"/>
      <c r="E9" s="247"/>
      <c r="F9" s="110" t="s">
        <v>242</v>
      </c>
      <c r="G9" s="136"/>
      <c r="H9" s="136"/>
      <c r="I9" s="136"/>
      <c r="J9" s="136"/>
      <c r="K9" s="136"/>
      <c r="L9" s="164"/>
      <c r="M9" s="129"/>
      <c r="N9" s="135"/>
      <c r="O9" s="114" t="s">
        <v>23</v>
      </c>
      <c r="P9" s="115" t="s">
        <v>22</v>
      </c>
      <c r="Q9" s="115">
        <f>VLOOKUP($X$5,'パラメーター 一覧表'!$A$20:$F$49,4)</f>
        <v>100</v>
      </c>
      <c r="R9" s="115" t="s">
        <v>29</v>
      </c>
      <c r="S9" s="184"/>
      <c r="T9" s="180"/>
      <c r="V9" s="240">
        <v>4</v>
      </c>
      <c r="W9" s="231" t="s">
        <v>248</v>
      </c>
      <c r="X9" s="251">
        <v>101</v>
      </c>
      <c r="Y9" s="218" t="s">
        <v>189</v>
      </c>
      <c r="Z9" s="219"/>
    </row>
    <row r="10" spans="1:27" ht="19.5" customHeight="1" thickBot="1" x14ac:dyDescent="0.25">
      <c r="A10" s="193"/>
      <c r="B10" s="128"/>
      <c r="C10" s="174"/>
      <c r="D10" s="175"/>
      <c r="E10" s="175"/>
      <c r="F10" s="175"/>
      <c r="G10" s="175"/>
      <c r="H10" s="175"/>
      <c r="I10" s="176"/>
      <c r="J10" s="177"/>
      <c r="K10" s="175"/>
      <c r="L10" s="178"/>
      <c r="M10" s="129"/>
      <c r="N10" s="135"/>
      <c r="O10" s="114" t="s">
        <v>24</v>
      </c>
      <c r="P10" s="115" t="s">
        <v>27</v>
      </c>
      <c r="Q10" s="115">
        <f>IF(VLOOKUP($X$5,'パラメーター 一覧表'!$A$20:$J$49,5)=0,Q11*Q24,VLOOKUP($X$5,'パラメーター 一覧表'!$A$20:$J$49,5))</f>
        <v>4.9000000000000002E-2</v>
      </c>
      <c r="R10" s="115" t="s">
        <v>28</v>
      </c>
      <c r="S10" s="184"/>
      <c r="T10" s="180"/>
      <c r="V10" s="241">
        <v>5</v>
      </c>
      <c r="W10" s="242" t="s">
        <v>249</v>
      </c>
      <c r="X10" s="251">
        <v>102</v>
      </c>
      <c r="Y10" s="218" t="s">
        <v>211</v>
      </c>
      <c r="Z10" s="219"/>
    </row>
    <row r="11" spans="1:27" ht="19.5" customHeight="1" x14ac:dyDescent="0.2">
      <c r="A11" s="193"/>
      <c r="B11" s="128"/>
      <c r="C11" s="208"/>
      <c r="D11" s="208"/>
      <c r="E11" s="208"/>
      <c r="F11" s="208"/>
      <c r="G11" s="208"/>
      <c r="H11" s="208"/>
      <c r="I11" s="209"/>
      <c r="J11" s="209"/>
      <c r="K11" s="208"/>
      <c r="L11" s="208"/>
      <c r="M11" s="129"/>
      <c r="N11" s="135"/>
      <c r="O11" s="114" t="s">
        <v>39</v>
      </c>
      <c r="P11" s="115" t="s">
        <v>35</v>
      </c>
      <c r="Q11" s="115">
        <f>VLOOKUP($X$5,'パラメーター 一覧表'!$A$20:$H$49,7)</f>
        <v>49</v>
      </c>
      <c r="R11" s="115" t="s">
        <v>28</v>
      </c>
      <c r="S11" s="184"/>
      <c r="T11" s="180"/>
      <c r="V11" s="220"/>
      <c r="W11" s="66"/>
      <c r="X11" s="217">
        <v>103</v>
      </c>
      <c r="Y11" s="218" t="s">
        <v>190</v>
      </c>
      <c r="Z11" s="219"/>
    </row>
    <row r="12" spans="1:27" ht="19.5" customHeight="1" thickBot="1" x14ac:dyDescent="0.25">
      <c r="A12" s="193"/>
      <c r="B12" s="128"/>
      <c r="C12" s="200" t="s">
        <v>122</v>
      </c>
      <c r="D12" s="201"/>
      <c r="E12" s="201"/>
      <c r="F12" s="201"/>
      <c r="G12" s="202" t="s">
        <v>241</v>
      </c>
      <c r="H12" s="203"/>
      <c r="I12" s="204"/>
      <c r="J12" s="205"/>
      <c r="K12" s="206"/>
      <c r="L12" s="207"/>
      <c r="M12" s="140"/>
      <c r="N12" s="135"/>
      <c r="O12" s="114" t="s">
        <v>25</v>
      </c>
      <c r="P12" s="115" t="s">
        <v>163</v>
      </c>
      <c r="Q12" s="115">
        <f>VLOOKUP($X$5,'パラメーター 一覧表'!$A$20:$F$49,6)</f>
        <v>4.5</v>
      </c>
      <c r="R12" s="115" t="s">
        <v>26</v>
      </c>
      <c r="S12" s="184"/>
      <c r="T12" s="180"/>
      <c r="V12"/>
      <c r="W12"/>
      <c r="X12" s="217">
        <v>104</v>
      </c>
      <c r="Y12" s="218" t="s">
        <v>207</v>
      </c>
      <c r="Z12" s="219"/>
    </row>
    <row r="13" spans="1:27" ht="19.5" customHeight="1" thickBot="1" x14ac:dyDescent="0.25">
      <c r="A13" s="193"/>
      <c r="B13" s="128"/>
      <c r="C13" s="166" t="s">
        <v>155</v>
      </c>
      <c r="D13" s="98" t="s">
        <v>20</v>
      </c>
      <c r="E13" s="99"/>
      <c r="F13" s="100"/>
      <c r="G13" s="406" t="s">
        <v>268</v>
      </c>
      <c r="H13" s="407"/>
      <c r="I13" s="138"/>
      <c r="J13" s="140"/>
      <c r="K13" s="141"/>
      <c r="L13" s="167"/>
      <c r="M13" s="140"/>
      <c r="N13" s="135"/>
      <c r="O13" s="114" t="s">
        <v>113</v>
      </c>
      <c r="P13" s="115" t="s">
        <v>115</v>
      </c>
      <c r="Q13" s="115">
        <f>VLOOKUP($X$5,'パラメーター 一覧表'!$A$20:$J$49,8)</f>
        <v>100</v>
      </c>
      <c r="R13" s="115" t="s">
        <v>117</v>
      </c>
      <c r="S13" s="184"/>
      <c r="T13" s="180"/>
      <c r="V13" s="66"/>
      <c r="W13" s="66"/>
      <c r="X13" s="217">
        <v>105</v>
      </c>
      <c r="Y13" s="218" t="s">
        <v>206</v>
      </c>
      <c r="Z13" s="219"/>
      <c r="AA13" s="105" t="s">
        <v>245</v>
      </c>
    </row>
    <row r="14" spans="1:27" ht="19.5" customHeight="1" thickBot="1" x14ac:dyDescent="0.25">
      <c r="A14" s="193"/>
      <c r="B14" s="128"/>
      <c r="C14" s="166"/>
      <c r="D14" s="290"/>
      <c r="E14" s="290"/>
      <c r="F14" s="290"/>
      <c r="G14" s="140"/>
      <c r="H14" s="140"/>
      <c r="I14" s="137"/>
      <c r="J14" s="129"/>
      <c r="K14" s="142"/>
      <c r="L14" s="168"/>
      <c r="M14" s="129"/>
      <c r="N14" s="135"/>
      <c r="O14" s="114" t="s">
        <v>114</v>
      </c>
      <c r="P14" s="115" t="s">
        <v>116</v>
      </c>
      <c r="Q14" s="115">
        <f>VLOOKUP($X$5,'パラメーター 一覧表'!$A$20:$J$49,9)</f>
        <v>10</v>
      </c>
      <c r="R14" s="115" t="s">
        <v>117</v>
      </c>
      <c r="S14" s="184"/>
      <c r="T14" s="180"/>
      <c r="V14" s="66"/>
      <c r="W14" s="66"/>
      <c r="X14" s="217">
        <v>106</v>
      </c>
      <c r="Y14" s="218" t="s">
        <v>212</v>
      </c>
      <c r="Z14" s="219"/>
    </row>
    <row r="15" spans="1:27" ht="19.5" customHeight="1" thickBot="1" x14ac:dyDescent="0.25">
      <c r="A15" s="193"/>
      <c r="B15" s="128"/>
      <c r="C15" s="166" t="s">
        <v>156</v>
      </c>
      <c r="D15" s="101" t="s">
        <v>15</v>
      </c>
      <c r="E15" s="102"/>
      <c r="F15" s="103"/>
      <c r="G15" s="408" t="str">
        <f>'入力シート (複数物質)'!H30</f>
        <v>砂</v>
      </c>
      <c r="H15" s="409"/>
      <c r="I15" s="129"/>
      <c r="J15" s="129"/>
      <c r="K15" s="129"/>
      <c r="L15" s="165"/>
      <c r="M15" s="129"/>
      <c r="N15" s="135"/>
      <c r="O15" s="114" t="s">
        <v>118</v>
      </c>
      <c r="P15" s="115"/>
      <c r="Q15" s="115">
        <f>VLOOKUP($X$5,'パラメーター 一覧表'!$A$20:$J$49,10)</f>
        <v>2E-3</v>
      </c>
      <c r="R15" s="115" t="s">
        <v>29</v>
      </c>
      <c r="S15" s="184"/>
      <c r="T15" s="180"/>
      <c r="V15" s="66"/>
      <c r="W15" s="66"/>
      <c r="X15" s="217">
        <v>107</v>
      </c>
      <c r="Y15" s="218" t="s">
        <v>217</v>
      </c>
      <c r="Z15" s="219"/>
    </row>
    <row r="16" spans="1:27" ht="19.5" customHeight="1" x14ac:dyDescent="0.2">
      <c r="A16" s="193"/>
      <c r="B16" s="128"/>
      <c r="C16" s="166"/>
      <c r="D16" s="290"/>
      <c r="E16" s="290"/>
      <c r="F16" s="290"/>
      <c r="G16" s="140"/>
      <c r="H16" s="140"/>
      <c r="I16" s="140"/>
      <c r="J16" s="140"/>
      <c r="K16" s="140"/>
      <c r="L16" s="169"/>
      <c r="M16" s="140"/>
      <c r="N16" s="135"/>
      <c r="O16" s="183"/>
      <c r="P16" s="183"/>
      <c r="Q16" s="183"/>
      <c r="R16" s="183"/>
      <c r="S16" s="184"/>
      <c r="T16" s="180"/>
      <c r="V16" s="66"/>
      <c r="W16" s="66"/>
      <c r="X16" s="217">
        <v>108</v>
      </c>
      <c r="Y16" s="218" t="s">
        <v>224</v>
      </c>
      <c r="Z16" s="219"/>
    </row>
    <row r="17" spans="1:26" ht="19.5" customHeight="1" thickBot="1" x14ac:dyDescent="0.25">
      <c r="A17" s="193"/>
      <c r="B17" s="128"/>
      <c r="C17" s="389" t="s">
        <v>157</v>
      </c>
      <c r="D17" s="390" t="s">
        <v>123</v>
      </c>
      <c r="E17" s="391"/>
      <c r="F17" s="392"/>
      <c r="G17" s="143" t="s">
        <v>18</v>
      </c>
      <c r="H17" s="144" t="s">
        <v>5</v>
      </c>
      <c r="I17" s="128"/>
      <c r="J17" s="140"/>
      <c r="K17" s="140"/>
      <c r="L17" s="169"/>
      <c r="M17" s="140"/>
      <c r="N17" s="135" t="s">
        <v>156</v>
      </c>
      <c r="O17" s="116" t="s">
        <v>16</v>
      </c>
      <c r="P17" s="117"/>
      <c r="Q17" s="183"/>
      <c r="R17" s="183"/>
      <c r="S17" s="184"/>
      <c r="T17" s="180"/>
      <c r="V17"/>
      <c r="W17"/>
      <c r="X17" s="217">
        <v>109</v>
      </c>
      <c r="Y17" s="218" t="s">
        <v>205</v>
      </c>
      <c r="Z17" s="219"/>
    </row>
    <row r="18" spans="1:26" ht="19.5" customHeight="1" thickBot="1" x14ac:dyDescent="0.25">
      <c r="A18" s="193"/>
      <c r="B18" s="128"/>
      <c r="C18" s="389"/>
      <c r="D18" s="393"/>
      <c r="E18" s="394"/>
      <c r="F18" s="394"/>
      <c r="G18" s="104">
        <f>'入力シート (複数物質)'!H33</f>
        <v>5.0000000000000001E-3</v>
      </c>
      <c r="H18" s="109" t="s">
        <v>131</v>
      </c>
      <c r="I18" s="140"/>
      <c r="J18" s="140"/>
      <c r="K18" s="140"/>
      <c r="L18" s="169"/>
      <c r="M18" s="140"/>
      <c r="N18" s="135"/>
      <c r="O18" s="118" t="s">
        <v>17</v>
      </c>
      <c r="P18" s="118" t="s">
        <v>9</v>
      </c>
      <c r="Q18" s="118" t="s">
        <v>18</v>
      </c>
      <c r="R18" s="118" t="s">
        <v>5</v>
      </c>
      <c r="S18" s="185"/>
      <c r="T18" s="180"/>
      <c r="V18"/>
      <c r="W18"/>
      <c r="X18" s="217">
        <v>110</v>
      </c>
      <c r="Y18" s="218" t="s">
        <v>218</v>
      </c>
      <c r="Z18" s="219"/>
    </row>
    <row r="19" spans="1:26" ht="19.5" customHeight="1" x14ac:dyDescent="0.2">
      <c r="A19" s="193"/>
      <c r="B19" s="128"/>
      <c r="C19" s="170"/>
      <c r="D19" s="171"/>
      <c r="E19" s="171"/>
      <c r="F19" s="171"/>
      <c r="G19" s="172"/>
      <c r="H19" s="172"/>
      <c r="I19" s="172"/>
      <c r="J19" s="172"/>
      <c r="K19" s="172"/>
      <c r="L19" s="173"/>
      <c r="M19" s="140"/>
      <c r="N19" s="135"/>
      <c r="O19" s="119" t="s">
        <v>2</v>
      </c>
      <c r="P19" s="120" t="s">
        <v>10</v>
      </c>
      <c r="Q19" s="121">
        <f>VLOOKUP($V$5,'パラメーター 一覧表'!$A$7:$G$12,3)</f>
        <v>3.0000000000000001E-5</v>
      </c>
      <c r="R19" s="120" t="s">
        <v>6</v>
      </c>
      <c r="S19" s="184"/>
      <c r="T19" s="180"/>
      <c r="V19"/>
      <c r="W19"/>
      <c r="X19" s="217">
        <v>111</v>
      </c>
      <c r="Y19" s="218" t="s">
        <v>216</v>
      </c>
      <c r="Z19" s="219"/>
    </row>
    <row r="20" spans="1:26" ht="19.5" customHeight="1" x14ac:dyDescent="0.2">
      <c r="A20" s="193"/>
      <c r="B20" s="128"/>
      <c r="C20" s="290"/>
      <c r="D20" s="290"/>
      <c r="E20" s="290"/>
      <c r="F20" s="290"/>
      <c r="G20" s="140"/>
      <c r="H20" s="140"/>
      <c r="I20" s="140"/>
      <c r="J20" s="140"/>
      <c r="K20" s="140"/>
      <c r="L20" s="140"/>
      <c r="M20" s="140"/>
      <c r="N20" s="135"/>
      <c r="O20" s="119" t="s">
        <v>3</v>
      </c>
      <c r="P20" s="120" t="s">
        <v>11</v>
      </c>
      <c r="Q20" s="120">
        <f>VLOOKUP($V$5,'パラメーター 一覧表'!$A$7:$G$12,4)</f>
        <v>0.3</v>
      </c>
      <c r="R20" s="120" t="s">
        <v>7</v>
      </c>
      <c r="S20" s="184"/>
      <c r="T20" s="180"/>
      <c r="V20"/>
      <c r="W20"/>
      <c r="X20" s="217">
        <v>112</v>
      </c>
      <c r="Y20" s="218" t="s">
        <v>208</v>
      </c>
      <c r="Z20" s="219"/>
    </row>
    <row r="21" spans="1:26" ht="19.5" customHeight="1" x14ac:dyDescent="0.2">
      <c r="A21" s="193"/>
      <c r="B21" s="128"/>
      <c r="C21" s="128"/>
      <c r="D21" s="128"/>
      <c r="E21" s="128"/>
      <c r="F21" s="128"/>
      <c r="G21" s="128"/>
      <c r="H21" s="128"/>
      <c r="I21" s="140"/>
      <c r="J21" s="140"/>
      <c r="K21" s="140"/>
      <c r="L21" s="140"/>
      <c r="M21" s="140"/>
      <c r="N21" s="135"/>
      <c r="O21" s="119" t="s">
        <v>126</v>
      </c>
      <c r="P21" s="120" t="s">
        <v>127</v>
      </c>
      <c r="Q21" s="120">
        <f>VLOOKUP($V$5,'パラメーター 一覧表'!$A$7:$G$12,5)</f>
        <v>0.4</v>
      </c>
      <c r="R21" s="120" t="s">
        <v>7</v>
      </c>
      <c r="S21" s="184"/>
      <c r="T21" s="180"/>
      <c r="V21"/>
      <c r="W21"/>
      <c r="X21" s="217">
        <v>113</v>
      </c>
      <c r="Y21" s="218" t="s">
        <v>219</v>
      </c>
      <c r="Z21" s="219"/>
    </row>
    <row r="22" spans="1:26" ht="19.5" customHeight="1" thickBot="1" x14ac:dyDescent="0.25">
      <c r="A22" s="193"/>
      <c r="B22" s="128"/>
      <c r="C22" s="145"/>
      <c r="D22" s="145"/>
      <c r="E22" s="145"/>
      <c r="F22" s="145"/>
      <c r="G22" s="145"/>
      <c r="H22" s="145"/>
      <c r="I22" s="146"/>
      <c r="J22" s="140"/>
      <c r="K22" s="140"/>
      <c r="L22" s="140"/>
      <c r="M22" s="140"/>
      <c r="N22" s="135"/>
      <c r="O22" s="119" t="s">
        <v>4</v>
      </c>
      <c r="P22" s="120" t="s">
        <v>12</v>
      </c>
      <c r="Q22" s="120">
        <f>VLOOKUP($V$5,'パラメーター 一覧表'!$A$7:$G$12,6)</f>
        <v>2.7</v>
      </c>
      <c r="R22" s="120" t="s">
        <v>8</v>
      </c>
      <c r="S22" s="184"/>
      <c r="T22" s="180"/>
      <c r="V22"/>
      <c r="W22"/>
      <c r="X22" s="217">
        <v>201</v>
      </c>
      <c r="Y22" s="218" t="s">
        <v>191</v>
      </c>
      <c r="Z22" s="219"/>
    </row>
    <row r="23" spans="1:26" ht="19.5" customHeight="1" x14ac:dyDescent="0.2">
      <c r="A23" s="193"/>
      <c r="B23" s="128"/>
      <c r="C23" s="147" t="s">
        <v>121</v>
      </c>
      <c r="D23" s="148"/>
      <c r="E23" s="148"/>
      <c r="F23" s="148"/>
      <c r="G23" s="149"/>
      <c r="H23" s="149"/>
      <c r="I23" s="150"/>
      <c r="J23" s="140"/>
      <c r="K23" s="140"/>
      <c r="L23" s="140"/>
      <c r="M23" s="140"/>
      <c r="N23" s="135"/>
      <c r="O23" s="119" t="s">
        <v>13</v>
      </c>
      <c r="P23" s="120" t="s">
        <v>14</v>
      </c>
      <c r="Q23" s="120">
        <f>VLOOKUP($V$5,'パラメーター 一覧表'!$A$7:$G$12,7)</f>
        <v>1.62</v>
      </c>
      <c r="R23" s="120" t="s">
        <v>8</v>
      </c>
      <c r="S23" s="184"/>
      <c r="T23" s="180"/>
      <c r="V23"/>
      <c r="W23"/>
      <c r="X23" s="221">
        <v>202</v>
      </c>
      <c r="Y23" s="222" t="s">
        <v>192</v>
      </c>
      <c r="Z23" s="223"/>
    </row>
    <row r="24" spans="1:26" ht="19.5" customHeight="1" thickBot="1" x14ac:dyDescent="0.25">
      <c r="A24" s="193"/>
      <c r="B24" s="128"/>
      <c r="C24" s="151"/>
      <c r="D24" s="290"/>
      <c r="E24" s="290"/>
      <c r="F24" s="290"/>
      <c r="G24" s="290"/>
      <c r="H24" s="290"/>
      <c r="I24" s="248"/>
      <c r="J24" s="140"/>
      <c r="K24" s="140"/>
      <c r="L24" s="140"/>
      <c r="M24" s="140"/>
      <c r="N24" s="135"/>
      <c r="O24" s="119" t="s">
        <v>38</v>
      </c>
      <c r="P24" s="119" t="s">
        <v>36</v>
      </c>
      <c r="Q24" s="120">
        <f>VLOOKUP($V$5,'パラメーター 一覧表'!$A$7:$H$12,8)</f>
        <v>1E-3</v>
      </c>
      <c r="R24" s="119" t="s">
        <v>37</v>
      </c>
      <c r="S24" s="186"/>
      <c r="T24" s="180"/>
      <c r="V24"/>
      <c r="W24"/>
      <c r="X24" s="221">
        <v>203</v>
      </c>
      <c r="Y24" s="222" t="s">
        <v>193</v>
      </c>
      <c r="Z24" s="223"/>
    </row>
    <row r="25" spans="1:26" ht="19.5" customHeight="1" x14ac:dyDescent="0.2">
      <c r="A25" s="193"/>
      <c r="B25" s="128"/>
      <c r="C25" s="151"/>
      <c r="D25" s="501" t="s">
        <v>120</v>
      </c>
      <c r="E25" s="502"/>
      <c r="F25" s="502"/>
      <c r="G25" s="399">
        <f>計算シート_四塩化炭素!$C$21</f>
        <v>1200</v>
      </c>
      <c r="H25" s="401" t="s">
        <v>19</v>
      </c>
      <c r="I25" s="248"/>
      <c r="J25" s="140"/>
      <c r="K25" s="140"/>
      <c r="L25" s="140"/>
      <c r="M25" s="140"/>
      <c r="N25" s="135"/>
      <c r="O25" s="183"/>
      <c r="P25" s="183"/>
      <c r="Q25" s="183"/>
      <c r="R25" s="183"/>
      <c r="S25" s="184"/>
      <c r="T25" s="180"/>
      <c r="V25"/>
      <c r="W25"/>
      <c r="X25" s="217">
        <v>204</v>
      </c>
      <c r="Y25" s="218" t="s">
        <v>194</v>
      </c>
      <c r="Z25" s="219"/>
    </row>
    <row r="26" spans="1:26" ht="19.5" customHeight="1" thickBot="1" x14ac:dyDescent="0.25">
      <c r="A26" s="193"/>
      <c r="B26" s="128"/>
      <c r="C26" s="151"/>
      <c r="D26" s="503"/>
      <c r="E26" s="504"/>
      <c r="F26" s="504"/>
      <c r="G26" s="400"/>
      <c r="H26" s="402"/>
      <c r="I26" s="248"/>
      <c r="J26" s="140"/>
      <c r="K26" s="140"/>
      <c r="L26" s="140"/>
      <c r="M26" s="140"/>
      <c r="N26" s="135" t="s">
        <v>157</v>
      </c>
      <c r="O26" s="122" t="s">
        <v>162</v>
      </c>
      <c r="P26" s="123"/>
      <c r="Q26" s="183"/>
      <c r="R26" s="183"/>
      <c r="S26" s="184"/>
      <c r="T26" s="180"/>
      <c r="V26"/>
      <c r="W26"/>
      <c r="X26" s="217">
        <v>205</v>
      </c>
      <c r="Y26" s="218" t="s">
        <v>195</v>
      </c>
      <c r="Z26" s="219"/>
    </row>
    <row r="27" spans="1:26" ht="19.5" customHeight="1" x14ac:dyDescent="0.2">
      <c r="A27" s="193"/>
      <c r="B27" s="128"/>
      <c r="C27" s="151"/>
      <c r="D27" s="290"/>
      <c r="E27" s="290"/>
      <c r="F27" s="290"/>
      <c r="G27" s="266">
        <f>+計算シート_四塩化炭素!C24</f>
        <v>1180</v>
      </c>
      <c r="H27" s="290"/>
      <c r="I27" s="248"/>
      <c r="J27" s="140"/>
      <c r="K27" s="140"/>
      <c r="L27" s="140"/>
      <c r="M27" s="140"/>
      <c r="N27" s="135"/>
      <c r="O27" s="124" t="s">
        <v>17</v>
      </c>
      <c r="P27" s="124" t="s">
        <v>9</v>
      </c>
      <c r="Q27" s="124" t="s">
        <v>18</v>
      </c>
      <c r="R27" s="124" t="s">
        <v>5</v>
      </c>
      <c r="S27" s="185"/>
      <c r="T27" s="180"/>
      <c r="V27"/>
      <c r="W27"/>
      <c r="X27" s="217">
        <v>206</v>
      </c>
      <c r="Y27" s="218" t="s">
        <v>196</v>
      </c>
      <c r="Z27" s="219"/>
    </row>
    <row r="28" spans="1:26" ht="19.5" customHeight="1" x14ac:dyDescent="0.2">
      <c r="A28" s="193"/>
      <c r="B28" s="128"/>
      <c r="C28" s="153"/>
      <c r="D28" s="140"/>
      <c r="E28" s="140"/>
      <c r="F28" s="140"/>
      <c r="G28" s="290"/>
      <c r="H28" s="198" t="s">
        <v>239</v>
      </c>
      <c r="I28" s="152"/>
      <c r="J28" s="140"/>
      <c r="K28" s="140"/>
      <c r="L28" s="140"/>
      <c r="M28" s="140"/>
      <c r="N28" s="135"/>
      <c r="O28" s="125" t="s">
        <v>150</v>
      </c>
      <c r="P28" s="125" t="s">
        <v>151</v>
      </c>
      <c r="Q28" s="126">
        <f>+計算シート_四塩化炭素!G48</f>
        <v>15.768000000000002</v>
      </c>
      <c r="R28" s="126" t="s">
        <v>154</v>
      </c>
      <c r="S28" s="184"/>
      <c r="T28" s="180"/>
      <c r="V28"/>
      <c r="W28"/>
      <c r="X28" s="217">
        <v>207</v>
      </c>
      <c r="Y28" s="218" t="s">
        <v>197</v>
      </c>
      <c r="Z28" s="219"/>
    </row>
    <row r="29" spans="1:26" ht="19.5" customHeight="1" thickBot="1" x14ac:dyDescent="0.25">
      <c r="A29" s="193"/>
      <c r="B29" s="128"/>
      <c r="C29" s="154"/>
      <c r="D29" s="145"/>
      <c r="E29" s="145"/>
      <c r="F29" s="145"/>
      <c r="G29" s="145"/>
      <c r="H29" s="145"/>
      <c r="I29" s="155"/>
      <c r="J29" s="140"/>
      <c r="K29" s="140"/>
      <c r="L29" s="140"/>
      <c r="M29" s="140"/>
      <c r="N29" s="135"/>
      <c r="O29" s="125" t="s">
        <v>152</v>
      </c>
      <c r="P29" s="127" t="s">
        <v>153</v>
      </c>
      <c r="Q29" s="126">
        <f>+計算シート_四塩化炭素!G50</f>
        <v>1.2646000000000002</v>
      </c>
      <c r="R29" s="126"/>
      <c r="S29" s="184"/>
      <c r="T29" s="180"/>
      <c r="V29"/>
      <c r="W29"/>
      <c r="X29" s="217">
        <v>208</v>
      </c>
      <c r="Y29" s="218" t="s">
        <v>198</v>
      </c>
      <c r="Z29" s="219"/>
    </row>
    <row r="30" spans="1:26" ht="19.5" customHeight="1" x14ac:dyDescent="0.2">
      <c r="A30" s="193"/>
      <c r="B30" s="128"/>
      <c r="C30" s="128"/>
      <c r="D30" s="128"/>
      <c r="E30" s="128"/>
      <c r="F30" s="128"/>
      <c r="G30" s="128"/>
      <c r="H30" s="128"/>
      <c r="I30" s="140"/>
      <c r="J30" s="140"/>
      <c r="K30" s="140"/>
      <c r="L30" s="140"/>
      <c r="M30" s="140"/>
      <c r="N30" s="156"/>
      <c r="O30" s="189"/>
      <c r="P30" s="190"/>
      <c r="Q30" s="191"/>
      <c r="R30" s="191"/>
      <c r="S30" s="187"/>
      <c r="T30" s="180"/>
      <c r="V30"/>
      <c r="W30"/>
      <c r="X30" s="217">
        <v>209</v>
      </c>
      <c r="Y30" s="218" t="s">
        <v>199</v>
      </c>
      <c r="Z30" s="219"/>
    </row>
    <row r="31" spans="1:26" ht="7.5" customHeight="1" thickBot="1" x14ac:dyDescent="0.25">
      <c r="A31" s="194"/>
      <c r="B31" s="157"/>
      <c r="C31" s="157"/>
      <c r="D31" s="157"/>
      <c r="E31" s="157"/>
      <c r="F31" s="157"/>
      <c r="G31" s="157"/>
      <c r="H31" s="157"/>
      <c r="I31" s="139"/>
      <c r="J31" s="139"/>
      <c r="K31" s="139"/>
      <c r="L31" s="139"/>
      <c r="M31" s="139"/>
      <c r="N31" s="157"/>
      <c r="O31" s="157"/>
      <c r="P31" s="157"/>
      <c r="Q31" s="157"/>
      <c r="R31" s="157"/>
      <c r="S31" s="157"/>
      <c r="T31" s="188"/>
      <c r="V31"/>
      <c r="W31"/>
      <c r="X31" s="217">
        <v>301</v>
      </c>
      <c r="Y31" s="218" t="s">
        <v>200</v>
      </c>
      <c r="Z31" s="219"/>
    </row>
    <row r="32" spans="1:26" ht="19.5" customHeight="1" x14ac:dyDescent="0.2">
      <c r="V32"/>
      <c r="W32"/>
      <c r="X32" s="217">
        <v>302</v>
      </c>
      <c r="Y32" s="218" t="s">
        <v>201</v>
      </c>
      <c r="Z32" s="219"/>
    </row>
    <row r="33" spans="3:26" ht="19.5" hidden="1" customHeight="1" x14ac:dyDescent="0.2">
      <c r="C33" s="105" t="s">
        <v>155</v>
      </c>
      <c r="D33" s="105" t="s">
        <v>156</v>
      </c>
      <c r="E33" s="105" t="s">
        <v>157</v>
      </c>
      <c r="V33"/>
      <c r="W33"/>
      <c r="X33" s="217">
        <v>303</v>
      </c>
      <c r="Y33" s="218" t="s">
        <v>202</v>
      </c>
      <c r="Z33" s="219"/>
    </row>
    <row r="34" spans="3:26" ht="19.5" hidden="1" customHeight="1" x14ac:dyDescent="0.2">
      <c r="C34" s="262">
        <f>LOG(+計算シート_四塩化炭素!J53)</f>
        <v>-3.1139635751109451</v>
      </c>
      <c r="D34" s="262">
        <f>LOG(+計算シート_四塩化炭素!J54/2)</f>
        <v>-3.3305439058420913E-4</v>
      </c>
      <c r="E34" s="262">
        <f>+LOG(計算シート_四塩化炭素!J55)</f>
        <v>-1.5856226065349477</v>
      </c>
      <c r="V34"/>
      <c r="W34"/>
      <c r="X34" s="217">
        <v>304</v>
      </c>
      <c r="Y34" s="218" t="s">
        <v>203</v>
      </c>
      <c r="Z34" s="219"/>
    </row>
    <row r="35" spans="3:26" ht="19.5" customHeight="1" thickBot="1" x14ac:dyDescent="0.25">
      <c r="V35"/>
      <c r="W35"/>
      <c r="X35" s="224">
        <v>305</v>
      </c>
      <c r="Y35" s="225" t="s">
        <v>204</v>
      </c>
      <c r="Z35" s="219"/>
    </row>
    <row r="36" spans="3:26" ht="19.5" customHeight="1" x14ac:dyDescent="0.2">
      <c r="Y36" s="211"/>
      <c r="Z36" s="211"/>
    </row>
    <row r="37" spans="3:26" ht="19.5" customHeight="1" thickBot="1" x14ac:dyDescent="0.25">
      <c r="V37"/>
      <c r="W37"/>
      <c r="X37" s="211"/>
      <c r="Y37" s="211"/>
      <c r="Z37" s="211"/>
    </row>
    <row r="38" spans="3:26" ht="19.5" customHeight="1" x14ac:dyDescent="0.2">
      <c r="V38"/>
      <c r="W38" s="226" t="s">
        <v>185</v>
      </c>
      <c r="X38" s="227">
        <v>2</v>
      </c>
      <c r="Y38" s="228" t="s">
        <v>224</v>
      </c>
      <c r="Z38" s="229">
        <v>108</v>
      </c>
    </row>
    <row r="39" spans="3:26" ht="19.5" customHeight="1" x14ac:dyDescent="0.2">
      <c r="V39"/>
      <c r="W39" s="230" t="s">
        <v>243</v>
      </c>
      <c r="X39" s="231">
        <v>4</v>
      </c>
      <c r="Y39" s="217" t="s">
        <v>205</v>
      </c>
      <c r="Z39" s="218">
        <v>109</v>
      </c>
    </row>
    <row r="40" spans="3:26" ht="19.5" customHeight="1" x14ac:dyDescent="0.2">
      <c r="V40"/>
      <c r="W40" s="230" t="s">
        <v>187</v>
      </c>
      <c r="X40" s="231">
        <v>3</v>
      </c>
      <c r="Y40" s="217" t="s">
        <v>206</v>
      </c>
      <c r="Z40" s="218">
        <v>105</v>
      </c>
    </row>
    <row r="41" spans="3:26" ht="16.5" x14ac:dyDescent="0.2">
      <c r="V41"/>
      <c r="W41" s="230" t="s">
        <v>183</v>
      </c>
      <c r="X41" s="231">
        <v>1</v>
      </c>
      <c r="Y41" s="217" t="s">
        <v>207</v>
      </c>
      <c r="Z41" s="218">
        <v>104</v>
      </c>
    </row>
    <row r="42" spans="3:26" ht="17" thickBot="1" x14ac:dyDescent="0.25">
      <c r="V42"/>
      <c r="W42" s="232" t="s">
        <v>246</v>
      </c>
      <c r="X42" s="233">
        <v>5</v>
      </c>
      <c r="Y42" s="217" t="s">
        <v>208</v>
      </c>
      <c r="Z42" s="218">
        <v>112</v>
      </c>
    </row>
    <row r="43" spans="3:26" ht="16.5" x14ac:dyDescent="0.2">
      <c r="V43"/>
      <c r="W43"/>
      <c r="X43" s="211"/>
      <c r="Y43" s="217" t="s">
        <v>203</v>
      </c>
      <c r="Z43" s="218">
        <v>304</v>
      </c>
    </row>
    <row r="44" spans="3:26" ht="16.5" x14ac:dyDescent="0.2">
      <c r="V44"/>
      <c r="W44"/>
      <c r="X44" s="211"/>
      <c r="Y44" s="234" t="s">
        <v>192</v>
      </c>
      <c r="Z44" s="235">
        <v>202</v>
      </c>
    </row>
    <row r="45" spans="3:26" ht="16.5" x14ac:dyDescent="0.2">
      <c r="V45"/>
      <c r="W45"/>
      <c r="X45" s="211"/>
      <c r="Y45" s="217" t="s">
        <v>189</v>
      </c>
      <c r="Z45" s="218">
        <v>101</v>
      </c>
    </row>
    <row r="46" spans="3:26" ht="16.5" x14ac:dyDescent="0.2">
      <c r="V46"/>
      <c r="W46"/>
      <c r="X46" s="211"/>
      <c r="Y46" s="217" t="s">
        <v>199</v>
      </c>
      <c r="Z46" s="218">
        <v>209</v>
      </c>
    </row>
    <row r="47" spans="3:26" ht="16.5" x14ac:dyDescent="0.2">
      <c r="V47"/>
      <c r="W47"/>
      <c r="X47" s="211"/>
      <c r="Y47" s="217" t="s">
        <v>190</v>
      </c>
      <c r="Z47" s="218">
        <v>103</v>
      </c>
    </row>
    <row r="48" spans="3:26" ht="16.5" x14ac:dyDescent="0.2">
      <c r="V48"/>
      <c r="W48"/>
      <c r="X48" s="211"/>
      <c r="Y48" s="217" t="s">
        <v>211</v>
      </c>
      <c r="Z48" s="218">
        <v>102</v>
      </c>
    </row>
    <row r="49" spans="3:26" ht="16.5" x14ac:dyDescent="0.2">
      <c r="V49"/>
      <c r="W49"/>
      <c r="X49" s="211"/>
      <c r="Y49" s="217" t="s">
        <v>212</v>
      </c>
      <c r="Z49" s="218">
        <v>106</v>
      </c>
    </row>
    <row r="50" spans="3:26" ht="16.5" x14ac:dyDescent="0.2">
      <c r="C50"/>
      <c r="D50"/>
      <c r="E50"/>
      <c r="F50"/>
      <c r="G50"/>
      <c r="V50"/>
      <c r="W50"/>
      <c r="X50" s="211"/>
      <c r="Y50" s="217" t="s">
        <v>200</v>
      </c>
      <c r="Z50" s="218">
        <v>301</v>
      </c>
    </row>
    <row r="51" spans="3:26" ht="16.5" x14ac:dyDescent="0.2">
      <c r="C51"/>
      <c r="D51"/>
      <c r="E51"/>
      <c r="F51"/>
      <c r="G51"/>
      <c r="V51"/>
      <c r="W51"/>
      <c r="X51" s="211"/>
      <c r="Y51" s="234" t="s">
        <v>193</v>
      </c>
      <c r="Z51" s="235">
        <v>203</v>
      </c>
    </row>
    <row r="52" spans="3:26" ht="16.5" x14ac:dyDescent="0.2">
      <c r="V52"/>
      <c r="W52"/>
      <c r="X52" s="211"/>
      <c r="Y52" s="217" t="s">
        <v>198</v>
      </c>
      <c r="Z52" s="218">
        <v>208</v>
      </c>
    </row>
    <row r="53" spans="3:26" ht="16.5" x14ac:dyDescent="0.2">
      <c r="V53"/>
      <c r="W53"/>
      <c r="X53" s="211"/>
      <c r="Y53" s="215" t="s">
        <v>184</v>
      </c>
      <c r="Z53" s="216">
        <v>1</v>
      </c>
    </row>
    <row r="54" spans="3:26" ht="16.5" x14ac:dyDescent="0.2">
      <c r="V54"/>
      <c r="W54"/>
      <c r="X54" s="211"/>
      <c r="Y54" s="215" t="s">
        <v>186</v>
      </c>
      <c r="Z54" s="216">
        <v>2</v>
      </c>
    </row>
    <row r="55" spans="3:26" ht="16.5" x14ac:dyDescent="0.2">
      <c r="V55"/>
      <c r="W55"/>
      <c r="X55" s="211"/>
      <c r="Y55" s="215" t="s">
        <v>188</v>
      </c>
      <c r="Z55" s="216">
        <v>3</v>
      </c>
    </row>
    <row r="56" spans="3:26" ht="16.5" x14ac:dyDescent="0.2">
      <c r="V56"/>
      <c r="W56"/>
      <c r="X56" s="211"/>
      <c r="Y56" s="217" t="s">
        <v>201</v>
      </c>
      <c r="Z56" s="218">
        <v>302</v>
      </c>
    </row>
    <row r="57" spans="3:26" ht="16.5" x14ac:dyDescent="0.2">
      <c r="V57"/>
      <c r="W57"/>
      <c r="X57" s="211"/>
      <c r="Y57" s="217" t="s">
        <v>202</v>
      </c>
      <c r="Z57" s="218">
        <v>303</v>
      </c>
    </row>
    <row r="58" spans="3:26" ht="16.5" x14ac:dyDescent="0.2">
      <c r="V58"/>
      <c r="W58"/>
      <c r="X58" s="211"/>
      <c r="Y58" s="217" t="s">
        <v>216</v>
      </c>
      <c r="Z58" s="218">
        <v>111</v>
      </c>
    </row>
    <row r="59" spans="3:26" ht="16.5" x14ac:dyDescent="0.2">
      <c r="V59"/>
      <c r="W59"/>
      <c r="X59" s="211"/>
      <c r="Y59" s="217" t="s">
        <v>217</v>
      </c>
      <c r="Z59" s="218">
        <v>107</v>
      </c>
    </row>
    <row r="60" spans="3:26" ht="16.5" x14ac:dyDescent="0.2">
      <c r="V60"/>
      <c r="W60"/>
      <c r="X60" s="211"/>
      <c r="Y60" s="217" t="s">
        <v>218</v>
      </c>
      <c r="Z60" s="218">
        <v>110</v>
      </c>
    </row>
    <row r="61" spans="3:26" ht="16.5" x14ac:dyDescent="0.2">
      <c r="V61"/>
      <c r="W61"/>
      <c r="X61" s="211"/>
      <c r="Y61" s="217" t="s">
        <v>191</v>
      </c>
      <c r="Z61" s="218">
        <v>201</v>
      </c>
    </row>
    <row r="62" spans="3:26" ht="16.5" x14ac:dyDescent="0.2">
      <c r="V62"/>
      <c r="W62"/>
      <c r="X62" s="211"/>
      <c r="Y62" s="217" t="s">
        <v>194</v>
      </c>
      <c r="Z62" s="218">
        <v>204</v>
      </c>
    </row>
    <row r="63" spans="3:26" ht="16.5" x14ac:dyDescent="0.2">
      <c r="V63"/>
      <c r="W63"/>
      <c r="X63" s="211"/>
      <c r="Y63" s="217" t="s">
        <v>196</v>
      </c>
      <c r="Z63" s="218">
        <v>206</v>
      </c>
    </row>
    <row r="64" spans="3:26" ht="16.5" x14ac:dyDescent="0.2">
      <c r="V64"/>
      <c r="W64"/>
      <c r="X64" s="211"/>
      <c r="Y64" s="217" t="s">
        <v>219</v>
      </c>
      <c r="Z64" s="218">
        <v>113</v>
      </c>
    </row>
    <row r="65" spans="22:26" ht="16.5" x14ac:dyDescent="0.2">
      <c r="V65"/>
      <c r="W65"/>
      <c r="X65" s="211"/>
      <c r="Y65" s="217" t="s">
        <v>197</v>
      </c>
      <c r="Z65" s="218">
        <v>207</v>
      </c>
    </row>
    <row r="66" spans="22:26" ht="16.5" x14ac:dyDescent="0.2">
      <c r="V66"/>
      <c r="W66"/>
      <c r="X66" s="211"/>
      <c r="Y66" s="217" t="s">
        <v>204</v>
      </c>
      <c r="Z66" s="218">
        <v>305</v>
      </c>
    </row>
    <row r="67" spans="22:26" ht="17" thickBot="1" x14ac:dyDescent="0.25">
      <c r="V67"/>
      <c r="W67"/>
      <c r="X67" s="211"/>
      <c r="Y67" s="224" t="s">
        <v>195</v>
      </c>
      <c r="Z67" s="225">
        <v>205</v>
      </c>
    </row>
  </sheetData>
  <mergeCells count="9">
    <mergeCell ref="D25:F26"/>
    <mergeCell ref="G25:G26"/>
    <mergeCell ref="H25:H26"/>
    <mergeCell ref="D2:H3"/>
    <mergeCell ref="E8:K8"/>
    <mergeCell ref="G13:H13"/>
    <mergeCell ref="G15:H15"/>
    <mergeCell ref="C17:C18"/>
    <mergeCell ref="D17:F18"/>
  </mergeCells>
  <phoneticPr fontId="2"/>
  <pageMargins left="0.39370078740157483" right="0.39370078740157483" top="0.59055118110236227" bottom="0.19685039370078741" header="0.39370078740157483" footer="0.19685039370078741"/>
  <pageSetup paperSize="9" orientation="landscape" horizontalDpi="300" verticalDpi="300"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1:DW56"/>
  <sheetViews>
    <sheetView zoomScale="69" zoomScaleNormal="69" workbookViewId="0">
      <selection activeCell="S13" sqref="S13"/>
    </sheetView>
  </sheetViews>
  <sheetFormatPr defaultRowHeight="13" x14ac:dyDescent="0.2"/>
  <cols>
    <col min="1" max="1" width="11.26953125" customWidth="1"/>
    <col min="2" max="2" width="13.26953125" customWidth="1"/>
    <col min="3" max="3" width="9.453125" bestFit="1" customWidth="1"/>
    <col min="5" max="5" width="10.453125" bestFit="1" customWidth="1"/>
    <col min="6" max="6" width="9.453125" bestFit="1" customWidth="1"/>
    <col min="7" max="7" width="10.08984375" bestFit="1" customWidth="1"/>
    <col min="9" max="9" width="9.08984375" bestFit="1" customWidth="1"/>
    <col min="10" max="127" width="10.08984375" style="45" bestFit="1" customWidth="1"/>
  </cols>
  <sheetData>
    <row r="1" spans="1:127" x14ac:dyDescent="0.2">
      <c r="A1" t="s">
        <v>40</v>
      </c>
    </row>
    <row r="3" spans="1:127" x14ac:dyDescent="0.2">
      <c r="A3" t="s">
        <v>41</v>
      </c>
      <c r="B3" t="s">
        <v>112</v>
      </c>
    </row>
    <row r="10" spans="1:127" x14ac:dyDescent="0.2">
      <c r="A10" s="42"/>
      <c r="B10" s="42"/>
      <c r="C10" s="42"/>
      <c r="D10" s="42"/>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row>
    <row r="11" spans="1:127" x14ac:dyDescent="0.2">
      <c r="A11" s="42"/>
      <c r="B11" s="42"/>
      <c r="C11" s="42"/>
      <c r="D11" s="42"/>
      <c r="E11" s="43"/>
      <c r="F11" s="42"/>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row>
    <row r="12" spans="1:127" x14ac:dyDescent="0.2">
      <c r="A12" s="42"/>
      <c r="B12" s="42"/>
      <c r="C12" s="42"/>
      <c r="D12" s="42"/>
      <c r="E12" s="4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c r="DT12" s="42"/>
      <c r="DU12" s="42"/>
      <c r="DV12" s="42"/>
      <c r="DW12" s="42"/>
    </row>
    <row r="13" spans="1:127" x14ac:dyDescent="0.2">
      <c r="A13" s="42"/>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c r="DT13" s="42"/>
      <c r="DU13" s="42"/>
      <c r="DV13" s="42"/>
      <c r="DW13" s="42"/>
    </row>
    <row r="14" spans="1:127" x14ac:dyDescent="0.2">
      <c r="A14" s="42"/>
      <c r="B14" s="43"/>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c r="DT14" s="42"/>
      <c r="DU14" s="42"/>
      <c r="DV14" s="42"/>
      <c r="DW14" s="42"/>
    </row>
    <row r="15" spans="1:127" x14ac:dyDescent="0.2">
      <c r="A15" s="42"/>
      <c r="B15" s="42"/>
      <c r="C15" s="42"/>
      <c r="D15" s="43"/>
      <c r="E15" s="42"/>
      <c r="F15" s="42"/>
      <c r="G15" s="42"/>
      <c r="H15" s="42"/>
      <c r="I15" s="42"/>
      <c r="J15" s="42"/>
      <c r="K15" s="42"/>
      <c r="L15" s="42"/>
      <c r="M15" s="42"/>
      <c r="N15" s="42"/>
      <c r="O15" s="42"/>
      <c r="P15" s="42"/>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c r="BC15" s="42"/>
      <c r="BD15" s="42"/>
      <c r="BE15" s="42"/>
      <c r="BF15" s="42"/>
      <c r="BG15" s="42"/>
      <c r="BH15" s="42"/>
      <c r="BI15" s="42"/>
      <c r="BJ15" s="42"/>
      <c r="BK15" s="42"/>
      <c r="BL15" s="42"/>
      <c r="BM15" s="42"/>
      <c r="BN15" s="42"/>
      <c r="BO15" s="42"/>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c r="CN15" s="42"/>
      <c r="CO15" s="42"/>
      <c r="CP15" s="42"/>
      <c r="CQ15" s="42"/>
      <c r="CR15" s="42"/>
      <c r="CS15" s="42"/>
      <c r="CT15" s="42"/>
      <c r="CU15" s="42"/>
      <c r="CV15" s="42"/>
      <c r="CW15" s="42"/>
      <c r="CX15" s="42"/>
      <c r="CY15" s="42"/>
      <c r="CZ15" s="42"/>
      <c r="DA15" s="42"/>
      <c r="DB15" s="42"/>
      <c r="DC15" s="42"/>
      <c r="DD15" s="42"/>
      <c r="DE15" s="42"/>
      <c r="DF15" s="42"/>
      <c r="DG15" s="42"/>
      <c r="DH15" s="42"/>
      <c r="DI15" s="42"/>
      <c r="DJ15" s="42"/>
      <c r="DK15" s="42"/>
      <c r="DL15" s="42"/>
      <c r="DM15" s="42"/>
      <c r="DN15" s="42"/>
      <c r="DO15" s="42"/>
      <c r="DP15" s="42"/>
      <c r="DQ15" s="42"/>
      <c r="DR15" s="42"/>
      <c r="DS15" s="42"/>
      <c r="DT15" s="42"/>
      <c r="DU15" s="42"/>
      <c r="DV15" s="42"/>
      <c r="DW15" s="42"/>
    </row>
    <row r="16" spans="1:127" x14ac:dyDescent="0.2">
      <c r="A16" s="42"/>
      <c r="B16" s="42"/>
      <c r="C16" s="42"/>
      <c r="D16" s="42"/>
      <c r="E16" s="42"/>
      <c r="F16" s="42"/>
      <c r="G16" s="42"/>
      <c r="H16" s="42"/>
      <c r="I16" s="42"/>
      <c r="J16" s="42"/>
      <c r="K16" s="42"/>
      <c r="L16" s="42"/>
      <c r="M16" s="42"/>
      <c r="N16" s="42"/>
      <c r="O16" s="42"/>
      <c r="P16" s="42"/>
      <c r="Q16" s="42"/>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42"/>
      <c r="CQ16" s="42"/>
      <c r="CR16" s="42"/>
      <c r="CS16" s="42"/>
      <c r="CT16" s="42"/>
      <c r="CU16" s="42"/>
      <c r="CV16" s="42"/>
      <c r="CW16" s="42"/>
      <c r="CX16" s="42"/>
      <c r="CY16" s="42"/>
      <c r="CZ16" s="42"/>
      <c r="DA16" s="42"/>
      <c r="DB16" s="42"/>
      <c r="DC16" s="42"/>
      <c r="DD16" s="42"/>
      <c r="DE16" s="42"/>
      <c r="DF16" s="42"/>
      <c r="DG16" s="42"/>
      <c r="DH16" s="42"/>
      <c r="DI16" s="42"/>
      <c r="DJ16" s="42"/>
      <c r="DK16" s="42"/>
      <c r="DL16" s="42"/>
      <c r="DM16" s="42"/>
      <c r="DN16" s="42"/>
      <c r="DO16" s="42"/>
      <c r="DP16" s="42"/>
      <c r="DQ16" s="42"/>
      <c r="DR16" s="42"/>
      <c r="DS16" s="42"/>
      <c r="DT16" s="42"/>
      <c r="DU16" s="42"/>
      <c r="DV16" s="42"/>
      <c r="DW16" s="42"/>
    </row>
    <row r="17" spans="1:127" x14ac:dyDescent="0.2">
      <c r="A17" s="42"/>
      <c r="B17" s="42"/>
      <c r="C17" s="42"/>
      <c r="D17" s="42"/>
      <c r="E17" s="42"/>
      <c r="F17" s="42"/>
      <c r="G17" s="42"/>
      <c r="H17" s="42"/>
      <c r="I17" s="42"/>
      <c r="J17" s="42"/>
      <c r="K17" s="42"/>
      <c r="L17" s="42"/>
      <c r="M17" s="42"/>
      <c r="N17" s="42"/>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c r="DO17" s="42"/>
      <c r="DP17" s="42"/>
      <c r="DQ17" s="42"/>
      <c r="DR17" s="42"/>
      <c r="DS17" s="42"/>
      <c r="DT17" s="42"/>
      <c r="DU17" s="42"/>
      <c r="DV17" s="42"/>
      <c r="DW17" s="42"/>
    </row>
    <row r="18" spans="1:127" x14ac:dyDescent="0.2">
      <c r="A18" s="42"/>
      <c r="B18" s="42"/>
      <c r="C18" s="42"/>
      <c r="D18" s="42"/>
      <c r="E18" s="42"/>
      <c r="F18" s="42"/>
      <c r="G18" s="42"/>
      <c r="H18" s="42"/>
      <c r="I18" s="42"/>
      <c r="J18" s="42"/>
      <c r="K18" s="42"/>
      <c r="L18" s="42"/>
      <c r="M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c r="DI18" s="42"/>
      <c r="DJ18" s="42"/>
      <c r="DK18" s="42"/>
      <c r="DL18" s="42"/>
      <c r="DM18" s="42"/>
      <c r="DN18" s="42"/>
      <c r="DO18" s="42"/>
      <c r="DP18" s="42"/>
      <c r="DQ18" s="42"/>
      <c r="DR18" s="42"/>
      <c r="DS18" s="42"/>
      <c r="DT18" s="42"/>
      <c r="DU18" s="42"/>
      <c r="DV18" s="42"/>
      <c r="DW18" s="42"/>
    </row>
    <row r="19" spans="1:127" x14ac:dyDescent="0.2">
      <c r="A19" s="42"/>
      <c r="B19" s="42"/>
      <c r="C19" s="42"/>
      <c r="D19" s="42"/>
      <c r="E19" s="44"/>
      <c r="F19" s="44"/>
      <c r="G19" s="44"/>
      <c r="H19" s="42"/>
      <c r="I19" s="42"/>
      <c r="J19" s="44"/>
      <c r="K19" s="44"/>
      <c r="L19" s="44"/>
      <c r="M19" s="44"/>
      <c r="N19" s="44"/>
      <c r="O19" s="44"/>
      <c r="P19" s="44"/>
      <c r="Q19" s="44"/>
      <c r="R19" s="44"/>
      <c r="S19" s="44"/>
      <c r="T19" s="44"/>
      <c r="U19" s="44"/>
      <c r="V19" s="44"/>
      <c r="W19" s="44"/>
      <c r="X19" s="44"/>
      <c r="Y19" s="44"/>
      <c r="Z19" s="44"/>
      <c r="AA19" s="44"/>
      <c r="AB19" s="44"/>
      <c r="AC19" s="44"/>
      <c r="AD19" s="44"/>
      <c r="AE19" s="44"/>
      <c r="AF19" s="44"/>
      <c r="AG19" s="44"/>
      <c r="AH19" s="44"/>
      <c r="AI19" s="44"/>
      <c r="AJ19" s="44"/>
      <c r="AK19" s="44"/>
      <c r="AL19" s="44"/>
      <c r="AM19" s="44"/>
      <c r="AN19" s="44"/>
      <c r="AO19" s="44"/>
      <c r="AP19" s="44"/>
      <c r="AQ19" s="44"/>
      <c r="AR19" s="44"/>
      <c r="AS19" s="44"/>
      <c r="AT19" s="44"/>
      <c r="AU19" s="44"/>
      <c r="AV19" s="44"/>
      <c r="AW19" s="44"/>
      <c r="AX19" s="44"/>
      <c r="AY19" s="44"/>
      <c r="AZ19" s="44"/>
      <c r="BA19" s="44"/>
      <c r="BB19" s="44"/>
      <c r="BC19" s="44"/>
      <c r="BD19" s="44"/>
      <c r="BE19" s="44"/>
      <c r="BF19" s="44"/>
      <c r="BG19" s="44"/>
      <c r="BH19" s="44"/>
      <c r="BI19" s="44"/>
      <c r="BJ19" s="44"/>
      <c r="BK19" s="44"/>
      <c r="BL19" s="44"/>
      <c r="BM19" s="44"/>
      <c r="BN19" s="44"/>
      <c r="BO19" s="44"/>
      <c r="BP19" s="44"/>
      <c r="BQ19" s="44"/>
      <c r="BR19" s="44"/>
      <c r="BS19" s="44"/>
      <c r="BT19" s="44"/>
      <c r="BU19" s="44"/>
      <c r="BV19" s="44"/>
      <c r="BW19" s="44"/>
      <c r="BX19" s="44"/>
      <c r="BY19" s="44"/>
      <c r="BZ19" s="44"/>
      <c r="CA19" s="44"/>
      <c r="CB19" s="44"/>
      <c r="CC19" s="44"/>
      <c r="CD19" s="44"/>
      <c r="CE19" s="44">
        <f>IF(CE20&lt;60,100,+IF(CE20&lt;120,200,+IF(CE20&lt;300,500,1000)))</f>
        <v>1000</v>
      </c>
      <c r="CF19" s="44"/>
      <c r="CG19" s="44"/>
      <c r="CH19" s="44"/>
      <c r="CI19" s="44"/>
      <c r="CJ19" s="44"/>
      <c r="CK19" s="44"/>
      <c r="CL19" s="44"/>
      <c r="CM19" s="44"/>
      <c r="CN19" s="44"/>
      <c r="CO19" s="44"/>
      <c r="CP19" s="44"/>
      <c r="CQ19" s="44"/>
      <c r="CR19" s="44"/>
      <c r="CS19" s="44"/>
      <c r="CT19" s="44"/>
      <c r="CU19" s="44"/>
      <c r="CV19" s="44"/>
      <c r="CW19" s="44"/>
      <c r="CX19" s="44"/>
      <c r="CY19" s="44"/>
      <c r="CZ19" s="44"/>
      <c r="DA19" s="44"/>
      <c r="DB19" s="44"/>
      <c r="DC19" s="44"/>
      <c r="DD19" s="44"/>
      <c r="DE19" s="44"/>
      <c r="DF19" s="44"/>
      <c r="DG19" s="44"/>
      <c r="DH19" s="44"/>
      <c r="DI19" s="44"/>
      <c r="DJ19" s="44"/>
      <c r="DK19" s="44"/>
      <c r="DL19" s="44"/>
      <c r="DM19" s="44"/>
      <c r="DN19" s="44"/>
      <c r="DO19" s="44"/>
      <c r="DP19" s="44"/>
      <c r="DQ19" s="44"/>
      <c r="DR19" s="44"/>
      <c r="DS19" s="44"/>
      <c r="DT19" s="44"/>
      <c r="DU19" s="44"/>
      <c r="DV19" s="44"/>
      <c r="DW19" s="44"/>
    </row>
    <row r="20" spans="1:127" x14ac:dyDescent="0.2">
      <c r="A20" s="42"/>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c r="BZ20" s="42"/>
      <c r="CA20" s="42"/>
      <c r="CB20" s="42"/>
      <c r="CC20" s="42"/>
      <c r="CD20" s="42"/>
      <c r="CE20" s="42">
        <f>BI23</f>
        <v>1180</v>
      </c>
      <c r="CF20" s="42"/>
      <c r="CG20" s="42"/>
      <c r="CH20" s="42"/>
      <c r="CI20" s="42"/>
      <c r="CJ20" s="42"/>
      <c r="CK20" s="42"/>
      <c r="CL20" s="42"/>
      <c r="CM20" s="42"/>
      <c r="CN20" s="42"/>
      <c r="CO20" s="42"/>
      <c r="CP20" s="42"/>
      <c r="CQ20" s="42"/>
      <c r="CR20" s="42"/>
      <c r="CS20" s="42"/>
      <c r="CT20" s="42"/>
      <c r="CU20" s="42"/>
      <c r="CV20" s="42"/>
      <c r="CW20" s="42"/>
      <c r="CX20" s="42"/>
      <c r="CY20" s="42"/>
      <c r="CZ20" s="42"/>
      <c r="DA20" s="42"/>
      <c r="DB20" s="42"/>
      <c r="DC20" s="42"/>
      <c r="DD20" s="42"/>
      <c r="DE20" s="42"/>
      <c r="DF20" s="42"/>
      <c r="DG20" s="42"/>
      <c r="DH20" s="42"/>
      <c r="DI20" s="42"/>
      <c r="DJ20" s="42"/>
      <c r="DK20" s="42"/>
      <c r="DL20" s="42"/>
      <c r="DM20" s="42"/>
      <c r="DN20" s="42"/>
      <c r="DO20" s="42"/>
      <c r="DP20" s="42"/>
      <c r="DQ20" s="42"/>
      <c r="DR20" s="42"/>
      <c r="DS20" s="42"/>
      <c r="DT20" s="42"/>
      <c r="DU20" s="42"/>
      <c r="DV20" s="42"/>
      <c r="DW20" s="42"/>
    </row>
    <row r="21" spans="1:127" x14ac:dyDescent="0.2">
      <c r="A21" s="42"/>
      <c r="B21" s="244" t="s">
        <v>149</v>
      </c>
      <c r="C21" s="245">
        <f>IF(C24&gt;1000000,"&gt;1,000,000",IF(C24&gt;500,ROUNDUP(C24,-2),IF(C24&gt;100,ROUNDUP(C24/5,-1)*5,ROUNDUP(C24,-1))))</f>
        <v>1200</v>
      </c>
      <c r="D21" s="42"/>
      <c r="E21" s="83">
        <f>IF(CD27&lt;0.01,IF(CD27&lt;0.001,ROUNDDOWN(CD27,5),ROUNDDOWN(CD27,4)),ROUNDDOWN(CD27,3))</f>
        <v>1.9E-3</v>
      </c>
      <c r="F21" s="42"/>
      <c r="G21" s="42"/>
      <c r="H21" s="42"/>
      <c r="I21" s="42"/>
      <c r="J21" s="83">
        <f>IF(J27&lt;0.01,IF(J27&lt;0.001,ROUNDDOWN(J27,5),ROUNDDOWN(J27,4)),ROUNDDOWN(J27,3))</f>
        <v>1.9E-3</v>
      </c>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c r="BZ21" s="42"/>
      <c r="CA21" s="42"/>
      <c r="CB21" s="42"/>
      <c r="CC21" s="42"/>
      <c r="CD21" s="42"/>
      <c r="CE21" s="42">
        <f>ROUNDUP(CE20*1.8/CE19,0)</f>
        <v>3</v>
      </c>
      <c r="CF21" s="42"/>
      <c r="CG21" s="42"/>
      <c r="CH21" s="42"/>
      <c r="CI21" s="42"/>
      <c r="CJ21" s="42"/>
      <c r="CK21" s="42"/>
      <c r="CL21" s="42"/>
      <c r="CM21" s="42"/>
      <c r="CN21" s="42"/>
      <c r="CO21" s="42"/>
      <c r="CP21" s="42"/>
      <c r="CQ21" s="42"/>
      <c r="CR21" s="42"/>
      <c r="CS21" s="42"/>
      <c r="CT21" s="42"/>
      <c r="CU21" s="42"/>
      <c r="CV21" s="42"/>
      <c r="CW21" s="42"/>
      <c r="CX21" s="42"/>
      <c r="CY21" s="42"/>
      <c r="CZ21" s="42"/>
      <c r="DA21" s="42"/>
      <c r="DB21" s="42"/>
      <c r="DC21" s="42"/>
      <c r="DD21" s="42"/>
      <c r="DE21" s="42"/>
      <c r="DF21" s="42"/>
      <c r="DG21" s="42"/>
      <c r="DH21" s="42"/>
      <c r="DI21" s="42"/>
      <c r="DJ21" s="42"/>
      <c r="DK21" s="42"/>
      <c r="DL21" s="42"/>
      <c r="DM21" s="42"/>
      <c r="DN21" s="42"/>
      <c r="DO21" s="42"/>
      <c r="DP21" s="42"/>
      <c r="DQ21" s="42"/>
      <c r="DR21" s="42"/>
      <c r="DS21" s="42"/>
      <c r="DT21" s="42"/>
      <c r="DU21" s="42"/>
      <c r="DV21" s="42"/>
      <c r="DW21" s="42"/>
    </row>
    <row r="22" spans="1:127" ht="13.5" thickBot="1" x14ac:dyDescent="0.25">
      <c r="H22">
        <v>1</v>
      </c>
      <c r="I22" s="71">
        <f>+CE21*CE19</f>
        <v>3000</v>
      </c>
      <c r="CE22" s="45">
        <v>0</v>
      </c>
      <c r="CF22" s="45">
        <v>0.1</v>
      </c>
      <c r="CG22" s="45">
        <v>0.2</v>
      </c>
      <c r="CH22" s="45">
        <v>0.4</v>
      </c>
      <c r="CI22" s="45">
        <v>0.6</v>
      </c>
      <c r="CJ22" s="45">
        <v>0.8</v>
      </c>
      <c r="CK22" s="45">
        <v>1</v>
      </c>
      <c r="CL22" s="45">
        <v>2</v>
      </c>
      <c r="CM22" s="45">
        <v>3</v>
      </c>
      <c r="CN22" s="45">
        <v>4</v>
      </c>
      <c r="CO22" s="45">
        <v>5</v>
      </c>
      <c r="CP22" s="45">
        <v>6</v>
      </c>
      <c r="CQ22" s="45">
        <v>7</v>
      </c>
      <c r="CR22" s="45">
        <v>8</v>
      </c>
      <c r="CS22" s="45">
        <v>9</v>
      </c>
      <c r="CT22" s="45">
        <v>10</v>
      </c>
      <c r="CU22" s="45">
        <v>11</v>
      </c>
      <c r="CV22" s="45">
        <v>12</v>
      </c>
      <c r="CW22" s="45">
        <v>13</v>
      </c>
      <c r="CX22" s="45">
        <v>14</v>
      </c>
      <c r="CY22" s="45">
        <v>15</v>
      </c>
      <c r="CZ22" s="45">
        <v>16</v>
      </c>
      <c r="DA22" s="45">
        <v>17</v>
      </c>
      <c r="DB22" s="45">
        <v>18</v>
      </c>
      <c r="DC22" s="45">
        <v>19</v>
      </c>
      <c r="DD22" s="45">
        <v>20</v>
      </c>
    </row>
    <row r="23" spans="1:127" ht="13.5" thickBot="1" x14ac:dyDescent="0.25">
      <c r="B23" s="7" t="s">
        <v>43</v>
      </c>
      <c r="C23" s="8">
        <f>入力シート_四塩化炭素!Q15</f>
        <v>2E-3</v>
      </c>
      <c r="D23" s="9" t="s">
        <v>42</v>
      </c>
      <c r="E23" s="497" t="s">
        <v>44</v>
      </c>
      <c r="F23" s="498"/>
      <c r="H23">
        <f>+C23</f>
        <v>2E-3</v>
      </c>
      <c r="I23">
        <f>+C23</f>
        <v>2E-3</v>
      </c>
      <c r="J23" s="6">
        <f>MIN(J24:AL24)</f>
        <v>1180</v>
      </c>
      <c r="K23" s="264">
        <f>IF(MIN(K24:T24)=0,1000000,MIN(K24:T24))</f>
        <v>100000</v>
      </c>
      <c r="U23" s="264">
        <f>IF(MIN(U24:AC24)=0,1000000,MIN(U24:AC24))</f>
        <v>10000</v>
      </c>
      <c r="AD23" s="264">
        <f>IF(MIN(AD24:AM24)=0,1000000,MIN(AD24:AM24))</f>
        <v>2000</v>
      </c>
      <c r="AN23" s="264">
        <f>IF(MIN(AN24:AW24)=0,1000000,MIN(AN24:AW24))</f>
        <v>1200</v>
      </c>
      <c r="AX23" s="264">
        <f>IF(MIN(AX24:BG24)=0,1000000,MIN(AX24:BG24))</f>
        <v>1180</v>
      </c>
      <c r="BI23" s="264">
        <f>IF(MIN(BI24:CC24)=0,1000000,MIN(BI24:CC24))</f>
        <v>1180</v>
      </c>
    </row>
    <row r="24" spans="1:127" ht="13.5" thickBot="1" x14ac:dyDescent="0.25">
      <c r="B24" s="10" t="s">
        <v>45</v>
      </c>
      <c r="C24" s="11">
        <f>IF(+BI23=1000000,"&gt;1,000,000",+BI23)</f>
        <v>1180</v>
      </c>
      <c r="D24" s="12" t="s">
        <v>46</v>
      </c>
      <c r="E24" s="60">
        <f>IF(CD27&lt;0.1,IF(CD27&lt;0.01,IF(CD27&lt;0.001,ROUNDDOWN(CD27,5),ROUNDDOWN(CD27,4)),ROUNDDOWN(CD27,3)),ROUNDDOWN(CD27,2))</f>
        <v>1.9E-3</v>
      </c>
      <c r="F24" s="13" t="s">
        <v>42</v>
      </c>
      <c r="H24">
        <f>+BI30</f>
        <v>1185</v>
      </c>
      <c r="I24">
        <f>+CC30</f>
        <v>1165</v>
      </c>
      <c r="J24" s="57">
        <f>IF(J27&lt;=$C$23,J30,"")</f>
        <v>1180</v>
      </c>
      <c r="K24" s="58">
        <f t="shared" ref="K24:T24" si="0">IF(K27&lt;=$C$23,K30,"")</f>
        <v>100000</v>
      </c>
      <c r="L24" s="58">
        <f t="shared" si="0"/>
        <v>200000</v>
      </c>
      <c r="M24" s="58">
        <f t="shared" si="0"/>
        <v>300000</v>
      </c>
      <c r="N24" s="58">
        <f t="shared" si="0"/>
        <v>400000</v>
      </c>
      <c r="O24" s="58">
        <f t="shared" si="0"/>
        <v>500000</v>
      </c>
      <c r="P24" s="58">
        <f t="shared" si="0"/>
        <v>600000</v>
      </c>
      <c r="Q24" s="58">
        <f t="shared" si="0"/>
        <v>700000</v>
      </c>
      <c r="R24" s="58">
        <f t="shared" si="0"/>
        <v>800000</v>
      </c>
      <c r="S24" s="58">
        <f t="shared" si="0"/>
        <v>900000</v>
      </c>
      <c r="T24" s="263">
        <f t="shared" si="0"/>
        <v>1000000</v>
      </c>
      <c r="U24" s="57">
        <f>IF(U27&lt;=$C$23,U30,"")</f>
        <v>10000</v>
      </c>
      <c r="V24" s="58">
        <f t="shared" ref="V24:AM24" si="1">IF(V27&lt;=$C$23,V30,"")</f>
        <v>20000</v>
      </c>
      <c r="W24" s="58">
        <f t="shared" si="1"/>
        <v>30000</v>
      </c>
      <c r="X24" s="58">
        <f t="shared" si="1"/>
        <v>40000</v>
      </c>
      <c r="Y24" s="58">
        <f t="shared" si="1"/>
        <v>50000</v>
      </c>
      <c r="Z24" s="58">
        <f t="shared" si="1"/>
        <v>60000</v>
      </c>
      <c r="AA24" s="58">
        <f t="shared" si="1"/>
        <v>70000</v>
      </c>
      <c r="AB24" s="58">
        <f t="shared" si="1"/>
        <v>80000</v>
      </c>
      <c r="AC24" s="58">
        <f t="shared" si="1"/>
        <v>90000</v>
      </c>
      <c r="AD24" s="58" t="str">
        <f t="shared" si="1"/>
        <v/>
      </c>
      <c r="AE24" s="58">
        <f t="shared" si="1"/>
        <v>2000</v>
      </c>
      <c r="AF24" s="58">
        <f t="shared" si="1"/>
        <v>3000</v>
      </c>
      <c r="AG24" s="58">
        <f t="shared" si="1"/>
        <v>4000</v>
      </c>
      <c r="AH24" s="58">
        <f t="shared" si="1"/>
        <v>5000</v>
      </c>
      <c r="AI24" s="58">
        <f t="shared" si="1"/>
        <v>6000</v>
      </c>
      <c r="AJ24" s="58">
        <f t="shared" si="1"/>
        <v>7000</v>
      </c>
      <c r="AK24" s="58">
        <f t="shared" si="1"/>
        <v>8000</v>
      </c>
      <c r="AL24" s="58">
        <f t="shared" si="1"/>
        <v>9000</v>
      </c>
      <c r="AM24" s="58">
        <f t="shared" si="1"/>
        <v>10000</v>
      </c>
      <c r="AN24" s="56">
        <f>IF(AN27&lt;=$C$23,AN30,"")</f>
        <v>2000</v>
      </c>
      <c r="AO24" s="56">
        <f t="shared" ref="AO24:BG24" si="2">IF(AO27&lt;=$C$23,AO30,"")</f>
        <v>1900</v>
      </c>
      <c r="AP24" s="56">
        <f t="shared" si="2"/>
        <v>1800</v>
      </c>
      <c r="AQ24" s="56">
        <f t="shared" si="2"/>
        <v>1700</v>
      </c>
      <c r="AR24" s="56">
        <f t="shared" si="2"/>
        <v>1600</v>
      </c>
      <c r="AS24" s="56">
        <f t="shared" si="2"/>
        <v>1500</v>
      </c>
      <c r="AT24" s="56">
        <f t="shared" si="2"/>
        <v>1400</v>
      </c>
      <c r="AU24" s="56">
        <f t="shared" si="2"/>
        <v>1300</v>
      </c>
      <c r="AV24" s="56">
        <f t="shared" si="2"/>
        <v>1200</v>
      </c>
      <c r="AW24" s="56" t="str">
        <f t="shared" si="2"/>
        <v/>
      </c>
      <c r="AX24" s="56">
        <f t="shared" si="2"/>
        <v>1200</v>
      </c>
      <c r="AY24" s="56">
        <f t="shared" si="2"/>
        <v>1190</v>
      </c>
      <c r="AZ24" s="56">
        <f t="shared" si="2"/>
        <v>1180</v>
      </c>
      <c r="BA24" s="56" t="str">
        <f t="shared" si="2"/>
        <v/>
      </c>
      <c r="BB24" s="56" t="str">
        <f t="shared" si="2"/>
        <v/>
      </c>
      <c r="BC24" s="56" t="str">
        <f t="shared" si="2"/>
        <v/>
      </c>
      <c r="BD24" s="56" t="str">
        <f t="shared" si="2"/>
        <v/>
      </c>
      <c r="BE24" s="56" t="str">
        <f t="shared" si="2"/>
        <v/>
      </c>
      <c r="BF24" s="56" t="str">
        <f t="shared" si="2"/>
        <v/>
      </c>
      <c r="BG24" s="56" t="str">
        <f t="shared" si="2"/>
        <v/>
      </c>
      <c r="BH24" s="56" t="str">
        <f>IF(BH27&lt;=$C$23,BH30,"")</f>
        <v/>
      </c>
      <c r="BI24" s="56">
        <f t="shared" ref="BI24:CD24" si="3">IF(BI27&lt;=$C$23,BI30,"")</f>
        <v>1185</v>
      </c>
      <c r="BJ24" s="56">
        <f t="shared" si="3"/>
        <v>1184</v>
      </c>
      <c r="BK24" s="56">
        <f t="shared" si="3"/>
        <v>1183</v>
      </c>
      <c r="BL24" s="56">
        <f t="shared" si="3"/>
        <v>1182</v>
      </c>
      <c r="BM24" s="56">
        <f t="shared" si="3"/>
        <v>1181</v>
      </c>
      <c r="BN24" s="56">
        <f t="shared" si="3"/>
        <v>1180</v>
      </c>
      <c r="BO24" s="56" t="str">
        <f t="shared" si="3"/>
        <v/>
      </c>
      <c r="BP24" s="56" t="str">
        <f t="shared" si="3"/>
        <v/>
      </c>
      <c r="BQ24" s="56" t="str">
        <f t="shared" si="3"/>
        <v/>
      </c>
      <c r="BR24" s="56" t="str">
        <f t="shared" si="3"/>
        <v/>
      </c>
      <c r="BS24" s="56" t="str">
        <f t="shared" si="3"/>
        <v/>
      </c>
      <c r="BT24" s="56" t="str">
        <f t="shared" si="3"/>
        <v/>
      </c>
      <c r="BU24" s="56" t="str">
        <f t="shared" si="3"/>
        <v/>
      </c>
      <c r="BV24" s="56" t="str">
        <f t="shared" si="3"/>
        <v/>
      </c>
      <c r="BW24" s="56" t="str">
        <f t="shared" si="3"/>
        <v/>
      </c>
      <c r="BX24" s="56" t="str">
        <f t="shared" si="3"/>
        <v/>
      </c>
      <c r="BY24" s="56" t="str">
        <f t="shared" si="3"/>
        <v/>
      </c>
      <c r="BZ24" s="56" t="str">
        <f t="shared" si="3"/>
        <v/>
      </c>
      <c r="CA24" s="56" t="str">
        <f t="shared" si="3"/>
        <v/>
      </c>
      <c r="CB24" s="56" t="str">
        <f t="shared" si="3"/>
        <v/>
      </c>
      <c r="CC24" s="56" t="str">
        <f t="shared" si="3"/>
        <v/>
      </c>
      <c r="CD24" s="56">
        <f t="shared" si="3"/>
        <v>1180</v>
      </c>
      <c r="CE24" s="69"/>
      <c r="CF24" s="69"/>
      <c r="CG24" s="69"/>
      <c r="CH24" s="69"/>
      <c r="CI24" s="69"/>
      <c r="CJ24" s="69"/>
      <c r="CK24" s="69"/>
      <c r="CL24" s="69"/>
      <c r="CM24" s="69"/>
      <c r="CN24" s="69"/>
      <c r="CO24" s="69"/>
      <c r="CP24" s="69"/>
      <c r="CQ24" s="69"/>
      <c r="CR24" s="69"/>
      <c r="CS24" s="69"/>
      <c r="CT24" s="69"/>
      <c r="CU24" s="69"/>
      <c r="CV24" s="69"/>
      <c r="CW24" s="69"/>
      <c r="CX24" s="69"/>
      <c r="CY24" s="69"/>
      <c r="CZ24" s="69"/>
      <c r="DA24" s="69"/>
      <c r="DB24" s="69"/>
      <c r="DC24" s="69"/>
      <c r="DD24" s="69"/>
      <c r="DE24" s="67"/>
      <c r="DF24" s="67"/>
      <c r="DG24" s="67"/>
      <c r="DH24" s="67"/>
      <c r="DI24" s="67"/>
      <c r="DJ24" s="67"/>
      <c r="DK24" s="67"/>
      <c r="DL24" s="67"/>
      <c r="DM24" s="67"/>
      <c r="DN24" s="67"/>
      <c r="DO24" s="67"/>
      <c r="DP24" s="67"/>
      <c r="DQ24" s="67"/>
      <c r="DR24" s="67"/>
      <c r="DS24" s="67"/>
      <c r="DT24" s="67"/>
      <c r="DU24" s="67"/>
      <c r="DV24" s="67"/>
      <c r="DW24" s="67"/>
    </row>
    <row r="25" spans="1:127" ht="13.5" thickBot="1" x14ac:dyDescent="0.25">
      <c r="A25" s="14"/>
      <c r="B25" s="14"/>
      <c r="C25" s="14">
        <f>IF(BI23=1000000,-100,BI23)</f>
        <v>1180</v>
      </c>
      <c r="D25" s="14"/>
      <c r="E25" s="84">
        <f>E24</f>
        <v>1.9E-3</v>
      </c>
      <c r="F25" s="15"/>
      <c r="G25" s="14"/>
      <c r="H25">
        <f>+AX30</f>
        <v>1200</v>
      </c>
      <c r="I25">
        <f>IF(BH30&lt;10,0.1,+BH30-10)</f>
        <v>1090</v>
      </c>
      <c r="J25" s="46"/>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6"/>
      <c r="BM25" s="46"/>
      <c r="BN25" s="46"/>
      <c r="BO25" s="46"/>
      <c r="BP25" s="46"/>
      <c r="BQ25" s="46"/>
      <c r="BR25" s="46"/>
      <c r="BS25" s="46"/>
      <c r="BT25" s="46"/>
      <c r="BU25" s="46"/>
      <c r="BV25" s="46"/>
      <c r="BW25" s="46"/>
      <c r="BX25" s="46"/>
      <c r="BY25" s="46"/>
      <c r="BZ25" s="46"/>
      <c r="CA25" s="46"/>
      <c r="CB25" s="46"/>
      <c r="CC25" s="46"/>
      <c r="CD25" s="46"/>
      <c r="CE25" s="46"/>
      <c r="CF25" s="46"/>
      <c r="CG25" s="46"/>
      <c r="CH25" s="46"/>
      <c r="CI25" s="46"/>
      <c r="CJ25" s="46"/>
      <c r="CK25" s="46"/>
      <c r="CL25" s="46"/>
      <c r="CM25" s="46"/>
      <c r="CN25" s="46"/>
      <c r="CO25" s="46"/>
      <c r="CP25" s="46"/>
      <c r="CQ25" s="46"/>
      <c r="CR25" s="46"/>
      <c r="CS25" s="46"/>
      <c r="CT25" s="46"/>
      <c r="CU25" s="46"/>
      <c r="CV25" s="46"/>
      <c r="CW25" s="46"/>
      <c r="CX25" s="46"/>
      <c r="CY25" s="46"/>
      <c r="CZ25" s="46"/>
      <c r="DA25" s="46"/>
      <c r="DB25" s="46"/>
      <c r="DC25" s="46"/>
      <c r="DD25" s="46"/>
      <c r="DE25" s="46"/>
      <c r="DF25" s="46"/>
      <c r="DG25" s="46"/>
      <c r="DH25" s="46"/>
      <c r="DI25" s="46"/>
      <c r="DJ25" s="46"/>
      <c r="DK25" s="46"/>
      <c r="DL25" s="46"/>
      <c r="DM25" s="46"/>
      <c r="DN25" s="46"/>
      <c r="DO25" s="46"/>
      <c r="DP25" s="46"/>
      <c r="DQ25" s="46"/>
      <c r="DR25" s="46"/>
      <c r="DS25" s="46"/>
      <c r="DT25" s="46"/>
      <c r="DU25" s="46"/>
      <c r="DV25" s="46"/>
      <c r="DW25" s="46"/>
    </row>
    <row r="26" spans="1:127" x14ac:dyDescent="0.2">
      <c r="A26" s="16" t="s">
        <v>47</v>
      </c>
      <c r="B26" s="17" t="s">
        <v>48</v>
      </c>
      <c r="C26" s="499" t="s">
        <v>49</v>
      </c>
      <c r="D26" s="500"/>
      <c r="E26" s="500"/>
      <c r="F26" s="18" t="s">
        <v>50</v>
      </c>
      <c r="G26" s="18" t="s">
        <v>51</v>
      </c>
      <c r="J26" s="47" t="s">
        <v>51</v>
      </c>
      <c r="K26" s="47" t="s">
        <v>51</v>
      </c>
      <c r="L26" s="47" t="s">
        <v>51</v>
      </c>
      <c r="M26" s="47" t="s">
        <v>51</v>
      </c>
      <c r="N26" s="47" t="s">
        <v>51</v>
      </c>
      <c r="O26" s="47" t="s">
        <v>51</v>
      </c>
      <c r="P26" s="47" t="s">
        <v>51</v>
      </c>
      <c r="Q26" s="47" t="s">
        <v>51</v>
      </c>
      <c r="R26" s="47" t="s">
        <v>51</v>
      </c>
      <c r="S26" s="47" t="s">
        <v>51</v>
      </c>
      <c r="T26" s="47" t="s">
        <v>51</v>
      </c>
      <c r="U26" s="47" t="s">
        <v>51</v>
      </c>
      <c r="V26" s="47" t="s">
        <v>51</v>
      </c>
      <c r="W26" s="47" t="s">
        <v>51</v>
      </c>
      <c r="X26" s="47" t="s">
        <v>51</v>
      </c>
      <c r="Y26" s="47" t="s">
        <v>51</v>
      </c>
      <c r="Z26" s="47" t="s">
        <v>51</v>
      </c>
      <c r="AA26" s="47" t="s">
        <v>51</v>
      </c>
      <c r="AB26" s="47" t="s">
        <v>51</v>
      </c>
      <c r="AC26" s="47" t="s">
        <v>51</v>
      </c>
      <c r="AD26" s="47" t="s">
        <v>51</v>
      </c>
      <c r="AE26" s="47" t="s">
        <v>51</v>
      </c>
      <c r="AF26" s="47" t="s">
        <v>51</v>
      </c>
      <c r="AG26" s="47" t="s">
        <v>51</v>
      </c>
      <c r="AH26" s="47" t="s">
        <v>51</v>
      </c>
      <c r="AI26" s="47" t="s">
        <v>51</v>
      </c>
      <c r="AJ26" s="47" t="s">
        <v>51</v>
      </c>
      <c r="AK26" s="47" t="s">
        <v>51</v>
      </c>
      <c r="AL26" s="47" t="s">
        <v>51</v>
      </c>
      <c r="AM26" s="47" t="s">
        <v>51</v>
      </c>
      <c r="AN26" s="47" t="s">
        <v>51</v>
      </c>
      <c r="AO26" s="47" t="s">
        <v>51</v>
      </c>
      <c r="AP26" s="47" t="s">
        <v>51</v>
      </c>
      <c r="AQ26" s="47" t="s">
        <v>51</v>
      </c>
      <c r="AR26" s="47" t="s">
        <v>51</v>
      </c>
      <c r="AS26" s="47" t="s">
        <v>51</v>
      </c>
      <c r="AT26" s="47" t="s">
        <v>51</v>
      </c>
      <c r="AU26" s="47" t="s">
        <v>51</v>
      </c>
      <c r="AV26" s="47" t="s">
        <v>51</v>
      </c>
      <c r="AW26" s="47" t="s">
        <v>51</v>
      </c>
      <c r="AX26" s="47" t="s">
        <v>51</v>
      </c>
      <c r="AY26" s="47" t="s">
        <v>51</v>
      </c>
      <c r="AZ26" s="47" t="s">
        <v>51</v>
      </c>
      <c r="BA26" s="47" t="s">
        <v>51</v>
      </c>
      <c r="BB26" s="47" t="s">
        <v>51</v>
      </c>
      <c r="BC26" s="47" t="s">
        <v>51</v>
      </c>
      <c r="BD26" s="47" t="s">
        <v>51</v>
      </c>
      <c r="BE26" s="47" t="s">
        <v>51</v>
      </c>
      <c r="BF26" s="47" t="s">
        <v>51</v>
      </c>
      <c r="BG26" s="47" t="s">
        <v>51</v>
      </c>
      <c r="BH26" s="47" t="s">
        <v>51</v>
      </c>
      <c r="BI26" s="47" t="s">
        <v>51</v>
      </c>
      <c r="BJ26" s="47" t="s">
        <v>51</v>
      </c>
      <c r="BK26" s="47" t="s">
        <v>51</v>
      </c>
      <c r="BL26" s="47" t="s">
        <v>51</v>
      </c>
      <c r="BM26" s="47" t="s">
        <v>51</v>
      </c>
      <c r="BN26" s="47" t="s">
        <v>51</v>
      </c>
      <c r="BO26" s="47" t="s">
        <v>51</v>
      </c>
      <c r="BP26" s="47" t="s">
        <v>51</v>
      </c>
      <c r="BQ26" s="47" t="s">
        <v>51</v>
      </c>
      <c r="BR26" s="47" t="s">
        <v>51</v>
      </c>
      <c r="BS26" s="47" t="s">
        <v>51</v>
      </c>
      <c r="BT26" s="47" t="s">
        <v>51</v>
      </c>
      <c r="BU26" s="47" t="s">
        <v>51</v>
      </c>
      <c r="BV26" s="47" t="s">
        <v>51</v>
      </c>
      <c r="BW26" s="47" t="s">
        <v>51</v>
      </c>
      <c r="BX26" s="47" t="s">
        <v>51</v>
      </c>
      <c r="BY26" s="47" t="s">
        <v>51</v>
      </c>
      <c r="BZ26" s="47" t="s">
        <v>51</v>
      </c>
      <c r="CA26" s="47" t="s">
        <v>51</v>
      </c>
      <c r="CB26" s="47" t="s">
        <v>51</v>
      </c>
      <c r="CC26" s="47" t="s">
        <v>51</v>
      </c>
      <c r="CD26" s="47" t="s">
        <v>51</v>
      </c>
      <c r="CE26" s="47" t="s">
        <v>51</v>
      </c>
      <c r="CF26" s="47" t="s">
        <v>51</v>
      </c>
      <c r="CG26" s="47" t="s">
        <v>51</v>
      </c>
      <c r="CH26" s="47" t="s">
        <v>51</v>
      </c>
      <c r="CI26" s="47" t="s">
        <v>51</v>
      </c>
      <c r="CJ26" s="47" t="s">
        <v>51</v>
      </c>
      <c r="CK26" s="47" t="s">
        <v>51</v>
      </c>
      <c r="CL26" s="47" t="s">
        <v>51</v>
      </c>
      <c r="CM26" s="47" t="s">
        <v>51</v>
      </c>
      <c r="CN26" s="47" t="s">
        <v>51</v>
      </c>
      <c r="CO26" s="47" t="s">
        <v>51</v>
      </c>
      <c r="CP26" s="47" t="s">
        <v>51</v>
      </c>
      <c r="CQ26" s="47" t="s">
        <v>51</v>
      </c>
      <c r="CR26" s="47" t="s">
        <v>51</v>
      </c>
      <c r="CS26" s="47" t="s">
        <v>51</v>
      </c>
      <c r="CT26" s="47" t="s">
        <v>51</v>
      </c>
      <c r="CU26" s="47" t="s">
        <v>51</v>
      </c>
      <c r="CV26" s="47" t="s">
        <v>51</v>
      </c>
      <c r="CW26" s="47" t="s">
        <v>51</v>
      </c>
      <c r="CX26" s="47" t="s">
        <v>51</v>
      </c>
      <c r="CY26" s="47" t="s">
        <v>51</v>
      </c>
      <c r="CZ26" s="47" t="s">
        <v>51</v>
      </c>
      <c r="DA26" s="47" t="s">
        <v>51</v>
      </c>
      <c r="DB26" s="47" t="s">
        <v>51</v>
      </c>
      <c r="DC26" s="47" t="s">
        <v>51</v>
      </c>
      <c r="DD26" s="47" t="s">
        <v>51</v>
      </c>
      <c r="DE26" s="47" t="s">
        <v>51</v>
      </c>
      <c r="DF26" s="47" t="s">
        <v>51</v>
      </c>
      <c r="DG26" s="47" t="s">
        <v>51</v>
      </c>
      <c r="DH26" s="47" t="s">
        <v>51</v>
      </c>
      <c r="DI26" s="47" t="s">
        <v>51</v>
      </c>
      <c r="DJ26" s="47" t="s">
        <v>51</v>
      </c>
      <c r="DK26" s="47" t="s">
        <v>51</v>
      </c>
      <c r="DL26" s="47" t="s">
        <v>51</v>
      </c>
      <c r="DM26" s="47" t="s">
        <v>51</v>
      </c>
      <c r="DN26" s="47" t="s">
        <v>51</v>
      </c>
      <c r="DO26" s="47" t="s">
        <v>51</v>
      </c>
      <c r="DP26" s="47" t="s">
        <v>51</v>
      </c>
      <c r="DQ26" s="47" t="s">
        <v>51</v>
      </c>
      <c r="DR26" s="47" t="s">
        <v>51</v>
      </c>
      <c r="DS26" s="47" t="s">
        <v>51</v>
      </c>
      <c r="DT26" s="47" t="s">
        <v>51</v>
      </c>
      <c r="DU26" s="47" t="s">
        <v>51</v>
      </c>
      <c r="DV26" s="47" t="s">
        <v>51</v>
      </c>
      <c r="DW26" s="47" t="s">
        <v>51</v>
      </c>
    </row>
    <row r="27" spans="1:127" ht="21" x14ac:dyDescent="0.55000000000000004">
      <c r="A27" s="19"/>
      <c r="B27" s="20" t="s">
        <v>52</v>
      </c>
      <c r="C27" s="492" t="s">
        <v>53</v>
      </c>
      <c r="D27" s="493"/>
      <c r="E27" s="493"/>
      <c r="F27" s="291" t="s">
        <v>54</v>
      </c>
      <c r="G27" s="22">
        <f>+G29*G53*G54*G55/2</f>
        <v>4.8483705220321758</v>
      </c>
      <c r="I27" s="61">
        <f>+G29</f>
        <v>100</v>
      </c>
      <c r="J27" s="22">
        <f t="shared" ref="J27:BU27" si="4">+J29*J53*J54*J55/2</f>
        <v>1.9956334002214759E-3</v>
      </c>
      <c r="K27" s="22">
        <f t="shared" si="4"/>
        <v>0</v>
      </c>
      <c r="L27" s="22">
        <f t="shared" si="4"/>
        <v>0</v>
      </c>
      <c r="M27" s="22">
        <f t="shared" si="4"/>
        <v>0</v>
      </c>
      <c r="N27" s="22">
        <f t="shared" si="4"/>
        <v>0</v>
      </c>
      <c r="O27" s="22">
        <f t="shared" si="4"/>
        <v>0</v>
      </c>
      <c r="P27" s="22">
        <f t="shared" si="4"/>
        <v>0</v>
      </c>
      <c r="Q27" s="22">
        <f t="shared" si="4"/>
        <v>0</v>
      </c>
      <c r="R27" s="22">
        <f t="shared" si="4"/>
        <v>0</v>
      </c>
      <c r="S27" s="22">
        <f t="shared" si="4"/>
        <v>0</v>
      </c>
      <c r="T27" s="22">
        <f t="shared" si="4"/>
        <v>0</v>
      </c>
      <c r="U27" s="22">
        <f t="shared" si="4"/>
        <v>2.4136479222045836E-74</v>
      </c>
      <c r="V27" s="22">
        <f t="shared" si="4"/>
        <v>0</v>
      </c>
      <c r="W27" s="22">
        <f t="shared" si="4"/>
        <v>0</v>
      </c>
      <c r="X27" s="22">
        <f t="shared" si="4"/>
        <v>0</v>
      </c>
      <c r="Y27" s="22">
        <f t="shared" si="4"/>
        <v>0</v>
      </c>
      <c r="Z27" s="22">
        <f t="shared" si="4"/>
        <v>0</v>
      </c>
      <c r="AA27" s="22">
        <f t="shared" si="4"/>
        <v>0</v>
      </c>
      <c r="AB27" s="22">
        <f t="shared" si="4"/>
        <v>0</v>
      </c>
      <c r="AC27" s="22">
        <f t="shared" si="4"/>
        <v>0</v>
      </c>
      <c r="AD27" s="22">
        <f t="shared" si="4"/>
        <v>6.4753276820997052E-3</v>
      </c>
      <c r="AE27" s="22">
        <f t="shared" si="4"/>
        <v>9.8503542385947145E-6</v>
      </c>
      <c r="AF27" s="22">
        <f t="shared" si="4"/>
        <v>6.2509570298705685E-9</v>
      </c>
      <c r="AG27" s="22">
        <f t="shared" si="4"/>
        <v>2.5857417214797795E-13</v>
      </c>
      <c r="AH27" s="22">
        <f t="shared" si="4"/>
        <v>2.9893479197295198E-19</v>
      </c>
      <c r="AI27" s="22">
        <f t="shared" si="4"/>
        <v>7.5556680607982271E-27</v>
      </c>
      <c r="AJ27" s="22">
        <f t="shared" si="4"/>
        <v>3.8316455385214698E-36</v>
      </c>
      <c r="AK27" s="22">
        <f t="shared" si="4"/>
        <v>3.7527974171163815E-47</v>
      </c>
      <c r="AL27" s="22">
        <f t="shared" si="4"/>
        <v>6.9580806073303891E-60</v>
      </c>
      <c r="AM27" s="22">
        <f t="shared" si="4"/>
        <v>2.4136479222045836E-74</v>
      </c>
      <c r="AN27" s="22">
        <f t="shared" si="4"/>
        <v>9.8503542385947145E-6</v>
      </c>
      <c r="AO27" s="22">
        <f t="shared" si="4"/>
        <v>1.8978840736501326E-5</v>
      </c>
      <c r="AP27" s="22">
        <f t="shared" si="4"/>
        <v>3.6366857535904594E-5</v>
      </c>
      <c r="AQ27" s="22">
        <f t="shared" si="4"/>
        <v>6.9435371383420519E-5</v>
      </c>
      <c r="AR27" s="22">
        <f t="shared" si="4"/>
        <v>1.3231256234211272E-4</v>
      </c>
      <c r="AS27" s="22">
        <f t="shared" si="4"/>
        <v>2.5197607692424898E-4</v>
      </c>
      <c r="AT27" s="22">
        <f t="shared" si="4"/>
        <v>4.8011643373867057E-4</v>
      </c>
      <c r="AU27" s="22">
        <f t="shared" si="4"/>
        <v>9.1616689814510717E-4</v>
      </c>
      <c r="AV27" s="22">
        <f t="shared" si="4"/>
        <v>1.7522838040847873E-3</v>
      </c>
      <c r="AW27" s="22">
        <f t="shared" si="4"/>
        <v>3.3618586859133783E-3</v>
      </c>
      <c r="AX27" s="22">
        <f t="shared" si="4"/>
        <v>1.7522838040847873E-3</v>
      </c>
      <c r="AY27" s="22">
        <f t="shared" si="4"/>
        <v>1.8699746325228025E-3</v>
      </c>
      <c r="AZ27" s="22">
        <f t="shared" si="4"/>
        <v>1.9956334002214759E-3</v>
      </c>
      <c r="BA27" s="22">
        <f t="shared" si="4"/>
        <v>2.1298054785112686E-3</v>
      </c>
      <c r="BB27" s="22">
        <f t="shared" si="4"/>
        <v>2.2730740896099648E-3</v>
      </c>
      <c r="BC27" s="22">
        <f t="shared" si="4"/>
        <v>2.4260629802285486E-3</v>
      </c>
      <c r="BD27" s="22">
        <f t="shared" si="4"/>
        <v>2.5894392883267976E-3</v>
      </c>
      <c r="BE27" s="22">
        <f t="shared" si="4"/>
        <v>2.7639166173835531E-3</v>
      </c>
      <c r="BF27" s="22">
        <f t="shared" si="4"/>
        <v>2.9502583336555358E-3</v>
      </c>
      <c r="BG27" s="22">
        <f t="shared" si="4"/>
        <v>3.1492811030975586E-3</v>
      </c>
      <c r="BH27" s="22">
        <f t="shared" si="4"/>
        <v>3.3618586859133783E-3</v>
      </c>
      <c r="BI27" s="22">
        <f t="shared" si="4"/>
        <v>1.9317747953156571E-3</v>
      </c>
      <c r="BJ27" s="22">
        <f t="shared" si="4"/>
        <v>1.9443796569033655E-3</v>
      </c>
      <c r="BK27" s="22">
        <f t="shared" si="4"/>
        <v>1.9570673957583682E-3</v>
      </c>
      <c r="BL27" s="22">
        <f t="shared" si="4"/>
        <v>1.96983856245479E-3</v>
      </c>
      <c r="BM27" s="22">
        <f t="shared" si="4"/>
        <v>1.9826937112723039E-3</v>
      </c>
      <c r="BN27" s="22">
        <f t="shared" si="4"/>
        <v>1.9956334002214759E-3</v>
      </c>
      <c r="BO27" s="22">
        <f t="shared" si="4"/>
        <v>2.0086581910692919E-3</v>
      </c>
      <c r="BP27" s="22">
        <f t="shared" si="4"/>
        <v>2.0217686493648572E-3</v>
      </c>
      <c r="BQ27" s="22">
        <f t="shared" si="4"/>
        <v>2.0349653444652937E-3</v>
      </c>
      <c r="BR27" s="22">
        <f t="shared" si="4"/>
        <v>2.0482488495617919E-3</v>
      </c>
      <c r="BS27" s="22">
        <f t="shared" si="4"/>
        <v>2.0616197417058662E-3</v>
      </c>
      <c r="BT27" s="22">
        <f t="shared" si="4"/>
        <v>2.0750786018357836E-3</v>
      </c>
      <c r="BU27" s="22">
        <f t="shared" si="4"/>
        <v>2.0886260148031796E-3</v>
      </c>
      <c r="BV27" s="22">
        <f t="shared" ref="BV27:CD27" si="5">+BV29*BV53*BV54*BV55/2</f>
        <v>2.102262569399859E-3</v>
      </c>
      <c r="BW27" s="22">
        <f t="shared" si="5"/>
        <v>2.1159888583847869E-3</v>
      </c>
      <c r="BX27" s="22">
        <f t="shared" si="5"/>
        <v>2.1298054785112686E-3</v>
      </c>
      <c r="BY27" s="22">
        <f t="shared" si="5"/>
        <v>2.1437130305543045E-3</v>
      </c>
      <c r="BZ27" s="22">
        <f t="shared" si="5"/>
        <v>2.1577121193381691E-3</v>
      </c>
      <c r="CA27" s="22">
        <f t="shared" si="5"/>
        <v>2.1718033537641559E-3</v>
      </c>
      <c r="CB27" s="22">
        <f t="shared" si="5"/>
        <v>2.1859873468385192E-3</v>
      </c>
      <c r="CC27" s="22">
        <f t="shared" si="5"/>
        <v>2.2002647157006207E-3</v>
      </c>
      <c r="CD27" s="22">
        <f t="shared" si="5"/>
        <v>1.9956334002214759E-3</v>
      </c>
      <c r="CE27" s="82">
        <f>IF(+CE29*CE53*CE54*CE55/2&lt;0.0000000001,0.0000000001,+CE29*CE53*CE54*CE55/2)</f>
        <v>73.198612076607461</v>
      </c>
      <c r="CF27" s="82">
        <f>IF(+CF29*CF53*CF54*CF55/2&lt;0.0000000001,0.0000000001,+CF29*CF53*CF54*CF55/2)</f>
        <v>20.737991927751121</v>
      </c>
      <c r="CG27" s="82">
        <f t="shared" ref="CG27:DD27" si="6">IF(+CG29*CG53*CG54*CG55/2&lt;0.0000000001,0.0000000001,+CG29*CG53*CG54*CG55/2)</f>
        <v>13.479019389445561</v>
      </c>
      <c r="CH27" s="82">
        <f t="shared" si="6"/>
        <v>7.970332224613502</v>
      </c>
      <c r="CI27" s="82">
        <f t="shared" si="6"/>
        <v>5.4295485018242085</v>
      </c>
      <c r="CJ27" s="82">
        <f t="shared" si="6"/>
        <v>3.9208181202478363</v>
      </c>
      <c r="CK27" s="82">
        <f t="shared" si="6"/>
        <v>2.9235042042238462</v>
      </c>
      <c r="CL27" s="82">
        <f t="shared" si="6"/>
        <v>0.83147098414662302</v>
      </c>
      <c r="CM27" s="82">
        <f t="shared" si="6"/>
        <v>0.27293454708444898</v>
      </c>
      <c r="CN27" s="82">
        <f t="shared" si="6"/>
        <v>9.5015425279299084E-2</v>
      </c>
      <c r="CO27" s="82">
        <f t="shared" si="6"/>
        <v>3.4159974116007172E-2</v>
      </c>
      <c r="CP27" s="82">
        <f t="shared" si="6"/>
        <v>1.2533564073410282E-2</v>
      </c>
      <c r="CQ27" s="82">
        <f t="shared" si="6"/>
        <v>4.6631858710222303E-3</v>
      </c>
      <c r="CR27" s="82">
        <f t="shared" si="6"/>
        <v>1.7522838040847873E-3</v>
      </c>
      <c r="CS27" s="82">
        <f t="shared" si="6"/>
        <v>6.630665263317421E-4</v>
      </c>
      <c r="CT27" s="82">
        <f t="shared" si="6"/>
        <v>2.5197607692424898E-4</v>
      </c>
      <c r="CU27" s="82">
        <f t="shared" si="6"/>
        <v>9.5864572729394132E-5</v>
      </c>
      <c r="CV27" s="82">
        <f t="shared" si="6"/>
        <v>3.6366857535904594E-5</v>
      </c>
      <c r="CW27" s="82">
        <f t="shared" si="6"/>
        <v>1.3684028787601432E-5</v>
      </c>
      <c r="CX27" s="82">
        <f t="shared" si="6"/>
        <v>5.0737575490805889E-6</v>
      </c>
      <c r="CY27" s="82">
        <f t="shared" si="6"/>
        <v>1.8396970361191765E-6</v>
      </c>
      <c r="CZ27" s="82">
        <f t="shared" si="6"/>
        <v>6.4701557745604601E-7</v>
      </c>
      <c r="DA27" s="82">
        <f t="shared" si="6"/>
        <v>2.1892005359596435E-7</v>
      </c>
      <c r="DB27" s="82">
        <f t="shared" si="6"/>
        <v>7.0715633293085829E-8</v>
      </c>
      <c r="DC27" s="82">
        <f t="shared" si="6"/>
        <v>2.1657205196714335E-8</v>
      </c>
      <c r="DD27" s="82">
        <f t="shared" si="6"/>
        <v>6.2509570298705685E-9</v>
      </c>
      <c r="DE27" s="22">
        <f t="shared" ref="DE27:DW27" si="7">+DE29*DE53*DE54*DE55/2</f>
        <v>3.7849118624725284E-62</v>
      </c>
      <c r="DF27" s="22">
        <f t="shared" si="7"/>
        <v>1.6763019035125327E-24</v>
      </c>
      <c r="DG27" s="22">
        <f t="shared" si="7"/>
        <v>4.3152949698725601E-12</v>
      </c>
      <c r="DH27" s="22">
        <f t="shared" si="7"/>
        <v>3.2763206534762588E-6</v>
      </c>
      <c r="DI27" s="22">
        <f t="shared" si="7"/>
        <v>1.5308481410932872E-4</v>
      </c>
      <c r="DJ27" s="22">
        <f t="shared" si="7"/>
        <v>6.6931876524015642E-4</v>
      </c>
      <c r="DK27" s="22">
        <f t="shared" si="7"/>
        <v>1.2206109120025176E-3</v>
      </c>
      <c r="DL27" s="22">
        <f t="shared" si="7"/>
        <v>1.5459031442193927E-3</v>
      </c>
      <c r="DM27" s="22">
        <f t="shared" si="7"/>
        <v>1.732974010724572E-3</v>
      </c>
      <c r="DN27" s="22">
        <f t="shared" si="7"/>
        <v>1.7522838040847873E-3</v>
      </c>
      <c r="DO27" s="22">
        <f t="shared" si="7"/>
        <v>1.7537778010887303E-3</v>
      </c>
      <c r="DP27" s="22">
        <f t="shared" si="7"/>
        <v>1.7538244053550702E-3</v>
      </c>
      <c r="DQ27" s="22">
        <f t="shared" si="7"/>
        <v>1.7538256801399475E-3</v>
      </c>
      <c r="DR27" s="22">
        <f t="shared" si="7"/>
        <v>1.753825712508639E-3</v>
      </c>
      <c r="DS27" s="22">
        <f t="shared" si="7"/>
        <v>1.7538257132938015E-3</v>
      </c>
      <c r="DT27" s="22">
        <f t="shared" si="7"/>
        <v>1.7538257133122882E-3</v>
      </c>
      <c r="DU27" s="22">
        <f t="shared" si="7"/>
        <v>1.7538257133127145E-3</v>
      </c>
      <c r="DV27" s="22">
        <f t="shared" si="7"/>
        <v>1.7538257133127241E-3</v>
      </c>
      <c r="DW27" s="22">
        <f t="shared" si="7"/>
        <v>1.7538257133127241E-3</v>
      </c>
    </row>
    <row r="28" spans="1:127" ht="21" x14ac:dyDescent="0.55000000000000004">
      <c r="A28" s="19"/>
      <c r="B28" s="20" t="s">
        <v>55</v>
      </c>
      <c r="C28" s="492" t="s">
        <v>53</v>
      </c>
      <c r="D28" s="493"/>
      <c r="E28" s="493"/>
      <c r="F28" s="291" t="s">
        <v>54</v>
      </c>
      <c r="G28" s="22">
        <f>+G29*G53*G55</f>
        <v>4.8483707587691525</v>
      </c>
      <c r="J28" s="22">
        <f t="shared" ref="J28:BU28" si="8">+J29*J53*J55</f>
        <v>1.9971644106670035E-3</v>
      </c>
      <c r="K28" s="22">
        <f t="shared" si="8"/>
        <v>3.5906736401512603E-265</v>
      </c>
      <c r="L28" s="22">
        <f t="shared" si="8"/>
        <v>0</v>
      </c>
      <c r="M28" s="22">
        <f t="shared" si="8"/>
        <v>0</v>
      </c>
      <c r="N28" s="22">
        <f t="shared" si="8"/>
        <v>0</v>
      </c>
      <c r="O28" s="22">
        <f t="shared" si="8"/>
        <v>0</v>
      </c>
      <c r="P28" s="22">
        <f t="shared" si="8"/>
        <v>0</v>
      </c>
      <c r="Q28" s="22">
        <f t="shared" si="8"/>
        <v>0</v>
      </c>
      <c r="R28" s="22">
        <f t="shared" si="8"/>
        <v>0</v>
      </c>
      <c r="S28" s="22">
        <f t="shared" si="8"/>
        <v>0</v>
      </c>
      <c r="T28" s="22">
        <f t="shared" si="8"/>
        <v>0</v>
      </c>
      <c r="U28" s="22">
        <f t="shared" si="8"/>
        <v>3.6380125866821869E-27</v>
      </c>
      <c r="V28" s="22">
        <f t="shared" si="8"/>
        <v>1.0491362673799736E-53</v>
      </c>
      <c r="W28" s="22">
        <f t="shared" si="8"/>
        <v>3.4935418953608338E-80</v>
      </c>
      <c r="X28" s="22">
        <f t="shared" si="8"/>
        <v>1.2338873689899949E-106</v>
      </c>
      <c r="Y28" s="22">
        <f t="shared" si="8"/>
        <v>4.5008976931028675E-133</v>
      </c>
      <c r="Z28" s="22">
        <f t="shared" si="8"/>
        <v>1.675664222313925E-159</v>
      </c>
      <c r="AA28" s="22">
        <f t="shared" si="8"/>
        <v>6.3269149231546498E-186</v>
      </c>
      <c r="AB28" s="22">
        <f t="shared" si="8"/>
        <v>2.4136503658734446E-212</v>
      </c>
      <c r="AC28" s="22">
        <f t="shared" si="8"/>
        <v>9.2806074044081353E-239</v>
      </c>
      <c r="AD28" s="22">
        <f t="shared" si="8"/>
        <v>6.476679631122164E-3</v>
      </c>
      <c r="AE28" s="22">
        <f t="shared" si="8"/>
        <v>1.0517934657504793E-5</v>
      </c>
      <c r="AF28" s="22">
        <f t="shared" si="8"/>
        <v>1.9721853810226615E-8</v>
      </c>
      <c r="AG28" s="22">
        <f t="shared" si="8"/>
        <v>3.9222360233861356E-11</v>
      </c>
      <c r="AH28" s="22">
        <f t="shared" si="8"/>
        <v>8.0562152061044219E-14</v>
      </c>
      <c r="AI28" s="22">
        <f t="shared" si="8"/>
        <v>1.6888507441619892E-16</v>
      </c>
      <c r="AJ28" s="22">
        <f t="shared" si="8"/>
        <v>3.5906067800958039E-19</v>
      </c>
      <c r="AK28" s="22">
        <f t="shared" si="8"/>
        <v>7.7129640384853754E-22</v>
      </c>
      <c r="AL28" s="22">
        <f t="shared" si="8"/>
        <v>1.6699140533183445E-24</v>
      </c>
      <c r="AM28" s="22">
        <f t="shared" si="8"/>
        <v>3.6380125866821869E-27</v>
      </c>
      <c r="AN28" s="22">
        <f t="shared" si="8"/>
        <v>1.0517934657504793E-5</v>
      </c>
      <c r="AO28" s="22">
        <f t="shared" si="8"/>
        <v>1.9813513868817176E-5</v>
      </c>
      <c r="AP28" s="22">
        <f t="shared" si="8"/>
        <v>3.7376155166282955E-5</v>
      </c>
      <c r="AQ28" s="22">
        <f t="shared" si="8"/>
        <v>7.0615278722863353E-5</v>
      </c>
      <c r="AR28" s="22">
        <f t="shared" si="8"/>
        <v>1.3364571511372217E-4</v>
      </c>
      <c r="AS28" s="22">
        <f t="shared" si="8"/>
        <v>2.5343164916217923E-4</v>
      </c>
      <c r="AT28" s="22">
        <f t="shared" si="8"/>
        <v>4.8165200404294643E-4</v>
      </c>
      <c r="AU28" s="22">
        <f t="shared" si="8"/>
        <v>9.1773218097241857E-4</v>
      </c>
      <c r="AV28" s="22">
        <f t="shared" si="8"/>
        <v>1.7538257133127245E-3</v>
      </c>
      <c r="AW28" s="22">
        <f t="shared" si="8"/>
        <v>3.3633268811536308E-3</v>
      </c>
      <c r="AX28" s="22">
        <f t="shared" si="8"/>
        <v>1.7538257133127245E-3</v>
      </c>
      <c r="AY28" s="22">
        <f t="shared" si="8"/>
        <v>1.8715113433102803E-3</v>
      </c>
      <c r="AZ28" s="22">
        <f t="shared" si="8"/>
        <v>1.9971644106670035E-3</v>
      </c>
      <c r="BA28" s="22">
        <f t="shared" si="8"/>
        <v>2.1313302929994032E-3</v>
      </c>
      <c r="BB28" s="22">
        <f t="shared" si="8"/>
        <v>2.274592219310635E-3</v>
      </c>
      <c r="BC28" s="22">
        <f t="shared" si="8"/>
        <v>2.4275739435843419E-3</v>
      </c>
      <c r="BD28" s="22">
        <f t="shared" si="8"/>
        <v>2.5909426115274031E-3</v>
      </c>
      <c r="BE28" s="22">
        <f t="shared" si="8"/>
        <v>2.7654118348265731E-3</v>
      </c>
      <c r="BF28" s="22">
        <f t="shared" si="8"/>
        <v>2.9517449883929158E-3</v>
      </c>
      <c r="BG28" s="22">
        <f t="shared" si="8"/>
        <v>3.1507587472669298E-3</v>
      </c>
      <c r="BH28" s="22">
        <f t="shared" si="8"/>
        <v>3.3633268811536308E-3</v>
      </c>
      <c r="BI28" s="22">
        <f t="shared" si="8"/>
        <v>1.9333087182888059E-3</v>
      </c>
      <c r="BJ28" s="22">
        <f t="shared" si="8"/>
        <v>1.9459130073228535E-3</v>
      </c>
      <c r="BK28" s="22">
        <f t="shared" si="8"/>
        <v>1.9586001686418761E-3</v>
      </c>
      <c r="BL28" s="22">
        <f t="shared" si="8"/>
        <v>1.9713707528263599E-3</v>
      </c>
      <c r="BM28" s="22">
        <f t="shared" si="8"/>
        <v>1.9842253141623928E-3</v>
      </c>
      <c r="BN28" s="22">
        <f t="shared" si="8"/>
        <v>1.9971644106670035E-3</v>
      </c>
      <c r="BO28" s="22">
        <f t="shared" si="8"/>
        <v>2.0101886041136914E-3</v>
      </c>
      <c r="BP28" s="22">
        <f t="shared" si="8"/>
        <v>2.0232984600581263E-3</v>
      </c>
      <c r="BQ28" s="22">
        <f t="shared" si="8"/>
        <v>2.0364945478640426E-3</v>
      </c>
      <c r="BR28" s="22">
        <f t="shared" si="8"/>
        <v>2.0497774407292938E-3</v>
      </c>
      <c r="BS28" s="22">
        <f t="shared" si="8"/>
        <v>2.0631477157121076E-3</v>
      </c>
      <c r="BT28" s="22">
        <f t="shared" si="8"/>
        <v>2.0766059537575131E-3</v>
      </c>
      <c r="BU28" s="22">
        <f t="shared" si="8"/>
        <v>2.0901527397239575E-3</v>
      </c>
      <c r="BV28" s="22">
        <f t="shared" ref="BV28:DW28" si="9">+BV29*BV53*BV55</f>
        <v>2.103788662410106E-3</v>
      </c>
      <c r="BW28" s="22">
        <f t="shared" si="9"/>
        <v>2.1175143145818328E-3</v>
      </c>
      <c r="BX28" s="22">
        <f t="shared" si="9"/>
        <v>2.1313302929994032E-3</v>
      </c>
      <c r="BY28" s="22">
        <f t="shared" si="9"/>
        <v>2.1452371984448252E-3</v>
      </c>
      <c r="BZ28" s="22">
        <f t="shared" si="9"/>
        <v>2.1592356357494299E-3</v>
      </c>
      <c r="CA28" s="22">
        <f t="shared" si="9"/>
        <v>2.1733262138216147E-3</v>
      </c>
      <c r="CB28" s="22">
        <f t="shared" si="9"/>
        <v>2.1875095456747886E-3</v>
      </c>
      <c r="CC28" s="22">
        <f t="shared" si="9"/>
        <v>2.2017862484555151E-3</v>
      </c>
      <c r="CD28" s="22">
        <f t="shared" si="9"/>
        <v>1.9971644106670035E-3</v>
      </c>
      <c r="CE28" s="22">
        <f t="shared" si="9"/>
        <v>73.19861325345218</v>
      </c>
      <c r="CF28" s="22">
        <f t="shared" si="9"/>
        <v>20.737992318786237</v>
      </c>
      <c r="CG28" s="22">
        <f t="shared" si="9"/>
        <v>13.479019690688618</v>
      </c>
      <c r="CH28" s="22">
        <f t="shared" si="9"/>
        <v>7.9703324741948842</v>
      </c>
      <c r="CI28" s="22">
        <f t="shared" si="9"/>
        <v>5.429548739209614</v>
      </c>
      <c r="CJ28" s="22">
        <f t="shared" si="9"/>
        <v>3.9208183587541634</v>
      </c>
      <c r="CK28" s="22">
        <f t="shared" si="9"/>
        <v>2.9235044507932018</v>
      </c>
      <c r="CL28" s="22">
        <f t="shared" si="9"/>
        <v>0.83147132507626054</v>
      </c>
      <c r="CM28" s="22">
        <f t="shared" si="9"/>
        <v>0.27293504572456739</v>
      </c>
      <c r="CN28" s="22">
        <f t="shared" si="9"/>
        <v>9.5016134376778569E-2</v>
      </c>
      <c r="CO28" s="22">
        <f t="shared" si="9"/>
        <v>3.4160929226818119E-2</v>
      </c>
      <c r="CP28" s="22">
        <f t="shared" si="9"/>
        <v>1.2534768783870628E-2</v>
      </c>
      <c r="CQ28" s="22">
        <f t="shared" si="9"/>
        <v>4.6646006057194161E-3</v>
      </c>
      <c r="CR28" s="22">
        <f t="shared" si="9"/>
        <v>1.7538257133127245E-3</v>
      </c>
      <c r="CS28" s="22">
        <f t="shared" si="9"/>
        <v>6.6462354264591901E-4</v>
      </c>
      <c r="CT28" s="22">
        <f t="shared" si="9"/>
        <v>2.5343164916217923E-4</v>
      </c>
      <c r="CU28" s="22">
        <f t="shared" si="9"/>
        <v>9.712413472156092E-5</v>
      </c>
      <c r="CV28" s="22">
        <f t="shared" si="9"/>
        <v>3.7376155166282955E-5</v>
      </c>
      <c r="CW28" s="22">
        <f t="shared" si="9"/>
        <v>1.443359815053992E-5</v>
      </c>
      <c r="CX28" s="22">
        <f t="shared" si="9"/>
        <v>5.5903983450540264E-6</v>
      </c>
      <c r="CY28" s="22">
        <f t="shared" si="9"/>
        <v>2.1708068723519218E-6</v>
      </c>
      <c r="CZ28" s="22">
        <f t="shared" si="9"/>
        <v>8.448245229469487E-7</v>
      </c>
      <c r="DA28" s="22">
        <f t="shared" si="9"/>
        <v>3.2942870004113584E-7</v>
      </c>
      <c r="DB28" s="22">
        <f t="shared" si="9"/>
        <v>1.2867932804068094E-7</v>
      </c>
      <c r="DC28" s="22">
        <f t="shared" si="9"/>
        <v>5.0341618330985581E-8</v>
      </c>
      <c r="DD28" s="22">
        <f t="shared" si="9"/>
        <v>1.9721853810226615E-8</v>
      </c>
      <c r="DE28" s="22">
        <f t="shared" si="9"/>
        <v>1.7538257133127245E-3</v>
      </c>
      <c r="DF28" s="22">
        <f t="shared" si="9"/>
        <v>1.7538257133127245E-3</v>
      </c>
      <c r="DG28" s="22">
        <f t="shared" si="9"/>
        <v>1.7538257133127245E-3</v>
      </c>
      <c r="DH28" s="22">
        <f t="shared" si="9"/>
        <v>1.7538257133127245E-3</v>
      </c>
      <c r="DI28" s="22">
        <f t="shared" si="9"/>
        <v>1.7538257133127245E-3</v>
      </c>
      <c r="DJ28" s="22">
        <f t="shared" si="9"/>
        <v>1.7538257133127245E-3</v>
      </c>
      <c r="DK28" s="22">
        <f t="shared" si="9"/>
        <v>1.7538257133127245E-3</v>
      </c>
      <c r="DL28" s="22">
        <f t="shared" si="9"/>
        <v>1.7538257133127245E-3</v>
      </c>
      <c r="DM28" s="22">
        <f t="shared" si="9"/>
        <v>1.7538257133127245E-3</v>
      </c>
      <c r="DN28" s="22">
        <f t="shared" si="9"/>
        <v>1.7538257133127245E-3</v>
      </c>
      <c r="DO28" s="22">
        <f t="shared" si="9"/>
        <v>1.7538257133127245E-3</v>
      </c>
      <c r="DP28" s="22">
        <f t="shared" si="9"/>
        <v>1.7538257133127245E-3</v>
      </c>
      <c r="DQ28" s="22">
        <f t="shared" si="9"/>
        <v>1.7538257133127245E-3</v>
      </c>
      <c r="DR28" s="22">
        <f t="shared" si="9"/>
        <v>1.7538257133127245E-3</v>
      </c>
      <c r="DS28" s="22">
        <f t="shared" si="9"/>
        <v>1.7538257133127245E-3</v>
      </c>
      <c r="DT28" s="22">
        <f t="shared" si="9"/>
        <v>1.7538257133127245E-3</v>
      </c>
      <c r="DU28" s="22">
        <f t="shared" si="9"/>
        <v>1.7538257133127245E-3</v>
      </c>
      <c r="DV28" s="22">
        <f t="shared" si="9"/>
        <v>1.7538257133127245E-3</v>
      </c>
      <c r="DW28" s="22">
        <f t="shared" si="9"/>
        <v>1.7538257133127245E-3</v>
      </c>
    </row>
    <row r="29" spans="1:127" ht="18" x14ac:dyDescent="0.2">
      <c r="A29" s="16">
        <f>入力シート_四塩化炭素!Q9</f>
        <v>100</v>
      </c>
      <c r="B29" s="23" t="s">
        <v>56</v>
      </c>
      <c r="C29" s="492" t="s">
        <v>57</v>
      </c>
      <c r="D29" s="493"/>
      <c r="E29" s="493"/>
      <c r="F29" s="1" t="s">
        <v>54</v>
      </c>
      <c r="G29" s="72">
        <f>IF(A29="",1,A29)</f>
        <v>100</v>
      </c>
      <c r="J29" s="51">
        <f t="shared" ref="J29:J32" si="10">G29</f>
        <v>100</v>
      </c>
      <c r="K29" s="50">
        <f t="shared" ref="K29:N29" si="11">+J29</f>
        <v>100</v>
      </c>
      <c r="L29" s="50">
        <f t="shared" si="11"/>
        <v>100</v>
      </c>
      <c r="M29" s="50">
        <f t="shared" si="11"/>
        <v>100</v>
      </c>
      <c r="N29" s="50">
        <f t="shared" si="11"/>
        <v>100</v>
      </c>
      <c r="O29" s="50">
        <f>+J29</f>
        <v>100</v>
      </c>
      <c r="P29" s="50">
        <f>+K29</f>
        <v>100</v>
      </c>
      <c r="Q29" s="50">
        <f>+L29</f>
        <v>100</v>
      </c>
      <c r="R29" s="50">
        <f>+L29</f>
        <v>100</v>
      </c>
      <c r="S29" s="50">
        <f>+M29</f>
        <v>100</v>
      </c>
      <c r="T29" s="50">
        <f>+N29</f>
        <v>100</v>
      </c>
      <c r="U29" s="50">
        <f>G29</f>
        <v>100</v>
      </c>
      <c r="V29" s="50">
        <f>+U29</f>
        <v>100</v>
      </c>
      <c r="W29" s="50">
        <f t="shared" ref="W29:AG29" si="12">+V29</f>
        <v>100</v>
      </c>
      <c r="X29" s="50">
        <f t="shared" si="12"/>
        <v>100</v>
      </c>
      <c r="Y29" s="50">
        <f t="shared" si="12"/>
        <v>100</v>
      </c>
      <c r="Z29" s="50">
        <f t="shared" si="12"/>
        <v>100</v>
      </c>
      <c r="AA29" s="50">
        <f t="shared" si="12"/>
        <v>100</v>
      </c>
      <c r="AB29" s="50">
        <f t="shared" si="12"/>
        <v>100</v>
      </c>
      <c r="AC29" s="50">
        <f t="shared" si="12"/>
        <v>100</v>
      </c>
      <c r="AD29" s="50">
        <f t="shared" si="12"/>
        <v>100</v>
      </c>
      <c r="AE29" s="50">
        <f t="shared" si="12"/>
        <v>100</v>
      </c>
      <c r="AF29" s="50">
        <f t="shared" si="12"/>
        <v>100</v>
      </c>
      <c r="AG29" s="50">
        <f t="shared" si="12"/>
        <v>100</v>
      </c>
      <c r="AH29" s="50">
        <f>+AC29</f>
        <v>100</v>
      </c>
      <c r="AI29" s="50">
        <f>+AD29</f>
        <v>100</v>
      </c>
      <c r="AJ29" s="50">
        <f>+AE29</f>
        <v>100</v>
      </c>
      <c r="AK29" s="50">
        <f>+AE29</f>
        <v>100</v>
      </c>
      <c r="AL29" s="50">
        <f>+AF29</f>
        <v>100</v>
      </c>
      <c r="AM29" s="50">
        <f>+AG29</f>
        <v>100</v>
      </c>
      <c r="AN29" s="50">
        <f t="shared" ref="AN29:BF29" si="13">+AM29</f>
        <v>100</v>
      </c>
      <c r="AO29" s="50">
        <f t="shared" si="13"/>
        <v>100</v>
      </c>
      <c r="AP29" s="50">
        <f t="shared" si="13"/>
        <v>100</v>
      </c>
      <c r="AQ29" s="50">
        <f t="shared" si="13"/>
        <v>100</v>
      </c>
      <c r="AR29" s="50">
        <f t="shared" si="13"/>
        <v>100</v>
      </c>
      <c r="AS29" s="50">
        <f t="shared" si="13"/>
        <v>100</v>
      </c>
      <c r="AT29" s="50">
        <f t="shared" si="13"/>
        <v>100</v>
      </c>
      <c r="AU29" s="50">
        <f t="shared" si="13"/>
        <v>100</v>
      </c>
      <c r="AV29" s="50">
        <f t="shared" si="13"/>
        <v>100</v>
      </c>
      <c r="AW29" s="50">
        <f t="shared" si="13"/>
        <v>100</v>
      </c>
      <c r="AX29" s="50">
        <f t="shared" si="13"/>
        <v>100</v>
      </c>
      <c r="AY29" s="50">
        <f t="shared" si="13"/>
        <v>100</v>
      </c>
      <c r="AZ29" s="50">
        <f t="shared" si="13"/>
        <v>100</v>
      </c>
      <c r="BA29" s="50">
        <f t="shared" si="13"/>
        <v>100</v>
      </c>
      <c r="BB29" s="50">
        <f t="shared" si="13"/>
        <v>100</v>
      </c>
      <c r="BC29" s="50">
        <f t="shared" si="13"/>
        <v>100</v>
      </c>
      <c r="BD29" s="50">
        <f t="shared" si="13"/>
        <v>100</v>
      </c>
      <c r="BE29" s="50">
        <f t="shared" si="13"/>
        <v>100</v>
      </c>
      <c r="BF29" s="50">
        <f t="shared" si="13"/>
        <v>100</v>
      </c>
      <c r="BG29" s="50">
        <f t="shared" ref="BG29" si="14">+BE29</f>
        <v>100</v>
      </c>
      <c r="BH29" s="50">
        <f>+BF29</f>
        <v>100</v>
      </c>
      <c r="BI29" s="50">
        <f t="shared" ref="BI29:BJ29" si="15">+BH29</f>
        <v>100</v>
      </c>
      <c r="BJ29" s="50">
        <f t="shared" si="15"/>
        <v>100</v>
      </c>
      <c r="BK29" s="50">
        <f t="shared" ref="BK29" si="16">+AZ29</f>
        <v>100</v>
      </c>
      <c r="BL29" s="50">
        <f t="shared" ref="BL29:BO29" si="17">+BK29</f>
        <v>100</v>
      </c>
      <c r="BM29" s="50">
        <f t="shared" si="17"/>
        <v>100</v>
      </c>
      <c r="BN29" s="50">
        <f t="shared" si="17"/>
        <v>100</v>
      </c>
      <c r="BO29" s="50">
        <f t="shared" si="17"/>
        <v>100</v>
      </c>
      <c r="BP29" s="50">
        <f t="shared" ref="BP29" si="18">+BE29</f>
        <v>100</v>
      </c>
      <c r="BQ29" s="50">
        <f t="shared" ref="BQ29:BT29" si="19">+BP29</f>
        <v>100</v>
      </c>
      <c r="BR29" s="50">
        <f t="shared" si="19"/>
        <v>100</v>
      </c>
      <c r="BS29" s="50">
        <f t="shared" si="19"/>
        <v>100</v>
      </c>
      <c r="BT29" s="50">
        <f t="shared" si="19"/>
        <v>100</v>
      </c>
      <c r="BU29" s="50">
        <f t="shared" ref="BU29" si="20">+BJ29</f>
        <v>100</v>
      </c>
      <c r="BV29" s="50">
        <f t="shared" ref="BV29" si="21">+BU29</f>
        <v>100</v>
      </c>
      <c r="BW29" s="50">
        <f t="shared" ref="BW29:BX29" si="22">+BU29</f>
        <v>100</v>
      </c>
      <c r="BX29" s="50">
        <f t="shared" si="22"/>
        <v>100</v>
      </c>
      <c r="BY29" s="50">
        <f t="shared" ref="BY29:CB29" si="23">+BX29</f>
        <v>100</v>
      </c>
      <c r="BZ29" s="50">
        <f t="shared" si="23"/>
        <v>100</v>
      </c>
      <c r="CA29" s="50">
        <f t="shared" si="23"/>
        <v>100</v>
      </c>
      <c r="CB29" s="50">
        <f t="shared" si="23"/>
        <v>100</v>
      </c>
      <c r="CC29" s="50">
        <f>+CA29</f>
        <v>100</v>
      </c>
      <c r="CD29" s="50">
        <f>+CB29</f>
        <v>100</v>
      </c>
      <c r="CE29" s="50">
        <f t="shared" ref="CE29" si="24">+CD29</f>
        <v>100</v>
      </c>
      <c r="CF29" s="50">
        <f>+BA29</f>
        <v>100</v>
      </c>
      <c r="CG29" s="50">
        <f>+BA29</f>
        <v>100</v>
      </c>
      <c r="CH29" s="50">
        <f t="shared" ref="CH29:CQ29" si="25">+BA29</f>
        <v>100</v>
      </c>
      <c r="CI29" s="50">
        <f t="shared" si="25"/>
        <v>100</v>
      </c>
      <c r="CJ29" s="50">
        <f t="shared" si="25"/>
        <v>100</v>
      </c>
      <c r="CK29" s="50">
        <f t="shared" si="25"/>
        <v>100</v>
      </c>
      <c r="CL29" s="50">
        <f t="shared" si="25"/>
        <v>100</v>
      </c>
      <c r="CM29" s="50">
        <f t="shared" si="25"/>
        <v>100</v>
      </c>
      <c r="CN29" s="50">
        <f t="shared" si="25"/>
        <v>100</v>
      </c>
      <c r="CO29" s="50">
        <f t="shared" si="25"/>
        <v>100</v>
      </c>
      <c r="CP29" s="50">
        <f t="shared" si="25"/>
        <v>100</v>
      </c>
      <c r="CQ29" s="50">
        <f t="shared" si="25"/>
        <v>100</v>
      </c>
      <c r="CR29" s="50">
        <f>+BU29</f>
        <v>100</v>
      </c>
      <c r="CS29" s="50">
        <f>+BV29</f>
        <v>100</v>
      </c>
      <c r="CT29" s="50">
        <f t="shared" ref="CT29:CU29" si="26">+BX29</f>
        <v>100</v>
      </c>
      <c r="CU29" s="50">
        <f t="shared" si="26"/>
        <v>100</v>
      </c>
      <c r="CV29" s="50">
        <f>+BU29</f>
        <v>100</v>
      </c>
      <c r="CW29" s="50">
        <f>+BV29</f>
        <v>100</v>
      </c>
      <c r="CX29" s="50">
        <f>+BX29</f>
        <v>100</v>
      </c>
      <c r="CY29" s="50">
        <f>+BY29</f>
        <v>100</v>
      </c>
      <c r="CZ29" s="50">
        <f>+BZ29</f>
        <v>100</v>
      </c>
      <c r="DA29" s="50">
        <f>+CA29</f>
        <v>100</v>
      </c>
      <c r="DB29" s="50">
        <f>+CB29</f>
        <v>100</v>
      </c>
      <c r="DC29" s="50">
        <f t="shared" ref="DC29:DD29" si="27">+CD29</f>
        <v>100</v>
      </c>
      <c r="DD29" s="50">
        <f t="shared" si="27"/>
        <v>100</v>
      </c>
      <c r="DE29" s="50">
        <f t="shared" ref="DE29" si="28">+CE29</f>
        <v>100</v>
      </c>
      <c r="DF29" s="50">
        <f t="shared" ref="DF29" si="29">+BU29</f>
        <v>100</v>
      </c>
      <c r="DG29" s="50">
        <f t="shared" ref="DG29:DO32" si="30">+DF29</f>
        <v>100</v>
      </c>
      <c r="DH29" s="50">
        <f t="shared" si="30"/>
        <v>100</v>
      </c>
      <c r="DI29" s="50">
        <f t="shared" si="30"/>
        <v>100</v>
      </c>
      <c r="DJ29" s="50">
        <f t="shared" si="30"/>
        <v>100</v>
      </c>
      <c r="DK29" s="50">
        <f t="shared" si="30"/>
        <v>100</v>
      </c>
      <c r="DL29" s="50">
        <f t="shared" si="30"/>
        <v>100</v>
      </c>
      <c r="DM29" s="50">
        <f t="shared" si="30"/>
        <v>100</v>
      </c>
      <c r="DN29" s="50">
        <f t="shared" si="30"/>
        <v>100</v>
      </c>
      <c r="DO29" s="50">
        <f t="shared" ref="DO29" si="31">+DE29</f>
        <v>100</v>
      </c>
      <c r="DP29" s="50">
        <f t="shared" ref="DP29:DW42" si="32">+DO29</f>
        <v>100</v>
      </c>
      <c r="DQ29" s="50">
        <f t="shared" si="32"/>
        <v>100</v>
      </c>
      <c r="DR29" s="50">
        <f t="shared" si="32"/>
        <v>100</v>
      </c>
      <c r="DS29" s="50">
        <f t="shared" si="32"/>
        <v>100</v>
      </c>
      <c r="DT29" s="50">
        <f t="shared" si="32"/>
        <v>100</v>
      </c>
      <c r="DU29" s="50">
        <f t="shared" si="32"/>
        <v>100</v>
      </c>
      <c r="DV29" s="50">
        <f t="shared" si="32"/>
        <v>100</v>
      </c>
      <c r="DW29" s="50">
        <f>+DV29</f>
        <v>100</v>
      </c>
    </row>
    <row r="30" spans="1:127" ht="18" x14ac:dyDescent="0.2">
      <c r="A30" s="16"/>
      <c r="B30" s="23" t="s">
        <v>58</v>
      </c>
      <c r="C30" s="494" t="s">
        <v>59</v>
      </c>
      <c r="D30" s="495"/>
      <c r="E30" s="492"/>
      <c r="F30" s="1" t="s">
        <v>60</v>
      </c>
      <c r="G30" s="24">
        <f>IF(A30="",100,A30)</f>
        <v>100</v>
      </c>
      <c r="I30">
        <v>1</v>
      </c>
      <c r="J30" s="49">
        <f>IF(C24="&gt;1,000,000",1800000,C24)</f>
        <v>1180</v>
      </c>
      <c r="K30" s="49">
        <v>100000</v>
      </c>
      <c r="L30" s="49">
        <f>+K30+100000</f>
        <v>200000</v>
      </c>
      <c r="M30" s="49">
        <f t="shared" ref="M30:T30" si="33">+L30+100000</f>
        <v>300000</v>
      </c>
      <c r="N30" s="49">
        <f t="shared" si="33"/>
        <v>400000</v>
      </c>
      <c r="O30" s="49">
        <f t="shared" si="33"/>
        <v>500000</v>
      </c>
      <c r="P30" s="49">
        <f t="shared" si="33"/>
        <v>600000</v>
      </c>
      <c r="Q30" s="49">
        <f t="shared" si="33"/>
        <v>700000</v>
      </c>
      <c r="R30" s="49">
        <f t="shared" si="33"/>
        <v>800000</v>
      </c>
      <c r="S30" s="49">
        <f t="shared" si="33"/>
        <v>900000</v>
      </c>
      <c r="T30" s="49">
        <f t="shared" si="33"/>
        <v>1000000</v>
      </c>
      <c r="U30" s="49">
        <f>+$K$23-100000+10000</f>
        <v>10000</v>
      </c>
      <c r="V30" s="49">
        <f>+U30+10000</f>
        <v>20000</v>
      </c>
      <c r="W30" s="49">
        <f t="shared" ref="W30:AC30" si="34">+V30+10000</f>
        <v>30000</v>
      </c>
      <c r="X30" s="49">
        <f t="shared" si="34"/>
        <v>40000</v>
      </c>
      <c r="Y30" s="49">
        <f t="shared" si="34"/>
        <v>50000</v>
      </c>
      <c r="Z30" s="49">
        <f t="shared" si="34"/>
        <v>60000</v>
      </c>
      <c r="AA30" s="49">
        <f t="shared" si="34"/>
        <v>70000</v>
      </c>
      <c r="AB30" s="49">
        <f t="shared" si="34"/>
        <v>80000</v>
      </c>
      <c r="AC30" s="49">
        <f t="shared" si="34"/>
        <v>90000</v>
      </c>
      <c r="AD30" s="265">
        <f>+$U$23-10000+1000</f>
        <v>1000</v>
      </c>
      <c r="AE30" s="49">
        <f>+AD30+1000</f>
        <v>2000</v>
      </c>
      <c r="AF30" s="49">
        <f t="shared" ref="AF30:AM30" si="35">+AE30+1000</f>
        <v>3000</v>
      </c>
      <c r="AG30" s="49">
        <f t="shared" si="35"/>
        <v>4000</v>
      </c>
      <c r="AH30" s="49">
        <f t="shared" si="35"/>
        <v>5000</v>
      </c>
      <c r="AI30" s="49">
        <f t="shared" si="35"/>
        <v>6000</v>
      </c>
      <c r="AJ30" s="49">
        <f t="shared" si="35"/>
        <v>7000</v>
      </c>
      <c r="AK30" s="49">
        <f t="shared" si="35"/>
        <v>8000</v>
      </c>
      <c r="AL30" s="49">
        <f t="shared" si="35"/>
        <v>9000</v>
      </c>
      <c r="AM30" s="49">
        <f t="shared" si="35"/>
        <v>10000</v>
      </c>
      <c r="AN30" s="59">
        <f>+AD23</f>
        <v>2000</v>
      </c>
      <c r="AO30" s="49">
        <f>+AN30-100</f>
        <v>1900</v>
      </c>
      <c r="AP30" s="49">
        <f t="shared" ref="AP30:AW30" si="36">+AO30-100</f>
        <v>1800</v>
      </c>
      <c r="AQ30" s="49">
        <f t="shared" si="36"/>
        <v>1700</v>
      </c>
      <c r="AR30" s="49">
        <f t="shared" si="36"/>
        <v>1600</v>
      </c>
      <c r="AS30" s="49">
        <f t="shared" si="36"/>
        <v>1500</v>
      </c>
      <c r="AT30" s="49">
        <f t="shared" si="36"/>
        <v>1400</v>
      </c>
      <c r="AU30" s="49">
        <f t="shared" si="36"/>
        <v>1300</v>
      </c>
      <c r="AV30" s="49">
        <f t="shared" si="36"/>
        <v>1200</v>
      </c>
      <c r="AW30" s="49">
        <f t="shared" si="36"/>
        <v>1100</v>
      </c>
      <c r="AX30" s="59">
        <f>AN23</f>
        <v>1200</v>
      </c>
      <c r="AY30" s="49">
        <f>+AX30-10</f>
        <v>1190</v>
      </c>
      <c r="AZ30" s="49">
        <f t="shared" ref="AZ30:BG30" si="37">+AY30-10</f>
        <v>1180</v>
      </c>
      <c r="BA30" s="49">
        <f t="shared" si="37"/>
        <v>1170</v>
      </c>
      <c r="BB30" s="49">
        <f t="shared" si="37"/>
        <v>1160</v>
      </c>
      <c r="BC30" s="49">
        <f t="shared" si="37"/>
        <v>1150</v>
      </c>
      <c r="BD30" s="49">
        <f t="shared" si="37"/>
        <v>1140</v>
      </c>
      <c r="BE30" s="49">
        <f t="shared" si="37"/>
        <v>1130</v>
      </c>
      <c r="BF30" s="49">
        <f t="shared" si="37"/>
        <v>1120</v>
      </c>
      <c r="BG30" s="49">
        <f t="shared" si="37"/>
        <v>1110</v>
      </c>
      <c r="BH30" s="49">
        <f>IF(BG30=10,1,+BG30-10)</f>
        <v>1100</v>
      </c>
      <c r="BI30" s="59">
        <f>AX23+5</f>
        <v>1185</v>
      </c>
      <c r="BJ30" s="49">
        <f>IF(+BI30-1&gt;0,+BI30-1,0.1)</f>
        <v>1184</v>
      </c>
      <c r="BK30" s="49">
        <f t="shared" ref="BK30:CC30" si="38">IF(+BJ30-1&gt;0,+BJ30-1,0.1)</f>
        <v>1183</v>
      </c>
      <c r="BL30" s="49">
        <f t="shared" si="38"/>
        <v>1182</v>
      </c>
      <c r="BM30" s="49">
        <f t="shared" si="38"/>
        <v>1181</v>
      </c>
      <c r="BN30" s="49">
        <f t="shared" si="38"/>
        <v>1180</v>
      </c>
      <c r="BO30" s="49">
        <f t="shared" si="38"/>
        <v>1179</v>
      </c>
      <c r="BP30" s="49">
        <f t="shared" si="38"/>
        <v>1178</v>
      </c>
      <c r="BQ30" s="49">
        <f t="shared" si="38"/>
        <v>1177</v>
      </c>
      <c r="BR30" s="49">
        <f t="shared" si="38"/>
        <v>1176</v>
      </c>
      <c r="BS30" s="49">
        <f t="shared" si="38"/>
        <v>1175</v>
      </c>
      <c r="BT30" s="49">
        <f t="shared" si="38"/>
        <v>1174</v>
      </c>
      <c r="BU30" s="49">
        <f t="shared" si="38"/>
        <v>1173</v>
      </c>
      <c r="BV30" s="49">
        <f t="shared" si="38"/>
        <v>1172</v>
      </c>
      <c r="BW30" s="49">
        <f t="shared" si="38"/>
        <v>1171</v>
      </c>
      <c r="BX30" s="49">
        <f t="shared" si="38"/>
        <v>1170</v>
      </c>
      <c r="BY30" s="49">
        <f t="shared" si="38"/>
        <v>1169</v>
      </c>
      <c r="BZ30" s="49">
        <f t="shared" si="38"/>
        <v>1168</v>
      </c>
      <c r="CA30" s="49">
        <f t="shared" si="38"/>
        <v>1167</v>
      </c>
      <c r="CB30" s="49">
        <f t="shared" si="38"/>
        <v>1166</v>
      </c>
      <c r="CC30" s="49">
        <f t="shared" si="38"/>
        <v>1165</v>
      </c>
      <c r="CD30" s="73">
        <f>+BI23</f>
        <v>1180</v>
      </c>
      <c r="CE30" s="59">
        <v>1</v>
      </c>
      <c r="CF30" s="70">
        <f>+$CE$21*CF22*($CE$19/20)</f>
        <v>15.000000000000002</v>
      </c>
      <c r="CG30" s="70">
        <f t="shared" ref="CG30:DD30" si="39">+$CE$21*CG22*($CE$19/20)</f>
        <v>30.000000000000004</v>
      </c>
      <c r="CH30" s="70">
        <f t="shared" si="39"/>
        <v>60.000000000000007</v>
      </c>
      <c r="CI30" s="70">
        <f t="shared" si="39"/>
        <v>89.999999999999986</v>
      </c>
      <c r="CJ30" s="70">
        <f t="shared" si="39"/>
        <v>120.00000000000001</v>
      </c>
      <c r="CK30" s="70">
        <f t="shared" si="39"/>
        <v>150</v>
      </c>
      <c r="CL30" s="70">
        <f t="shared" si="39"/>
        <v>300</v>
      </c>
      <c r="CM30" s="70">
        <f t="shared" si="39"/>
        <v>450</v>
      </c>
      <c r="CN30" s="70">
        <f t="shared" si="39"/>
        <v>600</v>
      </c>
      <c r="CO30" s="70">
        <f t="shared" si="39"/>
        <v>750</v>
      </c>
      <c r="CP30" s="70">
        <f t="shared" si="39"/>
        <v>900</v>
      </c>
      <c r="CQ30" s="70">
        <f t="shared" si="39"/>
        <v>1050</v>
      </c>
      <c r="CR30" s="70">
        <f t="shared" si="39"/>
        <v>1200</v>
      </c>
      <c r="CS30" s="70">
        <f t="shared" si="39"/>
        <v>1350</v>
      </c>
      <c r="CT30" s="70">
        <f t="shared" si="39"/>
        <v>1500</v>
      </c>
      <c r="CU30" s="70">
        <f t="shared" si="39"/>
        <v>1650</v>
      </c>
      <c r="CV30" s="70">
        <f t="shared" si="39"/>
        <v>1800</v>
      </c>
      <c r="CW30" s="70">
        <f t="shared" si="39"/>
        <v>1950</v>
      </c>
      <c r="CX30" s="70">
        <f t="shared" si="39"/>
        <v>2100</v>
      </c>
      <c r="CY30" s="70">
        <f t="shared" si="39"/>
        <v>2250</v>
      </c>
      <c r="CZ30" s="70">
        <f t="shared" si="39"/>
        <v>2400</v>
      </c>
      <c r="DA30" s="70">
        <f t="shared" si="39"/>
        <v>2550</v>
      </c>
      <c r="DB30" s="70">
        <f t="shared" si="39"/>
        <v>2700</v>
      </c>
      <c r="DC30" s="70">
        <f t="shared" si="39"/>
        <v>2850</v>
      </c>
      <c r="DD30" s="70">
        <f t="shared" si="39"/>
        <v>3000</v>
      </c>
      <c r="DE30" s="49">
        <f>入力シート_四塩化炭素!W3</f>
        <v>1200</v>
      </c>
      <c r="DF30" s="49">
        <f>+DE30</f>
        <v>1200</v>
      </c>
      <c r="DG30" s="49">
        <f t="shared" si="30"/>
        <v>1200</v>
      </c>
      <c r="DH30" s="49">
        <f t="shared" si="30"/>
        <v>1200</v>
      </c>
      <c r="DI30" s="49">
        <f t="shared" si="30"/>
        <v>1200</v>
      </c>
      <c r="DJ30" s="49">
        <f t="shared" si="30"/>
        <v>1200</v>
      </c>
      <c r="DK30" s="49">
        <f t="shared" si="30"/>
        <v>1200</v>
      </c>
      <c r="DL30" s="49">
        <f t="shared" si="30"/>
        <v>1200</v>
      </c>
      <c r="DM30" s="49">
        <f t="shared" si="30"/>
        <v>1200</v>
      </c>
      <c r="DN30" s="49">
        <f t="shared" si="30"/>
        <v>1200</v>
      </c>
      <c r="DO30" s="49">
        <f t="shared" si="30"/>
        <v>1200</v>
      </c>
      <c r="DP30" s="49">
        <f t="shared" si="32"/>
        <v>1200</v>
      </c>
      <c r="DQ30" s="49">
        <f t="shared" si="32"/>
        <v>1200</v>
      </c>
      <c r="DR30" s="49">
        <f t="shared" si="32"/>
        <v>1200</v>
      </c>
      <c r="DS30" s="49">
        <f t="shared" si="32"/>
        <v>1200</v>
      </c>
      <c r="DT30" s="49">
        <f t="shared" si="32"/>
        <v>1200</v>
      </c>
      <c r="DU30" s="49">
        <f t="shared" si="32"/>
        <v>1200</v>
      </c>
      <c r="DV30" s="49">
        <f t="shared" si="32"/>
        <v>1200</v>
      </c>
      <c r="DW30" s="49">
        <f>+DV30</f>
        <v>1200</v>
      </c>
    </row>
    <row r="31" spans="1:127" ht="18" x14ac:dyDescent="0.2">
      <c r="A31" s="19"/>
      <c r="B31" s="23" t="s">
        <v>61</v>
      </c>
      <c r="C31" s="494" t="s">
        <v>62</v>
      </c>
      <c r="D31" s="495"/>
      <c r="E31" s="492"/>
      <c r="F31" s="1" t="s">
        <v>60</v>
      </c>
      <c r="G31" s="25">
        <v>0</v>
      </c>
      <c r="J31" s="51">
        <f>G31</f>
        <v>0</v>
      </c>
      <c r="K31" s="54">
        <f>+J31</f>
        <v>0</v>
      </c>
      <c r="L31" s="54">
        <f t="shared" ref="L31:N42" si="40">+K31</f>
        <v>0</v>
      </c>
      <c r="M31" s="54">
        <f t="shared" si="40"/>
        <v>0</v>
      </c>
      <c r="N31" s="54">
        <f t="shared" si="40"/>
        <v>0</v>
      </c>
      <c r="O31" s="54">
        <f t="shared" ref="O31:Q42" si="41">+J31</f>
        <v>0</v>
      </c>
      <c r="P31" s="54">
        <f t="shared" si="41"/>
        <v>0</v>
      </c>
      <c r="Q31" s="54">
        <f t="shared" si="41"/>
        <v>0</v>
      </c>
      <c r="R31" s="54">
        <f t="shared" ref="R31:T42" si="42">+L31</f>
        <v>0</v>
      </c>
      <c r="S31" s="54">
        <f t="shared" si="42"/>
        <v>0</v>
      </c>
      <c r="T31" s="54">
        <f t="shared" si="42"/>
        <v>0</v>
      </c>
      <c r="U31" s="51">
        <f>G31</f>
        <v>0</v>
      </c>
      <c r="V31" s="54">
        <f>+U31</f>
        <v>0</v>
      </c>
      <c r="W31" s="54">
        <f t="shared" ref="W31:AG31" si="43">+V31</f>
        <v>0</v>
      </c>
      <c r="X31" s="54">
        <f t="shared" si="43"/>
        <v>0</v>
      </c>
      <c r="Y31" s="54">
        <f t="shared" si="43"/>
        <v>0</v>
      </c>
      <c r="Z31" s="54">
        <f t="shared" si="43"/>
        <v>0</v>
      </c>
      <c r="AA31" s="54">
        <f t="shared" si="43"/>
        <v>0</v>
      </c>
      <c r="AB31" s="54">
        <f t="shared" si="43"/>
        <v>0</v>
      </c>
      <c r="AC31" s="54">
        <f t="shared" si="43"/>
        <v>0</v>
      </c>
      <c r="AD31" s="54">
        <f t="shared" si="43"/>
        <v>0</v>
      </c>
      <c r="AE31" s="54">
        <f t="shared" si="43"/>
        <v>0</v>
      </c>
      <c r="AF31" s="54">
        <f t="shared" si="43"/>
        <v>0</v>
      </c>
      <c r="AG31" s="54">
        <f t="shared" si="43"/>
        <v>0</v>
      </c>
      <c r="AH31" s="54">
        <f t="shared" ref="AH31:AJ42" si="44">+AC31</f>
        <v>0</v>
      </c>
      <c r="AI31" s="54">
        <f t="shared" si="44"/>
        <v>0</v>
      </c>
      <c r="AJ31" s="54">
        <f t="shared" si="44"/>
        <v>0</v>
      </c>
      <c r="AK31" s="54">
        <f t="shared" ref="AK31:AM42" si="45">+AE31</f>
        <v>0</v>
      </c>
      <c r="AL31" s="54">
        <f t="shared" si="45"/>
        <v>0</v>
      </c>
      <c r="AM31" s="54">
        <f t="shared" si="45"/>
        <v>0</v>
      </c>
      <c r="AN31" s="54">
        <f t="shared" ref="AN31:BC42" si="46">+AM31</f>
        <v>0</v>
      </c>
      <c r="AO31" s="54">
        <f t="shared" si="46"/>
        <v>0</v>
      </c>
      <c r="AP31" s="54">
        <f t="shared" si="46"/>
        <v>0</v>
      </c>
      <c r="AQ31" s="54">
        <f t="shared" si="46"/>
        <v>0</v>
      </c>
      <c r="AR31" s="54">
        <f t="shared" si="46"/>
        <v>0</v>
      </c>
      <c r="AS31" s="54">
        <f t="shared" si="46"/>
        <v>0</v>
      </c>
      <c r="AT31" s="54">
        <f t="shared" si="46"/>
        <v>0</v>
      </c>
      <c r="AU31" s="54">
        <f t="shared" si="46"/>
        <v>0</v>
      </c>
      <c r="AV31" s="54">
        <f t="shared" si="46"/>
        <v>0</v>
      </c>
      <c r="AW31" s="54">
        <f t="shared" si="46"/>
        <v>0</v>
      </c>
      <c r="AX31" s="54">
        <f t="shared" si="46"/>
        <v>0</v>
      </c>
      <c r="AY31" s="54">
        <f t="shared" si="46"/>
        <v>0</v>
      </c>
      <c r="AZ31" s="54">
        <f t="shared" si="46"/>
        <v>0</v>
      </c>
      <c r="BA31" s="54">
        <f t="shared" si="46"/>
        <v>0</v>
      </c>
      <c r="BB31" s="54">
        <f t="shared" si="46"/>
        <v>0</v>
      </c>
      <c r="BC31" s="54">
        <f t="shared" si="46"/>
        <v>0</v>
      </c>
      <c r="BD31" s="54">
        <f t="shared" ref="BD31:BF42" si="47">+BC31</f>
        <v>0</v>
      </c>
      <c r="BE31" s="54">
        <f t="shared" si="47"/>
        <v>0</v>
      </c>
      <c r="BF31" s="54">
        <f t="shared" si="47"/>
        <v>0</v>
      </c>
      <c r="BG31" s="54">
        <f t="shared" ref="BG31:BH42" si="48">+BE31</f>
        <v>0</v>
      </c>
      <c r="BH31" s="54">
        <f t="shared" si="48"/>
        <v>0</v>
      </c>
      <c r="BI31" s="54">
        <f t="shared" ref="BI31:BJ42" si="49">+BH31</f>
        <v>0</v>
      </c>
      <c r="BJ31" s="54">
        <f t="shared" si="49"/>
        <v>0</v>
      </c>
      <c r="BK31" s="54">
        <f t="shared" ref="BK31:BK42" si="50">+AZ31</f>
        <v>0</v>
      </c>
      <c r="BL31" s="54">
        <f t="shared" ref="BL31:BO42" si="51">+BK31</f>
        <v>0</v>
      </c>
      <c r="BM31" s="54">
        <f t="shared" si="51"/>
        <v>0</v>
      </c>
      <c r="BN31" s="54">
        <f t="shared" si="51"/>
        <v>0</v>
      </c>
      <c r="BO31" s="54">
        <f t="shared" si="51"/>
        <v>0</v>
      </c>
      <c r="BP31" s="54">
        <f t="shared" ref="BP31:BP42" si="52">+BE31</f>
        <v>0</v>
      </c>
      <c r="BQ31" s="54">
        <f t="shared" ref="BQ31:BT42" si="53">+BP31</f>
        <v>0</v>
      </c>
      <c r="BR31" s="54">
        <f t="shared" si="53"/>
        <v>0</v>
      </c>
      <c r="BS31" s="54">
        <f t="shared" si="53"/>
        <v>0</v>
      </c>
      <c r="BT31" s="54">
        <f t="shared" si="53"/>
        <v>0</v>
      </c>
      <c r="BU31" s="54">
        <f t="shared" ref="BU31:BU42" si="54">+BJ31</f>
        <v>0</v>
      </c>
      <c r="BV31" s="54">
        <f t="shared" ref="BV31:BV42" si="55">+BU31</f>
        <v>0</v>
      </c>
      <c r="BW31" s="54">
        <f t="shared" ref="BW31:BX42" si="56">+BU31</f>
        <v>0</v>
      </c>
      <c r="BX31" s="54">
        <f t="shared" si="56"/>
        <v>0</v>
      </c>
      <c r="BY31" s="54">
        <f t="shared" ref="BY31:CB42" si="57">+BX31</f>
        <v>0</v>
      </c>
      <c r="BZ31" s="54">
        <f t="shared" si="57"/>
        <v>0</v>
      </c>
      <c r="CA31" s="54">
        <f t="shared" si="57"/>
        <v>0</v>
      </c>
      <c r="CB31" s="54">
        <f t="shared" si="57"/>
        <v>0</v>
      </c>
      <c r="CC31" s="54">
        <f t="shared" ref="CC31:CD42" si="58">+CA31</f>
        <v>0</v>
      </c>
      <c r="CD31" s="54">
        <f t="shared" si="58"/>
        <v>0</v>
      </c>
      <c r="CE31" s="54">
        <f t="shared" ref="CE31:CE42" si="59">+CD31</f>
        <v>0</v>
      </c>
      <c r="CF31" s="54">
        <f t="shared" ref="CF31:CF42" si="60">+BA31</f>
        <v>0</v>
      </c>
      <c r="CG31" s="54">
        <f t="shared" ref="CG31:CG42" si="61">+BA31</f>
        <v>0</v>
      </c>
      <c r="CH31" s="54">
        <f t="shared" ref="CH31:CQ42" si="62">+BA31</f>
        <v>0</v>
      </c>
      <c r="CI31" s="54">
        <f t="shared" si="62"/>
        <v>0</v>
      </c>
      <c r="CJ31" s="54">
        <f t="shared" si="62"/>
        <v>0</v>
      </c>
      <c r="CK31" s="54">
        <f t="shared" si="62"/>
        <v>0</v>
      </c>
      <c r="CL31" s="54">
        <f t="shared" si="62"/>
        <v>0</v>
      </c>
      <c r="CM31" s="54">
        <f t="shared" si="62"/>
        <v>0</v>
      </c>
      <c r="CN31" s="54">
        <f t="shared" si="62"/>
        <v>0</v>
      </c>
      <c r="CO31" s="54">
        <f t="shared" si="62"/>
        <v>0</v>
      </c>
      <c r="CP31" s="54">
        <f t="shared" si="62"/>
        <v>0</v>
      </c>
      <c r="CQ31" s="54">
        <f t="shared" si="62"/>
        <v>0</v>
      </c>
      <c r="CR31" s="54">
        <f t="shared" ref="CR31:CS42" si="63">+BU31</f>
        <v>0</v>
      </c>
      <c r="CS31" s="54">
        <f t="shared" si="63"/>
        <v>0</v>
      </c>
      <c r="CT31" s="54">
        <f t="shared" ref="CT31:CU42" si="64">+BX31</f>
        <v>0</v>
      </c>
      <c r="CU31" s="54">
        <f t="shared" si="64"/>
        <v>0</v>
      </c>
      <c r="CV31" s="54">
        <f t="shared" ref="CV31:CW42" si="65">+BU31</f>
        <v>0</v>
      </c>
      <c r="CW31" s="54">
        <f t="shared" si="65"/>
        <v>0</v>
      </c>
      <c r="CX31" s="54">
        <f t="shared" ref="CX31:DB42" si="66">+BX31</f>
        <v>0</v>
      </c>
      <c r="CY31" s="54">
        <f t="shared" si="66"/>
        <v>0</v>
      </c>
      <c r="CZ31" s="54">
        <f t="shared" si="66"/>
        <v>0</v>
      </c>
      <c r="DA31" s="54">
        <f t="shared" si="66"/>
        <v>0</v>
      </c>
      <c r="DB31" s="54">
        <f t="shared" si="66"/>
        <v>0</v>
      </c>
      <c r="DC31" s="54">
        <f t="shared" ref="DC31:DD42" si="67">+CD31</f>
        <v>0</v>
      </c>
      <c r="DD31" s="54">
        <f t="shared" si="67"/>
        <v>0</v>
      </c>
      <c r="DE31" s="54">
        <f t="shared" ref="DE31:DE42" si="68">+CE31</f>
        <v>0</v>
      </c>
      <c r="DF31" s="54">
        <f>+BU31</f>
        <v>0</v>
      </c>
      <c r="DG31" s="54">
        <f t="shared" si="30"/>
        <v>0</v>
      </c>
      <c r="DH31" s="54">
        <f t="shared" si="30"/>
        <v>0</v>
      </c>
      <c r="DI31" s="54">
        <f t="shared" si="30"/>
        <v>0</v>
      </c>
      <c r="DJ31" s="54">
        <f t="shared" si="30"/>
        <v>0</v>
      </c>
      <c r="DK31" s="54">
        <f t="shared" si="30"/>
        <v>0</v>
      </c>
      <c r="DL31" s="54">
        <f t="shared" si="30"/>
        <v>0</v>
      </c>
      <c r="DM31" s="54">
        <f t="shared" si="30"/>
        <v>0</v>
      </c>
      <c r="DN31" s="54">
        <f t="shared" si="30"/>
        <v>0</v>
      </c>
      <c r="DO31" s="54">
        <f>+DE31</f>
        <v>0</v>
      </c>
      <c r="DP31" s="54">
        <f t="shared" si="32"/>
        <v>0</v>
      </c>
      <c r="DQ31" s="54">
        <f t="shared" si="32"/>
        <v>0</v>
      </c>
      <c r="DR31" s="54">
        <f t="shared" si="32"/>
        <v>0</v>
      </c>
      <c r="DS31" s="54">
        <f t="shared" si="32"/>
        <v>0</v>
      </c>
      <c r="DT31" s="54">
        <f t="shared" si="32"/>
        <v>0</v>
      </c>
      <c r="DU31" s="54">
        <f t="shared" si="32"/>
        <v>0</v>
      </c>
      <c r="DV31" s="54">
        <f t="shared" si="32"/>
        <v>0</v>
      </c>
      <c r="DW31" s="54">
        <f>+DV31</f>
        <v>0</v>
      </c>
    </row>
    <row r="32" spans="1:127" ht="18" x14ac:dyDescent="0.2">
      <c r="A32" s="19"/>
      <c r="B32" s="23" t="s">
        <v>63</v>
      </c>
      <c r="C32" s="494" t="s">
        <v>64</v>
      </c>
      <c r="D32" s="495"/>
      <c r="E32" s="492"/>
      <c r="F32" s="1" t="s">
        <v>60</v>
      </c>
      <c r="G32" s="25">
        <v>0</v>
      </c>
      <c r="J32" s="51">
        <f t="shared" si="10"/>
        <v>0</v>
      </c>
      <c r="K32" s="54">
        <f t="shared" ref="K32:K42" si="69">+J32</f>
        <v>0</v>
      </c>
      <c r="L32" s="54">
        <f t="shared" si="40"/>
        <v>0</v>
      </c>
      <c r="M32" s="54">
        <f t="shared" si="40"/>
        <v>0</v>
      </c>
      <c r="N32" s="54">
        <f t="shared" si="40"/>
        <v>0</v>
      </c>
      <c r="O32" s="54">
        <f t="shared" si="41"/>
        <v>0</v>
      </c>
      <c r="P32" s="54">
        <f t="shared" si="41"/>
        <v>0</v>
      </c>
      <c r="Q32" s="54">
        <f t="shared" si="41"/>
        <v>0</v>
      </c>
      <c r="R32" s="54">
        <f t="shared" si="42"/>
        <v>0</v>
      </c>
      <c r="S32" s="54">
        <f t="shared" si="42"/>
        <v>0</v>
      </c>
      <c r="T32" s="54">
        <f t="shared" si="42"/>
        <v>0</v>
      </c>
      <c r="U32" s="51">
        <f t="shared" ref="U32:U51" si="70">G32</f>
        <v>0</v>
      </c>
      <c r="V32" s="54">
        <f t="shared" ref="V32:AG42" si="71">+U32</f>
        <v>0</v>
      </c>
      <c r="W32" s="54">
        <f t="shared" si="71"/>
        <v>0</v>
      </c>
      <c r="X32" s="54">
        <f t="shared" si="71"/>
        <v>0</v>
      </c>
      <c r="Y32" s="54">
        <f t="shared" si="71"/>
        <v>0</v>
      </c>
      <c r="Z32" s="54">
        <f t="shared" si="71"/>
        <v>0</v>
      </c>
      <c r="AA32" s="54">
        <f t="shared" si="71"/>
        <v>0</v>
      </c>
      <c r="AB32" s="54">
        <f t="shared" si="71"/>
        <v>0</v>
      </c>
      <c r="AC32" s="54">
        <f t="shared" si="71"/>
        <v>0</v>
      </c>
      <c r="AD32" s="54">
        <f t="shared" si="71"/>
        <v>0</v>
      </c>
      <c r="AE32" s="54">
        <f t="shared" si="71"/>
        <v>0</v>
      </c>
      <c r="AF32" s="54">
        <f t="shared" si="71"/>
        <v>0</v>
      </c>
      <c r="AG32" s="54">
        <f t="shared" si="71"/>
        <v>0</v>
      </c>
      <c r="AH32" s="54">
        <f t="shared" si="44"/>
        <v>0</v>
      </c>
      <c r="AI32" s="54">
        <f t="shared" si="44"/>
        <v>0</v>
      </c>
      <c r="AJ32" s="54">
        <f t="shared" si="44"/>
        <v>0</v>
      </c>
      <c r="AK32" s="54">
        <f t="shared" si="45"/>
        <v>0</v>
      </c>
      <c r="AL32" s="54">
        <f t="shared" si="45"/>
        <v>0</v>
      </c>
      <c r="AM32" s="54">
        <f t="shared" si="45"/>
        <v>0</v>
      </c>
      <c r="AN32" s="54">
        <f t="shared" si="46"/>
        <v>0</v>
      </c>
      <c r="AO32" s="54">
        <f t="shared" si="46"/>
        <v>0</v>
      </c>
      <c r="AP32" s="54">
        <f t="shared" si="46"/>
        <v>0</v>
      </c>
      <c r="AQ32" s="54">
        <f t="shared" si="46"/>
        <v>0</v>
      </c>
      <c r="AR32" s="54">
        <f t="shared" si="46"/>
        <v>0</v>
      </c>
      <c r="AS32" s="54">
        <f t="shared" si="46"/>
        <v>0</v>
      </c>
      <c r="AT32" s="54">
        <f t="shared" si="46"/>
        <v>0</v>
      </c>
      <c r="AU32" s="54">
        <f t="shared" si="46"/>
        <v>0</v>
      </c>
      <c r="AV32" s="54">
        <f t="shared" si="46"/>
        <v>0</v>
      </c>
      <c r="AW32" s="54">
        <f t="shared" si="46"/>
        <v>0</v>
      </c>
      <c r="AX32" s="54">
        <f t="shared" si="46"/>
        <v>0</v>
      </c>
      <c r="AY32" s="54">
        <f t="shared" si="46"/>
        <v>0</v>
      </c>
      <c r="AZ32" s="54">
        <f t="shared" si="46"/>
        <v>0</v>
      </c>
      <c r="BA32" s="54">
        <f t="shared" si="46"/>
        <v>0</v>
      </c>
      <c r="BB32" s="54">
        <f t="shared" si="46"/>
        <v>0</v>
      </c>
      <c r="BC32" s="54">
        <f t="shared" si="46"/>
        <v>0</v>
      </c>
      <c r="BD32" s="54">
        <f t="shared" si="47"/>
        <v>0</v>
      </c>
      <c r="BE32" s="54">
        <f t="shared" si="47"/>
        <v>0</v>
      </c>
      <c r="BF32" s="54">
        <f t="shared" si="47"/>
        <v>0</v>
      </c>
      <c r="BG32" s="54">
        <f t="shared" si="48"/>
        <v>0</v>
      </c>
      <c r="BH32" s="54">
        <f t="shared" si="48"/>
        <v>0</v>
      </c>
      <c r="BI32" s="54">
        <f t="shared" si="49"/>
        <v>0</v>
      </c>
      <c r="BJ32" s="54">
        <f t="shared" si="49"/>
        <v>0</v>
      </c>
      <c r="BK32" s="54">
        <f t="shared" si="50"/>
        <v>0</v>
      </c>
      <c r="BL32" s="54">
        <f t="shared" si="51"/>
        <v>0</v>
      </c>
      <c r="BM32" s="54">
        <f t="shared" si="51"/>
        <v>0</v>
      </c>
      <c r="BN32" s="54">
        <f t="shared" si="51"/>
        <v>0</v>
      </c>
      <c r="BO32" s="54">
        <f t="shared" si="51"/>
        <v>0</v>
      </c>
      <c r="BP32" s="54">
        <f t="shared" si="52"/>
        <v>0</v>
      </c>
      <c r="BQ32" s="54">
        <f t="shared" si="53"/>
        <v>0</v>
      </c>
      <c r="BR32" s="54">
        <f t="shared" si="53"/>
        <v>0</v>
      </c>
      <c r="BS32" s="54">
        <f t="shared" si="53"/>
        <v>0</v>
      </c>
      <c r="BT32" s="54">
        <f t="shared" si="53"/>
        <v>0</v>
      </c>
      <c r="BU32" s="54">
        <f t="shared" si="54"/>
        <v>0</v>
      </c>
      <c r="BV32" s="54">
        <f t="shared" si="55"/>
        <v>0</v>
      </c>
      <c r="BW32" s="54">
        <f t="shared" si="56"/>
        <v>0</v>
      </c>
      <c r="BX32" s="54">
        <f t="shared" si="56"/>
        <v>0</v>
      </c>
      <c r="BY32" s="54">
        <f t="shared" si="57"/>
        <v>0</v>
      </c>
      <c r="BZ32" s="54">
        <f t="shared" si="57"/>
        <v>0</v>
      </c>
      <c r="CA32" s="54">
        <f t="shared" si="57"/>
        <v>0</v>
      </c>
      <c r="CB32" s="54">
        <f t="shared" si="57"/>
        <v>0</v>
      </c>
      <c r="CC32" s="54">
        <f t="shared" si="58"/>
        <v>0</v>
      </c>
      <c r="CD32" s="54">
        <f t="shared" si="58"/>
        <v>0</v>
      </c>
      <c r="CE32" s="54">
        <f t="shared" si="59"/>
        <v>0</v>
      </c>
      <c r="CF32" s="54">
        <f t="shared" si="60"/>
        <v>0</v>
      </c>
      <c r="CG32" s="54">
        <f t="shared" si="61"/>
        <v>0</v>
      </c>
      <c r="CH32" s="54">
        <f t="shared" si="62"/>
        <v>0</v>
      </c>
      <c r="CI32" s="54">
        <f t="shared" si="62"/>
        <v>0</v>
      </c>
      <c r="CJ32" s="54">
        <f t="shared" si="62"/>
        <v>0</v>
      </c>
      <c r="CK32" s="54">
        <f t="shared" si="62"/>
        <v>0</v>
      </c>
      <c r="CL32" s="54">
        <f t="shared" si="62"/>
        <v>0</v>
      </c>
      <c r="CM32" s="54">
        <f t="shared" si="62"/>
        <v>0</v>
      </c>
      <c r="CN32" s="54">
        <f t="shared" si="62"/>
        <v>0</v>
      </c>
      <c r="CO32" s="54">
        <f t="shared" si="62"/>
        <v>0</v>
      </c>
      <c r="CP32" s="54">
        <f t="shared" si="62"/>
        <v>0</v>
      </c>
      <c r="CQ32" s="54">
        <f t="shared" si="62"/>
        <v>0</v>
      </c>
      <c r="CR32" s="54">
        <f t="shared" si="63"/>
        <v>0</v>
      </c>
      <c r="CS32" s="54">
        <f t="shared" si="63"/>
        <v>0</v>
      </c>
      <c r="CT32" s="54">
        <f t="shared" si="64"/>
        <v>0</v>
      </c>
      <c r="CU32" s="54">
        <f t="shared" si="64"/>
        <v>0</v>
      </c>
      <c r="CV32" s="54">
        <f t="shared" si="65"/>
        <v>0</v>
      </c>
      <c r="CW32" s="54">
        <f t="shared" si="65"/>
        <v>0</v>
      </c>
      <c r="CX32" s="54">
        <f t="shared" si="66"/>
        <v>0</v>
      </c>
      <c r="CY32" s="54">
        <f t="shared" si="66"/>
        <v>0</v>
      </c>
      <c r="CZ32" s="54">
        <f t="shared" si="66"/>
        <v>0</v>
      </c>
      <c r="DA32" s="54">
        <f t="shared" si="66"/>
        <v>0</v>
      </c>
      <c r="DB32" s="54">
        <f t="shared" si="66"/>
        <v>0</v>
      </c>
      <c r="DC32" s="54">
        <f t="shared" si="67"/>
        <v>0</v>
      </c>
      <c r="DD32" s="54">
        <f t="shared" si="67"/>
        <v>0</v>
      </c>
      <c r="DE32" s="54">
        <f t="shared" si="68"/>
        <v>0</v>
      </c>
      <c r="DF32" s="54">
        <f>+BU32</f>
        <v>0</v>
      </c>
      <c r="DG32" s="54">
        <f t="shared" si="30"/>
        <v>0</v>
      </c>
      <c r="DH32" s="54">
        <f t="shared" si="30"/>
        <v>0</v>
      </c>
      <c r="DI32" s="54">
        <f t="shared" si="30"/>
        <v>0</v>
      </c>
      <c r="DJ32" s="54">
        <f t="shared" si="30"/>
        <v>0</v>
      </c>
      <c r="DK32" s="54">
        <f t="shared" si="30"/>
        <v>0</v>
      </c>
      <c r="DL32" s="54">
        <f t="shared" si="30"/>
        <v>0</v>
      </c>
      <c r="DM32" s="54">
        <f t="shared" si="30"/>
        <v>0</v>
      </c>
      <c r="DN32" s="54">
        <f t="shared" si="30"/>
        <v>0</v>
      </c>
      <c r="DO32" s="54">
        <f>+DE32</f>
        <v>0</v>
      </c>
      <c r="DP32" s="54">
        <f t="shared" si="32"/>
        <v>0</v>
      </c>
      <c r="DQ32" s="54">
        <f t="shared" si="32"/>
        <v>0</v>
      </c>
      <c r="DR32" s="54">
        <f t="shared" si="32"/>
        <v>0</v>
      </c>
      <c r="DS32" s="54">
        <f t="shared" si="32"/>
        <v>0</v>
      </c>
      <c r="DT32" s="54">
        <f t="shared" si="32"/>
        <v>0</v>
      </c>
      <c r="DU32" s="54">
        <f t="shared" si="32"/>
        <v>0</v>
      </c>
      <c r="DV32" s="54">
        <f t="shared" si="32"/>
        <v>0</v>
      </c>
      <c r="DW32" s="54">
        <f>+DV32</f>
        <v>0</v>
      </c>
    </row>
    <row r="33" spans="1:127" ht="18" x14ac:dyDescent="0.2">
      <c r="A33" s="16"/>
      <c r="B33" s="23" t="s">
        <v>65</v>
      </c>
      <c r="C33" s="494" t="s">
        <v>66</v>
      </c>
      <c r="D33" s="495"/>
      <c r="E33" s="492"/>
      <c r="F33" s="1" t="s">
        <v>67</v>
      </c>
      <c r="G33" s="25">
        <f>IF(A33="",100,A33)</f>
        <v>100</v>
      </c>
      <c r="J33" s="51">
        <f>G33</f>
        <v>100</v>
      </c>
      <c r="K33" s="54">
        <f t="shared" si="69"/>
        <v>100</v>
      </c>
      <c r="L33" s="54">
        <f t="shared" si="40"/>
        <v>100</v>
      </c>
      <c r="M33" s="54">
        <f t="shared" si="40"/>
        <v>100</v>
      </c>
      <c r="N33" s="54">
        <f t="shared" si="40"/>
        <v>100</v>
      </c>
      <c r="O33" s="54">
        <f t="shared" si="41"/>
        <v>100</v>
      </c>
      <c r="P33" s="54">
        <f t="shared" si="41"/>
        <v>100</v>
      </c>
      <c r="Q33" s="54">
        <f t="shared" si="41"/>
        <v>100</v>
      </c>
      <c r="R33" s="54">
        <f t="shared" si="42"/>
        <v>100</v>
      </c>
      <c r="S33" s="54">
        <f t="shared" si="42"/>
        <v>100</v>
      </c>
      <c r="T33" s="54">
        <f t="shared" si="42"/>
        <v>100</v>
      </c>
      <c r="U33" s="51">
        <f t="shared" si="70"/>
        <v>100</v>
      </c>
      <c r="V33" s="54">
        <f t="shared" si="71"/>
        <v>100</v>
      </c>
      <c r="W33" s="54">
        <f t="shared" si="71"/>
        <v>100</v>
      </c>
      <c r="X33" s="54">
        <f t="shared" si="71"/>
        <v>100</v>
      </c>
      <c r="Y33" s="54">
        <f t="shared" si="71"/>
        <v>100</v>
      </c>
      <c r="Z33" s="54">
        <f t="shared" si="71"/>
        <v>100</v>
      </c>
      <c r="AA33" s="54">
        <f t="shared" si="71"/>
        <v>100</v>
      </c>
      <c r="AB33" s="54">
        <f t="shared" si="71"/>
        <v>100</v>
      </c>
      <c r="AC33" s="54">
        <f t="shared" si="71"/>
        <v>100</v>
      </c>
      <c r="AD33" s="54">
        <f t="shared" si="71"/>
        <v>100</v>
      </c>
      <c r="AE33" s="54">
        <f t="shared" si="71"/>
        <v>100</v>
      </c>
      <c r="AF33" s="54">
        <f t="shared" si="71"/>
        <v>100</v>
      </c>
      <c r="AG33" s="54">
        <f t="shared" si="71"/>
        <v>100</v>
      </c>
      <c r="AH33" s="54">
        <f t="shared" si="44"/>
        <v>100</v>
      </c>
      <c r="AI33" s="54">
        <f t="shared" si="44"/>
        <v>100</v>
      </c>
      <c r="AJ33" s="54">
        <f t="shared" si="44"/>
        <v>100</v>
      </c>
      <c r="AK33" s="54">
        <f t="shared" si="45"/>
        <v>100</v>
      </c>
      <c r="AL33" s="54">
        <f t="shared" si="45"/>
        <v>100</v>
      </c>
      <c r="AM33" s="54">
        <f t="shared" si="45"/>
        <v>100</v>
      </c>
      <c r="AN33" s="54">
        <f t="shared" si="46"/>
        <v>100</v>
      </c>
      <c r="AO33" s="54">
        <f t="shared" si="46"/>
        <v>100</v>
      </c>
      <c r="AP33" s="54">
        <f t="shared" si="46"/>
        <v>100</v>
      </c>
      <c r="AQ33" s="54">
        <f t="shared" si="46"/>
        <v>100</v>
      </c>
      <c r="AR33" s="54">
        <f t="shared" si="46"/>
        <v>100</v>
      </c>
      <c r="AS33" s="54">
        <f t="shared" si="46"/>
        <v>100</v>
      </c>
      <c r="AT33" s="54">
        <f t="shared" si="46"/>
        <v>100</v>
      </c>
      <c r="AU33" s="54">
        <f t="shared" si="46"/>
        <v>100</v>
      </c>
      <c r="AV33" s="54">
        <f t="shared" si="46"/>
        <v>100</v>
      </c>
      <c r="AW33" s="54">
        <f t="shared" si="46"/>
        <v>100</v>
      </c>
      <c r="AX33" s="54">
        <f t="shared" si="46"/>
        <v>100</v>
      </c>
      <c r="AY33" s="54">
        <f t="shared" si="46"/>
        <v>100</v>
      </c>
      <c r="AZ33" s="54">
        <f t="shared" si="46"/>
        <v>100</v>
      </c>
      <c r="BA33" s="54">
        <f t="shared" si="46"/>
        <v>100</v>
      </c>
      <c r="BB33" s="54">
        <f t="shared" si="46"/>
        <v>100</v>
      </c>
      <c r="BC33" s="54">
        <f t="shared" si="46"/>
        <v>100</v>
      </c>
      <c r="BD33" s="54">
        <f t="shared" si="47"/>
        <v>100</v>
      </c>
      <c r="BE33" s="54">
        <f t="shared" si="47"/>
        <v>100</v>
      </c>
      <c r="BF33" s="54">
        <f t="shared" si="47"/>
        <v>100</v>
      </c>
      <c r="BG33" s="54">
        <f t="shared" si="48"/>
        <v>100</v>
      </c>
      <c r="BH33" s="54">
        <f t="shared" si="48"/>
        <v>100</v>
      </c>
      <c r="BI33" s="54">
        <f t="shared" si="49"/>
        <v>100</v>
      </c>
      <c r="BJ33" s="54">
        <f t="shared" si="49"/>
        <v>100</v>
      </c>
      <c r="BK33" s="54">
        <f t="shared" si="50"/>
        <v>100</v>
      </c>
      <c r="BL33" s="54">
        <f t="shared" si="51"/>
        <v>100</v>
      </c>
      <c r="BM33" s="54">
        <f t="shared" si="51"/>
        <v>100</v>
      </c>
      <c r="BN33" s="54">
        <f t="shared" si="51"/>
        <v>100</v>
      </c>
      <c r="BO33" s="54">
        <f t="shared" si="51"/>
        <v>100</v>
      </c>
      <c r="BP33" s="54">
        <f t="shared" si="52"/>
        <v>100</v>
      </c>
      <c r="BQ33" s="54">
        <f t="shared" si="53"/>
        <v>100</v>
      </c>
      <c r="BR33" s="54">
        <f t="shared" si="53"/>
        <v>100</v>
      </c>
      <c r="BS33" s="54">
        <f t="shared" si="53"/>
        <v>100</v>
      </c>
      <c r="BT33" s="54">
        <f t="shared" si="53"/>
        <v>100</v>
      </c>
      <c r="BU33" s="54">
        <f t="shared" si="54"/>
        <v>100</v>
      </c>
      <c r="BV33" s="54">
        <f t="shared" si="55"/>
        <v>100</v>
      </c>
      <c r="BW33" s="54">
        <f t="shared" si="56"/>
        <v>100</v>
      </c>
      <c r="BX33" s="54">
        <f t="shared" si="56"/>
        <v>100</v>
      </c>
      <c r="BY33" s="54">
        <f t="shared" si="57"/>
        <v>100</v>
      </c>
      <c r="BZ33" s="54">
        <f t="shared" si="57"/>
        <v>100</v>
      </c>
      <c r="CA33" s="54">
        <f t="shared" si="57"/>
        <v>100</v>
      </c>
      <c r="CB33" s="54">
        <f t="shared" si="57"/>
        <v>100</v>
      </c>
      <c r="CC33" s="54">
        <f t="shared" si="58"/>
        <v>100</v>
      </c>
      <c r="CD33" s="54">
        <f t="shared" si="58"/>
        <v>100</v>
      </c>
      <c r="CE33" s="54">
        <f t="shared" si="59"/>
        <v>100</v>
      </c>
      <c r="CF33" s="54">
        <f t="shared" si="60"/>
        <v>100</v>
      </c>
      <c r="CG33" s="54">
        <f t="shared" si="61"/>
        <v>100</v>
      </c>
      <c r="CH33" s="54">
        <f t="shared" si="62"/>
        <v>100</v>
      </c>
      <c r="CI33" s="54">
        <f t="shared" si="62"/>
        <v>100</v>
      </c>
      <c r="CJ33" s="54">
        <f t="shared" si="62"/>
        <v>100</v>
      </c>
      <c r="CK33" s="54">
        <f t="shared" si="62"/>
        <v>100</v>
      </c>
      <c r="CL33" s="54">
        <f t="shared" si="62"/>
        <v>100</v>
      </c>
      <c r="CM33" s="54">
        <f t="shared" si="62"/>
        <v>100</v>
      </c>
      <c r="CN33" s="54">
        <f t="shared" si="62"/>
        <v>100</v>
      </c>
      <c r="CO33" s="54">
        <f t="shared" si="62"/>
        <v>100</v>
      </c>
      <c r="CP33" s="54">
        <f t="shared" si="62"/>
        <v>100</v>
      </c>
      <c r="CQ33" s="54">
        <f t="shared" si="62"/>
        <v>100</v>
      </c>
      <c r="CR33" s="54">
        <f t="shared" si="63"/>
        <v>100</v>
      </c>
      <c r="CS33" s="54">
        <f t="shared" si="63"/>
        <v>100</v>
      </c>
      <c r="CT33" s="54">
        <f t="shared" si="64"/>
        <v>100</v>
      </c>
      <c r="CU33" s="54">
        <f t="shared" si="64"/>
        <v>100</v>
      </c>
      <c r="CV33" s="54">
        <f t="shared" si="65"/>
        <v>100</v>
      </c>
      <c r="CW33" s="54">
        <f t="shared" si="65"/>
        <v>100</v>
      </c>
      <c r="CX33" s="54">
        <f t="shared" si="66"/>
        <v>100</v>
      </c>
      <c r="CY33" s="54">
        <f t="shared" si="66"/>
        <v>100</v>
      </c>
      <c r="CZ33" s="54">
        <f t="shared" si="66"/>
        <v>100</v>
      </c>
      <c r="DA33" s="54">
        <f t="shared" si="66"/>
        <v>100</v>
      </c>
      <c r="DB33" s="54">
        <f t="shared" si="66"/>
        <v>100</v>
      </c>
      <c r="DC33" s="54">
        <f t="shared" si="67"/>
        <v>100</v>
      </c>
      <c r="DD33" s="54">
        <f t="shared" si="67"/>
        <v>100</v>
      </c>
      <c r="DE33" s="68">
        <v>2</v>
      </c>
      <c r="DF33" s="68">
        <v>5</v>
      </c>
      <c r="DG33" s="68">
        <v>10</v>
      </c>
      <c r="DH33" s="68">
        <v>20</v>
      </c>
      <c r="DI33" s="68">
        <v>30</v>
      </c>
      <c r="DJ33" s="68">
        <v>40</v>
      </c>
      <c r="DK33" s="68">
        <v>50</v>
      </c>
      <c r="DL33" s="68">
        <v>60</v>
      </c>
      <c r="DM33" s="68">
        <v>80</v>
      </c>
      <c r="DN33" s="68">
        <v>100</v>
      </c>
      <c r="DO33" s="68">
        <v>125</v>
      </c>
      <c r="DP33" s="68">
        <v>150</v>
      </c>
      <c r="DQ33" s="68">
        <v>175</v>
      </c>
      <c r="DR33" s="68">
        <v>200</v>
      </c>
      <c r="DS33" s="68">
        <v>225</v>
      </c>
      <c r="DT33" s="68">
        <v>250</v>
      </c>
      <c r="DU33" s="68">
        <v>275</v>
      </c>
      <c r="DV33" s="68">
        <v>300</v>
      </c>
      <c r="DW33" s="68">
        <v>300</v>
      </c>
    </row>
    <row r="34" spans="1:127" ht="18" x14ac:dyDescent="0.2">
      <c r="A34" s="16">
        <f>入力シート_四塩化炭素!Q8</f>
        <v>10</v>
      </c>
      <c r="B34" s="23" t="s">
        <v>68</v>
      </c>
      <c r="C34" s="494" t="s">
        <v>69</v>
      </c>
      <c r="D34" s="495"/>
      <c r="E34" s="492"/>
      <c r="F34" s="1" t="s">
        <v>60</v>
      </c>
      <c r="G34" s="25">
        <f>IF(A34="",10,A34)</f>
        <v>10</v>
      </c>
      <c r="J34" s="51">
        <f t="shared" ref="J34:J40" si="72">G34</f>
        <v>10</v>
      </c>
      <c r="K34" s="54">
        <f t="shared" si="69"/>
        <v>10</v>
      </c>
      <c r="L34" s="54">
        <f t="shared" si="40"/>
        <v>10</v>
      </c>
      <c r="M34" s="54">
        <f t="shared" si="40"/>
        <v>10</v>
      </c>
      <c r="N34" s="54">
        <f t="shared" si="40"/>
        <v>10</v>
      </c>
      <c r="O34" s="54">
        <f t="shared" si="41"/>
        <v>10</v>
      </c>
      <c r="P34" s="54">
        <f t="shared" si="41"/>
        <v>10</v>
      </c>
      <c r="Q34" s="54">
        <f t="shared" si="41"/>
        <v>10</v>
      </c>
      <c r="R34" s="54">
        <f t="shared" si="42"/>
        <v>10</v>
      </c>
      <c r="S34" s="54">
        <f t="shared" si="42"/>
        <v>10</v>
      </c>
      <c r="T34" s="54">
        <f t="shared" si="42"/>
        <v>10</v>
      </c>
      <c r="U34" s="51">
        <f t="shared" si="70"/>
        <v>10</v>
      </c>
      <c r="V34" s="54">
        <f t="shared" si="71"/>
        <v>10</v>
      </c>
      <c r="W34" s="54">
        <f t="shared" si="71"/>
        <v>10</v>
      </c>
      <c r="X34" s="54">
        <f t="shared" si="71"/>
        <v>10</v>
      </c>
      <c r="Y34" s="54">
        <f t="shared" si="71"/>
        <v>10</v>
      </c>
      <c r="Z34" s="54">
        <f t="shared" si="71"/>
        <v>10</v>
      </c>
      <c r="AA34" s="54">
        <f t="shared" si="71"/>
        <v>10</v>
      </c>
      <c r="AB34" s="54">
        <f t="shared" si="71"/>
        <v>10</v>
      </c>
      <c r="AC34" s="54">
        <f t="shared" si="71"/>
        <v>10</v>
      </c>
      <c r="AD34" s="54">
        <f t="shared" si="71"/>
        <v>10</v>
      </c>
      <c r="AE34" s="54">
        <f t="shared" si="71"/>
        <v>10</v>
      </c>
      <c r="AF34" s="54">
        <f t="shared" si="71"/>
        <v>10</v>
      </c>
      <c r="AG34" s="54">
        <f t="shared" si="71"/>
        <v>10</v>
      </c>
      <c r="AH34" s="54">
        <f t="shared" si="44"/>
        <v>10</v>
      </c>
      <c r="AI34" s="54">
        <f t="shared" si="44"/>
        <v>10</v>
      </c>
      <c r="AJ34" s="54">
        <f t="shared" si="44"/>
        <v>10</v>
      </c>
      <c r="AK34" s="54">
        <f t="shared" si="45"/>
        <v>10</v>
      </c>
      <c r="AL34" s="54">
        <f t="shared" si="45"/>
        <v>10</v>
      </c>
      <c r="AM34" s="54">
        <f t="shared" si="45"/>
        <v>10</v>
      </c>
      <c r="AN34" s="54">
        <f t="shared" si="46"/>
        <v>10</v>
      </c>
      <c r="AO34" s="54">
        <f t="shared" si="46"/>
        <v>10</v>
      </c>
      <c r="AP34" s="54">
        <f t="shared" si="46"/>
        <v>10</v>
      </c>
      <c r="AQ34" s="54">
        <f t="shared" si="46"/>
        <v>10</v>
      </c>
      <c r="AR34" s="54">
        <f t="shared" si="46"/>
        <v>10</v>
      </c>
      <c r="AS34" s="54">
        <f t="shared" si="46"/>
        <v>10</v>
      </c>
      <c r="AT34" s="54">
        <f t="shared" si="46"/>
        <v>10</v>
      </c>
      <c r="AU34" s="54">
        <f t="shared" si="46"/>
        <v>10</v>
      </c>
      <c r="AV34" s="54">
        <f t="shared" si="46"/>
        <v>10</v>
      </c>
      <c r="AW34" s="54">
        <f t="shared" si="46"/>
        <v>10</v>
      </c>
      <c r="AX34" s="54">
        <f t="shared" si="46"/>
        <v>10</v>
      </c>
      <c r="AY34" s="54">
        <f t="shared" si="46"/>
        <v>10</v>
      </c>
      <c r="AZ34" s="54">
        <f t="shared" si="46"/>
        <v>10</v>
      </c>
      <c r="BA34" s="54">
        <f t="shared" si="46"/>
        <v>10</v>
      </c>
      <c r="BB34" s="54">
        <f t="shared" si="46"/>
        <v>10</v>
      </c>
      <c r="BC34" s="54">
        <f t="shared" si="46"/>
        <v>10</v>
      </c>
      <c r="BD34" s="54">
        <f t="shared" si="47"/>
        <v>10</v>
      </c>
      <c r="BE34" s="54">
        <f t="shared" si="47"/>
        <v>10</v>
      </c>
      <c r="BF34" s="54">
        <f t="shared" si="47"/>
        <v>10</v>
      </c>
      <c r="BG34" s="54">
        <f t="shared" si="48"/>
        <v>10</v>
      </c>
      <c r="BH34" s="54">
        <f t="shared" si="48"/>
        <v>10</v>
      </c>
      <c r="BI34" s="54">
        <f t="shared" si="49"/>
        <v>10</v>
      </c>
      <c r="BJ34" s="54">
        <f t="shared" si="49"/>
        <v>10</v>
      </c>
      <c r="BK34" s="54">
        <f t="shared" si="50"/>
        <v>10</v>
      </c>
      <c r="BL34" s="54">
        <f t="shared" si="51"/>
        <v>10</v>
      </c>
      <c r="BM34" s="54">
        <f t="shared" si="51"/>
        <v>10</v>
      </c>
      <c r="BN34" s="54">
        <f t="shared" si="51"/>
        <v>10</v>
      </c>
      <c r="BO34" s="54">
        <f t="shared" si="51"/>
        <v>10</v>
      </c>
      <c r="BP34" s="54">
        <f t="shared" si="52"/>
        <v>10</v>
      </c>
      <c r="BQ34" s="54">
        <f t="shared" si="53"/>
        <v>10</v>
      </c>
      <c r="BR34" s="54">
        <f t="shared" si="53"/>
        <v>10</v>
      </c>
      <c r="BS34" s="54">
        <f t="shared" si="53"/>
        <v>10</v>
      </c>
      <c r="BT34" s="54">
        <f t="shared" si="53"/>
        <v>10</v>
      </c>
      <c r="BU34" s="54">
        <f t="shared" si="54"/>
        <v>10</v>
      </c>
      <c r="BV34" s="54">
        <f t="shared" si="55"/>
        <v>10</v>
      </c>
      <c r="BW34" s="54">
        <f t="shared" si="56"/>
        <v>10</v>
      </c>
      <c r="BX34" s="54">
        <f t="shared" si="56"/>
        <v>10</v>
      </c>
      <c r="BY34" s="54">
        <f t="shared" si="57"/>
        <v>10</v>
      </c>
      <c r="BZ34" s="54">
        <f t="shared" si="57"/>
        <v>10</v>
      </c>
      <c r="CA34" s="54">
        <f t="shared" si="57"/>
        <v>10</v>
      </c>
      <c r="CB34" s="54">
        <f t="shared" si="57"/>
        <v>10</v>
      </c>
      <c r="CC34" s="54">
        <f t="shared" si="58"/>
        <v>10</v>
      </c>
      <c r="CD34" s="54">
        <f t="shared" si="58"/>
        <v>10</v>
      </c>
      <c r="CE34" s="54">
        <f t="shared" si="59"/>
        <v>10</v>
      </c>
      <c r="CF34" s="54">
        <f t="shared" si="60"/>
        <v>10</v>
      </c>
      <c r="CG34" s="54">
        <f t="shared" si="61"/>
        <v>10</v>
      </c>
      <c r="CH34" s="54">
        <f t="shared" si="62"/>
        <v>10</v>
      </c>
      <c r="CI34" s="54">
        <f t="shared" si="62"/>
        <v>10</v>
      </c>
      <c r="CJ34" s="54">
        <f t="shared" si="62"/>
        <v>10</v>
      </c>
      <c r="CK34" s="54">
        <f t="shared" si="62"/>
        <v>10</v>
      </c>
      <c r="CL34" s="54">
        <f t="shared" si="62"/>
        <v>10</v>
      </c>
      <c r="CM34" s="54">
        <f t="shared" si="62"/>
        <v>10</v>
      </c>
      <c r="CN34" s="54">
        <f t="shared" si="62"/>
        <v>10</v>
      </c>
      <c r="CO34" s="54">
        <f t="shared" si="62"/>
        <v>10</v>
      </c>
      <c r="CP34" s="54">
        <f t="shared" si="62"/>
        <v>10</v>
      </c>
      <c r="CQ34" s="54">
        <f t="shared" si="62"/>
        <v>10</v>
      </c>
      <c r="CR34" s="54">
        <f t="shared" si="63"/>
        <v>10</v>
      </c>
      <c r="CS34" s="54">
        <f t="shared" si="63"/>
        <v>10</v>
      </c>
      <c r="CT34" s="54">
        <f t="shared" si="64"/>
        <v>10</v>
      </c>
      <c r="CU34" s="54">
        <f t="shared" si="64"/>
        <v>10</v>
      </c>
      <c r="CV34" s="54">
        <f t="shared" si="65"/>
        <v>10</v>
      </c>
      <c r="CW34" s="54">
        <f t="shared" si="65"/>
        <v>10</v>
      </c>
      <c r="CX34" s="54">
        <f t="shared" si="66"/>
        <v>10</v>
      </c>
      <c r="CY34" s="54">
        <f t="shared" si="66"/>
        <v>10</v>
      </c>
      <c r="CZ34" s="54">
        <f t="shared" si="66"/>
        <v>10</v>
      </c>
      <c r="DA34" s="54">
        <f t="shared" si="66"/>
        <v>10</v>
      </c>
      <c r="DB34" s="54">
        <f t="shared" si="66"/>
        <v>10</v>
      </c>
      <c r="DC34" s="54">
        <f t="shared" si="67"/>
        <v>10</v>
      </c>
      <c r="DD34" s="54">
        <f t="shared" si="67"/>
        <v>10</v>
      </c>
      <c r="DE34" s="54">
        <f t="shared" si="68"/>
        <v>10</v>
      </c>
      <c r="DF34" s="54">
        <f t="shared" ref="DF34:DF42" si="73">+BU34</f>
        <v>10</v>
      </c>
      <c r="DG34" s="54">
        <f t="shared" ref="DG34:DN42" si="74">+DF34</f>
        <v>10</v>
      </c>
      <c r="DH34" s="54">
        <f t="shared" si="74"/>
        <v>10</v>
      </c>
      <c r="DI34" s="54">
        <f t="shared" si="74"/>
        <v>10</v>
      </c>
      <c r="DJ34" s="54">
        <f t="shared" si="74"/>
        <v>10</v>
      </c>
      <c r="DK34" s="54">
        <f t="shared" si="74"/>
        <v>10</v>
      </c>
      <c r="DL34" s="54">
        <f t="shared" si="74"/>
        <v>10</v>
      </c>
      <c r="DM34" s="54">
        <f t="shared" si="74"/>
        <v>10</v>
      </c>
      <c r="DN34" s="54">
        <f t="shared" si="74"/>
        <v>10</v>
      </c>
      <c r="DO34" s="54">
        <f t="shared" ref="DO34:DO42" si="75">+DE34</f>
        <v>10</v>
      </c>
      <c r="DP34" s="54">
        <f t="shared" si="32"/>
        <v>10</v>
      </c>
      <c r="DQ34" s="54">
        <f t="shared" si="32"/>
        <v>10</v>
      </c>
      <c r="DR34" s="54">
        <f t="shared" si="32"/>
        <v>10</v>
      </c>
      <c r="DS34" s="54">
        <f t="shared" si="32"/>
        <v>10</v>
      </c>
      <c r="DT34" s="54">
        <f t="shared" si="32"/>
        <v>10</v>
      </c>
      <c r="DU34" s="54">
        <f t="shared" si="32"/>
        <v>10</v>
      </c>
      <c r="DV34" s="54">
        <f t="shared" si="32"/>
        <v>10</v>
      </c>
      <c r="DW34" s="54">
        <f t="shared" si="32"/>
        <v>10</v>
      </c>
    </row>
    <row r="35" spans="1:127" ht="18" x14ac:dyDescent="0.2">
      <c r="A35" s="16"/>
      <c r="B35" s="23" t="s">
        <v>70</v>
      </c>
      <c r="C35" s="494" t="s">
        <v>71</v>
      </c>
      <c r="D35" s="495"/>
      <c r="E35" s="492"/>
      <c r="F35" s="1" t="s">
        <v>60</v>
      </c>
      <c r="G35" s="25">
        <f>IF(A35="",5,A35)</f>
        <v>5</v>
      </c>
      <c r="J35" s="51">
        <f t="shared" si="72"/>
        <v>5</v>
      </c>
      <c r="K35" s="54">
        <f t="shared" si="69"/>
        <v>5</v>
      </c>
      <c r="L35" s="54">
        <f t="shared" si="40"/>
        <v>5</v>
      </c>
      <c r="M35" s="54">
        <f t="shared" si="40"/>
        <v>5</v>
      </c>
      <c r="N35" s="54">
        <f t="shared" si="40"/>
        <v>5</v>
      </c>
      <c r="O35" s="54">
        <f t="shared" si="41"/>
        <v>5</v>
      </c>
      <c r="P35" s="54">
        <f t="shared" si="41"/>
        <v>5</v>
      </c>
      <c r="Q35" s="54">
        <f t="shared" si="41"/>
        <v>5</v>
      </c>
      <c r="R35" s="54">
        <f t="shared" si="42"/>
        <v>5</v>
      </c>
      <c r="S35" s="54">
        <f t="shared" si="42"/>
        <v>5</v>
      </c>
      <c r="T35" s="54">
        <f t="shared" si="42"/>
        <v>5</v>
      </c>
      <c r="U35" s="51">
        <f t="shared" si="70"/>
        <v>5</v>
      </c>
      <c r="V35" s="54">
        <f t="shared" si="71"/>
        <v>5</v>
      </c>
      <c r="W35" s="54">
        <f t="shared" si="71"/>
        <v>5</v>
      </c>
      <c r="X35" s="54">
        <f t="shared" si="71"/>
        <v>5</v>
      </c>
      <c r="Y35" s="54">
        <f t="shared" si="71"/>
        <v>5</v>
      </c>
      <c r="Z35" s="54">
        <f t="shared" si="71"/>
        <v>5</v>
      </c>
      <c r="AA35" s="54">
        <f t="shared" si="71"/>
        <v>5</v>
      </c>
      <c r="AB35" s="54">
        <f t="shared" si="71"/>
        <v>5</v>
      </c>
      <c r="AC35" s="54">
        <f t="shared" si="71"/>
        <v>5</v>
      </c>
      <c r="AD35" s="54">
        <f t="shared" si="71"/>
        <v>5</v>
      </c>
      <c r="AE35" s="54">
        <f t="shared" si="71"/>
        <v>5</v>
      </c>
      <c r="AF35" s="54">
        <f t="shared" si="71"/>
        <v>5</v>
      </c>
      <c r="AG35" s="54">
        <f t="shared" si="71"/>
        <v>5</v>
      </c>
      <c r="AH35" s="54">
        <f t="shared" si="44"/>
        <v>5</v>
      </c>
      <c r="AI35" s="54">
        <f t="shared" si="44"/>
        <v>5</v>
      </c>
      <c r="AJ35" s="54">
        <f t="shared" si="44"/>
        <v>5</v>
      </c>
      <c r="AK35" s="54">
        <f t="shared" si="45"/>
        <v>5</v>
      </c>
      <c r="AL35" s="54">
        <f t="shared" si="45"/>
        <v>5</v>
      </c>
      <c r="AM35" s="54">
        <f t="shared" si="45"/>
        <v>5</v>
      </c>
      <c r="AN35" s="54">
        <f t="shared" si="46"/>
        <v>5</v>
      </c>
      <c r="AO35" s="54">
        <f t="shared" si="46"/>
        <v>5</v>
      </c>
      <c r="AP35" s="54">
        <f t="shared" si="46"/>
        <v>5</v>
      </c>
      <c r="AQ35" s="54">
        <f t="shared" si="46"/>
        <v>5</v>
      </c>
      <c r="AR35" s="54">
        <f t="shared" si="46"/>
        <v>5</v>
      </c>
      <c r="AS35" s="54">
        <f t="shared" si="46"/>
        <v>5</v>
      </c>
      <c r="AT35" s="54">
        <f t="shared" si="46"/>
        <v>5</v>
      </c>
      <c r="AU35" s="54">
        <f t="shared" si="46"/>
        <v>5</v>
      </c>
      <c r="AV35" s="54">
        <f t="shared" si="46"/>
        <v>5</v>
      </c>
      <c r="AW35" s="54">
        <f t="shared" si="46"/>
        <v>5</v>
      </c>
      <c r="AX35" s="54">
        <f t="shared" si="46"/>
        <v>5</v>
      </c>
      <c r="AY35" s="54">
        <f t="shared" si="46"/>
        <v>5</v>
      </c>
      <c r="AZ35" s="54">
        <f t="shared" si="46"/>
        <v>5</v>
      </c>
      <c r="BA35" s="54">
        <f t="shared" si="46"/>
        <v>5</v>
      </c>
      <c r="BB35" s="54">
        <f t="shared" si="46"/>
        <v>5</v>
      </c>
      <c r="BC35" s="54">
        <f t="shared" si="46"/>
        <v>5</v>
      </c>
      <c r="BD35" s="54">
        <f t="shared" si="47"/>
        <v>5</v>
      </c>
      <c r="BE35" s="54">
        <f t="shared" si="47"/>
        <v>5</v>
      </c>
      <c r="BF35" s="54">
        <f t="shared" si="47"/>
        <v>5</v>
      </c>
      <c r="BG35" s="54">
        <f t="shared" si="48"/>
        <v>5</v>
      </c>
      <c r="BH35" s="54">
        <f t="shared" si="48"/>
        <v>5</v>
      </c>
      <c r="BI35" s="54">
        <f t="shared" si="49"/>
        <v>5</v>
      </c>
      <c r="BJ35" s="54">
        <f t="shared" si="49"/>
        <v>5</v>
      </c>
      <c r="BK35" s="54">
        <f t="shared" si="50"/>
        <v>5</v>
      </c>
      <c r="BL35" s="54">
        <f t="shared" si="51"/>
        <v>5</v>
      </c>
      <c r="BM35" s="54">
        <f t="shared" si="51"/>
        <v>5</v>
      </c>
      <c r="BN35" s="54">
        <f t="shared" si="51"/>
        <v>5</v>
      </c>
      <c r="BO35" s="54">
        <f t="shared" si="51"/>
        <v>5</v>
      </c>
      <c r="BP35" s="54">
        <f t="shared" si="52"/>
        <v>5</v>
      </c>
      <c r="BQ35" s="54">
        <f t="shared" si="53"/>
        <v>5</v>
      </c>
      <c r="BR35" s="54">
        <f t="shared" si="53"/>
        <v>5</v>
      </c>
      <c r="BS35" s="54">
        <f t="shared" si="53"/>
        <v>5</v>
      </c>
      <c r="BT35" s="54">
        <f t="shared" si="53"/>
        <v>5</v>
      </c>
      <c r="BU35" s="54">
        <f t="shared" si="54"/>
        <v>5</v>
      </c>
      <c r="BV35" s="54">
        <f t="shared" si="55"/>
        <v>5</v>
      </c>
      <c r="BW35" s="54">
        <f t="shared" si="56"/>
        <v>5</v>
      </c>
      <c r="BX35" s="54">
        <f t="shared" si="56"/>
        <v>5</v>
      </c>
      <c r="BY35" s="54">
        <f t="shared" si="57"/>
        <v>5</v>
      </c>
      <c r="BZ35" s="54">
        <f t="shared" si="57"/>
        <v>5</v>
      </c>
      <c r="CA35" s="54">
        <f t="shared" si="57"/>
        <v>5</v>
      </c>
      <c r="CB35" s="54">
        <f t="shared" si="57"/>
        <v>5</v>
      </c>
      <c r="CC35" s="54">
        <f t="shared" si="58"/>
        <v>5</v>
      </c>
      <c r="CD35" s="54">
        <f t="shared" si="58"/>
        <v>5</v>
      </c>
      <c r="CE35" s="54">
        <f t="shared" si="59"/>
        <v>5</v>
      </c>
      <c r="CF35" s="54">
        <f t="shared" si="60"/>
        <v>5</v>
      </c>
      <c r="CG35" s="54">
        <f t="shared" si="61"/>
        <v>5</v>
      </c>
      <c r="CH35" s="54">
        <f t="shared" si="62"/>
        <v>5</v>
      </c>
      <c r="CI35" s="54">
        <f t="shared" si="62"/>
        <v>5</v>
      </c>
      <c r="CJ35" s="54">
        <f t="shared" si="62"/>
        <v>5</v>
      </c>
      <c r="CK35" s="54">
        <f t="shared" si="62"/>
        <v>5</v>
      </c>
      <c r="CL35" s="54">
        <f t="shared" si="62"/>
        <v>5</v>
      </c>
      <c r="CM35" s="54">
        <f t="shared" si="62"/>
        <v>5</v>
      </c>
      <c r="CN35" s="54">
        <f t="shared" si="62"/>
        <v>5</v>
      </c>
      <c r="CO35" s="54">
        <f t="shared" si="62"/>
        <v>5</v>
      </c>
      <c r="CP35" s="54">
        <f t="shared" si="62"/>
        <v>5</v>
      </c>
      <c r="CQ35" s="54">
        <f t="shared" si="62"/>
        <v>5</v>
      </c>
      <c r="CR35" s="54">
        <f t="shared" si="63"/>
        <v>5</v>
      </c>
      <c r="CS35" s="54">
        <f t="shared" si="63"/>
        <v>5</v>
      </c>
      <c r="CT35" s="54">
        <f t="shared" si="64"/>
        <v>5</v>
      </c>
      <c r="CU35" s="54">
        <f t="shared" si="64"/>
        <v>5</v>
      </c>
      <c r="CV35" s="54">
        <f t="shared" si="65"/>
        <v>5</v>
      </c>
      <c r="CW35" s="54">
        <f t="shared" si="65"/>
        <v>5</v>
      </c>
      <c r="CX35" s="54">
        <f t="shared" si="66"/>
        <v>5</v>
      </c>
      <c r="CY35" s="54">
        <f t="shared" si="66"/>
        <v>5</v>
      </c>
      <c r="CZ35" s="54">
        <f t="shared" si="66"/>
        <v>5</v>
      </c>
      <c r="DA35" s="54">
        <f t="shared" si="66"/>
        <v>5</v>
      </c>
      <c r="DB35" s="54">
        <f t="shared" si="66"/>
        <v>5</v>
      </c>
      <c r="DC35" s="54">
        <f t="shared" si="67"/>
        <v>5</v>
      </c>
      <c r="DD35" s="54">
        <f t="shared" si="67"/>
        <v>5</v>
      </c>
      <c r="DE35" s="54">
        <f t="shared" si="68"/>
        <v>5</v>
      </c>
      <c r="DF35" s="54">
        <f t="shared" si="73"/>
        <v>5</v>
      </c>
      <c r="DG35" s="54">
        <f t="shared" si="74"/>
        <v>5</v>
      </c>
      <c r="DH35" s="54">
        <f t="shared" si="74"/>
        <v>5</v>
      </c>
      <c r="DI35" s="54">
        <f t="shared" si="74"/>
        <v>5</v>
      </c>
      <c r="DJ35" s="54">
        <f t="shared" si="74"/>
        <v>5</v>
      </c>
      <c r="DK35" s="54">
        <f t="shared" si="74"/>
        <v>5</v>
      </c>
      <c r="DL35" s="54">
        <f t="shared" si="74"/>
        <v>5</v>
      </c>
      <c r="DM35" s="54">
        <f t="shared" si="74"/>
        <v>5</v>
      </c>
      <c r="DN35" s="54">
        <f t="shared" si="74"/>
        <v>5</v>
      </c>
      <c r="DO35" s="54">
        <f t="shared" si="75"/>
        <v>5</v>
      </c>
      <c r="DP35" s="54">
        <f t="shared" si="32"/>
        <v>5</v>
      </c>
      <c r="DQ35" s="54">
        <f t="shared" si="32"/>
        <v>5</v>
      </c>
      <c r="DR35" s="54">
        <f t="shared" si="32"/>
        <v>5</v>
      </c>
      <c r="DS35" s="54">
        <f t="shared" si="32"/>
        <v>5</v>
      </c>
      <c r="DT35" s="54">
        <f t="shared" si="32"/>
        <v>5</v>
      </c>
      <c r="DU35" s="54">
        <f t="shared" si="32"/>
        <v>5</v>
      </c>
      <c r="DV35" s="54">
        <f t="shared" si="32"/>
        <v>5</v>
      </c>
      <c r="DW35" s="54">
        <f t="shared" si="32"/>
        <v>5</v>
      </c>
    </row>
    <row r="36" spans="1:127" ht="21" x14ac:dyDescent="0.2">
      <c r="A36" s="16">
        <f>入力シート_四塩化炭素!Q13</f>
        <v>100</v>
      </c>
      <c r="B36" s="23" t="s">
        <v>72</v>
      </c>
      <c r="C36" s="494" t="s">
        <v>73</v>
      </c>
      <c r="D36" s="495"/>
      <c r="E36" s="492"/>
      <c r="F36" s="1" t="s">
        <v>60</v>
      </c>
      <c r="G36" s="25">
        <f>IF(A36="",10,A36)</f>
        <v>100</v>
      </c>
      <c r="H36" s="26"/>
      <c r="J36" s="51">
        <f t="shared" si="72"/>
        <v>100</v>
      </c>
      <c r="K36" s="54">
        <f t="shared" si="69"/>
        <v>100</v>
      </c>
      <c r="L36" s="54">
        <f t="shared" si="40"/>
        <v>100</v>
      </c>
      <c r="M36" s="54">
        <f t="shared" si="40"/>
        <v>100</v>
      </c>
      <c r="N36" s="54">
        <f t="shared" si="40"/>
        <v>100</v>
      </c>
      <c r="O36" s="54">
        <f t="shared" si="41"/>
        <v>100</v>
      </c>
      <c r="P36" s="54">
        <f t="shared" si="41"/>
        <v>100</v>
      </c>
      <c r="Q36" s="54">
        <f t="shared" si="41"/>
        <v>100</v>
      </c>
      <c r="R36" s="54">
        <f t="shared" si="42"/>
        <v>100</v>
      </c>
      <c r="S36" s="54">
        <f t="shared" si="42"/>
        <v>100</v>
      </c>
      <c r="T36" s="54">
        <f t="shared" si="42"/>
        <v>100</v>
      </c>
      <c r="U36" s="51">
        <f t="shared" si="70"/>
        <v>100</v>
      </c>
      <c r="V36" s="54">
        <f t="shared" si="71"/>
        <v>100</v>
      </c>
      <c r="W36" s="54">
        <f t="shared" si="71"/>
        <v>100</v>
      </c>
      <c r="X36" s="54">
        <f t="shared" si="71"/>
        <v>100</v>
      </c>
      <c r="Y36" s="54">
        <f t="shared" si="71"/>
        <v>100</v>
      </c>
      <c r="Z36" s="54">
        <f t="shared" si="71"/>
        <v>100</v>
      </c>
      <c r="AA36" s="54">
        <f t="shared" si="71"/>
        <v>100</v>
      </c>
      <c r="AB36" s="54">
        <f t="shared" si="71"/>
        <v>100</v>
      </c>
      <c r="AC36" s="54">
        <f t="shared" si="71"/>
        <v>100</v>
      </c>
      <c r="AD36" s="54">
        <f t="shared" si="71"/>
        <v>100</v>
      </c>
      <c r="AE36" s="54">
        <f t="shared" si="71"/>
        <v>100</v>
      </c>
      <c r="AF36" s="54">
        <f t="shared" si="71"/>
        <v>100</v>
      </c>
      <c r="AG36" s="54">
        <f t="shared" si="71"/>
        <v>100</v>
      </c>
      <c r="AH36" s="54">
        <f t="shared" si="44"/>
        <v>100</v>
      </c>
      <c r="AI36" s="54">
        <f t="shared" si="44"/>
        <v>100</v>
      </c>
      <c r="AJ36" s="54">
        <f t="shared" si="44"/>
        <v>100</v>
      </c>
      <c r="AK36" s="54">
        <f t="shared" si="45"/>
        <v>100</v>
      </c>
      <c r="AL36" s="54">
        <f t="shared" si="45"/>
        <v>100</v>
      </c>
      <c r="AM36" s="54">
        <f t="shared" si="45"/>
        <v>100</v>
      </c>
      <c r="AN36" s="54">
        <f t="shared" si="46"/>
        <v>100</v>
      </c>
      <c r="AO36" s="54">
        <f t="shared" si="46"/>
        <v>100</v>
      </c>
      <c r="AP36" s="54">
        <f t="shared" si="46"/>
        <v>100</v>
      </c>
      <c r="AQ36" s="54">
        <f t="shared" si="46"/>
        <v>100</v>
      </c>
      <c r="AR36" s="54">
        <f t="shared" si="46"/>
        <v>100</v>
      </c>
      <c r="AS36" s="54">
        <f t="shared" si="46"/>
        <v>100</v>
      </c>
      <c r="AT36" s="54">
        <f t="shared" si="46"/>
        <v>100</v>
      </c>
      <c r="AU36" s="54">
        <f t="shared" si="46"/>
        <v>100</v>
      </c>
      <c r="AV36" s="54">
        <f t="shared" si="46"/>
        <v>100</v>
      </c>
      <c r="AW36" s="54">
        <f t="shared" si="46"/>
        <v>100</v>
      </c>
      <c r="AX36" s="54">
        <f t="shared" si="46"/>
        <v>100</v>
      </c>
      <c r="AY36" s="54">
        <f t="shared" si="46"/>
        <v>100</v>
      </c>
      <c r="AZ36" s="54">
        <f t="shared" si="46"/>
        <v>100</v>
      </c>
      <c r="BA36" s="54">
        <f t="shared" si="46"/>
        <v>100</v>
      </c>
      <c r="BB36" s="54">
        <f t="shared" si="46"/>
        <v>100</v>
      </c>
      <c r="BC36" s="54">
        <f t="shared" si="46"/>
        <v>100</v>
      </c>
      <c r="BD36" s="54">
        <f t="shared" si="47"/>
        <v>100</v>
      </c>
      <c r="BE36" s="54">
        <f t="shared" si="47"/>
        <v>100</v>
      </c>
      <c r="BF36" s="54">
        <f t="shared" si="47"/>
        <v>100</v>
      </c>
      <c r="BG36" s="54">
        <f t="shared" si="48"/>
        <v>100</v>
      </c>
      <c r="BH36" s="54">
        <f t="shared" si="48"/>
        <v>100</v>
      </c>
      <c r="BI36" s="54">
        <f t="shared" si="49"/>
        <v>100</v>
      </c>
      <c r="BJ36" s="54">
        <f t="shared" si="49"/>
        <v>100</v>
      </c>
      <c r="BK36" s="54">
        <f t="shared" si="50"/>
        <v>100</v>
      </c>
      <c r="BL36" s="54">
        <f t="shared" si="51"/>
        <v>100</v>
      </c>
      <c r="BM36" s="54">
        <f t="shared" si="51"/>
        <v>100</v>
      </c>
      <c r="BN36" s="54">
        <f t="shared" si="51"/>
        <v>100</v>
      </c>
      <c r="BO36" s="54">
        <f t="shared" si="51"/>
        <v>100</v>
      </c>
      <c r="BP36" s="54">
        <f t="shared" si="52"/>
        <v>100</v>
      </c>
      <c r="BQ36" s="54">
        <f t="shared" si="53"/>
        <v>100</v>
      </c>
      <c r="BR36" s="54">
        <f t="shared" si="53"/>
        <v>100</v>
      </c>
      <c r="BS36" s="54">
        <f t="shared" si="53"/>
        <v>100</v>
      </c>
      <c r="BT36" s="54">
        <f t="shared" si="53"/>
        <v>100</v>
      </c>
      <c r="BU36" s="54">
        <f t="shared" si="54"/>
        <v>100</v>
      </c>
      <c r="BV36" s="54">
        <f t="shared" si="55"/>
        <v>100</v>
      </c>
      <c r="BW36" s="54">
        <f t="shared" si="56"/>
        <v>100</v>
      </c>
      <c r="BX36" s="54">
        <f t="shared" si="56"/>
        <v>100</v>
      </c>
      <c r="BY36" s="54">
        <f t="shared" si="57"/>
        <v>100</v>
      </c>
      <c r="BZ36" s="54">
        <f t="shared" si="57"/>
        <v>100</v>
      </c>
      <c r="CA36" s="54">
        <f t="shared" si="57"/>
        <v>100</v>
      </c>
      <c r="CB36" s="54">
        <f t="shared" si="57"/>
        <v>100</v>
      </c>
      <c r="CC36" s="54">
        <f t="shared" si="58"/>
        <v>100</v>
      </c>
      <c r="CD36" s="54">
        <f t="shared" si="58"/>
        <v>100</v>
      </c>
      <c r="CE36" s="54">
        <f t="shared" si="59"/>
        <v>100</v>
      </c>
      <c r="CF36" s="54">
        <f t="shared" si="60"/>
        <v>100</v>
      </c>
      <c r="CG36" s="54">
        <f t="shared" si="61"/>
        <v>100</v>
      </c>
      <c r="CH36" s="54">
        <f t="shared" si="62"/>
        <v>100</v>
      </c>
      <c r="CI36" s="54">
        <f t="shared" si="62"/>
        <v>100</v>
      </c>
      <c r="CJ36" s="54">
        <f t="shared" si="62"/>
        <v>100</v>
      </c>
      <c r="CK36" s="54">
        <f t="shared" si="62"/>
        <v>100</v>
      </c>
      <c r="CL36" s="54">
        <f t="shared" si="62"/>
        <v>100</v>
      </c>
      <c r="CM36" s="54">
        <f t="shared" si="62"/>
        <v>100</v>
      </c>
      <c r="CN36" s="54">
        <f t="shared" si="62"/>
        <v>100</v>
      </c>
      <c r="CO36" s="54">
        <f t="shared" si="62"/>
        <v>100</v>
      </c>
      <c r="CP36" s="54">
        <f t="shared" si="62"/>
        <v>100</v>
      </c>
      <c r="CQ36" s="54">
        <f t="shared" si="62"/>
        <v>100</v>
      </c>
      <c r="CR36" s="54">
        <f t="shared" si="63"/>
        <v>100</v>
      </c>
      <c r="CS36" s="54">
        <f t="shared" si="63"/>
        <v>100</v>
      </c>
      <c r="CT36" s="54">
        <f t="shared" si="64"/>
        <v>100</v>
      </c>
      <c r="CU36" s="54">
        <f t="shared" si="64"/>
        <v>100</v>
      </c>
      <c r="CV36" s="54">
        <f t="shared" si="65"/>
        <v>100</v>
      </c>
      <c r="CW36" s="54">
        <f t="shared" si="65"/>
        <v>100</v>
      </c>
      <c r="CX36" s="54">
        <f t="shared" si="66"/>
        <v>100</v>
      </c>
      <c r="CY36" s="54">
        <f t="shared" si="66"/>
        <v>100</v>
      </c>
      <c r="CZ36" s="54">
        <f t="shared" si="66"/>
        <v>100</v>
      </c>
      <c r="DA36" s="54">
        <f t="shared" si="66"/>
        <v>100</v>
      </c>
      <c r="DB36" s="54">
        <f t="shared" si="66"/>
        <v>100</v>
      </c>
      <c r="DC36" s="54">
        <f t="shared" si="67"/>
        <v>100</v>
      </c>
      <c r="DD36" s="54">
        <f t="shared" si="67"/>
        <v>100</v>
      </c>
      <c r="DE36" s="54">
        <f t="shared" si="68"/>
        <v>100</v>
      </c>
      <c r="DF36" s="54">
        <f t="shared" si="73"/>
        <v>100</v>
      </c>
      <c r="DG36" s="54">
        <f t="shared" si="74"/>
        <v>100</v>
      </c>
      <c r="DH36" s="54">
        <f t="shared" si="74"/>
        <v>100</v>
      </c>
      <c r="DI36" s="54">
        <f t="shared" si="74"/>
        <v>100</v>
      </c>
      <c r="DJ36" s="54">
        <f t="shared" si="74"/>
        <v>100</v>
      </c>
      <c r="DK36" s="54">
        <f t="shared" si="74"/>
        <v>100</v>
      </c>
      <c r="DL36" s="54">
        <f t="shared" si="74"/>
        <v>100</v>
      </c>
      <c r="DM36" s="54">
        <f t="shared" si="74"/>
        <v>100</v>
      </c>
      <c r="DN36" s="54">
        <f t="shared" si="74"/>
        <v>100</v>
      </c>
      <c r="DO36" s="54">
        <f t="shared" si="75"/>
        <v>100</v>
      </c>
      <c r="DP36" s="54">
        <f t="shared" si="32"/>
        <v>100</v>
      </c>
      <c r="DQ36" s="54">
        <f t="shared" si="32"/>
        <v>100</v>
      </c>
      <c r="DR36" s="54">
        <f t="shared" si="32"/>
        <v>100</v>
      </c>
      <c r="DS36" s="54">
        <f t="shared" si="32"/>
        <v>100</v>
      </c>
      <c r="DT36" s="54">
        <f t="shared" si="32"/>
        <v>100</v>
      </c>
      <c r="DU36" s="54">
        <f t="shared" si="32"/>
        <v>100</v>
      </c>
      <c r="DV36" s="54">
        <f t="shared" si="32"/>
        <v>100</v>
      </c>
      <c r="DW36" s="54">
        <f t="shared" si="32"/>
        <v>100</v>
      </c>
    </row>
    <row r="37" spans="1:127" ht="20.5" x14ac:dyDescent="0.2">
      <c r="A37" s="16">
        <f>入力シート_四塩化炭素!Q14</f>
        <v>10</v>
      </c>
      <c r="B37" s="23" t="s">
        <v>74</v>
      </c>
      <c r="C37" s="494" t="s">
        <v>75</v>
      </c>
      <c r="D37" s="495"/>
      <c r="E37" s="492"/>
      <c r="F37" s="1" t="s">
        <v>60</v>
      </c>
      <c r="G37" s="25">
        <f>IF(A37="",1,A37)</f>
        <v>10</v>
      </c>
      <c r="J37" s="51">
        <f t="shared" si="72"/>
        <v>10</v>
      </c>
      <c r="K37" s="54">
        <f t="shared" si="69"/>
        <v>10</v>
      </c>
      <c r="L37" s="54">
        <f t="shared" si="40"/>
        <v>10</v>
      </c>
      <c r="M37" s="54">
        <f t="shared" si="40"/>
        <v>10</v>
      </c>
      <c r="N37" s="54">
        <f t="shared" si="40"/>
        <v>10</v>
      </c>
      <c r="O37" s="54">
        <f t="shared" si="41"/>
        <v>10</v>
      </c>
      <c r="P37" s="54">
        <f t="shared" si="41"/>
        <v>10</v>
      </c>
      <c r="Q37" s="54">
        <f t="shared" si="41"/>
        <v>10</v>
      </c>
      <c r="R37" s="54">
        <f t="shared" si="42"/>
        <v>10</v>
      </c>
      <c r="S37" s="54">
        <f t="shared" si="42"/>
        <v>10</v>
      </c>
      <c r="T37" s="54">
        <f t="shared" si="42"/>
        <v>10</v>
      </c>
      <c r="U37" s="51">
        <f t="shared" si="70"/>
        <v>10</v>
      </c>
      <c r="V37" s="54">
        <f t="shared" si="71"/>
        <v>10</v>
      </c>
      <c r="W37" s="54">
        <f t="shared" si="71"/>
        <v>10</v>
      </c>
      <c r="X37" s="54">
        <f t="shared" si="71"/>
        <v>10</v>
      </c>
      <c r="Y37" s="54">
        <f t="shared" si="71"/>
        <v>10</v>
      </c>
      <c r="Z37" s="54">
        <f t="shared" si="71"/>
        <v>10</v>
      </c>
      <c r="AA37" s="54">
        <f t="shared" si="71"/>
        <v>10</v>
      </c>
      <c r="AB37" s="54">
        <f t="shared" si="71"/>
        <v>10</v>
      </c>
      <c r="AC37" s="54">
        <f t="shared" si="71"/>
        <v>10</v>
      </c>
      <c r="AD37" s="54">
        <f t="shared" si="71"/>
        <v>10</v>
      </c>
      <c r="AE37" s="54">
        <f t="shared" si="71"/>
        <v>10</v>
      </c>
      <c r="AF37" s="54">
        <f t="shared" si="71"/>
        <v>10</v>
      </c>
      <c r="AG37" s="54">
        <f t="shared" si="71"/>
        <v>10</v>
      </c>
      <c r="AH37" s="54">
        <f t="shared" si="44"/>
        <v>10</v>
      </c>
      <c r="AI37" s="54">
        <f t="shared" si="44"/>
        <v>10</v>
      </c>
      <c r="AJ37" s="54">
        <f t="shared" si="44"/>
        <v>10</v>
      </c>
      <c r="AK37" s="54">
        <f t="shared" si="45"/>
        <v>10</v>
      </c>
      <c r="AL37" s="54">
        <f t="shared" si="45"/>
        <v>10</v>
      </c>
      <c r="AM37" s="54">
        <f t="shared" si="45"/>
        <v>10</v>
      </c>
      <c r="AN37" s="54">
        <f t="shared" si="46"/>
        <v>10</v>
      </c>
      <c r="AO37" s="54">
        <f t="shared" si="46"/>
        <v>10</v>
      </c>
      <c r="AP37" s="54">
        <f t="shared" si="46"/>
        <v>10</v>
      </c>
      <c r="AQ37" s="54">
        <f t="shared" si="46"/>
        <v>10</v>
      </c>
      <c r="AR37" s="54">
        <f t="shared" si="46"/>
        <v>10</v>
      </c>
      <c r="AS37" s="54">
        <f t="shared" si="46"/>
        <v>10</v>
      </c>
      <c r="AT37" s="54">
        <f t="shared" si="46"/>
        <v>10</v>
      </c>
      <c r="AU37" s="54">
        <f t="shared" si="46"/>
        <v>10</v>
      </c>
      <c r="AV37" s="54">
        <f t="shared" si="46"/>
        <v>10</v>
      </c>
      <c r="AW37" s="54">
        <f t="shared" si="46"/>
        <v>10</v>
      </c>
      <c r="AX37" s="54">
        <f t="shared" si="46"/>
        <v>10</v>
      </c>
      <c r="AY37" s="54">
        <f t="shared" si="46"/>
        <v>10</v>
      </c>
      <c r="AZ37" s="54">
        <f t="shared" si="46"/>
        <v>10</v>
      </c>
      <c r="BA37" s="54">
        <f t="shared" si="46"/>
        <v>10</v>
      </c>
      <c r="BB37" s="54">
        <f t="shared" si="46"/>
        <v>10</v>
      </c>
      <c r="BC37" s="54">
        <f t="shared" si="46"/>
        <v>10</v>
      </c>
      <c r="BD37" s="54">
        <f t="shared" si="47"/>
        <v>10</v>
      </c>
      <c r="BE37" s="54">
        <f t="shared" si="47"/>
        <v>10</v>
      </c>
      <c r="BF37" s="54">
        <f t="shared" si="47"/>
        <v>10</v>
      </c>
      <c r="BG37" s="54">
        <f t="shared" si="48"/>
        <v>10</v>
      </c>
      <c r="BH37" s="54">
        <f t="shared" si="48"/>
        <v>10</v>
      </c>
      <c r="BI37" s="54">
        <f t="shared" si="49"/>
        <v>10</v>
      </c>
      <c r="BJ37" s="54">
        <f t="shared" si="49"/>
        <v>10</v>
      </c>
      <c r="BK37" s="54">
        <f t="shared" si="50"/>
        <v>10</v>
      </c>
      <c r="BL37" s="54">
        <f t="shared" si="51"/>
        <v>10</v>
      </c>
      <c r="BM37" s="54">
        <f t="shared" si="51"/>
        <v>10</v>
      </c>
      <c r="BN37" s="54">
        <f t="shared" si="51"/>
        <v>10</v>
      </c>
      <c r="BO37" s="54">
        <f t="shared" si="51"/>
        <v>10</v>
      </c>
      <c r="BP37" s="54">
        <f t="shared" si="52"/>
        <v>10</v>
      </c>
      <c r="BQ37" s="54">
        <f t="shared" si="53"/>
        <v>10</v>
      </c>
      <c r="BR37" s="54">
        <f t="shared" si="53"/>
        <v>10</v>
      </c>
      <c r="BS37" s="54">
        <f t="shared" si="53"/>
        <v>10</v>
      </c>
      <c r="BT37" s="54">
        <f t="shared" si="53"/>
        <v>10</v>
      </c>
      <c r="BU37" s="54">
        <f t="shared" si="54"/>
        <v>10</v>
      </c>
      <c r="BV37" s="54">
        <f t="shared" si="55"/>
        <v>10</v>
      </c>
      <c r="BW37" s="54">
        <f t="shared" si="56"/>
        <v>10</v>
      </c>
      <c r="BX37" s="54">
        <f t="shared" si="56"/>
        <v>10</v>
      </c>
      <c r="BY37" s="54">
        <f t="shared" si="57"/>
        <v>10</v>
      </c>
      <c r="BZ37" s="54">
        <f t="shared" si="57"/>
        <v>10</v>
      </c>
      <c r="CA37" s="54">
        <f t="shared" si="57"/>
        <v>10</v>
      </c>
      <c r="CB37" s="54">
        <f t="shared" si="57"/>
        <v>10</v>
      </c>
      <c r="CC37" s="54">
        <f t="shared" si="58"/>
        <v>10</v>
      </c>
      <c r="CD37" s="54">
        <f t="shared" si="58"/>
        <v>10</v>
      </c>
      <c r="CE37" s="54">
        <f t="shared" si="59"/>
        <v>10</v>
      </c>
      <c r="CF37" s="54">
        <f t="shared" si="60"/>
        <v>10</v>
      </c>
      <c r="CG37" s="54">
        <f t="shared" si="61"/>
        <v>10</v>
      </c>
      <c r="CH37" s="54">
        <f t="shared" si="62"/>
        <v>10</v>
      </c>
      <c r="CI37" s="54">
        <f t="shared" si="62"/>
        <v>10</v>
      </c>
      <c r="CJ37" s="54">
        <f t="shared" si="62"/>
        <v>10</v>
      </c>
      <c r="CK37" s="54">
        <f t="shared" si="62"/>
        <v>10</v>
      </c>
      <c r="CL37" s="54">
        <f t="shared" si="62"/>
        <v>10</v>
      </c>
      <c r="CM37" s="54">
        <f t="shared" si="62"/>
        <v>10</v>
      </c>
      <c r="CN37" s="54">
        <f t="shared" si="62"/>
        <v>10</v>
      </c>
      <c r="CO37" s="54">
        <f t="shared" si="62"/>
        <v>10</v>
      </c>
      <c r="CP37" s="54">
        <f t="shared" si="62"/>
        <v>10</v>
      </c>
      <c r="CQ37" s="54">
        <f t="shared" si="62"/>
        <v>10</v>
      </c>
      <c r="CR37" s="54">
        <f t="shared" si="63"/>
        <v>10</v>
      </c>
      <c r="CS37" s="54">
        <f t="shared" si="63"/>
        <v>10</v>
      </c>
      <c r="CT37" s="54">
        <f t="shared" si="64"/>
        <v>10</v>
      </c>
      <c r="CU37" s="54">
        <f t="shared" si="64"/>
        <v>10</v>
      </c>
      <c r="CV37" s="54">
        <f t="shared" si="65"/>
        <v>10</v>
      </c>
      <c r="CW37" s="54">
        <f t="shared" si="65"/>
        <v>10</v>
      </c>
      <c r="CX37" s="54">
        <f t="shared" si="66"/>
        <v>10</v>
      </c>
      <c r="CY37" s="54">
        <f t="shared" si="66"/>
        <v>10</v>
      </c>
      <c r="CZ37" s="54">
        <f t="shared" si="66"/>
        <v>10</v>
      </c>
      <c r="DA37" s="54">
        <f t="shared" si="66"/>
        <v>10</v>
      </c>
      <c r="DB37" s="54">
        <f t="shared" si="66"/>
        <v>10</v>
      </c>
      <c r="DC37" s="54">
        <f t="shared" si="67"/>
        <v>10</v>
      </c>
      <c r="DD37" s="54">
        <f t="shared" si="67"/>
        <v>10</v>
      </c>
      <c r="DE37" s="54">
        <f t="shared" si="68"/>
        <v>10</v>
      </c>
      <c r="DF37" s="54">
        <f t="shared" si="73"/>
        <v>10</v>
      </c>
      <c r="DG37" s="54">
        <f t="shared" si="74"/>
        <v>10</v>
      </c>
      <c r="DH37" s="54">
        <f t="shared" si="74"/>
        <v>10</v>
      </c>
      <c r="DI37" s="54">
        <f t="shared" si="74"/>
        <v>10</v>
      </c>
      <c r="DJ37" s="54">
        <f t="shared" si="74"/>
        <v>10</v>
      </c>
      <c r="DK37" s="54">
        <f t="shared" si="74"/>
        <v>10</v>
      </c>
      <c r="DL37" s="54">
        <f t="shared" si="74"/>
        <v>10</v>
      </c>
      <c r="DM37" s="54">
        <f t="shared" si="74"/>
        <v>10</v>
      </c>
      <c r="DN37" s="54">
        <f t="shared" si="74"/>
        <v>10</v>
      </c>
      <c r="DO37" s="54">
        <f t="shared" si="75"/>
        <v>10</v>
      </c>
      <c r="DP37" s="54">
        <f t="shared" si="32"/>
        <v>10</v>
      </c>
      <c r="DQ37" s="54">
        <f t="shared" si="32"/>
        <v>10</v>
      </c>
      <c r="DR37" s="54">
        <f t="shared" si="32"/>
        <v>10</v>
      </c>
      <c r="DS37" s="54">
        <f t="shared" si="32"/>
        <v>10</v>
      </c>
      <c r="DT37" s="54">
        <f t="shared" si="32"/>
        <v>10</v>
      </c>
      <c r="DU37" s="54">
        <f t="shared" si="32"/>
        <v>10</v>
      </c>
      <c r="DV37" s="54">
        <f t="shared" si="32"/>
        <v>10</v>
      </c>
      <c r="DW37" s="54">
        <f t="shared" si="32"/>
        <v>10</v>
      </c>
    </row>
    <row r="38" spans="1:127" ht="21" x14ac:dyDescent="0.2">
      <c r="A38" s="16">
        <f>+G37</f>
        <v>10</v>
      </c>
      <c r="B38" s="23" t="s">
        <v>76</v>
      </c>
      <c r="C38" s="494" t="s">
        <v>77</v>
      </c>
      <c r="D38" s="495"/>
      <c r="E38" s="492"/>
      <c r="F38" s="1" t="s">
        <v>60</v>
      </c>
      <c r="G38" s="25">
        <f>IF(A38="",1,A38)</f>
        <v>10</v>
      </c>
      <c r="J38" s="51">
        <f t="shared" si="72"/>
        <v>10</v>
      </c>
      <c r="K38" s="54">
        <f t="shared" si="69"/>
        <v>10</v>
      </c>
      <c r="L38" s="54">
        <f t="shared" si="40"/>
        <v>10</v>
      </c>
      <c r="M38" s="54">
        <f t="shared" si="40"/>
        <v>10</v>
      </c>
      <c r="N38" s="54">
        <f t="shared" si="40"/>
        <v>10</v>
      </c>
      <c r="O38" s="54">
        <f t="shared" si="41"/>
        <v>10</v>
      </c>
      <c r="P38" s="54">
        <f t="shared" si="41"/>
        <v>10</v>
      </c>
      <c r="Q38" s="54">
        <f t="shared" si="41"/>
        <v>10</v>
      </c>
      <c r="R38" s="54">
        <f t="shared" si="42"/>
        <v>10</v>
      </c>
      <c r="S38" s="54">
        <f t="shared" si="42"/>
        <v>10</v>
      </c>
      <c r="T38" s="54">
        <f t="shared" si="42"/>
        <v>10</v>
      </c>
      <c r="U38" s="51">
        <f t="shared" si="70"/>
        <v>10</v>
      </c>
      <c r="V38" s="54">
        <f t="shared" si="71"/>
        <v>10</v>
      </c>
      <c r="W38" s="54">
        <f t="shared" si="71"/>
        <v>10</v>
      </c>
      <c r="X38" s="54">
        <f t="shared" si="71"/>
        <v>10</v>
      </c>
      <c r="Y38" s="54">
        <f t="shared" si="71"/>
        <v>10</v>
      </c>
      <c r="Z38" s="54">
        <f t="shared" si="71"/>
        <v>10</v>
      </c>
      <c r="AA38" s="54">
        <f t="shared" si="71"/>
        <v>10</v>
      </c>
      <c r="AB38" s="54">
        <f t="shared" si="71"/>
        <v>10</v>
      </c>
      <c r="AC38" s="54">
        <f t="shared" si="71"/>
        <v>10</v>
      </c>
      <c r="AD38" s="54">
        <f t="shared" si="71"/>
        <v>10</v>
      </c>
      <c r="AE38" s="54">
        <f t="shared" si="71"/>
        <v>10</v>
      </c>
      <c r="AF38" s="54">
        <f t="shared" si="71"/>
        <v>10</v>
      </c>
      <c r="AG38" s="54">
        <f t="shared" si="71"/>
        <v>10</v>
      </c>
      <c r="AH38" s="54">
        <f t="shared" si="44"/>
        <v>10</v>
      </c>
      <c r="AI38" s="54">
        <f t="shared" si="44"/>
        <v>10</v>
      </c>
      <c r="AJ38" s="54">
        <f t="shared" si="44"/>
        <v>10</v>
      </c>
      <c r="AK38" s="54">
        <f t="shared" si="45"/>
        <v>10</v>
      </c>
      <c r="AL38" s="54">
        <f t="shared" si="45"/>
        <v>10</v>
      </c>
      <c r="AM38" s="54">
        <f t="shared" si="45"/>
        <v>10</v>
      </c>
      <c r="AN38" s="54">
        <f t="shared" si="46"/>
        <v>10</v>
      </c>
      <c r="AO38" s="54">
        <f t="shared" si="46"/>
        <v>10</v>
      </c>
      <c r="AP38" s="54">
        <f t="shared" si="46"/>
        <v>10</v>
      </c>
      <c r="AQ38" s="54">
        <f t="shared" si="46"/>
        <v>10</v>
      </c>
      <c r="AR38" s="54">
        <f t="shared" si="46"/>
        <v>10</v>
      </c>
      <c r="AS38" s="54">
        <f t="shared" si="46"/>
        <v>10</v>
      </c>
      <c r="AT38" s="54">
        <f t="shared" si="46"/>
        <v>10</v>
      </c>
      <c r="AU38" s="54">
        <f t="shared" si="46"/>
        <v>10</v>
      </c>
      <c r="AV38" s="54">
        <f t="shared" si="46"/>
        <v>10</v>
      </c>
      <c r="AW38" s="54">
        <f t="shared" si="46"/>
        <v>10</v>
      </c>
      <c r="AX38" s="54">
        <f t="shared" si="46"/>
        <v>10</v>
      </c>
      <c r="AY38" s="54">
        <f t="shared" si="46"/>
        <v>10</v>
      </c>
      <c r="AZ38" s="54">
        <f t="shared" si="46"/>
        <v>10</v>
      </c>
      <c r="BA38" s="54">
        <f t="shared" si="46"/>
        <v>10</v>
      </c>
      <c r="BB38" s="54">
        <f t="shared" si="46"/>
        <v>10</v>
      </c>
      <c r="BC38" s="54">
        <f t="shared" si="46"/>
        <v>10</v>
      </c>
      <c r="BD38" s="54">
        <f t="shared" si="47"/>
        <v>10</v>
      </c>
      <c r="BE38" s="54">
        <f t="shared" si="47"/>
        <v>10</v>
      </c>
      <c r="BF38" s="54">
        <f t="shared" si="47"/>
        <v>10</v>
      </c>
      <c r="BG38" s="54">
        <f t="shared" si="48"/>
        <v>10</v>
      </c>
      <c r="BH38" s="54">
        <f t="shared" si="48"/>
        <v>10</v>
      </c>
      <c r="BI38" s="54">
        <f t="shared" si="49"/>
        <v>10</v>
      </c>
      <c r="BJ38" s="54">
        <f t="shared" si="49"/>
        <v>10</v>
      </c>
      <c r="BK38" s="54">
        <f t="shared" si="50"/>
        <v>10</v>
      </c>
      <c r="BL38" s="54">
        <f t="shared" si="51"/>
        <v>10</v>
      </c>
      <c r="BM38" s="54">
        <f t="shared" si="51"/>
        <v>10</v>
      </c>
      <c r="BN38" s="54">
        <f t="shared" si="51"/>
        <v>10</v>
      </c>
      <c r="BO38" s="54">
        <f t="shared" si="51"/>
        <v>10</v>
      </c>
      <c r="BP38" s="54">
        <f t="shared" si="52"/>
        <v>10</v>
      </c>
      <c r="BQ38" s="54">
        <f t="shared" si="53"/>
        <v>10</v>
      </c>
      <c r="BR38" s="54">
        <f t="shared" si="53"/>
        <v>10</v>
      </c>
      <c r="BS38" s="54">
        <f t="shared" si="53"/>
        <v>10</v>
      </c>
      <c r="BT38" s="54">
        <f t="shared" si="53"/>
        <v>10</v>
      </c>
      <c r="BU38" s="54">
        <f t="shared" si="54"/>
        <v>10</v>
      </c>
      <c r="BV38" s="54">
        <f t="shared" si="55"/>
        <v>10</v>
      </c>
      <c r="BW38" s="54">
        <f t="shared" si="56"/>
        <v>10</v>
      </c>
      <c r="BX38" s="54">
        <f t="shared" si="56"/>
        <v>10</v>
      </c>
      <c r="BY38" s="54">
        <f t="shared" si="57"/>
        <v>10</v>
      </c>
      <c r="BZ38" s="54">
        <f t="shared" si="57"/>
        <v>10</v>
      </c>
      <c r="CA38" s="54">
        <f t="shared" si="57"/>
        <v>10</v>
      </c>
      <c r="CB38" s="54">
        <f t="shared" si="57"/>
        <v>10</v>
      </c>
      <c r="CC38" s="54">
        <f t="shared" si="58"/>
        <v>10</v>
      </c>
      <c r="CD38" s="54">
        <f t="shared" si="58"/>
        <v>10</v>
      </c>
      <c r="CE38" s="54">
        <f t="shared" si="59"/>
        <v>10</v>
      </c>
      <c r="CF38" s="54">
        <f t="shared" si="60"/>
        <v>10</v>
      </c>
      <c r="CG38" s="54">
        <f t="shared" si="61"/>
        <v>10</v>
      </c>
      <c r="CH38" s="54">
        <f t="shared" si="62"/>
        <v>10</v>
      </c>
      <c r="CI38" s="54">
        <f t="shared" si="62"/>
        <v>10</v>
      </c>
      <c r="CJ38" s="54">
        <f t="shared" si="62"/>
        <v>10</v>
      </c>
      <c r="CK38" s="54">
        <f t="shared" si="62"/>
        <v>10</v>
      </c>
      <c r="CL38" s="54">
        <f t="shared" si="62"/>
        <v>10</v>
      </c>
      <c r="CM38" s="54">
        <f t="shared" si="62"/>
        <v>10</v>
      </c>
      <c r="CN38" s="54">
        <f t="shared" si="62"/>
        <v>10</v>
      </c>
      <c r="CO38" s="54">
        <f t="shared" si="62"/>
        <v>10</v>
      </c>
      <c r="CP38" s="54">
        <f t="shared" si="62"/>
        <v>10</v>
      </c>
      <c r="CQ38" s="54">
        <f t="shared" si="62"/>
        <v>10</v>
      </c>
      <c r="CR38" s="54">
        <f t="shared" si="63"/>
        <v>10</v>
      </c>
      <c r="CS38" s="54">
        <f t="shared" si="63"/>
        <v>10</v>
      </c>
      <c r="CT38" s="54">
        <f t="shared" si="64"/>
        <v>10</v>
      </c>
      <c r="CU38" s="54">
        <f t="shared" si="64"/>
        <v>10</v>
      </c>
      <c r="CV38" s="54">
        <f t="shared" si="65"/>
        <v>10</v>
      </c>
      <c r="CW38" s="54">
        <f t="shared" si="65"/>
        <v>10</v>
      </c>
      <c r="CX38" s="54">
        <f t="shared" si="66"/>
        <v>10</v>
      </c>
      <c r="CY38" s="54">
        <f t="shared" si="66"/>
        <v>10</v>
      </c>
      <c r="CZ38" s="54">
        <f t="shared" si="66"/>
        <v>10</v>
      </c>
      <c r="DA38" s="54">
        <f t="shared" si="66"/>
        <v>10</v>
      </c>
      <c r="DB38" s="54">
        <f t="shared" si="66"/>
        <v>10</v>
      </c>
      <c r="DC38" s="54">
        <f t="shared" si="67"/>
        <v>10</v>
      </c>
      <c r="DD38" s="54">
        <f t="shared" si="67"/>
        <v>10</v>
      </c>
      <c r="DE38" s="54">
        <f t="shared" si="68"/>
        <v>10</v>
      </c>
      <c r="DF38" s="54">
        <f t="shared" si="73"/>
        <v>10</v>
      </c>
      <c r="DG38" s="54">
        <f t="shared" si="74"/>
        <v>10</v>
      </c>
      <c r="DH38" s="54">
        <f t="shared" si="74"/>
        <v>10</v>
      </c>
      <c r="DI38" s="54">
        <f t="shared" si="74"/>
        <v>10</v>
      </c>
      <c r="DJ38" s="54">
        <f t="shared" si="74"/>
        <v>10</v>
      </c>
      <c r="DK38" s="54">
        <f t="shared" si="74"/>
        <v>10</v>
      </c>
      <c r="DL38" s="54">
        <f t="shared" si="74"/>
        <v>10</v>
      </c>
      <c r="DM38" s="54">
        <f t="shared" si="74"/>
        <v>10</v>
      </c>
      <c r="DN38" s="54">
        <f t="shared" si="74"/>
        <v>10</v>
      </c>
      <c r="DO38" s="54">
        <f t="shared" si="75"/>
        <v>10</v>
      </c>
      <c r="DP38" s="54">
        <f t="shared" si="32"/>
        <v>10</v>
      </c>
      <c r="DQ38" s="54">
        <f t="shared" si="32"/>
        <v>10</v>
      </c>
      <c r="DR38" s="54">
        <f t="shared" si="32"/>
        <v>10</v>
      </c>
      <c r="DS38" s="54">
        <f t="shared" si="32"/>
        <v>10</v>
      </c>
      <c r="DT38" s="54">
        <f t="shared" si="32"/>
        <v>10</v>
      </c>
      <c r="DU38" s="54">
        <f t="shared" si="32"/>
        <v>10</v>
      </c>
      <c r="DV38" s="54">
        <f t="shared" si="32"/>
        <v>10</v>
      </c>
      <c r="DW38" s="54">
        <f t="shared" si="32"/>
        <v>10</v>
      </c>
    </row>
    <row r="39" spans="1:127" ht="18" x14ac:dyDescent="0.2">
      <c r="A39" s="27">
        <f>入力シート_四塩化炭素!Q19</f>
        <v>3.0000000000000001E-5</v>
      </c>
      <c r="B39" s="23" t="s">
        <v>78</v>
      </c>
      <c r="C39" s="494" t="s">
        <v>79</v>
      </c>
      <c r="D39" s="495"/>
      <c r="E39" s="492"/>
      <c r="F39" s="1" t="s">
        <v>80</v>
      </c>
      <c r="G39" s="28">
        <f>IF(A39="",0.000032,A39)</f>
        <v>3.0000000000000001E-5</v>
      </c>
      <c r="J39" s="51">
        <f t="shared" si="72"/>
        <v>3.0000000000000001E-5</v>
      </c>
      <c r="K39" s="54">
        <f t="shared" si="69"/>
        <v>3.0000000000000001E-5</v>
      </c>
      <c r="L39" s="54">
        <f t="shared" si="40"/>
        <v>3.0000000000000001E-5</v>
      </c>
      <c r="M39" s="54">
        <f t="shared" si="40"/>
        <v>3.0000000000000001E-5</v>
      </c>
      <c r="N39" s="54">
        <f t="shared" si="40"/>
        <v>3.0000000000000001E-5</v>
      </c>
      <c r="O39" s="54">
        <f t="shared" si="41"/>
        <v>3.0000000000000001E-5</v>
      </c>
      <c r="P39" s="54">
        <f t="shared" si="41"/>
        <v>3.0000000000000001E-5</v>
      </c>
      <c r="Q39" s="54">
        <f t="shared" si="41"/>
        <v>3.0000000000000001E-5</v>
      </c>
      <c r="R39" s="54">
        <f t="shared" si="42"/>
        <v>3.0000000000000001E-5</v>
      </c>
      <c r="S39" s="54">
        <f t="shared" si="42"/>
        <v>3.0000000000000001E-5</v>
      </c>
      <c r="T39" s="54">
        <f t="shared" si="42"/>
        <v>3.0000000000000001E-5</v>
      </c>
      <c r="U39" s="51">
        <f t="shared" si="70"/>
        <v>3.0000000000000001E-5</v>
      </c>
      <c r="V39" s="54">
        <f t="shared" si="71"/>
        <v>3.0000000000000001E-5</v>
      </c>
      <c r="W39" s="54">
        <f t="shared" si="71"/>
        <v>3.0000000000000001E-5</v>
      </c>
      <c r="X39" s="54">
        <f t="shared" si="71"/>
        <v>3.0000000000000001E-5</v>
      </c>
      <c r="Y39" s="54">
        <f t="shared" si="71"/>
        <v>3.0000000000000001E-5</v>
      </c>
      <c r="Z39" s="54">
        <f t="shared" si="71"/>
        <v>3.0000000000000001E-5</v>
      </c>
      <c r="AA39" s="54">
        <f t="shared" si="71"/>
        <v>3.0000000000000001E-5</v>
      </c>
      <c r="AB39" s="54">
        <f t="shared" si="71"/>
        <v>3.0000000000000001E-5</v>
      </c>
      <c r="AC39" s="54">
        <f t="shared" si="71"/>
        <v>3.0000000000000001E-5</v>
      </c>
      <c r="AD39" s="54">
        <f t="shared" si="71"/>
        <v>3.0000000000000001E-5</v>
      </c>
      <c r="AE39" s="54">
        <f t="shared" si="71"/>
        <v>3.0000000000000001E-5</v>
      </c>
      <c r="AF39" s="54">
        <f t="shared" si="71"/>
        <v>3.0000000000000001E-5</v>
      </c>
      <c r="AG39" s="54">
        <f t="shared" si="71"/>
        <v>3.0000000000000001E-5</v>
      </c>
      <c r="AH39" s="54">
        <f t="shared" si="44"/>
        <v>3.0000000000000001E-5</v>
      </c>
      <c r="AI39" s="54">
        <f t="shared" si="44"/>
        <v>3.0000000000000001E-5</v>
      </c>
      <c r="AJ39" s="54">
        <f t="shared" si="44"/>
        <v>3.0000000000000001E-5</v>
      </c>
      <c r="AK39" s="54">
        <f t="shared" si="45"/>
        <v>3.0000000000000001E-5</v>
      </c>
      <c r="AL39" s="54">
        <f t="shared" si="45"/>
        <v>3.0000000000000001E-5</v>
      </c>
      <c r="AM39" s="54">
        <f t="shared" si="45"/>
        <v>3.0000000000000001E-5</v>
      </c>
      <c r="AN39" s="54">
        <f t="shared" si="46"/>
        <v>3.0000000000000001E-5</v>
      </c>
      <c r="AO39" s="54">
        <f t="shared" si="46"/>
        <v>3.0000000000000001E-5</v>
      </c>
      <c r="AP39" s="54">
        <f t="shared" si="46"/>
        <v>3.0000000000000001E-5</v>
      </c>
      <c r="AQ39" s="54">
        <f t="shared" si="46"/>
        <v>3.0000000000000001E-5</v>
      </c>
      <c r="AR39" s="54">
        <f t="shared" si="46"/>
        <v>3.0000000000000001E-5</v>
      </c>
      <c r="AS39" s="54">
        <f t="shared" si="46"/>
        <v>3.0000000000000001E-5</v>
      </c>
      <c r="AT39" s="54">
        <f t="shared" si="46"/>
        <v>3.0000000000000001E-5</v>
      </c>
      <c r="AU39" s="54">
        <f t="shared" si="46"/>
        <v>3.0000000000000001E-5</v>
      </c>
      <c r="AV39" s="54">
        <f t="shared" si="46"/>
        <v>3.0000000000000001E-5</v>
      </c>
      <c r="AW39" s="54">
        <f t="shared" si="46"/>
        <v>3.0000000000000001E-5</v>
      </c>
      <c r="AX39" s="54">
        <f t="shared" si="46"/>
        <v>3.0000000000000001E-5</v>
      </c>
      <c r="AY39" s="54">
        <f t="shared" si="46"/>
        <v>3.0000000000000001E-5</v>
      </c>
      <c r="AZ39" s="54">
        <f t="shared" si="46"/>
        <v>3.0000000000000001E-5</v>
      </c>
      <c r="BA39" s="54">
        <f t="shared" si="46"/>
        <v>3.0000000000000001E-5</v>
      </c>
      <c r="BB39" s="54">
        <f t="shared" si="46"/>
        <v>3.0000000000000001E-5</v>
      </c>
      <c r="BC39" s="54">
        <f t="shared" si="46"/>
        <v>3.0000000000000001E-5</v>
      </c>
      <c r="BD39" s="54">
        <f t="shared" si="47"/>
        <v>3.0000000000000001E-5</v>
      </c>
      <c r="BE39" s="54">
        <f t="shared" si="47"/>
        <v>3.0000000000000001E-5</v>
      </c>
      <c r="BF39" s="54">
        <f t="shared" si="47"/>
        <v>3.0000000000000001E-5</v>
      </c>
      <c r="BG39" s="54">
        <f t="shared" si="48"/>
        <v>3.0000000000000001E-5</v>
      </c>
      <c r="BH39" s="54">
        <f t="shared" si="48"/>
        <v>3.0000000000000001E-5</v>
      </c>
      <c r="BI39" s="54">
        <f t="shared" si="49"/>
        <v>3.0000000000000001E-5</v>
      </c>
      <c r="BJ39" s="54">
        <f t="shared" si="49"/>
        <v>3.0000000000000001E-5</v>
      </c>
      <c r="BK39" s="54">
        <f t="shared" si="50"/>
        <v>3.0000000000000001E-5</v>
      </c>
      <c r="BL39" s="54">
        <f t="shared" si="51"/>
        <v>3.0000000000000001E-5</v>
      </c>
      <c r="BM39" s="54">
        <f t="shared" si="51"/>
        <v>3.0000000000000001E-5</v>
      </c>
      <c r="BN39" s="54">
        <f t="shared" si="51"/>
        <v>3.0000000000000001E-5</v>
      </c>
      <c r="BO39" s="54">
        <f t="shared" si="51"/>
        <v>3.0000000000000001E-5</v>
      </c>
      <c r="BP39" s="54">
        <f t="shared" si="52"/>
        <v>3.0000000000000001E-5</v>
      </c>
      <c r="BQ39" s="54">
        <f t="shared" si="53"/>
        <v>3.0000000000000001E-5</v>
      </c>
      <c r="BR39" s="54">
        <f t="shared" si="53"/>
        <v>3.0000000000000001E-5</v>
      </c>
      <c r="BS39" s="54">
        <f t="shared" si="53"/>
        <v>3.0000000000000001E-5</v>
      </c>
      <c r="BT39" s="54">
        <f t="shared" si="53"/>
        <v>3.0000000000000001E-5</v>
      </c>
      <c r="BU39" s="54">
        <f t="shared" si="54"/>
        <v>3.0000000000000001E-5</v>
      </c>
      <c r="BV39" s="54">
        <f t="shared" si="55"/>
        <v>3.0000000000000001E-5</v>
      </c>
      <c r="BW39" s="54">
        <f t="shared" si="56"/>
        <v>3.0000000000000001E-5</v>
      </c>
      <c r="BX39" s="54">
        <f t="shared" si="56"/>
        <v>3.0000000000000001E-5</v>
      </c>
      <c r="BY39" s="54">
        <f t="shared" si="57"/>
        <v>3.0000000000000001E-5</v>
      </c>
      <c r="BZ39" s="54">
        <f t="shared" si="57"/>
        <v>3.0000000000000001E-5</v>
      </c>
      <c r="CA39" s="54">
        <f t="shared" si="57"/>
        <v>3.0000000000000001E-5</v>
      </c>
      <c r="CB39" s="54">
        <f t="shared" si="57"/>
        <v>3.0000000000000001E-5</v>
      </c>
      <c r="CC39" s="54">
        <f t="shared" si="58"/>
        <v>3.0000000000000001E-5</v>
      </c>
      <c r="CD39" s="54">
        <f t="shared" si="58"/>
        <v>3.0000000000000001E-5</v>
      </c>
      <c r="CE39" s="54">
        <f t="shared" si="59"/>
        <v>3.0000000000000001E-5</v>
      </c>
      <c r="CF39" s="54">
        <f t="shared" si="60"/>
        <v>3.0000000000000001E-5</v>
      </c>
      <c r="CG39" s="54">
        <f t="shared" si="61"/>
        <v>3.0000000000000001E-5</v>
      </c>
      <c r="CH39" s="54">
        <f t="shared" si="62"/>
        <v>3.0000000000000001E-5</v>
      </c>
      <c r="CI39" s="54">
        <f t="shared" si="62"/>
        <v>3.0000000000000001E-5</v>
      </c>
      <c r="CJ39" s="54">
        <f t="shared" si="62"/>
        <v>3.0000000000000001E-5</v>
      </c>
      <c r="CK39" s="54">
        <f t="shared" si="62"/>
        <v>3.0000000000000001E-5</v>
      </c>
      <c r="CL39" s="54">
        <f t="shared" si="62"/>
        <v>3.0000000000000001E-5</v>
      </c>
      <c r="CM39" s="54">
        <f t="shared" si="62"/>
        <v>3.0000000000000001E-5</v>
      </c>
      <c r="CN39" s="54">
        <f t="shared" si="62"/>
        <v>3.0000000000000001E-5</v>
      </c>
      <c r="CO39" s="54">
        <f t="shared" si="62"/>
        <v>3.0000000000000001E-5</v>
      </c>
      <c r="CP39" s="54">
        <f t="shared" si="62"/>
        <v>3.0000000000000001E-5</v>
      </c>
      <c r="CQ39" s="54">
        <f t="shared" si="62"/>
        <v>3.0000000000000001E-5</v>
      </c>
      <c r="CR39" s="54">
        <f t="shared" si="63"/>
        <v>3.0000000000000001E-5</v>
      </c>
      <c r="CS39" s="54">
        <f t="shared" si="63"/>
        <v>3.0000000000000001E-5</v>
      </c>
      <c r="CT39" s="54">
        <f t="shared" si="64"/>
        <v>3.0000000000000001E-5</v>
      </c>
      <c r="CU39" s="54">
        <f t="shared" si="64"/>
        <v>3.0000000000000001E-5</v>
      </c>
      <c r="CV39" s="54">
        <f t="shared" si="65"/>
        <v>3.0000000000000001E-5</v>
      </c>
      <c r="CW39" s="54">
        <f t="shared" si="65"/>
        <v>3.0000000000000001E-5</v>
      </c>
      <c r="CX39" s="54">
        <f t="shared" si="66"/>
        <v>3.0000000000000001E-5</v>
      </c>
      <c r="CY39" s="54">
        <f t="shared" si="66"/>
        <v>3.0000000000000001E-5</v>
      </c>
      <c r="CZ39" s="54">
        <f t="shared" si="66"/>
        <v>3.0000000000000001E-5</v>
      </c>
      <c r="DA39" s="54">
        <f t="shared" si="66"/>
        <v>3.0000000000000001E-5</v>
      </c>
      <c r="DB39" s="54">
        <f t="shared" si="66"/>
        <v>3.0000000000000001E-5</v>
      </c>
      <c r="DC39" s="54">
        <f t="shared" si="67"/>
        <v>3.0000000000000001E-5</v>
      </c>
      <c r="DD39" s="54">
        <f t="shared" si="67"/>
        <v>3.0000000000000001E-5</v>
      </c>
      <c r="DE39" s="54">
        <f t="shared" si="68"/>
        <v>3.0000000000000001E-5</v>
      </c>
      <c r="DF39" s="54">
        <f t="shared" si="73"/>
        <v>3.0000000000000001E-5</v>
      </c>
      <c r="DG39" s="54">
        <f t="shared" si="74"/>
        <v>3.0000000000000001E-5</v>
      </c>
      <c r="DH39" s="54">
        <f t="shared" si="74"/>
        <v>3.0000000000000001E-5</v>
      </c>
      <c r="DI39" s="54">
        <f t="shared" si="74"/>
        <v>3.0000000000000001E-5</v>
      </c>
      <c r="DJ39" s="54">
        <f t="shared" si="74"/>
        <v>3.0000000000000001E-5</v>
      </c>
      <c r="DK39" s="54">
        <f t="shared" si="74"/>
        <v>3.0000000000000001E-5</v>
      </c>
      <c r="DL39" s="54">
        <f t="shared" si="74"/>
        <v>3.0000000000000001E-5</v>
      </c>
      <c r="DM39" s="54">
        <f t="shared" si="74"/>
        <v>3.0000000000000001E-5</v>
      </c>
      <c r="DN39" s="54">
        <f t="shared" si="74"/>
        <v>3.0000000000000001E-5</v>
      </c>
      <c r="DO39" s="54">
        <f t="shared" si="75"/>
        <v>3.0000000000000001E-5</v>
      </c>
      <c r="DP39" s="54">
        <f t="shared" si="32"/>
        <v>3.0000000000000001E-5</v>
      </c>
      <c r="DQ39" s="54">
        <f t="shared" si="32"/>
        <v>3.0000000000000001E-5</v>
      </c>
      <c r="DR39" s="54">
        <f t="shared" si="32"/>
        <v>3.0000000000000001E-5</v>
      </c>
      <c r="DS39" s="54">
        <f t="shared" si="32"/>
        <v>3.0000000000000001E-5</v>
      </c>
      <c r="DT39" s="54">
        <f t="shared" si="32"/>
        <v>3.0000000000000001E-5</v>
      </c>
      <c r="DU39" s="54">
        <f t="shared" si="32"/>
        <v>3.0000000000000001E-5</v>
      </c>
      <c r="DV39" s="54">
        <f t="shared" si="32"/>
        <v>3.0000000000000001E-5</v>
      </c>
      <c r="DW39" s="54">
        <f t="shared" si="32"/>
        <v>3.0000000000000001E-5</v>
      </c>
    </row>
    <row r="40" spans="1:127" ht="18" x14ac:dyDescent="0.2">
      <c r="A40" s="16">
        <f>入力シート_四塩化炭素!G18</f>
        <v>5.0000000000000001E-3</v>
      </c>
      <c r="B40" s="23" t="s">
        <v>81</v>
      </c>
      <c r="C40" s="494" t="s">
        <v>82</v>
      </c>
      <c r="D40" s="495"/>
      <c r="E40" s="492"/>
      <c r="F40" s="1" t="s">
        <v>83</v>
      </c>
      <c r="G40" s="25">
        <f>IF(A40="",0.005,A40)</f>
        <v>5.0000000000000001E-3</v>
      </c>
      <c r="J40" s="51">
        <f t="shared" si="72"/>
        <v>5.0000000000000001E-3</v>
      </c>
      <c r="K40" s="54">
        <f t="shared" si="69"/>
        <v>5.0000000000000001E-3</v>
      </c>
      <c r="L40" s="54">
        <f t="shared" si="40"/>
        <v>5.0000000000000001E-3</v>
      </c>
      <c r="M40" s="54">
        <f t="shared" si="40"/>
        <v>5.0000000000000001E-3</v>
      </c>
      <c r="N40" s="54">
        <f t="shared" si="40"/>
        <v>5.0000000000000001E-3</v>
      </c>
      <c r="O40" s="54">
        <f t="shared" si="41"/>
        <v>5.0000000000000001E-3</v>
      </c>
      <c r="P40" s="54">
        <f t="shared" si="41"/>
        <v>5.0000000000000001E-3</v>
      </c>
      <c r="Q40" s="54">
        <f t="shared" si="41"/>
        <v>5.0000000000000001E-3</v>
      </c>
      <c r="R40" s="54">
        <f t="shared" si="42"/>
        <v>5.0000000000000001E-3</v>
      </c>
      <c r="S40" s="54">
        <f t="shared" si="42"/>
        <v>5.0000000000000001E-3</v>
      </c>
      <c r="T40" s="54">
        <f t="shared" si="42"/>
        <v>5.0000000000000001E-3</v>
      </c>
      <c r="U40" s="51">
        <f t="shared" si="70"/>
        <v>5.0000000000000001E-3</v>
      </c>
      <c r="V40" s="54">
        <f t="shared" si="71"/>
        <v>5.0000000000000001E-3</v>
      </c>
      <c r="W40" s="54">
        <f t="shared" si="71"/>
        <v>5.0000000000000001E-3</v>
      </c>
      <c r="X40" s="54">
        <f t="shared" si="71"/>
        <v>5.0000000000000001E-3</v>
      </c>
      <c r="Y40" s="54">
        <f t="shared" si="71"/>
        <v>5.0000000000000001E-3</v>
      </c>
      <c r="Z40" s="54">
        <f t="shared" si="71"/>
        <v>5.0000000000000001E-3</v>
      </c>
      <c r="AA40" s="54">
        <f t="shared" si="71"/>
        <v>5.0000000000000001E-3</v>
      </c>
      <c r="AB40" s="54">
        <f t="shared" si="71"/>
        <v>5.0000000000000001E-3</v>
      </c>
      <c r="AC40" s="54">
        <f t="shared" si="71"/>
        <v>5.0000000000000001E-3</v>
      </c>
      <c r="AD40" s="54">
        <f t="shared" si="71"/>
        <v>5.0000000000000001E-3</v>
      </c>
      <c r="AE40" s="54">
        <f t="shared" si="71"/>
        <v>5.0000000000000001E-3</v>
      </c>
      <c r="AF40" s="54">
        <f t="shared" si="71"/>
        <v>5.0000000000000001E-3</v>
      </c>
      <c r="AG40" s="54">
        <f t="shared" si="71"/>
        <v>5.0000000000000001E-3</v>
      </c>
      <c r="AH40" s="54">
        <f t="shared" si="44"/>
        <v>5.0000000000000001E-3</v>
      </c>
      <c r="AI40" s="54">
        <f t="shared" si="44"/>
        <v>5.0000000000000001E-3</v>
      </c>
      <c r="AJ40" s="54">
        <f t="shared" si="44"/>
        <v>5.0000000000000001E-3</v>
      </c>
      <c r="AK40" s="54">
        <f t="shared" si="45"/>
        <v>5.0000000000000001E-3</v>
      </c>
      <c r="AL40" s="54">
        <f t="shared" si="45"/>
        <v>5.0000000000000001E-3</v>
      </c>
      <c r="AM40" s="54">
        <f t="shared" si="45"/>
        <v>5.0000000000000001E-3</v>
      </c>
      <c r="AN40" s="54">
        <f t="shared" si="46"/>
        <v>5.0000000000000001E-3</v>
      </c>
      <c r="AO40" s="54">
        <f t="shared" si="46"/>
        <v>5.0000000000000001E-3</v>
      </c>
      <c r="AP40" s="54">
        <f t="shared" si="46"/>
        <v>5.0000000000000001E-3</v>
      </c>
      <c r="AQ40" s="54">
        <f t="shared" si="46"/>
        <v>5.0000000000000001E-3</v>
      </c>
      <c r="AR40" s="54">
        <f t="shared" si="46"/>
        <v>5.0000000000000001E-3</v>
      </c>
      <c r="AS40" s="54">
        <f t="shared" si="46"/>
        <v>5.0000000000000001E-3</v>
      </c>
      <c r="AT40" s="54">
        <f t="shared" si="46"/>
        <v>5.0000000000000001E-3</v>
      </c>
      <c r="AU40" s="54">
        <f t="shared" si="46"/>
        <v>5.0000000000000001E-3</v>
      </c>
      <c r="AV40" s="54">
        <f t="shared" si="46"/>
        <v>5.0000000000000001E-3</v>
      </c>
      <c r="AW40" s="54">
        <f t="shared" si="46"/>
        <v>5.0000000000000001E-3</v>
      </c>
      <c r="AX40" s="54">
        <f t="shared" si="46"/>
        <v>5.0000000000000001E-3</v>
      </c>
      <c r="AY40" s="54">
        <f t="shared" si="46"/>
        <v>5.0000000000000001E-3</v>
      </c>
      <c r="AZ40" s="54">
        <f t="shared" si="46"/>
        <v>5.0000000000000001E-3</v>
      </c>
      <c r="BA40" s="54">
        <f t="shared" si="46"/>
        <v>5.0000000000000001E-3</v>
      </c>
      <c r="BB40" s="54">
        <f t="shared" si="46"/>
        <v>5.0000000000000001E-3</v>
      </c>
      <c r="BC40" s="54">
        <f t="shared" si="46"/>
        <v>5.0000000000000001E-3</v>
      </c>
      <c r="BD40" s="54">
        <f t="shared" si="47"/>
        <v>5.0000000000000001E-3</v>
      </c>
      <c r="BE40" s="54">
        <f t="shared" si="47"/>
        <v>5.0000000000000001E-3</v>
      </c>
      <c r="BF40" s="54">
        <f t="shared" si="47"/>
        <v>5.0000000000000001E-3</v>
      </c>
      <c r="BG40" s="54">
        <f t="shared" si="48"/>
        <v>5.0000000000000001E-3</v>
      </c>
      <c r="BH40" s="54">
        <f t="shared" si="48"/>
        <v>5.0000000000000001E-3</v>
      </c>
      <c r="BI40" s="54">
        <f t="shared" si="49"/>
        <v>5.0000000000000001E-3</v>
      </c>
      <c r="BJ40" s="54">
        <f t="shared" si="49"/>
        <v>5.0000000000000001E-3</v>
      </c>
      <c r="BK40" s="54">
        <f t="shared" si="50"/>
        <v>5.0000000000000001E-3</v>
      </c>
      <c r="BL40" s="54">
        <f t="shared" si="51"/>
        <v>5.0000000000000001E-3</v>
      </c>
      <c r="BM40" s="54">
        <f t="shared" si="51"/>
        <v>5.0000000000000001E-3</v>
      </c>
      <c r="BN40" s="54">
        <f t="shared" si="51"/>
        <v>5.0000000000000001E-3</v>
      </c>
      <c r="BO40" s="54">
        <f t="shared" si="51"/>
        <v>5.0000000000000001E-3</v>
      </c>
      <c r="BP40" s="54">
        <f t="shared" si="52"/>
        <v>5.0000000000000001E-3</v>
      </c>
      <c r="BQ40" s="54">
        <f t="shared" si="53"/>
        <v>5.0000000000000001E-3</v>
      </c>
      <c r="BR40" s="54">
        <f t="shared" si="53"/>
        <v>5.0000000000000001E-3</v>
      </c>
      <c r="BS40" s="54">
        <f t="shared" si="53"/>
        <v>5.0000000000000001E-3</v>
      </c>
      <c r="BT40" s="54">
        <f t="shared" si="53"/>
        <v>5.0000000000000001E-3</v>
      </c>
      <c r="BU40" s="54">
        <f t="shared" si="54"/>
        <v>5.0000000000000001E-3</v>
      </c>
      <c r="BV40" s="54">
        <f t="shared" si="55"/>
        <v>5.0000000000000001E-3</v>
      </c>
      <c r="BW40" s="54">
        <f t="shared" si="56"/>
        <v>5.0000000000000001E-3</v>
      </c>
      <c r="BX40" s="54">
        <f t="shared" si="56"/>
        <v>5.0000000000000001E-3</v>
      </c>
      <c r="BY40" s="54">
        <f t="shared" si="57"/>
        <v>5.0000000000000001E-3</v>
      </c>
      <c r="BZ40" s="54">
        <f t="shared" si="57"/>
        <v>5.0000000000000001E-3</v>
      </c>
      <c r="CA40" s="54">
        <f t="shared" si="57"/>
        <v>5.0000000000000001E-3</v>
      </c>
      <c r="CB40" s="54">
        <f t="shared" si="57"/>
        <v>5.0000000000000001E-3</v>
      </c>
      <c r="CC40" s="54">
        <f t="shared" si="58"/>
        <v>5.0000000000000001E-3</v>
      </c>
      <c r="CD40" s="54">
        <f t="shared" si="58"/>
        <v>5.0000000000000001E-3</v>
      </c>
      <c r="CE40" s="54">
        <f t="shared" si="59"/>
        <v>5.0000000000000001E-3</v>
      </c>
      <c r="CF40" s="54">
        <f t="shared" si="60"/>
        <v>5.0000000000000001E-3</v>
      </c>
      <c r="CG40" s="54">
        <f t="shared" si="61"/>
        <v>5.0000000000000001E-3</v>
      </c>
      <c r="CH40" s="54">
        <f t="shared" si="62"/>
        <v>5.0000000000000001E-3</v>
      </c>
      <c r="CI40" s="54">
        <f t="shared" si="62"/>
        <v>5.0000000000000001E-3</v>
      </c>
      <c r="CJ40" s="54">
        <f t="shared" si="62"/>
        <v>5.0000000000000001E-3</v>
      </c>
      <c r="CK40" s="54">
        <f t="shared" si="62"/>
        <v>5.0000000000000001E-3</v>
      </c>
      <c r="CL40" s="54">
        <f t="shared" si="62"/>
        <v>5.0000000000000001E-3</v>
      </c>
      <c r="CM40" s="54">
        <f t="shared" si="62"/>
        <v>5.0000000000000001E-3</v>
      </c>
      <c r="CN40" s="54">
        <f t="shared" si="62"/>
        <v>5.0000000000000001E-3</v>
      </c>
      <c r="CO40" s="54">
        <f t="shared" si="62"/>
        <v>5.0000000000000001E-3</v>
      </c>
      <c r="CP40" s="54">
        <f t="shared" si="62"/>
        <v>5.0000000000000001E-3</v>
      </c>
      <c r="CQ40" s="54">
        <f t="shared" si="62"/>
        <v>5.0000000000000001E-3</v>
      </c>
      <c r="CR40" s="54">
        <f t="shared" si="63"/>
        <v>5.0000000000000001E-3</v>
      </c>
      <c r="CS40" s="54">
        <f t="shared" si="63"/>
        <v>5.0000000000000001E-3</v>
      </c>
      <c r="CT40" s="54">
        <f t="shared" si="64"/>
        <v>5.0000000000000001E-3</v>
      </c>
      <c r="CU40" s="54">
        <f t="shared" si="64"/>
        <v>5.0000000000000001E-3</v>
      </c>
      <c r="CV40" s="54">
        <f t="shared" si="65"/>
        <v>5.0000000000000001E-3</v>
      </c>
      <c r="CW40" s="54">
        <f t="shared" si="65"/>
        <v>5.0000000000000001E-3</v>
      </c>
      <c r="CX40" s="54">
        <f t="shared" si="66"/>
        <v>5.0000000000000001E-3</v>
      </c>
      <c r="CY40" s="54">
        <f t="shared" si="66"/>
        <v>5.0000000000000001E-3</v>
      </c>
      <c r="CZ40" s="54">
        <f t="shared" si="66"/>
        <v>5.0000000000000001E-3</v>
      </c>
      <c r="DA40" s="54">
        <f t="shared" si="66"/>
        <v>5.0000000000000001E-3</v>
      </c>
      <c r="DB40" s="54">
        <f t="shared" si="66"/>
        <v>5.0000000000000001E-3</v>
      </c>
      <c r="DC40" s="54">
        <f t="shared" si="67"/>
        <v>5.0000000000000001E-3</v>
      </c>
      <c r="DD40" s="54">
        <f t="shared" si="67"/>
        <v>5.0000000000000001E-3</v>
      </c>
      <c r="DE40" s="54">
        <f t="shared" si="68"/>
        <v>5.0000000000000001E-3</v>
      </c>
      <c r="DF40" s="54">
        <f t="shared" si="73"/>
        <v>5.0000000000000001E-3</v>
      </c>
      <c r="DG40" s="54">
        <f t="shared" si="74"/>
        <v>5.0000000000000001E-3</v>
      </c>
      <c r="DH40" s="54">
        <f t="shared" si="74"/>
        <v>5.0000000000000001E-3</v>
      </c>
      <c r="DI40" s="54">
        <f t="shared" si="74"/>
        <v>5.0000000000000001E-3</v>
      </c>
      <c r="DJ40" s="54">
        <f t="shared" si="74"/>
        <v>5.0000000000000001E-3</v>
      </c>
      <c r="DK40" s="54">
        <f t="shared" si="74"/>
        <v>5.0000000000000001E-3</v>
      </c>
      <c r="DL40" s="54">
        <f t="shared" si="74"/>
        <v>5.0000000000000001E-3</v>
      </c>
      <c r="DM40" s="54">
        <f t="shared" si="74"/>
        <v>5.0000000000000001E-3</v>
      </c>
      <c r="DN40" s="54">
        <f t="shared" si="74"/>
        <v>5.0000000000000001E-3</v>
      </c>
      <c r="DO40" s="54">
        <f t="shared" si="75"/>
        <v>5.0000000000000001E-3</v>
      </c>
      <c r="DP40" s="54">
        <f t="shared" si="32"/>
        <v>5.0000000000000001E-3</v>
      </c>
      <c r="DQ40" s="54">
        <f t="shared" si="32"/>
        <v>5.0000000000000001E-3</v>
      </c>
      <c r="DR40" s="54">
        <f t="shared" si="32"/>
        <v>5.0000000000000001E-3</v>
      </c>
      <c r="DS40" s="54">
        <f t="shared" si="32"/>
        <v>5.0000000000000001E-3</v>
      </c>
      <c r="DT40" s="54">
        <f t="shared" si="32"/>
        <v>5.0000000000000001E-3</v>
      </c>
      <c r="DU40" s="54">
        <f t="shared" si="32"/>
        <v>5.0000000000000001E-3</v>
      </c>
      <c r="DV40" s="54">
        <f t="shared" si="32"/>
        <v>5.0000000000000001E-3</v>
      </c>
      <c r="DW40" s="54">
        <f t="shared" si="32"/>
        <v>5.0000000000000001E-3</v>
      </c>
    </row>
    <row r="41" spans="1:127" ht="18" x14ac:dyDescent="0.2">
      <c r="A41" s="16">
        <f>入力シート_四塩化炭素!Q20</f>
        <v>0.3</v>
      </c>
      <c r="B41" s="23" t="s">
        <v>137</v>
      </c>
      <c r="C41" s="494" t="s">
        <v>84</v>
      </c>
      <c r="D41" s="495"/>
      <c r="E41" s="492"/>
      <c r="F41" s="1" t="s">
        <v>85</v>
      </c>
      <c r="G41" s="25">
        <f>IF(A41="",0.2,A41)</f>
        <v>0.3</v>
      </c>
      <c r="J41" s="51">
        <f>G41</f>
        <v>0.3</v>
      </c>
      <c r="K41" s="54">
        <f t="shared" si="69"/>
        <v>0.3</v>
      </c>
      <c r="L41" s="54">
        <f t="shared" si="40"/>
        <v>0.3</v>
      </c>
      <c r="M41" s="54">
        <f t="shared" si="40"/>
        <v>0.3</v>
      </c>
      <c r="N41" s="54">
        <f t="shared" si="40"/>
        <v>0.3</v>
      </c>
      <c r="O41" s="54">
        <f t="shared" si="41"/>
        <v>0.3</v>
      </c>
      <c r="P41" s="54">
        <f t="shared" si="41"/>
        <v>0.3</v>
      </c>
      <c r="Q41" s="54">
        <f t="shared" si="41"/>
        <v>0.3</v>
      </c>
      <c r="R41" s="54">
        <f t="shared" si="42"/>
        <v>0.3</v>
      </c>
      <c r="S41" s="54">
        <f t="shared" si="42"/>
        <v>0.3</v>
      </c>
      <c r="T41" s="54">
        <f t="shared" si="42"/>
        <v>0.3</v>
      </c>
      <c r="U41" s="51">
        <f t="shared" si="70"/>
        <v>0.3</v>
      </c>
      <c r="V41" s="54">
        <f t="shared" si="71"/>
        <v>0.3</v>
      </c>
      <c r="W41" s="54">
        <f t="shared" si="71"/>
        <v>0.3</v>
      </c>
      <c r="X41" s="54">
        <f t="shared" si="71"/>
        <v>0.3</v>
      </c>
      <c r="Y41" s="54">
        <f t="shared" si="71"/>
        <v>0.3</v>
      </c>
      <c r="Z41" s="54">
        <f t="shared" si="71"/>
        <v>0.3</v>
      </c>
      <c r="AA41" s="54">
        <f t="shared" si="71"/>
        <v>0.3</v>
      </c>
      <c r="AB41" s="54">
        <f t="shared" si="71"/>
        <v>0.3</v>
      </c>
      <c r="AC41" s="54">
        <f t="shared" si="71"/>
        <v>0.3</v>
      </c>
      <c r="AD41" s="54">
        <f t="shared" si="71"/>
        <v>0.3</v>
      </c>
      <c r="AE41" s="54">
        <f t="shared" si="71"/>
        <v>0.3</v>
      </c>
      <c r="AF41" s="54">
        <f t="shared" si="71"/>
        <v>0.3</v>
      </c>
      <c r="AG41" s="54">
        <f t="shared" si="71"/>
        <v>0.3</v>
      </c>
      <c r="AH41" s="54">
        <f t="shared" si="44"/>
        <v>0.3</v>
      </c>
      <c r="AI41" s="54">
        <f t="shared" si="44"/>
        <v>0.3</v>
      </c>
      <c r="AJ41" s="54">
        <f t="shared" si="44"/>
        <v>0.3</v>
      </c>
      <c r="AK41" s="54">
        <f t="shared" si="45"/>
        <v>0.3</v>
      </c>
      <c r="AL41" s="54">
        <f t="shared" si="45"/>
        <v>0.3</v>
      </c>
      <c r="AM41" s="54">
        <f t="shared" si="45"/>
        <v>0.3</v>
      </c>
      <c r="AN41" s="54">
        <f t="shared" si="46"/>
        <v>0.3</v>
      </c>
      <c r="AO41" s="54">
        <f t="shared" si="46"/>
        <v>0.3</v>
      </c>
      <c r="AP41" s="54">
        <f t="shared" si="46"/>
        <v>0.3</v>
      </c>
      <c r="AQ41" s="54">
        <f t="shared" si="46"/>
        <v>0.3</v>
      </c>
      <c r="AR41" s="54">
        <f t="shared" si="46"/>
        <v>0.3</v>
      </c>
      <c r="AS41" s="54">
        <f t="shared" si="46"/>
        <v>0.3</v>
      </c>
      <c r="AT41" s="54">
        <f t="shared" si="46"/>
        <v>0.3</v>
      </c>
      <c r="AU41" s="54">
        <f t="shared" si="46"/>
        <v>0.3</v>
      </c>
      <c r="AV41" s="54">
        <f t="shared" si="46"/>
        <v>0.3</v>
      </c>
      <c r="AW41" s="54">
        <f t="shared" si="46"/>
        <v>0.3</v>
      </c>
      <c r="AX41" s="54">
        <f t="shared" si="46"/>
        <v>0.3</v>
      </c>
      <c r="AY41" s="54">
        <f t="shared" si="46"/>
        <v>0.3</v>
      </c>
      <c r="AZ41" s="54">
        <f t="shared" si="46"/>
        <v>0.3</v>
      </c>
      <c r="BA41" s="54">
        <f t="shared" si="46"/>
        <v>0.3</v>
      </c>
      <c r="BB41" s="54">
        <f t="shared" si="46"/>
        <v>0.3</v>
      </c>
      <c r="BC41" s="54">
        <f t="shared" si="46"/>
        <v>0.3</v>
      </c>
      <c r="BD41" s="54">
        <f t="shared" si="47"/>
        <v>0.3</v>
      </c>
      <c r="BE41" s="54">
        <f t="shared" si="47"/>
        <v>0.3</v>
      </c>
      <c r="BF41" s="54">
        <f t="shared" si="47"/>
        <v>0.3</v>
      </c>
      <c r="BG41" s="54">
        <f t="shared" si="48"/>
        <v>0.3</v>
      </c>
      <c r="BH41" s="54">
        <f t="shared" si="48"/>
        <v>0.3</v>
      </c>
      <c r="BI41" s="54">
        <f t="shared" si="49"/>
        <v>0.3</v>
      </c>
      <c r="BJ41" s="54">
        <f t="shared" si="49"/>
        <v>0.3</v>
      </c>
      <c r="BK41" s="54">
        <f t="shared" si="50"/>
        <v>0.3</v>
      </c>
      <c r="BL41" s="54">
        <f t="shared" si="51"/>
        <v>0.3</v>
      </c>
      <c r="BM41" s="54">
        <f t="shared" si="51"/>
        <v>0.3</v>
      </c>
      <c r="BN41" s="54">
        <f t="shared" si="51"/>
        <v>0.3</v>
      </c>
      <c r="BO41" s="54">
        <f t="shared" si="51"/>
        <v>0.3</v>
      </c>
      <c r="BP41" s="54">
        <f t="shared" si="52"/>
        <v>0.3</v>
      </c>
      <c r="BQ41" s="54">
        <f t="shared" si="53"/>
        <v>0.3</v>
      </c>
      <c r="BR41" s="54">
        <f t="shared" si="53"/>
        <v>0.3</v>
      </c>
      <c r="BS41" s="54">
        <f t="shared" si="53"/>
        <v>0.3</v>
      </c>
      <c r="BT41" s="54">
        <f t="shared" si="53"/>
        <v>0.3</v>
      </c>
      <c r="BU41" s="54">
        <f t="shared" si="54"/>
        <v>0.3</v>
      </c>
      <c r="BV41" s="54">
        <f t="shared" si="55"/>
        <v>0.3</v>
      </c>
      <c r="BW41" s="54">
        <f t="shared" si="56"/>
        <v>0.3</v>
      </c>
      <c r="BX41" s="54">
        <f t="shared" si="56"/>
        <v>0.3</v>
      </c>
      <c r="BY41" s="54">
        <f t="shared" si="57"/>
        <v>0.3</v>
      </c>
      <c r="BZ41" s="54">
        <f t="shared" si="57"/>
        <v>0.3</v>
      </c>
      <c r="CA41" s="54">
        <f t="shared" si="57"/>
        <v>0.3</v>
      </c>
      <c r="CB41" s="54">
        <f t="shared" si="57"/>
        <v>0.3</v>
      </c>
      <c r="CC41" s="54">
        <f t="shared" si="58"/>
        <v>0.3</v>
      </c>
      <c r="CD41" s="54">
        <f t="shared" si="58"/>
        <v>0.3</v>
      </c>
      <c r="CE41" s="54">
        <f t="shared" si="59"/>
        <v>0.3</v>
      </c>
      <c r="CF41" s="54">
        <f t="shared" si="60"/>
        <v>0.3</v>
      </c>
      <c r="CG41" s="54">
        <f t="shared" si="61"/>
        <v>0.3</v>
      </c>
      <c r="CH41" s="54">
        <f t="shared" si="62"/>
        <v>0.3</v>
      </c>
      <c r="CI41" s="54">
        <f t="shared" si="62"/>
        <v>0.3</v>
      </c>
      <c r="CJ41" s="54">
        <f t="shared" si="62"/>
        <v>0.3</v>
      </c>
      <c r="CK41" s="54">
        <f t="shared" si="62"/>
        <v>0.3</v>
      </c>
      <c r="CL41" s="54">
        <f t="shared" si="62"/>
        <v>0.3</v>
      </c>
      <c r="CM41" s="54">
        <f t="shared" si="62"/>
        <v>0.3</v>
      </c>
      <c r="CN41" s="54">
        <f t="shared" si="62"/>
        <v>0.3</v>
      </c>
      <c r="CO41" s="54">
        <f t="shared" si="62"/>
        <v>0.3</v>
      </c>
      <c r="CP41" s="54">
        <f t="shared" si="62"/>
        <v>0.3</v>
      </c>
      <c r="CQ41" s="54">
        <f t="shared" si="62"/>
        <v>0.3</v>
      </c>
      <c r="CR41" s="54">
        <f t="shared" si="63"/>
        <v>0.3</v>
      </c>
      <c r="CS41" s="54">
        <f t="shared" si="63"/>
        <v>0.3</v>
      </c>
      <c r="CT41" s="54">
        <f t="shared" si="64"/>
        <v>0.3</v>
      </c>
      <c r="CU41" s="54">
        <f t="shared" si="64"/>
        <v>0.3</v>
      </c>
      <c r="CV41" s="54">
        <f t="shared" si="65"/>
        <v>0.3</v>
      </c>
      <c r="CW41" s="54">
        <f t="shared" si="65"/>
        <v>0.3</v>
      </c>
      <c r="CX41" s="54">
        <f t="shared" si="66"/>
        <v>0.3</v>
      </c>
      <c r="CY41" s="54">
        <f t="shared" si="66"/>
        <v>0.3</v>
      </c>
      <c r="CZ41" s="54">
        <f t="shared" si="66"/>
        <v>0.3</v>
      </c>
      <c r="DA41" s="54">
        <f t="shared" si="66"/>
        <v>0.3</v>
      </c>
      <c r="DB41" s="54">
        <f t="shared" si="66"/>
        <v>0.3</v>
      </c>
      <c r="DC41" s="54">
        <f t="shared" si="67"/>
        <v>0.3</v>
      </c>
      <c r="DD41" s="54">
        <f t="shared" si="67"/>
        <v>0.3</v>
      </c>
      <c r="DE41" s="54">
        <f t="shared" si="68"/>
        <v>0.3</v>
      </c>
      <c r="DF41" s="54">
        <f t="shared" si="73"/>
        <v>0.3</v>
      </c>
      <c r="DG41" s="54">
        <f t="shared" si="74"/>
        <v>0.3</v>
      </c>
      <c r="DH41" s="54">
        <f t="shared" si="74"/>
        <v>0.3</v>
      </c>
      <c r="DI41" s="54">
        <f t="shared" si="74"/>
        <v>0.3</v>
      </c>
      <c r="DJ41" s="54">
        <f t="shared" si="74"/>
        <v>0.3</v>
      </c>
      <c r="DK41" s="54">
        <f t="shared" si="74"/>
        <v>0.3</v>
      </c>
      <c r="DL41" s="54">
        <f t="shared" si="74"/>
        <v>0.3</v>
      </c>
      <c r="DM41" s="54">
        <f t="shared" si="74"/>
        <v>0.3</v>
      </c>
      <c r="DN41" s="54">
        <f t="shared" si="74"/>
        <v>0.3</v>
      </c>
      <c r="DO41" s="54">
        <f t="shared" si="75"/>
        <v>0.3</v>
      </c>
      <c r="DP41" s="54">
        <f t="shared" si="32"/>
        <v>0.3</v>
      </c>
      <c r="DQ41" s="54">
        <f t="shared" si="32"/>
        <v>0.3</v>
      </c>
      <c r="DR41" s="54">
        <f t="shared" si="32"/>
        <v>0.3</v>
      </c>
      <c r="DS41" s="54">
        <f t="shared" si="32"/>
        <v>0.3</v>
      </c>
      <c r="DT41" s="54">
        <f t="shared" si="32"/>
        <v>0.3</v>
      </c>
      <c r="DU41" s="54">
        <f t="shared" si="32"/>
        <v>0.3</v>
      </c>
      <c r="DV41" s="54">
        <f t="shared" si="32"/>
        <v>0.3</v>
      </c>
      <c r="DW41" s="54">
        <f t="shared" si="32"/>
        <v>0.3</v>
      </c>
    </row>
    <row r="42" spans="1:127" ht="21" x14ac:dyDescent="0.2">
      <c r="A42" s="16">
        <f>IF(+入力シート_四塩化炭素!Q12="-",0,+入力シート_四塩化炭素!Q12)</f>
        <v>4.5</v>
      </c>
      <c r="B42" s="23" t="s">
        <v>86</v>
      </c>
      <c r="C42" s="494" t="s">
        <v>87</v>
      </c>
      <c r="D42" s="495"/>
      <c r="E42" s="492"/>
      <c r="F42" s="1" t="s">
        <v>67</v>
      </c>
      <c r="G42" s="29">
        <f>IF(A42="",7,A42)</f>
        <v>4.5</v>
      </c>
      <c r="J42" s="51">
        <f>G42</f>
        <v>4.5</v>
      </c>
      <c r="K42" s="54">
        <f t="shared" si="69"/>
        <v>4.5</v>
      </c>
      <c r="L42" s="54">
        <f t="shared" si="40"/>
        <v>4.5</v>
      </c>
      <c r="M42" s="54">
        <f t="shared" si="40"/>
        <v>4.5</v>
      </c>
      <c r="N42" s="54">
        <f t="shared" si="40"/>
        <v>4.5</v>
      </c>
      <c r="O42" s="54">
        <f t="shared" si="41"/>
        <v>4.5</v>
      </c>
      <c r="P42" s="54">
        <f t="shared" si="41"/>
        <v>4.5</v>
      </c>
      <c r="Q42" s="54">
        <f t="shared" si="41"/>
        <v>4.5</v>
      </c>
      <c r="R42" s="54">
        <f t="shared" si="42"/>
        <v>4.5</v>
      </c>
      <c r="S42" s="54">
        <f t="shared" si="42"/>
        <v>4.5</v>
      </c>
      <c r="T42" s="54">
        <f t="shared" si="42"/>
        <v>4.5</v>
      </c>
      <c r="U42" s="51">
        <f t="shared" si="70"/>
        <v>4.5</v>
      </c>
      <c r="V42" s="54">
        <f t="shared" si="71"/>
        <v>4.5</v>
      </c>
      <c r="W42" s="54">
        <f t="shared" si="71"/>
        <v>4.5</v>
      </c>
      <c r="X42" s="54">
        <f t="shared" si="71"/>
        <v>4.5</v>
      </c>
      <c r="Y42" s="54">
        <f t="shared" si="71"/>
        <v>4.5</v>
      </c>
      <c r="Z42" s="54">
        <f t="shared" si="71"/>
        <v>4.5</v>
      </c>
      <c r="AA42" s="54">
        <f t="shared" si="71"/>
        <v>4.5</v>
      </c>
      <c r="AB42" s="54">
        <f t="shared" si="71"/>
        <v>4.5</v>
      </c>
      <c r="AC42" s="54">
        <f t="shared" si="71"/>
        <v>4.5</v>
      </c>
      <c r="AD42" s="54">
        <f t="shared" si="71"/>
        <v>4.5</v>
      </c>
      <c r="AE42" s="54">
        <f t="shared" si="71"/>
        <v>4.5</v>
      </c>
      <c r="AF42" s="54">
        <f t="shared" si="71"/>
        <v>4.5</v>
      </c>
      <c r="AG42" s="54">
        <f t="shared" si="71"/>
        <v>4.5</v>
      </c>
      <c r="AH42" s="54">
        <f t="shared" si="44"/>
        <v>4.5</v>
      </c>
      <c r="AI42" s="54">
        <f t="shared" si="44"/>
        <v>4.5</v>
      </c>
      <c r="AJ42" s="54">
        <f t="shared" si="44"/>
        <v>4.5</v>
      </c>
      <c r="AK42" s="54">
        <f t="shared" si="45"/>
        <v>4.5</v>
      </c>
      <c r="AL42" s="54">
        <f t="shared" si="45"/>
        <v>4.5</v>
      </c>
      <c r="AM42" s="54">
        <f t="shared" si="45"/>
        <v>4.5</v>
      </c>
      <c r="AN42" s="54">
        <f t="shared" si="46"/>
        <v>4.5</v>
      </c>
      <c r="AO42" s="54">
        <f t="shared" si="46"/>
        <v>4.5</v>
      </c>
      <c r="AP42" s="54">
        <f t="shared" si="46"/>
        <v>4.5</v>
      </c>
      <c r="AQ42" s="54">
        <f t="shared" si="46"/>
        <v>4.5</v>
      </c>
      <c r="AR42" s="54">
        <f t="shared" si="46"/>
        <v>4.5</v>
      </c>
      <c r="AS42" s="54">
        <f t="shared" si="46"/>
        <v>4.5</v>
      </c>
      <c r="AT42" s="54">
        <f t="shared" si="46"/>
        <v>4.5</v>
      </c>
      <c r="AU42" s="54">
        <f t="shared" si="46"/>
        <v>4.5</v>
      </c>
      <c r="AV42" s="54">
        <f t="shared" si="46"/>
        <v>4.5</v>
      </c>
      <c r="AW42" s="54">
        <f t="shared" si="46"/>
        <v>4.5</v>
      </c>
      <c r="AX42" s="54">
        <f t="shared" si="46"/>
        <v>4.5</v>
      </c>
      <c r="AY42" s="54">
        <f t="shared" si="46"/>
        <v>4.5</v>
      </c>
      <c r="AZ42" s="54">
        <f t="shared" si="46"/>
        <v>4.5</v>
      </c>
      <c r="BA42" s="54">
        <f t="shared" si="46"/>
        <v>4.5</v>
      </c>
      <c r="BB42" s="54">
        <f t="shared" si="46"/>
        <v>4.5</v>
      </c>
      <c r="BC42" s="54">
        <f t="shared" si="46"/>
        <v>4.5</v>
      </c>
      <c r="BD42" s="54">
        <f t="shared" si="47"/>
        <v>4.5</v>
      </c>
      <c r="BE42" s="54">
        <f t="shared" si="47"/>
        <v>4.5</v>
      </c>
      <c r="BF42" s="54">
        <f t="shared" si="47"/>
        <v>4.5</v>
      </c>
      <c r="BG42" s="54">
        <f t="shared" si="48"/>
        <v>4.5</v>
      </c>
      <c r="BH42" s="54">
        <f t="shared" si="48"/>
        <v>4.5</v>
      </c>
      <c r="BI42" s="54">
        <f t="shared" si="49"/>
        <v>4.5</v>
      </c>
      <c r="BJ42" s="54">
        <f t="shared" si="49"/>
        <v>4.5</v>
      </c>
      <c r="BK42" s="54">
        <f t="shared" si="50"/>
        <v>4.5</v>
      </c>
      <c r="BL42" s="54">
        <f t="shared" si="51"/>
        <v>4.5</v>
      </c>
      <c r="BM42" s="54">
        <f t="shared" si="51"/>
        <v>4.5</v>
      </c>
      <c r="BN42" s="54">
        <f t="shared" si="51"/>
        <v>4.5</v>
      </c>
      <c r="BO42" s="54">
        <f t="shared" si="51"/>
        <v>4.5</v>
      </c>
      <c r="BP42" s="54">
        <f t="shared" si="52"/>
        <v>4.5</v>
      </c>
      <c r="BQ42" s="54">
        <f t="shared" si="53"/>
        <v>4.5</v>
      </c>
      <c r="BR42" s="54">
        <f t="shared" si="53"/>
        <v>4.5</v>
      </c>
      <c r="BS42" s="54">
        <f t="shared" si="53"/>
        <v>4.5</v>
      </c>
      <c r="BT42" s="54">
        <f t="shared" si="53"/>
        <v>4.5</v>
      </c>
      <c r="BU42" s="54">
        <f t="shared" si="54"/>
        <v>4.5</v>
      </c>
      <c r="BV42" s="54">
        <f t="shared" si="55"/>
        <v>4.5</v>
      </c>
      <c r="BW42" s="54">
        <f t="shared" si="56"/>
        <v>4.5</v>
      </c>
      <c r="BX42" s="54">
        <f t="shared" si="56"/>
        <v>4.5</v>
      </c>
      <c r="BY42" s="54">
        <f t="shared" si="57"/>
        <v>4.5</v>
      </c>
      <c r="BZ42" s="54">
        <f t="shared" si="57"/>
        <v>4.5</v>
      </c>
      <c r="CA42" s="54">
        <f t="shared" si="57"/>
        <v>4.5</v>
      </c>
      <c r="CB42" s="54">
        <f t="shared" si="57"/>
        <v>4.5</v>
      </c>
      <c r="CC42" s="54">
        <f t="shared" si="58"/>
        <v>4.5</v>
      </c>
      <c r="CD42" s="54">
        <f t="shared" si="58"/>
        <v>4.5</v>
      </c>
      <c r="CE42" s="54">
        <f t="shared" si="59"/>
        <v>4.5</v>
      </c>
      <c r="CF42" s="54">
        <f t="shared" si="60"/>
        <v>4.5</v>
      </c>
      <c r="CG42" s="54">
        <f t="shared" si="61"/>
        <v>4.5</v>
      </c>
      <c r="CH42" s="54">
        <f t="shared" si="62"/>
        <v>4.5</v>
      </c>
      <c r="CI42" s="54">
        <f t="shared" si="62"/>
        <v>4.5</v>
      </c>
      <c r="CJ42" s="54">
        <f t="shared" si="62"/>
        <v>4.5</v>
      </c>
      <c r="CK42" s="54">
        <f t="shared" si="62"/>
        <v>4.5</v>
      </c>
      <c r="CL42" s="54">
        <f t="shared" si="62"/>
        <v>4.5</v>
      </c>
      <c r="CM42" s="54">
        <f t="shared" si="62"/>
        <v>4.5</v>
      </c>
      <c r="CN42" s="54">
        <f t="shared" si="62"/>
        <v>4.5</v>
      </c>
      <c r="CO42" s="54">
        <f t="shared" si="62"/>
        <v>4.5</v>
      </c>
      <c r="CP42" s="54">
        <f t="shared" si="62"/>
        <v>4.5</v>
      </c>
      <c r="CQ42" s="54">
        <f t="shared" si="62"/>
        <v>4.5</v>
      </c>
      <c r="CR42" s="54">
        <f t="shared" si="63"/>
        <v>4.5</v>
      </c>
      <c r="CS42" s="54">
        <f t="shared" si="63"/>
        <v>4.5</v>
      </c>
      <c r="CT42" s="54">
        <f t="shared" si="64"/>
        <v>4.5</v>
      </c>
      <c r="CU42" s="54">
        <f t="shared" si="64"/>
        <v>4.5</v>
      </c>
      <c r="CV42" s="54">
        <f t="shared" si="65"/>
        <v>4.5</v>
      </c>
      <c r="CW42" s="54">
        <f t="shared" si="65"/>
        <v>4.5</v>
      </c>
      <c r="CX42" s="54">
        <f t="shared" si="66"/>
        <v>4.5</v>
      </c>
      <c r="CY42" s="54">
        <f t="shared" si="66"/>
        <v>4.5</v>
      </c>
      <c r="CZ42" s="54">
        <f t="shared" si="66"/>
        <v>4.5</v>
      </c>
      <c r="DA42" s="54">
        <f t="shared" si="66"/>
        <v>4.5</v>
      </c>
      <c r="DB42" s="54">
        <f t="shared" si="66"/>
        <v>4.5</v>
      </c>
      <c r="DC42" s="54">
        <f t="shared" si="67"/>
        <v>4.5</v>
      </c>
      <c r="DD42" s="54">
        <f t="shared" si="67"/>
        <v>4.5</v>
      </c>
      <c r="DE42" s="54">
        <f t="shared" si="68"/>
        <v>4.5</v>
      </c>
      <c r="DF42" s="54">
        <f t="shared" si="73"/>
        <v>4.5</v>
      </c>
      <c r="DG42" s="54">
        <f t="shared" si="74"/>
        <v>4.5</v>
      </c>
      <c r="DH42" s="54">
        <f t="shared" si="74"/>
        <v>4.5</v>
      </c>
      <c r="DI42" s="54">
        <f t="shared" si="74"/>
        <v>4.5</v>
      </c>
      <c r="DJ42" s="54">
        <f t="shared" si="74"/>
        <v>4.5</v>
      </c>
      <c r="DK42" s="54">
        <f t="shared" si="74"/>
        <v>4.5</v>
      </c>
      <c r="DL42" s="54">
        <f t="shared" si="74"/>
        <v>4.5</v>
      </c>
      <c r="DM42" s="54">
        <f t="shared" si="74"/>
        <v>4.5</v>
      </c>
      <c r="DN42" s="54">
        <f t="shared" si="74"/>
        <v>4.5</v>
      </c>
      <c r="DO42" s="54">
        <f t="shared" si="75"/>
        <v>4.5</v>
      </c>
      <c r="DP42" s="54">
        <f t="shared" si="32"/>
        <v>4.5</v>
      </c>
      <c r="DQ42" s="54">
        <f t="shared" si="32"/>
        <v>4.5</v>
      </c>
      <c r="DR42" s="54">
        <f t="shared" si="32"/>
        <v>4.5</v>
      </c>
      <c r="DS42" s="54">
        <f t="shared" si="32"/>
        <v>4.5</v>
      </c>
      <c r="DT42" s="54">
        <f t="shared" si="32"/>
        <v>4.5</v>
      </c>
      <c r="DU42" s="54">
        <f t="shared" si="32"/>
        <v>4.5</v>
      </c>
      <c r="DV42" s="54">
        <f t="shared" si="32"/>
        <v>4.5</v>
      </c>
      <c r="DW42" s="54">
        <f t="shared" si="32"/>
        <v>4.5</v>
      </c>
    </row>
    <row r="43" spans="1:127" ht="14" x14ac:dyDescent="0.3">
      <c r="A43" s="30">
        <f>入力シート_四塩化炭素!Q21</f>
        <v>0.4</v>
      </c>
      <c r="B43" s="31" t="s">
        <v>138</v>
      </c>
      <c r="C43" s="496" t="s">
        <v>126</v>
      </c>
      <c r="D43" s="496"/>
      <c r="E43" s="496"/>
      <c r="F43" s="292" t="s">
        <v>140</v>
      </c>
      <c r="G43" s="25">
        <f>IF(A43="",0.2,A43)</f>
        <v>0.4</v>
      </c>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36"/>
      <c r="BR43" s="36"/>
      <c r="BS43" s="36"/>
      <c r="BT43" s="36"/>
      <c r="BU43" s="36"/>
      <c r="BV43" s="36"/>
      <c r="BW43" s="36"/>
      <c r="BX43" s="36"/>
      <c r="BY43" s="36"/>
      <c r="BZ43" s="36"/>
      <c r="CA43" s="36"/>
      <c r="CB43" s="36"/>
      <c r="CC43" s="36"/>
      <c r="CD43" s="36"/>
      <c r="CE43" s="36"/>
      <c r="CF43" s="36"/>
      <c r="CG43" s="36"/>
      <c r="CH43" s="36"/>
      <c r="CI43" s="36"/>
      <c r="CJ43" s="36"/>
      <c r="CK43" s="36"/>
      <c r="CL43" s="36"/>
      <c r="CM43" s="36"/>
      <c r="CN43" s="36"/>
      <c r="CO43" s="36"/>
      <c r="CP43" s="36"/>
      <c r="CQ43" s="36"/>
      <c r="CR43" s="36"/>
      <c r="CS43" s="36"/>
      <c r="CT43" s="36"/>
      <c r="CU43" s="36"/>
      <c r="CV43" s="36"/>
      <c r="CW43" s="36"/>
      <c r="CX43" s="36"/>
      <c r="CY43" s="36"/>
      <c r="CZ43" s="36"/>
      <c r="DA43" s="36"/>
      <c r="DB43" s="36"/>
      <c r="DC43" s="36"/>
      <c r="DD43" s="36"/>
      <c r="DE43" s="36"/>
      <c r="DF43" s="36"/>
      <c r="DG43" s="36"/>
      <c r="DH43" s="36"/>
      <c r="DI43" s="36"/>
      <c r="DJ43" s="36"/>
      <c r="DK43" s="36"/>
      <c r="DL43" s="36"/>
      <c r="DM43" s="36"/>
      <c r="DN43" s="36"/>
      <c r="DO43" s="36"/>
      <c r="DP43" s="36"/>
      <c r="DQ43" s="36"/>
      <c r="DR43" s="36"/>
      <c r="DS43" s="36"/>
      <c r="DT43" s="36"/>
      <c r="DU43" s="36"/>
      <c r="DV43" s="36"/>
      <c r="DW43" s="36"/>
    </row>
    <row r="44" spans="1:127" ht="14" x14ac:dyDescent="0.3">
      <c r="A44" s="16">
        <f>入力シート_四塩化炭素!Q10</f>
        <v>4.9000000000000002E-2</v>
      </c>
      <c r="B44" s="32" t="s">
        <v>88</v>
      </c>
      <c r="C44" s="493" t="s">
        <v>89</v>
      </c>
      <c r="D44" s="493"/>
      <c r="E44" s="493"/>
      <c r="F44" s="291" t="s">
        <v>90</v>
      </c>
      <c r="G44" s="33">
        <f>IF(A44="",IF(G45*G46&gt;0,G45*G46,G43),A44)</f>
        <v>4.9000000000000002E-2</v>
      </c>
      <c r="J44" s="51">
        <f t="shared" ref="J44:J51" si="76">G44</f>
        <v>4.9000000000000002E-2</v>
      </c>
      <c r="K44" s="51">
        <f t="shared" ref="K44:N52" si="77">+J44</f>
        <v>4.9000000000000002E-2</v>
      </c>
      <c r="L44" s="51">
        <f t="shared" si="77"/>
        <v>4.9000000000000002E-2</v>
      </c>
      <c r="M44" s="51">
        <f t="shared" si="77"/>
        <v>4.9000000000000002E-2</v>
      </c>
      <c r="N44" s="51">
        <f t="shared" si="77"/>
        <v>4.9000000000000002E-2</v>
      </c>
      <c r="O44" s="51">
        <f t="shared" ref="O44:Q52" si="78">+J44</f>
        <v>4.9000000000000002E-2</v>
      </c>
      <c r="P44" s="51">
        <f t="shared" si="78"/>
        <v>4.9000000000000002E-2</v>
      </c>
      <c r="Q44" s="51">
        <f t="shared" si="78"/>
        <v>4.9000000000000002E-2</v>
      </c>
      <c r="R44" s="51">
        <f t="shared" ref="R44:T52" si="79">+L44</f>
        <v>4.9000000000000002E-2</v>
      </c>
      <c r="S44" s="51">
        <f t="shared" si="79"/>
        <v>4.9000000000000002E-2</v>
      </c>
      <c r="T44" s="51">
        <f t="shared" si="79"/>
        <v>4.9000000000000002E-2</v>
      </c>
      <c r="U44" s="51">
        <f t="shared" si="70"/>
        <v>4.9000000000000002E-2</v>
      </c>
      <c r="V44" s="51">
        <f>+U44</f>
        <v>4.9000000000000002E-2</v>
      </c>
      <c r="W44" s="51">
        <f t="shared" ref="W44:AG44" si="80">+V44</f>
        <v>4.9000000000000002E-2</v>
      </c>
      <c r="X44" s="51">
        <f t="shared" si="80"/>
        <v>4.9000000000000002E-2</v>
      </c>
      <c r="Y44" s="51">
        <f t="shared" si="80"/>
        <v>4.9000000000000002E-2</v>
      </c>
      <c r="Z44" s="51">
        <f t="shared" si="80"/>
        <v>4.9000000000000002E-2</v>
      </c>
      <c r="AA44" s="51">
        <f t="shared" si="80"/>
        <v>4.9000000000000002E-2</v>
      </c>
      <c r="AB44" s="51">
        <f t="shared" si="80"/>
        <v>4.9000000000000002E-2</v>
      </c>
      <c r="AC44" s="51">
        <f t="shared" si="80"/>
        <v>4.9000000000000002E-2</v>
      </c>
      <c r="AD44" s="51">
        <f t="shared" si="80"/>
        <v>4.9000000000000002E-2</v>
      </c>
      <c r="AE44" s="51">
        <f t="shared" si="80"/>
        <v>4.9000000000000002E-2</v>
      </c>
      <c r="AF44" s="51">
        <f t="shared" si="80"/>
        <v>4.9000000000000002E-2</v>
      </c>
      <c r="AG44" s="51">
        <f t="shared" si="80"/>
        <v>4.9000000000000002E-2</v>
      </c>
      <c r="AH44" s="51">
        <f t="shared" ref="AH44:AJ52" si="81">+AC44</f>
        <v>4.9000000000000002E-2</v>
      </c>
      <c r="AI44" s="51">
        <f t="shared" si="81"/>
        <v>4.9000000000000002E-2</v>
      </c>
      <c r="AJ44" s="51">
        <f t="shared" si="81"/>
        <v>4.9000000000000002E-2</v>
      </c>
      <c r="AK44" s="51">
        <f t="shared" ref="AK44:AM52" si="82">+AE44</f>
        <v>4.9000000000000002E-2</v>
      </c>
      <c r="AL44" s="51">
        <f t="shared" si="82"/>
        <v>4.9000000000000002E-2</v>
      </c>
      <c r="AM44" s="51">
        <f t="shared" si="82"/>
        <v>4.9000000000000002E-2</v>
      </c>
      <c r="AN44" s="51">
        <f t="shared" ref="AN44:BA52" si="83">+AM44</f>
        <v>4.9000000000000002E-2</v>
      </c>
      <c r="AO44" s="51">
        <f t="shared" si="83"/>
        <v>4.9000000000000002E-2</v>
      </c>
      <c r="AP44" s="51">
        <f t="shared" si="83"/>
        <v>4.9000000000000002E-2</v>
      </c>
      <c r="AQ44" s="51">
        <f t="shared" si="83"/>
        <v>4.9000000000000002E-2</v>
      </c>
      <c r="AR44" s="51">
        <f t="shared" si="83"/>
        <v>4.9000000000000002E-2</v>
      </c>
      <c r="AS44" s="51">
        <f t="shared" si="83"/>
        <v>4.9000000000000002E-2</v>
      </c>
      <c r="AT44" s="51">
        <f t="shared" si="83"/>
        <v>4.9000000000000002E-2</v>
      </c>
      <c r="AU44" s="51">
        <f t="shared" si="83"/>
        <v>4.9000000000000002E-2</v>
      </c>
      <c r="AV44" s="51">
        <f t="shared" si="83"/>
        <v>4.9000000000000002E-2</v>
      </c>
      <c r="AW44" s="51">
        <f t="shared" si="83"/>
        <v>4.9000000000000002E-2</v>
      </c>
      <c r="AX44" s="51">
        <f t="shared" si="83"/>
        <v>4.9000000000000002E-2</v>
      </c>
      <c r="AY44" s="51">
        <f t="shared" si="83"/>
        <v>4.9000000000000002E-2</v>
      </c>
      <c r="AZ44" s="51">
        <f t="shared" si="83"/>
        <v>4.9000000000000002E-2</v>
      </c>
      <c r="BA44" s="51">
        <f>+AZ44</f>
        <v>4.9000000000000002E-2</v>
      </c>
      <c r="BB44" s="51">
        <f t="shared" ref="BB44:BF52" si="84">+BA44</f>
        <v>4.9000000000000002E-2</v>
      </c>
      <c r="BC44" s="51">
        <f t="shared" si="84"/>
        <v>4.9000000000000002E-2</v>
      </c>
      <c r="BD44" s="51">
        <f t="shared" si="84"/>
        <v>4.9000000000000002E-2</v>
      </c>
      <c r="BE44" s="51">
        <f t="shared" si="84"/>
        <v>4.9000000000000002E-2</v>
      </c>
      <c r="BF44" s="51">
        <f t="shared" si="84"/>
        <v>4.9000000000000002E-2</v>
      </c>
      <c r="BG44" s="51">
        <f t="shared" ref="BG44:BH52" si="85">+BE44</f>
        <v>4.9000000000000002E-2</v>
      </c>
      <c r="BH44" s="51">
        <f t="shared" si="85"/>
        <v>4.9000000000000002E-2</v>
      </c>
      <c r="BI44" s="51">
        <f t="shared" ref="BI44:BJ52" si="86">+BH44</f>
        <v>4.9000000000000002E-2</v>
      </c>
      <c r="BJ44" s="51">
        <f t="shared" si="86"/>
        <v>4.9000000000000002E-2</v>
      </c>
      <c r="BK44" s="51">
        <f t="shared" ref="BK44:BK52" si="87">+AZ44</f>
        <v>4.9000000000000002E-2</v>
      </c>
      <c r="BL44" s="51">
        <f t="shared" ref="BL44:BO52" si="88">+BK44</f>
        <v>4.9000000000000002E-2</v>
      </c>
      <c r="BM44" s="51">
        <f t="shared" si="88"/>
        <v>4.9000000000000002E-2</v>
      </c>
      <c r="BN44" s="51">
        <f t="shared" si="88"/>
        <v>4.9000000000000002E-2</v>
      </c>
      <c r="BO44" s="51">
        <f t="shared" si="88"/>
        <v>4.9000000000000002E-2</v>
      </c>
      <c r="BP44" s="51">
        <f t="shared" ref="BP44:BP52" si="89">+BE44</f>
        <v>4.9000000000000002E-2</v>
      </c>
      <c r="BQ44" s="51">
        <f t="shared" ref="BQ44:BT52" si="90">+BP44</f>
        <v>4.9000000000000002E-2</v>
      </c>
      <c r="BR44" s="51">
        <f t="shared" si="90"/>
        <v>4.9000000000000002E-2</v>
      </c>
      <c r="BS44" s="51">
        <f t="shared" si="90"/>
        <v>4.9000000000000002E-2</v>
      </c>
      <c r="BT44" s="51">
        <f t="shared" si="90"/>
        <v>4.9000000000000002E-2</v>
      </c>
      <c r="BU44" s="51">
        <f t="shared" ref="BU44:BU52" si="91">+BJ44</f>
        <v>4.9000000000000002E-2</v>
      </c>
      <c r="BV44" s="51">
        <f t="shared" ref="BV44:BV52" si="92">+BU44</f>
        <v>4.9000000000000002E-2</v>
      </c>
      <c r="BW44" s="51">
        <f t="shared" ref="BW44:BX52" si="93">+BU44</f>
        <v>4.9000000000000002E-2</v>
      </c>
      <c r="BX44" s="51">
        <f t="shared" si="93"/>
        <v>4.9000000000000002E-2</v>
      </c>
      <c r="BY44" s="51">
        <f t="shared" ref="BY44:CB52" si="94">+BX44</f>
        <v>4.9000000000000002E-2</v>
      </c>
      <c r="BZ44" s="51">
        <f t="shared" si="94"/>
        <v>4.9000000000000002E-2</v>
      </c>
      <c r="CA44" s="51">
        <f t="shared" si="94"/>
        <v>4.9000000000000002E-2</v>
      </c>
      <c r="CB44" s="51">
        <f t="shared" si="94"/>
        <v>4.9000000000000002E-2</v>
      </c>
      <c r="CC44" s="51">
        <f t="shared" ref="CC44:CD52" si="95">+CA44</f>
        <v>4.9000000000000002E-2</v>
      </c>
      <c r="CD44" s="51">
        <f t="shared" si="95"/>
        <v>4.9000000000000002E-2</v>
      </c>
      <c r="CE44" s="51">
        <f t="shared" ref="CE44:CE52" si="96">+CD44</f>
        <v>4.9000000000000002E-2</v>
      </c>
      <c r="CF44" s="51">
        <f t="shared" ref="CF44:CF52" si="97">+BA44</f>
        <v>4.9000000000000002E-2</v>
      </c>
      <c r="CG44" s="51">
        <f t="shared" ref="CG44:CG52" si="98">+BA44</f>
        <v>4.9000000000000002E-2</v>
      </c>
      <c r="CH44" s="51">
        <f t="shared" ref="CH44:CQ52" si="99">+BA44</f>
        <v>4.9000000000000002E-2</v>
      </c>
      <c r="CI44" s="51">
        <f t="shared" si="99"/>
        <v>4.9000000000000002E-2</v>
      </c>
      <c r="CJ44" s="51">
        <f t="shared" si="99"/>
        <v>4.9000000000000002E-2</v>
      </c>
      <c r="CK44" s="51">
        <f t="shared" si="99"/>
        <v>4.9000000000000002E-2</v>
      </c>
      <c r="CL44" s="51">
        <f t="shared" si="99"/>
        <v>4.9000000000000002E-2</v>
      </c>
      <c r="CM44" s="51">
        <f t="shared" si="99"/>
        <v>4.9000000000000002E-2</v>
      </c>
      <c r="CN44" s="51">
        <f t="shared" si="99"/>
        <v>4.9000000000000002E-2</v>
      </c>
      <c r="CO44" s="51">
        <f t="shared" si="99"/>
        <v>4.9000000000000002E-2</v>
      </c>
      <c r="CP44" s="51">
        <f t="shared" si="99"/>
        <v>4.9000000000000002E-2</v>
      </c>
      <c r="CQ44" s="51">
        <f t="shared" si="99"/>
        <v>4.9000000000000002E-2</v>
      </c>
      <c r="CR44" s="51">
        <f t="shared" ref="CR44:CS52" si="100">+BU44</f>
        <v>4.9000000000000002E-2</v>
      </c>
      <c r="CS44" s="51">
        <f t="shared" si="100"/>
        <v>4.9000000000000002E-2</v>
      </c>
      <c r="CT44" s="51">
        <f t="shared" ref="CT44:CU52" si="101">+BX44</f>
        <v>4.9000000000000002E-2</v>
      </c>
      <c r="CU44" s="51">
        <f t="shared" si="101"/>
        <v>4.9000000000000002E-2</v>
      </c>
      <c r="CV44" s="51">
        <f t="shared" ref="CV44:CW52" si="102">+BU44</f>
        <v>4.9000000000000002E-2</v>
      </c>
      <c r="CW44" s="51">
        <f t="shared" si="102"/>
        <v>4.9000000000000002E-2</v>
      </c>
      <c r="CX44" s="51">
        <f t="shared" ref="CX44:DB52" si="103">+BX44</f>
        <v>4.9000000000000002E-2</v>
      </c>
      <c r="CY44" s="51">
        <f t="shared" si="103"/>
        <v>4.9000000000000002E-2</v>
      </c>
      <c r="CZ44" s="51">
        <f t="shared" si="103"/>
        <v>4.9000000000000002E-2</v>
      </c>
      <c r="DA44" s="51">
        <f t="shared" si="103"/>
        <v>4.9000000000000002E-2</v>
      </c>
      <c r="DB44" s="51">
        <f t="shared" si="103"/>
        <v>4.9000000000000002E-2</v>
      </c>
      <c r="DC44" s="51">
        <f t="shared" ref="DC44:DD52" si="104">+CD44</f>
        <v>4.9000000000000002E-2</v>
      </c>
      <c r="DD44" s="51">
        <f t="shared" si="104"/>
        <v>4.9000000000000002E-2</v>
      </c>
      <c r="DE44" s="51">
        <f t="shared" ref="DE44:DE52" si="105">+CE44</f>
        <v>4.9000000000000002E-2</v>
      </c>
      <c r="DF44" s="51">
        <f t="shared" ref="DF44:DF52" si="106">+BU44</f>
        <v>4.9000000000000002E-2</v>
      </c>
      <c r="DG44" s="51">
        <f t="shared" ref="DG44:DN52" si="107">+DF44</f>
        <v>4.9000000000000002E-2</v>
      </c>
      <c r="DH44" s="51">
        <f t="shared" si="107"/>
        <v>4.9000000000000002E-2</v>
      </c>
      <c r="DI44" s="51">
        <f t="shared" si="107"/>
        <v>4.9000000000000002E-2</v>
      </c>
      <c r="DJ44" s="51">
        <f t="shared" si="107"/>
        <v>4.9000000000000002E-2</v>
      </c>
      <c r="DK44" s="51">
        <f t="shared" si="107"/>
        <v>4.9000000000000002E-2</v>
      </c>
      <c r="DL44" s="51">
        <f t="shared" si="107"/>
        <v>4.9000000000000002E-2</v>
      </c>
      <c r="DM44" s="51">
        <f t="shared" si="107"/>
        <v>4.9000000000000002E-2</v>
      </c>
      <c r="DN44" s="51">
        <f t="shared" si="107"/>
        <v>4.9000000000000002E-2</v>
      </c>
      <c r="DO44" s="51">
        <f t="shared" ref="DO44:DO52" si="108">+DE44</f>
        <v>4.9000000000000002E-2</v>
      </c>
      <c r="DP44" s="51">
        <f t="shared" ref="DP44:DW52" si="109">+DO44</f>
        <v>4.9000000000000002E-2</v>
      </c>
      <c r="DQ44" s="51">
        <f t="shared" si="109"/>
        <v>4.9000000000000002E-2</v>
      </c>
      <c r="DR44" s="51">
        <f t="shared" si="109"/>
        <v>4.9000000000000002E-2</v>
      </c>
      <c r="DS44" s="51">
        <f t="shared" si="109"/>
        <v>4.9000000000000002E-2</v>
      </c>
      <c r="DT44" s="51">
        <f t="shared" si="109"/>
        <v>4.9000000000000002E-2</v>
      </c>
      <c r="DU44" s="51">
        <f t="shared" si="109"/>
        <v>4.9000000000000002E-2</v>
      </c>
      <c r="DV44" s="51">
        <f t="shared" si="109"/>
        <v>4.9000000000000002E-2</v>
      </c>
      <c r="DW44" s="51">
        <f t="shared" si="109"/>
        <v>4.9000000000000002E-2</v>
      </c>
    </row>
    <row r="45" spans="1:127" ht="18" x14ac:dyDescent="0.4">
      <c r="A45" s="16">
        <f>入力シート_四塩化炭素!Q11</f>
        <v>49</v>
      </c>
      <c r="B45" s="20" t="s">
        <v>91</v>
      </c>
      <c r="C45" s="493" t="s">
        <v>92</v>
      </c>
      <c r="D45" s="493"/>
      <c r="E45" s="493"/>
      <c r="F45" s="291" t="s">
        <v>93</v>
      </c>
      <c r="G45" s="33">
        <f>IF(A45="",154.9,A45)</f>
        <v>49</v>
      </c>
      <c r="J45" s="51">
        <f t="shared" si="76"/>
        <v>49</v>
      </c>
      <c r="K45" s="51">
        <f t="shared" si="77"/>
        <v>49</v>
      </c>
      <c r="L45" s="51">
        <f t="shared" si="77"/>
        <v>49</v>
      </c>
      <c r="M45" s="51">
        <f t="shared" si="77"/>
        <v>49</v>
      </c>
      <c r="N45" s="51">
        <f t="shared" si="77"/>
        <v>49</v>
      </c>
      <c r="O45" s="51">
        <f t="shared" si="78"/>
        <v>49</v>
      </c>
      <c r="P45" s="51">
        <f t="shared" si="78"/>
        <v>49</v>
      </c>
      <c r="Q45" s="51">
        <f t="shared" si="78"/>
        <v>49</v>
      </c>
      <c r="R45" s="51">
        <f t="shared" si="79"/>
        <v>49</v>
      </c>
      <c r="S45" s="51">
        <f t="shared" si="79"/>
        <v>49</v>
      </c>
      <c r="T45" s="51">
        <f t="shared" si="79"/>
        <v>49</v>
      </c>
      <c r="U45" s="51">
        <f t="shared" si="70"/>
        <v>49</v>
      </c>
      <c r="V45" s="51">
        <f t="shared" ref="V45:AG52" si="110">+U45</f>
        <v>49</v>
      </c>
      <c r="W45" s="51">
        <f t="shared" si="110"/>
        <v>49</v>
      </c>
      <c r="X45" s="51">
        <f t="shared" si="110"/>
        <v>49</v>
      </c>
      <c r="Y45" s="51">
        <f t="shared" si="110"/>
        <v>49</v>
      </c>
      <c r="Z45" s="51">
        <f t="shared" si="110"/>
        <v>49</v>
      </c>
      <c r="AA45" s="51">
        <f t="shared" si="110"/>
        <v>49</v>
      </c>
      <c r="AB45" s="51">
        <f t="shared" si="110"/>
        <v>49</v>
      </c>
      <c r="AC45" s="51">
        <f t="shared" si="110"/>
        <v>49</v>
      </c>
      <c r="AD45" s="51">
        <f t="shared" si="110"/>
        <v>49</v>
      </c>
      <c r="AE45" s="51">
        <f t="shared" si="110"/>
        <v>49</v>
      </c>
      <c r="AF45" s="51">
        <f t="shared" si="110"/>
        <v>49</v>
      </c>
      <c r="AG45" s="51">
        <f t="shared" si="110"/>
        <v>49</v>
      </c>
      <c r="AH45" s="51">
        <f t="shared" si="81"/>
        <v>49</v>
      </c>
      <c r="AI45" s="51">
        <f t="shared" si="81"/>
        <v>49</v>
      </c>
      <c r="AJ45" s="51">
        <f t="shared" si="81"/>
        <v>49</v>
      </c>
      <c r="AK45" s="51">
        <f t="shared" si="82"/>
        <v>49</v>
      </c>
      <c r="AL45" s="51">
        <f t="shared" si="82"/>
        <v>49</v>
      </c>
      <c r="AM45" s="51">
        <f t="shared" si="82"/>
        <v>49</v>
      </c>
      <c r="AN45" s="51">
        <f t="shared" si="83"/>
        <v>49</v>
      </c>
      <c r="AO45" s="51">
        <f t="shared" si="83"/>
        <v>49</v>
      </c>
      <c r="AP45" s="51">
        <f t="shared" si="83"/>
        <v>49</v>
      </c>
      <c r="AQ45" s="51">
        <f t="shared" si="83"/>
        <v>49</v>
      </c>
      <c r="AR45" s="51">
        <f t="shared" si="83"/>
        <v>49</v>
      </c>
      <c r="AS45" s="51">
        <f t="shared" si="83"/>
        <v>49</v>
      </c>
      <c r="AT45" s="51">
        <f t="shared" si="83"/>
        <v>49</v>
      </c>
      <c r="AU45" s="51">
        <f t="shared" si="83"/>
        <v>49</v>
      </c>
      <c r="AV45" s="51">
        <f t="shared" si="83"/>
        <v>49</v>
      </c>
      <c r="AW45" s="51">
        <f t="shared" si="83"/>
        <v>49</v>
      </c>
      <c r="AX45" s="51">
        <f t="shared" si="83"/>
        <v>49</v>
      </c>
      <c r="AY45" s="51">
        <f t="shared" si="83"/>
        <v>49</v>
      </c>
      <c r="AZ45" s="51">
        <f t="shared" si="83"/>
        <v>49</v>
      </c>
      <c r="BA45" s="51">
        <f>+AZ45</f>
        <v>49</v>
      </c>
      <c r="BB45" s="51">
        <f t="shared" si="84"/>
        <v>49</v>
      </c>
      <c r="BC45" s="51">
        <f t="shared" si="84"/>
        <v>49</v>
      </c>
      <c r="BD45" s="51">
        <f t="shared" si="84"/>
        <v>49</v>
      </c>
      <c r="BE45" s="51">
        <f t="shared" si="84"/>
        <v>49</v>
      </c>
      <c r="BF45" s="51">
        <f t="shared" si="84"/>
        <v>49</v>
      </c>
      <c r="BG45" s="51">
        <f t="shared" si="85"/>
        <v>49</v>
      </c>
      <c r="BH45" s="51">
        <f t="shared" si="85"/>
        <v>49</v>
      </c>
      <c r="BI45" s="51">
        <f t="shared" si="86"/>
        <v>49</v>
      </c>
      <c r="BJ45" s="51">
        <f t="shared" si="86"/>
        <v>49</v>
      </c>
      <c r="BK45" s="51">
        <f t="shared" si="87"/>
        <v>49</v>
      </c>
      <c r="BL45" s="51">
        <f t="shared" si="88"/>
        <v>49</v>
      </c>
      <c r="BM45" s="51">
        <f t="shared" si="88"/>
        <v>49</v>
      </c>
      <c r="BN45" s="51">
        <f t="shared" si="88"/>
        <v>49</v>
      </c>
      <c r="BO45" s="51">
        <f t="shared" si="88"/>
        <v>49</v>
      </c>
      <c r="BP45" s="51">
        <f t="shared" si="89"/>
        <v>49</v>
      </c>
      <c r="BQ45" s="51">
        <f t="shared" si="90"/>
        <v>49</v>
      </c>
      <c r="BR45" s="51">
        <f t="shared" si="90"/>
        <v>49</v>
      </c>
      <c r="BS45" s="51">
        <f t="shared" si="90"/>
        <v>49</v>
      </c>
      <c r="BT45" s="51">
        <f t="shared" si="90"/>
        <v>49</v>
      </c>
      <c r="BU45" s="51">
        <f t="shared" si="91"/>
        <v>49</v>
      </c>
      <c r="BV45" s="51">
        <f t="shared" si="92"/>
        <v>49</v>
      </c>
      <c r="BW45" s="51">
        <f t="shared" si="93"/>
        <v>49</v>
      </c>
      <c r="BX45" s="51">
        <f t="shared" si="93"/>
        <v>49</v>
      </c>
      <c r="BY45" s="51">
        <f t="shared" si="94"/>
        <v>49</v>
      </c>
      <c r="BZ45" s="51">
        <f t="shared" si="94"/>
        <v>49</v>
      </c>
      <c r="CA45" s="51">
        <f t="shared" si="94"/>
        <v>49</v>
      </c>
      <c r="CB45" s="51">
        <f t="shared" si="94"/>
        <v>49</v>
      </c>
      <c r="CC45" s="51">
        <f t="shared" si="95"/>
        <v>49</v>
      </c>
      <c r="CD45" s="51">
        <f t="shared" si="95"/>
        <v>49</v>
      </c>
      <c r="CE45" s="51">
        <f t="shared" si="96"/>
        <v>49</v>
      </c>
      <c r="CF45" s="51">
        <f t="shared" si="97"/>
        <v>49</v>
      </c>
      <c r="CG45" s="51">
        <f t="shared" si="98"/>
        <v>49</v>
      </c>
      <c r="CH45" s="51">
        <f t="shared" si="99"/>
        <v>49</v>
      </c>
      <c r="CI45" s="51">
        <f t="shared" si="99"/>
        <v>49</v>
      </c>
      <c r="CJ45" s="51">
        <f t="shared" si="99"/>
        <v>49</v>
      </c>
      <c r="CK45" s="51">
        <f t="shared" si="99"/>
        <v>49</v>
      </c>
      <c r="CL45" s="51">
        <f t="shared" si="99"/>
        <v>49</v>
      </c>
      <c r="CM45" s="51">
        <f t="shared" si="99"/>
        <v>49</v>
      </c>
      <c r="CN45" s="51">
        <f t="shared" si="99"/>
        <v>49</v>
      </c>
      <c r="CO45" s="51">
        <f t="shared" si="99"/>
        <v>49</v>
      </c>
      <c r="CP45" s="51">
        <f t="shared" si="99"/>
        <v>49</v>
      </c>
      <c r="CQ45" s="51">
        <f t="shared" si="99"/>
        <v>49</v>
      </c>
      <c r="CR45" s="51">
        <f t="shared" si="100"/>
        <v>49</v>
      </c>
      <c r="CS45" s="51">
        <f t="shared" si="100"/>
        <v>49</v>
      </c>
      <c r="CT45" s="51">
        <f t="shared" si="101"/>
        <v>49</v>
      </c>
      <c r="CU45" s="51">
        <f t="shared" si="101"/>
        <v>49</v>
      </c>
      <c r="CV45" s="51">
        <f t="shared" si="102"/>
        <v>49</v>
      </c>
      <c r="CW45" s="51">
        <f t="shared" si="102"/>
        <v>49</v>
      </c>
      <c r="CX45" s="51">
        <f t="shared" si="103"/>
        <v>49</v>
      </c>
      <c r="CY45" s="51">
        <f t="shared" si="103"/>
        <v>49</v>
      </c>
      <c r="CZ45" s="51">
        <f t="shared" si="103"/>
        <v>49</v>
      </c>
      <c r="DA45" s="51">
        <f t="shared" si="103"/>
        <v>49</v>
      </c>
      <c r="DB45" s="51">
        <f t="shared" si="103"/>
        <v>49</v>
      </c>
      <c r="DC45" s="51">
        <f t="shared" si="104"/>
        <v>49</v>
      </c>
      <c r="DD45" s="51">
        <f t="shared" si="104"/>
        <v>49</v>
      </c>
      <c r="DE45" s="51">
        <f t="shared" si="105"/>
        <v>49</v>
      </c>
      <c r="DF45" s="51">
        <f t="shared" si="106"/>
        <v>49</v>
      </c>
      <c r="DG45" s="51">
        <f t="shared" si="107"/>
        <v>49</v>
      </c>
      <c r="DH45" s="51">
        <f t="shared" si="107"/>
        <v>49</v>
      </c>
      <c r="DI45" s="51">
        <f t="shared" si="107"/>
        <v>49</v>
      </c>
      <c r="DJ45" s="51">
        <f t="shared" si="107"/>
        <v>49</v>
      </c>
      <c r="DK45" s="51">
        <f t="shared" si="107"/>
        <v>49</v>
      </c>
      <c r="DL45" s="51">
        <f t="shared" si="107"/>
        <v>49</v>
      </c>
      <c r="DM45" s="51">
        <f t="shared" si="107"/>
        <v>49</v>
      </c>
      <c r="DN45" s="51">
        <f t="shared" si="107"/>
        <v>49</v>
      </c>
      <c r="DO45" s="51">
        <f t="shared" si="108"/>
        <v>49</v>
      </c>
      <c r="DP45" s="51">
        <f t="shared" si="109"/>
        <v>49</v>
      </c>
      <c r="DQ45" s="51">
        <f t="shared" si="109"/>
        <v>49</v>
      </c>
      <c r="DR45" s="51">
        <f t="shared" si="109"/>
        <v>49</v>
      </c>
      <c r="DS45" s="51">
        <f t="shared" si="109"/>
        <v>49</v>
      </c>
      <c r="DT45" s="51">
        <f t="shared" si="109"/>
        <v>49</v>
      </c>
      <c r="DU45" s="51">
        <f t="shared" si="109"/>
        <v>49</v>
      </c>
      <c r="DV45" s="51">
        <f t="shared" si="109"/>
        <v>49</v>
      </c>
      <c r="DW45" s="51">
        <f t="shared" si="109"/>
        <v>49</v>
      </c>
    </row>
    <row r="46" spans="1:127" ht="18" x14ac:dyDescent="0.4">
      <c r="A46" s="16"/>
      <c r="B46" s="20" t="s">
        <v>94</v>
      </c>
      <c r="C46" s="493" t="s">
        <v>95</v>
      </c>
      <c r="D46" s="493"/>
      <c r="E46" s="493"/>
      <c r="F46" s="291" t="s">
        <v>96</v>
      </c>
      <c r="G46" s="33">
        <f>IF(A46="",0.001,A46)</f>
        <v>1E-3</v>
      </c>
      <c r="J46" s="51">
        <f t="shared" si="76"/>
        <v>1E-3</v>
      </c>
      <c r="K46" s="51">
        <f t="shared" si="77"/>
        <v>1E-3</v>
      </c>
      <c r="L46" s="51">
        <f t="shared" si="77"/>
        <v>1E-3</v>
      </c>
      <c r="M46" s="51">
        <f t="shared" si="77"/>
        <v>1E-3</v>
      </c>
      <c r="N46" s="51">
        <f t="shared" si="77"/>
        <v>1E-3</v>
      </c>
      <c r="O46" s="51">
        <f t="shared" si="78"/>
        <v>1E-3</v>
      </c>
      <c r="P46" s="51">
        <f t="shared" si="78"/>
        <v>1E-3</v>
      </c>
      <c r="Q46" s="51">
        <f t="shared" si="78"/>
        <v>1E-3</v>
      </c>
      <c r="R46" s="51">
        <f t="shared" si="79"/>
        <v>1E-3</v>
      </c>
      <c r="S46" s="51">
        <f t="shared" si="79"/>
        <v>1E-3</v>
      </c>
      <c r="T46" s="51">
        <f t="shared" si="79"/>
        <v>1E-3</v>
      </c>
      <c r="U46" s="51">
        <f t="shared" si="70"/>
        <v>1E-3</v>
      </c>
      <c r="V46" s="51">
        <f t="shared" si="110"/>
        <v>1E-3</v>
      </c>
      <c r="W46" s="51">
        <f t="shared" si="110"/>
        <v>1E-3</v>
      </c>
      <c r="X46" s="51">
        <f t="shared" si="110"/>
        <v>1E-3</v>
      </c>
      <c r="Y46" s="51">
        <f t="shared" si="110"/>
        <v>1E-3</v>
      </c>
      <c r="Z46" s="51">
        <f t="shared" si="110"/>
        <v>1E-3</v>
      </c>
      <c r="AA46" s="51">
        <f t="shared" si="110"/>
        <v>1E-3</v>
      </c>
      <c r="AB46" s="51">
        <f t="shared" si="110"/>
        <v>1E-3</v>
      </c>
      <c r="AC46" s="51">
        <f t="shared" si="110"/>
        <v>1E-3</v>
      </c>
      <c r="AD46" s="51">
        <f t="shared" si="110"/>
        <v>1E-3</v>
      </c>
      <c r="AE46" s="51">
        <f t="shared" si="110"/>
        <v>1E-3</v>
      </c>
      <c r="AF46" s="51">
        <f t="shared" si="110"/>
        <v>1E-3</v>
      </c>
      <c r="AG46" s="51">
        <f t="shared" si="110"/>
        <v>1E-3</v>
      </c>
      <c r="AH46" s="51">
        <f t="shared" si="81"/>
        <v>1E-3</v>
      </c>
      <c r="AI46" s="51">
        <f t="shared" si="81"/>
        <v>1E-3</v>
      </c>
      <c r="AJ46" s="51">
        <f t="shared" si="81"/>
        <v>1E-3</v>
      </c>
      <c r="AK46" s="51">
        <f t="shared" si="82"/>
        <v>1E-3</v>
      </c>
      <c r="AL46" s="51">
        <f t="shared" si="82"/>
        <v>1E-3</v>
      </c>
      <c r="AM46" s="51">
        <f t="shared" si="82"/>
        <v>1E-3</v>
      </c>
      <c r="AN46" s="51">
        <f t="shared" si="83"/>
        <v>1E-3</v>
      </c>
      <c r="AO46" s="51">
        <f t="shared" si="83"/>
        <v>1E-3</v>
      </c>
      <c r="AP46" s="51">
        <f t="shared" si="83"/>
        <v>1E-3</v>
      </c>
      <c r="AQ46" s="51">
        <f t="shared" si="83"/>
        <v>1E-3</v>
      </c>
      <c r="AR46" s="51">
        <f t="shared" si="83"/>
        <v>1E-3</v>
      </c>
      <c r="AS46" s="51">
        <f t="shared" si="83"/>
        <v>1E-3</v>
      </c>
      <c r="AT46" s="51">
        <f t="shared" si="83"/>
        <v>1E-3</v>
      </c>
      <c r="AU46" s="51">
        <f t="shared" si="83"/>
        <v>1E-3</v>
      </c>
      <c r="AV46" s="51">
        <f t="shared" si="83"/>
        <v>1E-3</v>
      </c>
      <c r="AW46" s="51">
        <f t="shared" si="83"/>
        <v>1E-3</v>
      </c>
      <c r="AX46" s="51">
        <f t="shared" si="83"/>
        <v>1E-3</v>
      </c>
      <c r="AY46" s="51">
        <f t="shared" si="83"/>
        <v>1E-3</v>
      </c>
      <c r="AZ46" s="51">
        <f t="shared" si="83"/>
        <v>1E-3</v>
      </c>
      <c r="BA46" s="51">
        <f t="shared" si="83"/>
        <v>1E-3</v>
      </c>
      <c r="BB46" s="51">
        <f t="shared" si="84"/>
        <v>1E-3</v>
      </c>
      <c r="BC46" s="51">
        <f t="shared" si="84"/>
        <v>1E-3</v>
      </c>
      <c r="BD46" s="51">
        <f t="shared" si="84"/>
        <v>1E-3</v>
      </c>
      <c r="BE46" s="51">
        <f t="shared" si="84"/>
        <v>1E-3</v>
      </c>
      <c r="BF46" s="51">
        <f t="shared" si="84"/>
        <v>1E-3</v>
      </c>
      <c r="BG46" s="51">
        <f t="shared" si="85"/>
        <v>1E-3</v>
      </c>
      <c r="BH46" s="51">
        <f t="shared" si="85"/>
        <v>1E-3</v>
      </c>
      <c r="BI46" s="51">
        <f t="shared" si="86"/>
        <v>1E-3</v>
      </c>
      <c r="BJ46" s="51">
        <f t="shared" si="86"/>
        <v>1E-3</v>
      </c>
      <c r="BK46" s="51">
        <f t="shared" si="87"/>
        <v>1E-3</v>
      </c>
      <c r="BL46" s="51">
        <f t="shared" si="88"/>
        <v>1E-3</v>
      </c>
      <c r="BM46" s="51">
        <f t="shared" si="88"/>
        <v>1E-3</v>
      </c>
      <c r="BN46" s="51">
        <f t="shared" si="88"/>
        <v>1E-3</v>
      </c>
      <c r="BO46" s="51">
        <f t="shared" si="88"/>
        <v>1E-3</v>
      </c>
      <c r="BP46" s="51">
        <f t="shared" si="89"/>
        <v>1E-3</v>
      </c>
      <c r="BQ46" s="51">
        <f t="shared" si="90"/>
        <v>1E-3</v>
      </c>
      <c r="BR46" s="51">
        <f t="shared" si="90"/>
        <v>1E-3</v>
      </c>
      <c r="BS46" s="51">
        <f t="shared" si="90"/>
        <v>1E-3</v>
      </c>
      <c r="BT46" s="51">
        <f t="shared" si="90"/>
        <v>1E-3</v>
      </c>
      <c r="BU46" s="51">
        <f t="shared" si="91"/>
        <v>1E-3</v>
      </c>
      <c r="BV46" s="51">
        <f t="shared" si="92"/>
        <v>1E-3</v>
      </c>
      <c r="BW46" s="51">
        <f t="shared" si="93"/>
        <v>1E-3</v>
      </c>
      <c r="BX46" s="51">
        <f t="shared" si="93"/>
        <v>1E-3</v>
      </c>
      <c r="BY46" s="51">
        <f t="shared" si="94"/>
        <v>1E-3</v>
      </c>
      <c r="BZ46" s="51">
        <f t="shared" si="94"/>
        <v>1E-3</v>
      </c>
      <c r="CA46" s="51">
        <f t="shared" si="94"/>
        <v>1E-3</v>
      </c>
      <c r="CB46" s="51">
        <f t="shared" si="94"/>
        <v>1E-3</v>
      </c>
      <c r="CC46" s="51">
        <f t="shared" si="95"/>
        <v>1E-3</v>
      </c>
      <c r="CD46" s="51">
        <f t="shared" si="95"/>
        <v>1E-3</v>
      </c>
      <c r="CE46" s="51">
        <f t="shared" si="96"/>
        <v>1E-3</v>
      </c>
      <c r="CF46" s="51">
        <f t="shared" si="97"/>
        <v>1E-3</v>
      </c>
      <c r="CG46" s="51">
        <f t="shared" si="98"/>
        <v>1E-3</v>
      </c>
      <c r="CH46" s="51">
        <f t="shared" si="99"/>
        <v>1E-3</v>
      </c>
      <c r="CI46" s="51">
        <f t="shared" si="99"/>
        <v>1E-3</v>
      </c>
      <c r="CJ46" s="51">
        <f t="shared" si="99"/>
        <v>1E-3</v>
      </c>
      <c r="CK46" s="51">
        <f t="shared" si="99"/>
        <v>1E-3</v>
      </c>
      <c r="CL46" s="51">
        <f t="shared" si="99"/>
        <v>1E-3</v>
      </c>
      <c r="CM46" s="51">
        <f t="shared" si="99"/>
        <v>1E-3</v>
      </c>
      <c r="CN46" s="51">
        <f t="shared" si="99"/>
        <v>1E-3</v>
      </c>
      <c r="CO46" s="51">
        <f t="shared" si="99"/>
        <v>1E-3</v>
      </c>
      <c r="CP46" s="51">
        <f t="shared" si="99"/>
        <v>1E-3</v>
      </c>
      <c r="CQ46" s="51">
        <f t="shared" si="99"/>
        <v>1E-3</v>
      </c>
      <c r="CR46" s="51">
        <f t="shared" si="100"/>
        <v>1E-3</v>
      </c>
      <c r="CS46" s="51">
        <f t="shared" si="100"/>
        <v>1E-3</v>
      </c>
      <c r="CT46" s="51">
        <f t="shared" si="101"/>
        <v>1E-3</v>
      </c>
      <c r="CU46" s="51">
        <f t="shared" si="101"/>
        <v>1E-3</v>
      </c>
      <c r="CV46" s="51">
        <f t="shared" si="102"/>
        <v>1E-3</v>
      </c>
      <c r="CW46" s="51">
        <f t="shared" si="102"/>
        <v>1E-3</v>
      </c>
      <c r="CX46" s="51">
        <f t="shared" si="103"/>
        <v>1E-3</v>
      </c>
      <c r="CY46" s="51">
        <f t="shared" si="103"/>
        <v>1E-3</v>
      </c>
      <c r="CZ46" s="51">
        <f t="shared" si="103"/>
        <v>1E-3</v>
      </c>
      <c r="DA46" s="51">
        <f t="shared" si="103"/>
        <v>1E-3</v>
      </c>
      <c r="DB46" s="51">
        <f t="shared" si="103"/>
        <v>1E-3</v>
      </c>
      <c r="DC46" s="51">
        <f t="shared" si="104"/>
        <v>1E-3</v>
      </c>
      <c r="DD46" s="51">
        <f t="shared" si="104"/>
        <v>1E-3</v>
      </c>
      <c r="DE46" s="51">
        <f t="shared" si="105"/>
        <v>1E-3</v>
      </c>
      <c r="DF46" s="51">
        <f t="shared" si="106"/>
        <v>1E-3</v>
      </c>
      <c r="DG46" s="51">
        <f t="shared" si="107"/>
        <v>1E-3</v>
      </c>
      <c r="DH46" s="51">
        <f t="shared" si="107"/>
        <v>1E-3</v>
      </c>
      <c r="DI46" s="51">
        <f t="shared" si="107"/>
        <v>1E-3</v>
      </c>
      <c r="DJ46" s="51">
        <f t="shared" si="107"/>
        <v>1E-3</v>
      </c>
      <c r="DK46" s="51">
        <f t="shared" si="107"/>
        <v>1E-3</v>
      </c>
      <c r="DL46" s="51">
        <f t="shared" si="107"/>
        <v>1E-3</v>
      </c>
      <c r="DM46" s="51">
        <f t="shared" si="107"/>
        <v>1E-3</v>
      </c>
      <c r="DN46" s="51">
        <f t="shared" si="107"/>
        <v>1E-3</v>
      </c>
      <c r="DO46" s="51">
        <f t="shared" si="108"/>
        <v>1E-3</v>
      </c>
      <c r="DP46" s="51">
        <f t="shared" si="109"/>
        <v>1E-3</v>
      </c>
      <c r="DQ46" s="51">
        <f t="shared" si="109"/>
        <v>1E-3</v>
      </c>
      <c r="DR46" s="51">
        <f t="shared" si="109"/>
        <v>1E-3</v>
      </c>
      <c r="DS46" s="51">
        <f t="shared" si="109"/>
        <v>1E-3</v>
      </c>
      <c r="DT46" s="51">
        <f t="shared" si="109"/>
        <v>1E-3</v>
      </c>
      <c r="DU46" s="51">
        <f t="shared" si="109"/>
        <v>1E-3</v>
      </c>
      <c r="DV46" s="51">
        <f t="shared" si="109"/>
        <v>1E-3</v>
      </c>
      <c r="DW46" s="51">
        <f t="shared" si="109"/>
        <v>1E-3</v>
      </c>
    </row>
    <row r="47" spans="1:127" ht="18" x14ac:dyDescent="0.2">
      <c r="A47" s="19"/>
      <c r="B47" s="23" t="s">
        <v>97</v>
      </c>
      <c r="C47" s="494" t="s">
        <v>98</v>
      </c>
      <c r="D47" s="495"/>
      <c r="E47" s="492"/>
      <c r="F47" s="1" t="s">
        <v>99</v>
      </c>
      <c r="G47" s="34">
        <f>IF(G42=0,0,LN(2)/G42)</f>
        <v>0.15403270679109896</v>
      </c>
      <c r="J47" s="51">
        <f t="shared" si="76"/>
        <v>0.15403270679109896</v>
      </c>
      <c r="K47" s="51">
        <f t="shared" si="77"/>
        <v>0.15403270679109896</v>
      </c>
      <c r="L47" s="51">
        <f t="shared" si="77"/>
        <v>0.15403270679109896</v>
      </c>
      <c r="M47" s="51">
        <f t="shared" si="77"/>
        <v>0.15403270679109896</v>
      </c>
      <c r="N47" s="51">
        <f t="shared" si="77"/>
        <v>0.15403270679109896</v>
      </c>
      <c r="O47" s="51">
        <f t="shared" si="78"/>
        <v>0.15403270679109896</v>
      </c>
      <c r="P47" s="51">
        <f t="shared" si="78"/>
        <v>0.15403270679109896</v>
      </c>
      <c r="Q47" s="51">
        <f t="shared" si="78"/>
        <v>0.15403270679109896</v>
      </c>
      <c r="R47" s="51">
        <f t="shared" si="79"/>
        <v>0.15403270679109896</v>
      </c>
      <c r="S47" s="51">
        <f t="shared" si="79"/>
        <v>0.15403270679109896</v>
      </c>
      <c r="T47" s="51">
        <f t="shared" si="79"/>
        <v>0.15403270679109896</v>
      </c>
      <c r="U47" s="53">
        <f t="shared" si="70"/>
        <v>0.15403270679109896</v>
      </c>
      <c r="V47" s="51">
        <f t="shared" si="110"/>
        <v>0.15403270679109896</v>
      </c>
      <c r="W47" s="51">
        <f t="shared" si="110"/>
        <v>0.15403270679109896</v>
      </c>
      <c r="X47" s="51">
        <f t="shared" si="110"/>
        <v>0.15403270679109896</v>
      </c>
      <c r="Y47" s="51">
        <f t="shared" si="110"/>
        <v>0.15403270679109896</v>
      </c>
      <c r="Z47" s="51">
        <f t="shared" si="110"/>
        <v>0.15403270679109896</v>
      </c>
      <c r="AA47" s="51">
        <f t="shared" si="110"/>
        <v>0.15403270679109896</v>
      </c>
      <c r="AB47" s="51">
        <f t="shared" si="110"/>
        <v>0.15403270679109896</v>
      </c>
      <c r="AC47" s="51">
        <f t="shared" si="110"/>
        <v>0.15403270679109896</v>
      </c>
      <c r="AD47" s="51">
        <f t="shared" si="110"/>
        <v>0.15403270679109896</v>
      </c>
      <c r="AE47" s="51">
        <f t="shared" si="110"/>
        <v>0.15403270679109896</v>
      </c>
      <c r="AF47" s="51">
        <f t="shared" si="110"/>
        <v>0.15403270679109896</v>
      </c>
      <c r="AG47" s="51">
        <f t="shared" si="110"/>
        <v>0.15403270679109896</v>
      </c>
      <c r="AH47" s="51">
        <f t="shared" si="81"/>
        <v>0.15403270679109896</v>
      </c>
      <c r="AI47" s="51">
        <f t="shared" si="81"/>
        <v>0.15403270679109896</v>
      </c>
      <c r="AJ47" s="51">
        <f t="shared" si="81"/>
        <v>0.15403270679109896</v>
      </c>
      <c r="AK47" s="51">
        <f t="shared" si="82"/>
        <v>0.15403270679109896</v>
      </c>
      <c r="AL47" s="51">
        <f t="shared" si="82"/>
        <v>0.15403270679109896</v>
      </c>
      <c r="AM47" s="51">
        <f t="shared" si="82"/>
        <v>0.15403270679109896</v>
      </c>
      <c r="AN47" s="51">
        <f t="shared" si="83"/>
        <v>0.15403270679109896</v>
      </c>
      <c r="AO47" s="51">
        <f t="shared" si="83"/>
        <v>0.15403270679109896</v>
      </c>
      <c r="AP47" s="51">
        <f t="shared" si="83"/>
        <v>0.15403270679109896</v>
      </c>
      <c r="AQ47" s="51">
        <f t="shared" si="83"/>
        <v>0.15403270679109896</v>
      </c>
      <c r="AR47" s="51">
        <f t="shared" si="83"/>
        <v>0.15403270679109896</v>
      </c>
      <c r="AS47" s="51">
        <f t="shared" si="83"/>
        <v>0.15403270679109896</v>
      </c>
      <c r="AT47" s="51">
        <f t="shared" si="83"/>
        <v>0.15403270679109896</v>
      </c>
      <c r="AU47" s="51">
        <f t="shared" si="83"/>
        <v>0.15403270679109896</v>
      </c>
      <c r="AV47" s="51">
        <f t="shared" si="83"/>
        <v>0.15403270679109896</v>
      </c>
      <c r="AW47" s="51">
        <f t="shared" si="83"/>
        <v>0.15403270679109896</v>
      </c>
      <c r="AX47" s="51">
        <f t="shared" si="83"/>
        <v>0.15403270679109896</v>
      </c>
      <c r="AY47" s="51">
        <f t="shared" si="83"/>
        <v>0.15403270679109896</v>
      </c>
      <c r="AZ47" s="51">
        <f t="shared" si="83"/>
        <v>0.15403270679109896</v>
      </c>
      <c r="BA47" s="51">
        <f t="shared" si="83"/>
        <v>0.15403270679109896</v>
      </c>
      <c r="BB47" s="51">
        <f t="shared" si="84"/>
        <v>0.15403270679109896</v>
      </c>
      <c r="BC47" s="51">
        <f t="shared" si="84"/>
        <v>0.15403270679109896</v>
      </c>
      <c r="BD47" s="51">
        <f t="shared" si="84"/>
        <v>0.15403270679109896</v>
      </c>
      <c r="BE47" s="51">
        <f t="shared" si="84"/>
        <v>0.15403270679109896</v>
      </c>
      <c r="BF47" s="51">
        <f t="shared" si="84"/>
        <v>0.15403270679109896</v>
      </c>
      <c r="BG47" s="51">
        <f t="shared" si="85"/>
        <v>0.15403270679109896</v>
      </c>
      <c r="BH47" s="51">
        <f t="shared" si="85"/>
        <v>0.15403270679109896</v>
      </c>
      <c r="BI47" s="51">
        <f t="shared" si="86"/>
        <v>0.15403270679109896</v>
      </c>
      <c r="BJ47" s="51">
        <f t="shared" si="86"/>
        <v>0.15403270679109896</v>
      </c>
      <c r="BK47" s="51">
        <f t="shared" si="87"/>
        <v>0.15403270679109896</v>
      </c>
      <c r="BL47" s="51">
        <f t="shared" si="88"/>
        <v>0.15403270679109896</v>
      </c>
      <c r="BM47" s="51">
        <f t="shared" si="88"/>
        <v>0.15403270679109896</v>
      </c>
      <c r="BN47" s="51">
        <f t="shared" si="88"/>
        <v>0.15403270679109896</v>
      </c>
      <c r="BO47" s="51">
        <f t="shared" si="88"/>
        <v>0.15403270679109896</v>
      </c>
      <c r="BP47" s="51">
        <f t="shared" si="89"/>
        <v>0.15403270679109896</v>
      </c>
      <c r="BQ47" s="51">
        <f t="shared" si="90"/>
        <v>0.15403270679109896</v>
      </c>
      <c r="BR47" s="51">
        <f t="shared" si="90"/>
        <v>0.15403270679109896</v>
      </c>
      <c r="BS47" s="51">
        <f t="shared" si="90"/>
        <v>0.15403270679109896</v>
      </c>
      <c r="BT47" s="51">
        <f t="shared" si="90"/>
        <v>0.15403270679109896</v>
      </c>
      <c r="BU47" s="51">
        <f t="shared" si="91"/>
        <v>0.15403270679109896</v>
      </c>
      <c r="BV47" s="51">
        <f t="shared" si="92"/>
        <v>0.15403270679109896</v>
      </c>
      <c r="BW47" s="51">
        <f t="shared" si="93"/>
        <v>0.15403270679109896</v>
      </c>
      <c r="BX47" s="51">
        <f t="shared" si="93"/>
        <v>0.15403270679109896</v>
      </c>
      <c r="BY47" s="51">
        <f t="shared" si="94"/>
        <v>0.15403270679109896</v>
      </c>
      <c r="BZ47" s="51">
        <f t="shared" si="94"/>
        <v>0.15403270679109896</v>
      </c>
      <c r="CA47" s="51">
        <f t="shared" si="94"/>
        <v>0.15403270679109896</v>
      </c>
      <c r="CB47" s="51">
        <f t="shared" si="94"/>
        <v>0.15403270679109896</v>
      </c>
      <c r="CC47" s="51">
        <f t="shared" si="95"/>
        <v>0.15403270679109896</v>
      </c>
      <c r="CD47" s="51">
        <f t="shared" si="95"/>
        <v>0.15403270679109896</v>
      </c>
      <c r="CE47" s="51">
        <f t="shared" si="96"/>
        <v>0.15403270679109896</v>
      </c>
      <c r="CF47" s="51">
        <f t="shared" si="97"/>
        <v>0.15403270679109896</v>
      </c>
      <c r="CG47" s="51">
        <f t="shared" si="98"/>
        <v>0.15403270679109896</v>
      </c>
      <c r="CH47" s="51">
        <f t="shared" si="99"/>
        <v>0.15403270679109896</v>
      </c>
      <c r="CI47" s="51">
        <f t="shared" si="99"/>
        <v>0.15403270679109896</v>
      </c>
      <c r="CJ47" s="51">
        <f t="shared" si="99"/>
        <v>0.15403270679109896</v>
      </c>
      <c r="CK47" s="51">
        <f t="shared" si="99"/>
        <v>0.15403270679109896</v>
      </c>
      <c r="CL47" s="51">
        <f t="shared" si="99"/>
        <v>0.15403270679109896</v>
      </c>
      <c r="CM47" s="51">
        <f t="shared" si="99"/>
        <v>0.15403270679109896</v>
      </c>
      <c r="CN47" s="51">
        <f t="shared" si="99"/>
        <v>0.15403270679109896</v>
      </c>
      <c r="CO47" s="51">
        <f t="shared" si="99"/>
        <v>0.15403270679109896</v>
      </c>
      <c r="CP47" s="51">
        <f t="shared" si="99"/>
        <v>0.15403270679109896</v>
      </c>
      <c r="CQ47" s="51">
        <f t="shared" si="99"/>
        <v>0.15403270679109896</v>
      </c>
      <c r="CR47" s="51">
        <f t="shared" si="100"/>
        <v>0.15403270679109896</v>
      </c>
      <c r="CS47" s="51">
        <f t="shared" si="100"/>
        <v>0.15403270679109896</v>
      </c>
      <c r="CT47" s="51">
        <f t="shared" si="101"/>
        <v>0.15403270679109896</v>
      </c>
      <c r="CU47" s="51">
        <f t="shared" si="101"/>
        <v>0.15403270679109896</v>
      </c>
      <c r="CV47" s="51">
        <f t="shared" si="102"/>
        <v>0.15403270679109896</v>
      </c>
      <c r="CW47" s="51">
        <f t="shared" si="102"/>
        <v>0.15403270679109896</v>
      </c>
      <c r="CX47" s="51">
        <f t="shared" si="103"/>
        <v>0.15403270679109896</v>
      </c>
      <c r="CY47" s="51">
        <f t="shared" si="103"/>
        <v>0.15403270679109896</v>
      </c>
      <c r="CZ47" s="51">
        <f t="shared" si="103"/>
        <v>0.15403270679109896</v>
      </c>
      <c r="DA47" s="51">
        <f t="shared" si="103"/>
        <v>0.15403270679109896</v>
      </c>
      <c r="DB47" s="51">
        <f t="shared" si="103"/>
        <v>0.15403270679109896</v>
      </c>
      <c r="DC47" s="51">
        <f t="shared" si="104"/>
        <v>0.15403270679109896</v>
      </c>
      <c r="DD47" s="51">
        <f t="shared" si="104"/>
        <v>0.15403270679109896</v>
      </c>
      <c r="DE47" s="51">
        <f t="shared" si="105"/>
        <v>0.15403270679109896</v>
      </c>
      <c r="DF47" s="51">
        <f t="shared" si="106"/>
        <v>0.15403270679109896</v>
      </c>
      <c r="DG47" s="51">
        <f t="shared" si="107"/>
        <v>0.15403270679109896</v>
      </c>
      <c r="DH47" s="51">
        <f t="shared" si="107"/>
        <v>0.15403270679109896</v>
      </c>
      <c r="DI47" s="51">
        <f t="shared" si="107"/>
        <v>0.15403270679109896</v>
      </c>
      <c r="DJ47" s="51">
        <f t="shared" si="107"/>
        <v>0.15403270679109896</v>
      </c>
      <c r="DK47" s="51">
        <f t="shared" si="107"/>
        <v>0.15403270679109896</v>
      </c>
      <c r="DL47" s="51">
        <f t="shared" si="107"/>
        <v>0.15403270679109896</v>
      </c>
      <c r="DM47" s="51">
        <f t="shared" si="107"/>
        <v>0.15403270679109896</v>
      </c>
      <c r="DN47" s="51">
        <f t="shared" si="107"/>
        <v>0.15403270679109896</v>
      </c>
      <c r="DO47" s="51">
        <f t="shared" si="108"/>
        <v>0.15403270679109896</v>
      </c>
      <c r="DP47" s="51">
        <f t="shared" si="109"/>
        <v>0.15403270679109896</v>
      </c>
      <c r="DQ47" s="51">
        <f t="shared" si="109"/>
        <v>0.15403270679109896</v>
      </c>
      <c r="DR47" s="51">
        <f t="shared" si="109"/>
        <v>0.15403270679109896</v>
      </c>
      <c r="DS47" s="51">
        <f t="shared" si="109"/>
        <v>0.15403270679109896</v>
      </c>
      <c r="DT47" s="51">
        <f t="shared" si="109"/>
        <v>0.15403270679109896</v>
      </c>
      <c r="DU47" s="51">
        <f t="shared" si="109"/>
        <v>0.15403270679109896</v>
      </c>
      <c r="DV47" s="51">
        <f t="shared" si="109"/>
        <v>0.15403270679109896</v>
      </c>
      <c r="DW47" s="51">
        <f t="shared" si="109"/>
        <v>0.15403270679109896</v>
      </c>
    </row>
    <row r="48" spans="1:127" ht="18" x14ac:dyDescent="0.2">
      <c r="A48" s="19"/>
      <c r="B48" s="23" t="s">
        <v>100</v>
      </c>
      <c r="C48" s="494" t="s">
        <v>101</v>
      </c>
      <c r="D48" s="495"/>
      <c r="E48" s="492"/>
      <c r="F48" s="1" t="s">
        <v>102</v>
      </c>
      <c r="G48" s="35">
        <f>+G49*G40/G41</f>
        <v>15.768000000000002</v>
      </c>
      <c r="J48" s="51">
        <f t="shared" si="76"/>
        <v>15.768000000000002</v>
      </c>
      <c r="K48" s="51">
        <f t="shared" si="77"/>
        <v>15.768000000000002</v>
      </c>
      <c r="L48" s="51">
        <f t="shared" si="77"/>
        <v>15.768000000000002</v>
      </c>
      <c r="M48" s="51">
        <f t="shared" si="77"/>
        <v>15.768000000000002</v>
      </c>
      <c r="N48" s="51">
        <f t="shared" si="77"/>
        <v>15.768000000000002</v>
      </c>
      <c r="O48" s="51">
        <f t="shared" si="78"/>
        <v>15.768000000000002</v>
      </c>
      <c r="P48" s="51">
        <f t="shared" si="78"/>
        <v>15.768000000000002</v>
      </c>
      <c r="Q48" s="51">
        <f t="shared" si="78"/>
        <v>15.768000000000002</v>
      </c>
      <c r="R48" s="51">
        <f t="shared" si="79"/>
        <v>15.768000000000002</v>
      </c>
      <c r="S48" s="51">
        <f t="shared" si="79"/>
        <v>15.768000000000002</v>
      </c>
      <c r="T48" s="51">
        <f t="shared" si="79"/>
        <v>15.768000000000002</v>
      </c>
      <c r="U48" s="51">
        <f t="shared" si="70"/>
        <v>15.768000000000002</v>
      </c>
      <c r="V48" s="51">
        <f t="shared" si="110"/>
        <v>15.768000000000002</v>
      </c>
      <c r="W48" s="51">
        <f t="shared" si="110"/>
        <v>15.768000000000002</v>
      </c>
      <c r="X48" s="51">
        <f t="shared" si="110"/>
        <v>15.768000000000002</v>
      </c>
      <c r="Y48" s="51">
        <f t="shared" si="110"/>
        <v>15.768000000000002</v>
      </c>
      <c r="Z48" s="51">
        <f t="shared" si="110"/>
        <v>15.768000000000002</v>
      </c>
      <c r="AA48" s="51">
        <f t="shared" si="110"/>
        <v>15.768000000000002</v>
      </c>
      <c r="AB48" s="51">
        <f t="shared" si="110"/>
        <v>15.768000000000002</v>
      </c>
      <c r="AC48" s="51">
        <f t="shared" si="110"/>
        <v>15.768000000000002</v>
      </c>
      <c r="AD48" s="51">
        <f t="shared" si="110"/>
        <v>15.768000000000002</v>
      </c>
      <c r="AE48" s="51">
        <f t="shared" si="110"/>
        <v>15.768000000000002</v>
      </c>
      <c r="AF48" s="51">
        <f t="shared" si="110"/>
        <v>15.768000000000002</v>
      </c>
      <c r="AG48" s="51">
        <f t="shared" si="110"/>
        <v>15.768000000000002</v>
      </c>
      <c r="AH48" s="51">
        <f t="shared" si="81"/>
        <v>15.768000000000002</v>
      </c>
      <c r="AI48" s="51">
        <f t="shared" si="81"/>
        <v>15.768000000000002</v>
      </c>
      <c r="AJ48" s="51">
        <f t="shared" si="81"/>
        <v>15.768000000000002</v>
      </c>
      <c r="AK48" s="51">
        <f t="shared" si="82"/>
        <v>15.768000000000002</v>
      </c>
      <c r="AL48" s="51">
        <f t="shared" si="82"/>
        <v>15.768000000000002</v>
      </c>
      <c r="AM48" s="51">
        <f t="shared" si="82"/>
        <v>15.768000000000002</v>
      </c>
      <c r="AN48" s="51">
        <f t="shared" si="83"/>
        <v>15.768000000000002</v>
      </c>
      <c r="AO48" s="51">
        <f t="shared" si="83"/>
        <v>15.768000000000002</v>
      </c>
      <c r="AP48" s="51">
        <f t="shared" si="83"/>
        <v>15.768000000000002</v>
      </c>
      <c r="AQ48" s="51">
        <f t="shared" si="83"/>
        <v>15.768000000000002</v>
      </c>
      <c r="AR48" s="51">
        <f t="shared" si="83"/>
        <v>15.768000000000002</v>
      </c>
      <c r="AS48" s="51">
        <f t="shared" si="83"/>
        <v>15.768000000000002</v>
      </c>
      <c r="AT48" s="51">
        <f t="shared" si="83"/>
        <v>15.768000000000002</v>
      </c>
      <c r="AU48" s="51">
        <f t="shared" si="83"/>
        <v>15.768000000000002</v>
      </c>
      <c r="AV48" s="51">
        <f t="shared" si="83"/>
        <v>15.768000000000002</v>
      </c>
      <c r="AW48" s="51">
        <f t="shared" si="83"/>
        <v>15.768000000000002</v>
      </c>
      <c r="AX48" s="51">
        <f t="shared" si="83"/>
        <v>15.768000000000002</v>
      </c>
      <c r="AY48" s="51">
        <f t="shared" si="83"/>
        <v>15.768000000000002</v>
      </c>
      <c r="AZ48" s="51">
        <f t="shared" si="83"/>
        <v>15.768000000000002</v>
      </c>
      <c r="BA48" s="51">
        <f t="shared" si="83"/>
        <v>15.768000000000002</v>
      </c>
      <c r="BB48" s="51">
        <f t="shared" si="84"/>
        <v>15.768000000000002</v>
      </c>
      <c r="BC48" s="51">
        <f t="shared" si="84"/>
        <v>15.768000000000002</v>
      </c>
      <c r="BD48" s="51">
        <f t="shared" si="84"/>
        <v>15.768000000000002</v>
      </c>
      <c r="BE48" s="51">
        <f t="shared" si="84"/>
        <v>15.768000000000002</v>
      </c>
      <c r="BF48" s="51">
        <f t="shared" si="84"/>
        <v>15.768000000000002</v>
      </c>
      <c r="BG48" s="51">
        <f t="shared" si="85"/>
        <v>15.768000000000002</v>
      </c>
      <c r="BH48" s="51">
        <f t="shared" si="85"/>
        <v>15.768000000000002</v>
      </c>
      <c r="BI48" s="51">
        <f t="shared" si="86"/>
        <v>15.768000000000002</v>
      </c>
      <c r="BJ48" s="51">
        <f t="shared" si="86"/>
        <v>15.768000000000002</v>
      </c>
      <c r="BK48" s="51">
        <f t="shared" si="87"/>
        <v>15.768000000000002</v>
      </c>
      <c r="BL48" s="51">
        <f t="shared" si="88"/>
        <v>15.768000000000002</v>
      </c>
      <c r="BM48" s="51">
        <f t="shared" si="88"/>
        <v>15.768000000000002</v>
      </c>
      <c r="BN48" s="51">
        <f t="shared" si="88"/>
        <v>15.768000000000002</v>
      </c>
      <c r="BO48" s="51">
        <f t="shared" si="88"/>
        <v>15.768000000000002</v>
      </c>
      <c r="BP48" s="51">
        <f t="shared" si="89"/>
        <v>15.768000000000002</v>
      </c>
      <c r="BQ48" s="51">
        <f t="shared" si="90"/>
        <v>15.768000000000002</v>
      </c>
      <c r="BR48" s="51">
        <f t="shared" si="90"/>
        <v>15.768000000000002</v>
      </c>
      <c r="BS48" s="51">
        <f t="shared" si="90"/>
        <v>15.768000000000002</v>
      </c>
      <c r="BT48" s="51">
        <f t="shared" si="90"/>
        <v>15.768000000000002</v>
      </c>
      <c r="BU48" s="51">
        <f t="shared" si="91"/>
        <v>15.768000000000002</v>
      </c>
      <c r="BV48" s="51">
        <f t="shared" si="92"/>
        <v>15.768000000000002</v>
      </c>
      <c r="BW48" s="51">
        <f t="shared" si="93"/>
        <v>15.768000000000002</v>
      </c>
      <c r="BX48" s="51">
        <f t="shared" si="93"/>
        <v>15.768000000000002</v>
      </c>
      <c r="BY48" s="51">
        <f t="shared" si="94"/>
        <v>15.768000000000002</v>
      </c>
      <c r="BZ48" s="51">
        <f t="shared" si="94"/>
        <v>15.768000000000002</v>
      </c>
      <c r="CA48" s="51">
        <f t="shared" si="94"/>
        <v>15.768000000000002</v>
      </c>
      <c r="CB48" s="51">
        <f t="shared" si="94"/>
        <v>15.768000000000002</v>
      </c>
      <c r="CC48" s="51">
        <f t="shared" si="95"/>
        <v>15.768000000000002</v>
      </c>
      <c r="CD48" s="51">
        <f t="shared" si="95"/>
        <v>15.768000000000002</v>
      </c>
      <c r="CE48" s="51">
        <f t="shared" si="96"/>
        <v>15.768000000000002</v>
      </c>
      <c r="CF48" s="51">
        <f t="shared" si="97"/>
        <v>15.768000000000002</v>
      </c>
      <c r="CG48" s="51">
        <f t="shared" si="98"/>
        <v>15.768000000000002</v>
      </c>
      <c r="CH48" s="51">
        <f t="shared" si="99"/>
        <v>15.768000000000002</v>
      </c>
      <c r="CI48" s="51">
        <f t="shared" si="99"/>
        <v>15.768000000000002</v>
      </c>
      <c r="CJ48" s="51">
        <f t="shared" si="99"/>
        <v>15.768000000000002</v>
      </c>
      <c r="CK48" s="51">
        <f t="shared" si="99"/>
        <v>15.768000000000002</v>
      </c>
      <c r="CL48" s="51">
        <f t="shared" si="99"/>
        <v>15.768000000000002</v>
      </c>
      <c r="CM48" s="51">
        <f t="shared" si="99"/>
        <v>15.768000000000002</v>
      </c>
      <c r="CN48" s="51">
        <f t="shared" si="99"/>
        <v>15.768000000000002</v>
      </c>
      <c r="CO48" s="51">
        <f t="shared" si="99"/>
        <v>15.768000000000002</v>
      </c>
      <c r="CP48" s="51">
        <f t="shared" si="99"/>
        <v>15.768000000000002</v>
      </c>
      <c r="CQ48" s="51">
        <f t="shared" si="99"/>
        <v>15.768000000000002</v>
      </c>
      <c r="CR48" s="51">
        <f t="shared" si="100"/>
        <v>15.768000000000002</v>
      </c>
      <c r="CS48" s="51">
        <f t="shared" si="100"/>
        <v>15.768000000000002</v>
      </c>
      <c r="CT48" s="51">
        <f t="shared" si="101"/>
        <v>15.768000000000002</v>
      </c>
      <c r="CU48" s="51">
        <f t="shared" si="101"/>
        <v>15.768000000000002</v>
      </c>
      <c r="CV48" s="51">
        <f t="shared" si="102"/>
        <v>15.768000000000002</v>
      </c>
      <c r="CW48" s="51">
        <f t="shared" si="102"/>
        <v>15.768000000000002</v>
      </c>
      <c r="CX48" s="51">
        <f t="shared" si="103"/>
        <v>15.768000000000002</v>
      </c>
      <c r="CY48" s="51">
        <f t="shared" si="103"/>
        <v>15.768000000000002</v>
      </c>
      <c r="CZ48" s="51">
        <f t="shared" si="103"/>
        <v>15.768000000000002</v>
      </c>
      <c r="DA48" s="51">
        <f t="shared" si="103"/>
        <v>15.768000000000002</v>
      </c>
      <c r="DB48" s="51">
        <f t="shared" si="103"/>
        <v>15.768000000000002</v>
      </c>
      <c r="DC48" s="51">
        <f t="shared" si="104"/>
        <v>15.768000000000002</v>
      </c>
      <c r="DD48" s="51">
        <f t="shared" si="104"/>
        <v>15.768000000000002</v>
      </c>
      <c r="DE48" s="51">
        <f t="shared" si="105"/>
        <v>15.768000000000002</v>
      </c>
      <c r="DF48" s="51">
        <f t="shared" si="106"/>
        <v>15.768000000000002</v>
      </c>
      <c r="DG48" s="51">
        <f t="shared" si="107"/>
        <v>15.768000000000002</v>
      </c>
      <c r="DH48" s="51">
        <f t="shared" si="107"/>
        <v>15.768000000000002</v>
      </c>
      <c r="DI48" s="51">
        <f t="shared" si="107"/>
        <v>15.768000000000002</v>
      </c>
      <c r="DJ48" s="51">
        <f t="shared" si="107"/>
        <v>15.768000000000002</v>
      </c>
      <c r="DK48" s="51">
        <f t="shared" si="107"/>
        <v>15.768000000000002</v>
      </c>
      <c r="DL48" s="51">
        <f t="shared" si="107"/>
        <v>15.768000000000002</v>
      </c>
      <c r="DM48" s="51">
        <f t="shared" si="107"/>
        <v>15.768000000000002</v>
      </c>
      <c r="DN48" s="51">
        <f t="shared" si="107"/>
        <v>15.768000000000002</v>
      </c>
      <c r="DO48" s="51">
        <f t="shared" si="108"/>
        <v>15.768000000000002</v>
      </c>
      <c r="DP48" s="51">
        <f t="shared" si="109"/>
        <v>15.768000000000002</v>
      </c>
      <c r="DQ48" s="51">
        <f t="shared" si="109"/>
        <v>15.768000000000002</v>
      </c>
      <c r="DR48" s="51">
        <f t="shared" si="109"/>
        <v>15.768000000000002</v>
      </c>
      <c r="DS48" s="51">
        <f t="shared" si="109"/>
        <v>15.768000000000002</v>
      </c>
      <c r="DT48" s="51">
        <f t="shared" si="109"/>
        <v>15.768000000000002</v>
      </c>
      <c r="DU48" s="51">
        <f t="shared" si="109"/>
        <v>15.768000000000002</v>
      </c>
      <c r="DV48" s="51">
        <f t="shared" si="109"/>
        <v>15.768000000000002</v>
      </c>
      <c r="DW48" s="51">
        <f t="shared" si="109"/>
        <v>15.768000000000002</v>
      </c>
    </row>
    <row r="49" spans="1:127" ht="18" x14ac:dyDescent="0.2">
      <c r="A49" s="19"/>
      <c r="B49" s="23" t="s">
        <v>78</v>
      </c>
      <c r="C49" s="494" t="s">
        <v>79</v>
      </c>
      <c r="D49" s="495"/>
      <c r="E49" s="492"/>
      <c r="F49" s="1" t="s">
        <v>102</v>
      </c>
      <c r="G49" s="36">
        <f>+G39*86400*365</f>
        <v>946.08</v>
      </c>
      <c r="J49" s="51">
        <f t="shared" si="76"/>
        <v>946.08</v>
      </c>
      <c r="K49" s="51">
        <f t="shared" si="77"/>
        <v>946.08</v>
      </c>
      <c r="L49" s="51">
        <f t="shared" si="77"/>
        <v>946.08</v>
      </c>
      <c r="M49" s="51">
        <f t="shared" si="77"/>
        <v>946.08</v>
      </c>
      <c r="N49" s="51">
        <f t="shared" si="77"/>
        <v>946.08</v>
      </c>
      <c r="O49" s="51">
        <f t="shared" si="78"/>
        <v>946.08</v>
      </c>
      <c r="P49" s="51">
        <f t="shared" si="78"/>
        <v>946.08</v>
      </c>
      <c r="Q49" s="51">
        <f t="shared" si="78"/>
        <v>946.08</v>
      </c>
      <c r="R49" s="51">
        <f t="shared" si="79"/>
        <v>946.08</v>
      </c>
      <c r="S49" s="51">
        <f t="shared" si="79"/>
        <v>946.08</v>
      </c>
      <c r="T49" s="51">
        <f t="shared" si="79"/>
        <v>946.08</v>
      </c>
      <c r="U49" s="51">
        <f t="shared" si="70"/>
        <v>946.08</v>
      </c>
      <c r="V49" s="51">
        <f t="shared" si="110"/>
        <v>946.08</v>
      </c>
      <c r="W49" s="51">
        <f t="shared" si="110"/>
        <v>946.08</v>
      </c>
      <c r="X49" s="51">
        <f t="shared" si="110"/>
        <v>946.08</v>
      </c>
      <c r="Y49" s="51">
        <f t="shared" si="110"/>
        <v>946.08</v>
      </c>
      <c r="Z49" s="51">
        <f t="shared" si="110"/>
        <v>946.08</v>
      </c>
      <c r="AA49" s="51">
        <f t="shared" si="110"/>
        <v>946.08</v>
      </c>
      <c r="AB49" s="51">
        <f t="shared" si="110"/>
        <v>946.08</v>
      </c>
      <c r="AC49" s="51">
        <f t="shared" si="110"/>
        <v>946.08</v>
      </c>
      <c r="AD49" s="51">
        <f t="shared" si="110"/>
        <v>946.08</v>
      </c>
      <c r="AE49" s="51">
        <f t="shared" si="110"/>
        <v>946.08</v>
      </c>
      <c r="AF49" s="51">
        <f t="shared" si="110"/>
        <v>946.08</v>
      </c>
      <c r="AG49" s="51">
        <f t="shared" si="110"/>
        <v>946.08</v>
      </c>
      <c r="AH49" s="51">
        <f t="shared" si="81"/>
        <v>946.08</v>
      </c>
      <c r="AI49" s="51">
        <f t="shared" si="81"/>
        <v>946.08</v>
      </c>
      <c r="AJ49" s="51">
        <f t="shared" si="81"/>
        <v>946.08</v>
      </c>
      <c r="AK49" s="51">
        <f t="shared" si="82"/>
        <v>946.08</v>
      </c>
      <c r="AL49" s="51">
        <f t="shared" si="82"/>
        <v>946.08</v>
      </c>
      <c r="AM49" s="51">
        <f t="shared" si="82"/>
        <v>946.08</v>
      </c>
      <c r="AN49" s="51">
        <f t="shared" si="83"/>
        <v>946.08</v>
      </c>
      <c r="AO49" s="51">
        <f t="shared" si="83"/>
        <v>946.08</v>
      </c>
      <c r="AP49" s="51">
        <f t="shared" si="83"/>
        <v>946.08</v>
      </c>
      <c r="AQ49" s="51">
        <f t="shared" si="83"/>
        <v>946.08</v>
      </c>
      <c r="AR49" s="51">
        <f t="shared" si="83"/>
        <v>946.08</v>
      </c>
      <c r="AS49" s="51">
        <f t="shared" si="83"/>
        <v>946.08</v>
      </c>
      <c r="AT49" s="51">
        <f t="shared" si="83"/>
        <v>946.08</v>
      </c>
      <c r="AU49" s="51">
        <f t="shared" si="83"/>
        <v>946.08</v>
      </c>
      <c r="AV49" s="51">
        <f t="shared" si="83"/>
        <v>946.08</v>
      </c>
      <c r="AW49" s="51">
        <f t="shared" si="83"/>
        <v>946.08</v>
      </c>
      <c r="AX49" s="51">
        <f t="shared" si="83"/>
        <v>946.08</v>
      </c>
      <c r="AY49" s="51">
        <f t="shared" si="83"/>
        <v>946.08</v>
      </c>
      <c r="AZ49" s="51">
        <f t="shared" si="83"/>
        <v>946.08</v>
      </c>
      <c r="BA49" s="51">
        <f t="shared" si="83"/>
        <v>946.08</v>
      </c>
      <c r="BB49" s="51">
        <f t="shared" si="84"/>
        <v>946.08</v>
      </c>
      <c r="BC49" s="51">
        <f t="shared" si="84"/>
        <v>946.08</v>
      </c>
      <c r="BD49" s="51">
        <f t="shared" si="84"/>
        <v>946.08</v>
      </c>
      <c r="BE49" s="51">
        <f t="shared" si="84"/>
        <v>946.08</v>
      </c>
      <c r="BF49" s="51">
        <f t="shared" si="84"/>
        <v>946.08</v>
      </c>
      <c r="BG49" s="51">
        <f t="shared" si="85"/>
        <v>946.08</v>
      </c>
      <c r="BH49" s="51">
        <f t="shared" si="85"/>
        <v>946.08</v>
      </c>
      <c r="BI49" s="51">
        <f t="shared" si="86"/>
        <v>946.08</v>
      </c>
      <c r="BJ49" s="51">
        <f t="shared" si="86"/>
        <v>946.08</v>
      </c>
      <c r="BK49" s="51">
        <f t="shared" si="87"/>
        <v>946.08</v>
      </c>
      <c r="BL49" s="51">
        <f t="shared" si="88"/>
        <v>946.08</v>
      </c>
      <c r="BM49" s="51">
        <f t="shared" si="88"/>
        <v>946.08</v>
      </c>
      <c r="BN49" s="51">
        <f t="shared" si="88"/>
        <v>946.08</v>
      </c>
      <c r="BO49" s="51">
        <f t="shared" si="88"/>
        <v>946.08</v>
      </c>
      <c r="BP49" s="51">
        <f t="shared" si="89"/>
        <v>946.08</v>
      </c>
      <c r="BQ49" s="51">
        <f t="shared" si="90"/>
        <v>946.08</v>
      </c>
      <c r="BR49" s="51">
        <f t="shared" si="90"/>
        <v>946.08</v>
      </c>
      <c r="BS49" s="51">
        <f t="shared" si="90"/>
        <v>946.08</v>
      </c>
      <c r="BT49" s="51">
        <f t="shared" si="90"/>
        <v>946.08</v>
      </c>
      <c r="BU49" s="51">
        <f t="shared" si="91"/>
        <v>946.08</v>
      </c>
      <c r="BV49" s="51">
        <f t="shared" si="92"/>
        <v>946.08</v>
      </c>
      <c r="BW49" s="51">
        <f t="shared" si="93"/>
        <v>946.08</v>
      </c>
      <c r="BX49" s="51">
        <f t="shared" si="93"/>
        <v>946.08</v>
      </c>
      <c r="BY49" s="51">
        <f t="shared" si="94"/>
        <v>946.08</v>
      </c>
      <c r="BZ49" s="51">
        <f t="shared" si="94"/>
        <v>946.08</v>
      </c>
      <c r="CA49" s="51">
        <f t="shared" si="94"/>
        <v>946.08</v>
      </c>
      <c r="CB49" s="51">
        <f t="shared" si="94"/>
        <v>946.08</v>
      </c>
      <c r="CC49" s="51">
        <f t="shared" si="95"/>
        <v>946.08</v>
      </c>
      <c r="CD49" s="51">
        <f t="shared" si="95"/>
        <v>946.08</v>
      </c>
      <c r="CE49" s="51">
        <f t="shared" si="96"/>
        <v>946.08</v>
      </c>
      <c r="CF49" s="51">
        <f t="shared" si="97"/>
        <v>946.08</v>
      </c>
      <c r="CG49" s="51">
        <f t="shared" si="98"/>
        <v>946.08</v>
      </c>
      <c r="CH49" s="51">
        <f t="shared" si="99"/>
        <v>946.08</v>
      </c>
      <c r="CI49" s="51">
        <f t="shared" si="99"/>
        <v>946.08</v>
      </c>
      <c r="CJ49" s="51">
        <f t="shared" si="99"/>
        <v>946.08</v>
      </c>
      <c r="CK49" s="51">
        <f t="shared" si="99"/>
        <v>946.08</v>
      </c>
      <c r="CL49" s="51">
        <f t="shared" si="99"/>
        <v>946.08</v>
      </c>
      <c r="CM49" s="51">
        <f t="shared" si="99"/>
        <v>946.08</v>
      </c>
      <c r="CN49" s="51">
        <f t="shared" si="99"/>
        <v>946.08</v>
      </c>
      <c r="CO49" s="51">
        <f t="shared" si="99"/>
        <v>946.08</v>
      </c>
      <c r="CP49" s="51">
        <f t="shared" si="99"/>
        <v>946.08</v>
      </c>
      <c r="CQ49" s="51">
        <f t="shared" si="99"/>
        <v>946.08</v>
      </c>
      <c r="CR49" s="51">
        <f t="shared" si="100"/>
        <v>946.08</v>
      </c>
      <c r="CS49" s="51">
        <f t="shared" si="100"/>
        <v>946.08</v>
      </c>
      <c r="CT49" s="51">
        <f t="shared" si="101"/>
        <v>946.08</v>
      </c>
      <c r="CU49" s="51">
        <f t="shared" si="101"/>
        <v>946.08</v>
      </c>
      <c r="CV49" s="51">
        <f t="shared" si="102"/>
        <v>946.08</v>
      </c>
      <c r="CW49" s="51">
        <f t="shared" si="102"/>
        <v>946.08</v>
      </c>
      <c r="CX49" s="51">
        <f t="shared" si="103"/>
        <v>946.08</v>
      </c>
      <c r="CY49" s="51">
        <f t="shared" si="103"/>
        <v>946.08</v>
      </c>
      <c r="CZ49" s="51">
        <f t="shared" si="103"/>
        <v>946.08</v>
      </c>
      <c r="DA49" s="51">
        <f t="shared" si="103"/>
        <v>946.08</v>
      </c>
      <c r="DB49" s="51">
        <f t="shared" si="103"/>
        <v>946.08</v>
      </c>
      <c r="DC49" s="51">
        <f t="shared" si="104"/>
        <v>946.08</v>
      </c>
      <c r="DD49" s="51">
        <f t="shared" si="104"/>
        <v>946.08</v>
      </c>
      <c r="DE49" s="51">
        <f t="shared" si="105"/>
        <v>946.08</v>
      </c>
      <c r="DF49" s="51">
        <f t="shared" si="106"/>
        <v>946.08</v>
      </c>
      <c r="DG49" s="51">
        <f t="shared" si="107"/>
        <v>946.08</v>
      </c>
      <c r="DH49" s="51">
        <f t="shared" si="107"/>
        <v>946.08</v>
      </c>
      <c r="DI49" s="51">
        <f t="shared" si="107"/>
        <v>946.08</v>
      </c>
      <c r="DJ49" s="51">
        <f t="shared" si="107"/>
        <v>946.08</v>
      </c>
      <c r="DK49" s="51">
        <f t="shared" si="107"/>
        <v>946.08</v>
      </c>
      <c r="DL49" s="51">
        <f t="shared" si="107"/>
        <v>946.08</v>
      </c>
      <c r="DM49" s="51">
        <f t="shared" si="107"/>
        <v>946.08</v>
      </c>
      <c r="DN49" s="51">
        <f t="shared" si="107"/>
        <v>946.08</v>
      </c>
      <c r="DO49" s="51">
        <f t="shared" si="108"/>
        <v>946.08</v>
      </c>
      <c r="DP49" s="51">
        <f t="shared" si="109"/>
        <v>946.08</v>
      </c>
      <c r="DQ49" s="51">
        <f t="shared" si="109"/>
        <v>946.08</v>
      </c>
      <c r="DR49" s="51">
        <f t="shared" si="109"/>
        <v>946.08</v>
      </c>
      <c r="DS49" s="51">
        <f t="shared" si="109"/>
        <v>946.08</v>
      </c>
      <c r="DT49" s="51">
        <f t="shared" si="109"/>
        <v>946.08</v>
      </c>
      <c r="DU49" s="51">
        <f t="shared" si="109"/>
        <v>946.08</v>
      </c>
      <c r="DV49" s="51">
        <f t="shared" si="109"/>
        <v>946.08</v>
      </c>
      <c r="DW49" s="51">
        <f t="shared" si="109"/>
        <v>946.08</v>
      </c>
    </row>
    <row r="50" spans="1:127" ht="18" x14ac:dyDescent="0.2">
      <c r="A50" s="19"/>
      <c r="B50" s="23" t="s">
        <v>103</v>
      </c>
      <c r="C50" s="494" t="s">
        <v>104</v>
      </c>
      <c r="D50" s="495"/>
      <c r="E50" s="492"/>
      <c r="F50" s="1"/>
      <c r="G50" s="93">
        <f>1+G44*G51/G41</f>
        <v>1.2646000000000002</v>
      </c>
      <c r="J50" s="51">
        <f t="shared" si="76"/>
        <v>1.2646000000000002</v>
      </c>
      <c r="K50" s="51">
        <f t="shared" si="77"/>
        <v>1.2646000000000002</v>
      </c>
      <c r="L50" s="51">
        <f t="shared" si="77"/>
        <v>1.2646000000000002</v>
      </c>
      <c r="M50" s="51">
        <f t="shared" si="77"/>
        <v>1.2646000000000002</v>
      </c>
      <c r="N50" s="51">
        <f t="shared" si="77"/>
        <v>1.2646000000000002</v>
      </c>
      <c r="O50" s="51">
        <f t="shared" si="78"/>
        <v>1.2646000000000002</v>
      </c>
      <c r="P50" s="51">
        <f t="shared" si="78"/>
        <v>1.2646000000000002</v>
      </c>
      <c r="Q50" s="51">
        <f t="shared" si="78"/>
        <v>1.2646000000000002</v>
      </c>
      <c r="R50" s="51">
        <f t="shared" si="79"/>
        <v>1.2646000000000002</v>
      </c>
      <c r="S50" s="51">
        <f t="shared" si="79"/>
        <v>1.2646000000000002</v>
      </c>
      <c r="T50" s="51">
        <f t="shared" si="79"/>
        <v>1.2646000000000002</v>
      </c>
      <c r="U50" s="51">
        <f t="shared" si="70"/>
        <v>1.2646000000000002</v>
      </c>
      <c r="V50" s="51">
        <f t="shared" si="110"/>
        <v>1.2646000000000002</v>
      </c>
      <c r="W50" s="51">
        <f t="shared" si="110"/>
        <v>1.2646000000000002</v>
      </c>
      <c r="X50" s="51">
        <f t="shared" si="110"/>
        <v>1.2646000000000002</v>
      </c>
      <c r="Y50" s="51">
        <f t="shared" si="110"/>
        <v>1.2646000000000002</v>
      </c>
      <c r="Z50" s="51">
        <f t="shared" si="110"/>
        <v>1.2646000000000002</v>
      </c>
      <c r="AA50" s="51">
        <f t="shared" si="110"/>
        <v>1.2646000000000002</v>
      </c>
      <c r="AB50" s="51">
        <f t="shared" si="110"/>
        <v>1.2646000000000002</v>
      </c>
      <c r="AC50" s="51">
        <f t="shared" si="110"/>
        <v>1.2646000000000002</v>
      </c>
      <c r="AD50" s="51">
        <f t="shared" si="110"/>
        <v>1.2646000000000002</v>
      </c>
      <c r="AE50" s="51">
        <f t="shared" si="110"/>
        <v>1.2646000000000002</v>
      </c>
      <c r="AF50" s="51">
        <f t="shared" si="110"/>
        <v>1.2646000000000002</v>
      </c>
      <c r="AG50" s="51">
        <f t="shared" si="110"/>
        <v>1.2646000000000002</v>
      </c>
      <c r="AH50" s="51">
        <f t="shared" si="81"/>
        <v>1.2646000000000002</v>
      </c>
      <c r="AI50" s="51">
        <f t="shared" si="81"/>
        <v>1.2646000000000002</v>
      </c>
      <c r="AJ50" s="51">
        <f t="shared" si="81"/>
        <v>1.2646000000000002</v>
      </c>
      <c r="AK50" s="51">
        <f t="shared" si="82"/>
        <v>1.2646000000000002</v>
      </c>
      <c r="AL50" s="51">
        <f t="shared" si="82"/>
        <v>1.2646000000000002</v>
      </c>
      <c r="AM50" s="51">
        <f t="shared" si="82"/>
        <v>1.2646000000000002</v>
      </c>
      <c r="AN50" s="51">
        <f t="shared" si="83"/>
        <v>1.2646000000000002</v>
      </c>
      <c r="AO50" s="51">
        <f t="shared" si="83"/>
        <v>1.2646000000000002</v>
      </c>
      <c r="AP50" s="51">
        <f t="shared" si="83"/>
        <v>1.2646000000000002</v>
      </c>
      <c r="AQ50" s="51">
        <f t="shared" si="83"/>
        <v>1.2646000000000002</v>
      </c>
      <c r="AR50" s="51">
        <f t="shared" si="83"/>
        <v>1.2646000000000002</v>
      </c>
      <c r="AS50" s="51">
        <f t="shared" si="83"/>
        <v>1.2646000000000002</v>
      </c>
      <c r="AT50" s="51">
        <f t="shared" si="83"/>
        <v>1.2646000000000002</v>
      </c>
      <c r="AU50" s="51">
        <f t="shared" si="83"/>
        <v>1.2646000000000002</v>
      </c>
      <c r="AV50" s="51">
        <f t="shared" si="83"/>
        <v>1.2646000000000002</v>
      </c>
      <c r="AW50" s="51">
        <f t="shared" si="83"/>
        <v>1.2646000000000002</v>
      </c>
      <c r="AX50" s="51">
        <f t="shared" si="83"/>
        <v>1.2646000000000002</v>
      </c>
      <c r="AY50" s="51">
        <f t="shared" si="83"/>
        <v>1.2646000000000002</v>
      </c>
      <c r="AZ50" s="51">
        <f t="shared" si="83"/>
        <v>1.2646000000000002</v>
      </c>
      <c r="BA50" s="51">
        <f t="shared" si="83"/>
        <v>1.2646000000000002</v>
      </c>
      <c r="BB50" s="51">
        <f t="shared" si="84"/>
        <v>1.2646000000000002</v>
      </c>
      <c r="BC50" s="51">
        <f t="shared" si="84"/>
        <v>1.2646000000000002</v>
      </c>
      <c r="BD50" s="51">
        <f t="shared" si="84"/>
        <v>1.2646000000000002</v>
      </c>
      <c r="BE50" s="51">
        <f t="shared" si="84"/>
        <v>1.2646000000000002</v>
      </c>
      <c r="BF50" s="51">
        <f t="shared" si="84"/>
        <v>1.2646000000000002</v>
      </c>
      <c r="BG50" s="51">
        <f t="shared" si="85"/>
        <v>1.2646000000000002</v>
      </c>
      <c r="BH50" s="51">
        <f t="shared" si="85"/>
        <v>1.2646000000000002</v>
      </c>
      <c r="BI50" s="51">
        <f t="shared" si="86"/>
        <v>1.2646000000000002</v>
      </c>
      <c r="BJ50" s="51">
        <f t="shared" si="86"/>
        <v>1.2646000000000002</v>
      </c>
      <c r="BK50" s="51">
        <f t="shared" si="87"/>
        <v>1.2646000000000002</v>
      </c>
      <c r="BL50" s="51">
        <f t="shared" si="88"/>
        <v>1.2646000000000002</v>
      </c>
      <c r="BM50" s="51">
        <f t="shared" si="88"/>
        <v>1.2646000000000002</v>
      </c>
      <c r="BN50" s="51">
        <f t="shared" si="88"/>
        <v>1.2646000000000002</v>
      </c>
      <c r="BO50" s="51">
        <f t="shared" si="88"/>
        <v>1.2646000000000002</v>
      </c>
      <c r="BP50" s="51">
        <f t="shared" si="89"/>
        <v>1.2646000000000002</v>
      </c>
      <c r="BQ50" s="51">
        <f t="shared" si="90"/>
        <v>1.2646000000000002</v>
      </c>
      <c r="BR50" s="51">
        <f t="shared" si="90"/>
        <v>1.2646000000000002</v>
      </c>
      <c r="BS50" s="51">
        <f t="shared" si="90"/>
        <v>1.2646000000000002</v>
      </c>
      <c r="BT50" s="51">
        <f t="shared" si="90"/>
        <v>1.2646000000000002</v>
      </c>
      <c r="BU50" s="51">
        <f t="shared" si="91"/>
        <v>1.2646000000000002</v>
      </c>
      <c r="BV50" s="51">
        <f t="shared" si="92"/>
        <v>1.2646000000000002</v>
      </c>
      <c r="BW50" s="51">
        <f t="shared" si="93"/>
        <v>1.2646000000000002</v>
      </c>
      <c r="BX50" s="51">
        <f t="shared" si="93"/>
        <v>1.2646000000000002</v>
      </c>
      <c r="BY50" s="51">
        <f t="shared" si="94"/>
        <v>1.2646000000000002</v>
      </c>
      <c r="BZ50" s="51">
        <f t="shared" si="94"/>
        <v>1.2646000000000002</v>
      </c>
      <c r="CA50" s="51">
        <f t="shared" si="94"/>
        <v>1.2646000000000002</v>
      </c>
      <c r="CB50" s="51">
        <f t="shared" si="94"/>
        <v>1.2646000000000002</v>
      </c>
      <c r="CC50" s="51">
        <f t="shared" si="95"/>
        <v>1.2646000000000002</v>
      </c>
      <c r="CD50" s="51">
        <f t="shared" si="95"/>
        <v>1.2646000000000002</v>
      </c>
      <c r="CE50" s="51">
        <f t="shared" si="96"/>
        <v>1.2646000000000002</v>
      </c>
      <c r="CF50" s="51">
        <f t="shared" si="97"/>
        <v>1.2646000000000002</v>
      </c>
      <c r="CG50" s="51">
        <f t="shared" si="98"/>
        <v>1.2646000000000002</v>
      </c>
      <c r="CH50" s="51">
        <f t="shared" si="99"/>
        <v>1.2646000000000002</v>
      </c>
      <c r="CI50" s="51">
        <f t="shared" si="99"/>
        <v>1.2646000000000002</v>
      </c>
      <c r="CJ50" s="51">
        <f t="shared" si="99"/>
        <v>1.2646000000000002</v>
      </c>
      <c r="CK50" s="51">
        <f t="shared" si="99"/>
        <v>1.2646000000000002</v>
      </c>
      <c r="CL50" s="51">
        <f t="shared" si="99"/>
        <v>1.2646000000000002</v>
      </c>
      <c r="CM50" s="51">
        <f t="shared" si="99"/>
        <v>1.2646000000000002</v>
      </c>
      <c r="CN50" s="51">
        <f t="shared" si="99"/>
        <v>1.2646000000000002</v>
      </c>
      <c r="CO50" s="51">
        <f t="shared" si="99"/>
        <v>1.2646000000000002</v>
      </c>
      <c r="CP50" s="51">
        <f t="shared" si="99"/>
        <v>1.2646000000000002</v>
      </c>
      <c r="CQ50" s="51">
        <f t="shared" si="99"/>
        <v>1.2646000000000002</v>
      </c>
      <c r="CR50" s="51">
        <f t="shared" si="100"/>
        <v>1.2646000000000002</v>
      </c>
      <c r="CS50" s="51">
        <f t="shared" si="100"/>
        <v>1.2646000000000002</v>
      </c>
      <c r="CT50" s="51">
        <f t="shared" si="101"/>
        <v>1.2646000000000002</v>
      </c>
      <c r="CU50" s="51">
        <f t="shared" si="101"/>
        <v>1.2646000000000002</v>
      </c>
      <c r="CV50" s="51">
        <f t="shared" si="102"/>
        <v>1.2646000000000002</v>
      </c>
      <c r="CW50" s="51">
        <f t="shared" si="102"/>
        <v>1.2646000000000002</v>
      </c>
      <c r="CX50" s="51">
        <f t="shared" si="103"/>
        <v>1.2646000000000002</v>
      </c>
      <c r="CY50" s="51">
        <f t="shared" si="103"/>
        <v>1.2646000000000002</v>
      </c>
      <c r="CZ50" s="51">
        <f t="shared" si="103"/>
        <v>1.2646000000000002</v>
      </c>
      <c r="DA50" s="51">
        <f t="shared" si="103"/>
        <v>1.2646000000000002</v>
      </c>
      <c r="DB50" s="51">
        <f t="shared" si="103"/>
        <v>1.2646000000000002</v>
      </c>
      <c r="DC50" s="51">
        <f t="shared" si="104"/>
        <v>1.2646000000000002</v>
      </c>
      <c r="DD50" s="51">
        <f t="shared" si="104"/>
        <v>1.2646000000000002</v>
      </c>
      <c r="DE50" s="51">
        <f t="shared" si="105"/>
        <v>1.2646000000000002</v>
      </c>
      <c r="DF50" s="51">
        <f t="shared" si="106"/>
        <v>1.2646000000000002</v>
      </c>
      <c r="DG50" s="51">
        <f t="shared" si="107"/>
        <v>1.2646000000000002</v>
      </c>
      <c r="DH50" s="51">
        <f t="shared" si="107"/>
        <v>1.2646000000000002</v>
      </c>
      <c r="DI50" s="51">
        <f t="shared" si="107"/>
        <v>1.2646000000000002</v>
      </c>
      <c r="DJ50" s="51">
        <f t="shared" si="107"/>
        <v>1.2646000000000002</v>
      </c>
      <c r="DK50" s="51">
        <f t="shared" si="107"/>
        <v>1.2646000000000002</v>
      </c>
      <c r="DL50" s="51">
        <f t="shared" si="107"/>
        <v>1.2646000000000002</v>
      </c>
      <c r="DM50" s="51">
        <f t="shared" si="107"/>
        <v>1.2646000000000002</v>
      </c>
      <c r="DN50" s="51">
        <f t="shared" si="107"/>
        <v>1.2646000000000002</v>
      </c>
      <c r="DO50" s="51">
        <f t="shared" si="108"/>
        <v>1.2646000000000002</v>
      </c>
      <c r="DP50" s="51">
        <f t="shared" si="109"/>
        <v>1.2646000000000002</v>
      </c>
      <c r="DQ50" s="51">
        <f t="shared" si="109"/>
        <v>1.2646000000000002</v>
      </c>
      <c r="DR50" s="51">
        <f t="shared" si="109"/>
        <v>1.2646000000000002</v>
      </c>
      <c r="DS50" s="51">
        <f t="shared" si="109"/>
        <v>1.2646000000000002</v>
      </c>
      <c r="DT50" s="51">
        <f t="shared" si="109"/>
        <v>1.2646000000000002</v>
      </c>
      <c r="DU50" s="51">
        <f t="shared" si="109"/>
        <v>1.2646000000000002</v>
      </c>
      <c r="DV50" s="51">
        <f t="shared" si="109"/>
        <v>1.2646000000000002</v>
      </c>
      <c r="DW50" s="51">
        <f t="shared" si="109"/>
        <v>1.2646000000000002</v>
      </c>
    </row>
    <row r="51" spans="1:127" ht="18" x14ac:dyDescent="0.4">
      <c r="A51" s="16">
        <f>入力シート_四塩化炭素!Q23</f>
        <v>1.62</v>
      </c>
      <c r="B51" s="20" t="s">
        <v>105</v>
      </c>
      <c r="C51" s="494" t="s">
        <v>106</v>
      </c>
      <c r="D51" s="495"/>
      <c r="E51" s="492"/>
      <c r="F51" s="291" t="s">
        <v>107</v>
      </c>
      <c r="G51" s="25">
        <f>IF(A51="",1.67,A51)</f>
        <v>1.62</v>
      </c>
      <c r="J51" s="51">
        <f t="shared" si="76"/>
        <v>1.62</v>
      </c>
      <c r="K51" s="51">
        <f t="shared" si="77"/>
        <v>1.62</v>
      </c>
      <c r="L51" s="51">
        <f t="shared" si="77"/>
        <v>1.62</v>
      </c>
      <c r="M51" s="51">
        <f t="shared" si="77"/>
        <v>1.62</v>
      </c>
      <c r="N51" s="51">
        <f t="shared" si="77"/>
        <v>1.62</v>
      </c>
      <c r="O51" s="51">
        <f t="shared" si="78"/>
        <v>1.62</v>
      </c>
      <c r="P51" s="51">
        <f t="shared" si="78"/>
        <v>1.62</v>
      </c>
      <c r="Q51" s="51">
        <f t="shared" si="78"/>
        <v>1.62</v>
      </c>
      <c r="R51" s="51">
        <f t="shared" si="79"/>
        <v>1.62</v>
      </c>
      <c r="S51" s="51">
        <f t="shared" si="79"/>
        <v>1.62</v>
      </c>
      <c r="T51" s="51">
        <f t="shared" si="79"/>
        <v>1.62</v>
      </c>
      <c r="U51" s="52">
        <f t="shared" si="70"/>
        <v>1.62</v>
      </c>
      <c r="V51" s="51">
        <f t="shared" si="110"/>
        <v>1.62</v>
      </c>
      <c r="W51" s="51">
        <f t="shared" si="110"/>
        <v>1.62</v>
      </c>
      <c r="X51" s="51">
        <f t="shared" si="110"/>
        <v>1.62</v>
      </c>
      <c r="Y51" s="51">
        <f t="shared" si="110"/>
        <v>1.62</v>
      </c>
      <c r="Z51" s="51">
        <f t="shared" si="110"/>
        <v>1.62</v>
      </c>
      <c r="AA51" s="51">
        <f t="shared" si="110"/>
        <v>1.62</v>
      </c>
      <c r="AB51" s="51">
        <f t="shared" si="110"/>
        <v>1.62</v>
      </c>
      <c r="AC51" s="51">
        <f t="shared" si="110"/>
        <v>1.62</v>
      </c>
      <c r="AD51" s="51">
        <f t="shared" si="110"/>
        <v>1.62</v>
      </c>
      <c r="AE51" s="51">
        <f t="shared" si="110"/>
        <v>1.62</v>
      </c>
      <c r="AF51" s="51">
        <f t="shared" si="110"/>
        <v>1.62</v>
      </c>
      <c r="AG51" s="51">
        <f t="shared" si="110"/>
        <v>1.62</v>
      </c>
      <c r="AH51" s="51">
        <f t="shared" si="81"/>
        <v>1.62</v>
      </c>
      <c r="AI51" s="51">
        <f t="shared" si="81"/>
        <v>1.62</v>
      </c>
      <c r="AJ51" s="51">
        <f t="shared" si="81"/>
        <v>1.62</v>
      </c>
      <c r="AK51" s="51">
        <f t="shared" si="82"/>
        <v>1.62</v>
      </c>
      <c r="AL51" s="51">
        <f t="shared" si="82"/>
        <v>1.62</v>
      </c>
      <c r="AM51" s="51">
        <f t="shared" si="82"/>
        <v>1.62</v>
      </c>
      <c r="AN51" s="51">
        <f t="shared" si="83"/>
        <v>1.62</v>
      </c>
      <c r="AO51" s="51">
        <f t="shared" si="83"/>
        <v>1.62</v>
      </c>
      <c r="AP51" s="51">
        <f t="shared" si="83"/>
        <v>1.62</v>
      </c>
      <c r="AQ51" s="51">
        <f t="shared" si="83"/>
        <v>1.62</v>
      </c>
      <c r="AR51" s="51">
        <f t="shared" si="83"/>
        <v>1.62</v>
      </c>
      <c r="AS51" s="51">
        <f t="shared" si="83"/>
        <v>1.62</v>
      </c>
      <c r="AT51" s="51">
        <f t="shared" si="83"/>
        <v>1.62</v>
      </c>
      <c r="AU51" s="51">
        <f t="shared" si="83"/>
        <v>1.62</v>
      </c>
      <c r="AV51" s="51">
        <f t="shared" si="83"/>
        <v>1.62</v>
      </c>
      <c r="AW51" s="51">
        <f t="shared" si="83"/>
        <v>1.62</v>
      </c>
      <c r="AX51" s="51">
        <f t="shared" si="83"/>
        <v>1.62</v>
      </c>
      <c r="AY51" s="51">
        <f t="shared" si="83"/>
        <v>1.62</v>
      </c>
      <c r="AZ51" s="51">
        <f t="shared" si="83"/>
        <v>1.62</v>
      </c>
      <c r="BA51" s="51">
        <f t="shared" si="83"/>
        <v>1.62</v>
      </c>
      <c r="BB51" s="51">
        <f t="shared" si="84"/>
        <v>1.62</v>
      </c>
      <c r="BC51" s="51">
        <f t="shared" si="84"/>
        <v>1.62</v>
      </c>
      <c r="BD51" s="51">
        <f t="shared" si="84"/>
        <v>1.62</v>
      </c>
      <c r="BE51" s="51">
        <f t="shared" si="84"/>
        <v>1.62</v>
      </c>
      <c r="BF51" s="51">
        <f t="shared" si="84"/>
        <v>1.62</v>
      </c>
      <c r="BG51" s="51">
        <f t="shared" si="85"/>
        <v>1.62</v>
      </c>
      <c r="BH51" s="51">
        <f t="shared" si="85"/>
        <v>1.62</v>
      </c>
      <c r="BI51" s="51">
        <f t="shared" si="86"/>
        <v>1.62</v>
      </c>
      <c r="BJ51" s="51">
        <f t="shared" si="86"/>
        <v>1.62</v>
      </c>
      <c r="BK51" s="51">
        <f t="shared" si="87"/>
        <v>1.62</v>
      </c>
      <c r="BL51" s="51">
        <f t="shared" si="88"/>
        <v>1.62</v>
      </c>
      <c r="BM51" s="51">
        <f t="shared" si="88"/>
        <v>1.62</v>
      </c>
      <c r="BN51" s="51">
        <f t="shared" si="88"/>
        <v>1.62</v>
      </c>
      <c r="BO51" s="51">
        <f t="shared" si="88"/>
        <v>1.62</v>
      </c>
      <c r="BP51" s="51">
        <f t="shared" si="89"/>
        <v>1.62</v>
      </c>
      <c r="BQ51" s="51">
        <f t="shared" si="90"/>
        <v>1.62</v>
      </c>
      <c r="BR51" s="51">
        <f t="shared" si="90"/>
        <v>1.62</v>
      </c>
      <c r="BS51" s="51">
        <f t="shared" si="90"/>
        <v>1.62</v>
      </c>
      <c r="BT51" s="51">
        <f t="shared" si="90"/>
        <v>1.62</v>
      </c>
      <c r="BU51" s="51">
        <f t="shared" si="91"/>
        <v>1.62</v>
      </c>
      <c r="BV51" s="51">
        <f t="shared" si="92"/>
        <v>1.62</v>
      </c>
      <c r="BW51" s="51">
        <f t="shared" si="93"/>
        <v>1.62</v>
      </c>
      <c r="BX51" s="51">
        <f t="shared" si="93"/>
        <v>1.62</v>
      </c>
      <c r="BY51" s="51">
        <f t="shared" si="94"/>
        <v>1.62</v>
      </c>
      <c r="BZ51" s="51">
        <f t="shared" si="94"/>
        <v>1.62</v>
      </c>
      <c r="CA51" s="51">
        <f t="shared" si="94"/>
        <v>1.62</v>
      </c>
      <c r="CB51" s="51">
        <f t="shared" si="94"/>
        <v>1.62</v>
      </c>
      <c r="CC51" s="51">
        <f t="shared" si="95"/>
        <v>1.62</v>
      </c>
      <c r="CD51" s="51">
        <f t="shared" si="95"/>
        <v>1.62</v>
      </c>
      <c r="CE51" s="51">
        <f t="shared" si="96"/>
        <v>1.62</v>
      </c>
      <c r="CF51" s="51">
        <f t="shared" si="97"/>
        <v>1.62</v>
      </c>
      <c r="CG51" s="51">
        <f t="shared" si="98"/>
        <v>1.62</v>
      </c>
      <c r="CH51" s="51">
        <f t="shared" si="99"/>
        <v>1.62</v>
      </c>
      <c r="CI51" s="51">
        <f t="shared" si="99"/>
        <v>1.62</v>
      </c>
      <c r="CJ51" s="51">
        <f t="shared" si="99"/>
        <v>1.62</v>
      </c>
      <c r="CK51" s="51">
        <f t="shared" si="99"/>
        <v>1.62</v>
      </c>
      <c r="CL51" s="51">
        <f t="shared" si="99"/>
        <v>1.62</v>
      </c>
      <c r="CM51" s="51">
        <f t="shared" si="99"/>
        <v>1.62</v>
      </c>
      <c r="CN51" s="51">
        <f t="shared" si="99"/>
        <v>1.62</v>
      </c>
      <c r="CO51" s="51">
        <f t="shared" si="99"/>
        <v>1.62</v>
      </c>
      <c r="CP51" s="51">
        <f t="shared" si="99"/>
        <v>1.62</v>
      </c>
      <c r="CQ51" s="51">
        <f t="shared" si="99"/>
        <v>1.62</v>
      </c>
      <c r="CR51" s="51">
        <f t="shared" si="100"/>
        <v>1.62</v>
      </c>
      <c r="CS51" s="51">
        <f t="shared" si="100"/>
        <v>1.62</v>
      </c>
      <c r="CT51" s="51">
        <f t="shared" si="101"/>
        <v>1.62</v>
      </c>
      <c r="CU51" s="51">
        <f t="shared" si="101"/>
        <v>1.62</v>
      </c>
      <c r="CV51" s="51">
        <f t="shared" si="102"/>
        <v>1.62</v>
      </c>
      <c r="CW51" s="51">
        <f t="shared" si="102"/>
        <v>1.62</v>
      </c>
      <c r="CX51" s="51">
        <f t="shared" si="103"/>
        <v>1.62</v>
      </c>
      <c r="CY51" s="51">
        <f t="shared" si="103"/>
        <v>1.62</v>
      </c>
      <c r="CZ51" s="51">
        <f t="shared" si="103"/>
        <v>1.62</v>
      </c>
      <c r="DA51" s="51">
        <f t="shared" si="103"/>
        <v>1.62</v>
      </c>
      <c r="DB51" s="51">
        <f t="shared" si="103"/>
        <v>1.62</v>
      </c>
      <c r="DC51" s="51">
        <f t="shared" si="104"/>
        <v>1.62</v>
      </c>
      <c r="DD51" s="51">
        <f t="shared" si="104"/>
        <v>1.62</v>
      </c>
      <c r="DE51" s="51">
        <f t="shared" si="105"/>
        <v>1.62</v>
      </c>
      <c r="DF51" s="51">
        <f t="shared" si="106"/>
        <v>1.62</v>
      </c>
      <c r="DG51" s="51">
        <f t="shared" si="107"/>
        <v>1.62</v>
      </c>
      <c r="DH51" s="51">
        <f t="shared" si="107"/>
        <v>1.62</v>
      </c>
      <c r="DI51" s="51">
        <f t="shared" si="107"/>
        <v>1.62</v>
      </c>
      <c r="DJ51" s="51">
        <f t="shared" si="107"/>
        <v>1.62</v>
      </c>
      <c r="DK51" s="51">
        <f t="shared" si="107"/>
        <v>1.62</v>
      </c>
      <c r="DL51" s="51">
        <f t="shared" si="107"/>
        <v>1.62</v>
      </c>
      <c r="DM51" s="51">
        <f t="shared" si="107"/>
        <v>1.62</v>
      </c>
      <c r="DN51" s="51">
        <f t="shared" si="107"/>
        <v>1.62</v>
      </c>
      <c r="DO51" s="51">
        <f t="shared" si="108"/>
        <v>1.62</v>
      </c>
      <c r="DP51" s="51">
        <f t="shared" si="109"/>
        <v>1.62</v>
      </c>
      <c r="DQ51" s="51">
        <f t="shared" si="109"/>
        <v>1.62</v>
      </c>
      <c r="DR51" s="51">
        <f t="shared" si="109"/>
        <v>1.62</v>
      </c>
      <c r="DS51" s="51">
        <f t="shared" si="109"/>
        <v>1.62</v>
      </c>
      <c r="DT51" s="51">
        <f t="shared" si="109"/>
        <v>1.62</v>
      </c>
      <c r="DU51" s="51">
        <f t="shared" si="109"/>
        <v>1.62</v>
      </c>
      <c r="DV51" s="51">
        <f t="shared" si="109"/>
        <v>1.62</v>
      </c>
      <c r="DW51" s="51">
        <f t="shared" si="109"/>
        <v>1.62</v>
      </c>
    </row>
    <row r="52" spans="1:127" ht="37.5" customHeight="1" x14ac:dyDescent="0.2">
      <c r="A52" s="19"/>
      <c r="B52" s="37"/>
      <c r="C52" s="492"/>
      <c r="D52" s="493"/>
      <c r="E52" s="493"/>
      <c r="F52" s="291"/>
      <c r="G52" s="38">
        <f>SQRT(1+4*G47*G36/G48)</f>
        <v>2.2152823912164248</v>
      </c>
      <c r="J52" s="52">
        <f>G52</f>
        <v>2.2152823912164248</v>
      </c>
      <c r="K52" s="55">
        <f t="shared" si="77"/>
        <v>2.2152823912164248</v>
      </c>
      <c r="L52" s="55">
        <f t="shared" si="77"/>
        <v>2.2152823912164248</v>
      </c>
      <c r="M52" s="55">
        <f t="shared" si="77"/>
        <v>2.2152823912164248</v>
      </c>
      <c r="N52" s="55">
        <f t="shared" si="77"/>
        <v>2.2152823912164248</v>
      </c>
      <c r="O52" s="55">
        <f t="shared" si="78"/>
        <v>2.2152823912164248</v>
      </c>
      <c r="P52" s="55">
        <f t="shared" si="78"/>
        <v>2.2152823912164248</v>
      </c>
      <c r="Q52" s="55">
        <f t="shared" si="78"/>
        <v>2.2152823912164248</v>
      </c>
      <c r="R52" s="55">
        <f t="shared" si="79"/>
        <v>2.2152823912164248</v>
      </c>
      <c r="S52" s="55">
        <f t="shared" si="79"/>
        <v>2.2152823912164248</v>
      </c>
      <c r="T52" s="55">
        <f t="shared" si="79"/>
        <v>2.2152823912164248</v>
      </c>
      <c r="U52" s="52">
        <f>G52</f>
        <v>2.2152823912164248</v>
      </c>
      <c r="V52" s="55">
        <f>+U52</f>
        <v>2.2152823912164248</v>
      </c>
      <c r="W52" s="55">
        <f t="shared" si="110"/>
        <v>2.2152823912164248</v>
      </c>
      <c r="X52" s="55">
        <f t="shared" si="110"/>
        <v>2.2152823912164248</v>
      </c>
      <c r="Y52" s="55">
        <f t="shared" si="110"/>
        <v>2.2152823912164248</v>
      </c>
      <c r="Z52" s="55">
        <f t="shared" si="110"/>
        <v>2.2152823912164248</v>
      </c>
      <c r="AA52" s="55">
        <f t="shared" si="110"/>
        <v>2.2152823912164248</v>
      </c>
      <c r="AB52" s="55">
        <f t="shared" si="110"/>
        <v>2.2152823912164248</v>
      </c>
      <c r="AC52" s="55">
        <f t="shared" si="110"/>
        <v>2.2152823912164248</v>
      </c>
      <c r="AD52" s="55">
        <f t="shared" si="110"/>
        <v>2.2152823912164248</v>
      </c>
      <c r="AE52" s="55">
        <f t="shared" si="110"/>
        <v>2.2152823912164248</v>
      </c>
      <c r="AF52" s="55">
        <f t="shared" si="110"/>
        <v>2.2152823912164248</v>
      </c>
      <c r="AG52" s="55">
        <f t="shared" si="110"/>
        <v>2.2152823912164248</v>
      </c>
      <c r="AH52" s="55">
        <f t="shared" si="81"/>
        <v>2.2152823912164248</v>
      </c>
      <c r="AI52" s="55">
        <f t="shared" si="81"/>
        <v>2.2152823912164248</v>
      </c>
      <c r="AJ52" s="55">
        <f t="shared" si="81"/>
        <v>2.2152823912164248</v>
      </c>
      <c r="AK52" s="55">
        <f t="shared" si="82"/>
        <v>2.2152823912164248</v>
      </c>
      <c r="AL52" s="55">
        <f t="shared" si="82"/>
        <v>2.2152823912164248</v>
      </c>
      <c r="AM52" s="55">
        <f t="shared" si="82"/>
        <v>2.2152823912164248</v>
      </c>
      <c r="AN52" s="55">
        <f t="shared" si="83"/>
        <v>2.2152823912164248</v>
      </c>
      <c r="AO52" s="55">
        <f t="shared" si="83"/>
        <v>2.2152823912164248</v>
      </c>
      <c r="AP52" s="55">
        <f t="shared" si="83"/>
        <v>2.2152823912164248</v>
      </c>
      <c r="AQ52" s="55">
        <f t="shared" si="83"/>
        <v>2.2152823912164248</v>
      </c>
      <c r="AR52" s="55">
        <f t="shared" si="83"/>
        <v>2.2152823912164248</v>
      </c>
      <c r="AS52" s="55">
        <f t="shared" si="83"/>
        <v>2.2152823912164248</v>
      </c>
      <c r="AT52" s="55">
        <f t="shared" si="83"/>
        <v>2.2152823912164248</v>
      </c>
      <c r="AU52" s="55">
        <f t="shared" si="83"/>
        <v>2.2152823912164248</v>
      </c>
      <c r="AV52" s="55">
        <f t="shared" si="83"/>
        <v>2.2152823912164248</v>
      </c>
      <c r="AW52" s="55">
        <f t="shared" si="83"/>
        <v>2.2152823912164248</v>
      </c>
      <c r="AX52" s="55">
        <f t="shared" si="83"/>
        <v>2.2152823912164248</v>
      </c>
      <c r="AY52" s="55">
        <f t="shared" si="83"/>
        <v>2.2152823912164248</v>
      </c>
      <c r="AZ52" s="55">
        <f t="shared" si="83"/>
        <v>2.2152823912164248</v>
      </c>
      <c r="BA52" s="55">
        <f t="shared" si="83"/>
        <v>2.2152823912164248</v>
      </c>
      <c r="BB52" s="55">
        <f t="shared" si="84"/>
        <v>2.2152823912164248</v>
      </c>
      <c r="BC52" s="55">
        <f t="shared" si="84"/>
        <v>2.2152823912164248</v>
      </c>
      <c r="BD52" s="55">
        <f t="shared" si="84"/>
        <v>2.2152823912164248</v>
      </c>
      <c r="BE52" s="55">
        <f t="shared" si="84"/>
        <v>2.2152823912164248</v>
      </c>
      <c r="BF52" s="55">
        <f t="shared" si="84"/>
        <v>2.2152823912164248</v>
      </c>
      <c r="BG52" s="55">
        <f t="shared" si="85"/>
        <v>2.2152823912164248</v>
      </c>
      <c r="BH52" s="55">
        <f t="shared" si="85"/>
        <v>2.2152823912164248</v>
      </c>
      <c r="BI52" s="55">
        <f t="shared" si="86"/>
        <v>2.2152823912164248</v>
      </c>
      <c r="BJ52" s="55">
        <f t="shared" si="86"/>
        <v>2.2152823912164248</v>
      </c>
      <c r="BK52" s="55">
        <f t="shared" si="87"/>
        <v>2.2152823912164248</v>
      </c>
      <c r="BL52" s="55">
        <f t="shared" si="88"/>
        <v>2.2152823912164248</v>
      </c>
      <c r="BM52" s="55">
        <f t="shared" si="88"/>
        <v>2.2152823912164248</v>
      </c>
      <c r="BN52" s="55">
        <f t="shared" si="88"/>
        <v>2.2152823912164248</v>
      </c>
      <c r="BO52" s="55">
        <f t="shared" si="88"/>
        <v>2.2152823912164248</v>
      </c>
      <c r="BP52" s="55">
        <f t="shared" si="89"/>
        <v>2.2152823912164248</v>
      </c>
      <c r="BQ52" s="55">
        <f t="shared" si="90"/>
        <v>2.2152823912164248</v>
      </c>
      <c r="BR52" s="55">
        <f t="shared" si="90"/>
        <v>2.2152823912164248</v>
      </c>
      <c r="BS52" s="55">
        <f t="shared" si="90"/>
        <v>2.2152823912164248</v>
      </c>
      <c r="BT52" s="55">
        <f t="shared" si="90"/>
        <v>2.2152823912164248</v>
      </c>
      <c r="BU52" s="55">
        <f t="shared" si="91"/>
        <v>2.2152823912164248</v>
      </c>
      <c r="BV52" s="55">
        <f t="shared" si="92"/>
        <v>2.2152823912164248</v>
      </c>
      <c r="BW52" s="55">
        <f t="shared" si="93"/>
        <v>2.2152823912164248</v>
      </c>
      <c r="BX52" s="55">
        <f t="shared" si="93"/>
        <v>2.2152823912164248</v>
      </c>
      <c r="BY52" s="55">
        <f t="shared" si="94"/>
        <v>2.2152823912164248</v>
      </c>
      <c r="BZ52" s="55">
        <f t="shared" si="94"/>
        <v>2.2152823912164248</v>
      </c>
      <c r="CA52" s="55">
        <f t="shared" si="94"/>
        <v>2.2152823912164248</v>
      </c>
      <c r="CB52" s="55">
        <f t="shared" si="94"/>
        <v>2.2152823912164248</v>
      </c>
      <c r="CC52" s="55">
        <f t="shared" si="95"/>
        <v>2.2152823912164248</v>
      </c>
      <c r="CD52" s="55">
        <f t="shared" si="95"/>
        <v>2.2152823912164248</v>
      </c>
      <c r="CE52" s="55">
        <f t="shared" si="96"/>
        <v>2.2152823912164248</v>
      </c>
      <c r="CF52" s="55">
        <f t="shared" si="97"/>
        <v>2.2152823912164248</v>
      </c>
      <c r="CG52" s="55">
        <f t="shared" si="98"/>
        <v>2.2152823912164248</v>
      </c>
      <c r="CH52" s="55">
        <f t="shared" si="99"/>
        <v>2.2152823912164248</v>
      </c>
      <c r="CI52" s="55">
        <f t="shared" si="99"/>
        <v>2.2152823912164248</v>
      </c>
      <c r="CJ52" s="55">
        <f t="shared" si="99"/>
        <v>2.2152823912164248</v>
      </c>
      <c r="CK52" s="55">
        <f t="shared" si="99"/>
        <v>2.2152823912164248</v>
      </c>
      <c r="CL52" s="55">
        <f t="shared" si="99"/>
        <v>2.2152823912164248</v>
      </c>
      <c r="CM52" s="55">
        <f t="shared" si="99"/>
        <v>2.2152823912164248</v>
      </c>
      <c r="CN52" s="55">
        <f t="shared" si="99"/>
        <v>2.2152823912164248</v>
      </c>
      <c r="CO52" s="55">
        <f t="shared" si="99"/>
        <v>2.2152823912164248</v>
      </c>
      <c r="CP52" s="55">
        <f t="shared" si="99"/>
        <v>2.2152823912164248</v>
      </c>
      <c r="CQ52" s="55">
        <f t="shared" si="99"/>
        <v>2.2152823912164248</v>
      </c>
      <c r="CR52" s="55">
        <f t="shared" si="100"/>
        <v>2.2152823912164248</v>
      </c>
      <c r="CS52" s="55">
        <f t="shared" si="100"/>
        <v>2.2152823912164248</v>
      </c>
      <c r="CT52" s="55">
        <f t="shared" si="101"/>
        <v>2.2152823912164248</v>
      </c>
      <c r="CU52" s="55">
        <f t="shared" si="101"/>
        <v>2.2152823912164248</v>
      </c>
      <c r="CV52" s="55">
        <f t="shared" si="102"/>
        <v>2.2152823912164248</v>
      </c>
      <c r="CW52" s="55">
        <f t="shared" si="102"/>
        <v>2.2152823912164248</v>
      </c>
      <c r="CX52" s="55">
        <f t="shared" si="103"/>
        <v>2.2152823912164248</v>
      </c>
      <c r="CY52" s="55">
        <f t="shared" si="103"/>
        <v>2.2152823912164248</v>
      </c>
      <c r="CZ52" s="55">
        <f t="shared" si="103"/>
        <v>2.2152823912164248</v>
      </c>
      <c r="DA52" s="55">
        <f t="shared" si="103"/>
        <v>2.2152823912164248</v>
      </c>
      <c r="DB52" s="55">
        <f t="shared" si="103"/>
        <v>2.2152823912164248</v>
      </c>
      <c r="DC52" s="55">
        <f t="shared" si="104"/>
        <v>2.2152823912164248</v>
      </c>
      <c r="DD52" s="55">
        <f t="shared" si="104"/>
        <v>2.2152823912164248</v>
      </c>
      <c r="DE52" s="55">
        <f t="shared" si="105"/>
        <v>2.2152823912164248</v>
      </c>
      <c r="DF52" s="55">
        <f t="shared" si="106"/>
        <v>2.2152823912164248</v>
      </c>
      <c r="DG52" s="55">
        <f t="shared" si="107"/>
        <v>2.2152823912164248</v>
      </c>
      <c r="DH52" s="55">
        <f t="shared" si="107"/>
        <v>2.2152823912164248</v>
      </c>
      <c r="DI52" s="55">
        <f t="shared" si="107"/>
        <v>2.2152823912164248</v>
      </c>
      <c r="DJ52" s="55">
        <f t="shared" si="107"/>
        <v>2.2152823912164248</v>
      </c>
      <c r="DK52" s="55">
        <f t="shared" si="107"/>
        <v>2.2152823912164248</v>
      </c>
      <c r="DL52" s="55">
        <f t="shared" si="107"/>
        <v>2.2152823912164248</v>
      </c>
      <c r="DM52" s="55">
        <f t="shared" si="107"/>
        <v>2.2152823912164248</v>
      </c>
      <c r="DN52" s="55">
        <f t="shared" si="107"/>
        <v>2.2152823912164248</v>
      </c>
      <c r="DO52" s="55">
        <f t="shared" si="108"/>
        <v>2.2152823912164248</v>
      </c>
      <c r="DP52" s="55">
        <f t="shared" si="109"/>
        <v>2.2152823912164248</v>
      </c>
      <c r="DQ52" s="55">
        <f t="shared" si="109"/>
        <v>2.2152823912164248</v>
      </c>
      <c r="DR52" s="55">
        <f t="shared" si="109"/>
        <v>2.2152823912164248</v>
      </c>
      <c r="DS52" s="55">
        <f t="shared" si="109"/>
        <v>2.2152823912164248</v>
      </c>
      <c r="DT52" s="55">
        <f t="shared" si="109"/>
        <v>2.2152823912164248</v>
      </c>
      <c r="DU52" s="55">
        <f t="shared" si="109"/>
        <v>2.2152823912164248</v>
      </c>
      <c r="DV52" s="55">
        <f t="shared" si="109"/>
        <v>2.2152823912164248</v>
      </c>
      <c r="DW52" s="55">
        <f t="shared" si="109"/>
        <v>2.2152823912164248</v>
      </c>
    </row>
    <row r="53" spans="1:127" ht="37.5" customHeight="1" x14ac:dyDescent="0.2">
      <c r="A53" s="19"/>
      <c r="B53" s="37" t="s">
        <v>108</v>
      </c>
      <c r="C53" s="492"/>
      <c r="D53" s="493"/>
      <c r="E53" s="493"/>
      <c r="F53" s="39"/>
      <c r="G53" s="38">
        <f>EXP(G30/(2*G36)*(1-G52))</f>
        <v>0.54463404027072171</v>
      </c>
      <c r="I53" s="71">
        <f>J53</f>
        <v>7.691949510437243E-4</v>
      </c>
      <c r="J53" s="38">
        <f>EXP(J30/(2*J36)*(1-J52))</f>
        <v>7.691949510437243E-4</v>
      </c>
      <c r="K53" s="38">
        <f t="shared" ref="K53:T53" si="111">EXP(K30/(2*K36)*(1-K52))</f>
        <v>1.2728633159598082E-264</v>
      </c>
      <c r="L53" s="38">
        <f t="shared" si="111"/>
        <v>0</v>
      </c>
      <c r="M53" s="38">
        <f t="shared" si="111"/>
        <v>0</v>
      </c>
      <c r="N53" s="38">
        <f t="shared" si="111"/>
        <v>0</v>
      </c>
      <c r="O53" s="38">
        <f t="shared" si="111"/>
        <v>0</v>
      </c>
      <c r="P53" s="38">
        <f t="shared" si="111"/>
        <v>0</v>
      </c>
      <c r="Q53" s="38">
        <f t="shared" si="111"/>
        <v>0</v>
      </c>
      <c r="R53" s="38">
        <f t="shared" si="111"/>
        <v>0</v>
      </c>
      <c r="S53" s="38">
        <f t="shared" si="111"/>
        <v>0</v>
      </c>
      <c r="T53" s="38">
        <f t="shared" si="111"/>
        <v>0</v>
      </c>
      <c r="U53" s="38">
        <f>EXP(U30/(2*U36)*(1-U52))</f>
        <v>4.0782906814958913E-27</v>
      </c>
      <c r="V53" s="38">
        <f>EXP(V30/(2*V36)*(1-V52))</f>
        <v>1.663245488277622E-53</v>
      </c>
      <c r="W53" s="38">
        <f t="shared" ref="W53:CH53" si="112">EXP(W30/(2*W36)*(1-W52))</f>
        <v>6.783198575882805E-80</v>
      </c>
      <c r="X53" s="38">
        <f t="shared" si="112"/>
        <v>2.766385554275865E-106</v>
      </c>
      <c r="Y53" s="38">
        <f t="shared" si="112"/>
        <v>1.1282124427428587E-132</v>
      </c>
      <c r="Z53" s="38">
        <f t="shared" si="112"/>
        <v>4.6011782919858513E-159</v>
      </c>
      <c r="AA53" s="38">
        <f t="shared" si="112"/>
        <v>1.8764942552106811E-185</v>
      </c>
      <c r="AB53" s="38">
        <f t="shared" si="112"/>
        <v>7.6528890349061851E-212</v>
      </c>
      <c r="AC53" s="38">
        <f t="shared" si="112"/>
        <v>3.1210706037581307E-238</v>
      </c>
      <c r="AD53" s="38">
        <f t="shared" si="112"/>
        <v>2.2964014779374938E-3</v>
      </c>
      <c r="AE53" s="38">
        <f t="shared" si="112"/>
        <v>5.2734597478735055E-6</v>
      </c>
      <c r="AF53" s="38">
        <f t="shared" si="112"/>
        <v>1.2109980758860623E-8</v>
      </c>
      <c r="AG53" s="38">
        <f t="shared" si="112"/>
        <v>2.78093777124421E-11</v>
      </c>
      <c r="AH53" s="38">
        <f t="shared" si="112"/>
        <v>6.3861496079373923E-14</v>
      </c>
      <c r="AI53" s="38">
        <f t="shared" si="112"/>
        <v>1.4665163397997453E-16</v>
      </c>
      <c r="AJ53" s="38">
        <f t="shared" si="112"/>
        <v>3.3677102901356128E-19</v>
      </c>
      <c r="AK53" s="38">
        <f t="shared" si="112"/>
        <v>7.7336148875327134E-22</v>
      </c>
      <c r="AL53" s="38">
        <f t="shared" si="112"/>
        <v>1.7759484657529499E-24</v>
      </c>
      <c r="AM53" s="38">
        <f t="shared" si="112"/>
        <v>4.0782906814958913E-27</v>
      </c>
      <c r="AN53" s="38">
        <f t="shared" si="112"/>
        <v>5.2734597478735055E-6</v>
      </c>
      <c r="AO53" s="38">
        <f t="shared" si="112"/>
        <v>9.6825746426944361E-6</v>
      </c>
      <c r="AP53" s="38">
        <f t="shared" si="112"/>
        <v>1.7778129765597287E-5</v>
      </c>
      <c r="AQ53" s="38">
        <f t="shared" si="112"/>
        <v>3.2642340454445855E-5</v>
      </c>
      <c r="AR53" s="38">
        <f t="shared" si="112"/>
        <v>5.9934447795845312E-5</v>
      </c>
      <c r="AS53" s="38">
        <f t="shared" si="112"/>
        <v>1.1004535773425711E-4</v>
      </c>
      <c r="AT53" s="38">
        <f t="shared" si="112"/>
        <v>2.0205376380726532E-4</v>
      </c>
      <c r="AU53" s="38">
        <f t="shared" si="112"/>
        <v>3.7098996549468389E-4</v>
      </c>
      <c r="AV53" s="38">
        <f t="shared" si="112"/>
        <v>6.8117293092858397E-4</v>
      </c>
      <c r="AW53" s="38">
        <f t="shared" si="112"/>
        <v>1.2506984150127537E-3</v>
      </c>
      <c r="AX53" s="38">
        <f t="shared" si="112"/>
        <v>6.8117293092858397E-4</v>
      </c>
      <c r="AY53" s="38">
        <f t="shared" si="112"/>
        <v>7.2384720712172527E-4</v>
      </c>
      <c r="AZ53" s="38">
        <f t="shared" si="112"/>
        <v>7.691949510437243E-4</v>
      </c>
      <c r="BA53" s="38">
        <f t="shared" si="112"/>
        <v>8.1738365070691183E-4</v>
      </c>
      <c r="BB53" s="38">
        <f t="shared" si="112"/>
        <v>8.6859128695058107E-4</v>
      </c>
      <c r="BC53" s="38">
        <f t="shared" si="112"/>
        <v>9.2300699079799647E-4</v>
      </c>
      <c r="BD53" s="38">
        <f t="shared" si="112"/>
        <v>9.8083174199563848E-4</v>
      </c>
      <c r="BE53" s="38">
        <f t="shared" si="112"/>
        <v>1.0422791113147082E-3</v>
      </c>
      <c r="BF53" s="38">
        <f t="shared" si="112"/>
        <v>1.1075760493564964E-3</v>
      </c>
      <c r="BG53" s="38">
        <f t="shared" si="112"/>
        <v>1.1769637247750072E-3</v>
      </c>
      <c r="BH53" s="38">
        <f t="shared" si="112"/>
        <v>1.2506984150127537E-3</v>
      </c>
      <c r="BI53" s="38">
        <f t="shared" si="112"/>
        <v>7.4617666610872556E-4</v>
      </c>
      <c r="BJ53" s="38">
        <f t="shared" si="112"/>
        <v>7.5072454632752882E-4</v>
      </c>
      <c r="BK53" s="38">
        <f t="shared" si="112"/>
        <v>7.5530014547058218E-4</v>
      </c>
      <c r="BL53" s="38">
        <f t="shared" si="112"/>
        <v>7.5990363248225508E-4</v>
      </c>
      <c r="BM53" s="38">
        <f t="shared" si="112"/>
        <v>7.6453517733661967E-4</v>
      </c>
      <c r="BN53" s="38">
        <f t="shared" si="112"/>
        <v>7.691949510437243E-4</v>
      </c>
      <c r="BO53" s="38">
        <f t="shared" si="112"/>
        <v>7.7388312565590913E-4</v>
      </c>
      <c r="BP53" s="38">
        <f t="shared" si="112"/>
        <v>7.7859987427415561E-4</v>
      </c>
      <c r="BQ53" s="38">
        <f t="shared" si="112"/>
        <v>7.8334537105448332E-4</v>
      </c>
      <c r="BR53" s="38">
        <f t="shared" si="112"/>
        <v>7.8811979121437439E-4</v>
      </c>
      <c r="BS53" s="38">
        <f t="shared" si="112"/>
        <v>7.9292331103924781E-4</v>
      </c>
      <c r="BT53" s="38">
        <f t="shared" si="112"/>
        <v>7.9775610788896582E-4</v>
      </c>
      <c r="BU53" s="38">
        <f t="shared" si="112"/>
        <v>8.0261836020438342E-4</v>
      </c>
      <c r="BV53" s="38">
        <f t="shared" si="112"/>
        <v>8.0751024751393643E-4</v>
      </c>
      <c r="BW53" s="38">
        <f t="shared" si="112"/>
        <v>8.124319504402705E-4</v>
      </c>
      <c r="BX53" s="38">
        <f t="shared" si="112"/>
        <v>8.1738365070691183E-4</v>
      </c>
      <c r="BY53" s="38">
        <f t="shared" si="112"/>
        <v>8.2236553114497092E-4</v>
      </c>
      <c r="BZ53" s="38">
        <f t="shared" si="112"/>
        <v>8.2737777569990157E-4</v>
      </c>
      <c r="CA53" s="38">
        <f t="shared" si="112"/>
        <v>8.3242056943828792E-4</v>
      </c>
      <c r="CB53" s="38">
        <f t="shared" si="112"/>
        <v>8.374940985546777E-4</v>
      </c>
      <c r="CC53" s="38">
        <f t="shared" si="112"/>
        <v>8.4259855037845837E-4</v>
      </c>
      <c r="CD53" s="38">
        <f t="shared" si="112"/>
        <v>7.691949510437243E-4</v>
      </c>
      <c r="CE53" s="38">
        <f t="shared" si="112"/>
        <v>0.99394201209877686</v>
      </c>
      <c r="CF53" s="38">
        <f t="shared" si="112"/>
        <v>0.91288425632614201</v>
      </c>
      <c r="CG53" s="38">
        <f t="shared" si="112"/>
        <v>0.83335766544813328</v>
      </c>
      <c r="CH53" s="38">
        <f t="shared" si="112"/>
        <v>0.69448499856116275</v>
      </c>
      <c r="CI53" s="38">
        <f t="shared" ref="CI53:DW53" si="113">EXP(CI30/(2*CI36)*(1-CI52))</f>
        <v>0.57875439708968079</v>
      </c>
      <c r="CJ53" s="38">
        <f t="shared" si="113"/>
        <v>0.48230941322649828</v>
      </c>
      <c r="CK53" s="38">
        <f t="shared" si="113"/>
        <v>0.40193624663009364</v>
      </c>
      <c r="CL53" s="38">
        <f t="shared" si="113"/>
        <v>0.16155274635508746</v>
      </c>
      <c r="CM53" s="38">
        <f t="shared" si="113"/>
        <v>6.4933904502747386E-2</v>
      </c>
      <c r="CN53" s="38">
        <f t="shared" si="113"/>
        <v>2.6099289854871224E-2</v>
      </c>
      <c r="CO53" s="38">
        <f t="shared" si="113"/>
        <v>1.0490250603977826E-2</v>
      </c>
      <c r="CP53" s="38">
        <f t="shared" si="113"/>
        <v>4.2164119539719177E-3</v>
      </c>
      <c r="CQ53" s="38">
        <f t="shared" si="113"/>
        <v>1.694728795025731E-3</v>
      </c>
      <c r="CR53" s="38">
        <f t="shared" si="113"/>
        <v>6.8117293092858397E-4</v>
      </c>
      <c r="CS53" s="38">
        <f t="shared" si="113"/>
        <v>2.7378809116345516E-4</v>
      </c>
      <c r="CT53" s="38">
        <f t="shared" si="113"/>
        <v>1.1004535773425711E-4</v>
      </c>
      <c r="CU53" s="38">
        <f t="shared" si="113"/>
        <v>4.4231218046773193E-5</v>
      </c>
      <c r="CV53" s="38">
        <f t="shared" si="113"/>
        <v>1.7778129765597287E-5</v>
      </c>
      <c r="CW53" s="38">
        <f t="shared" si="113"/>
        <v>7.1456747500869227E-6</v>
      </c>
      <c r="CX53" s="38">
        <f t="shared" si="113"/>
        <v>2.8721056886893661E-6</v>
      </c>
      <c r="CY53" s="38">
        <f t="shared" si="113"/>
        <v>1.1544033804367445E-6</v>
      </c>
      <c r="CZ53" s="38">
        <f t="shared" si="113"/>
        <v>4.6399656182983738E-7</v>
      </c>
      <c r="DA53" s="38">
        <f t="shared" si="113"/>
        <v>1.8649703651115307E-7</v>
      </c>
      <c r="DB53" s="38">
        <f t="shared" si="113"/>
        <v>7.4959918862928432E-8</v>
      </c>
      <c r="DC53" s="38">
        <f t="shared" si="113"/>
        <v>3.0129108435461821E-8</v>
      </c>
      <c r="DD53" s="38">
        <f t="shared" si="113"/>
        <v>1.2109980758860623E-8</v>
      </c>
      <c r="DE53" s="38">
        <f t="shared" si="113"/>
        <v>6.8117293092858397E-4</v>
      </c>
      <c r="DF53" s="38">
        <f t="shared" si="113"/>
        <v>6.8117293092858397E-4</v>
      </c>
      <c r="DG53" s="38">
        <f t="shared" si="113"/>
        <v>6.8117293092858397E-4</v>
      </c>
      <c r="DH53" s="38">
        <f t="shared" si="113"/>
        <v>6.8117293092858397E-4</v>
      </c>
      <c r="DI53" s="38">
        <f t="shared" si="113"/>
        <v>6.8117293092858397E-4</v>
      </c>
      <c r="DJ53" s="38">
        <f t="shared" si="113"/>
        <v>6.8117293092858397E-4</v>
      </c>
      <c r="DK53" s="38">
        <f t="shared" si="113"/>
        <v>6.8117293092858397E-4</v>
      </c>
      <c r="DL53" s="38">
        <f t="shared" si="113"/>
        <v>6.8117293092858397E-4</v>
      </c>
      <c r="DM53" s="38">
        <f t="shared" si="113"/>
        <v>6.8117293092858397E-4</v>
      </c>
      <c r="DN53" s="38">
        <f t="shared" si="113"/>
        <v>6.8117293092858397E-4</v>
      </c>
      <c r="DO53" s="38">
        <f t="shared" si="113"/>
        <v>6.8117293092858397E-4</v>
      </c>
      <c r="DP53" s="38">
        <f t="shared" si="113"/>
        <v>6.8117293092858397E-4</v>
      </c>
      <c r="DQ53" s="38">
        <f t="shared" si="113"/>
        <v>6.8117293092858397E-4</v>
      </c>
      <c r="DR53" s="38">
        <f t="shared" si="113"/>
        <v>6.8117293092858397E-4</v>
      </c>
      <c r="DS53" s="38">
        <f t="shared" si="113"/>
        <v>6.8117293092858397E-4</v>
      </c>
      <c r="DT53" s="38">
        <f t="shared" si="113"/>
        <v>6.8117293092858397E-4</v>
      </c>
      <c r="DU53" s="38">
        <f t="shared" si="113"/>
        <v>6.8117293092858397E-4</v>
      </c>
      <c r="DV53" s="38">
        <f t="shared" si="113"/>
        <v>6.8117293092858397E-4</v>
      </c>
      <c r="DW53" s="38">
        <f t="shared" si="113"/>
        <v>6.8117293092858397E-4</v>
      </c>
    </row>
    <row r="54" spans="1:127" ht="37.5" customHeight="1" x14ac:dyDescent="0.2">
      <c r="A54" s="19"/>
      <c r="B54" s="37" t="s">
        <v>109</v>
      </c>
      <c r="C54" s="492"/>
      <c r="D54" s="493"/>
      <c r="E54" s="493"/>
      <c r="F54" s="291"/>
      <c r="G54" s="40">
        <f>IF(G30-G48*G33/G50*G52&lt;=0,2-ERFC((-G30+G48*G33/G50*G52)/(2*SQRT(G36*G48*G33/G50))),ERFC((G30-G48*G33/G50*G52)/(2*SQRT(G36*G48*G33/G50))))</f>
        <v>1.9999999023436994</v>
      </c>
      <c r="I54" s="71">
        <f>J54/2</f>
        <v>0.9992334079070555</v>
      </c>
      <c r="J54" s="48">
        <f>IF(J30-J48*J33/J50*J52&lt;=0,2-ERFC((-J30+J48*J33/J50*J52)/(2*SQRT(J36*J48*J33/J50))),ERFC((J30-J48*J33/J50*J52)/(2*SQRT(J36*J48*J33/J50))))</f>
        <v>1.998466815814111</v>
      </c>
      <c r="K54" s="48">
        <f t="shared" ref="K54:T54" si="114">IF(K30-K48*K33/K50*K52&lt;=0,2-ERFC((-K30+K48*K33/K50*K52)/(2*SQRT(K36*K48*K33/K50))),ERFC((K30-K48*K33/K50*K52)/(2*SQRT(K36*K48*K33/K50))))</f>
        <v>0</v>
      </c>
      <c r="L54" s="48">
        <f t="shared" si="114"/>
        <v>0</v>
      </c>
      <c r="M54" s="48">
        <f t="shared" si="114"/>
        <v>0</v>
      </c>
      <c r="N54" s="48">
        <f t="shared" si="114"/>
        <v>0</v>
      </c>
      <c r="O54" s="48">
        <f t="shared" si="114"/>
        <v>0</v>
      </c>
      <c r="P54" s="48">
        <f t="shared" si="114"/>
        <v>0</v>
      </c>
      <c r="Q54" s="48">
        <f t="shared" si="114"/>
        <v>0</v>
      </c>
      <c r="R54" s="48">
        <f t="shared" si="114"/>
        <v>0</v>
      </c>
      <c r="S54" s="48">
        <f t="shared" si="114"/>
        <v>0</v>
      </c>
      <c r="T54" s="48">
        <f t="shared" si="114"/>
        <v>0</v>
      </c>
      <c r="U54" s="48">
        <f>IF(U30-U48*U33/U50*U52&lt;=0,2-ERFC((-U30+U48*U33/U50*U52)/(2*SQRT(U36*U48*U33/U50))),ERFC((U30-U48*U33/U50*U52)/(2*SQRT(U36*U48*U33/U50))))</f>
        <v>1.3269046572517739E-47</v>
      </c>
      <c r="V54" s="48">
        <f>IF(V30-V48*V33/V50*V52&lt;=0,2-ERFC((-V30+V48*V33/V50*V52)/(2*SQRT(V36*V48*V33/V50))),ERFC((V30-V48*V33/V50*V52)/(2*SQRT(V36*V48*V33/V50))))</f>
        <v>4.1921581785107285E-261</v>
      </c>
      <c r="W54" s="48">
        <f t="shared" ref="W54:CH54" si="115">IF(W30-W48*W33/W50*W52&lt;=0,2-ERFC((-W30+W48*W33/W50*W52)/(2*SQRT(W36*W48*W33/W50))),ERFC((W30-W48*W33/W50*W52)/(2*SQRT(W36*W48*W33/W50))))</f>
        <v>0</v>
      </c>
      <c r="X54" s="48">
        <f t="shared" si="115"/>
        <v>0</v>
      </c>
      <c r="Y54" s="48">
        <f t="shared" si="115"/>
        <v>0</v>
      </c>
      <c r="Z54" s="48">
        <f t="shared" si="115"/>
        <v>0</v>
      </c>
      <c r="AA54" s="48">
        <f t="shared" si="115"/>
        <v>0</v>
      </c>
      <c r="AB54" s="48">
        <f t="shared" si="115"/>
        <v>0</v>
      </c>
      <c r="AC54" s="48">
        <f t="shared" si="115"/>
        <v>0</v>
      </c>
      <c r="AD54" s="48">
        <f t="shared" si="115"/>
        <v>1.9995825178642579</v>
      </c>
      <c r="AE54" s="48">
        <f t="shared" si="115"/>
        <v>1.8730586487464542</v>
      </c>
      <c r="AF54" s="48">
        <f t="shared" si="115"/>
        <v>0.63391170931702001</v>
      </c>
      <c r="AG54" s="48">
        <f t="shared" si="115"/>
        <v>1.3185038871003293E-2</v>
      </c>
      <c r="AH54" s="48">
        <f t="shared" si="115"/>
        <v>7.4212216115190338E-6</v>
      </c>
      <c r="AI54" s="48">
        <f t="shared" si="115"/>
        <v>8.9477037410400206E-11</v>
      </c>
      <c r="AJ54" s="48">
        <f t="shared" si="115"/>
        <v>2.1342607381915739E-17</v>
      </c>
      <c r="AK54" s="48">
        <f t="shared" si="115"/>
        <v>9.7311420055663392E-26</v>
      </c>
      <c r="AL54" s="48">
        <f t="shared" si="115"/>
        <v>8.3334595496142373E-36</v>
      </c>
      <c r="AM54" s="48">
        <f t="shared" si="115"/>
        <v>1.3269046572517739E-47</v>
      </c>
      <c r="AN54" s="48">
        <f t="shared" si="115"/>
        <v>1.8730586487464542</v>
      </c>
      <c r="AO54" s="48">
        <f t="shared" si="115"/>
        <v>1.9157470867770232</v>
      </c>
      <c r="AP54" s="48">
        <f t="shared" si="115"/>
        <v>1.945992431490714</v>
      </c>
      <c r="AQ54" s="48">
        <f t="shared" si="115"/>
        <v>1.966582094957849</v>
      </c>
      <c r="AR54" s="48">
        <f t="shared" si="115"/>
        <v>1.9800494498387016</v>
      </c>
      <c r="AS54" s="48">
        <f t="shared" si="115"/>
        <v>1.9885130981647932</v>
      </c>
      <c r="AT54" s="48">
        <f t="shared" si="115"/>
        <v>1.9936237354297861</v>
      </c>
      <c r="AU54" s="48">
        <f t="shared" si="115"/>
        <v>1.9965888025727663</v>
      </c>
      <c r="AV54" s="48">
        <f t="shared" si="115"/>
        <v>1.9982416619664849</v>
      </c>
      <c r="AW54" s="48">
        <f t="shared" si="115"/>
        <v>1.9991269387174468</v>
      </c>
      <c r="AX54" s="48">
        <f t="shared" si="115"/>
        <v>1.9982416619664849</v>
      </c>
      <c r="AY54" s="48">
        <f t="shared" si="115"/>
        <v>1.9983577862961177</v>
      </c>
      <c r="AZ54" s="48">
        <f t="shared" si="115"/>
        <v>1.998466815814111</v>
      </c>
      <c r="BA54" s="48">
        <f t="shared" si="115"/>
        <v>1.9985691429496937</v>
      </c>
      <c r="BB54" s="48">
        <f t="shared" si="115"/>
        <v>1.9986651412171539</v>
      </c>
      <c r="BC54" s="48">
        <f t="shared" si="115"/>
        <v>1.9987551659468199</v>
      </c>
      <c r="BD54" s="48">
        <f t="shared" si="115"/>
        <v>1.9988395549990825</v>
      </c>
      <c r="BE54" s="48">
        <f t="shared" si="115"/>
        <v>1.9989186294611243</v>
      </c>
      <c r="BF54" s="48">
        <f t="shared" si="115"/>
        <v>1.9989926943260845</v>
      </c>
      <c r="BG54" s="48">
        <f t="shared" si="115"/>
        <v>1.99906203915444</v>
      </c>
      <c r="BH54" s="48">
        <f t="shared" si="115"/>
        <v>1.9991269387174468</v>
      </c>
      <c r="BI54" s="48">
        <f t="shared" si="115"/>
        <v>1.9984131629277431</v>
      </c>
      <c r="BJ54" s="48">
        <f t="shared" si="115"/>
        <v>1.9984240298371838</v>
      </c>
      <c r="BK54" s="48">
        <f t="shared" si="115"/>
        <v>1.9984348281920443</v>
      </c>
      <c r="BL54" s="48">
        <f t="shared" si="115"/>
        <v>1.9984455583817773</v>
      </c>
      <c r="BM54" s="48">
        <f t="shared" si="115"/>
        <v>1.9984562207939218</v>
      </c>
      <c r="BN54" s="48">
        <f t="shared" si="115"/>
        <v>1.998466815814111</v>
      </c>
      <c r="BO54" s="48">
        <f t="shared" si="115"/>
        <v>1.998477343826079</v>
      </c>
      <c r="BP54" s="48">
        <f t="shared" si="115"/>
        <v>1.998487805211669</v>
      </c>
      <c r="BQ54" s="48">
        <f t="shared" si="115"/>
        <v>1.9984982003508405</v>
      </c>
      <c r="BR54" s="48">
        <f t="shared" si="115"/>
        <v>1.9985085296216762</v>
      </c>
      <c r="BS54" s="48">
        <f t="shared" si="115"/>
        <v>1.9985187934003898</v>
      </c>
      <c r="BT54" s="48">
        <f t="shared" si="115"/>
        <v>1.9985289920613334</v>
      </c>
      <c r="BU54" s="48">
        <f t="shared" si="115"/>
        <v>1.9985391259770044</v>
      </c>
      <c r="BV54" s="48">
        <f t="shared" si="115"/>
        <v>1.9985491955180532</v>
      </c>
      <c r="BW54" s="48">
        <f t="shared" si="115"/>
        <v>1.9985592010532904</v>
      </c>
      <c r="BX54" s="48">
        <f t="shared" si="115"/>
        <v>1.9985691429496937</v>
      </c>
      <c r="BY54" s="48">
        <f t="shared" si="115"/>
        <v>1.9985790215724157</v>
      </c>
      <c r="BZ54" s="48">
        <f t="shared" si="115"/>
        <v>1.9985888372847906</v>
      </c>
      <c r="CA54" s="48">
        <f t="shared" si="115"/>
        <v>1.9985985904483423</v>
      </c>
      <c r="CB54" s="48">
        <f t="shared" si="115"/>
        <v>1.9986082814227903</v>
      </c>
      <c r="CC54" s="48">
        <f t="shared" si="115"/>
        <v>1.9986179105660582</v>
      </c>
      <c r="CD54" s="48">
        <f t="shared" si="115"/>
        <v>1.998466815814111</v>
      </c>
      <c r="CE54" s="48">
        <f t="shared" si="115"/>
        <v>1.9999999678451634</v>
      </c>
      <c r="CF54" s="48">
        <f t="shared" si="115"/>
        <v>1.9999999622880456</v>
      </c>
      <c r="CG54" s="48">
        <f t="shared" si="115"/>
        <v>1.9999999553019336</v>
      </c>
      <c r="CH54" s="48">
        <f t="shared" si="115"/>
        <v>1.9999999373724036</v>
      </c>
      <c r="CI54" s="48">
        <f t="shared" ref="CI54:DW54" si="116">IF(CI30-CI48*CI33/CI50*CI52&lt;=0,2-ERFC((-CI30+CI48*CI33/CI50*CI52)/(2*SQRT(CI36*CI48*CI33/CI50))),ERFC((CI30-CI48*CI33/CI50*CI52)/(2*SQRT(CI36*CI48*CI33/CI50))))</f>
        <v>1.9999999125579615</v>
      </c>
      <c r="CJ54" s="48">
        <f t="shared" si="116"/>
        <v>1.9999998783384969</v>
      </c>
      <c r="CK54" s="48">
        <f t="shared" si="116"/>
        <v>1.9999998313193224</v>
      </c>
      <c r="CL54" s="48">
        <f t="shared" si="116"/>
        <v>1.999999179936512</v>
      </c>
      <c r="CM54" s="48">
        <f t="shared" si="116"/>
        <v>1.9999963460894727</v>
      </c>
      <c r="CN54" s="48">
        <f t="shared" si="116"/>
        <v>1.9999850741669476</v>
      </c>
      <c r="CO54" s="48">
        <f t="shared" si="116"/>
        <v>1.9999440816843941</v>
      </c>
      <c r="CP54" s="48">
        <f t="shared" si="116"/>
        <v>1.9998077809840584</v>
      </c>
      <c r="CQ54" s="48">
        <f t="shared" si="116"/>
        <v>1.9993934165787097</v>
      </c>
      <c r="CR54" s="48">
        <f t="shared" si="116"/>
        <v>1.9982416619664849</v>
      </c>
      <c r="CS54" s="48">
        <f t="shared" si="116"/>
        <v>1.9953145917522626</v>
      </c>
      <c r="CT54" s="48">
        <f t="shared" si="116"/>
        <v>1.9885130981647932</v>
      </c>
      <c r="CU54" s="48">
        <f t="shared" si="116"/>
        <v>1.9740628424484243</v>
      </c>
      <c r="CV54" s="48">
        <f t="shared" si="116"/>
        <v>1.945992431490714</v>
      </c>
      <c r="CW54" s="48">
        <f t="shared" si="116"/>
        <v>1.8961354812402829</v>
      </c>
      <c r="CX54" s="48">
        <f t="shared" si="116"/>
        <v>1.815168521423693</v>
      </c>
      <c r="CY54" s="48">
        <f t="shared" si="116"/>
        <v>1.6949430735180875</v>
      </c>
      <c r="CZ54" s="48">
        <f t="shared" si="116"/>
        <v>1.5317159004786032</v>
      </c>
      <c r="DA54" s="48">
        <f t="shared" si="116"/>
        <v>1.3290891386732713</v>
      </c>
      <c r="DB54" s="48">
        <f t="shared" si="116"/>
        <v>1.0990985789221659</v>
      </c>
      <c r="DC54" s="48">
        <f t="shared" si="116"/>
        <v>0.86040957421443043</v>
      </c>
      <c r="DD54" s="48">
        <f t="shared" si="116"/>
        <v>0.63391170931702001</v>
      </c>
      <c r="DE54" s="48">
        <f t="shared" si="116"/>
        <v>4.3161778661841764E-59</v>
      </c>
      <c r="DF54" s="48">
        <f t="shared" si="116"/>
        <v>1.9115946251537612E-21</v>
      </c>
      <c r="DG54" s="48">
        <f t="shared" si="116"/>
        <v>4.9210077570610923E-9</v>
      </c>
      <c r="DH54" s="48">
        <f t="shared" si="116"/>
        <v>3.7361986753949002E-3</v>
      </c>
      <c r="DI54" s="48">
        <f t="shared" si="116"/>
        <v>0.17457243664214903</v>
      </c>
      <c r="DJ54" s="48">
        <f t="shared" si="116"/>
        <v>0.76326713670528812</v>
      </c>
      <c r="DK54" s="48">
        <f t="shared" si="116"/>
        <v>1.3919409468537887</v>
      </c>
      <c r="DL54" s="48">
        <f t="shared" si="116"/>
        <v>1.7628925525323766</v>
      </c>
      <c r="DM54" s="48">
        <f t="shared" si="116"/>
        <v>1.9762214655311825</v>
      </c>
      <c r="DN54" s="48">
        <f t="shared" si="116"/>
        <v>1.9982416619664849</v>
      </c>
      <c r="DO54" s="48">
        <f t="shared" si="116"/>
        <v>1.999945362616558</v>
      </c>
      <c r="DP54" s="48">
        <f t="shared" si="116"/>
        <v>1.9999985084519583</v>
      </c>
      <c r="DQ54" s="48">
        <f t="shared" si="116"/>
        <v>1.9999999621709537</v>
      </c>
      <c r="DR54" s="48">
        <f t="shared" si="116"/>
        <v>1.9999999990830495</v>
      </c>
      <c r="DS54" s="48">
        <f t="shared" si="116"/>
        <v>1.999999999978421</v>
      </c>
      <c r="DT54" s="48">
        <f t="shared" si="116"/>
        <v>1.9999999999995024</v>
      </c>
      <c r="DU54" s="48">
        <f t="shared" si="116"/>
        <v>1.9999999999999887</v>
      </c>
      <c r="DV54" s="48">
        <f t="shared" si="116"/>
        <v>1.9999999999999998</v>
      </c>
      <c r="DW54" s="48">
        <f t="shared" si="116"/>
        <v>1.9999999999999998</v>
      </c>
    </row>
    <row r="55" spans="1:127" ht="37.5" customHeight="1" x14ac:dyDescent="0.2">
      <c r="A55" s="19"/>
      <c r="B55" s="37" t="s">
        <v>110</v>
      </c>
      <c r="C55" s="492"/>
      <c r="D55" s="493"/>
      <c r="E55" s="493"/>
      <c r="F55" s="39"/>
      <c r="G55" s="38">
        <f>ERF((G34)/(4*(G37*G30)^0.5))</f>
        <v>8.9020707489366038E-2</v>
      </c>
      <c r="H55" s="41"/>
      <c r="I55" s="71">
        <f>J55</f>
        <v>2.5964346333228545E-2</v>
      </c>
      <c r="J55" s="38">
        <f>ERF((J34)/(4*(J37*J30)^0.5))</f>
        <v>2.5964346333228545E-2</v>
      </c>
      <c r="K55" s="38">
        <f t="shared" ref="K55:T55" si="117">ERF((K34)/(4*(K37*K30)^0.5))</f>
        <v>2.8209420407749727E-3</v>
      </c>
      <c r="L55" s="38">
        <f t="shared" si="117"/>
        <v>1.9947093241847345E-3</v>
      </c>
      <c r="M55" s="38">
        <f t="shared" si="117"/>
        <v>1.6286739086527739E-3</v>
      </c>
      <c r="N55" s="38">
        <f t="shared" si="117"/>
        <v>1.4104732242478817E-3</v>
      </c>
      <c r="O55" s="38">
        <f t="shared" si="117"/>
        <v>1.2615657353576683E-3</v>
      </c>
      <c r="P55" s="38">
        <f t="shared" si="117"/>
        <v>1.1516467650270889E-3</v>
      </c>
      <c r="Q55" s="38">
        <f t="shared" si="117"/>
        <v>1.0662177757878872E-3</v>
      </c>
      <c r="R55" s="38">
        <f t="shared" si="117"/>
        <v>9.9735544127559561E-4</v>
      </c>
      <c r="S55" s="38">
        <f t="shared" si="117"/>
        <v>9.4031575491390488E-4</v>
      </c>
      <c r="T55" s="38">
        <f t="shared" si="117"/>
        <v>8.9206187223015831E-4</v>
      </c>
      <c r="U55" s="38">
        <f>ERF((U34)/(4*(U37*U30)^0.5))</f>
        <v>8.9204347379863245E-3</v>
      </c>
      <c r="V55" s="38">
        <f>ERF((V34)/(4*(V37*V30)^0.5))</f>
        <v>6.3077655990903016E-3</v>
      </c>
      <c r="W55" s="38">
        <f t="shared" ref="W55:CH55" si="118">ERF((W34)/(4*(W37*W30)^0.5))</f>
        <v>5.1502869277362476E-3</v>
      </c>
      <c r="X55" s="38">
        <f t="shared" si="118"/>
        <v>4.4602870597080591E-3</v>
      </c>
      <c r="Y55" s="38">
        <f t="shared" si="118"/>
        <v>3.9894061814816457E-3</v>
      </c>
      <c r="Z55" s="38">
        <f t="shared" si="118"/>
        <v>3.6418154567766483E-3</v>
      </c>
      <c r="AA55" s="38">
        <f t="shared" si="118"/>
        <v>3.3716676219956256E-3</v>
      </c>
      <c r="AB55" s="38">
        <f t="shared" si="118"/>
        <v>3.1539074392224384E-3</v>
      </c>
      <c r="AC55" s="38">
        <f t="shared" si="118"/>
        <v>2.9735333104073999E-3</v>
      </c>
      <c r="AD55" s="38">
        <f t="shared" si="118"/>
        <v>2.8203603304328015E-2</v>
      </c>
      <c r="AE55" s="38">
        <f t="shared" si="118"/>
        <v>1.9945036390476088E-2</v>
      </c>
      <c r="AF55" s="38">
        <f t="shared" si="118"/>
        <v>1.6285619443116406E-2</v>
      </c>
      <c r="AG55" s="38">
        <f t="shared" si="118"/>
        <v>1.410400500127445E-2</v>
      </c>
      <c r="AH55" s="38">
        <f t="shared" si="118"/>
        <v>1.2615136977203435E-2</v>
      </c>
      <c r="AI55" s="38">
        <f t="shared" si="118"/>
        <v>1.1516071784052565E-2</v>
      </c>
      <c r="AJ55" s="38">
        <f t="shared" si="118"/>
        <v>1.0661863612832372E-2</v>
      </c>
      <c r="AK55" s="38">
        <f t="shared" si="118"/>
        <v>9.9732972880759441E-3</v>
      </c>
      <c r="AL55" s="38">
        <f t="shared" si="118"/>
        <v>9.4029420645961714E-3</v>
      </c>
      <c r="AM55" s="38">
        <f t="shared" si="118"/>
        <v>8.9204347379863245E-3</v>
      </c>
      <c r="AN55" s="38">
        <f t="shared" si="118"/>
        <v>1.9945036390476088E-2</v>
      </c>
      <c r="AO55" s="38">
        <f t="shared" si="118"/>
        <v>2.0463063389618792E-2</v>
      </c>
      <c r="AP55" s="38">
        <f t="shared" si="118"/>
        <v>2.1023671026752257E-2</v>
      </c>
      <c r="AQ55" s="38">
        <f t="shared" si="118"/>
        <v>2.163303174336129E-2</v>
      </c>
      <c r="AR55" s="38">
        <f t="shared" si="118"/>
        <v>2.2298647944327364E-2</v>
      </c>
      <c r="AS55" s="38">
        <f t="shared" si="118"/>
        <v>2.3029744678024339E-2</v>
      </c>
      <c r="AT55" s="38">
        <f t="shared" si="118"/>
        <v>2.3837814003919461E-2</v>
      </c>
      <c r="AU55" s="38">
        <f t="shared" si="118"/>
        <v>2.4737385544881245E-2</v>
      </c>
      <c r="AV55" s="38">
        <f t="shared" si="118"/>
        <v>2.5747143400456123E-2</v>
      </c>
      <c r="AW55" s="38">
        <f t="shared" si="118"/>
        <v>2.6891589857170595E-2</v>
      </c>
      <c r="AX55" s="38">
        <f t="shared" si="118"/>
        <v>2.5747143400456123E-2</v>
      </c>
      <c r="AY55" s="38">
        <f t="shared" si="118"/>
        <v>2.5855060638447124E-2</v>
      </c>
      <c r="AZ55" s="38">
        <f t="shared" si="118"/>
        <v>2.5964346333228545E-2</v>
      </c>
      <c r="BA55" s="38">
        <f t="shared" si="118"/>
        <v>2.6075029652919149E-2</v>
      </c>
      <c r="BB55" s="38">
        <f t="shared" si="118"/>
        <v>2.6187140643514756E-2</v>
      </c>
      <c r="BC55" s="38">
        <f t="shared" si="118"/>
        <v>2.6300710263153632E-2</v>
      </c>
      <c r="BD55" s="38">
        <f t="shared" si="118"/>
        <v>2.6415770418030827E-2</v>
      </c>
      <c r="BE55" s="38">
        <f t="shared" si="118"/>
        <v>2.6532354000056112E-2</v>
      </c>
      <c r="BF55" s="38">
        <f t="shared" si="118"/>
        <v>2.6650494926356388E-2</v>
      </c>
      <c r="BG55" s="38">
        <f t="shared" si="118"/>
        <v>2.6770228180730382E-2</v>
      </c>
      <c r="BH55" s="38">
        <f t="shared" si="118"/>
        <v>2.6891589857170595E-2</v>
      </c>
      <c r="BI55" s="38">
        <f t="shared" si="118"/>
        <v>2.5909530625916184E-2</v>
      </c>
      <c r="BJ55" s="38">
        <f t="shared" si="118"/>
        <v>2.5920465993047249E-2</v>
      </c>
      <c r="BK55" s="38">
        <f t="shared" si="118"/>
        <v>2.5931415218007008E-2</v>
      </c>
      <c r="BL55" s="38">
        <f t="shared" si="118"/>
        <v>2.5942378330089041E-2</v>
      </c>
      <c r="BM55" s="38">
        <f t="shared" si="118"/>
        <v>2.595335535867373E-2</v>
      </c>
      <c r="BN55" s="38">
        <f t="shared" si="118"/>
        <v>2.5964346333228545E-2</v>
      </c>
      <c r="BO55" s="38">
        <f t="shared" si="118"/>
        <v>2.5975351283308374E-2</v>
      </c>
      <c r="BP55" s="38">
        <f t="shared" si="118"/>
        <v>2.5986370238555871E-2</v>
      </c>
      <c r="BQ55" s="38">
        <f t="shared" si="118"/>
        <v>2.5997403228701789E-2</v>
      </c>
      <c r="BR55" s="38">
        <f t="shared" si="118"/>
        <v>2.6008450283565326E-2</v>
      </c>
      <c r="BS55" s="38">
        <f t="shared" si="118"/>
        <v>2.6019511433054424E-2</v>
      </c>
      <c r="BT55" s="38">
        <f t="shared" si="118"/>
        <v>2.6030586707166167E-2</v>
      </c>
      <c r="BU55" s="38">
        <f t="shared" si="118"/>
        <v>2.6041676135987079E-2</v>
      </c>
      <c r="BV55" s="38">
        <f t="shared" si="118"/>
        <v>2.6052779749693486E-2</v>
      </c>
      <c r="BW55" s="38">
        <f t="shared" si="118"/>
        <v>2.6063897578551858E-2</v>
      </c>
      <c r="BX55" s="38">
        <f t="shared" si="118"/>
        <v>2.6075029652919149E-2</v>
      </c>
      <c r="BY55" s="38">
        <f t="shared" si="118"/>
        <v>2.6086176003243155E-2</v>
      </c>
      <c r="BZ55" s="38">
        <f t="shared" si="118"/>
        <v>2.609733666006285E-2</v>
      </c>
      <c r="CA55" s="38">
        <f t="shared" si="118"/>
        <v>2.6108511654008761E-2</v>
      </c>
      <c r="CB55" s="38">
        <f t="shared" si="118"/>
        <v>2.6119701015803302E-2</v>
      </c>
      <c r="CC55" s="38">
        <f t="shared" si="118"/>
        <v>2.6130904776261118E-2</v>
      </c>
      <c r="CD55" s="38">
        <f t="shared" si="118"/>
        <v>2.5964346333228545E-2</v>
      </c>
      <c r="CE55" s="38">
        <f t="shared" si="118"/>
        <v>0.73644752271702729</v>
      </c>
      <c r="CF55" s="38">
        <f t="shared" si="118"/>
        <v>0.22717000731555245</v>
      </c>
      <c r="CG55" s="38">
        <f t="shared" si="118"/>
        <v>0.16174351361417375</v>
      </c>
      <c r="CH55" s="38">
        <f t="shared" si="118"/>
        <v>0.11476608552679837</v>
      </c>
      <c r="CI55" s="38">
        <f t="shared" ref="CI55:DW55" si="119">ERF((CI34)/(4*(CI37*CI30)^0.5))</f>
        <v>9.3814384245071727E-2</v>
      </c>
      <c r="CJ55" s="38">
        <f t="shared" si="119"/>
        <v>8.1292594571711174E-2</v>
      </c>
      <c r="CK55" s="38">
        <f t="shared" si="119"/>
        <v>7.27355264747679E-2</v>
      </c>
      <c r="CL55" s="38">
        <f t="shared" si="119"/>
        <v>5.1467483149355737E-2</v>
      </c>
      <c r="CM55" s="38">
        <f t="shared" si="119"/>
        <v>4.2032748194438148E-2</v>
      </c>
      <c r="CN55" s="38">
        <f t="shared" si="119"/>
        <v>3.6405639733927311E-2</v>
      </c>
      <c r="CO55" s="38">
        <f t="shared" si="119"/>
        <v>3.2564454860463055E-2</v>
      </c>
      <c r="CP55" s="38">
        <f t="shared" si="119"/>
        <v>2.9728520174748828E-2</v>
      </c>
      <c r="CQ55" s="38">
        <f t="shared" si="119"/>
        <v>2.7524171533585075E-2</v>
      </c>
      <c r="CR55" s="38">
        <f t="shared" si="119"/>
        <v>2.5747143400456123E-2</v>
      </c>
      <c r="CS55" s="38">
        <f t="shared" si="119"/>
        <v>2.4275107796749632E-2</v>
      </c>
      <c r="CT55" s="38">
        <f t="shared" si="119"/>
        <v>2.3029744678024339E-2</v>
      </c>
      <c r="CU55" s="38">
        <f t="shared" si="119"/>
        <v>2.1958277210194631E-2</v>
      </c>
      <c r="CV55" s="38">
        <f t="shared" si="119"/>
        <v>2.1023671026752257E-2</v>
      </c>
      <c r="CW55" s="38">
        <f t="shared" si="119"/>
        <v>2.019906958452642E-2</v>
      </c>
      <c r="CX55" s="38">
        <f t="shared" si="119"/>
        <v>1.9464459010229199E-2</v>
      </c>
      <c r="CY55" s="38">
        <f t="shared" si="119"/>
        <v>1.8804578270817624E-2</v>
      </c>
      <c r="CZ55" s="38">
        <f t="shared" si="119"/>
        <v>1.8207559978790821E-2</v>
      </c>
      <c r="DA55" s="38">
        <f t="shared" si="119"/>
        <v>1.7664017949230792E-2</v>
      </c>
      <c r="DB55" s="38">
        <f t="shared" si="119"/>
        <v>1.7166417732653063E-2</v>
      </c>
      <c r="DC55" s="38">
        <f t="shared" si="119"/>
        <v>1.6708631932743728E-2</v>
      </c>
      <c r="DD55" s="38">
        <f t="shared" si="119"/>
        <v>1.6285619443116406E-2</v>
      </c>
      <c r="DE55" s="38">
        <f t="shared" si="119"/>
        <v>2.5747143400456123E-2</v>
      </c>
      <c r="DF55" s="38">
        <f t="shared" si="119"/>
        <v>2.5747143400456123E-2</v>
      </c>
      <c r="DG55" s="38">
        <f t="shared" si="119"/>
        <v>2.5747143400456123E-2</v>
      </c>
      <c r="DH55" s="38">
        <f t="shared" si="119"/>
        <v>2.5747143400456123E-2</v>
      </c>
      <c r="DI55" s="38">
        <f t="shared" si="119"/>
        <v>2.5747143400456123E-2</v>
      </c>
      <c r="DJ55" s="38">
        <f t="shared" si="119"/>
        <v>2.5747143400456123E-2</v>
      </c>
      <c r="DK55" s="38">
        <f t="shared" si="119"/>
        <v>2.5747143400456123E-2</v>
      </c>
      <c r="DL55" s="38">
        <f t="shared" si="119"/>
        <v>2.5747143400456123E-2</v>
      </c>
      <c r="DM55" s="38">
        <f t="shared" si="119"/>
        <v>2.5747143400456123E-2</v>
      </c>
      <c r="DN55" s="38">
        <f t="shared" si="119"/>
        <v>2.5747143400456123E-2</v>
      </c>
      <c r="DO55" s="38">
        <f t="shared" si="119"/>
        <v>2.5747143400456123E-2</v>
      </c>
      <c r="DP55" s="38">
        <f t="shared" si="119"/>
        <v>2.5747143400456123E-2</v>
      </c>
      <c r="DQ55" s="38">
        <f t="shared" si="119"/>
        <v>2.5747143400456123E-2</v>
      </c>
      <c r="DR55" s="38">
        <f t="shared" si="119"/>
        <v>2.5747143400456123E-2</v>
      </c>
      <c r="DS55" s="38">
        <f t="shared" si="119"/>
        <v>2.5747143400456123E-2</v>
      </c>
      <c r="DT55" s="38">
        <f t="shared" si="119"/>
        <v>2.5747143400456123E-2</v>
      </c>
      <c r="DU55" s="38">
        <f t="shared" si="119"/>
        <v>2.5747143400456123E-2</v>
      </c>
      <c r="DV55" s="38">
        <f t="shared" si="119"/>
        <v>2.5747143400456123E-2</v>
      </c>
      <c r="DW55" s="38">
        <f t="shared" si="119"/>
        <v>2.5747143400456123E-2</v>
      </c>
    </row>
    <row r="56" spans="1:127" ht="37.5" customHeight="1" x14ac:dyDescent="0.2">
      <c r="B56" s="37" t="s">
        <v>111</v>
      </c>
      <c r="C56" s="492"/>
      <c r="D56" s="493"/>
      <c r="E56" s="493"/>
      <c r="F56" s="39"/>
      <c r="G56" s="38">
        <f>ERF((G35)/(2*(G38*G30)^0.5))</f>
        <v>8.9020707489366038E-2</v>
      </c>
      <c r="J56" s="38">
        <f>ERF((J35)/(2*(J38*J30)^0.5))</f>
        <v>2.5964346333228545E-2</v>
      </c>
      <c r="K56" s="38">
        <f t="shared" ref="K56:T56" si="120">ERF((K35)/(2*(K38*K30)^0.5))</f>
        <v>2.8209420407749727E-3</v>
      </c>
      <c r="L56" s="38">
        <f t="shared" si="120"/>
        <v>1.9947093241847345E-3</v>
      </c>
      <c r="M56" s="38">
        <f t="shared" si="120"/>
        <v>1.6286739086527739E-3</v>
      </c>
      <c r="N56" s="38">
        <f t="shared" si="120"/>
        <v>1.4104732242478817E-3</v>
      </c>
      <c r="O56" s="38">
        <f t="shared" si="120"/>
        <v>1.2615657353576683E-3</v>
      </c>
      <c r="P56" s="38">
        <f t="shared" si="120"/>
        <v>1.1516467650270889E-3</v>
      </c>
      <c r="Q56" s="38">
        <f t="shared" si="120"/>
        <v>1.0662177757878872E-3</v>
      </c>
      <c r="R56" s="38">
        <f t="shared" si="120"/>
        <v>9.9735544127559561E-4</v>
      </c>
      <c r="S56" s="38">
        <f t="shared" si="120"/>
        <v>9.4031575491390488E-4</v>
      </c>
      <c r="T56" s="38">
        <f t="shared" si="120"/>
        <v>8.9206187223015831E-4</v>
      </c>
      <c r="U56" s="38">
        <f>ERF((U35)/(2*(U38*U30)^0.5))</f>
        <v>8.9204347379863245E-3</v>
      </c>
      <c r="V56" s="38">
        <f>ERF((V35)/(2*(V38*V30)^0.5))</f>
        <v>6.3077655990903016E-3</v>
      </c>
      <c r="W56" s="38">
        <f t="shared" ref="W56:CH56" si="121">ERF((W35)/(2*(W38*W30)^0.5))</f>
        <v>5.1502869277362476E-3</v>
      </c>
      <c r="X56" s="38">
        <f t="shared" si="121"/>
        <v>4.4602870597080591E-3</v>
      </c>
      <c r="Y56" s="38">
        <f t="shared" si="121"/>
        <v>3.9894061814816457E-3</v>
      </c>
      <c r="Z56" s="38">
        <f t="shared" si="121"/>
        <v>3.6418154567766483E-3</v>
      </c>
      <c r="AA56" s="38">
        <f t="shared" si="121"/>
        <v>3.3716676219956256E-3</v>
      </c>
      <c r="AB56" s="38">
        <f t="shared" si="121"/>
        <v>3.1539074392224384E-3</v>
      </c>
      <c r="AC56" s="38">
        <f t="shared" si="121"/>
        <v>2.9735333104073999E-3</v>
      </c>
      <c r="AD56" s="38">
        <f t="shared" si="121"/>
        <v>2.8203603304328015E-2</v>
      </c>
      <c r="AE56" s="38">
        <f t="shared" si="121"/>
        <v>1.9945036390476088E-2</v>
      </c>
      <c r="AF56" s="38">
        <f t="shared" si="121"/>
        <v>1.6285619443116406E-2</v>
      </c>
      <c r="AG56" s="38">
        <f t="shared" si="121"/>
        <v>1.410400500127445E-2</v>
      </c>
      <c r="AH56" s="38">
        <f t="shared" si="121"/>
        <v>1.2615136977203435E-2</v>
      </c>
      <c r="AI56" s="38">
        <f t="shared" si="121"/>
        <v>1.1516071784052565E-2</v>
      </c>
      <c r="AJ56" s="38">
        <f t="shared" si="121"/>
        <v>1.0661863612832372E-2</v>
      </c>
      <c r="AK56" s="38">
        <f t="shared" si="121"/>
        <v>9.9732972880759441E-3</v>
      </c>
      <c r="AL56" s="38">
        <f t="shared" si="121"/>
        <v>9.4029420645961714E-3</v>
      </c>
      <c r="AM56" s="38">
        <f t="shared" si="121"/>
        <v>8.9204347379863245E-3</v>
      </c>
      <c r="AN56" s="38">
        <f t="shared" si="121"/>
        <v>1.9945036390476088E-2</v>
      </c>
      <c r="AO56" s="38">
        <f t="shared" si="121"/>
        <v>2.0463063389618792E-2</v>
      </c>
      <c r="AP56" s="38">
        <f t="shared" si="121"/>
        <v>2.1023671026752257E-2</v>
      </c>
      <c r="AQ56" s="38">
        <f t="shared" si="121"/>
        <v>2.163303174336129E-2</v>
      </c>
      <c r="AR56" s="38">
        <f t="shared" si="121"/>
        <v>2.2298647944327364E-2</v>
      </c>
      <c r="AS56" s="38">
        <f t="shared" si="121"/>
        <v>2.3029744678024339E-2</v>
      </c>
      <c r="AT56" s="38">
        <f t="shared" si="121"/>
        <v>2.3837814003919461E-2</v>
      </c>
      <c r="AU56" s="38">
        <f t="shared" si="121"/>
        <v>2.4737385544881245E-2</v>
      </c>
      <c r="AV56" s="38">
        <f t="shared" si="121"/>
        <v>2.5747143400456123E-2</v>
      </c>
      <c r="AW56" s="38">
        <f t="shared" si="121"/>
        <v>2.6891589857170595E-2</v>
      </c>
      <c r="AX56" s="38">
        <f t="shared" si="121"/>
        <v>2.5747143400456123E-2</v>
      </c>
      <c r="AY56" s="38">
        <f t="shared" si="121"/>
        <v>2.5855060638447124E-2</v>
      </c>
      <c r="AZ56" s="38">
        <f t="shared" si="121"/>
        <v>2.5964346333228545E-2</v>
      </c>
      <c r="BA56" s="38">
        <f t="shared" si="121"/>
        <v>2.6075029652919149E-2</v>
      </c>
      <c r="BB56" s="38">
        <f t="shared" si="121"/>
        <v>2.6187140643514756E-2</v>
      </c>
      <c r="BC56" s="38">
        <f t="shared" si="121"/>
        <v>2.6300710263153632E-2</v>
      </c>
      <c r="BD56" s="38">
        <f t="shared" si="121"/>
        <v>2.6415770418030827E-2</v>
      </c>
      <c r="BE56" s="38">
        <f t="shared" si="121"/>
        <v>2.6532354000056112E-2</v>
      </c>
      <c r="BF56" s="38">
        <f t="shared" si="121"/>
        <v>2.6650494926356388E-2</v>
      </c>
      <c r="BG56" s="38">
        <f t="shared" si="121"/>
        <v>2.6770228180730382E-2</v>
      </c>
      <c r="BH56" s="38">
        <f t="shared" si="121"/>
        <v>2.6891589857170595E-2</v>
      </c>
      <c r="BI56" s="38">
        <f t="shared" si="121"/>
        <v>2.5909530625916184E-2</v>
      </c>
      <c r="BJ56" s="38">
        <f t="shared" si="121"/>
        <v>2.5920465993047249E-2</v>
      </c>
      <c r="BK56" s="38">
        <f t="shared" si="121"/>
        <v>2.5931415218007008E-2</v>
      </c>
      <c r="BL56" s="38">
        <f t="shared" si="121"/>
        <v>2.5942378330089041E-2</v>
      </c>
      <c r="BM56" s="38">
        <f t="shared" si="121"/>
        <v>2.595335535867373E-2</v>
      </c>
      <c r="BN56" s="38">
        <f t="shared" si="121"/>
        <v>2.5964346333228545E-2</v>
      </c>
      <c r="BO56" s="38">
        <f t="shared" si="121"/>
        <v>2.5975351283308374E-2</v>
      </c>
      <c r="BP56" s="38">
        <f t="shared" si="121"/>
        <v>2.5986370238555871E-2</v>
      </c>
      <c r="BQ56" s="38">
        <f t="shared" si="121"/>
        <v>2.5997403228701789E-2</v>
      </c>
      <c r="BR56" s="38">
        <f t="shared" si="121"/>
        <v>2.6008450283565326E-2</v>
      </c>
      <c r="BS56" s="38">
        <f t="shared" si="121"/>
        <v>2.6019511433054424E-2</v>
      </c>
      <c r="BT56" s="38">
        <f t="shared" si="121"/>
        <v>2.6030586707166167E-2</v>
      </c>
      <c r="BU56" s="38">
        <f t="shared" si="121"/>
        <v>2.6041676135987079E-2</v>
      </c>
      <c r="BV56" s="38">
        <f t="shared" si="121"/>
        <v>2.6052779749693486E-2</v>
      </c>
      <c r="BW56" s="38">
        <f t="shared" si="121"/>
        <v>2.6063897578551858E-2</v>
      </c>
      <c r="BX56" s="38">
        <f t="shared" si="121"/>
        <v>2.6075029652919149E-2</v>
      </c>
      <c r="BY56" s="38">
        <f t="shared" si="121"/>
        <v>2.6086176003243155E-2</v>
      </c>
      <c r="BZ56" s="38">
        <f t="shared" si="121"/>
        <v>2.609733666006285E-2</v>
      </c>
      <c r="CA56" s="38">
        <f t="shared" si="121"/>
        <v>2.6108511654008761E-2</v>
      </c>
      <c r="CB56" s="38">
        <f t="shared" si="121"/>
        <v>2.6119701015803302E-2</v>
      </c>
      <c r="CC56" s="38">
        <f t="shared" si="121"/>
        <v>2.6130904776261118E-2</v>
      </c>
      <c r="CD56" s="38">
        <f t="shared" si="121"/>
        <v>2.5964346333228545E-2</v>
      </c>
      <c r="CE56" s="38">
        <f t="shared" si="121"/>
        <v>0.73644752271702729</v>
      </c>
      <c r="CF56" s="38">
        <f t="shared" si="121"/>
        <v>0.22717000731555245</v>
      </c>
      <c r="CG56" s="38">
        <f t="shared" si="121"/>
        <v>0.16174351361417375</v>
      </c>
      <c r="CH56" s="38">
        <f t="shared" si="121"/>
        <v>0.11476608552679837</v>
      </c>
      <c r="CI56" s="38">
        <f t="shared" ref="CI56:DW56" si="122">ERF((CI35)/(2*(CI38*CI30)^0.5))</f>
        <v>9.3814384245071727E-2</v>
      </c>
      <c r="CJ56" s="38">
        <f t="shared" si="122"/>
        <v>8.1292594571711174E-2</v>
      </c>
      <c r="CK56" s="38">
        <f t="shared" si="122"/>
        <v>7.27355264747679E-2</v>
      </c>
      <c r="CL56" s="38">
        <f t="shared" si="122"/>
        <v>5.1467483149355737E-2</v>
      </c>
      <c r="CM56" s="38">
        <f t="shared" si="122"/>
        <v>4.2032748194438148E-2</v>
      </c>
      <c r="CN56" s="38">
        <f t="shared" si="122"/>
        <v>3.6405639733927311E-2</v>
      </c>
      <c r="CO56" s="38">
        <f t="shared" si="122"/>
        <v>3.2564454860463055E-2</v>
      </c>
      <c r="CP56" s="38">
        <f t="shared" si="122"/>
        <v>2.9728520174748828E-2</v>
      </c>
      <c r="CQ56" s="38">
        <f t="shared" si="122"/>
        <v>2.7524171533585075E-2</v>
      </c>
      <c r="CR56" s="38">
        <f t="shared" si="122"/>
        <v>2.5747143400456123E-2</v>
      </c>
      <c r="CS56" s="38">
        <f t="shared" si="122"/>
        <v>2.4275107796749632E-2</v>
      </c>
      <c r="CT56" s="38">
        <f t="shared" si="122"/>
        <v>2.3029744678024339E-2</v>
      </c>
      <c r="CU56" s="38">
        <f t="shared" si="122"/>
        <v>2.1958277210194631E-2</v>
      </c>
      <c r="CV56" s="38">
        <f t="shared" si="122"/>
        <v>2.1023671026752257E-2</v>
      </c>
      <c r="CW56" s="38">
        <f t="shared" si="122"/>
        <v>2.019906958452642E-2</v>
      </c>
      <c r="CX56" s="38">
        <f t="shared" si="122"/>
        <v>1.9464459010229199E-2</v>
      </c>
      <c r="CY56" s="38">
        <f t="shared" si="122"/>
        <v>1.8804578270817624E-2</v>
      </c>
      <c r="CZ56" s="38">
        <f t="shared" si="122"/>
        <v>1.8207559978790821E-2</v>
      </c>
      <c r="DA56" s="38">
        <f t="shared" si="122"/>
        <v>1.7664017949230792E-2</v>
      </c>
      <c r="DB56" s="38">
        <f t="shared" si="122"/>
        <v>1.7166417732653063E-2</v>
      </c>
      <c r="DC56" s="38">
        <f t="shared" si="122"/>
        <v>1.6708631932743728E-2</v>
      </c>
      <c r="DD56" s="38">
        <f t="shared" si="122"/>
        <v>1.6285619443116406E-2</v>
      </c>
      <c r="DE56" s="38">
        <f t="shared" si="122"/>
        <v>2.5747143400456123E-2</v>
      </c>
      <c r="DF56" s="38">
        <f t="shared" si="122"/>
        <v>2.5747143400456123E-2</v>
      </c>
      <c r="DG56" s="38">
        <f t="shared" si="122"/>
        <v>2.5747143400456123E-2</v>
      </c>
      <c r="DH56" s="38">
        <f t="shared" si="122"/>
        <v>2.5747143400456123E-2</v>
      </c>
      <c r="DI56" s="38">
        <f t="shared" si="122"/>
        <v>2.5747143400456123E-2</v>
      </c>
      <c r="DJ56" s="38">
        <f t="shared" si="122"/>
        <v>2.5747143400456123E-2</v>
      </c>
      <c r="DK56" s="38">
        <f t="shared" si="122"/>
        <v>2.5747143400456123E-2</v>
      </c>
      <c r="DL56" s="38">
        <f t="shared" si="122"/>
        <v>2.5747143400456123E-2</v>
      </c>
      <c r="DM56" s="38">
        <f t="shared" si="122"/>
        <v>2.5747143400456123E-2</v>
      </c>
      <c r="DN56" s="38">
        <f t="shared" si="122"/>
        <v>2.5747143400456123E-2</v>
      </c>
      <c r="DO56" s="38">
        <f t="shared" si="122"/>
        <v>2.5747143400456123E-2</v>
      </c>
      <c r="DP56" s="38">
        <f t="shared" si="122"/>
        <v>2.5747143400456123E-2</v>
      </c>
      <c r="DQ56" s="38">
        <f t="shared" si="122"/>
        <v>2.5747143400456123E-2</v>
      </c>
      <c r="DR56" s="38">
        <f t="shared" si="122"/>
        <v>2.5747143400456123E-2</v>
      </c>
      <c r="DS56" s="38">
        <f t="shared" si="122"/>
        <v>2.5747143400456123E-2</v>
      </c>
      <c r="DT56" s="38">
        <f t="shared" si="122"/>
        <v>2.5747143400456123E-2</v>
      </c>
      <c r="DU56" s="38">
        <f t="shared" si="122"/>
        <v>2.5747143400456123E-2</v>
      </c>
      <c r="DV56" s="38">
        <f t="shared" si="122"/>
        <v>2.5747143400456123E-2</v>
      </c>
      <c r="DW56" s="38">
        <f t="shared" si="122"/>
        <v>2.5747143400456123E-2</v>
      </c>
    </row>
  </sheetData>
  <mergeCells count="32">
    <mergeCell ref="C55:E55"/>
    <mergeCell ref="C56:E56"/>
    <mergeCell ref="C49:E49"/>
    <mergeCell ref="C50:E50"/>
    <mergeCell ref="C51:E51"/>
    <mergeCell ref="C52:E52"/>
    <mergeCell ref="C53:E53"/>
    <mergeCell ref="C54:E54"/>
    <mergeCell ref="C48:E48"/>
    <mergeCell ref="C37:E37"/>
    <mergeCell ref="C38:E38"/>
    <mergeCell ref="C39:E39"/>
    <mergeCell ref="C40:E40"/>
    <mergeCell ref="C41:E41"/>
    <mergeCell ref="C42:E42"/>
    <mergeCell ref="C43:E43"/>
    <mergeCell ref="C44:E44"/>
    <mergeCell ref="C45:E45"/>
    <mergeCell ref="C46:E46"/>
    <mergeCell ref="C47:E47"/>
    <mergeCell ref="C36:E36"/>
    <mergeCell ref="E23:F23"/>
    <mergeCell ref="C26:E26"/>
    <mergeCell ref="C27:E27"/>
    <mergeCell ref="C28:E28"/>
    <mergeCell ref="C29:E29"/>
    <mergeCell ref="C30:E30"/>
    <mergeCell ref="C31:E31"/>
    <mergeCell ref="C32:E32"/>
    <mergeCell ref="C33:E33"/>
    <mergeCell ref="C34:E34"/>
    <mergeCell ref="C35:E35"/>
  </mergeCells>
  <phoneticPr fontId="2"/>
  <conditionalFormatting sqref="G29">
    <cfRule type="expression" dxfId="359" priority="15">
      <formula>$A$29&gt;0</formula>
    </cfRule>
  </conditionalFormatting>
  <conditionalFormatting sqref="G30">
    <cfRule type="expression" dxfId="358" priority="14">
      <formula>A30&gt;0</formula>
    </cfRule>
  </conditionalFormatting>
  <conditionalFormatting sqref="G42">
    <cfRule type="expression" dxfId="357" priority="13">
      <formula>$A42&gt;0</formula>
    </cfRule>
  </conditionalFormatting>
  <conditionalFormatting sqref="G44">
    <cfRule type="expression" dxfId="356" priority="12">
      <formula>$A$44&gt;0</formula>
    </cfRule>
  </conditionalFormatting>
  <conditionalFormatting sqref="G45">
    <cfRule type="expression" dxfId="355" priority="11">
      <formula>$A$45&gt;0</formula>
    </cfRule>
  </conditionalFormatting>
  <conditionalFormatting sqref="G46">
    <cfRule type="expression" dxfId="354" priority="10">
      <formula>$A$46&gt;0</formula>
    </cfRule>
  </conditionalFormatting>
  <conditionalFormatting sqref="G34">
    <cfRule type="expression" dxfId="353" priority="9">
      <formula>$A$34&gt;0</formula>
    </cfRule>
  </conditionalFormatting>
  <conditionalFormatting sqref="H36 G35:G38">
    <cfRule type="expression" dxfId="352" priority="8">
      <formula>$A$35&gt;0</formula>
    </cfRule>
  </conditionalFormatting>
  <conditionalFormatting sqref="G33">
    <cfRule type="expression" dxfId="351" priority="7">
      <formula>$A$33&gt;0</formula>
    </cfRule>
  </conditionalFormatting>
  <conditionalFormatting sqref="G40:G41">
    <cfRule type="expression" dxfId="350" priority="6">
      <formula>$A$40&gt;0</formula>
    </cfRule>
  </conditionalFormatting>
  <conditionalFormatting sqref="G41">
    <cfRule type="expression" dxfId="349" priority="5">
      <formula>$A$41&gt;0</formula>
    </cfRule>
  </conditionalFormatting>
  <conditionalFormatting sqref="G39">
    <cfRule type="expression" dxfId="348" priority="4">
      <formula>$A$39&gt;0</formula>
    </cfRule>
  </conditionalFormatting>
  <conditionalFormatting sqref="G51">
    <cfRule type="expression" dxfId="347" priority="3">
      <formula>$A$51&gt;0</formula>
    </cfRule>
  </conditionalFormatting>
  <conditionalFormatting sqref="G43">
    <cfRule type="expression" dxfId="346" priority="2">
      <formula>$A$40&gt;0</formula>
    </cfRule>
  </conditionalFormatting>
  <conditionalFormatting sqref="G43">
    <cfRule type="expression" dxfId="345" priority="1">
      <formula>$A$41&gt;0</formula>
    </cfRule>
  </conditionalFormatting>
  <pageMargins left="0.7" right="0.7" top="0.75" bottom="0.75" header="0.3" footer="0.3"/>
  <pageSetup paperSize="9" orientation="portrait" horizontalDpi="300" verticalDpi="300" r:id="rId1"/>
  <drawing r:id="rId2"/>
  <legacyDrawing r:id="rId3"/>
  <oleObjects>
    <mc:AlternateContent xmlns:mc="http://schemas.openxmlformats.org/markup-compatibility/2006">
      <mc:Choice Requires="x14">
        <oleObject progId="Equation.3" shapeId="11265" r:id="rId4">
          <objectPr defaultSize="0" autoPict="0" r:id="rId5">
            <anchor moveWithCells="1" sizeWithCells="1">
              <from>
                <xdr:col>2</xdr:col>
                <xdr:colOff>107950</xdr:colOff>
                <xdr:row>52</xdr:row>
                <xdr:rowOff>57150</xdr:rowOff>
              </from>
              <to>
                <xdr:col>4</xdr:col>
                <xdr:colOff>781050</xdr:colOff>
                <xdr:row>53</xdr:row>
                <xdr:rowOff>0</xdr:rowOff>
              </to>
            </anchor>
          </objectPr>
        </oleObject>
      </mc:Choice>
      <mc:Fallback>
        <oleObject progId="Equation.3" shapeId="11265" r:id="rId4"/>
      </mc:Fallback>
    </mc:AlternateContent>
    <mc:AlternateContent xmlns:mc="http://schemas.openxmlformats.org/markup-compatibility/2006">
      <mc:Choice Requires="x14">
        <oleObject progId="Equation.3" shapeId="11266" r:id="rId6">
          <objectPr defaultSize="0" autoPict="0" r:id="rId7">
            <anchor moveWithCells="1" sizeWithCells="1">
              <from>
                <xdr:col>1</xdr:col>
                <xdr:colOff>1003300</xdr:colOff>
                <xdr:row>53</xdr:row>
                <xdr:rowOff>38100</xdr:rowOff>
              </from>
              <to>
                <xdr:col>5</xdr:col>
                <xdr:colOff>0</xdr:colOff>
                <xdr:row>54</xdr:row>
                <xdr:rowOff>0</xdr:rowOff>
              </to>
            </anchor>
          </objectPr>
        </oleObject>
      </mc:Choice>
      <mc:Fallback>
        <oleObject progId="Equation.3" shapeId="11266" r:id="rId6"/>
      </mc:Fallback>
    </mc:AlternateContent>
    <mc:AlternateContent xmlns:mc="http://schemas.openxmlformats.org/markup-compatibility/2006">
      <mc:Choice Requires="x14">
        <oleObject progId="Equation.3" shapeId="11267" r:id="rId8">
          <objectPr defaultSize="0" autoPict="0" r:id="rId9">
            <anchor moveWithCells="1" sizeWithCells="1">
              <from>
                <xdr:col>2</xdr:col>
                <xdr:colOff>95250</xdr:colOff>
                <xdr:row>51</xdr:row>
                <xdr:rowOff>19050</xdr:rowOff>
              </from>
              <to>
                <xdr:col>4</xdr:col>
                <xdr:colOff>584200</xdr:colOff>
                <xdr:row>51</xdr:row>
                <xdr:rowOff>438150</xdr:rowOff>
              </to>
            </anchor>
          </objectPr>
        </oleObject>
      </mc:Choice>
      <mc:Fallback>
        <oleObject progId="Equation.3" shapeId="11267" r:id="rId8"/>
      </mc:Fallback>
    </mc:AlternateContent>
    <mc:AlternateContent xmlns:mc="http://schemas.openxmlformats.org/markup-compatibility/2006">
      <mc:Choice Requires="x14">
        <oleObject progId="Equation.3" shapeId="11268" r:id="rId10">
          <objectPr defaultSize="0" autoPict="0" r:id="rId11">
            <anchor>
              <from>
                <xdr:col>0</xdr:col>
                <xdr:colOff>469900</xdr:colOff>
                <xdr:row>4</xdr:row>
                <xdr:rowOff>76200</xdr:rowOff>
              </from>
              <to>
                <xdr:col>4</xdr:col>
                <xdr:colOff>527050</xdr:colOff>
                <xdr:row>8</xdr:row>
                <xdr:rowOff>12700</xdr:rowOff>
              </to>
            </anchor>
          </objectPr>
        </oleObject>
      </mc:Choice>
      <mc:Fallback>
        <oleObject progId="Equation.3" shapeId="11268" r:id="rId10"/>
      </mc:Fallback>
    </mc:AlternateContent>
    <mc:AlternateContent xmlns:mc="http://schemas.openxmlformats.org/markup-compatibility/2006">
      <mc:Choice Requires="x14">
        <oleObject progId="Equation.3" shapeId="11269" r:id="rId12">
          <objectPr defaultSize="0" autoPict="0" r:id="rId13">
            <anchor>
              <from>
                <xdr:col>10</xdr:col>
                <xdr:colOff>0</xdr:colOff>
                <xdr:row>4</xdr:row>
                <xdr:rowOff>57150</xdr:rowOff>
              </from>
              <to>
                <xdr:col>13</xdr:col>
                <xdr:colOff>127000</xdr:colOff>
                <xdr:row>7</xdr:row>
                <xdr:rowOff>146050</xdr:rowOff>
              </to>
            </anchor>
          </objectPr>
        </oleObject>
      </mc:Choice>
      <mc:Fallback>
        <oleObject progId="Equation.3" shapeId="11269" r:id="rId12"/>
      </mc:Fallback>
    </mc:AlternateContent>
    <mc:AlternateContent xmlns:mc="http://schemas.openxmlformats.org/markup-compatibility/2006">
      <mc:Choice Requires="x14">
        <oleObject progId="Equation.3" shapeId="11270" r:id="rId14">
          <objectPr defaultSize="0" autoPict="0" r:id="rId15">
            <anchor>
              <from>
                <xdr:col>4</xdr:col>
                <xdr:colOff>565150</xdr:colOff>
                <xdr:row>4</xdr:row>
                <xdr:rowOff>38100</xdr:rowOff>
              </from>
              <to>
                <xdr:col>9</xdr:col>
                <xdr:colOff>641350</xdr:colOff>
                <xdr:row>8</xdr:row>
                <xdr:rowOff>50800</xdr:rowOff>
              </to>
            </anchor>
          </objectPr>
        </oleObject>
      </mc:Choice>
      <mc:Fallback>
        <oleObject progId="Equation.3" shapeId="11270" r:id="rId14"/>
      </mc:Fallback>
    </mc:AlternateContent>
    <mc:AlternateContent xmlns:mc="http://schemas.openxmlformats.org/markup-compatibility/2006">
      <mc:Choice Requires="x14">
        <oleObject progId="Equation.3" shapeId="11271" r:id="rId16">
          <objectPr defaultSize="0" autoPict="0" r:id="rId17">
            <anchor>
              <from>
                <xdr:col>2</xdr:col>
                <xdr:colOff>57150</xdr:colOff>
                <xdr:row>54</xdr:row>
                <xdr:rowOff>12700</xdr:rowOff>
              </from>
              <to>
                <xdr:col>4</xdr:col>
                <xdr:colOff>717550</xdr:colOff>
                <xdr:row>54</xdr:row>
                <xdr:rowOff>450850</xdr:rowOff>
              </to>
            </anchor>
          </objectPr>
        </oleObject>
      </mc:Choice>
      <mc:Fallback>
        <oleObject progId="Equation.3" shapeId="11271" r:id="rId16"/>
      </mc:Fallback>
    </mc:AlternateContent>
  </oleObjec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pageSetUpPr fitToPage="1"/>
  </sheetPr>
  <dimension ref="A1:AA67"/>
  <sheetViews>
    <sheetView showGridLines="0" showRowColHeaders="0" zoomScaleNormal="100" zoomScaleSheetLayoutView="106" workbookViewId="0">
      <selection activeCell="G13" sqref="G13:H13"/>
    </sheetView>
  </sheetViews>
  <sheetFormatPr defaultColWidth="8.7265625" defaultRowHeight="13" x14ac:dyDescent="0.2"/>
  <cols>
    <col min="1" max="2" width="1.6328125" style="94" customWidth="1"/>
    <col min="3" max="3" width="10.6328125" style="94" customWidth="1"/>
    <col min="4" max="4" width="13.36328125" style="94" customWidth="1"/>
    <col min="5" max="5" width="12.6328125" style="94" customWidth="1"/>
    <col min="6" max="6" width="4.6328125" style="94" customWidth="1"/>
    <col min="7" max="7" width="12.453125" style="94" customWidth="1"/>
    <col min="8" max="8" width="6.90625" style="94" customWidth="1"/>
    <col min="9" max="10" width="8.6328125" style="94" customWidth="1"/>
    <col min="11" max="11" width="8.7265625" style="94"/>
    <col min="12" max="12" width="3.6328125" style="94" customWidth="1"/>
    <col min="13" max="14" width="2.6328125" style="94" customWidth="1"/>
    <col min="15" max="15" width="16.6328125" style="94" customWidth="1"/>
    <col min="16" max="16" width="5.08984375" style="94" customWidth="1"/>
    <col min="17" max="17" width="8.7265625" style="94"/>
    <col min="18" max="18" width="8" style="94" customWidth="1"/>
    <col min="19" max="19" width="2.6328125" style="94" customWidth="1"/>
    <col min="20" max="20" width="1.6328125" style="94" customWidth="1"/>
    <col min="21" max="21" width="9" style="94" customWidth="1"/>
    <col min="22" max="22" width="12.08984375" style="94" hidden="1" customWidth="1"/>
    <col min="23" max="23" width="16.7265625" style="94" hidden="1" customWidth="1"/>
    <col min="24" max="24" width="10.08984375" style="94" hidden="1" customWidth="1"/>
    <col min="25" max="26" width="26.26953125" style="94" hidden="1" customWidth="1"/>
    <col min="27" max="27" width="8.7265625" style="94" customWidth="1"/>
    <col min="28" max="16384" width="8.7265625" style="94"/>
  </cols>
  <sheetData>
    <row r="1" spans="1:27" ht="13.5" thickBot="1" x14ac:dyDescent="0.25">
      <c r="A1" s="157"/>
      <c r="B1" s="157"/>
      <c r="C1" s="157"/>
      <c r="D1" s="157"/>
      <c r="E1" s="157"/>
      <c r="F1" s="157"/>
      <c r="G1" s="157"/>
      <c r="H1" s="157"/>
      <c r="I1" s="157"/>
      <c r="J1" s="157"/>
      <c r="K1" s="157"/>
      <c r="L1" s="157"/>
      <c r="M1" s="157"/>
      <c r="N1" s="157"/>
      <c r="O1" s="157"/>
      <c r="P1" s="157"/>
      <c r="Q1" s="157"/>
      <c r="R1" s="157"/>
      <c r="S1" s="157"/>
      <c r="T1" s="192" t="str">
        <f>'入力シート (複数物質)'!Z1</f>
        <v xml:space="preserve">地下水汚染が到達し得る距離の計算ツール　Ver 1.0  </v>
      </c>
      <c r="U1" s="6"/>
    </row>
    <row r="2" spans="1:27" x14ac:dyDescent="0.2">
      <c r="A2" s="193"/>
      <c r="B2" s="128"/>
      <c r="C2" s="128"/>
      <c r="D2" s="388" t="s">
        <v>270</v>
      </c>
      <c r="E2" s="388"/>
      <c r="F2" s="388"/>
      <c r="G2" s="388"/>
      <c r="H2" s="388"/>
      <c r="I2" s="128"/>
      <c r="J2" s="128"/>
      <c r="K2" s="128"/>
      <c r="L2" s="128"/>
      <c r="M2" s="128"/>
      <c r="N2" s="128"/>
      <c r="O2" s="128"/>
      <c r="P2" s="128"/>
      <c r="Q2" s="128"/>
      <c r="R2" s="128"/>
      <c r="S2" s="128"/>
      <c r="T2" s="179"/>
    </row>
    <row r="3" spans="1:27" ht="13.5" customHeight="1" x14ac:dyDescent="0.2">
      <c r="A3" s="193"/>
      <c r="B3" s="128"/>
      <c r="C3" s="129"/>
      <c r="D3" s="388"/>
      <c r="E3" s="388"/>
      <c r="F3" s="388"/>
      <c r="G3" s="388"/>
      <c r="H3" s="388"/>
      <c r="I3" s="130"/>
      <c r="J3" s="130"/>
      <c r="K3" s="130"/>
      <c r="L3" s="130"/>
      <c r="M3" s="129"/>
      <c r="N3" s="128"/>
      <c r="O3" s="128"/>
      <c r="P3" s="128"/>
      <c r="Q3" s="128"/>
      <c r="R3" s="128"/>
      <c r="S3" s="128"/>
      <c r="T3" s="180"/>
      <c r="V3" s="95" t="s">
        <v>124</v>
      </c>
      <c r="W3" s="246">
        <f>G25</f>
        <v>700</v>
      </c>
      <c r="X3" s="94" t="s">
        <v>125</v>
      </c>
    </row>
    <row r="4" spans="1:27" ht="20.149999999999999" customHeight="1" thickBot="1" x14ac:dyDescent="0.25">
      <c r="A4" s="193"/>
      <c r="B4" s="128"/>
      <c r="C4" s="200" t="s">
        <v>244</v>
      </c>
      <c r="D4" s="158"/>
      <c r="E4" s="158"/>
      <c r="F4" s="158"/>
      <c r="G4" s="158"/>
      <c r="H4" s="158"/>
      <c r="I4" s="158"/>
      <c r="J4" s="158"/>
      <c r="K4" s="158"/>
      <c r="L4" s="159"/>
      <c r="M4" s="129"/>
      <c r="N4" s="131" t="s">
        <v>261</v>
      </c>
      <c r="O4" s="128"/>
      <c r="P4" s="128"/>
      <c r="Q4" s="128"/>
      <c r="R4" s="128"/>
      <c r="S4" s="128"/>
      <c r="T4" s="180"/>
      <c r="V4" s="210" t="s">
        <v>182</v>
      </c>
      <c r="W4"/>
      <c r="X4" s="211" t="s">
        <v>20</v>
      </c>
      <c r="Y4" s="211"/>
      <c r="Z4" s="211"/>
    </row>
    <row r="5" spans="1:27" ht="19.5" customHeight="1" thickBot="1" x14ac:dyDescent="0.25">
      <c r="A5" s="193"/>
      <c r="B5" s="128"/>
      <c r="C5" s="160" t="s">
        <v>158</v>
      </c>
      <c r="D5" s="132"/>
      <c r="E5" s="106"/>
      <c r="F5" s="133"/>
      <c r="G5" s="133"/>
      <c r="H5" s="133"/>
      <c r="I5" s="133"/>
      <c r="J5" s="133"/>
      <c r="K5" s="133"/>
      <c r="L5" s="161"/>
      <c r="M5" s="129"/>
      <c r="N5" s="134"/>
      <c r="O5" s="181"/>
      <c r="P5" s="181"/>
      <c r="Q5" s="181"/>
      <c r="R5" s="181"/>
      <c r="S5" s="182"/>
      <c r="T5" s="180"/>
      <c r="V5" s="212">
        <f>VLOOKUP(G15,W38:X42,2,FALSE)</f>
        <v>3</v>
      </c>
      <c r="W5"/>
      <c r="X5" s="212">
        <f>VLOOKUP(G13,Y38:Z67,2,FALSE)</f>
        <v>104</v>
      </c>
      <c r="Y5" s="211"/>
      <c r="Z5" s="211"/>
    </row>
    <row r="6" spans="1:27" ht="19.5" customHeight="1" thickBot="1" x14ac:dyDescent="0.25">
      <c r="A6" s="193"/>
      <c r="B6" s="128"/>
      <c r="C6" s="162" t="s">
        <v>159</v>
      </c>
      <c r="D6" s="132"/>
      <c r="E6" s="107"/>
      <c r="F6" s="133"/>
      <c r="G6" s="133"/>
      <c r="H6" s="133"/>
      <c r="I6" s="133"/>
      <c r="J6" s="133"/>
      <c r="K6" s="133"/>
      <c r="L6" s="161"/>
      <c r="M6" s="129"/>
      <c r="N6" s="135" t="s">
        <v>155</v>
      </c>
      <c r="O6" s="111" t="s">
        <v>161</v>
      </c>
      <c r="P6" s="112"/>
      <c r="Q6" s="183"/>
      <c r="R6" s="183"/>
      <c r="S6" s="184"/>
      <c r="T6" s="180"/>
      <c r="V6" s="236">
        <v>1</v>
      </c>
      <c r="W6" s="237" t="s">
        <v>183</v>
      </c>
      <c r="X6" s="249">
        <v>1</v>
      </c>
      <c r="Y6" s="213" t="s">
        <v>184</v>
      </c>
      <c r="Z6" s="214"/>
    </row>
    <row r="7" spans="1:27" ht="19.5" customHeight="1" thickBot="1" x14ac:dyDescent="0.25">
      <c r="A7" s="193"/>
      <c r="B7" s="128"/>
      <c r="C7" s="162" t="s">
        <v>160</v>
      </c>
      <c r="D7" s="132"/>
      <c r="E7" s="108"/>
      <c r="F7" s="133"/>
      <c r="G7" s="133"/>
      <c r="H7" s="133"/>
      <c r="I7" s="133"/>
      <c r="J7" s="133"/>
      <c r="K7" s="133"/>
      <c r="L7" s="161"/>
      <c r="M7" s="129"/>
      <c r="N7" s="135"/>
      <c r="O7" s="113" t="s">
        <v>17</v>
      </c>
      <c r="P7" s="113" t="s">
        <v>9</v>
      </c>
      <c r="Q7" s="113" t="s">
        <v>18</v>
      </c>
      <c r="R7" s="113" t="s">
        <v>5</v>
      </c>
      <c r="S7" s="185"/>
      <c r="T7" s="180"/>
      <c r="V7" s="238">
        <v>2</v>
      </c>
      <c r="W7" s="231" t="s">
        <v>185</v>
      </c>
      <c r="X7" s="250">
        <v>2</v>
      </c>
      <c r="Y7" s="216" t="s">
        <v>186</v>
      </c>
      <c r="Z7" s="214"/>
    </row>
    <row r="8" spans="1:27" ht="19.5" customHeight="1" thickBot="1" x14ac:dyDescent="0.25">
      <c r="A8" s="193"/>
      <c r="B8" s="128"/>
      <c r="C8" s="162" t="s">
        <v>240</v>
      </c>
      <c r="D8" s="132"/>
      <c r="E8" s="403"/>
      <c r="F8" s="404"/>
      <c r="G8" s="404"/>
      <c r="H8" s="404"/>
      <c r="I8" s="404"/>
      <c r="J8" s="404"/>
      <c r="K8" s="405"/>
      <c r="L8" s="163"/>
      <c r="M8" s="129"/>
      <c r="N8" s="135"/>
      <c r="O8" s="114" t="s">
        <v>30</v>
      </c>
      <c r="P8" s="115" t="s">
        <v>21</v>
      </c>
      <c r="Q8" s="115">
        <f>VLOOKUP($X$5,'パラメーター 一覧表'!$A$20:$F$49,3)</f>
        <v>10</v>
      </c>
      <c r="R8" s="115" t="s">
        <v>19</v>
      </c>
      <c r="S8" s="184"/>
      <c r="T8" s="180"/>
      <c r="V8" s="239">
        <v>3</v>
      </c>
      <c r="W8" s="231" t="s">
        <v>187</v>
      </c>
      <c r="X8" s="250">
        <v>3</v>
      </c>
      <c r="Y8" s="216" t="s">
        <v>188</v>
      </c>
      <c r="Z8" s="214"/>
    </row>
    <row r="9" spans="1:27" ht="19.5" customHeight="1" thickBot="1" x14ac:dyDescent="0.25">
      <c r="A9" s="193"/>
      <c r="B9" s="128"/>
      <c r="C9" s="162" t="s">
        <v>238</v>
      </c>
      <c r="D9" s="132"/>
      <c r="E9" s="247"/>
      <c r="F9" s="110" t="s">
        <v>242</v>
      </c>
      <c r="G9" s="136"/>
      <c r="H9" s="136"/>
      <c r="I9" s="136"/>
      <c r="J9" s="136"/>
      <c r="K9" s="136"/>
      <c r="L9" s="164"/>
      <c r="M9" s="129"/>
      <c r="N9" s="135"/>
      <c r="O9" s="114" t="s">
        <v>23</v>
      </c>
      <c r="P9" s="115" t="s">
        <v>22</v>
      </c>
      <c r="Q9" s="115">
        <f>VLOOKUP($X$5,'パラメーター 一覧表'!$A$20:$F$49,4)</f>
        <v>100</v>
      </c>
      <c r="R9" s="115" t="s">
        <v>29</v>
      </c>
      <c r="S9" s="184"/>
      <c r="T9" s="180"/>
      <c r="V9" s="240">
        <v>4</v>
      </c>
      <c r="W9" s="231" t="s">
        <v>248</v>
      </c>
      <c r="X9" s="251">
        <v>101</v>
      </c>
      <c r="Y9" s="218" t="s">
        <v>189</v>
      </c>
      <c r="Z9" s="219"/>
    </row>
    <row r="10" spans="1:27" ht="19.5" customHeight="1" thickBot="1" x14ac:dyDescent="0.25">
      <c r="A10" s="193"/>
      <c r="B10" s="128"/>
      <c r="C10" s="174"/>
      <c r="D10" s="175"/>
      <c r="E10" s="175"/>
      <c r="F10" s="175"/>
      <c r="G10" s="175"/>
      <c r="H10" s="175"/>
      <c r="I10" s="176"/>
      <c r="J10" s="177"/>
      <c r="K10" s="175"/>
      <c r="L10" s="178"/>
      <c r="M10" s="129"/>
      <c r="N10" s="135"/>
      <c r="O10" s="114" t="s">
        <v>24</v>
      </c>
      <c r="P10" s="115" t="s">
        <v>27</v>
      </c>
      <c r="Q10" s="115">
        <f>IF(VLOOKUP($X$5,'パラメーター 一覧表'!$A$20:$J$49,5)=0,Q11*Q24,VLOOKUP($X$5,'パラメーター 一覧表'!$A$20:$J$49,5))</f>
        <v>1.7000000000000001E-2</v>
      </c>
      <c r="R10" s="115" t="s">
        <v>28</v>
      </c>
      <c r="S10" s="184"/>
      <c r="T10" s="180"/>
      <c r="V10" s="241">
        <v>5</v>
      </c>
      <c r="W10" s="242" t="s">
        <v>249</v>
      </c>
      <c r="X10" s="251">
        <v>102</v>
      </c>
      <c r="Y10" s="218" t="s">
        <v>211</v>
      </c>
      <c r="Z10" s="219"/>
    </row>
    <row r="11" spans="1:27" ht="19.5" customHeight="1" x14ac:dyDescent="0.2">
      <c r="A11" s="193"/>
      <c r="B11" s="128"/>
      <c r="C11" s="208"/>
      <c r="D11" s="208"/>
      <c r="E11" s="208"/>
      <c r="F11" s="208"/>
      <c r="G11" s="208"/>
      <c r="H11" s="208"/>
      <c r="I11" s="209"/>
      <c r="J11" s="209"/>
      <c r="K11" s="208"/>
      <c r="L11" s="208"/>
      <c r="M11" s="129"/>
      <c r="N11" s="135"/>
      <c r="O11" s="114" t="s">
        <v>39</v>
      </c>
      <c r="P11" s="115" t="s">
        <v>35</v>
      </c>
      <c r="Q11" s="115">
        <f>VLOOKUP($X$5,'パラメーター 一覧表'!$A$20:$H$49,7)</f>
        <v>17</v>
      </c>
      <c r="R11" s="115" t="s">
        <v>28</v>
      </c>
      <c r="S11" s="184"/>
      <c r="T11" s="180"/>
      <c r="V11" s="220"/>
      <c r="W11" s="66"/>
      <c r="X11" s="217">
        <v>103</v>
      </c>
      <c r="Y11" s="218" t="s">
        <v>190</v>
      </c>
      <c r="Z11" s="219"/>
    </row>
    <row r="12" spans="1:27" ht="19.5" customHeight="1" thickBot="1" x14ac:dyDescent="0.25">
      <c r="A12" s="193"/>
      <c r="B12" s="128"/>
      <c r="C12" s="200" t="s">
        <v>122</v>
      </c>
      <c r="D12" s="201"/>
      <c r="E12" s="201"/>
      <c r="F12" s="201"/>
      <c r="G12" s="202" t="s">
        <v>241</v>
      </c>
      <c r="H12" s="203"/>
      <c r="I12" s="204"/>
      <c r="J12" s="205"/>
      <c r="K12" s="206"/>
      <c r="L12" s="207"/>
      <c r="M12" s="140"/>
      <c r="N12" s="135"/>
      <c r="O12" s="114" t="s">
        <v>25</v>
      </c>
      <c r="P12" s="115" t="s">
        <v>163</v>
      </c>
      <c r="Q12" s="115">
        <f>VLOOKUP($X$5,'パラメーター 一覧表'!$A$20:$F$49,6)</f>
        <v>2</v>
      </c>
      <c r="R12" s="115" t="s">
        <v>26</v>
      </c>
      <c r="S12" s="184"/>
      <c r="T12" s="180"/>
      <c r="V12"/>
      <c r="W12"/>
      <c r="X12" s="217">
        <v>104</v>
      </c>
      <c r="Y12" s="218" t="s">
        <v>207</v>
      </c>
      <c r="Z12" s="219"/>
    </row>
    <row r="13" spans="1:27" ht="19.5" customHeight="1" thickBot="1" x14ac:dyDescent="0.25">
      <c r="A13" s="193"/>
      <c r="B13" s="128"/>
      <c r="C13" s="166" t="s">
        <v>155</v>
      </c>
      <c r="D13" s="98" t="s">
        <v>20</v>
      </c>
      <c r="E13" s="99"/>
      <c r="F13" s="100"/>
      <c r="G13" s="406" t="s">
        <v>269</v>
      </c>
      <c r="H13" s="407"/>
      <c r="I13" s="138"/>
      <c r="J13" s="140"/>
      <c r="K13" s="141"/>
      <c r="L13" s="167"/>
      <c r="M13" s="140"/>
      <c r="N13" s="135"/>
      <c r="O13" s="114" t="s">
        <v>113</v>
      </c>
      <c r="P13" s="115" t="s">
        <v>115</v>
      </c>
      <c r="Q13" s="115">
        <f>VLOOKUP($X$5,'パラメーター 一覧表'!$A$20:$J$49,8)</f>
        <v>100</v>
      </c>
      <c r="R13" s="115" t="s">
        <v>117</v>
      </c>
      <c r="S13" s="184"/>
      <c r="T13" s="180"/>
      <c r="V13" s="66"/>
      <c r="W13" s="66"/>
      <c r="X13" s="217">
        <v>105</v>
      </c>
      <c r="Y13" s="218" t="s">
        <v>206</v>
      </c>
      <c r="Z13" s="219"/>
      <c r="AA13" s="105" t="s">
        <v>245</v>
      </c>
    </row>
    <row r="14" spans="1:27" ht="19.5" customHeight="1" thickBot="1" x14ac:dyDescent="0.25">
      <c r="A14" s="193"/>
      <c r="B14" s="128"/>
      <c r="C14" s="166"/>
      <c r="D14" s="290"/>
      <c r="E14" s="290"/>
      <c r="F14" s="290"/>
      <c r="G14" s="140"/>
      <c r="H14" s="140"/>
      <c r="I14" s="137"/>
      <c r="J14" s="129"/>
      <c r="K14" s="142"/>
      <c r="L14" s="168"/>
      <c r="M14" s="129"/>
      <c r="N14" s="135"/>
      <c r="O14" s="114" t="s">
        <v>114</v>
      </c>
      <c r="P14" s="115" t="s">
        <v>116</v>
      </c>
      <c r="Q14" s="115">
        <f>VLOOKUP($X$5,'パラメーター 一覧表'!$A$20:$J$49,9)</f>
        <v>10</v>
      </c>
      <c r="R14" s="115" t="s">
        <v>117</v>
      </c>
      <c r="S14" s="184"/>
      <c r="T14" s="180"/>
      <c r="V14" s="66"/>
      <c r="W14" s="66"/>
      <c r="X14" s="217">
        <v>106</v>
      </c>
      <c r="Y14" s="218" t="s">
        <v>212</v>
      </c>
      <c r="Z14" s="219"/>
    </row>
    <row r="15" spans="1:27" ht="19.5" customHeight="1" thickBot="1" x14ac:dyDescent="0.25">
      <c r="A15" s="193"/>
      <c r="B15" s="128"/>
      <c r="C15" s="166" t="s">
        <v>156</v>
      </c>
      <c r="D15" s="101" t="s">
        <v>15</v>
      </c>
      <c r="E15" s="102"/>
      <c r="F15" s="103"/>
      <c r="G15" s="408" t="str">
        <f>'入力シート (複数物質)'!H30</f>
        <v>砂</v>
      </c>
      <c r="H15" s="409"/>
      <c r="I15" s="129"/>
      <c r="J15" s="129"/>
      <c r="K15" s="129"/>
      <c r="L15" s="165"/>
      <c r="M15" s="129"/>
      <c r="N15" s="135"/>
      <c r="O15" s="114" t="s">
        <v>118</v>
      </c>
      <c r="P15" s="115"/>
      <c r="Q15" s="115">
        <f>VLOOKUP($X$5,'パラメーター 一覧表'!$A$20:$J$49,10)</f>
        <v>4.0000000000000001E-3</v>
      </c>
      <c r="R15" s="115" t="s">
        <v>29</v>
      </c>
      <c r="S15" s="184"/>
      <c r="T15" s="180"/>
      <c r="V15" s="66"/>
      <c r="W15" s="66"/>
      <c r="X15" s="217">
        <v>107</v>
      </c>
      <c r="Y15" s="218" t="s">
        <v>217</v>
      </c>
      <c r="Z15" s="219"/>
    </row>
    <row r="16" spans="1:27" ht="19.5" customHeight="1" x14ac:dyDescent="0.2">
      <c r="A16" s="193"/>
      <c r="B16" s="128"/>
      <c r="C16" s="166"/>
      <c r="D16" s="290"/>
      <c r="E16" s="290"/>
      <c r="F16" s="290"/>
      <c r="G16" s="140"/>
      <c r="H16" s="140"/>
      <c r="I16" s="140"/>
      <c r="J16" s="140"/>
      <c r="K16" s="140"/>
      <c r="L16" s="169"/>
      <c r="M16" s="140"/>
      <c r="N16" s="135"/>
      <c r="O16" s="183"/>
      <c r="P16" s="183"/>
      <c r="Q16" s="183"/>
      <c r="R16" s="183"/>
      <c r="S16" s="184"/>
      <c r="T16" s="180"/>
      <c r="V16" s="66"/>
      <c r="W16" s="66"/>
      <c r="X16" s="217">
        <v>108</v>
      </c>
      <c r="Y16" s="218" t="s">
        <v>224</v>
      </c>
      <c r="Z16" s="219"/>
    </row>
    <row r="17" spans="1:26" ht="19.5" customHeight="1" thickBot="1" x14ac:dyDescent="0.25">
      <c r="A17" s="193"/>
      <c r="B17" s="128"/>
      <c r="C17" s="389" t="s">
        <v>157</v>
      </c>
      <c r="D17" s="390" t="s">
        <v>123</v>
      </c>
      <c r="E17" s="391"/>
      <c r="F17" s="392"/>
      <c r="G17" s="143" t="s">
        <v>18</v>
      </c>
      <c r="H17" s="144" t="s">
        <v>5</v>
      </c>
      <c r="I17" s="128"/>
      <c r="J17" s="140"/>
      <c r="K17" s="140"/>
      <c r="L17" s="169"/>
      <c r="M17" s="140"/>
      <c r="N17" s="135" t="s">
        <v>156</v>
      </c>
      <c r="O17" s="116" t="s">
        <v>16</v>
      </c>
      <c r="P17" s="117"/>
      <c r="Q17" s="183"/>
      <c r="R17" s="183"/>
      <c r="S17" s="184"/>
      <c r="T17" s="180"/>
      <c r="V17"/>
      <c r="W17"/>
      <c r="X17" s="217">
        <v>109</v>
      </c>
      <c r="Y17" s="218" t="s">
        <v>205</v>
      </c>
      <c r="Z17" s="219"/>
    </row>
    <row r="18" spans="1:26" ht="19.5" customHeight="1" thickBot="1" x14ac:dyDescent="0.25">
      <c r="A18" s="193"/>
      <c r="B18" s="128"/>
      <c r="C18" s="389"/>
      <c r="D18" s="393"/>
      <c r="E18" s="394"/>
      <c r="F18" s="394"/>
      <c r="G18" s="104">
        <f>'入力シート (複数物質)'!H33</f>
        <v>5.0000000000000001E-3</v>
      </c>
      <c r="H18" s="109" t="s">
        <v>131</v>
      </c>
      <c r="I18" s="140"/>
      <c r="J18" s="140"/>
      <c r="K18" s="140"/>
      <c r="L18" s="169"/>
      <c r="M18" s="140"/>
      <c r="N18" s="135"/>
      <c r="O18" s="118" t="s">
        <v>17</v>
      </c>
      <c r="P18" s="118" t="s">
        <v>9</v>
      </c>
      <c r="Q18" s="118" t="s">
        <v>18</v>
      </c>
      <c r="R18" s="118" t="s">
        <v>5</v>
      </c>
      <c r="S18" s="185"/>
      <c r="T18" s="180"/>
      <c r="V18"/>
      <c r="W18"/>
      <c r="X18" s="217">
        <v>110</v>
      </c>
      <c r="Y18" s="218" t="s">
        <v>218</v>
      </c>
      <c r="Z18" s="219"/>
    </row>
    <row r="19" spans="1:26" ht="19.5" customHeight="1" x14ac:dyDescent="0.2">
      <c r="A19" s="193"/>
      <c r="B19" s="128"/>
      <c r="C19" s="170"/>
      <c r="D19" s="171"/>
      <c r="E19" s="171"/>
      <c r="F19" s="171"/>
      <c r="G19" s="172"/>
      <c r="H19" s="172"/>
      <c r="I19" s="172"/>
      <c r="J19" s="172"/>
      <c r="K19" s="172"/>
      <c r="L19" s="173"/>
      <c r="M19" s="140"/>
      <c r="N19" s="135"/>
      <c r="O19" s="119" t="s">
        <v>2</v>
      </c>
      <c r="P19" s="120" t="s">
        <v>10</v>
      </c>
      <c r="Q19" s="121">
        <f>VLOOKUP($V$5,'パラメーター 一覧表'!$A$7:$G$12,3)</f>
        <v>3.0000000000000001E-5</v>
      </c>
      <c r="R19" s="120" t="s">
        <v>6</v>
      </c>
      <c r="S19" s="184"/>
      <c r="T19" s="180"/>
      <c r="V19"/>
      <c r="W19"/>
      <c r="X19" s="217">
        <v>111</v>
      </c>
      <c r="Y19" s="218" t="s">
        <v>216</v>
      </c>
      <c r="Z19" s="219"/>
    </row>
    <row r="20" spans="1:26" ht="19.5" customHeight="1" x14ac:dyDescent="0.2">
      <c r="A20" s="193"/>
      <c r="B20" s="128"/>
      <c r="C20" s="290"/>
      <c r="D20" s="290"/>
      <c r="E20" s="290"/>
      <c r="F20" s="290"/>
      <c r="G20" s="140"/>
      <c r="H20" s="140"/>
      <c r="I20" s="140"/>
      <c r="J20" s="140"/>
      <c r="K20" s="140"/>
      <c r="L20" s="140"/>
      <c r="M20" s="140"/>
      <c r="N20" s="135"/>
      <c r="O20" s="119" t="s">
        <v>3</v>
      </c>
      <c r="P20" s="120" t="s">
        <v>11</v>
      </c>
      <c r="Q20" s="120">
        <f>VLOOKUP($V$5,'パラメーター 一覧表'!$A$7:$G$12,4)</f>
        <v>0.3</v>
      </c>
      <c r="R20" s="120" t="s">
        <v>7</v>
      </c>
      <c r="S20" s="184"/>
      <c r="T20" s="180"/>
      <c r="V20"/>
      <c r="W20"/>
      <c r="X20" s="217">
        <v>112</v>
      </c>
      <c r="Y20" s="218" t="s">
        <v>208</v>
      </c>
      <c r="Z20" s="219"/>
    </row>
    <row r="21" spans="1:26" ht="19.5" customHeight="1" x14ac:dyDescent="0.2">
      <c r="A21" s="193"/>
      <c r="B21" s="128"/>
      <c r="C21" s="128"/>
      <c r="D21" s="128"/>
      <c r="E21" s="128"/>
      <c r="F21" s="128"/>
      <c r="G21" s="128"/>
      <c r="H21" s="128"/>
      <c r="I21" s="140"/>
      <c r="J21" s="140"/>
      <c r="K21" s="140"/>
      <c r="L21" s="140"/>
      <c r="M21" s="140"/>
      <c r="N21" s="135"/>
      <c r="O21" s="119" t="s">
        <v>126</v>
      </c>
      <c r="P21" s="120" t="s">
        <v>127</v>
      </c>
      <c r="Q21" s="120">
        <f>VLOOKUP($V$5,'パラメーター 一覧表'!$A$7:$G$12,5)</f>
        <v>0.4</v>
      </c>
      <c r="R21" s="120" t="s">
        <v>7</v>
      </c>
      <c r="S21" s="184"/>
      <c r="T21" s="180"/>
      <c r="V21"/>
      <c r="W21"/>
      <c r="X21" s="217">
        <v>113</v>
      </c>
      <c r="Y21" s="218" t="s">
        <v>219</v>
      </c>
      <c r="Z21" s="219"/>
    </row>
    <row r="22" spans="1:26" ht="19.5" customHeight="1" thickBot="1" x14ac:dyDescent="0.25">
      <c r="A22" s="193"/>
      <c r="B22" s="128"/>
      <c r="C22" s="145"/>
      <c r="D22" s="145"/>
      <c r="E22" s="145"/>
      <c r="F22" s="145"/>
      <c r="G22" s="145"/>
      <c r="H22" s="145"/>
      <c r="I22" s="146"/>
      <c r="J22" s="140"/>
      <c r="K22" s="140"/>
      <c r="L22" s="140"/>
      <c r="M22" s="140"/>
      <c r="N22" s="135"/>
      <c r="O22" s="119" t="s">
        <v>4</v>
      </c>
      <c r="P22" s="120" t="s">
        <v>12</v>
      </c>
      <c r="Q22" s="120">
        <f>VLOOKUP($V$5,'パラメーター 一覧表'!$A$7:$G$12,6)</f>
        <v>2.7</v>
      </c>
      <c r="R22" s="120" t="s">
        <v>8</v>
      </c>
      <c r="S22" s="184"/>
      <c r="T22" s="180"/>
      <c r="V22"/>
      <c r="W22"/>
      <c r="X22" s="217">
        <v>201</v>
      </c>
      <c r="Y22" s="218" t="s">
        <v>191</v>
      </c>
      <c r="Z22" s="219"/>
    </row>
    <row r="23" spans="1:26" ht="19.5" customHeight="1" x14ac:dyDescent="0.2">
      <c r="A23" s="193"/>
      <c r="B23" s="128"/>
      <c r="C23" s="147" t="s">
        <v>121</v>
      </c>
      <c r="D23" s="148"/>
      <c r="E23" s="148"/>
      <c r="F23" s="148"/>
      <c r="G23" s="149"/>
      <c r="H23" s="149"/>
      <c r="I23" s="150"/>
      <c r="J23" s="140"/>
      <c r="K23" s="140"/>
      <c r="L23" s="140"/>
      <c r="M23" s="140"/>
      <c r="N23" s="135"/>
      <c r="O23" s="119" t="s">
        <v>13</v>
      </c>
      <c r="P23" s="120" t="s">
        <v>14</v>
      </c>
      <c r="Q23" s="120">
        <f>VLOOKUP($V$5,'パラメーター 一覧表'!$A$7:$G$12,7)</f>
        <v>1.62</v>
      </c>
      <c r="R23" s="120" t="s">
        <v>8</v>
      </c>
      <c r="S23" s="184"/>
      <c r="T23" s="180"/>
      <c r="V23"/>
      <c r="W23"/>
      <c r="X23" s="221">
        <v>202</v>
      </c>
      <c r="Y23" s="222" t="s">
        <v>192</v>
      </c>
      <c r="Z23" s="223"/>
    </row>
    <row r="24" spans="1:26" ht="19.5" customHeight="1" thickBot="1" x14ac:dyDescent="0.25">
      <c r="A24" s="193"/>
      <c r="B24" s="128"/>
      <c r="C24" s="151"/>
      <c r="D24" s="290"/>
      <c r="E24" s="290"/>
      <c r="F24" s="290"/>
      <c r="G24" s="290"/>
      <c r="H24" s="290"/>
      <c r="I24" s="248"/>
      <c r="J24" s="140"/>
      <c r="K24" s="140"/>
      <c r="L24" s="140"/>
      <c r="M24" s="140"/>
      <c r="N24" s="135"/>
      <c r="O24" s="119" t="s">
        <v>38</v>
      </c>
      <c r="P24" s="119" t="s">
        <v>36</v>
      </c>
      <c r="Q24" s="120">
        <f>VLOOKUP($V$5,'パラメーター 一覧表'!$A$7:$H$12,8)</f>
        <v>1E-3</v>
      </c>
      <c r="R24" s="119" t="s">
        <v>37</v>
      </c>
      <c r="S24" s="186"/>
      <c r="T24" s="180"/>
      <c r="V24"/>
      <c r="W24"/>
      <c r="X24" s="221">
        <v>203</v>
      </c>
      <c r="Y24" s="222" t="s">
        <v>193</v>
      </c>
      <c r="Z24" s="223"/>
    </row>
    <row r="25" spans="1:26" ht="19.5" customHeight="1" x14ac:dyDescent="0.2">
      <c r="A25" s="193"/>
      <c r="B25" s="128"/>
      <c r="C25" s="151"/>
      <c r="D25" s="501" t="s">
        <v>120</v>
      </c>
      <c r="E25" s="502"/>
      <c r="F25" s="502"/>
      <c r="G25" s="399">
        <f>計算シート_1・2・ジクロロエタン!$C$21</f>
        <v>700</v>
      </c>
      <c r="H25" s="401" t="s">
        <v>19</v>
      </c>
      <c r="I25" s="248"/>
      <c r="J25" s="140"/>
      <c r="K25" s="140"/>
      <c r="L25" s="140"/>
      <c r="M25" s="140"/>
      <c r="N25" s="135"/>
      <c r="O25" s="183"/>
      <c r="P25" s="183"/>
      <c r="Q25" s="183"/>
      <c r="R25" s="183"/>
      <c r="S25" s="184"/>
      <c r="T25" s="180"/>
      <c r="V25"/>
      <c r="W25"/>
      <c r="X25" s="217">
        <v>204</v>
      </c>
      <c r="Y25" s="218" t="s">
        <v>194</v>
      </c>
      <c r="Z25" s="219"/>
    </row>
    <row r="26" spans="1:26" ht="19.5" customHeight="1" thickBot="1" x14ac:dyDescent="0.25">
      <c r="A26" s="193"/>
      <c r="B26" s="128"/>
      <c r="C26" s="151"/>
      <c r="D26" s="503"/>
      <c r="E26" s="504"/>
      <c r="F26" s="504"/>
      <c r="G26" s="400"/>
      <c r="H26" s="402"/>
      <c r="I26" s="248"/>
      <c r="J26" s="140"/>
      <c r="K26" s="140"/>
      <c r="L26" s="140"/>
      <c r="M26" s="140"/>
      <c r="N26" s="135" t="s">
        <v>157</v>
      </c>
      <c r="O26" s="122" t="s">
        <v>162</v>
      </c>
      <c r="P26" s="123"/>
      <c r="Q26" s="183"/>
      <c r="R26" s="183"/>
      <c r="S26" s="184"/>
      <c r="T26" s="180"/>
      <c r="V26"/>
      <c r="W26"/>
      <c r="X26" s="217">
        <v>205</v>
      </c>
      <c r="Y26" s="218" t="s">
        <v>195</v>
      </c>
      <c r="Z26" s="219"/>
    </row>
    <row r="27" spans="1:26" ht="19.5" customHeight="1" x14ac:dyDescent="0.2">
      <c r="A27" s="193"/>
      <c r="B27" s="128"/>
      <c r="C27" s="151"/>
      <c r="D27" s="290"/>
      <c r="E27" s="290"/>
      <c r="F27" s="290"/>
      <c r="G27" s="266">
        <f>+計算シート_1・2・ジクロロエタン!C24</f>
        <v>638</v>
      </c>
      <c r="H27" s="290"/>
      <c r="I27" s="248"/>
      <c r="J27" s="140"/>
      <c r="K27" s="140"/>
      <c r="L27" s="140"/>
      <c r="M27" s="140"/>
      <c r="N27" s="135"/>
      <c r="O27" s="124" t="s">
        <v>17</v>
      </c>
      <c r="P27" s="124" t="s">
        <v>9</v>
      </c>
      <c r="Q27" s="124" t="s">
        <v>18</v>
      </c>
      <c r="R27" s="124" t="s">
        <v>5</v>
      </c>
      <c r="S27" s="185"/>
      <c r="T27" s="180"/>
      <c r="V27"/>
      <c r="W27"/>
      <c r="X27" s="217">
        <v>206</v>
      </c>
      <c r="Y27" s="218" t="s">
        <v>196</v>
      </c>
      <c r="Z27" s="219"/>
    </row>
    <row r="28" spans="1:26" ht="19.5" customHeight="1" x14ac:dyDescent="0.2">
      <c r="A28" s="193"/>
      <c r="B28" s="128"/>
      <c r="C28" s="153"/>
      <c r="D28" s="140"/>
      <c r="E28" s="140"/>
      <c r="F28" s="140"/>
      <c r="G28" s="290"/>
      <c r="H28" s="198" t="s">
        <v>239</v>
      </c>
      <c r="I28" s="152"/>
      <c r="J28" s="140"/>
      <c r="K28" s="140"/>
      <c r="L28" s="140"/>
      <c r="M28" s="140"/>
      <c r="N28" s="135"/>
      <c r="O28" s="125" t="s">
        <v>150</v>
      </c>
      <c r="P28" s="125" t="s">
        <v>151</v>
      </c>
      <c r="Q28" s="126">
        <f>+計算シート_1・2・ジクロロエタン!G48</f>
        <v>15.768000000000002</v>
      </c>
      <c r="R28" s="126" t="s">
        <v>154</v>
      </c>
      <c r="S28" s="184"/>
      <c r="T28" s="180"/>
      <c r="V28"/>
      <c r="W28"/>
      <c r="X28" s="217">
        <v>207</v>
      </c>
      <c r="Y28" s="218" t="s">
        <v>197</v>
      </c>
      <c r="Z28" s="219"/>
    </row>
    <row r="29" spans="1:26" ht="19.5" customHeight="1" thickBot="1" x14ac:dyDescent="0.25">
      <c r="A29" s="193"/>
      <c r="B29" s="128"/>
      <c r="C29" s="154"/>
      <c r="D29" s="145"/>
      <c r="E29" s="145"/>
      <c r="F29" s="145"/>
      <c r="G29" s="145"/>
      <c r="H29" s="145"/>
      <c r="I29" s="155"/>
      <c r="J29" s="140"/>
      <c r="K29" s="140"/>
      <c r="L29" s="140"/>
      <c r="M29" s="140"/>
      <c r="N29" s="135"/>
      <c r="O29" s="125" t="s">
        <v>152</v>
      </c>
      <c r="P29" s="127" t="s">
        <v>153</v>
      </c>
      <c r="Q29" s="126">
        <f>+計算シート_1・2・ジクロロエタン!G50</f>
        <v>1.0918000000000001</v>
      </c>
      <c r="R29" s="126"/>
      <c r="S29" s="184"/>
      <c r="T29" s="180"/>
      <c r="V29"/>
      <c r="W29"/>
      <c r="X29" s="217">
        <v>208</v>
      </c>
      <c r="Y29" s="218" t="s">
        <v>198</v>
      </c>
      <c r="Z29" s="219"/>
    </row>
    <row r="30" spans="1:26" ht="19.5" customHeight="1" x14ac:dyDescent="0.2">
      <c r="A30" s="193"/>
      <c r="B30" s="128"/>
      <c r="C30" s="128"/>
      <c r="D30" s="128"/>
      <c r="E30" s="128"/>
      <c r="F30" s="128"/>
      <c r="G30" s="128"/>
      <c r="H30" s="128"/>
      <c r="I30" s="140"/>
      <c r="J30" s="140"/>
      <c r="K30" s="140"/>
      <c r="L30" s="140"/>
      <c r="M30" s="140"/>
      <c r="N30" s="156"/>
      <c r="O30" s="189"/>
      <c r="P30" s="190"/>
      <c r="Q30" s="191"/>
      <c r="R30" s="191"/>
      <c r="S30" s="187"/>
      <c r="T30" s="180"/>
      <c r="V30"/>
      <c r="W30"/>
      <c r="X30" s="217">
        <v>209</v>
      </c>
      <c r="Y30" s="218" t="s">
        <v>199</v>
      </c>
      <c r="Z30" s="219"/>
    </row>
    <row r="31" spans="1:26" ht="7.5" customHeight="1" thickBot="1" x14ac:dyDescent="0.25">
      <c r="A31" s="194"/>
      <c r="B31" s="157"/>
      <c r="C31" s="157"/>
      <c r="D31" s="157"/>
      <c r="E31" s="157"/>
      <c r="F31" s="157"/>
      <c r="G31" s="157"/>
      <c r="H31" s="157"/>
      <c r="I31" s="139"/>
      <c r="J31" s="139"/>
      <c r="K31" s="139"/>
      <c r="L31" s="139"/>
      <c r="M31" s="139"/>
      <c r="N31" s="157"/>
      <c r="O31" s="157"/>
      <c r="P31" s="157"/>
      <c r="Q31" s="157"/>
      <c r="R31" s="157"/>
      <c r="S31" s="157"/>
      <c r="T31" s="188"/>
      <c r="V31"/>
      <c r="W31"/>
      <c r="X31" s="217">
        <v>301</v>
      </c>
      <c r="Y31" s="218" t="s">
        <v>200</v>
      </c>
      <c r="Z31" s="219"/>
    </row>
    <row r="32" spans="1:26" ht="19.5" customHeight="1" x14ac:dyDescent="0.2">
      <c r="V32"/>
      <c r="W32"/>
      <c r="X32" s="217">
        <v>302</v>
      </c>
      <c r="Y32" s="218" t="s">
        <v>201</v>
      </c>
      <c r="Z32" s="219"/>
    </row>
    <row r="33" spans="3:26" ht="19.5" hidden="1" customHeight="1" x14ac:dyDescent="0.2">
      <c r="C33" s="105" t="s">
        <v>155</v>
      </c>
      <c r="D33" s="105" t="s">
        <v>156</v>
      </c>
      <c r="E33" s="105" t="s">
        <v>157</v>
      </c>
      <c r="V33"/>
      <c r="W33"/>
      <c r="X33" s="217">
        <v>303</v>
      </c>
      <c r="Y33" s="218" t="s">
        <v>202</v>
      </c>
      <c r="Z33" s="219"/>
    </row>
    <row r="34" spans="3:26" ht="19.5" hidden="1" customHeight="1" x14ac:dyDescent="0.2">
      <c r="C34" s="262">
        <f>LOG(+計算シート_1・2・ジクロロエタン!J53)</f>
        <v>-2.9497765742298885</v>
      </c>
      <c r="D34" s="262">
        <f>LOG(+計算シート_1・2・ジクロロエタン!J54/2)</f>
        <v>-1.114762551335743E-13</v>
      </c>
      <c r="E34" s="262">
        <f>+LOG(計算シート_1・2・ジクロロエタン!J55)</f>
        <v>-1.4521570679231584</v>
      </c>
      <c r="V34"/>
      <c r="W34"/>
      <c r="X34" s="217">
        <v>304</v>
      </c>
      <c r="Y34" s="218" t="s">
        <v>203</v>
      </c>
      <c r="Z34" s="219"/>
    </row>
    <row r="35" spans="3:26" ht="19.5" customHeight="1" thickBot="1" x14ac:dyDescent="0.25">
      <c r="V35"/>
      <c r="W35"/>
      <c r="X35" s="224">
        <v>305</v>
      </c>
      <c r="Y35" s="225" t="s">
        <v>204</v>
      </c>
      <c r="Z35" s="219"/>
    </row>
    <row r="36" spans="3:26" ht="19.5" customHeight="1" x14ac:dyDescent="0.2">
      <c r="Y36" s="211"/>
      <c r="Z36" s="211"/>
    </row>
    <row r="37" spans="3:26" ht="19.5" customHeight="1" thickBot="1" x14ac:dyDescent="0.25">
      <c r="V37"/>
      <c r="W37"/>
      <c r="X37" s="211"/>
      <c r="Y37" s="211"/>
      <c r="Z37" s="211"/>
    </row>
    <row r="38" spans="3:26" ht="19.5" customHeight="1" x14ac:dyDescent="0.2">
      <c r="V38"/>
      <c r="W38" s="226" t="s">
        <v>185</v>
      </c>
      <c r="X38" s="227">
        <v>2</v>
      </c>
      <c r="Y38" s="228" t="s">
        <v>224</v>
      </c>
      <c r="Z38" s="229">
        <v>108</v>
      </c>
    </row>
    <row r="39" spans="3:26" ht="19.5" customHeight="1" x14ac:dyDescent="0.2">
      <c r="V39"/>
      <c r="W39" s="230" t="s">
        <v>243</v>
      </c>
      <c r="X39" s="231">
        <v>4</v>
      </c>
      <c r="Y39" s="217" t="s">
        <v>205</v>
      </c>
      <c r="Z39" s="218">
        <v>109</v>
      </c>
    </row>
    <row r="40" spans="3:26" ht="19.5" customHeight="1" x14ac:dyDescent="0.2">
      <c r="V40"/>
      <c r="W40" s="230" t="s">
        <v>187</v>
      </c>
      <c r="X40" s="231">
        <v>3</v>
      </c>
      <c r="Y40" s="217" t="s">
        <v>206</v>
      </c>
      <c r="Z40" s="218">
        <v>105</v>
      </c>
    </row>
    <row r="41" spans="3:26" ht="16.5" x14ac:dyDescent="0.2">
      <c r="V41"/>
      <c r="W41" s="230" t="s">
        <v>183</v>
      </c>
      <c r="X41" s="231">
        <v>1</v>
      </c>
      <c r="Y41" s="217" t="s">
        <v>207</v>
      </c>
      <c r="Z41" s="218">
        <v>104</v>
      </c>
    </row>
    <row r="42" spans="3:26" ht="17" thickBot="1" x14ac:dyDescent="0.25">
      <c r="V42"/>
      <c r="W42" s="232" t="s">
        <v>246</v>
      </c>
      <c r="X42" s="233">
        <v>5</v>
      </c>
      <c r="Y42" s="217" t="s">
        <v>208</v>
      </c>
      <c r="Z42" s="218">
        <v>112</v>
      </c>
    </row>
    <row r="43" spans="3:26" ht="16.5" x14ac:dyDescent="0.2">
      <c r="V43"/>
      <c r="W43"/>
      <c r="X43" s="211"/>
      <c r="Y43" s="217" t="s">
        <v>203</v>
      </c>
      <c r="Z43" s="218">
        <v>304</v>
      </c>
    </row>
    <row r="44" spans="3:26" ht="16.5" x14ac:dyDescent="0.2">
      <c r="V44"/>
      <c r="W44"/>
      <c r="X44" s="211"/>
      <c r="Y44" s="234" t="s">
        <v>192</v>
      </c>
      <c r="Z44" s="235">
        <v>202</v>
      </c>
    </row>
    <row r="45" spans="3:26" ht="16.5" x14ac:dyDescent="0.2">
      <c r="V45"/>
      <c r="W45"/>
      <c r="X45" s="211"/>
      <c r="Y45" s="217" t="s">
        <v>189</v>
      </c>
      <c r="Z45" s="218">
        <v>101</v>
      </c>
    </row>
    <row r="46" spans="3:26" ht="16.5" x14ac:dyDescent="0.2">
      <c r="V46"/>
      <c r="W46"/>
      <c r="X46" s="211"/>
      <c r="Y46" s="217" t="s">
        <v>199</v>
      </c>
      <c r="Z46" s="218">
        <v>209</v>
      </c>
    </row>
    <row r="47" spans="3:26" ht="16.5" x14ac:dyDescent="0.2">
      <c r="V47"/>
      <c r="W47"/>
      <c r="X47" s="211"/>
      <c r="Y47" s="217" t="s">
        <v>190</v>
      </c>
      <c r="Z47" s="218">
        <v>103</v>
      </c>
    </row>
    <row r="48" spans="3:26" ht="16.5" x14ac:dyDescent="0.2">
      <c r="V48"/>
      <c r="W48"/>
      <c r="X48" s="211"/>
      <c r="Y48" s="217" t="s">
        <v>211</v>
      </c>
      <c r="Z48" s="218">
        <v>102</v>
      </c>
    </row>
    <row r="49" spans="3:26" ht="16.5" x14ac:dyDescent="0.2">
      <c r="V49"/>
      <c r="W49"/>
      <c r="X49" s="211"/>
      <c r="Y49" s="217" t="s">
        <v>212</v>
      </c>
      <c r="Z49" s="218">
        <v>106</v>
      </c>
    </row>
    <row r="50" spans="3:26" ht="16.5" x14ac:dyDescent="0.2">
      <c r="C50"/>
      <c r="D50"/>
      <c r="E50"/>
      <c r="F50"/>
      <c r="G50"/>
      <c r="V50"/>
      <c r="W50"/>
      <c r="X50" s="211"/>
      <c r="Y50" s="217" t="s">
        <v>200</v>
      </c>
      <c r="Z50" s="218">
        <v>301</v>
      </c>
    </row>
    <row r="51" spans="3:26" ht="16.5" x14ac:dyDescent="0.2">
      <c r="C51"/>
      <c r="D51"/>
      <c r="E51"/>
      <c r="F51"/>
      <c r="G51"/>
      <c r="V51"/>
      <c r="W51"/>
      <c r="X51" s="211"/>
      <c r="Y51" s="234" t="s">
        <v>193</v>
      </c>
      <c r="Z51" s="235">
        <v>203</v>
      </c>
    </row>
    <row r="52" spans="3:26" ht="16.5" x14ac:dyDescent="0.2">
      <c r="V52"/>
      <c r="W52"/>
      <c r="X52" s="211"/>
      <c r="Y52" s="217" t="s">
        <v>198</v>
      </c>
      <c r="Z52" s="218">
        <v>208</v>
      </c>
    </row>
    <row r="53" spans="3:26" ht="16.5" x14ac:dyDescent="0.2">
      <c r="V53"/>
      <c r="W53"/>
      <c r="X53" s="211"/>
      <c r="Y53" s="215" t="s">
        <v>184</v>
      </c>
      <c r="Z53" s="216">
        <v>1</v>
      </c>
    </row>
    <row r="54" spans="3:26" ht="16.5" x14ac:dyDescent="0.2">
      <c r="V54"/>
      <c r="W54"/>
      <c r="X54" s="211"/>
      <c r="Y54" s="215" t="s">
        <v>186</v>
      </c>
      <c r="Z54" s="216">
        <v>2</v>
      </c>
    </row>
    <row r="55" spans="3:26" ht="16.5" x14ac:dyDescent="0.2">
      <c r="V55"/>
      <c r="W55"/>
      <c r="X55" s="211"/>
      <c r="Y55" s="215" t="s">
        <v>188</v>
      </c>
      <c r="Z55" s="216">
        <v>3</v>
      </c>
    </row>
    <row r="56" spans="3:26" ht="16.5" x14ac:dyDescent="0.2">
      <c r="V56"/>
      <c r="W56"/>
      <c r="X56" s="211"/>
      <c r="Y56" s="217" t="s">
        <v>201</v>
      </c>
      <c r="Z56" s="218">
        <v>302</v>
      </c>
    </row>
    <row r="57" spans="3:26" ht="16.5" x14ac:dyDescent="0.2">
      <c r="V57"/>
      <c r="W57"/>
      <c r="X57" s="211"/>
      <c r="Y57" s="217" t="s">
        <v>202</v>
      </c>
      <c r="Z57" s="218">
        <v>303</v>
      </c>
    </row>
    <row r="58" spans="3:26" ht="16.5" x14ac:dyDescent="0.2">
      <c r="V58"/>
      <c r="W58"/>
      <c r="X58" s="211"/>
      <c r="Y58" s="217" t="s">
        <v>216</v>
      </c>
      <c r="Z58" s="218">
        <v>111</v>
      </c>
    </row>
    <row r="59" spans="3:26" ht="16.5" x14ac:dyDescent="0.2">
      <c r="V59"/>
      <c r="W59"/>
      <c r="X59" s="211"/>
      <c r="Y59" s="217" t="s">
        <v>217</v>
      </c>
      <c r="Z59" s="218">
        <v>107</v>
      </c>
    </row>
    <row r="60" spans="3:26" ht="16.5" x14ac:dyDescent="0.2">
      <c r="V60"/>
      <c r="W60"/>
      <c r="X60" s="211"/>
      <c r="Y60" s="217" t="s">
        <v>218</v>
      </c>
      <c r="Z60" s="218">
        <v>110</v>
      </c>
    </row>
    <row r="61" spans="3:26" ht="16.5" x14ac:dyDescent="0.2">
      <c r="V61"/>
      <c r="W61"/>
      <c r="X61" s="211"/>
      <c r="Y61" s="217" t="s">
        <v>191</v>
      </c>
      <c r="Z61" s="218">
        <v>201</v>
      </c>
    </row>
    <row r="62" spans="3:26" ht="16.5" x14ac:dyDescent="0.2">
      <c r="V62"/>
      <c r="W62"/>
      <c r="X62" s="211"/>
      <c r="Y62" s="217" t="s">
        <v>194</v>
      </c>
      <c r="Z62" s="218">
        <v>204</v>
      </c>
    </row>
    <row r="63" spans="3:26" ht="16.5" x14ac:dyDescent="0.2">
      <c r="V63"/>
      <c r="W63"/>
      <c r="X63" s="211"/>
      <c r="Y63" s="217" t="s">
        <v>196</v>
      </c>
      <c r="Z63" s="218">
        <v>206</v>
      </c>
    </row>
    <row r="64" spans="3:26" ht="16.5" x14ac:dyDescent="0.2">
      <c r="V64"/>
      <c r="W64"/>
      <c r="X64" s="211"/>
      <c r="Y64" s="217" t="s">
        <v>219</v>
      </c>
      <c r="Z64" s="218">
        <v>113</v>
      </c>
    </row>
    <row r="65" spans="22:26" ht="16.5" x14ac:dyDescent="0.2">
      <c r="V65"/>
      <c r="W65"/>
      <c r="X65" s="211"/>
      <c r="Y65" s="217" t="s">
        <v>197</v>
      </c>
      <c r="Z65" s="218">
        <v>207</v>
      </c>
    </row>
    <row r="66" spans="22:26" ht="16.5" x14ac:dyDescent="0.2">
      <c r="V66"/>
      <c r="W66"/>
      <c r="X66" s="211"/>
      <c r="Y66" s="217" t="s">
        <v>204</v>
      </c>
      <c r="Z66" s="218">
        <v>305</v>
      </c>
    </row>
    <row r="67" spans="22:26" ht="17" thickBot="1" x14ac:dyDescent="0.25">
      <c r="V67"/>
      <c r="W67"/>
      <c r="X67" s="211"/>
      <c r="Y67" s="224" t="s">
        <v>195</v>
      </c>
      <c r="Z67" s="225">
        <v>205</v>
      </c>
    </row>
  </sheetData>
  <mergeCells count="9">
    <mergeCell ref="D25:F26"/>
    <mergeCell ref="G25:G26"/>
    <mergeCell ref="H25:H26"/>
    <mergeCell ref="D2:H3"/>
    <mergeCell ref="E8:K8"/>
    <mergeCell ref="G13:H13"/>
    <mergeCell ref="G15:H15"/>
    <mergeCell ref="C17:C18"/>
    <mergeCell ref="D17:F18"/>
  </mergeCells>
  <phoneticPr fontId="2"/>
  <pageMargins left="0.39370078740157483" right="0.39370078740157483" top="0.59055118110236227" bottom="0.19685039370078741" header="0.39370078740157483" footer="0.19685039370078741"/>
  <pageSetup paperSize="9" orientation="landscape" horizontalDpi="300" verticalDpi="300" r:id="rId1"/>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DW56"/>
  <sheetViews>
    <sheetView zoomScale="69" zoomScaleNormal="69" workbookViewId="0">
      <selection activeCell="S54" sqref="S54"/>
    </sheetView>
  </sheetViews>
  <sheetFormatPr defaultRowHeight="13" x14ac:dyDescent="0.2"/>
  <cols>
    <col min="1" max="1" width="11.26953125" customWidth="1"/>
    <col min="2" max="2" width="13.26953125" customWidth="1"/>
    <col min="3" max="3" width="9.453125" bestFit="1" customWidth="1"/>
    <col min="5" max="5" width="10.453125" bestFit="1" customWidth="1"/>
    <col min="6" max="6" width="9.453125" bestFit="1" customWidth="1"/>
    <col min="7" max="7" width="10.08984375" bestFit="1" customWidth="1"/>
    <col min="9" max="9" width="9.08984375" bestFit="1" customWidth="1"/>
    <col min="10" max="127" width="10.08984375" style="45" bestFit="1" customWidth="1"/>
  </cols>
  <sheetData>
    <row r="1" spans="1:127" x14ac:dyDescent="0.2">
      <c r="A1" t="s">
        <v>40</v>
      </c>
    </row>
    <row r="3" spans="1:127" x14ac:dyDescent="0.2">
      <c r="A3" t="s">
        <v>41</v>
      </c>
      <c r="B3" t="s">
        <v>112</v>
      </c>
    </row>
    <row r="10" spans="1:127" x14ac:dyDescent="0.2">
      <c r="A10" s="42"/>
      <c r="B10" s="42"/>
      <c r="C10" s="42"/>
      <c r="D10" s="42"/>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row>
    <row r="11" spans="1:127" x14ac:dyDescent="0.2">
      <c r="A11" s="42"/>
      <c r="B11" s="42"/>
      <c r="C11" s="42"/>
      <c r="D11" s="42"/>
      <c r="E11" s="43"/>
      <c r="F11" s="42"/>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row>
    <row r="12" spans="1:127" x14ac:dyDescent="0.2">
      <c r="A12" s="42"/>
      <c r="B12" s="42"/>
      <c r="C12" s="42"/>
      <c r="D12" s="42"/>
      <c r="E12" s="4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c r="DT12" s="42"/>
      <c r="DU12" s="42"/>
      <c r="DV12" s="42"/>
      <c r="DW12" s="42"/>
    </row>
    <row r="13" spans="1:127" x14ac:dyDescent="0.2">
      <c r="A13" s="42"/>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c r="DT13" s="42"/>
      <c r="DU13" s="42"/>
      <c r="DV13" s="42"/>
      <c r="DW13" s="42"/>
    </row>
    <row r="14" spans="1:127" x14ac:dyDescent="0.2">
      <c r="A14" s="42"/>
      <c r="B14" s="43"/>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c r="DT14" s="42"/>
      <c r="DU14" s="42"/>
      <c r="DV14" s="42"/>
      <c r="DW14" s="42"/>
    </row>
    <row r="15" spans="1:127" x14ac:dyDescent="0.2">
      <c r="A15" s="42"/>
      <c r="B15" s="42"/>
      <c r="C15" s="42"/>
      <c r="D15" s="43"/>
      <c r="E15" s="42"/>
      <c r="F15" s="42"/>
      <c r="G15" s="42"/>
      <c r="H15" s="42"/>
      <c r="I15" s="42"/>
      <c r="J15" s="42"/>
      <c r="K15" s="42"/>
      <c r="L15" s="42"/>
      <c r="M15" s="42"/>
      <c r="N15" s="42"/>
      <c r="O15" s="42"/>
      <c r="P15" s="42"/>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c r="BC15" s="42"/>
      <c r="BD15" s="42"/>
      <c r="BE15" s="42"/>
      <c r="BF15" s="42"/>
      <c r="BG15" s="42"/>
      <c r="BH15" s="42"/>
      <c r="BI15" s="42"/>
      <c r="BJ15" s="42"/>
      <c r="BK15" s="42"/>
      <c r="BL15" s="42"/>
      <c r="BM15" s="42"/>
      <c r="BN15" s="42"/>
      <c r="BO15" s="42"/>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c r="CN15" s="42"/>
      <c r="CO15" s="42"/>
      <c r="CP15" s="42"/>
      <c r="CQ15" s="42"/>
      <c r="CR15" s="42"/>
      <c r="CS15" s="42"/>
      <c r="CT15" s="42"/>
      <c r="CU15" s="42"/>
      <c r="CV15" s="42"/>
      <c r="CW15" s="42"/>
      <c r="CX15" s="42"/>
      <c r="CY15" s="42"/>
      <c r="CZ15" s="42"/>
      <c r="DA15" s="42"/>
      <c r="DB15" s="42"/>
      <c r="DC15" s="42"/>
      <c r="DD15" s="42"/>
      <c r="DE15" s="42"/>
      <c r="DF15" s="42"/>
      <c r="DG15" s="42"/>
      <c r="DH15" s="42"/>
      <c r="DI15" s="42"/>
      <c r="DJ15" s="42"/>
      <c r="DK15" s="42"/>
      <c r="DL15" s="42"/>
      <c r="DM15" s="42"/>
      <c r="DN15" s="42"/>
      <c r="DO15" s="42"/>
      <c r="DP15" s="42"/>
      <c r="DQ15" s="42"/>
      <c r="DR15" s="42"/>
      <c r="DS15" s="42"/>
      <c r="DT15" s="42"/>
      <c r="DU15" s="42"/>
      <c r="DV15" s="42"/>
      <c r="DW15" s="42"/>
    </row>
    <row r="16" spans="1:127" x14ac:dyDescent="0.2">
      <c r="A16" s="42"/>
      <c r="B16" s="42"/>
      <c r="C16" s="42"/>
      <c r="D16" s="42"/>
      <c r="E16" s="42"/>
      <c r="F16" s="42"/>
      <c r="G16" s="42"/>
      <c r="H16" s="42"/>
      <c r="I16" s="42"/>
      <c r="J16" s="42"/>
      <c r="K16" s="42"/>
      <c r="L16" s="42"/>
      <c r="M16" s="42"/>
      <c r="N16" s="42"/>
      <c r="O16" s="42"/>
      <c r="P16" s="42"/>
      <c r="Q16" s="42"/>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42"/>
      <c r="CQ16" s="42"/>
      <c r="CR16" s="42"/>
      <c r="CS16" s="42"/>
      <c r="CT16" s="42"/>
      <c r="CU16" s="42"/>
      <c r="CV16" s="42"/>
      <c r="CW16" s="42"/>
      <c r="CX16" s="42"/>
      <c r="CY16" s="42"/>
      <c r="CZ16" s="42"/>
      <c r="DA16" s="42"/>
      <c r="DB16" s="42"/>
      <c r="DC16" s="42"/>
      <c r="DD16" s="42"/>
      <c r="DE16" s="42"/>
      <c r="DF16" s="42"/>
      <c r="DG16" s="42"/>
      <c r="DH16" s="42"/>
      <c r="DI16" s="42"/>
      <c r="DJ16" s="42"/>
      <c r="DK16" s="42"/>
      <c r="DL16" s="42"/>
      <c r="DM16" s="42"/>
      <c r="DN16" s="42"/>
      <c r="DO16" s="42"/>
      <c r="DP16" s="42"/>
      <c r="DQ16" s="42"/>
      <c r="DR16" s="42"/>
      <c r="DS16" s="42"/>
      <c r="DT16" s="42"/>
      <c r="DU16" s="42"/>
      <c r="DV16" s="42"/>
      <c r="DW16" s="42"/>
    </row>
    <row r="17" spans="1:127" x14ac:dyDescent="0.2">
      <c r="A17" s="42"/>
      <c r="B17" s="42"/>
      <c r="C17" s="42"/>
      <c r="D17" s="42"/>
      <c r="E17" s="42"/>
      <c r="F17" s="42"/>
      <c r="G17" s="42"/>
      <c r="H17" s="42"/>
      <c r="I17" s="42"/>
      <c r="J17" s="42"/>
      <c r="K17" s="42"/>
      <c r="L17" s="42"/>
      <c r="M17" s="42"/>
      <c r="N17" s="42"/>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c r="DO17" s="42"/>
      <c r="DP17" s="42"/>
      <c r="DQ17" s="42"/>
      <c r="DR17" s="42"/>
      <c r="DS17" s="42"/>
      <c r="DT17" s="42"/>
      <c r="DU17" s="42"/>
      <c r="DV17" s="42"/>
      <c r="DW17" s="42"/>
    </row>
    <row r="18" spans="1:127" x14ac:dyDescent="0.2">
      <c r="A18" s="42"/>
      <c r="B18" s="42"/>
      <c r="C18" s="42"/>
      <c r="D18" s="42"/>
      <c r="E18" s="42"/>
      <c r="F18" s="42"/>
      <c r="G18" s="42"/>
      <c r="H18" s="42"/>
      <c r="I18" s="42"/>
      <c r="J18" s="42"/>
      <c r="K18" s="42"/>
      <c r="L18" s="42"/>
      <c r="M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c r="DI18" s="42"/>
      <c r="DJ18" s="42"/>
      <c r="DK18" s="42"/>
      <c r="DL18" s="42"/>
      <c r="DM18" s="42"/>
      <c r="DN18" s="42"/>
      <c r="DO18" s="42"/>
      <c r="DP18" s="42"/>
      <c r="DQ18" s="42"/>
      <c r="DR18" s="42"/>
      <c r="DS18" s="42"/>
      <c r="DT18" s="42"/>
      <c r="DU18" s="42"/>
      <c r="DV18" s="42"/>
      <c r="DW18" s="42"/>
    </row>
    <row r="19" spans="1:127" x14ac:dyDescent="0.2">
      <c r="A19" s="42"/>
      <c r="B19" s="42"/>
      <c r="C19" s="42"/>
      <c r="D19" s="42"/>
      <c r="E19" s="44"/>
      <c r="F19" s="44"/>
      <c r="G19" s="44"/>
      <c r="H19" s="42"/>
      <c r="I19" s="42"/>
      <c r="J19" s="44"/>
      <c r="K19" s="44"/>
      <c r="L19" s="44"/>
      <c r="M19" s="44"/>
      <c r="N19" s="44"/>
      <c r="O19" s="44"/>
      <c r="P19" s="44"/>
      <c r="Q19" s="44"/>
      <c r="R19" s="44"/>
      <c r="S19" s="44"/>
      <c r="T19" s="44"/>
      <c r="U19" s="44"/>
      <c r="V19" s="44"/>
      <c r="W19" s="44"/>
      <c r="X19" s="44"/>
      <c r="Y19" s="44"/>
      <c r="Z19" s="44"/>
      <c r="AA19" s="44"/>
      <c r="AB19" s="44"/>
      <c r="AC19" s="44"/>
      <c r="AD19" s="44"/>
      <c r="AE19" s="44"/>
      <c r="AF19" s="44"/>
      <c r="AG19" s="44"/>
      <c r="AH19" s="44"/>
      <c r="AI19" s="44"/>
      <c r="AJ19" s="44"/>
      <c r="AK19" s="44"/>
      <c r="AL19" s="44"/>
      <c r="AM19" s="44"/>
      <c r="AN19" s="44"/>
      <c r="AO19" s="44"/>
      <c r="AP19" s="44"/>
      <c r="AQ19" s="44"/>
      <c r="AR19" s="44"/>
      <c r="AS19" s="44"/>
      <c r="AT19" s="44"/>
      <c r="AU19" s="44"/>
      <c r="AV19" s="44"/>
      <c r="AW19" s="44"/>
      <c r="AX19" s="44"/>
      <c r="AY19" s="44"/>
      <c r="AZ19" s="44"/>
      <c r="BA19" s="44"/>
      <c r="BB19" s="44"/>
      <c r="BC19" s="44"/>
      <c r="BD19" s="44"/>
      <c r="BE19" s="44"/>
      <c r="BF19" s="44"/>
      <c r="BG19" s="44"/>
      <c r="BH19" s="44"/>
      <c r="BI19" s="44"/>
      <c r="BJ19" s="44"/>
      <c r="BK19" s="44"/>
      <c r="BL19" s="44"/>
      <c r="BM19" s="44"/>
      <c r="BN19" s="44"/>
      <c r="BO19" s="44"/>
      <c r="BP19" s="44"/>
      <c r="BQ19" s="44"/>
      <c r="BR19" s="44"/>
      <c r="BS19" s="44"/>
      <c r="BT19" s="44"/>
      <c r="BU19" s="44"/>
      <c r="BV19" s="44"/>
      <c r="BW19" s="44"/>
      <c r="BX19" s="44"/>
      <c r="BY19" s="44"/>
      <c r="BZ19" s="44"/>
      <c r="CA19" s="44"/>
      <c r="CB19" s="44"/>
      <c r="CC19" s="44"/>
      <c r="CD19" s="44"/>
      <c r="CE19" s="44">
        <f>IF(CE20&lt;60,100,+IF(CE20&lt;120,200,+IF(CE20&lt;300,500,1000)))</f>
        <v>1000</v>
      </c>
      <c r="CF19" s="44"/>
      <c r="CG19" s="44"/>
      <c r="CH19" s="44"/>
      <c r="CI19" s="44"/>
      <c r="CJ19" s="44"/>
      <c r="CK19" s="44"/>
      <c r="CL19" s="44"/>
      <c r="CM19" s="44"/>
      <c r="CN19" s="44"/>
      <c r="CO19" s="44"/>
      <c r="CP19" s="44"/>
      <c r="CQ19" s="44"/>
      <c r="CR19" s="44"/>
      <c r="CS19" s="44"/>
      <c r="CT19" s="44"/>
      <c r="CU19" s="44"/>
      <c r="CV19" s="44"/>
      <c r="CW19" s="44"/>
      <c r="CX19" s="44"/>
      <c r="CY19" s="44"/>
      <c r="CZ19" s="44"/>
      <c r="DA19" s="44"/>
      <c r="DB19" s="44"/>
      <c r="DC19" s="44"/>
      <c r="DD19" s="44"/>
      <c r="DE19" s="44"/>
      <c r="DF19" s="44"/>
      <c r="DG19" s="44"/>
      <c r="DH19" s="44"/>
      <c r="DI19" s="44"/>
      <c r="DJ19" s="44"/>
      <c r="DK19" s="44"/>
      <c r="DL19" s="44"/>
      <c r="DM19" s="44"/>
      <c r="DN19" s="44"/>
      <c r="DO19" s="44"/>
      <c r="DP19" s="44"/>
      <c r="DQ19" s="44"/>
      <c r="DR19" s="44"/>
      <c r="DS19" s="44"/>
      <c r="DT19" s="44"/>
      <c r="DU19" s="44"/>
      <c r="DV19" s="44"/>
      <c r="DW19" s="44"/>
    </row>
    <row r="20" spans="1:127" x14ac:dyDescent="0.2">
      <c r="A20" s="42"/>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c r="BZ20" s="42"/>
      <c r="CA20" s="42"/>
      <c r="CB20" s="42"/>
      <c r="CC20" s="42"/>
      <c r="CD20" s="42"/>
      <c r="CE20" s="42">
        <f>BI23</f>
        <v>638</v>
      </c>
      <c r="CF20" s="42"/>
      <c r="CG20" s="42"/>
      <c r="CH20" s="42"/>
      <c r="CI20" s="42"/>
      <c r="CJ20" s="42"/>
      <c r="CK20" s="42"/>
      <c r="CL20" s="42"/>
      <c r="CM20" s="42"/>
      <c r="CN20" s="42"/>
      <c r="CO20" s="42"/>
      <c r="CP20" s="42"/>
      <c r="CQ20" s="42"/>
      <c r="CR20" s="42"/>
      <c r="CS20" s="42"/>
      <c r="CT20" s="42"/>
      <c r="CU20" s="42"/>
      <c r="CV20" s="42"/>
      <c r="CW20" s="42"/>
      <c r="CX20" s="42"/>
      <c r="CY20" s="42"/>
      <c r="CZ20" s="42"/>
      <c r="DA20" s="42"/>
      <c r="DB20" s="42"/>
      <c r="DC20" s="42"/>
      <c r="DD20" s="42"/>
      <c r="DE20" s="42"/>
      <c r="DF20" s="42"/>
      <c r="DG20" s="42"/>
      <c r="DH20" s="42"/>
      <c r="DI20" s="42"/>
      <c r="DJ20" s="42"/>
      <c r="DK20" s="42"/>
      <c r="DL20" s="42"/>
      <c r="DM20" s="42"/>
      <c r="DN20" s="42"/>
      <c r="DO20" s="42"/>
      <c r="DP20" s="42"/>
      <c r="DQ20" s="42"/>
      <c r="DR20" s="42"/>
      <c r="DS20" s="42"/>
      <c r="DT20" s="42"/>
      <c r="DU20" s="42"/>
      <c r="DV20" s="42"/>
      <c r="DW20" s="42"/>
    </row>
    <row r="21" spans="1:127" x14ac:dyDescent="0.2">
      <c r="A21" s="42"/>
      <c r="B21" s="244" t="s">
        <v>149</v>
      </c>
      <c r="C21" s="245">
        <f>IF(C24&gt;1000000,"&gt;1,000,000",IF(C24&gt;500,ROUNDUP(C24,-2),IF(C24&gt;100,ROUNDUP(C24/5,-1)*5,ROUNDUP(C24,-1))))</f>
        <v>700</v>
      </c>
      <c r="D21" s="42"/>
      <c r="E21" s="83">
        <f>IF(CD27&lt;0.01,IF(CD27&lt;0.001,ROUNDDOWN(CD27,5),ROUNDDOWN(CD27,4)),ROUNDDOWN(CD27,3))</f>
        <v>3.8999999999999998E-3</v>
      </c>
      <c r="F21" s="42"/>
      <c r="G21" s="42"/>
      <c r="H21" s="42"/>
      <c r="I21" s="42"/>
      <c r="J21" s="83">
        <f>IF(J27&lt;0.01,IF(J27&lt;0.001,ROUNDDOWN(J27,5),ROUNDDOWN(J27,4)),ROUNDDOWN(J27,3))</f>
        <v>3.8999999999999998E-3</v>
      </c>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c r="BZ21" s="42"/>
      <c r="CA21" s="42"/>
      <c r="CB21" s="42"/>
      <c r="CC21" s="42"/>
      <c r="CD21" s="42"/>
      <c r="CE21" s="42">
        <f>ROUNDUP(CE20*1.8/CE19,0)</f>
        <v>2</v>
      </c>
      <c r="CF21" s="42"/>
      <c r="CG21" s="42"/>
      <c r="CH21" s="42"/>
      <c r="CI21" s="42"/>
      <c r="CJ21" s="42"/>
      <c r="CK21" s="42"/>
      <c r="CL21" s="42"/>
      <c r="CM21" s="42"/>
      <c r="CN21" s="42"/>
      <c r="CO21" s="42"/>
      <c r="CP21" s="42"/>
      <c r="CQ21" s="42"/>
      <c r="CR21" s="42"/>
      <c r="CS21" s="42"/>
      <c r="CT21" s="42"/>
      <c r="CU21" s="42"/>
      <c r="CV21" s="42"/>
      <c r="CW21" s="42"/>
      <c r="CX21" s="42"/>
      <c r="CY21" s="42"/>
      <c r="CZ21" s="42"/>
      <c r="DA21" s="42"/>
      <c r="DB21" s="42"/>
      <c r="DC21" s="42"/>
      <c r="DD21" s="42"/>
      <c r="DE21" s="42"/>
      <c r="DF21" s="42"/>
      <c r="DG21" s="42"/>
      <c r="DH21" s="42"/>
      <c r="DI21" s="42"/>
      <c r="DJ21" s="42"/>
      <c r="DK21" s="42"/>
      <c r="DL21" s="42"/>
      <c r="DM21" s="42"/>
      <c r="DN21" s="42"/>
      <c r="DO21" s="42"/>
      <c r="DP21" s="42"/>
      <c r="DQ21" s="42"/>
      <c r="DR21" s="42"/>
      <c r="DS21" s="42"/>
      <c r="DT21" s="42"/>
      <c r="DU21" s="42"/>
      <c r="DV21" s="42"/>
      <c r="DW21" s="42"/>
    </row>
    <row r="22" spans="1:127" ht="13.5" thickBot="1" x14ac:dyDescent="0.25">
      <c r="H22">
        <v>1</v>
      </c>
      <c r="I22" s="71">
        <f>+CE21*CE19</f>
        <v>2000</v>
      </c>
      <c r="CE22" s="45">
        <v>0</v>
      </c>
      <c r="CF22" s="45">
        <v>0.1</v>
      </c>
      <c r="CG22" s="45">
        <v>0.2</v>
      </c>
      <c r="CH22" s="45">
        <v>0.4</v>
      </c>
      <c r="CI22" s="45">
        <v>0.6</v>
      </c>
      <c r="CJ22" s="45">
        <v>0.8</v>
      </c>
      <c r="CK22" s="45">
        <v>1</v>
      </c>
      <c r="CL22" s="45">
        <v>2</v>
      </c>
      <c r="CM22" s="45">
        <v>3</v>
      </c>
      <c r="CN22" s="45">
        <v>4</v>
      </c>
      <c r="CO22" s="45">
        <v>5</v>
      </c>
      <c r="CP22" s="45">
        <v>6</v>
      </c>
      <c r="CQ22" s="45">
        <v>7</v>
      </c>
      <c r="CR22" s="45">
        <v>8</v>
      </c>
      <c r="CS22" s="45">
        <v>9</v>
      </c>
      <c r="CT22" s="45">
        <v>10</v>
      </c>
      <c r="CU22" s="45">
        <v>11</v>
      </c>
      <c r="CV22" s="45">
        <v>12</v>
      </c>
      <c r="CW22" s="45">
        <v>13</v>
      </c>
      <c r="CX22" s="45">
        <v>14</v>
      </c>
      <c r="CY22" s="45">
        <v>15</v>
      </c>
      <c r="CZ22" s="45">
        <v>16</v>
      </c>
      <c r="DA22" s="45">
        <v>17</v>
      </c>
      <c r="DB22" s="45">
        <v>18</v>
      </c>
      <c r="DC22" s="45">
        <v>19</v>
      </c>
      <c r="DD22" s="45">
        <v>20</v>
      </c>
    </row>
    <row r="23" spans="1:127" ht="13.5" thickBot="1" x14ac:dyDescent="0.25">
      <c r="B23" s="7" t="s">
        <v>43</v>
      </c>
      <c r="C23" s="8">
        <f>入力シート_1・2・ジクロロエタン!Q15</f>
        <v>4.0000000000000001E-3</v>
      </c>
      <c r="D23" s="9" t="s">
        <v>42</v>
      </c>
      <c r="E23" s="497" t="s">
        <v>44</v>
      </c>
      <c r="F23" s="498"/>
      <c r="H23">
        <f>+C23</f>
        <v>4.0000000000000001E-3</v>
      </c>
      <c r="I23">
        <f>+C23</f>
        <v>4.0000000000000001E-3</v>
      </c>
      <c r="J23" s="6">
        <f>MIN(J24:AL24)</f>
        <v>638</v>
      </c>
      <c r="K23" s="264">
        <f>IF(MIN(K24:T24)=0,1000000,MIN(K24:T24))</f>
        <v>100000</v>
      </c>
      <c r="U23" s="264">
        <f>IF(MIN(U24:AC24)=0,1000000,MIN(U24:AC24))</f>
        <v>10000</v>
      </c>
      <c r="AD23" s="264">
        <f>IF(MIN(AD24:AM24)=0,1000000,MIN(AD24:AM24))</f>
        <v>1000</v>
      </c>
      <c r="AN23" s="264">
        <f>IF(MIN(AN24:AW24)=0,1000000,MIN(AN24:AW24))</f>
        <v>700</v>
      </c>
      <c r="AX23" s="264">
        <f>IF(MIN(AX24:BG24)=0,1000000,MIN(AX24:BG24))</f>
        <v>640</v>
      </c>
      <c r="BI23" s="264">
        <f>IF(MIN(BI24:CC24)=0,1000000,MIN(BI24:CC24))</f>
        <v>638</v>
      </c>
    </row>
    <row r="24" spans="1:127" ht="13.5" thickBot="1" x14ac:dyDescent="0.25">
      <c r="B24" s="10" t="s">
        <v>45</v>
      </c>
      <c r="C24" s="11">
        <f>IF(+BI23=1000000,"&gt;1,000,000",+BI23)</f>
        <v>638</v>
      </c>
      <c r="D24" s="12" t="s">
        <v>46</v>
      </c>
      <c r="E24" s="60">
        <f>IF(CD27&lt;0.1,IF(CD27&lt;0.01,IF(CD27&lt;0.001,ROUNDDOWN(CD27,5),ROUNDDOWN(CD27,4)),ROUNDDOWN(CD27,3)),ROUNDDOWN(CD27,2))</f>
        <v>3.8999999999999998E-3</v>
      </c>
      <c r="F24" s="13" t="s">
        <v>42</v>
      </c>
      <c r="H24">
        <f>+BI30</f>
        <v>645</v>
      </c>
      <c r="I24">
        <f>+CC30</f>
        <v>625</v>
      </c>
      <c r="J24" s="57">
        <f>IF(J27&lt;=$C$23,J30,"")</f>
        <v>638</v>
      </c>
      <c r="K24" s="58">
        <f t="shared" ref="K24:T24" si="0">IF(K27&lt;=$C$23,K30,"")</f>
        <v>100000</v>
      </c>
      <c r="L24" s="58">
        <f t="shared" si="0"/>
        <v>200000</v>
      </c>
      <c r="M24" s="58">
        <f t="shared" si="0"/>
        <v>300000</v>
      </c>
      <c r="N24" s="58">
        <f t="shared" si="0"/>
        <v>400000</v>
      </c>
      <c r="O24" s="58">
        <f t="shared" si="0"/>
        <v>500000</v>
      </c>
      <c r="P24" s="58">
        <f t="shared" si="0"/>
        <v>600000</v>
      </c>
      <c r="Q24" s="58">
        <f t="shared" si="0"/>
        <v>700000</v>
      </c>
      <c r="R24" s="58">
        <f t="shared" si="0"/>
        <v>800000</v>
      </c>
      <c r="S24" s="58">
        <f t="shared" si="0"/>
        <v>900000</v>
      </c>
      <c r="T24" s="263">
        <f t="shared" si="0"/>
        <v>1000000</v>
      </c>
      <c r="U24" s="57">
        <f>IF(U27&lt;=$C$23,U30,"")</f>
        <v>10000</v>
      </c>
      <c r="V24" s="58">
        <f t="shared" ref="V24:AM24" si="1">IF(V27&lt;=$C$23,V30,"")</f>
        <v>20000</v>
      </c>
      <c r="W24" s="58">
        <f t="shared" si="1"/>
        <v>30000</v>
      </c>
      <c r="X24" s="58">
        <f t="shared" si="1"/>
        <v>40000</v>
      </c>
      <c r="Y24" s="58">
        <f t="shared" si="1"/>
        <v>50000</v>
      </c>
      <c r="Z24" s="58">
        <f t="shared" si="1"/>
        <v>60000</v>
      </c>
      <c r="AA24" s="58">
        <f t="shared" si="1"/>
        <v>70000</v>
      </c>
      <c r="AB24" s="58">
        <f t="shared" si="1"/>
        <v>80000</v>
      </c>
      <c r="AC24" s="58">
        <f t="shared" si="1"/>
        <v>90000</v>
      </c>
      <c r="AD24" s="58">
        <f t="shared" si="1"/>
        <v>1000</v>
      </c>
      <c r="AE24" s="58">
        <f t="shared" si="1"/>
        <v>2000</v>
      </c>
      <c r="AF24" s="58">
        <f t="shared" si="1"/>
        <v>3000</v>
      </c>
      <c r="AG24" s="58">
        <f t="shared" si="1"/>
        <v>4000</v>
      </c>
      <c r="AH24" s="58">
        <f t="shared" si="1"/>
        <v>5000</v>
      </c>
      <c r="AI24" s="58">
        <f t="shared" si="1"/>
        <v>6000</v>
      </c>
      <c r="AJ24" s="58">
        <f t="shared" si="1"/>
        <v>7000</v>
      </c>
      <c r="AK24" s="58">
        <f t="shared" si="1"/>
        <v>8000</v>
      </c>
      <c r="AL24" s="58">
        <f t="shared" si="1"/>
        <v>9000</v>
      </c>
      <c r="AM24" s="58">
        <f t="shared" si="1"/>
        <v>10000</v>
      </c>
      <c r="AN24" s="56">
        <f>IF(AN27&lt;=$C$23,AN30,"")</f>
        <v>1000</v>
      </c>
      <c r="AO24" s="56">
        <f t="shared" ref="AO24:BG24" si="2">IF(AO27&lt;=$C$23,AO30,"")</f>
        <v>900</v>
      </c>
      <c r="AP24" s="56">
        <f t="shared" si="2"/>
        <v>800</v>
      </c>
      <c r="AQ24" s="56">
        <f t="shared" si="2"/>
        <v>700</v>
      </c>
      <c r="AR24" s="56" t="str">
        <f t="shared" si="2"/>
        <v/>
      </c>
      <c r="AS24" s="56" t="str">
        <f t="shared" si="2"/>
        <v/>
      </c>
      <c r="AT24" s="56" t="str">
        <f t="shared" si="2"/>
        <v/>
      </c>
      <c r="AU24" s="56" t="str">
        <f t="shared" si="2"/>
        <v/>
      </c>
      <c r="AV24" s="56" t="str">
        <f t="shared" si="2"/>
        <v/>
      </c>
      <c r="AW24" s="56" t="str">
        <f t="shared" si="2"/>
        <v/>
      </c>
      <c r="AX24" s="56">
        <f t="shared" si="2"/>
        <v>700</v>
      </c>
      <c r="AY24" s="56">
        <f t="shared" si="2"/>
        <v>690</v>
      </c>
      <c r="AZ24" s="56">
        <f t="shared" si="2"/>
        <v>680</v>
      </c>
      <c r="BA24" s="56">
        <f t="shared" si="2"/>
        <v>670</v>
      </c>
      <c r="BB24" s="56">
        <f t="shared" si="2"/>
        <v>660</v>
      </c>
      <c r="BC24" s="56">
        <f t="shared" si="2"/>
        <v>650</v>
      </c>
      <c r="BD24" s="56">
        <f t="shared" si="2"/>
        <v>640</v>
      </c>
      <c r="BE24" s="56" t="str">
        <f t="shared" si="2"/>
        <v/>
      </c>
      <c r="BF24" s="56" t="str">
        <f t="shared" si="2"/>
        <v/>
      </c>
      <c r="BG24" s="56" t="str">
        <f t="shared" si="2"/>
        <v/>
      </c>
      <c r="BH24" s="56" t="str">
        <f>IF(BH27&lt;=$C$23,BH30,"")</f>
        <v/>
      </c>
      <c r="BI24" s="56">
        <f t="shared" ref="BI24:CD24" si="3">IF(BI27&lt;=$C$23,BI30,"")</f>
        <v>645</v>
      </c>
      <c r="BJ24" s="56">
        <f t="shared" si="3"/>
        <v>644</v>
      </c>
      <c r="BK24" s="56">
        <f t="shared" si="3"/>
        <v>643</v>
      </c>
      <c r="BL24" s="56">
        <f t="shared" si="3"/>
        <v>642</v>
      </c>
      <c r="BM24" s="56">
        <f t="shared" si="3"/>
        <v>641</v>
      </c>
      <c r="BN24" s="56">
        <f t="shared" si="3"/>
        <v>640</v>
      </c>
      <c r="BO24" s="56">
        <f t="shared" si="3"/>
        <v>639</v>
      </c>
      <c r="BP24" s="56">
        <f t="shared" si="3"/>
        <v>638</v>
      </c>
      <c r="BQ24" s="56" t="str">
        <f t="shared" si="3"/>
        <v/>
      </c>
      <c r="BR24" s="56" t="str">
        <f t="shared" si="3"/>
        <v/>
      </c>
      <c r="BS24" s="56" t="str">
        <f t="shared" si="3"/>
        <v/>
      </c>
      <c r="BT24" s="56" t="str">
        <f t="shared" si="3"/>
        <v/>
      </c>
      <c r="BU24" s="56" t="str">
        <f t="shared" si="3"/>
        <v/>
      </c>
      <c r="BV24" s="56" t="str">
        <f t="shared" si="3"/>
        <v/>
      </c>
      <c r="BW24" s="56" t="str">
        <f t="shared" si="3"/>
        <v/>
      </c>
      <c r="BX24" s="56" t="str">
        <f t="shared" si="3"/>
        <v/>
      </c>
      <c r="BY24" s="56" t="str">
        <f t="shared" si="3"/>
        <v/>
      </c>
      <c r="BZ24" s="56" t="str">
        <f t="shared" si="3"/>
        <v/>
      </c>
      <c r="CA24" s="56" t="str">
        <f t="shared" si="3"/>
        <v/>
      </c>
      <c r="CB24" s="56" t="str">
        <f t="shared" si="3"/>
        <v/>
      </c>
      <c r="CC24" s="56" t="str">
        <f t="shared" si="3"/>
        <v/>
      </c>
      <c r="CD24" s="56">
        <f t="shared" si="3"/>
        <v>638</v>
      </c>
      <c r="CE24" s="69"/>
      <c r="CF24" s="69"/>
      <c r="CG24" s="69"/>
      <c r="CH24" s="69"/>
      <c r="CI24" s="69"/>
      <c r="CJ24" s="69"/>
      <c r="CK24" s="69"/>
      <c r="CL24" s="69"/>
      <c r="CM24" s="69"/>
      <c r="CN24" s="69"/>
      <c r="CO24" s="69"/>
      <c r="CP24" s="69"/>
      <c r="CQ24" s="69"/>
      <c r="CR24" s="69"/>
      <c r="CS24" s="69"/>
      <c r="CT24" s="69"/>
      <c r="CU24" s="69"/>
      <c r="CV24" s="69"/>
      <c r="CW24" s="69"/>
      <c r="CX24" s="69"/>
      <c r="CY24" s="69"/>
      <c r="CZ24" s="69"/>
      <c r="DA24" s="69"/>
      <c r="DB24" s="69"/>
      <c r="DC24" s="69"/>
      <c r="DD24" s="69"/>
      <c r="DE24" s="67"/>
      <c r="DF24" s="67"/>
      <c r="DG24" s="67"/>
      <c r="DH24" s="67"/>
      <c r="DI24" s="67"/>
      <c r="DJ24" s="67"/>
      <c r="DK24" s="67"/>
      <c r="DL24" s="67"/>
      <c r="DM24" s="67"/>
      <c r="DN24" s="67"/>
      <c r="DO24" s="67"/>
      <c r="DP24" s="67"/>
      <c r="DQ24" s="67"/>
      <c r="DR24" s="67"/>
      <c r="DS24" s="67"/>
      <c r="DT24" s="67"/>
      <c r="DU24" s="67"/>
      <c r="DV24" s="67"/>
      <c r="DW24" s="67"/>
    </row>
    <row r="25" spans="1:127" ht="13.5" thickBot="1" x14ac:dyDescent="0.25">
      <c r="A25" s="14"/>
      <c r="B25" s="14"/>
      <c r="C25" s="14">
        <f>IF(BI23=1000000,-100,BI23)</f>
        <v>638</v>
      </c>
      <c r="D25" s="14"/>
      <c r="E25" s="84">
        <f>E24</f>
        <v>3.8999999999999998E-3</v>
      </c>
      <c r="F25" s="15"/>
      <c r="G25" s="14"/>
      <c r="H25">
        <f>+AX30</f>
        <v>700</v>
      </c>
      <c r="I25">
        <f>IF(BH30&lt;10,0.1,+BH30-10)</f>
        <v>590</v>
      </c>
      <c r="J25" s="46"/>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6"/>
      <c r="BM25" s="46"/>
      <c r="BN25" s="46"/>
      <c r="BO25" s="46"/>
      <c r="BP25" s="46"/>
      <c r="BQ25" s="46"/>
      <c r="BR25" s="46"/>
      <c r="BS25" s="46"/>
      <c r="BT25" s="46"/>
      <c r="BU25" s="46"/>
      <c r="BV25" s="46"/>
      <c r="BW25" s="46"/>
      <c r="BX25" s="46"/>
      <c r="BY25" s="46"/>
      <c r="BZ25" s="46"/>
      <c r="CA25" s="46"/>
      <c r="CB25" s="46"/>
      <c r="CC25" s="46"/>
      <c r="CD25" s="46"/>
      <c r="CE25" s="46"/>
      <c r="CF25" s="46"/>
      <c r="CG25" s="46"/>
      <c r="CH25" s="46"/>
      <c r="CI25" s="46"/>
      <c r="CJ25" s="46"/>
      <c r="CK25" s="46"/>
      <c r="CL25" s="46"/>
      <c r="CM25" s="46"/>
      <c r="CN25" s="46"/>
      <c r="CO25" s="46"/>
      <c r="CP25" s="46"/>
      <c r="CQ25" s="46"/>
      <c r="CR25" s="46"/>
      <c r="CS25" s="46"/>
      <c r="CT25" s="46"/>
      <c r="CU25" s="46"/>
      <c r="CV25" s="46"/>
      <c r="CW25" s="46"/>
      <c r="CX25" s="46"/>
      <c r="CY25" s="46"/>
      <c r="CZ25" s="46"/>
      <c r="DA25" s="46"/>
      <c r="DB25" s="46"/>
      <c r="DC25" s="46"/>
      <c r="DD25" s="46"/>
      <c r="DE25" s="46"/>
      <c r="DF25" s="46"/>
      <c r="DG25" s="46"/>
      <c r="DH25" s="46"/>
      <c r="DI25" s="46"/>
      <c r="DJ25" s="46"/>
      <c r="DK25" s="46"/>
      <c r="DL25" s="46"/>
      <c r="DM25" s="46"/>
      <c r="DN25" s="46"/>
      <c r="DO25" s="46"/>
      <c r="DP25" s="46"/>
      <c r="DQ25" s="46"/>
      <c r="DR25" s="46"/>
      <c r="DS25" s="46"/>
      <c r="DT25" s="46"/>
      <c r="DU25" s="46"/>
      <c r="DV25" s="46"/>
      <c r="DW25" s="46"/>
    </row>
    <row r="26" spans="1:127" x14ac:dyDescent="0.2">
      <c r="A26" s="16" t="s">
        <v>47</v>
      </c>
      <c r="B26" s="17" t="s">
        <v>48</v>
      </c>
      <c r="C26" s="499" t="s">
        <v>49</v>
      </c>
      <c r="D26" s="500"/>
      <c r="E26" s="500"/>
      <c r="F26" s="18" t="s">
        <v>50</v>
      </c>
      <c r="G26" s="18" t="s">
        <v>51</v>
      </c>
      <c r="J26" s="47" t="s">
        <v>51</v>
      </c>
      <c r="K26" s="47" t="s">
        <v>51</v>
      </c>
      <c r="L26" s="47" t="s">
        <v>51</v>
      </c>
      <c r="M26" s="47" t="s">
        <v>51</v>
      </c>
      <c r="N26" s="47" t="s">
        <v>51</v>
      </c>
      <c r="O26" s="47" t="s">
        <v>51</v>
      </c>
      <c r="P26" s="47" t="s">
        <v>51</v>
      </c>
      <c r="Q26" s="47" t="s">
        <v>51</v>
      </c>
      <c r="R26" s="47" t="s">
        <v>51</v>
      </c>
      <c r="S26" s="47" t="s">
        <v>51</v>
      </c>
      <c r="T26" s="47" t="s">
        <v>51</v>
      </c>
      <c r="U26" s="47" t="s">
        <v>51</v>
      </c>
      <c r="V26" s="47" t="s">
        <v>51</v>
      </c>
      <c r="W26" s="47" t="s">
        <v>51</v>
      </c>
      <c r="X26" s="47" t="s">
        <v>51</v>
      </c>
      <c r="Y26" s="47" t="s">
        <v>51</v>
      </c>
      <c r="Z26" s="47" t="s">
        <v>51</v>
      </c>
      <c r="AA26" s="47" t="s">
        <v>51</v>
      </c>
      <c r="AB26" s="47" t="s">
        <v>51</v>
      </c>
      <c r="AC26" s="47" t="s">
        <v>51</v>
      </c>
      <c r="AD26" s="47" t="s">
        <v>51</v>
      </c>
      <c r="AE26" s="47" t="s">
        <v>51</v>
      </c>
      <c r="AF26" s="47" t="s">
        <v>51</v>
      </c>
      <c r="AG26" s="47" t="s">
        <v>51</v>
      </c>
      <c r="AH26" s="47" t="s">
        <v>51</v>
      </c>
      <c r="AI26" s="47" t="s">
        <v>51</v>
      </c>
      <c r="AJ26" s="47" t="s">
        <v>51</v>
      </c>
      <c r="AK26" s="47" t="s">
        <v>51</v>
      </c>
      <c r="AL26" s="47" t="s">
        <v>51</v>
      </c>
      <c r="AM26" s="47" t="s">
        <v>51</v>
      </c>
      <c r="AN26" s="47" t="s">
        <v>51</v>
      </c>
      <c r="AO26" s="47" t="s">
        <v>51</v>
      </c>
      <c r="AP26" s="47" t="s">
        <v>51</v>
      </c>
      <c r="AQ26" s="47" t="s">
        <v>51</v>
      </c>
      <c r="AR26" s="47" t="s">
        <v>51</v>
      </c>
      <c r="AS26" s="47" t="s">
        <v>51</v>
      </c>
      <c r="AT26" s="47" t="s">
        <v>51</v>
      </c>
      <c r="AU26" s="47" t="s">
        <v>51</v>
      </c>
      <c r="AV26" s="47" t="s">
        <v>51</v>
      </c>
      <c r="AW26" s="47" t="s">
        <v>51</v>
      </c>
      <c r="AX26" s="47" t="s">
        <v>51</v>
      </c>
      <c r="AY26" s="47" t="s">
        <v>51</v>
      </c>
      <c r="AZ26" s="47" t="s">
        <v>51</v>
      </c>
      <c r="BA26" s="47" t="s">
        <v>51</v>
      </c>
      <c r="BB26" s="47" t="s">
        <v>51</v>
      </c>
      <c r="BC26" s="47" t="s">
        <v>51</v>
      </c>
      <c r="BD26" s="47" t="s">
        <v>51</v>
      </c>
      <c r="BE26" s="47" t="s">
        <v>51</v>
      </c>
      <c r="BF26" s="47" t="s">
        <v>51</v>
      </c>
      <c r="BG26" s="47" t="s">
        <v>51</v>
      </c>
      <c r="BH26" s="47" t="s">
        <v>51</v>
      </c>
      <c r="BI26" s="47" t="s">
        <v>51</v>
      </c>
      <c r="BJ26" s="47" t="s">
        <v>51</v>
      </c>
      <c r="BK26" s="47" t="s">
        <v>51</v>
      </c>
      <c r="BL26" s="47" t="s">
        <v>51</v>
      </c>
      <c r="BM26" s="47" t="s">
        <v>51</v>
      </c>
      <c r="BN26" s="47" t="s">
        <v>51</v>
      </c>
      <c r="BO26" s="47" t="s">
        <v>51</v>
      </c>
      <c r="BP26" s="47" t="s">
        <v>51</v>
      </c>
      <c r="BQ26" s="47" t="s">
        <v>51</v>
      </c>
      <c r="BR26" s="47" t="s">
        <v>51</v>
      </c>
      <c r="BS26" s="47" t="s">
        <v>51</v>
      </c>
      <c r="BT26" s="47" t="s">
        <v>51</v>
      </c>
      <c r="BU26" s="47" t="s">
        <v>51</v>
      </c>
      <c r="BV26" s="47" t="s">
        <v>51</v>
      </c>
      <c r="BW26" s="47" t="s">
        <v>51</v>
      </c>
      <c r="BX26" s="47" t="s">
        <v>51</v>
      </c>
      <c r="BY26" s="47" t="s">
        <v>51</v>
      </c>
      <c r="BZ26" s="47" t="s">
        <v>51</v>
      </c>
      <c r="CA26" s="47" t="s">
        <v>51</v>
      </c>
      <c r="CB26" s="47" t="s">
        <v>51</v>
      </c>
      <c r="CC26" s="47" t="s">
        <v>51</v>
      </c>
      <c r="CD26" s="47" t="s">
        <v>51</v>
      </c>
      <c r="CE26" s="47" t="s">
        <v>51</v>
      </c>
      <c r="CF26" s="47" t="s">
        <v>51</v>
      </c>
      <c r="CG26" s="47" t="s">
        <v>51</v>
      </c>
      <c r="CH26" s="47" t="s">
        <v>51</v>
      </c>
      <c r="CI26" s="47" t="s">
        <v>51</v>
      </c>
      <c r="CJ26" s="47" t="s">
        <v>51</v>
      </c>
      <c r="CK26" s="47" t="s">
        <v>51</v>
      </c>
      <c r="CL26" s="47" t="s">
        <v>51</v>
      </c>
      <c r="CM26" s="47" t="s">
        <v>51</v>
      </c>
      <c r="CN26" s="47" t="s">
        <v>51</v>
      </c>
      <c r="CO26" s="47" t="s">
        <v>51</v>
      </c>
      <c r="CP26" s="47" t="s">
        <v>51</v>
      </c>
      <c r="CQ26" s="47" t="s">
        <v>51</v>
      </c>
      <c r="CR26" s="47" t="s">
        <v>51</v>
      </c>
      <c r="CS26" s="47" t="s">
        <v>51</v>
      </c>
      <c r="CT26" s="47" t="s">
        <v>51</v>
      </c>
      <c r="CU26" s="47" t="s">
        <v>51</v>
      </c>
      <c r="CV26" s="47" t="s">
        <v>51</v>
      </c>
      <c r="CW26" s="47" t="s">
        <v>51</v>
      </c>
      <c r="CX26" s="47" t="s">
        <v>51</v>
      </c>
      <c r="CY26" s="47" t="s">
        <v>51</v>
      </c>
      <c r="CZ26" s="47" t="s">
        <v>51</v>
      </c>
      <c r="DA26" s="47" t="s">
        <v>51</v>
      </c>
      <c r="DB26" s="47" t="s">
        <v>51</v>
      </c>
      <c r="DC26" s="47" t="s">
        <v>51</v>
      </c>
      <c r="DD26" s="47" t="s">
        <v>51</v>
      </c>
      <c r="DE26" s="47" t="s">
        <v>51</v>
      </c>
      <c r="DF26" s="47" t="s">
        <v>51</v>
      </c>
      <c r="DG26" s="47" t="s">
        <v>51</v>
      </c>
      <c r="DH26" s="47" t="s">
        <v>51</v>
      </c>
      <c r="DI26" s="47" t="s">
        <v>51</v>
      </c>
      <c r="DJ26" s="47" t="s">
        <v>51</v>
      </c>
      <c r="DK26" s="47" t="s">
        <v>51</v>
      </c>
      <c r="DL26" s="47" t="s">
        <v>51</v>
      </c>
      <c r="DM26" s="47" t="s">
        <v>51</v>
      </c>
      <c r="DN26" s="47" t="s">
        <v>51</v>
      </c>
      <c r="DO26" s="47" t="s">
        <v>51</v>
      </c>
      <c r="DP26" s="47" t="s">
        <v>51</v>
      </c>
      <c r="DQ26" s="47" t="s">
        <v>51</v>
      </c>
      <c r="DR26" s="47" t="s">
        <v>51</v>
      </c>
      <c r="DS26" s="47" t="s">
        <v>51</v>
      </c>
      <c r="DT26" s="47" t="s">
        <v>51</v>
      </c>
      <c r="DU26" s="47" t="s">
        <v>51</v>
      </c>
      <c r="DV26" s="47" t="s">
        <v>51</v>
      </c>
      <c r="DW26" s="47" t="s">
        <v>51</v>
      </c>
    </row>
    <row r="27" spans="1:127" ht="21" x14ac:dyDescent="0.55000000000000004">
      <c r="A27" s="19"/>
      <c r="B27" s="20" t="s">
        <v>52</v>
      </c>
      <c r="C27" s="492" t="s">
        <v>53</v>
      </c>
      <c r="D27" s="493"/>
      <c r="E27" s="493"/>
      <c r="F27" s="291" t="s">
        <v>54</v>
      </c>
      <c r="G27" s="22">
        <f>+G29*G53*G54*G55/2</f>
        <v>3.0700370456719481</v>
      </c>
      <c r="I27" s="61">
        <f>+G29</f>
        <v>100</v>
      </c>
      <c r="J27" s="22">
        <f t="shared" ref="J27:BU27" si="4">+J29*J53*J54*J55/2</f>
        <v>3.9633858802081579E-3</v>
      </c>
      <c r="K27" s="22">
        <f t="shared" si="4"/>
        <v>0</v>
      </c>
      <c r="L27" s="22">
        <f t="shared" si="4"/>
        <v>0</v>
      </c>
      <c r="M27" s="22">
        <f t="shared" si="4"/>
        <v>0</v>
      </c>
      <c r="N27" s="22">
        <f t="shared" si="4"/>
        <v>0</v>
      </c>
      <c r="O27" s="22">
        <f t="shared" si="4"/>
        <v>0</v>
      </c>
      <c r="P27" s="22">
        <f t="shared" si="4"/>
        <v>0</v>
      </c>
      <c r="Q27" s="22">
        <f t="shared" si="4"/>
        <v>0</v>
      </c>
      <c r="R27" s="22">
        <f t="shared" si="4"/>
        <v>0</v>
      </c>
      <c r="S27" s="22">
        <f t="shared" si="4"/>
        <v>0</v>
      </c>
      <c r="T27" s="22">
        <f t="shared" si="4"/>
        <v>0</v>
      </c>
      <c r="U27" s="22">
        <f t="shared" si="4"/>
        <v>5.2654247084793747E-71</v>
      </c>
      <c r="V27" s="22">
        <f t="shared" si="4"/>
        <v>2.0148272778143092E-275</v>
      </c>
      <c r="W27" s="22">
        <f t="shared" si="4"/>
        <v>0</v>
      </c>
      <c r="X27" s="22">
        <f t="shared" si="4"/>
        <v>0</v>
      </c>
      <c r="Y27" s="22">
        <f t="shared" si="4"/>
        <v>0</v>
      </c>
      <c r="Z27" s="22">
        <f t="shared" si="4"/>
        <v>0</v>
      </c>
      <c r="AA27" s="22">
        <f t="shared" si="4"/>
        <v>0</v>
      </c>
      <c r="AB27" s="22">
        <f t="shared" si="4"/>
        <v>0</v>
      </c>
      <c r="AC27" s="22">
        <f t="shared" si="4"/>
        <v>0</v>
      </c>
      <c r="AD27" s="22">
        <f t="shared" si="4"/>
        <v>6.7116661102567735E-5</v>
      </c>
      <c r="AE27" s="22">
        <f t="shared" si="4"/>
        <v>1.1294986698410235E-9</v>
      </c>
      <c r="AF27" s="22">
        <f t="shared" si="4"/>
        <v>2.1895726832116212E-14</v>
      </c>
      <c r="AG27" s="22">
        <f t="shared" si="4"/>
        <v>3.7678685203726958E-19</v>
      </c>
      <c r="AH27" s="22">
        <f t="shared" si="4"/>
        <v>1.7860993619979275E-24</v>
      </c>
      <c r="AI27" s="22">
        <f t="shared" si="4"/>
        <v>6.1339647010663817E-31</v>
      </c>
      <c r="AJ27" s="22">
        <f t="shared" si="4"/>
        <v>9.0192127016270509E-39</v>
      </c>
      <c r="AK27" s="22">
        <f t="shared" si="4"/>
        <v>4.8136106868167368E-48</v>
      </c>
      <c r="AL27" s="22">
        <f t="shared" si="4"/>
        <v>8.75368941302048E-59</v>
      </c>
      <c r="AM27" s="22">
        <f t="shared" si="4"/>
        <v>5.2654247084793747E-71</v>
      </c>
      <c r="AN27" s="22">
        <f t="shared" si="4"/>
        <v>6.7116661102567735E-5</v>
      </c>
      <c r="AO27" s="22">
        <f t="shared" si="4"/>
        <v>2.0513816322494533E-4</v>
      </c>
      <c r="AP27" s="22">
        <f t="shared" si="4"/>
        <v>6.3089572605507026E-4</v>
      </c>
      <c r="AQ27" s="22">
        <f t="shared" si="4"/>
        <v>1.9556216253364864E-3</v>
      </c>
      <c r="AR27" s="22">
        <f t="shared" si="4"/>
        <v>6.1246900368872948E-3</v>
      </c>
      <c r="AS27" s="22">
        <f t="shared" si="4"/>
        <v>1.9453243044498452E-2</v>
      </c>
      <c r="AT27" s="22">
        <f t="shared" si="4"/>
        <v>6.305931121053486E-2</v>
      </c>
      <c r="AU27" s="22">
        <f t="shared" si="4"/>
        <v>0.21110117699307143</v>
      </c>
      <c r="AV27" s="22">
        <f t="shared" si="4"/>
        <v>0.74943335389469057</v>
      </c>
      <c r="AW27" s="22">
        <f t="shared" si="4"/>
        <v>3.0700370456719481</v>
      </c>
      <c r="AX27" s="22">
        <f t="shared" si="4"/>
        <v>1.9556216253364864E-3</v>
      </c>
      <c r="AY27" s="22">
        <f t="shared" si="4"/>
        <v>2.1909989803211832E-3</v>
      </c>
      <c r="AZ27" s="22">
        <f t="shared" si="4"/>
        <v>2.4549637240562474E-3</v>
      </c>
      <c r="BA27" s="22">
        <f t="shared" si="4"/>
        <v>2.7510272435561979E-3</v>
      </c>
      <c r="BB27" s="22">
        <f t="shared" si="4"/>
        <v>3.0831384102742781E-3</v>
      </c>
      <c r="BC27" s="22">
        <f t="shared" si="4"/>
        <v>3.4557390874836859E-3</v>
      </c>
      <c r="BD27" s="22">
        <f t="shared" si="4"/>
        <v>3.8738268480557406E-3</v>
      </c>
      <c r="BE27" s="22">
        <f t="shared" si="4"/>
        <v>4.343025868402608E-3</v>
      </c>
      <c r="BF27" s="22">
        <f t="shared" si="4"/>
        <v>4.8696670989717911E-3</v>
      </c>
      <c r="BG27" s="22">
        <f t="shared" si="4"/>
        <v>5.4608789660539362E-3</v>
      </c>
      <c r="BH27" s="22">
        <f t="shared" si="4"/>
        <v>6.1246900368872948E-3</v>
      </c>
      <c r="BI27" s="22">
        <f t="shared" si="4"/>
        <v>3.6587611486593378E-3</v>
      </c>
      <c r="BJ27" s="22">
        <f t="shared" si="4"/>
        <v>3.7007882702186738E-3</v>
      </c>
      <c r="BK27" s="22">
        <f t="shared" si="4"/>
        <v>3.7433026520977491E-3</v>
      </c>
      <c r="BL27" s="22">
        <f t="shared" si="4"/>
        <v>3.7863100090538972E-3</v>
      </c>
      <c r="BM27" s="22">
        <f t="shared" si="4"/>
        <v>3.8298161238454302E-3</v>
      </c>
      <c r="BN27" s="22">
        <f t="shared" si="4"/>
        <v>3.8738268480557406E-3</v>
      </c>
      <c r="BO27" s="22">
        <f t="shared" si="4"/>
        <v>3.9183481029276589E-3</v>
      </c>
      <c r="BP27" s="22">
        <f t="shared" si="4"/>
        <v>3.9633858802081579E-3</v>
      </c>
      <c r="BQ27" s="22">
        <f t="shared" si="4"/>
        <v>4.0089462430035507E-3</v>
      </c>
      <c r="BR27" s="22">
        <f t="shared" si="4"/>
        <v>4.0550353266453083E-3</v>
      </c>
      <c r="BS27" s="22">
        <f t="shared" si="4"/>
        <v>4.1016593395666254E-3</v>
      </c>
      <c r="BT27" s="22">
        <f t="shared" si="4"/>
        <v>4.1488245641898933E-3</v>
      </c>
      <c r="BU27" s="22">
        <f t="shared" si="4"/>
        <v>4.1965373578252071E-3</v>
      </c>
      <c r="BV27" s="22">
        <f t="shared" ref="BV27:CD27" si="5">+BV29*BV53*BV54*BV55/2</f>
        <v>4.244804153580045E-3</v>
      </c>
      <c r="BW27" s="22">
        <f t="shared" si="5"/>
        <v>4.2936314612802761E-3</v>
      </c>
      <c r="BX27" s="22">
        <f t="shared" si="5"/>
        <v>4.343025868402608E-3</v>
      </c>
      <c r="BY27" s="22">
        <f t="shared" si="5"/>
        <v>4.3929940410186901E-3</v>
      </c>
      <c r="BZ27" s="22">
        <f t="shared" si="5"/>
        <v>4.4435427247509415E-3</v>
      </c>
      <c r="CA27" s="22">
        <f t="shared" si="5"/>
        <v>4.4946787457403187E-3</v>
      </c>
      <c r="CB27" s="22">
        <f t="shared" si="5"/>
        <v>4.5464090116261058E-3</v>
      </c>
      <c r="CC27" s="22">
        <f t="shared" si="5"/>
        <v>4.5987405125379986E-3</v>
      </c>
      <c r="CD27" s="22">
        <f t="shared" si="5"/>
        <v>3.9633858802081579E-3</v>
      </c>
      <c r="CE27" s="82">
        <f>IF(+CE29*CE53*CE54*CE55/2&lt;0.0000000001,0.0000000001,+CE29*CE53*CE54*CE55/2)</f>
        <v>72.864892978700624</v>
      </c>
      <c r="CF27" s="82">
        <f>IF(+CF29*CF53*CF54*CF55/2&lt;0.0000000001,0.0000000001,+CF29*CF53*CF54*CF55/2)</f>
        <v>24.842060838833678</v>
      </c>
      <c r="CG27" s="82">
        <f t="shared" ref="CG27:DD27" si="6">IF(+CG29*CG53*CG54*CG55/2&lt;0.0000000001,0.0000000001,+CG29*CG53*CG54*CG55/2)</f>
        <v>15.95531917189137</v>
      </c>
      <c r="CH27" s="82">
        <f t="shared" si="6"/>
        <v>9.1657679803725127</v>
      </c>
      <c r="CI27" s="82">
        <f t="shared" si="6"/>
        <v>6.0590580533611158</v>
      </c>
      <c r="CJ27" s="82">
        <f t="shared" si="6"/>
        <v>4.2446544069732068</v>
      </c>
      <c r="CK27" s="82">
        <f t="shared" si="6"/>
        <v>3.0700370456719481</v>
      </c>
      <c r="CL27" s="82">
        <f t="shared" si="6"/>
        <v>0.74943335389469057</v>
      </c>
      <c r="CM27" s="82">
        <f t="shared" si="6"/>
        <v>0.21110117699307143</v>
      </c>
      <c r="CN27" s="82">
        <f t="shared" si="6"/>
        <v>6.305931121053486E-2</v>
      </c>
      <c r="CO27" s="82">
        <f t="shared" si="6"/>
        <v>1.9453243044498452E-2</v>
      </c>
      <c r="CP27" s="82">
        <f t="shared" si="6"/>
        <v>6.1246900368872948E-3</v>
      </c>
      <c r="CQ27" s="82">
        <f t="shared" si="6"/>
        <v>1.9556216253364864E-3</v>
      </c>
      <c r="CR27" s="82">
        <f t="shared" si="6"/>
        <v>6.3089572605507026E-4</v>
      </c>
      <c r="CS27" s="82">
        <f t="shared" si="6"/>
        <v>2.0513816322494533E-4</v>
      </c>
      <c r="CT27" s="82">
        <f t="shared" si="6"/>
        <v>6.7116661102567735E-5</v>
      </c>
      <c r="CU27" s="82">
        <f t="shared" si="6"/>
        <v>2.2069617139424103E-5</v>
      </c>
      <c r="CV27" s="82">
        <f t="shared" si="6"/>
        <v>7.2871875414585717E-6</v>
      </c>
      <c r="CW27" s="82">
        <f t="shared" si="6"/>
        <v>2.4145559138362835E-6</v>
      </c>
      <c r="CX27" s="82">
        <f t="shared" si="6"/>
        <v>8.0242133894743975E-7</v>
      </c>
      <c r="CY27" s="82">
        <f t="shared" si="6"/>
        <v>2.6734849122710356E-7</v>
      </c>
      <c r="CZ27" s="82">
        <f t="shared" si="6"/>
        <v>8.9272914176847192E-8</v>
      </c>
      <c r="DA27" s="82">
        <f t="shared" si="6"/>
        <v>2.9868342412040894E-8</v>
      </c>
      <c r="DB27" s="82">
        <f t="shared" si="6"/>
        <v>1.001047771741596E-8</v>
      </c>
      <c r="DC27" s="82">
        <f t="shared" si="6"/>
        <v>3.3602325034029082E-9</v>
      </c>
      <c r="DD27" s="82">
        <f t="shared" si="6"/>
        <v>1.1294986698410235E-9</v>
      </c>
      <c r="DE27" s="22">
        <f t="shared" ref="DE27:DW27" si="7">+DE29*DE53*DE54*DE55/2</f>
        <v>1.0286096226068431E-18</v>
      </c>
      <c r="DF27" s="22">
        <f t="shared" si="7"/>
        <v>7.8178904711936272E-8</v>
      </c>
      <c r="DG27" s="22">
        <f t="shared" si="7"/>
        <v>1.4117838201805868E-4</v>
      </c>
      <c r="DH27" s="22">
        <f t="shared" si="7"/>
        <v>1.5680474826696926E-3</v>
      </c>
      <c r="DI27" s="22">
        <f t="shared" si="7"/>
        <v>1.9302969722631122E-3</v>
      </c>
      <c r="DJ27" s="22">
        <f t="shared" si="7"/>
        <v>1.954527632060219E-3</v>
      </c>
      <c r="DK27" s="22">
        <f t="shared" si="7"/>
        <v>1.9555819106455547E-3</v>
      </c>
      <c r="DL27" s="22">
        <f t="shared" si="7"/>
        <v>1.9556203032804519E-3</v>
      </c>
      <c r="DM27" s="22">
        <f t="shared" si="7"/>
        <v>1.9556216240461852E-3</v>
      </c>
      <c r="DN27" s="22">
        <f t="shared" si="7"/>
        <v>1.9556216253364864E-3</v>
      </c>
      <c r="DO27" s="22">
        <f t="shared" si="7"/>
        <v>1.9556216253376513E-3</v>
      </c>
      <c r="DP27" s="22">
        <f t="shared" si="7"/>
        <v>1.9556216253376517E-3</v>
      </c>
      <c r="DQ27" s="22">
        <f t="shared" si="7"/>
        <v>1.9556216253376517E-3</v>
      </c>
      <c r="DR27" s="22">
        <f t="shared" si="7"/>
        <v>1.9556216253376517E-3</v>
      </c>
      <c r="DS27" s="22">
        <f t="shared" si="7"/>
        <v>1.9556216253376517E-3</v>
      </c>
      <c r="DT27" s="22">
        <f t="shared" si="7"/>
        <v>1.9556216253376517E-3</v>
      </c>
      <c r="DU27" s="22">
        <f t="shared" si="7"/>
        <v>1.9556216253376517E-3</v>
      </c>
      <c r="DV27" s="22">
        <f t="shared" si="7"/>
        <v>1.9556216253376517E-3</v>
      </c>
      <c r="DW27" s="22">
        <f t="shared" si="7"/>
        <v>1.9556216253376517E-3</v>
      </c>
    </row>
    <row r="28" spans="1:127" ht="21" x14ac:dyDescent="0.55000000000000004">
      <c r="A28" s="19"/>
      <c r="B28" s="20" t="s">
        <v>55</v>
      </c>
      <c r="C28" s="492" t="s">
        <v>53</v>
      </c>
      <c r="D28" s="493"/>
      <c r="E28" s="493"/>
      <c r="F28" s="291" t="s">
        <v>54</v>
      </c>
      <c r="G28" s="22">
        <f>+G29*G53*G55</f>
        <v>3.0700370456719486</v>
      </c>
      <c r="J28" s="22">
        <f t="shared" ref="J28:BU28" si="8">+J29*J53*J55</f>
        <v>3.9633858802091745E-3</v>
      </c>
      <c r="K28" s="22">
        <f t="shared" si="8"/>
        <v>0</v>
      </c>
      <c r="L28" s="22">
        <f t="shared" si="8"/>
        <v>0</v>
      </c>
      <c r="M28" s="22">
        <f t="shared" si="8"/>
        <v>0</v>
      </c>
      <c r="N28" s="22">
        <f t="shared" si="8"/>
        <v>0</v>
      </c>
      <c r="O28" s="22">
        <f t="shared" si="8"/>
        <v>0</v>
      </c>
      <c r="P28" s="22">
        <f t="shared" si="8"/>
        <v>0</v>
      </c>
      <c r="Q28" s="22">
        <f t="shared" si="8"/>
        <v>0</v>
      </c>
      <c r="R28" s="22">
        <f t="shared" si="8"/>
        <v>0</v>
      </c>
      <c r="S28" s="22">
        <f t="shared" si="8"/>
        <v>0</v>
      </c>
      <c r="T28" s="22">
        <f t="shared" si="8"/>
        <v>0</v>
      </c>
      <c r="U28" s="22">
        <f t="shared" si="8"/>
        <v>5.1956929479333646E-47</v>
      </c>
      <c r="V28" s="22">
        <f t="shared" si="8"/>
        <v>2.13988512924856E-93</v>
      </c>
      <c r="W28" s="22">
        <f t="shared" si="8"/>
        <v>1.0176625583704259E-139</v>
      </c>
      <c r="X28" s="22">
        <f t="shared" si="8"/>
        <v>5.1332526405538578E-186</v>
      </c>
      <c r="Y28" s="22">
        <f t="shared" si="8"/>
        <v>2.6742102083684046E-232</v>
      </c>
      <c r="Z28" s="22">
        <f t="shared" si="8"/>
        <v>1.421879124464032E-278</v>
      </c>
      <c r="AA28" s="22">
        <f t="shared" si="8"/>
        <v>0</v>
      </c>
      <c r="AB28" s="22">
        <f t="shared" si="8"/>
        <v>0</v>
      </c>
      <c r="AC28" s="22">
        <f t="shared" si="8"/>
        <v>0</v>
      </c>
      <c r="AD28" s="22">
        <f t="shared" si="8"/>
        <v>6.7116661104522972E-5</v>
      </c>
      <c r="AE28" s="22">
        <f t="shared" si="8"/>
        <v>1.1295002320389562E-9</v>
      </c>
      <c r="AF28" s="22">
        <f t="shared" si="8"/>
        <v>2.1947321183907004E-14</v>
      </c>
      <c r="AG28" s="22">
        <f t="shared" si="8"/>
        <v>4.5231963029827646E-19</v>
      </c>
      <c r="AH28" s="22">
        <f t="shared" si="8"/>
        <v>9.6276589874350704E-24</v>
      </c>
      <c r="AI28" s="22">
        <f t="shared" si="8"/>
        <v>2.0915046653542384E-28</v>
      </c>
      <c r="AJ28" s="22">
        <f t="shared" si="8"/>
        <v>4.6080092557853558E-33</v>
      </c>
      <c r="AK28" s="22">
        <f t="shared" si="8"/>
        <v>1.0257575698169519E-37</v>
      </c>
      <c r="AL28" s="22">
        <f t="shared" si="8"/>
        <v>2.3014178210808861E-42</v>
      </c>
      <c r="AM28" s="22">
        <f t="shared" si="8"/>
        <v>5.1956929479333646E-47</v>
      </c>
      <c r="AN28" s="22">
        <f t="shared" si="8"/>
        <v>6.7116661104522972E-5</v>
      </c>
      <c r="AO28" s="22">
        <f t="shared" si="8"/>
        <v>2.0513816322663612E-4</v>
      </c>
      <c r="AP28" s="22">
        <f t="shared" si="8"/>
        <v>6.308957260564924E-4</v>
      </c>
      <c r="AQ28" s="22">
        <f t="shared" si="8"/>
        <v>1.9556216253376517E-3</v>
      </c>
      <c r="AR28" s="22">
        <f t="shared" si="8"/>
        <v>6.1246900368882281E-3</v>
      </c>
      <c r="AS28" s="22">
        <f t="shared" si="8"/>
        <v>1.9453243044499184E-2</v>
      </c>
      <c r="AT28" s="22">
        <f t="shared" si="8"/>
        <v>6.3059311210535429E-2</v>
      </c>
      <c r="AU28" s="22">
        <f t="shared" si="8"/>
        <v>0.21110117699307188</v>
      </c>
      <c r="AV28" s="22">
        <f t="shared" si="8"/>
        <v>0.7494333538946909</v>
      </c>
      <c r="AW28" s="22">
        <f t="shared" si="8"/>
        <v>3.0700370456719486</v>
      </c>
      <c r="AX28" s="22">
        <f t="shared" si="8"/>
        <v>1.9556216253376517E-3</v>
      </c>
      <c r="AY28" s="22">
        <f t="shared" si="8"/>
        <v>2.1909989803223242E-3</v>
      </c>
      <c r="AZ28" s="22">
        <f t="shared" si="8"/>
        <v>2.4549637240573637E-3</v>
      </c>
      <c r="BA28" s="22">
        <f t="shared" si="8"/>
        <v>2.7510272435572903E-3</v>
      </c>
      <c r="BB28" s="22">
        <f t="shared" si="8"/>
        <v>3.0831384102753467E-3</v>
      </c>
      <c r="BC28" s="22">
        <f t="shared" si="8"/>
        <v>3.4557390874847315E-3</v>
      </c>
      <c r="BD28" s="22">
        <f t="shared" si="8"/>
        <v>3.8738268480567628E-3</v>
      </c>
      <c r="BE28" s="22">
        <f t="shared" si="8"/>
        <v>4.3430258684036072E-3</v>
      </c>
      <c r="BF28" s="22">
        <f t="shared" si="8"/>
        <v>4.8696670989727686E-3</v>
      </c>
      <c r="BG28" s="22">
        <f t="shared" si="8"/>
        <v>5.4608789660548903E-3</v>
      </c>
      <c r="BH28" s="22">
        <f t="shared" si="8"/>
        <v>6.1246900368882281E-3</v>
      </c>
      <c r="BI28" s="22">
        <f t="shared" si="8"/>
        <v>3.6587611486603713E-3</v>
      </c>
      <c r="BJ28" s="22">
        <f t="shared" si="8"/>
        <v>3.7007882702197055E-3</v>
      </c>
      <c r="BK28" s="22">
        <f t="shared" si="8"/>
        <v>3.7433026520987782E-3</v>
      </c>
      <c r="BL28" s="22">
        <f t="shared" si="8"/>
        <v>3.7863100090549245E-3</v>
      </c>
      <c r="BM28" s="22">
        <f t="shared" si="8"/>
        <v>3.8298161238464541E-3</v>
      </c>
      <c r="BN28" s="22">
        <f t="shared" si="8"/>
        <v>3.8738268480567628E-3</v>
      </c>
      <c r="BO28" s="22">
        <f t="shared" si="8"/>
        <v>3.9183481029286789E-3</v>
      </c>
      <c r="BP28" s="22">
        <f t="shared" si="8"/>
        <v>3.9633858802091745E-3</v>
      </c>
      <c r="BQ28" s="22">
        <f t="shared" si="8"/>
        <v>4.0089462430045663E-3</v>
      </c>
      <c r="BR28" s="22">
        <f t="shared" si="8"/>
        <v>4.0550353266463213E-3</v>
      </c>
      <c r="BS28" s="22">
        <f t="shared" si="8"/>
        <v>4.1016593395676358E-3</v>
      </c>
      <c r="BT28" s="22">
        <f t="shared" si="8"/>
        <v>4.1488245641909012E-3</v>
      </c>
      <c r="BU28" s="22">
        <f t="shared" si="8"/>
        <v>4.1965373578262124E-3</v>
      </c>
      <c r="BV28" s="22">
        <f t="shared" ref="BV28:DW28" si="9">+BV29*BV53*BV55</f>
        <v>4.2448041535810494E-3</v>
      </c>
      <c r="BW28" s="22">
        <f t="shared" si="9"/>
        <v>4.2936314612812779E-3</v>
      </c>
      <c r="BX28" s="22">
        <f t="shared" si="9"/>
        <v>4.3430258684036072E-3</v>
      </c>
      <c r="BY28" s="22">
        <f t="shared" si="9"/>
        <v>4.3929940410196875E-3</v>
      </c>
      <c r="BZ28" s="22">
        <f t="shared" si="9"/>
        <v>4.4435427247519364E-3</v>
      </c>
      <c r="CA28" s="22">
        <f t="shared" si="9"/>
        <v>4.4946787457413109E-3</v>
      </c>
      <c r="CB28" s="22">
        <f t="shared" si="9"/>
        <v>4.5464090116270964E-3</v>
      </c>
      <c r="CC28" s="22">
        <f t="shared" si="9"/>
        <v>4.5987405125389865E-3</v>
      </c>
      <c r="CD28" s="22">
        <f t="shared" si="9"/>
        <v>3.9633858802091745E-3</v>
      </c>
      <c r="CE28" s="22">
        <f t="shared" si="9"/>
        <v>72.864892978700624</v>
      </c>
      <c r="CF28" s="22">
        <f t="shared" si="9"/>
        <v>24.842060838833678</v>
      </c>
      <c r="CG28" s="22">
        <f t="shared" si="9"/>
        <v>15.95531917189137</v>
      </c>
      <c r="CH28" s="22">
        <f t="shared" si="9"/>
        <v>9.1657679803725127</v>
      </c>
      <c r="CI28" s="22">
        <f t="shared" si="9"/>
        <v>6.0590580533611158</v>
      </c>
      <c r="CJ28" s="22">
        <f t="shared" si="9"/>
        <v>4.2446544069732068</v>
      </c>
      <c r="CK28" s="22">
        <f t="shared" si="9"/>
        <v>3.0700370456719486</v>
      </c>
      <c r="CL28" s="22">
        <f t="shared" si="9"/>
        <v>0.7494333538946909</v>
      </c>
      <c r="CM28" s="22">
        <f t="shared" si="9"/>
        <v>0.21110117699307188</v>
      </c>
      <c r="CN28" s="22">
        <f t="shared" si="9"/>
        <v>6.3059311210535429E-2</v>
      </c>
      <c r="CO28" s="22">
        <f t="shared" si="9"/>
        <v>1.9453243044499184E-2</v>
      </c>
      <c r="CP28" s="22">
        <f t="shared" si="9"/>
        <v>6.1246900368882281E-3</v>
      </c>
      <c r="CQ28" s="22">
        <f t="shared" si="9"/>
        <v>1.9556216253376517E-3</v>
      </c>
      <c r="CR28" s="22">
        <f t="shared" si="9"/>
        <v>6.308957260564924E-4</v>
      </c>
      <c r="CS28" s="22">
        <f t="shared" si="9"/>
        <v>2.0513816322663612E-4</v>
      </c>
      <c r="CT28" s="22">
        <f t="shared" si="9"/>
        <v>6.7116661104522972E-5</v>
      </c>
      <c r="CU28" s="22">
        <f t="shared" si="9"/>
        <v>2.2069617141620781E-5</v>
      </c>
      <c r="CV28" s="22">
        <f t="shared" si="9"/>
        <v>7.2871875438542155E-6</v>
      </c>
      <c r="CW28" s="22">
        <f t="shared" si="9"/>
        <v>2.4145559163708157E-6</v>
      </c>
      <c r="CX28" s="22">
        <f t="shared" si="9"/>
        <v>8.0242134154752395E-7</v>
      </c>
      <c r="CY28" s="22">
        <f t="shared" si="9"/>
        <v>2.6734849381253881E-7</v>
      </c>
      <c r="CZ28" s="22">
        <f t="shared" si="9"/>
        <v>8.9272916668085241E-8</v>
      </c>
      <c r="DA28" s="22">
        <f t="shared" si="9"/>
        <v>2.9868344737660655E-8</v>
      </c>
      <c r="DB28" s="22">
        <f t="shared" si="9"/>
        <v>1.0010479820385185E-8</v>
      </c>
      <c r="DC28" s="22">
        <f t="shared" si="9"/>
        <v>3.3602343452124315E-9</v>
      </c>
      <c r="DD28" s="22">
        <f t="shared" si="9"/>
        <v>1.1295002320389562E-9</v>
      </c>
      <c r="DE28" s="22">
        <f t="shared" si="9"/>
        <v>1.9556216253376517E-3</v>
      </c>
      <c r="DF28" s="22">
        <f t="shared" si="9"/>
        <v>1.9556216253376517E-3</v>
      </c>
      <c r="DG28" s="22">
        <f t="shared" si="9"/>
        <v>1.9556216253376517E-3</v>
      </c>
      <c r="DH28" s="22">
        <f t="shared" si="9"/>
        <v>1.9556216253376517E-3</v>
      </c>
      <c r="DI28" s="22">
        <f t="shared" si="9"/>
        <v>1.9556216253376517E-3</v>
      </c>
      <c r="DJ28" s="22">
        <f t="shared" si="9"/>
        <v>1.9556216253376517E-3</v>
      </c>
      <c r="DK28" s="22">
        <f t="shared" si="9"/>
        <v>1.9556216253376517E-3</v>
      </c>
      <c r="DL28" s="22">
        <f t="shared" si="9"/>
        <v>1.9556216253376517E-3</v>
      </c>
      <c r="DM28" s="22">
        <f t="shared" si="9"/>
        <v>1.9556216253376517E-3</v>
      </c>
      <c r="DN28" s="22">
        <f t="shared" si="9"/>
        <v>1.9556216253376517E-3</v>
      </c>
      <c r="DO28" s="22">
        <f t="shared" si="9"/>
        <v>1.9556216253376517E-3</v>
      </c>
      <c r="DP28" s="22">
        <f t="shared" si="9"/>
        <v>1.9556216253376517E-3</v>
      </c>
      <c r="DQ28" s="22">
        <f t="shared" si="9"/>
        <v>1.9556216253376517E-3</v>
      </c>
      <c r="DR28" s="22">
        <f t="shared" si="9"/>
        <v>1.9556216253376517E-3</v>
      </c>
      <c r="DS28" s="22">
        <f t="shared" si="9"/>
        <v>1.9556216253376517E-3</v>
      </c>
      <c r="DT28" s="22">
        <f t="shared" si="9"/>
        <v>1.9556216253376517E-3</v>
      </c>
      <c r="DU28" s="22">
        <f t="shared" si="9"/>
        <v>1.9556216253376517E-3</v>
      </c>
      <c r="DV28" s="22">
        <f t="shared" si="9"/>
        <v>1.9556216253376517E-3</v>
      </c>
      <c r="DW28" s="22">
        <f t="shared" si="9"/>
        <v>1.9556216253376517E-3</v>
      </c>
    </row>
    <row r="29" spans="1:127" ht="18" x14ac:dyDescent="0.2">
      <c r="A29" s="16">
        <f>入力シート_1・2・ジクロロエタン!Q9</f>
        <v>100</v>
      </c>
      <c r="B29" s="23" t="s">
        <v>56</v>
      </c>
      <c r="C29" s="492" t="s">
        <v>57</v>
      </c>
      <c r="D29" s="493"/>
      <c r="E29" s="493"/>
      <c r="F29" s="1" t="s">
        <v>54</v>
      </c>
      <c r="G29" s="72">
        <f>IF(A29="",1,A29)</f>
        <v>100</v>
      </c>
      <c r="J29" s="51">
        <f t="shared" ref="J29:J32" si="10">G29</f>
        <v>100</v>
      </c>
      <c r="K29" s="50">
        <f t="shared" ref="K29:N29" si="11">+J29</f>
        <v>100</v>
      </c>
      <c r="L29" s="50">
        <f t="shared" si="11"/>
        <v>100</v>
      </c>
      <c r="M29" s="50">
        <f t="shared" si="11"/>
        <v>100</v>
      </c>
      <c r="N29" s="50">
        <f t="shared" si="11"/>
        <v>100</v>
      </c>
      <c r="O29" s="50">
        <f>+J29</f>
        <v>100</v>
      </c>
      <c r="P29" s="50">
        <f>+K29</f>
        <v>100</v>
      </c>
      <c r="Q29" s="50">
        <f>+L29</f>
        <v>100</v>
      </c>
      <c r="R29" s="50">
        <f>+L29</f>
        <v>100</v>
      </c>
      <c r="S29" s="50">
        <f>+M29</f>
        <v>100</v>
      </c>
      <c r="T29" s="50">
        <f>+N29</f>
        <v>100</v>
      </c>
      <c r="U29" s="50">
        <f>G29</f>
        <v>100</v>
      </c>
      <c r="V29" s="50">
        <f>+U29</f>
        <v>100</v>
      </c>
      <c r="W29" s="50">
        <f t="shared" ref="W29:AG29" si="12">+V29</f>
        <v>100</v>
      </c>
      <c r="X29" s="50">
        <f t="shared" si="12"/>
        <v>100</v>
      </c>
      <c r="Y29" s="50">
        <f t="shared" si="12"/>
        <v>100</v>
      </c>
      <c r="Z29" s="50">
        <f t="shared" si="12"/>
        <v>100</v>
      </c>
      <c r="AA29" s="50">
        <f t="shared" si="12"/>
        <v>100</v>
      </c>
      <c r="AB29" s="50">
        <f t="shared" si="12"/>
        <v>100</v>
      </c>
      <c r="AC29" s="50">
        <f t="shared" si="12"/>
        <v>100</v>
      </c>
      <c r="AD29" s="50">
        <f t="shared" si="12"/>
        <v>100</v>
      </c>
      <c r="AE29" s="50">
        <f t="shared" si="12"/>
        <v>100</v>
      </c>
      <c r="AF29" s="50">
        <f t="shared" si="12"/>
        <v>100</v>
      </c>
      <c r="AG29" s="50">
        <f t="shared" si="12"/>
        <v>100</v>
      </c>
      <c r="AH29" s="50">
        <f>+AC29</f>
        <v>100</v>
      </c>
      <c r="AI29" s="50">
        <f>+AD29</f>
        <v>100</v>
      </c>
      <c r="AJ29" s="50">
        <f>+AE29</f>
        <v>100</v>
      </c>
      <c r="AK29" s="50">
        <f>+AE29</f>
        <v>100</v>
      </c>
      <c r="AL29" s="50">
        <f>+AF29</f>
        <v>100</v>
      </c>
      <c r="AM29" s="50">
        <f>+AG29</f>
        <v>100</v>
      </c>
      <c r="AN29" s="50">
        <f t="shared" ref="AN29:BF29" si="13">+AM29</f>
        <v>100</v>
      </c>
      <c r="AO29" s="50">
        <f t="shared" si="13"/>
        <v>100</v>
      </c>
      <c r="AP29" s="50">
        <f t="shared" si="13"/>
        <v>100</v>
      </c>
      <c r="AQ29" s="50">
        <f t="shared" si="13"/>
        <v>100</v>
      </c>
      <c r="AR29" s="50">
        <f t="shared" si="13"/>
        <v>100</v>
      </c>
      <c r="AS29" s="50">
        <f t="shared" si="13"/>
        <v>100</v>
      </c>
      <c r="AT29" s="50">
        <f t="shared" si="13"/>
        <v>100</v>
      </c>
      <c r="AU29" s="50">
        <f t="shared" si="13"/>
        <v>100</v>
      </c>
      <c r="AV29" s="50">
        <f t="shared" si="13"/>
        <v>100</v>
      </c>
      <c r="AW29" s="50">
        <f t="shared" si="13"/>
        <v>100</v>
      </c>
      <c r="AX29" s="50">
        <f t="shared" si="13"/>
        <v>100</v>
      </c>
      <c r="AY29" s="50">
        <f t="shared" si="13"/>
        <v>100</v>
      </c>
      <c r="AZ29" s="50">
        <f t="shared" si="13"/>
        <v>100</v>
      </c>
      <c r="BA29" s="50">
        <f t="shared" si="13"/>
        <v>100</v>
      </c>
      <c r="BB29" s="50">
        <f t="shared" si="13"/>
        <v>100</v>
      </c>
      <c r="BC29" s="50">
        <f t="shared" si="13"/>
        <v>100</v>
      </c>
      <c r="BD29" s="50">
        <f t="shared" si="13"/>
        <v>100</v>
      </c>
      <c r="BE29" s="50">
        <f t="shared" si="13"/>
        <v>100</v>
      </c>
      <c r="BF29" s="50">
        <f t="shared" si="13"/>
        <v>100</v>
      </c>
      <c r="BG29" s="50">
        <f t="shared" ref="BG29" si="14">+BE29</f>
        <v>100</v>
      </c>
      <c r="BH29" s="50">
        <f>+BF29</f>
        <v>100</v>
      </c>
      <c r="BI29" s="50">
        <f t="shared" ref="BI29:BJ29" si="15">+BH29</f>
        <v>100</v>
      </c>
      <c r="BJ29" s="50">
        <f t="shared" si="15"/>
        <v>100</v>
      </c>
      <c r="BK29" s="50">
        <f t="shared" ref="BK29" si="16">+AZ29</f>
        <v>100</v>
      </c>
      <c r="BL29" s="50">
        <f t="shared" ref="BL29:BO29" si="17">+BK29</f>
        <v>100</v>
      </c>
      <c r="BM29" s="50">
        <f t="shared" si="17"/>
        <v>100</v>
      </c>
      <c r="BN29" s="50">
        <f t="shared" si="17"/>
        <v>100</v>
      </c>
      <c r="BO29" s="50">
        <f t="shared" si="17"/>
        <v>100</v>
      </c>
      <c r="BP29" s="50">
        <f t="shared" ref="BP29" si="18">+BE29</f>
        <v>100</v>
      </c>
      <c r="BQ29" s="50">
        <f t="shared" ref="BQ29:BT29" si="19">+BP29</f>
        <v>100</v>
      </c>
      <c r="BR29" s="50">
        <f t="shared" si="19"/>
        <v>100</v>
      </c>
      <c r="BS29" s="50">
        <f t="shared" si="19"/>
        <v>100</v>
      </c>
      <c r="BT29" s="50">
        <f t="shared" si="19"/>
        <v>100</v>
      </c>
      <c r="BU29" s="50">
        <f t="shared" ref="BU29" si="20">+BJ29</f>
        <v>100</v>
      </c>
      <c r="BV29" s="50">
        <f t="shared" ref="BV29" si="21">+BU29</f>
        <v>100</v>
      </c>
      <c r="BW29" s="50">
        <f t="shared" ref="BW29:BX29" si="22">+BU29</f>
        <v>100</v>
      </c>
      <c r="BX29" s="50">
        <f t="shared" si="22"/>
        <v>100</v>
      </c>
      <c r="BY29" s="50">
        <f t="shared" ref="BY29:CB29" si="23">+BX29</f>
        <v>100</v>
      </c>
      <c r="BZ29" s="50">
        <f t="shared" si="23"/>
        <v>100</v>
      </c>
      <c r="CA29" s="50">
        <f t="shared" si="23"/>
        <v>100</v>
      </c>
      <c r="CB29" s="50">
        <f t="shared" si="23"/>
        <v>100</v>
      </c>
      <c r="CC29" s="50">
        <f>+CA29</f>
        <v>100</v>
      </c>
      <c r="CD29" s="50">
        <f>+CB29</f>
        <v>100</v>
      </c>
      <c r="CE29" s="50">
        <f t="shared" ref="CE29" si="24">+CD29</f>
        <v>100</v>
      </c>
      <c r="CF29" s="50">
        <f>+BA29</f>
        <v>100</v>
      </c>
      <c r="CG29" s="50">
        <f>+BA29</f>
        <v>100</v>
      </c>
      <c r="CH29" s="50">
        <f t="shared" ref="CH29:CQ29" si="25">+BA29</f>
        <v>100</v>
      </c>
      <c r="CI29" s="50">
        <f t="shared" si="25"/>
        <v>100</v>
      </c>
      <c r="CJ29" s="50">
        <f t="shared" si="25"/>
        <v>100</v>
      </c>
      <c r="CK29" s="50">
        <f t="shared" si="25"/>
        <v>100</v>
      </c>
      <c r="CL29" s="50">
        <f t="shared" si="25"/>
        <v>100</v>
      </c>
      <c r="CM29" s="50">
        <f t="shared" si="25"/>
        <v>100</v>
      </c>
      <c r="CN29" s="50">
        <f t="shared" si="25"/>
        <v>100</v>
      </c>
      <c r="CO29" s="50">
        <f t="shared" si="25"/>
        <v>100</v>
      </c>
      <c r="CP29" s="50">
        <f t="shared" si="25"/>
        <v>100</v>
      </c>
      <c r="CQ29" s="50">
        <f t="shared" si="25"/>
        <v>100</v>
      </c>
      <c r="CR29" s="50">
        <f>+BU29</f>
        <v>100</v>
      </c>
      <c r="CS29" s="50">
        <f>+BV29</f>
        <v>100</v>
      </c>
      <c r="CT29" s="50">
        <f t="shared" ref="CT29:CU29" si="26">+BX29</f>
        <v>100</v>
      </c>
      <c r="CU29" s="50">
        <f t="shared" si="26"/>
        <v>100</v>
      </c>
      <c r="CV29" s="50">
        <f>+BU29</f>
        <v>100</v>
      </c>
      <c r="CW29" s="50">
        <f>+BV29</f>
        <v>100</v>
      </c>
      <c r="CX29" s="50">
        <f>+BX29</f>
        <v>100</v>
      </c>
      <c r="CY29" s="50">
        <f>+BY29</f>
        <v>100</v>
      </c>
      <c r="CZ29" s="50">
        <f>+BZ29</f>
        <v>100</v>
      </c>
      <c r="DA29" s="50">
        <f>+CA29</f>
        <v>100</v>
      </c>
      <c r="DB29" s="50">
        <f>+CB29</f>
        <v>100</v>
      </c>
      <c r="DC29" s="50">
        <f t="shared" ref="DC29:DD29" si="27">+CD29</f>
        <v>100</v>
      </c>
      <c r="DD29" s="50">
        <f t="shared" si="27"/>
        <v>100</v>
      </c>
      <c r="DE29" s="50">
        <f t="shared" ref="DE29" si="28">+CE29</f>
        <v>100</v>
      </c>
      <c r="DF29" s="50">
        <f t="shared" ref="DF29" si="29">+BU29</f>
        <v>100</v>
      </c>
      <c r="DG29" s="50">
        <f t="shared" ref="DG29:DO32" si="30">+DF29</f>
        <v>100</v>
      </c>
      <c r="DH29" s="50">
        <f t="shared" si="30"/>
        <v>100</v>
      </c>
      <c r="DI29" s="50">
        <f t="shared" si="30"/>
        <v>100</v>
      </c>
      <c r="DJ29" s="50">
        <f t="shared" si="30"/>
        <v>100</v>
      </c>
      <c r="DK29" s="50">
        <f t="shared" si="30"/>
        <v>100</v>
      </c>
      <c r="DL29" s="50">
        <f t="shared" si="30"/>
        <v>100</v>
      </c>
      <c r="DM29" s="50">
        <f t="shared" si="30"/>
        <v>100</v>
      </c>
      <c r="DN29" s="50">
        <f t="shared" si="30"/>
        <v>100</v>
      </c>
      <c r="DO29" s="50">
        <f t="shared" ref="DO29" si="31">+DE29</f>
        <v>100</v>
      </c>
      <c r="DP29" s="50">
        <f t="shared" ref="DP29:DW42" si="32">+DO29</f>
        <v>100</v>
      </c>
      <c r="DQ29" s="50">
        <f t="shared" si="32"/>
        <v>100</v>
      </c>
      <c r="DR29" s="50">
        <f t="shared" si="32"/>
        <v>100</v>
      </c>
      <c r="DS29" s="50">
        <f t="shared" si="32"/>
        <v>100</v>
      </c>
      <c r="DT29" s="50">
        <f t="shared" si="32"/>
        <v>100</v>
      </c>
      <c r="DU29" s="50">
        <f t="shared" si="32"/>
        <v>100</v>
      </c>
      <c r="DV29" s="50">
        <f t="shared" si="32"/>
        <v>100</v>
      </c>
      <c r="DW29" s="50">
        <f>+DV29</f>
        <v>100</v>
      </c>
    </row>
    <row r="30" spans="1:127" ht="18" x14ac:dyDescent="0.2">
      <c r="A30" s="16"/>
      <c r="B30" s="23" t="s">
        <v>58</v>
      </c>
      <c r="C30" s="494" t="s">
        <v>59</v>
      </c>
      <c r="D30" s="495"/>
      <c r="E30" s="492"/>
      <c r="F30" s="1" t="s">
        <v>60</v>
      </c>
      <c r="G30" s="24">
        <f>IF(A30="",100,A30)</f>
        <v>100</v>
      </c>
      <c r="I30">
        <v>1</v>
      </c>
      <c r="J30" s="49">
        <f>IF(C24="&gt;1,000,000",1800000,C24)</f>
        <v>638</v>
      </c>
      <c r="K30" s="49">
        <v>100000</v>
      </c>
      <c r="L30" s="49">
        <f>+K30+100000</f>
        <v>200000</v>
      </c>
      <c r="M30" s="49">
        <f t="shared" ref="M30:T30" si="33">+L30+100000</f>
        <v>300000</v>
      </c>
      <c r="N30" s="49">
        <f t="shared" si="33"/>
        <v>400000</v>
      </c>
      <c r="O30" s="49">
        <f t="shared" si="33"/>
        <v>500000</v>
      </c>
      <c r="P30" s="49">
        <f t="shared" si="33"/>
        <v>600000</v>
      </c>
      <c r="Q30" s="49">
        <f t="shared" si="33"/>
        <v>700000</v>
      </c>
      <c r="R30" s="49">
        <f t="shared" si="33"/>
        <v>800000</v>
      </c>
      <c r="S30" s="49">
        <f t="shared" si="33"/>
        <v>900000</v>
      </c>
      <c r="T30" s="49">
        <f t="shared" si="33"/>
        <v>1000000</v>
      </c>
      <c r="U30" s="49">
        <f>+$K$23-100000+10000</f>
        <v>10000</v>
      </c>
      <c r="V30" s="49">
        <f>+U30+10000</f>
        <v>20000</v>
      </c>
      <c r="W30" s="49">
        <f t="shared" ref="W30:AC30" si="34">+V30+10000</f>
        <v>30000</v>
      </c>
      <c r="X30" s="49">
        <f t="shared" si="34"/>
        <v>40000</v>
      </c>
      <c r="Y30" s="49">
        <f t="shared" si="34"/>
        <v>50000</v>
      </c>
      <c r="Z30" s="49">
        <f t="shared" si="34"/>
        <v>60000</v>
      </c>
      <c r="AA30" s="49">
        <f t="shared" si="34"/>
        <v>70000</v>
      </c>
      <c r="AB30" s="49">
        <f t="shared" si="34"/>
        <v>80000</v>
      </c>
      <c r="AC30" s="49">
        <f t="shared" si="34"/>
        <v>90000</v>
      </c>
      <c r="AD30" s="265">
        <f>+$U$23-10000+1000</f>
        <v>1000</v>
      </c>
      <c r="AE30" s="49">
        <f>+AD30+1000</f>
        <v>2000</v>
      </c>
      <c r="AF30" s="49">
        <f t="shared" ref="AF30:AM30" si="35">+AE30+1000</f>
        <v>3000</v>
      </c>
      <c r="AG30" s="49">
        <f t="shared" si="35"/>
        <v>4000</v>
      </c>
      <c r="AH30" s="49">
        <f t="shared" si="35"/>
        <v>5000</v>
      </c>
      <c r="AI30" s="49">
        <f t="shared" si="35"/>
        <v>6000</v>
      </c>
      <c r="AJ30" s="49">
        <f t="shared" si="35"/>
        <v>7000</v>
      </c>
      <c r="AK30" s="49">
        <f t="shared" si="35"/>
        <v>8000</v>
      </c>
      <c r="AL30" s="49">
        <f t="shared" si="35"/>
        <v>9000</v>
      </c>
      <c r="AM30" s="49">
        <f t="shared" si="35"/>
        <v>10000</v>
      </c>
      <c r="AN30" s="59">
        <f>+AD23</f>
        <v>1000</v>
      </c>
      <c r="AO30" s="49">
        <f>+AN30-100</f>
        <v>900</v>
      </c>
      <c r="AP30" s="49">
        <f t="shared" ref="AP30:AW30" si="36">+AO30-100</f>
        <v>800</v>
      </c>
      <c r="AQ30" s="49">
        <f t="shared" si="36"/>
        <v>700</v>
      </c>
      <c r="AR30" s="49">
        <f t="shared" si="36"/>
        <v>600</v>
      </c>
      <c r="AS30" s="49">
        <f t="shared" si="36"/>
        <v>500</v>
      </c>
      <c r="AT30" s="49">
        <f t="shared" si="36"/>
        <v>400</v>
      </c>
      <c r="AU30" s="49">
        <f t="shared" si="36"/>
        <v>300</v>
      </c>
      <c r="AV30" s="49">
        <f t="shared" si="36"/>
        <v>200</v>
      </c>
      <c r="AW30" s="49">
        <f t="shared" si="36"/>
        <v>100</v>
      </c>
      <c r="AX30" s="59">
        <f>AN23</f>
        <v>700</v>
      </c>
      <c r="AY30" s="49">
        <f>+AX30-10</f>
        <v>690</v>
      </c>
      <c r="AZ30" s="49">
        <f t="shared" ref="AZ30:BG30" si="37">+AY30-10</f>
        <v>680</v>
      </c>
      <c r="BA30" s="49">
        <f t="shared" si="37"/>
        <v>670</v>
      </c>
      <c r="BB30" s="49">
        <f t="shared" si="37"/>
        <v>660</v>
      </c>
      <c r="BC30" s="49">
        <f t="shared" si="37"/>
        <v>650</v>
      </c>
      <c r="BD30" s="49">
        <f t="shared" si="37"/>
        <v>640</v>
      </c>
      <c r="BE30" s="49">
        <f t="shared" si="37"/>
        <v>630</v>
      </c>
      <c r="BF30" s="49">
        <f t="shared" si="37"/>
        <v>620</v>
      </c>
      <c r="BG30" s="49">
        <f t="shared" si="37"/>
        <v>610</v>
      </c>
      <c r="BH30" s="49">
        <f>IF(BG30=10,1,+BG30-10)</f>
        <v>600</v>
      </c>
      <c r="BI30" s="59">
        <f>AX23+5</f>
        <v>645</v>
      </c>
      <c r="BJ30" s="49">
        <f>IF(+BI30-1&gt;0,+BI30-1,0.1)</f>
        <v>644</v>
      </c>
      <c r="BK30" s="49">
        <f t="shared" ref="BK30:CC30" si="38">IF(+BJ30-1&gt;0,+BJ30-1,0.1)</f>
        <v>643</v>
      </c>
      <c r="BL30" s="49">
        <f t="shared" si="38"/>
        <v>642</v>
      </c>
      <c r="BM30" s="49">
        <f t="shared" si="38"/>
        <v>641</v>
      </c>
      <c r="BN30" s="49">
        <f t="shared" si="38"/>
        <v>640</v>
      </c>
      <c r="BO30" s="49">
        <f t="shared" si="38"/>
        <v>639</v>
      </c>
      <c r="BP30" s="49">
        <f t="shared" si="38"/>
        <v>638</v>
      </c>
      <c r="BQ30" s="49">
        <f t="shared" si="38"/>
        <v>637</v>
      </c>
      <c r="BR30" s="49">
        <f t="shared" si="38"/>
        <v>636</v>
      </c>
      <c r="BS30" s="49">
        <f t="shared" si="38"/>
        <v>635</v>
      </c>
      <c r="BT30" s="49">
        <f t="shared" si="38"/>
        <v>634</v>
      </c>
      <c r="BU30" s="49">
        <f t="shared" si="38"/>
        <v>633</v>
      </c>
      <c r="BV30" s="49">
        <f t="shared" si="38"/>
        <v>632</v>
      </c>
      <c r="BW30" s="49">
        <f t="shared" si="38"/>
        <v>631</v>
      </c>
      <c r="BX30" s="49">
        <f t="shared" si="38"/>
        <v>630</v>
      </c>
      <c r="BY30" s="49">
        <f t="shared" si="38"/>
        <v>629</v>
      </c>
      <c r="BZ30" s="49">
        <f t="shared" si="38"/>
        <v>628</v>
      </c>
      <c r="CA30" s="49">
        <f t="shared" si="38"/>
        <v>627</v>
      </c>
      <c r="CB30" s="49">
        <f t="shared" si="38"/>
        <v>626</v>
      </c>
      <c r="CC30" s="49">
        <f t="shared" si="38"/>
        <v>625</v>
      </c>
      <c r="CD30" s="73">
        <f>+BI23</f>
        <v>638</v>
      </c>
      <c r="CE30" s="59">
        <v>1</v>
      </c>
      <c r="CF30" s="70">
        <f>+$CE$21*CF22*($CE$19/20)</f>
        <v>10</v>
      </c>
      <c r="CG30" s="70">
        <f t="shared" ref="CG30:DD30" si="39">+$CE$21*CG22*($CE$19/20)</f>
        <v>20</v>
      </c>
      <c r="CH30" s="70">
        <f t="shared" si="39"/>
        <v>40</v>
      </c>
      <c r="CI30" s="70">
        <f t="shared" si="39"/>
        <v>60</v>
      </c>
      <c r="CJ30" s="70">
        <f t="shared" si="39"/>
        <v>80</v>
      </c>
      <c r="CK30" s="70">
        <f t="shared" si="39"/>
        <v>100</v>
      </c>
      <c r="CL30" s="70">
        <f t="shared" si="39"/>
        <v>200</v>
      </c>
      <c r="CM30" s="70">
        <f t="shared" si="39"/>
        <v>300</v>
      </c>
      <c r="CN30" s="70">
        <f t="shared" si="39"/>
        <v>400</v>
      </c>
      <c r="CO30" s="70">
        <f t="shared" si="39"/>
        <v>500</v>
      </c>
      <c r="CP30" s="70">
        <f t="shared" si="39"/>
        <v>600</v>
      </c>
      <c r="CQ30" s="70">
        <f t="shared" si="39"/>
        <v>700</v>
      </c>
      <c r="CR30" s="70">
        <f t="shared" si="39"/>
        <v>800</v>
      </c>
      <c r="CS30" s="70">
        <f t="shared" si="39"/>
        <v>900</v>
      </c>
      <c r="CT30" s="70">
        <f t="shared" si="39"/>
        <v>1000</v>
      </c>
      <c r="CU30" s="70">
        <f t="shared" si="39"/>
        <v>1100</v>
      </c>
      <c r="CV30" s="70">
        <f t="shared" si="39"/>
        <v>1200</v>
      </c>
      <c r="CW30" s="70">
        <f t="shared" si="39"/>
        <v>1300</v>
      </c>
      <c r="CX30" s="70">
        <f t="shared" si="39"/>
        <v>1400</v>
      </c>
      <c r="CY30" s="70">
        <f t="shared" si="39"/>
        <v>1500</v>
      </c>
      <c r="CZ30" s="70">
        <f t="shared" si="39"/>
        <v>1600</v>
      </c>
      <c r="DA30" s="70">
        <f t="shared" si="39"/>
        <v>1700</v>
      </c>
      <c r="DB30" s="70">
        <f t="shared" si="39"/>
        <v>1800</v>
      </c>
      <c r="DC30" s="70">
        <f t="shared" si="39"/>
        <v>1900</v>
      </c>
      <c r="DD30" s="70">
        <f t="shared" si="39"/>
        <v>2000</v>
      </c>
      <c r="DE30" s="49">
        <f>入力シート_1・2・ジクロロエタン!W3</f>
        <v>700</v>
      </c>
      <c r="DF30" s="49">
        <f>+DE30</f>
        <v>700</v>
      </c>
      <c r="DG30" s="49">
        <f t="shared" si="30"/>
        <v>700</v>
      </c>
      <c r="DH30" s="49">
        <f t="shared" si="30"/>
        <v>700</v>
      </c>
      <c r="DI30" s="49">
        <f t="shared" si="30"/>
        <v>700</v>
      </c>
      <c r="DJ30" s="49">
        <f t="shared" si="30"/>
        <v>700</v>
      </c>
      <c r="DK30" s="49">
        <f t="shared" si="30"/>
        <v>700</v>
      </c>
      <c r="DL30" s="49">
        <f t="shared" si="30"/>
        <v>700</v>
      </c>
      <c r="DM30" s="49">
        <f t="shared" si="30"/>
        <v>700</v>
      </c>
      <c r="DN30" s="49">
        <f t="shared" si="30"/>
        <v>700</v>
      </c>
      <c r="DO30" s="49">
        <f t="shared" si="30"/>
        <v>700</v>
      </c>
      <c r="DP30" s="49">
        <f t="shared" si="32"/>
        <v>700</v>
      </c>
      <c r="DQ30" s="49">
        <f t="shared" si="32"/>
        <v>700</v>
      </c>
      <c r="DR30" s="49">
        <f t="shared" si="32"/>
        <v>700</v>
      </c>
      <c r="DS30" s="49">
        <f t="shared" si="32"/>
        <v>700</v>
      </c>
      <c r="DT30" s="49">
        <f t="shared" si="32"/>
        <v>700</v>
      </c>
      <c r="DU30" s="49">
        <f t="shared" si="32"/>
        <v>700</v>
      </c>
      <c r="DV30" s="49">
        <f t="shared" si="32"/>
        <v>700</v>
      </c>
      <c r="DW30" s="49">
        <f>+DV30</f>
        <v>700</v>
      </c>
    </row>
    <row r="31" spans="1:127" ht="18" x14ac:dyDescent="0.2">
      <c r="A31" s="19"/>
      <c r="B31" s="23" t="s">
        <v>61</v>
      </c>
      <c r="C31" s="494" t="s">
        <v>62</v>
      </c>
      <c r="D31" s="495"/>
      <c r="E31" s="492"/>
      <c r="F31" s="1" t="s">
        <v>60</v>
      </c>
      <c r="G31" s="25">
        <v>0</v>
      </c>
      <c r="J31" s="51">
        <f>G31</f>
        <v>0</v>
      </c>
      <c r="K31" s="54">
        <f>+J31</f>
        <v>0</v>
      </c>
      <c r="L31" s="54">
        <f t="shared" ref="L31:N42" si="40">+K31</f>
        <v>0</v>
      </c>
      <c r="M31" s="54">
        <f t="shared" si="40"/>
        <v>0</v>
      </c>
      <c r="N31" s="54">
        <f t="shared" si="40"/>
        <v>0</v>
      </c>
      <c r="O31" s="54">
        <f t="shared" ref="O31:Q42" si="41">+J31</f>
        <v>0</v>
      </c>
      <c r="P31" s="54">
        <f t="shared" si="41"/>
        <v>0</v>
      </c>
      <c r="Q31" s="54">
        <f t="shared" si="41"/>
        <v>0</v>
      </c>
      <c r="R31" s="54">
        <f t="shared" ref="R31:T42" si="42">+L31</f>
        <v>0</v>
      </c>
      <c r="S31" s="54">
        <f t="shared" si="42"/>
        <v>0</v>
      </c>
      <c r="T31" s="54">
        <f t="shared" si="42"/>
        <v>0</v>
      </c>
      <c r="U31" s="51">
        <f>G31</f>
        <v>0</v>
      </c>
      <c r="V31" s="54">
        <f>+U31</f>
        <v>0</v>
      </c>
      <c r="W31" s="54">
        <f t="shared" ref="W31:AG31" si="43">+V31</f>
        <v>0</v>
      </c>
      <c r="X31" s="54">
        <f t="shared" si="43"/>
        <v>0</v>
      </c>
      <c r="Y31" s="54">
        <f t="shared" si="43"/>
        <v>0</v>
      </c>
      <c r="Z31" s="54">
        <f t="shared" si="43"/>
        <v>0</v>
      </c>
      <c r="AA31" s="54">
        <f t="shared" si="43"/>
        <v>0</v>
      </c>
      <c r="AB31" s="54">
        <f t="shared" si="43"/>
        <v>0</v>
      </c>
      <c r="AC31" s="54">
        <f t="shared" si="43"/>
        <v>0</v>
      </c>
      <c r="AD31" s="54">
        <f t="shared" si="43"/>
        <v>0</v>
      </c>
      <c r="AE31" s="54">
        <f t="shared" si="43"/>
        <v>0</v>
      </c>
      <c r="AF31" s="54">
        <f t="shared" si="43"/>
        <v>0</v>
      </c>
      <c r="AG31" s="54">
        <f t="shared" si="43"/>
        <v>0</v>
      </c>
      <c r="AH31" s="54">
        <f t="shared" ref="AH31:AJ42" si="44">+AC31</f>
        <v>0</v>
      </c>
      <c r="AI31" s="54">
        <f t="shared" si="44"/>
        <v>0</v>
      </c>
      <c r="AJ31" s="54">
        <f t="shared" si="44"/>
        <v>0</v>
      </c>
      <c r="AK31" s="54">
        <f t="shared" ref="AK31:AM42" si="45">+AE31</f>
        <v>0</v>
      </c>
      <c r="AL31" s="54">
        <f t="shared" si="45"/>
        <v>0</v>
      </c>
      <c r="AM31" s="54">
        <f t="shared" si="45"/>
        <v>0</v>
      </c>
      <c r="AN31" s="54">
        <f t="shared" ref="AN31:BC42" si="46">+AM31</f>
        <v>0</v>
      </c>
      <c r="AO31" s="54">
        <f t="shared" si="46"/>
        <v>0</v>
      </c>
      <c r="AP31" s="54">
        <f t="shared" si="46"/>
        <v>0</v>
      </c>
      <c r="AQ31" s="54">
        <f t="shared" si="46"/>
        <v>0</v>
      </c>
      <c r="AR31" s="54">
        <f t="shared" si="46"/>
        <v>0</v>
      </c>
      <c r="AS31" s="54">
        <f t="shared" si="46"/>
        <v>0</v>
      </c>
      <c r="AT31" s="54">
        <f t="shared" si="46"/>
        <v>0</v>
      </c>
      <c r="AU31" s="54">
        <f t="shared" si="46"/>
        <v>0</v>
      </c>
      <c r="AV31" s="54">
        <f t="shared" si="46"/>
        <v>0</v>
      </c>
      <c r="AW31" s="54">
        <f t="shared" si="46"/>
        <v>0</v>
      </c>
      <c r="AX31" s="54">
        <f t="shared" si="46"/>
        <v>0</v>
      </c>
      <c r="AY31" s="54">
        <f t="shared" si="46"/>
        <v>0</v>
      </c>
      <c r="AZ31" s="54">
        <f t="shared" si="46"/>
        <v>0</v>
      </c>
      <c r="BA31" s="54">
        <f t="shared" si="46"/>
        <v>0</v>
      </c>
      <c r="BB31" s="54">
        <f t="shared" si="46"/>
        <v>0</v>
      </c>
      <c r="BC31" s="54">
        <f t="shared" si="46"/>
        <v>0</v>
      </c>
      <c r="BD31" s="54">
        <f t="shared" ref="BD31:BF42" si="47">+BC31</f>
        <v>0</v>
      </c>
      <c r="BE31" s="54">
        <f t="shared" si="47"/>
        <v>0</v>
      </c>
      <c r="BF31" s="54">
        <f t="shared" si="47"/>
        <v>0</v>
      </c>
      <c r="BG31" s="54">
        <f t="shared" ref="BG31:BH42" si="48">+BE31</f>
        <v>0</v>
      </c>
      <c r="BH31" s="54">
        <f t="shared" si="48"/>
        <v>0</v>
      </c>
      <c r="BI31" s="54">
        <f t="shared" ref="BI31:BJ42" si="49">+BH31</f>
        <v>0</v>
      </c>
      <c r="BJ31" s="54">
        <f t="shared" si="49"/>
        <v>0</v>
      </c>
      <c r="BK31" s="54">
        <f t="shared" ref="BK31:BK42" si="50">+AZ31</f>
        <v>0</v>
      </c>
      <c r="BL31" s="54">
        <f t="shared" ref="BL31:BO42" si="51">+BK31</f>
        <v>0</v>
      </c>
      <c r="BM31" s="54">
        <f t="shared" si="51"/>
        <v>0</v>
      </c>
      <c r="BN31" s="54">
        <f t="shared" si="51"/>
        <v>0</v>
      </c>
      <c r="BO31" s="54">
        <f t="shared" si="51"/>
        <v>0</v>
      </c>
      <c r="BP31" s="54">
        <f t="shared" ref="BP31:BP42" si="52">+BE31</f>
        <v>0</v>
      </c>
      <c r="BQ31" s="54">
        <f t="shared" ref="BQ31:BT42" si="53">+BP31</f>
        <v>0</v>
      </c>
      <c r="BR31" s="54">
        <f t="shared" si="53"/>
        <v>0</v>
      </c>
      <c r="BS31" s="54">
        <f t="shared" si="53"/>
        <v>0</v>
      </c>
      <c r="BT31" s="54">
        <f t="shared" si="53"/>
        <v>0</v>
      </c>
      <c r="BU31" s="54">
        <f t="shared" ref="BU31:BU42" si="54">+BJ31</f>
        <v>0</v>
      </c>
      <c r="BV31" s="54">
        <f t="shared" ref="BV31:BV42" si="55">+BU31</f>
        <v>0</v>
      </c>
      <c r="BW31" s="54">
        <f t="shared" ref="BW31:BX42" si="56">+BU31</f>
        <v>0</v>
      </c>
      <c r="BX31" s="54">
        <f t="shared" si="56"/>
        <v>0</v>
      </c>
      <c r="BY31" s="54">
        <f t="shared" ref="BY31:CB42" si="57">+BX31</f>
        <v>0</v>
      </c>
      <c r="BZ31" s="54">
        <f t="shared" si="57"/>
        <v>0</v>
      </c>
      <c r="CA31" s="54">
        <f t="shared" si="57"/>
        <v>0</v>
      </c>
      <c r="CB31" s="54">
        <f t="shared" si="57"/>
        <v>0</v>
      </c>
      <c r="CC31" s="54">
        <f t="shared" ref="CC31:CD42" si="58">+CA31</f>
        <v>0</v>
      </c>
      <c r="CD31" s="54">
        <f t="shared" si="58"/>
        <v>0</v>
      </c>
      <c r="CE31" s="54">
        <f t="shared" ref="CE31:CE42" si="59">+CD31</f>
        <v>0</v>
      </c>
      <c r="CF31" s="54">
        <f t="shared" ref="CF31:CF42" si="60">+BA31</f>
        <v>0</v>
      </c>
      <c r="CG31" s="54">
        <f t="shared" ref="CG31:CG42" si="61">+BA31</f>
        <v>0</v>
      </c>
      <c r="CH31" s="54">
        <f t="shared" ref="CH31:CQ42" si="62">+BA31</f>
        <v>0</v>
      </c>
      <c r="CI31" s="54">
        <f t="shared" si="62"/>
        <v>0</v>
      </c>
      <c r="CJ31" s="54">
        <f t="shared" si="62"/>
        <v>0</v>
      </c>
      <c r="CK31" s="54">
        <f t="shared" si="62"/>
        <v>0</v>
      </c>
      <c r="CL31" s="54">
        <f t="shared" si="62"/>
        <v>0</v>
      </c>
      <c r="CM31" s="54">
        <f t="shared" si="62"/>
        <v>0</v>
      </c>
      <c r="CN31" s="54">
        <f t="shared" si="62"/>
        <v>0</v>
      </c>
      <c r="CO31" s="54">
        <f t="shared" si="62"/>
        <v>0</v>
      </c>
      <c r="CP31" s="54">
        <f t="shared" si="62"/>
        <v>0</v>
      </c>
      <c r="CQ31" s="54">
        <f t="shared" si="62"/>
        <v>0</v>
      </c>
      <c r="CR31" s="54">
        <f t="shared" ref="CR31:CS42" si="63">+BU31</f>
        <v>0</v>
      </c>
      <c r="CS31" s="54">
        <f t="shared" si="63"/>
        <v>0</v>
      </c>
      <c r="CT31" s="54">
        <f t="shared" ref="CT31:CU42" si="64">+BX31</f>
        <v>0</v>
      </c>
      <c r="CU31" s="54">
        <f t="shared" si="64"/>
        <v>0</v>
      </c>
      <c r="CV31" s="54">
        <f t="shared" ref="CV31:CW42" si="65">+BU31</f>
        <v>0</v>
      </c>
      <c r="CW31" s="54">
        <f t="shared" si="65"/>
        <v>0</v>
      </c>
      <c r="CX31" s="54">
        <f t="shared" ref="CX31:DB42" si="66">+BX31</f>
        <v>0</v>
      </c>
      <c r="CY31" s="54">
        <f t="shared" si="66"/>
        <v>0</v>
      </c>
      <c r="CZ31" s="54">
        <f t="shared" si="66"/>
        <v>0</v>
      </c>
      <c r="DA31" s="54">
        <f t="shared" si="66"/>
        <v>0</v>
      </c>
      <c r="DB31" s="54">
        <f t="shared" si="66"/>
        <v>0</v>
      </c>
      <c r="DC31" s="54">
        <f t="shared" ref="DC31:DD42" si="67">+CD31</f>
        <v>0</v>
      </c>
      <c r="DD31" s="54">
        <f t="shared" si="67"/>
        <v>0</v>
      </c>
      <c r="DE31" s="54">
        <f t="shared" ref="DE31:DE42" si="68">+CE31</f>
        <v>0</v>
      </c>
      <c r="DF31" s="54">
        <f>+BU31</f>
        <v>0</v>
      </c>
      <c r="DG31" s="54">
        <f t="shared" si="30"/>
        <v>0</v>
      </c>
      <c r="DH31" s="54">
        <f t="shared" si="30"/>
        <v>0</v>
      </c>
      <c r="DI31" s="54">
        <f t="shared" si="30"/>
        <v>0</v>
      </c>
      <c r="DJ31" s="54">
        <f t="shared" si="30"/>
        <v>0</v>
      </c>
      <c r="DK31" s="54">
        <f t="shared" si="30"/>
        <v>0</v>
      </c>
      <c r="DL31" s="54">
        <f t="shared" si="30"/>
        <v>0</v>
      </c>
      <c r="DM31" s="54">
        <f t="shared" si="30"/>
        <v>0</v>
      </c>
      <c r="DN31" s="54">
        <f t="shared" si="30"/>
        <v>0</v>
      </c>
      <c r="DO31" s="54">
        <f>+DE31</f>
        <v>0</v>
      </c>
      <c r="DP31" s="54">
        <f t="shared" si="32"/>
        <v>0</v>
      </c>
      <c r="DQ31" s="54">
        <f t="shared" si="32"/>
        <v>0</v>
      </c>
      <c r="DR31" s="54">
        <f t="shared" si="32"/>
        <v>0</v>
      </c>
      <c r="DS31" s="54">
        <f t="shared" si="32"/>
        <v>0</v>
      </c>
      <c r="DT31" s="54">
        <f t="shared" si="32"/>
        <v>0</v>
      </c>
      <c r="DU31" s="54">
        <f t="shared" si="32"/>
        <v>0</v>
      </c>
      <c r="DV31" s="54">
        <f t="shared" si="32"/>
        <v>0</v>
      </c>
      <c r="DW31" s="54">
        <f>+DV31</f>
        <v>0</v>
      </c>
    </row>
    <row r="32" spans="1:127" ht="18" x14ac:dyDescent="0.2">
      <c r="A32" s="19"/>
      <c r="B32" s="23" t="s">
        <v>63</v>
      </c>
      <c r="C32" s="494" t="s">
        <v>64</v>
      </c>
      <c r="D32" s="495"/>
      <c r="E32" s="492"/>
      <c r="F32" s="1" t="s">
        <v>60</v>
      </c>
      <c r="G32" s="25">
        <v>0</v>
      </c>
      <c r="J32" s="51">
        <f t="shared" si="10"/>
        <v>0</v>
      </c>
      <c r="K32" s="54">
        <f t="shared" ref="K32:K42" si="69">+J32</f>
        <v>0</v>
      </c>
      <c r="L32" s="54">
        <f t="shared" si="40"/>
        <v>0</v>
      </c>
      <c r="M32" s="54">
        <f t="shared" si="40"/>
        <v>0</v>
      </c>
      <c r="N32" s="54">
        <f t="shared" si="40"/>
        <v>0</v>
      </c>
      <c r="O32" s="54">
        <f t="shared" si="41"/>
        <v>0</v>
      </c>
      <c r="P32" s="54">
        <f t="shared" si="41"/>
        <v>0</v>
      </c>
      <c r="Q32" s="54">
        <f t="shared" si="41"/>
        <v>0</v>
      </c>
      <c r="R32" s="54">
        <f t="shared" si="42"/>
        <v>0</v>
      </c>
      <c r="S32" s="54">
        <f t="shared" si="42"/>
        <v>0</v>
      </c>
      <c r="T32" s="54">
        <f t="shared" si="42"/>
        <v>0</v>
      </c>
      <c r="U32" s="51">
        <f t="shared" ref="U32:U51" si="70">G32</f>
        <v>0</v>
      </c>
      <c r="V32" s="54">
        <f t="shared" ref="V32:AG42" si="71">+U32</f>
        <v>0</v>
      </c>
      <c r="W32" s="54">
        <f t="shared" si="71"/>
        <v>0</v>
      </c>
      <c r="X32" s="54">
        <f t="shared" si="71"/>
        <v>0</v>
      </c>
      <c r="Y32" s="54">
        <f t="shared" si="71"/>
        <v>0</v>
      </c>
      <c r="Z32" s="54">
        <f t="shared" si="71"/>
        <v>0</v>
      </c>
      <c r="AA32" s="54">
        <f t="shared" si="71"/>
        <v>0</v>
      </c>
      <c r="AB32" s="54">
        <f t="shared" si="71"/>
        <v>0</v>
      </c>
      <c r="AC32" s="54">
        <f t="shared" si="71"/>
        <v>0</v>
      </c>
      <c r="AD32" s="54">
        <f t="shared" si="71"/>
        <v>0</v>
      </c>
      <c r="AE32" s="54">
        <f t="shared" si="71"/>
        <v>0</v>
      </c>
      <c r="AF32" s="54">
        <f t="shared" si="71"/>
        <v>0</v>
      </c>
      <c r="AG32" s="54">
        <f t="shared" si="71"/>
        <v>0</v>
      </c>
      <c r="AH32" s="54">
        <f t="shared" si="44"/>
        <v>0</v>
      </c>
      <c r="AI32" s="54">
        <f t="shared" si="44"/>
        <v>0</v>
      </c>
      <c r="AJ32" s="54">
        <f t="shared" si="44"/>
        <v>0</v>
      </c>
      <c r="AK32" s="54">
        <f t="shared" si="45"/>
        <v>0</v>
      </c>
      <c r="AL32" s="54">
        <f t="shared" si="45"/>
        <v>0</v>
      </c>
      <c r="AM32" s="54">
        <f t="shared" si="45"/>
        <v>0</v>
      </c>
      <c r="AN32" s="54">
        <f t="shared" si="46"/>
        <v>0</v>
      </c>
      <c r="AO32" s="54">
        <f t="shared" si="46"/>
        <v>0</v>
      </c>
      <c r="AP32" s="54">
        <f t="shared" si="46"/>
        <v>0</v>
      </c>
      <c r="AQ32" s="54">
        <f t="shared" si="46"/>
        <v>0</v>
      </c>
      <c r="AR32" s="54">
        <f t="shared" si="46"/>
        <v>0</v>
      </c>
      <c r="AS32" s="54">
        <f t="shared" si="46"/>
        <v>0</v>
      </c>
      <c r="AT32" s="54">
        <f t="shared" si="46"/>
        <v>0</v>
      </c>
      <c r="AU32" s="54">
        <f t="shared" si="46"/>
        <v>0</v>
      </c>
      <c r="AV32" s="54">
        <f t="shared" si="46"/>
        <v>0</v>
      </c>
      <c r="AW32" s="54">
        <f t="shared" si="46"/>
        <v>0</v>
      </c>
      <c r="AX32" s="54">
        <f t="shared" si="46"/>
        <v>0</v>
      </c>
      <c r="AY32" s="54">
        <f t="shared" si="46"/>
        <v>0</v>
      </c>
      <c r="AZ32" s="54">
        <f t="shared" si="46"/>
        <v>0</v>
      </c>
      <c r="BA32" s="54">
        <f t="shared" si="46"/>
        <v>0</v>
      </c>
      <c r="BB32" s="54">
        <f t="shared" si="46"/>
        <v>0</v>
      </c>
      <c r="BC32" s="54">
        <f t="shared" si="46"/>
        <v>0</v>
      </c>
      <c r="BD32" s="54">
        <f t="shared" si="47"/>
        <v>0</v>
      </c>
      <c r="BE32" s="54">
        <f t="shared" si="47"/>
        <v>0</v>
      </c>
      <c r="BF32" s="54">
        <f t="shared" si="47"/>
        <v>0</v>
      </c>
      <c r="BG32" s="54">
        <f t="shared" si="48"/>
        <v>0</v>
      </c>
      <c r="BH32" s="54">
        <f t="shared" si="48"/>
        <v>0</v>
      </c>
      <c r="BI32" s="54">
        <f t="shared" si="49"/>
        <v>0</v>
      </c>
      <c r="BJ32" s="54">
        <f t="shared" si="49"/>
        <v>0</v>
      </c>
      <c r="BK32" s="54">
        <f t="shared" si="50"/>
        <v>0</v>
      </c>
      <c r="BL32" s="54">
        <f t="shared" si="51"/>
        <v>0</v>
      </c>
      <c r="BM32" s="54">
        <f t="shared" si="51"/>
        <v>0</v>
      </c>
      <c r="BN32" s="54">
        <f t="shared" si="51"/>
        <v>0</v>
      </c>
      <c r="BO32" s="54">
        <f t="shared" si="51"/>
        <v>0</v>
      </c>
      <c r="BP32" s="54">
        <f t="shared" si="52"/>
        <v>0</v>
      </c>
      <c r="BQ32" s="54">
        <f t="shared" si="53"/>
        <v>0</v>
      </c>
      <c r="BR32" s="54">
        <f t="shared" si="53"/>
        <v>0</v>
      </c>
      <c r="BS32" s="54">
        <f t="shared" si="53"/>
        <v>0</v>
      </c>
      <c r="BT32" s="54">
        <f t="shared" si="53"/>
        <v>0</v>
      </c>
      <c r="BU32" s="54">
        <f t="shared" si="54"/>
        <v>0</v>
      </c>
      <c r="BV32" s="54">
        <f t="shared" si="55"/>
        <v>0</v>
      </c>
      <c r="BW32" s="54">
        <f t="shared" si="56"/>
        <v>0</v>
      </c>
      <c r="BX32" s="54">
        <f t="shared" si="56"/>
        <v>0</v>
      </c>
      <c r="BY32" s="54">
        <f t="shared" si="57"/>
        <v>0</v>
      </c>
      <c r="BZ32" s="54">
        <f t="shared" si="57"/>
        <v>0</v>
      </c>
      <c r="CA32" s="54">
        <f t="shared" si="57"/>
        <v>0</v>
      </c>
      <c r="CB32" s="54">
        <f t="shared" si="57"/>
        <v>0</v>
      </c>
      <c r="CC32" s="54">
        <f t="shared" si="58"/>
        <v>0</v>
      </c>
      <c r="CD32" s="54">
        <f t="shared" si="58"/>
        <v>0</v>
      </c>
      <c r="CE32" s="54">
        <f t="shared" si="59"/>
        <v>0</v>
      </c>
      <c r="CF32" s="54">
        <f t="shared" si="60"/>
        <v>0</v>
      </c>
      <c r="CG32" s="54">
        <f t="shared" si="61"/>
        <v>0</v>
      </c>
      <c r="CH32" s="54">
        <f t="shared" si="62"/>
        <v>0</v>
      </c>
      <c r="CI32" s="54">
        <f t="shared" si="62"/>
        <v>0</v>
      </c>
      <c r="CJ32" s="54">
        <f t="shared" si="62"/>
        <v>0</v>
      </c>
      <c r="CK32" s="54">
        <f t="shared" si="62"/>
        <v>0</v>
      </c>
      <c r="CL32" s="54">
        <f t="shared" si="62"/>
        <v>0</v>
      </c>
      <c r="CM32" s="54">
        <f t="shared" si="62"/>
        <v>0</v>
      </c>
      <c r="CN32" s="54">
        <f t="shared" si="62"/>
        <v>0</v>
      </c>
      <c r="CO32" s="54">
        <f t="shared" si="62"/>
        <v>0</v>
      </c>
      <c r="CP32" s="54">
        <f t="shared" si="62"/>
        <v>0</v>
      </c>
      <c r="CQ32" s="54">
        <f t="shared" si="62"/>
        <v>0</v>
      </c>
      <c r="CR32" s="54">
        <f t="shared" si="63"/>
        <v>0</v>
      </c>
      <c r="CS32" s="54">
        <f t="shared" si="63"/>
        <v>0</v>
      </c>
      <c r="CT32" s="54">
        <f t="shared" si="64"/>
        <v>0</v>
      </c>
      <c r="CU32" s="54">
        <f t="shared" si="64"/>
        <v>0</v>
      </c>
      <c r="CV32" s="54">
        <f t="shared" si="65"/>
        <v>0</v>
      </c>
      <c r="CW32" s="54">
        <f t="shared" si="65"/>
        <v>0</v>
      </c>
      <c r="CX32" s="54">
        <f t="shared" si="66"/>
        <v>0</v>
      </c>
      <c r="CY32" s="54">
        <f t="shared" si="66"/>
        <v>0</v>
      </c>
      <c r="CZ32" s="54">
        <f t="shared" si="66"/>
        <v>0</v>
      </c>
      <c r="DA32" s="54">
        <f t="shared" si="66"/>
        <v>0</v>
      </c>
      <c r="DB32" s="54">
        <f t="shared" si="66"/>
        <v>0</v>
      </c>
      <c r="DC32" s="54">
        <f t="shared" si="67"/>
        <v>0</v>
      </c>
      <c r="DD32" s="54">
        <f t="shared" si="67"/>
        <v>0</v>
      </c>
      <c r="DE32" s="54">
        <f t="shared" si="68"/>
        <v>0</v>
      </c>
      <c r="DF32" s="54">
        <f>+BU32</f>
        <v>0</v>
      </c>
      <c r="DG32" s="54">
        <f t="shared" si="30"/>
        <v>0</v>
      </c>
      <c r="DH32" s="54">
        <f t="shared" si="30"/>
        <v>0</v>
      </c>
      <c r="DI32" s="54">
        <f t="shared" si="30"/>
        <v>0</v>
      </c>
      <c r="DJ32" s="54">
        <f t="shared" si="30"/>
        <v>0</v>
      </c>
      <c r="DK32" s="54">
        <f t="shared" si="30"/>
        <v>0</v>
      </c>
      <c r="DL32" s="54">
        <f t="shared" si="30"/>
        <v>0</v>
      </c>
      <c r="DM32" s="54">
        <f t="shared" si="30"/>
        <v>0</v>
      </c>
      <c r="DN32" s="54">
        <f t="shared" si="30"/>
        <v>0</v>
      </c>
      <c r="DO32" s="54">
        <f>+DE32</f>
        <v>0</v>
      </c>
      <c r="DP32" s="54">
        <f t="shared" si="32"/>
        <v>0</v>
      </c>
      <c r="DQ32" s="54">
        <f t="shared" si="32"/>
        <v>0</v>
      </c>
      <c r="DR32" s="54">
        <f t="shared" si="32"/>
        <v>0</v>
      </c>
      <c r="DS32" s="54">
        <f t="shared" si="32"/>
        <v>0</v>
      </c>
      <c r="DT32" s="54">
        <f t="shared" si="32"/>
        <v>0</v>
      </c>
      <c r="DU32" s="54">
        <f t="shared" si="32"/>
        <v>0</v>
      </c>
      <c r="DV32" s="54">
        <f t="shared" si="32"/>
        <v>0</v>
      </c>
      <c r="DW32" s="54">
        <f>+DV32</f>
        <v>0</v>
      </c>
    </row>
    <row r="33" spans="1:127" ht="18" x14ac:dyDescent="0.2">
      <c r="A33" s="16"/>
      <c r="B33" s="23" t="s">
        <v>65</v>
      </c>
      <c r="C33" s="494" t="s">
        <v>66</v>
      </c>
      <c r="D33" s="495"/>
      <c r="E33" s="492"/>
      <c r="F33" s="1" t="s">
        <v>67</v>
      </c>
      <c r="G33" s="25">
        <f>IF(A33="",100,A33)</f>
        <v>100</v>
      </c>
      <c r="J33" s="51">
        <f>G33</f>
        <v>100</v>
      </c>
      <c r="K33" s="54">
        <f t="shared" si="69"/>
        <v>100</v>
      </c>
      <c r="L33" s="54">
        <f t="shared" si="40"/>
        <v>100</v>
      </c>
      <c r="M33" s="54">
        <f t="shared" si="40"/>
        <v>100</v>
      </c>
      <c r="N33" s="54">
        <f t="shared" si="40"/>
        <v>100</v>
      </c>
      <c r="O33" s="54">
        <f t="shared" si="41"/>
        <v>100</v>
      </c>
      <c r="P33" s="54">
        <f t="shared" si="41"/>
        <v>100</v>
      </c>
      <c r="Q33" s="54">
        <f t="shared" si="41"/>
        <v>100</v>
      </c>
      <c r="R33" s="54">
        <f t="shared" si="42"/>
        <v>100</v>
      </c>
      <c r="S33" s="54">
        <f t="shared" si="42"/>
        <v>100</v>
      </c>
      <c r="T33" s="54">
        <f t="shared" si="42"/>
        <v>100</v>
      </c>
      <c r="U33" s="51">
        <f t="shared" si="70"/>
        <v>100</v>
      </c>
      <c r="V33" s="54">
        <f t="shared" si="71"/>
        <v>100</v>
      </c>
      <c r="W33" s="54">
        <f t="shared" si="71"/>
        <v>100</v>
      </c>
      <c r="X33" s="54">
        <f t="shared" si="71"/>
        <v>100</v>
      </c>
      <c r="Y33" s="54">
        <f t="shared" si="71"/>
        <v>100</v>
      </c>
      <c r="Z33" s="54">
        <f t="shared" si="71"/>
        <v>100</v>
      </c>
      <c r="AA33" s="54">
        <f t="shared" si="71"/>
        <v>100</v>
      </c>
      <c r="AB33" s="54">
        <f t="shared" si="71"/>
        <v>100</v>
      </c>
      <c r="AC33" s="54">
        <f t="shared" si="71"/>
        <v>100</v>
      </c>
      <c r="AD33" s="54">
        <f t="shared" si="71"/>
        <v>100</v>
      </c>
      <c r="AE33" s="54">
        <f t="shared" si="71"/>
        <v>100</v>
      </c>
      <c r="AF33" s="54">
        <f t="shared" si="71"/>
        <v>100</v>
      </c>
      <c r="AG33" s="54">
        <f t="shared" si="71"/>
        <v>100</v>
      </c>
      <c r="AH33" s="54">
        <f t="shared" si="44"/>
        <v>100</v>
      </c>
      <c r="AI33" s="54">
        <f t="shared" si="44"/>
        <v>100</v>
      </c>
      <c r="AJ33" s="54">
        <f t="shared" si="44"/>
        <v>100</v>
      </c>
      <c r="AK33" s="54">
        <f t="shared" si="45"/>
        <v>100</v>
      </c>
      <c r="AL33" s="54">
        <f t="shared" si="45"/>
        <v>100</v>
      </c>
      <c r="AM33" s="54">
        <f t="shared" si="45"/>
        <v>100</v>
      </c>
      <c r="AN33" s="54">
        <f t="shared" si="46"/>
        <v>100</v>
      </c>
      <c r="AO33" s="54">
        <f t="shared" si="46"/>
        <v>100</v>
      </c>
      <c r="AP33" s="54">
        <f t="shared" si="46"/>
        <v>100</v>
      </c>
      <c r="AQ33" s="54">
        <f t="shared" si="46"/>
        <v>100</v>
      </c>
      <c r="AR33" s="54">
        <f t="shared" si="46"/>
        <v>100</v>
      </c>
      <c r="AS33" s="54">
        <f t="shared" si="46"/>
        <v>100</v>
      </c>
      <c r="AT33" s="54">
        <f t="shared" si="46"/>
        <v>100</v>
      </c>
      <c r="AU33" s="54">
        <f t="shared" si="46"/>
        <v>100</v>
      </c>
      <c r="AV33" s="54">
        <f t="shared" si="46"/>
        <v>100</v>
      </c>
      <c r="AW33" s="54">
        <f t="shared" si="46"/>
        <v>100</v>
      </c>
      <c r="AX33" s="54">
        <f t="shared" si="46"/>
        <v>100</v>
      </c>
      <c r="AY33" s="54">
        <f t="shared" si="46"/>
        <v>100</v>
      </c>
      <c r="AZ33" s="54">
        <f t="shared" si="46"/>
        <v>100</v>
      </c>
      <c r="BA33" s="54">
        <f t="shared" si="46"/>
        <v>100</v>
      </c>
      <c r="BB33" s="54">
        <f t="shared" si="46"/>
        <v>100</v>
      </c>
      <c r="BC33" s="54">
        <f t="shared" si="46"/>
        <v>100</v>
      </c>
      <c r="BD33" s="54">
        <f t="shared" si="47"/>
        <v>100</v>
      </c>
      <c r="BE33" s="54">
        <f t="shared" si="47"/>
        <v>100</v>
      </c>
      <c r="BF33" s="54">
        <f t="shared" si="47"/>
        <v>100</v>
      </c>
      <c r="BG33" s="54">
        <f t="shared" si="48"/>
        <v>100</v>
      </c>
      <c r="BH33" s="54">
        <f t="shared" si="48"/>
        <v>100</v>
      </c>
      <c r="BI33" s="54">
        <f t="shared" si="49"/>
        <v>100</v>
      </c>
      <c r="BJ33" s="54">
        <f t="shared" si="49"/>
        <v>100</v>
      </c>
      <c r="BK33" s="54">
        <f t="shared" si="50"/>
        <v>100</v>
      </c>
      <c r="BL33" s="54">
        <f t="shared" si="51"/>
        <v>100</v>
      </c>
      <c r="BM33" s="54">
        <f t="shared" si="51"/>
        <v>100</v>
      </c>
      <c r="BN33" s="54">
        <f t="shared" si="51"/>
        <v>100</v>
      </c>
      <c r="BO33" s="54">
        <f t="shared" si="51"/>
        <v>100</v>
      </c>
      <c r="BP33" s="54">
        <f t="shared" si="52"/>
        <v>100</v>
      </c>
      <c r="BQ33" s="54">
        <f t="shared" si="53"/>
        <v>100</v>
      </c>
      <c r="BR33" s="54">
        <f t="shared" si="53"/>
        <v>100</v>
      </c>
      <c r="BS33" s="54">
        <f t="shared" si="53"/>
        <v>100</v>
      </c>
      <c r="BT33" s="54">
        <f t="shared" si="53"/>
        <v>100</v>
      </c>
      <c r="BU33" s="54">
        <f t="shared" si="54"/>
        <v>100</v>
      </c>
      <c r="BV33" s="54">
        <f t="shared" si="55"/>
        <v>100</v>
      </c>
      <c r="BW33" s="54">
        <f t="shared" si="56"/>
        <v>100</v>
      </c>
      <c r="BX33" s="54">
        <f t="shared" si="56"/>
        <v>100</v>
      </c>
      <c r="BY33" s="54">
        <f t="shared" si="57"/>
        <v>100</v>
      </c>
      <c r="BZ33" s="54">
        <f t="shared" si="57"/>
        <v>100</v>
      </c>
      <c r="CA33" s="54">
        <f t="shared" si="57"/>
        <v>100</v>
      </c>
      <c r="CB33" s="54">
        <f t="shared" si="57"/>
        <v>100</v>
      </c>
      <c r="CC33" s="54">
        <f t="shared" si="58"/>
        <v>100</v>
      </c>
      <c r="CD33" s="54">
        <f t="shared" si="58"/>
        <v>100</v>
      </c>
      <c r="CE33" s="54">
        <f t="shared" si="59"/>
        <v>100</v>
      </c>
      <c r="CF33" s="54">
        <f t="shared" si="60"/>
        <v>100</v>
      </c>
      <c r="CG33" s="54">
        <f t="shared" si="61"/>
        <v>100</v>
      </c>
      <c r="CH33" s="54">
        <f t="shared" si="62"/>
        <v>100</v>
      </c>
      <c r="CI33" s="54">
        <f t="shared" si="62"/>
        <v>100</v>
      </c>
      <c r="CJ33" s="54">
        <f t="shared" si="62"/>
        <v>100</v>
      </c>
      <c r="CK33" s="54">
        <f t="shared" si="62"/>
        <v>100</v>
      </c>
      <c r="CL33" s="54">
        <f t="shared" si="62"/>
        <v>100</v>
      </c>
      <c r="CM33" s="54">
        <f t="shared" si="62"/>
        <v>100</v>
      </c>
      <c r="CN33" s="54">
        <f t="shared" si="62"/>
        <v>100</v>
      </c>
      <c r="CO33" s="54">
        <f t="shared" si="62"/>
        <v>100</v>
      </c>
      <c r="CP33" s="54">
        <f t="shared" si="62"/>
        <v>100</v>
      </c>
      <c r="CQ33" s="54">
        <f t="shared" si="62"/>
        <v>100</v>
      </c>
      <c r="CR33" s="54">
        <f t="shared" si="63"/>
        <v>100</v>
      </c>
      <c r="CS33" s="54">
        <f t="shared" si="63"/>
        <v>100</v>
      </c>
      <c r="CT33" s="54">
        <f t="shared" si="64"/>
        <v>100</v>
      </c>
      <c r="CU33" s="54">
        <f t="shared" si="64"/>
        <v>100</v>
      </c>
      <c r="CV33" s="54">
        <f t="shared" si="65"/>
        <v>100</v>
      </c>
      <c r="CW33" s="54">
        <f t="shared" si="65"/>
        <v>100</v>
      </c>
      <c r="CX33" s="54">
        <f t="shared" si="66"/>
        <v>100</v>
      </c>
      <c r="CY33" s="54">
        <f t="shared" si="66"/>
        <v>100</v>
      </c>
      <c r="CZ33" s="54">
        <f t="shared" si="66"/>
        <v>100</v>
      </c>
      <c r="DA33" s="54">
        <f t="shared" si="66"/>
        <v>100</v>
      </c>
      <c r="DB33" s="54">
        <f t="shared" si="66"/>
        <v>100</v>
      </c>
      <c r="DC33" s="54">
        <f t="shared" si="67"/>
        <v>100</v>
      </c>
      <c r="DD33" s="54">
        <f t="shared" si="67"/>
        <v>100</v>
      </c>
      <c r="DE33" s="68">
        <v>2</v>
      </c>
      <c r="DF33" s="68">
        <v>5</v>
      </c>
      <c r="DG33" s="68">
        <v>10</v>
      </c>
      <c r="DH33" s="68">
        <v>20</v>
      </c>
      <c r="DI33" s="68">
        <v>30</v>
      </c>
      <c r="DJ33" s="68">
        <v>40</v>
      </c>
      <c r="DK33" s="68">
        <v>50</v>
      </c>
      <c r="DL33" s="68">
        <v>60</v>
      </c>
      <c r="DM33" s="68">
        <v>80</v>
      </c>
      <c r="DN33" s="68">
        <v>100</v>
      </c>
      <c r="DO33" s="68">
        <v>125</v>
      </c>
      <c r="DP33" s="68">
        <v>150</v>
      </c>
      <c r="DQ33" s="68">
        <v>175</v>
      </c>
      <c r="DR33" s="68">
        <v>200</v>
      </c>
      <c r="DS33" s="68">
        <v>225</v>
      </c>
      <c r="DT33" s="68">
        <v>250</v>
      </c>
      <c r="DU33" s="68">
        <v>275</v>
      </c>
      <c r="DV33" s="68">
        <v>300</v>
      </c>
      <c r="DW33" s="68">
        <v>300</v>
      </c>
    </row>
    <row r="34" spans="1:127" ht="18" x14ac:dyDescent="0.2">
      <c r="A34" s="16">
        <f>入力シート_1・2・ジクロロエタン!Q8</f>
        <v>10</v>
      </c>
      <c r="B34" s="23" t="s">
        <v>68</v>
      </c>
      <c r="C34" s="494" t="s">
        <v>69</v>
      </c>
      <c r="D34" s="495"/>
      <c r="E34" s="492"/>
      <c r="F34" s="1" t="s">
        <v>60</v>
      </c>
      <c r="G34" s="25">
        <f>IF(A34="",10,A34)</f>
        <v>10</v>
      </c>
      <c r="J34" s="51">
        <f t="shared" ref="J34:J40" si="72">G34</f>
        <v>10</v>
      </c>
      <c r="K34" s="54">
        <f t="shared" si="69"/>
        <v>10</v>
      </c>
      <c r="L34" s="54">
        <f t="shared" si="40"/>
        <v>10</v>
      </c>
      <c r="M34" s="54">
        <f t="shared" si="40"/>
        <v>10</v>
      </c>
      <c r="N34" s="54">
        <f t="shared" si="40"/>
        <v>10</v>
      </c>
      <c r="O34" s="54">
        <f t="shared" si="41"/>
        <v>10</v>
      </c>
      <c r="P34" s="54">
        <f t="shared" si="41"/>
        <v>10</v>
      </c>
      <c r="Q34" s="54">
        <f t="shared" si="41"/>
        <v>10</v>
      </c>
      <c r="R34" s="54">
        <f t="shared" si="42"/>
        <v>10</v>
      </c>
      <c r="S34" s="54">
        <f t="shared" si="42"/>
        <v>10</v>
      </c>
      <c r="T34" s="54">
        <f t="shared" si="42"/>
        <v>10</v>
      </c>
      <c r="U34" s="51">
        <f t="shared" si="70"/>
        <v>10</v>
      </c>
      <c r="V34" s="54">
        <f t="shared" si="71"/>
        <v>10</v>
      </c>
      <c r="W34" s="54">
        <f t="shared" si="71"/>
        <v>10</v>
      </c>
      <c r="X34" s="54">
        <f t="shared" si="71"/>
        <v>10</v>
      </c>
      <c r="Y34" s="54">
        <f t="shared" si="71"/>
        <v>10</v>
      </c>
      <c r="Z34" s="54">
        <f t="shared" si="71"/>
        <v>10</v>
      </c>
      <c r="AA34" s="54">
        <f t="shared" si="71"/>
        <v>10</v>
      </c>
      <c r="AB34" s="54">
        <f t="shared" si="71"/>
        <v>10</v>
      </c>
      <c r="AC34" s="54">
        <f t="shared" si="71"/>
        <v>10</v>
      </c>
      <c r="AD34" s="54">
        <f t="shared" si="71"/>
        <v>10</v>
      </c>
      <c r="AE34" s="54">
        <f t="shared" si="71"/>
        <v>10</v>
      </c>
      <c r="AF34" s="54">
        <f t="shared" si="71"/>
        <v>10</v>
      </c>
      <c r="AG34" s="54">
        <f t="shared" si="71"/>
        <v>10</v>
      </c>
      <c r="AH34" s="54">
        <f t="shared" si="44"/>
        <v>10</v>
      </c>
      <c r="AI34" s="54">
        <f t="shared" si="44"/>
        <v>10</v>
      </c>
      <c r="AJ34" s="54">
        <f t="shared" si="44"/>
        <v>10</v>
      </c>
      <c r="AK34" s="54">
        <f t="shared" si="45"/>
        <v>10</v>
      </c>
      <c r="AL34" s="54">
        <f t="shared" si="45"/>
        <v>10</v>
      </c>
      <c r="AM34" s="54">
        <f t="shared" si="45"/>
        <v>10</v>
      </c>
      <c r="AN34" s="54">
        <f t="shared" si="46"/>
        <v>10</v>
      </c>
      <c r="AO34" s="54">
        <f t="shared" si="46"/>
        <v>10</v>
      </c>
      <c r="AP34" s="54">
        <f t="shared" si="46"/>
        <v>10</v>
      </c>
      <c r="AQ34" s="54">
        <f t="shared" si="46"/>
        <v>10</v>
      </c>
      <c r="AR34" s="54">
        <f t="shared" si="46"/>
        <v>10</v>
      </c>
      <c r="AS34" s="54">
        <f t="shared" si="46"/>
        <v>10</v>
      </c>
      <c r="AT34" s="54">
        <f t="shared" si="46"/>
        <v>10</v>
      </c>
      <c r="AU34" s="54">
        <f t="shared" si="46"/>
        <v>10</v>
      </c>
      <c r="AV34" s="54">
        <f t="shared" si="46"/>
        <v>10</v>
      </c>
      <c r="AW34" s="54">
        <f t="shared" si="46"/>
        <v>10</v>
      </c>
      <c r="AX34" s="54">
        <f t="shared" si="46"/>
        <v>10</v>
      </c>
      <c r="AY34" s="54">
        <f t="shared" si="46"/>
        <v>10</v>
      </c>
      <c r="AZ34" s="54">
        <f t="shared" si="46"/>
        <v>10</v>
      </c>
      <c r="BA34" s="54">
        <f t="shared" si="46"/>
        <v>10</v>
      </c>
      <c r="BB34" s="54">
        <f t="shared" si="46"/>
        <v>10</v>
      </c>
      <c r="BC34" s="54">
        <f t="shared" si="46"/>
        <v>10</v>
      </c>
      <c r="BD34" s="54">
        <f t="shared" si="47"/>
        <v>10</v>
      </c>
      <c r="BE34" s="54">
        <f t="shared" si="47"/>
        <v>10</v>
      </c>
      <c r="BF34" s="54">
        <f t="shared" si="47"/>
        <v>10</v>
      </c>
      <c r="BG34" s="54">
        <f t="shared" si="48"/>
        <v>10</v>
      </c>
      <c r="BH34" s="54">
        <f t="shared" si="48"/>
        <v>10</v>
      </c>
      <c r="BI34" s="54">
        <f t="shared" si="49"/>
        <v>10</v>
      </c>
      <c r="BJ34" s="54">
        <f t="shared" si="49"/>
        <v>10</v>
      </c>
      <c r="BK34" s="54">
        <f t="shared" si="50"/>
        <v>10</v>
      </c>
      <c r="BL34" s="54">
        <f t="shared" si="51"/>
        <v>10</v>
      </c>
      <c r="BM34" s="54">
        <f t="shared" si="51"/>
        <v>10</v>
      </c>
      <c r="BN34" s="54">
        <f t="shared" si="51"/>
        <v>10</v>
      </c>
      <c r="BO34" s="54">
        <f t="shared" si="51"/>
        <v>10</v>
      </c>
      <c r="BP34" s="54">
        <f t="shared" si="52"/>
        <v>10</v>
      </c>
      <c r="BQ34" s="54">
        <f t="shared" si="53"/>
        <v>10</v>
      </c>
      <c r="BR34" s="54">
        <f t="shared" si="53"/>
        <v>10</v>
      </c>
      <c r="BS34" s="54">
        <f t="shared" si="53"/>
        <v>10</v>
      </c>
      <c r="BT34" s="54">
        <f t="shared" si="53"/>
        <v>10</v>
      </c>
      <c r="BU34" s="54">
        <f t="shared" si="54"/>
        <v>10</v>
      </c>
      <c r="BV34" s="54">
        <f t="shared" si="55"/>
        <v>10</v>
      </c>
      <c r="BW34" s="54">
        <f t="shared" si="56"/>
        <v>10</v>
      </c>
      <c r="BX34" s="54">
        <f t="shared" si="56"/>
        <v>10</v>
      </c>
      <c r="BY34" s="54">
        <f t="shared" si="57"/>
        <v>10</v>
      </c>
      <c r="BZ34" s="54">
        <f t="shared" si="57"/>
        <v>10</v>
      </c>
      <c r="CA34" s="54">
        <f t="shared" si="57"/>
        <v>10</v>
      </c>
      <c r="CB34" s="54">
        <f t="shared" si="57"/>
        <v>10</v>
      </c>
      <c r="CC34" s="54">
        <f t="shared" si="58"/>
        <v>10</v>
      </c>
      <c r="CD34" s="54">
        <f t="shared" si="58"/>
        <v>10</v>
      </c>
      <c r="CE34" s="54">
        <f t="shared" si="59"/>
        <v>10</v>
      </c>
      <c r="CF34" s="54">
        <f t="shared" si="60"/>
        <v>10</v>
      </c>
      <c r="CG34" s="54">
        <f t="shared" si="61"/>
        <v>10</v>
      </c>
      <c r="CH34" s="54">
        <f t="shared" si="62"/>
        <v>10</v>
      </c>
      <c r="CI34" s="54">
        <f t="shared" si="62"/>
        <v>10</v>
      </c>
      <c r="CJ34" s="54">
        <f t="shared" si="62"/>
        <v>10</v>
      </c>
      <c r="CK34" s="54">
        <f t="shared" si="62"/>
        <v>10</v>
      </c>
      <c r="CL34" s="54">
        <f t="shared" si="62"/>
        <v>10</v>
      </c>
      <c r="CM34" s="54">
        <f t="shared" si="62"/>
        <v>10</v>
      </c>
      <c r="CN34" s="54">
        <f t="shared" si="62"/>
        <v>10</v>
      </c>
      <c r="CO34" s="54">
        <f t="shared" si="62"/>
        <v>10</v>
      </c>
      <c r="CP34" s="54">
        <f t="shared" si="62"/>
        <v>10</v>
      </c>
      <c r="CQ34" s="54">
        <f t="shared" si="62"/>
        <v>10</v>
      </c>
      <c r="CR34" s="54">
        <f t="shared" si="63"/>
        <v>10</v>
      </c>
      <c r="CS34" s="54">
        <f t="shared" si="63"/>
        <v>10</v>
      </c>
      <c r="CT34" s="54">
        <f t="shared" si="64"/>
        <v>10</v>
      </c>
      <c r="CU34" s="54">
        <f t="shared" si="64"/>
        <v>10</v>
      </c>
      <c r="CV34" s="54">
        <f t="shared" si="65"/>
        <v>10</v>
      </c>
      <c r="CW34" s="54">
        <f t="shared" si="65"/>
        <v>10</v>
      </c>
      <c r="CX34" s="54">
        <f t="shared" si="66"/>
        <v>10</v>
      </c>
      <c r="CY34" s="54">
        <f t="shared" si="66"/>
        <v>10</v>
      </c>
      <c r="CZ34" s="54">
        <f t="shared" si="66"/>
        <v>10</v>
      </c>
      <c r="DA34" s="54">
        <f t="shared" si="66"/>
        <v>10</v>
      </c>
      <c r="DB34" s="54">
        <f t="shared" si="66"/>
        <v>10</v>
      </c>
      <c r="DC34" s="54">
        <f t="shared" si="67"/>
        <v>10</v>
      </c>
      <c r="DD34" s="54">
        <f t="shared" si="67"/>
        <v>10</v>
      </c>
      <c r="DE34" s="54">
        <f t="shared" si="68"/>
        <v>10</v>
      </c>
      <c r="DF34" s="54">
        <f t="shared" ref="DF34:DF42" si="73">+BU34</f>
        <v>10</v>
      </c>
      <c r="DG34" s="54">
        <f t="shared" ref="DG34:DN42" si="74">+DF34</f>
        <v>10</v>
      </c>
      <c r="DH34" s="54">
        <f t="shared" si="74"/>
        <v>10</v>
      </c>
      <c r="DI34" s="54">
        <f t="shared" si="74"/>
        <v>10</v>
      </c>
      <c r="DJ34" s="54">
        <f t="shared" si="74"/>
        <v>10</v>
      </c>
      <c r="DK34" s="54">
        <f t="shared" si="74"/>
        <v>10</v>
      </c>
      <c r="DL34" s="54">
        <f t="shared" si="74"/>
        <v>10</v>
      </c>
      <c r="DM34" s="54">
        <f t="shared" si="74"/>
        <v>10</v>
      </c>
      <c r="DN34" s="54">
        <f t="shared" si="74"/>
        <v>10</v>
      </c>
      <c r="DO34" s="54">
        <f t="shared" ref="DO34:DO42" si="75">+DE34</f>
        <v>10</v>
      </c>
      <c r="DP34" s="54">
        <f t="shared" si="32"/>
        <v>10</v>
      </c>
      <c r="DQ34" s="54">
        <f t="shared" si="32"/>
        <v>10</v>
      </c>
      <c r="DR34" s="54">
        <f t="shared" si="32"/>
        <v>10</v>
      </c>
      <c r="DS34" s="54">
        <f t="shared" si="32"/>
        <v>10</v>
      </c>
      <c r="DT34" s="54">
        <f t="shared" si="32"/>
        <v>10</v>
      </c>
      <c r="DU34" s="54">
        <f t="shared" si="32"/>
        <v>10</v>
      </c>
      <c r="DV34" s="54">
        <f t="shared" si="32"/>
        <v>10</v>
      </c>
      <c r="DW34" s="54">
        <f t="shared" si="32"/>
        <v>10</v>
      </c>
    </row>
    <row r="35" spans="1:127" ht="18" x14ac:dyDescent="0.2">
      <c r="A35" s="16"/>
      <c r="B35" s="23" t="s">
        <v>70</v>
      </c>
      <c r="C35" s="494" t="s">
        <v>71</v>
      </c>
      <c r="D35" s="495"/>
      <c r="E35" s="492"/>
      <c r="F35" s="1" t="s">
        <v>60</v>
      </c>
      <c r="G35" s="25">
        <f>IF(A35="",5,A35)</f>
        <v>5</v>
      </c>
      <c r="J35" s="51">
        <f t="shared" si="72"/>
        <v>5</v>
      </c>
      <c r="K35" s="54">
        <f t="shared" si="69"/>
        <v>5</v>
      </c>
      <c r="L35" s="54">
        <f t="shared" si="40"/>
        <v>5</v>
      </c>
      <c r="M35" s="54">
        <f t="shared" si="40"/>
        <v>5</v>
      </c>
      <c r="N35" s="54">
        <f t="shared" si="40"/>
        <v>5</v>
      </c>
      <c r="O35" s="54">
        <f t="shared" si="41"/>
        <v>5</v>
      </c>
      <c r="P35" s="54">
        <f t="shared" si="41"/>
        <v>5</v>
      </c>
      <c r="Q35" s="54">
        <f t="shared" si="41"/>
        <v>5</v>
      </c>
      <c r="R35" s="54">
        <f t="shared" si="42"/>
        <v>5</v>
      </c>
      <c r="S35" s="54">
        <f t="shared" si="42"/>
        <v>5</v>
      </c>
      <c r="T35" s="54">
        <f t="shared" si="42"/>
        <v>5</v>
      </c>
      <c r="U35" s="51">
        <f t="shared" si="70"/>
        <v>5</v>
      </c>
      <c r="V35" s="54">
        <f t="shared" si="71"/>
        <v>5</v>
      </c>
      <c r="W35" s="54">
        <f t="shared" si="71"/>
        <v>5</v>
      </c>
      <c r="X35" s="54">
        <f t="shared" si="71"/>
        <v>5</v>
      </c>
      <c r="Y35" s="54">
        <f t="shared" si="71"/>
        <v>5</v>
      </c>
      <c r="Z35" s="54">
        <f t="shared" si="71"/>
        <v>5</v>
      </c>
      <c r="AA35" s="54">
        <f t="shared" si="71"/>
        <v>5</v>
      </c>
      <c r="AB35" s="54">
        <f t="shared" si="71"/>
        <v>5</v>
      </c>
      <c r="AC35" s="54">
        <f t="shared" si="71"/>
        <v>5</v>
      </c>
      <c r="AD35" s="54">
        <f t="shared" si="71"/>
        <v>5</v>
      </c>
      <c r="AE35" s="54">
        <f t="shared" si="71"/>
        <v>5</v>
      </c>
      <c r="AF35" s="54">
        <f t="shared" si="71"/>
        <v>5</v>
      </c>
      <c r="AG35" s="54">
        <f t="shared" si="71"/>
        <v>5</v>
      </c>
      <c r="AH35" s="54">
        <f t="shared" si="44"/>
        <v>5</v>
      </c>
      <c r="AI35" s="54">
        <f t="shared" si="44"/>
        <v>5</v>
      </c>
      <c r="AJ35" s="54">
        <f t="shared" si="44"/>
        <v>5</v>
      </c>
      <c r="AK35" s="54">
        <f t="shared" si="45"/>
        <v>5</v>
      </c>
      <c r="AL35" s="54">
        <f t="shared" si="45"/>
        <v>5</v>
      </c>
      <c r="AM35" s="54">
        <f t="shared" si="45"/>
        <v>5</v>
      </c>
      <c r="AN35" s="54">
        <f t="shared" si="46"/>
        <v>5</v>
      </c>
      <c r="AO35" s="54">
        <f t="shared" si="46"/>
        <v>5</v>
      </c>
      <c r="AP35" s="54">
        <f t="shared" si="46"/>
        <v>5</v>
      </c>
      <c r="AQ35" s="54">
        <f t="shared" si="46"/>
        <v>5</v>
      </c>
      <c r="AR35" s="54">
        <f t="shared" si="46"/>
        <v>5</v>
      </c>
      <c r="AS35" s="54">
        <f t="shared" si="46"/>
        <v>5</v>
      </c>
      <c r="AT35" s="54">
        <f t="shared" si="46"/>
        <v>5</v>
      </c>
      <c r="AU35" s="54">
        <f t="shared" si="46"/>
        <v>5</v>
      </c>
      <c r="AV35" s="54">
        <f t="shared" si="46"/>
        <v>5</v>
      </c>
      <c r="AW35" s="54">
        <f t="shared" si="46"/>
        <v>5</v>
      </c>
      <c r="AX35" s="54">
        <f t="shared" si="46"/>
        <v>5</v>
      </c>
      <c r="AY35" s="54">
        <f t="shared" si="46"/>
        <v>5</v>
      </c>
      <c r="AZ35" s="54">
        <f t="shared" si="46"/>
        <v>5</v>
      </c>
      <c r="BA35" s="54">
        <f t="shared" si="46"/>
        <v>5</v>
      </c>
      <c r="BB35" s="54">
        <f t="shared" si="46"/>
        <v>5</v>
      </c>
      <c r="BC35" s="54">
        <f t="shared" si="46"/>
        <v>5</v>
      </c>
      <c r="BD35" s="54">
        <f t="shared" si="47"/>
        <v>5</v>
      </c>
      <c r="BE35" s="54">
        <f t="shared" si="47"/>
        <v>5</v>
      </c>
      <c r="BF35" s="54">
        <f t="shared" si="47"/>
        <v>5</v>
      </c>
      <c r="BG35" s="54">
        <f t="shared" si="48"/>
        <v>5</v>
      </c>
      <c r="BH35" s="54">
        <f t="shared" si="48"/>
        <v>5</v>
      </c>
      <c r="BI35" s="54">
        <f t="shared" si="49"/>
        <v>5</v>
      </c>
      <c r="BJ35" s="54">
        <f t="shared" si="49"/>
        <v>5</v>
      </c>
      <c r="BK35" s="54">
        <f t="shared" si="50"/>
        <v>5</v>
      </c>
      <c r="BL35" s="54">
        <f t="shared" si="51"/>
        <v>5</v>
      </c>
      <c r="BM35" s="54">
        <f t="shared" si="51"/>
        <v>5</v>
      </c>
      <c r="BN35" s="54">
        <f t="shared" si="51"/>
        <v>5</v>
      </c>
      <c r="BO35" s="54">
        <f t="shared" si="51"/>
        <v>5</v>
      </c>
      <c r="BP35" s="54">
        <f t="shared" si="52"/>
        <v>5</v>
      </c>
      <c r="BQ35" s="54">
        <f t="shared" si="53"/>
        <v>5</v>
      </c>
      <c r="BR35" s="54">
        <f t="shared" si="53"/>
        <v>5</v>
      </c>
      <c r="BS35" s="54">
        <f t="shared" si="53"/>
        <v>5</v>
      </c>
      <c r="BT35" s="54">
        <f t="shared" si="53"/>
        <v>5</v>
      </c>
      <c r="BU35" s="54">
        <f t="shared" si="54"/>
        <v>5</v>
      </c>
      <c r="BV35" s="54">
        <f t="shared" si="55"/>
        <v>5</v>
      </c>
      <c r="BW35" s="54">
        <f t="shared" si="56"/>
        <v>5</v>
      </c>
      <c r="BX35" s="54">
        <f t="shared" si="56"/>
        <v>5</v>
      </c>
      <c r="BY35" s="54">
        <f t="shared" si="57"/>
        <v>5</v>
      </c>
      <c r="BZ35" s="54">
        <f t="shared" si="57"/>
        <v>5</v>
      </c>
      <c r="CA35" s="54">
        <f t="shared" si="57"/>
        <v>5</v>
      </c>
      <c r="CB35" s="54">
        <f t="shared" si="57"/>
        <v>5</v>
      </c>
      <c r="CC35" s="54">
        <f t="shared" si="58"/>
        <v>5</v>
      </c>
      <c r="CD35" s="54">
        <f t="shared" si="58"/>
        <v>5</v>
      </c>
      <c r="CE35" s="54">
        <f t="shared" si="59"/>
        <v>5</v>
      </c>
      <c r="CF35" s="54">
        <f t="shared" si="60"/>
        <v>5</v>
      </c>
      <c r="CG35" s="54">
        <f t="shared" si="61"/>
        <v>5</v>
      </c>
      <c r="CH35" s="54">
        <f t="shared" si="62"/>
        <v>5</v>
      </c>
      <c r="CI35" s="54">
        <f t="shared" si="62"/>
        <v>5</v>
      </c>
      <c r="CJ35" s="54">
        <f t="shared" si="62"/>
        <v>5</v>
      </c>
      <c r="CK35" s="54">
        <f t="shared" si="62"/>
        <v>5</v>
      </c>
      <c r="CL35" s="54">
        <f t="shared" si="62"/>
        <v>5</v>
      </c>
      <c r="CM35" s="54">
        <f t="shared" si="62"/>
        <v>5</v>
      </c>
      <c r="CN35" s="54">
        <f t="shared" si="62"/>
        <v>5</v>
      </c>
      <c r="CO35" s="54">
        <f t="shared" si="62"/>
        <v>5</v>
      </c>
      <c r="CP35" s="54">
        <f t="shared" si="62"/>
        <v>5</v>
      </c>
      <c r="CQ35" s="54">
        <f t="shared" si="62"/>
        <v>5</v>
      </c>
      <c r="CR35" s="54">
        <f t="shared" si="63"/>
        <v>5</v>
      </c>
      <c r="CS35" s="54">
        <f t="shared" si="63"/>
        <v>5</v>
      </c>
      <c r="CT35" s="54">
        <f t="shared" si="64"/>
        <v>5</v>
      </c>
      <c r="CU35" s="54">
        <f t="shared" si="64"/>
        <v>5</v>
      </c>
      <c r="CV35" s="54">
        <f t="shared" si="65"/>
        <v>5</v>
      </c>
      <c r="CW35" s="54">
        <f t="shared" si="65"/>
        <v>5</v>
      </c>
      <c r="CX35" s="54">
        <f t="shared" si="66"/>
        <v>5</v>
      </c>
      <c r="CY35" s="54">
        <f t="shared" si="66"/>
        <v>5</v>
      </c>
      <c r="CZ35" s="54">
        <f t="shared" si="66"/>
        <v>5</v>
      </c>
      <c r="DA35" s="54">
        <f t="shared" si="66"/>
        <v>5</v>
      </c>
      <c r="DB35" s="54">
        <f t="shared" si="66"/>
        <v>5</v>
      </c>
      <c r="DC35" s="54">
        <f t="shared" si="67"/>
        <v>5</v>
      </c>
      <c r="DD35" s="54">
        <f t="shared" si="67"/>
        <v>5</v>
      </c>
      <c r="DE35" s="54">
        <f t="shared" si="68"/>
        <v>5</v>
      </c>
      <c r="DF35" s="54">
        <f t="shared" si="73"/>
        <v>5</v>
      </c>
      <c r="DG35" s="54">
        <f t="shared" si="74"/>
        <v>5</v>
      </c>
      <c r="DH35" s="54">
        <f t="shared" si="74"/>
        <v>5</v>
      </c>
      <c r="DI35" s="54">
        <f t="shared" si="74"/>
        <v>5</v>
      </c>
      <c r="DJ35" s="54">
        <f t="shared" si="74"/>
        <v>5</v>
      </c>
      <c r="DK35" s="54">
        <f t="shared" si="74"/>
        <v>5</v>
      </c>
      <c r="DL35" s="54">
        <f t="shared" si="74"/>
        <v>5</v>
      </c>
      <c r="DM35" s="54">
        <f t="shared" si="74"/>
        <v>5</v>
      </c>
      <c r="DN35" s="54">
        <f t="shared" si="74"/>
        <v>5</v>
      </c>
      <c r="DO35" s="54">
        <f t="shared" si="75"/>
        <v>5</v>
      </c>
      <c r="DP35" s="54">
        <f t="shared" si="32"/>
        <v>5</v>
      </c>
      <c r="DQ35" s="54">
        <f t="shared" si="32"/>
        <v>5</v>
      </c>
      <c r="DR35" s="54">
        <f t="shared" si="32"/>
        <v>5</v>
      </c>
      <c r="DS35" s="54">
        <f t="shared" si="32"/>
        <v>5</v>
      </c>
      <c r="DT35" s="54">
        <f t="shared" si="32"/>
        <v>5</v>
      </c>
      <c r="DU35" s="54">
        <f t="shared" si="32"/>
        <v>5</v>
      </c>
      <c r="DV35" s="54">
        <f t="shared" si="32"/>
        <v>5</v>
      </c>
      <c r="DW35" s="54">
        <f t="shared" si="32"/>
        <v>5</v>
      </c>
    </row>
    <row r="36" spans="1:127" ht="21" x14ac:dyDescent="0.2">
      <c r="A36" s="16">
        <f>入力シート_1・2・ジクロロエタン!Q13</f>
        <v>100</v>
      </c>
      <c r="B36" s="23" t="s">
        <v>72</v>
      </c>
      <c r="C36" s="494" t="s">
        <v>73</v>
      </c>
      <c r="D36" s="495"/>
      <c r="E36" s="492"/>
      <c r="F36" s="1" t="s">
        <v>60</v>
      </c>
      <c r="G36" s="25">
        <f>IF(A36="",10,A36)</f>
        <v>100</v>
      </c>
      <c r="H36" s="26"/>
      <c r="J36" s="51">
        <f t="shared" si="72"/>
        <v>100</v>
      </c>
      <c r="K36" s="54">
        <f t="shared" si="69"/>
        <v>100</v>
      </c>
      <c r="L36" s="54">
        <f t="shared" si="40"/>
        <v>100</v>
      </c>
      <c r="M36" s="54">
        <f t="shared" si="40"/>
        <v>100</v>
      </c>
      <c r="N36" s="54">
        <f t="shared" si="40"/>
        <v>100</v>
      </c>
      <c r="O36" s="54">
        <f t="shared" si="41"/>
        <v>100</v>
      </c>
      <c r="P36" s="54">
        <f t="shared" si="41"/>
        <v>100</v>
      </c>
      <c r="Q36" s="54">
        <f t="shared" si="41"/>
        <v>100</v>
      </c>
      <c r="R36" s="54">
        <f t="shared" si="42"/>
        <v>100</v>
      </c>
      <c r="S36" s="54">
        <f t="shared" si="42"/>
        <v>100</v>
      </c>
      <c r="T36" s="54">
        <f t="shared" si="42"/>
        <v>100</v>
      </c>
      <c r="U36" s="51">
        <f t="shared" si="70"/>
        <v>100</v>
      </c>
      <c r="V36" s="54">
        <f t="shared" si="71"/>
        <v>100</v>
      </c>
      <c r="W36" s="54">
        <f t="shared" si="71"/>
        <v>100</v>
      </c>
      <c r="X36" s="54">
        <f t="shared" si="71"/>
        <v>100</v>
      </c>
      <c r="Y36" s="54">
        <f t="shared" si="71"/>
        <v>100</v>
      </c>
      <c r="Z36" s="54">
        <f t="shared" si="71"/>
        <v>100</v>
      </c>
      <c r="AA36" s="54">
        <f t="shared" si="71"/>
        <v>100</v>
      </c>
      <c r="AB36" s="54">
        <f t="shared" si="71"/>
        <v>100</v>
      </c>
      <c r="AC36" s="54">
        <f t="shared" si="71"/>
        <v>100</v>
      </c>
      <c r="AD36" s="54">
        <f t="shared" si="71"/>
        <v>100</v>
      </c>
      <c r="AE36" s="54">
        <f t="shared" si="71"/>
        <v>100</v>
      </c>
      <c r="AF36" s="54">
        <f t="shared" si="71"/>
        <v>100</v>
      </c>
      <c r="AG36" s="54">
        <f t="shared" si="71"/>
        <v>100</v>
      </c>
      <c r="AH36" s="54">
        <f t="shared" si="44"/>
        <v>100</v>
      </c>
      <c r="AI36" s="54">
        <f t="shared" si="44"/>
        <v>100</v>
      </c>
      <c r="AJ36" s="54">
        <f t="shared" si="44"/>
        <v>100</v>
      </c>
      <c r="AK36" s="54">
        <f t="shared" si="45"/>
        <v>100</v>
      </c>
      <c r="AL36" s="54">
        <f t="shared" si="45"/>
        <v>100</v>
      </c>
      <c r="AM36" s="54">
        <f t="shared" si="45"/>
        <v>100</v>
      </c>
      <c r="AN36" s="54">
        <f t="shared" si="46"/>
        <v>100</v>
      </c>
      <c r="AO36" s="54">
        <f t="shared" si="46"/>
        <v>100</v>
      </c>
      <c r="AP36" s="54">
        <f t="shared" si="46"/>
        <v>100</v>
      </c>
      <c r="AQ36" s="54">
        <f t="shared" si="46"/>
        <v>100</v>
      </c>
      <c r="AR36" s="54">
        <f t="shared" si="46"/>
        <v>100</v>
      </c>
      <c r="AS36" s="54">
        <f t="shared" si="46"/>
        <v>100</v>
      </c>
      <c r="AT36" s="54">
        <f t="shared" si="46"/>
        <v>100</v>
      </c>
      <c r="AU36" s="54">
        <f t="shared" si="46"/>
        <v>100</v>
      </c>
      <c r="AV36" s="54">
        <f t="shared" si="46"/>
        <v>100</v>
      </c>
      <c r="AW36" s="54">
        <f t="shared" si="46"/>
        <v>100</v>
      </c>
      <c r="AX36" s="54">
        <f t="shared" si="46"/>
        <v>100</v>
      </c>
      <c r="AY36" s="54">
        <f t="shared" si="46"/>
        <v>100</v>
      </c>
      <c r="AZ36" s="54">
        <f t="shared" si="46"/>
        <v>100</v>
      </c>
      <c r="BA36" s="54">
        <f t="shared" si="46"/>
        <v>100</v>
      </c>
      <c r="BB36" s="54">
        <f t="shared" si="46"/>
        <v>100</v>
      </c>
      <c r="BC36" s="54">
        <f t="shared" si="46"/>
        <v>100</v>
      </c>
      <c r="BD36" s="54">
        <f t="shared" si="47"/>
        <v>100</v>
      </c>
      <c r="BE36" s="54">
        <f t="shared" si="47"/>
        <v>100</v>
      </c>
      <c r="BF36" s="54">
        <f t="shared" si="47"/>
        <v>100</v>
      </c>
      <c r="BG36" s="54">
        <f t="shared" si="48"/>
        <v>100</v>
      </c>
      <c r="BH36" s="54">
        <f t="shared" si="48"/>
        <v>100</v>
      </c>
      <c r="BI36" s="54">
        <f t="shared" si="49"/>
        <v>100</v>
      </c>
      <c r="BJ36" s="54">
        <f t="shared" si="49"/>
        <v>100</v>
      </c>
      <c r="BK36" s="54">
        <f t="shared" si="50"/>
        <v>100</v>
      </c>
      <c r="BL36" s="54">
        <f t="shared" si="51"/>
        <v>100</v>
      </c>
      <c r="BM36" s="54">
        <f t="shared" si="51"/>
        <v>100</v>
      </c>
      <c r="BN36" s="54">
        <f t="shared" si="51"/>
        <v>100</v>
      </c>
      <c r="BO36" s="54">
        <f t="shared" si="51"/>
        <v>100</v>
      </c>
      <c r="BP36" s="54">
        <f t="shared" si="52"/>
        <v>100</v>
      </c>
      <c r="BQ36" s="54">
        <f t="shared" si="53"/>
        <v>100</v>
      </c>
      <c r="BR36" s="54">
        <f t="shared" si="53"/>
        <v>100</v>
      </c>
      <c r="BS36" s="54">
        <f t="shared" si="53"/>
        <v>100</v>
      </c>
      <c r="BT36" s="54">
        <f t="shared" si="53"/>
        <v>100</v>
      </c>
      <c r="BU36" s="54">
        <f t="shared" si="54"/>
        <v>100</v>
      </c>
      <c r="BV36" s="54">
        <f t="shared" si="55"/>
        <v>100</v>
      </c>
      <c r="BW36" s="54">
        <f t="shared" si="56"/>
        <v>100</v>
      </c>
      <c r="BX36" s="54">
        <f t="shared" si="56"/>
        <v>100</v>
      </c>
      <c r="BY36" s="54">
        <f t="shared" si="57"/>
        <v>100</v>
      </c>
      <c r="BZ36" s="54">
        <f t="shared" si="57"/>
        <v>100</v>
      </c>
      <c r="CA36" s="54">
        <f t="shared" si="57"/>
        <v>100</v>
      </c>
      <c r="CB36" s="54">
        <f t="shared" si="57"/>
        <v>100</v>
      </c>
      <c r="CC36" s="54">
        <f t="shared" si="58"/>
        <v>100</v>
      </c>
      <c r="CD36" s="54">
        <f t="shared" si="58"/>
        <v>100</v>
      </c>
      <c r="CE36" s="54">
        <f t="shared" si="59"/>
        <v>100</v>
      </c>
      <c r="CF36" s="54">
        <f t="shared" si="60"/>
        <v>100</v>
      </c>
      <c r="CG36" s="54">
        <f t="shared" si="61"/>
        <v>100</v>
      </c>
      <c r="CH36" s="54">
        <f t="shared" si="62"/>
        <v>100</v>
      </c>
      <c r="CI36" s="54">
        <f t="shared" si="62"/>
        <v>100</v>
      </c>
      <c r="CJ36" s="54">
        <f t="shared" si="62"/>
        <v>100</v>
      </c>
      <c r="CK36" s="54">
        <f t="shared" si="62"/>
        <v>100</v>
      </c>
      <c r="CL36" s="54">
        <f t="shared" si="62"/>
        <v>100</v>
      </c>
      <c r="CM36" s="54">
        <f t="shared" si="62"/>
        <v>100</v>
      </c>
      <c r="CN36" s="54">
        <f t="shared" si="62"/>
        <v>100</v>
      </c>
      <c r="CO36" s="54">
        <f t="shared" si="62"/>
        <v>100</v>
      </c>
      <c r="CP36" s="54">
        <f t="shared" si="62"/>
        <v>100</v>
      </c>
      <c r="CQ36" s="54">
        <f t="shared" si="62"/>
        <v>100</v>
      </c>
      <c r="CR36" s="54">
        <f t="shared" si="63"/>
        <v>100</v>
      </c>
      <c r="CS36" s="54">
        <f t="shared" si="63"/>
        <v>100</v>
      </c>
      <c r="CT36" s="54">
        <f t="shared" si="64"/>
        <v>100</v>
      </c>
      <c r="CU36" s="54">
        <f t="shared" si="64"/>
        <v>100</v>
      </c>
      <c r="CV36" s="54">
        <f t="shared" si="65"/>
        <v>100</v>
      </c>
      <c r="CW36" s="54">
        <f t="shared" si="65"/>
        <v>100</v>
      </c>
      <c r="CX36" s="54">
        <f t="shared" si="66"/>
        <v>100</v>
      </c>
      <c r="CY36" s="54">
        <f t="shared" si="66"/>
        <v>100</v>
      </c>
      <c r="CZ36" s="54">
        <f t="shared" si="66"/>
        <v>100</v>
      </c>
      <c r="DA36" s="54">
        <f t="shared" si="66"/>
        <v>100</v>
      </c>
      <c r="DB36" s="54">
        <f t="shared" si="66"/>
        <v>100</v>
      </c>
      <c r="DC36" s="54">
        <f t="shared" si="67"/>
        <v>100</v>
      </c>
      <c r="DD36" s="54">
        <f t="shared" si="67"/>
        <v>100</v>
      </c>
      <c r="DE36" s="54">
        <f t="shared" si="68"/>
        <v>100</v>
      </c>
      <c r="DF36" s="54">
        <f t="shared" si="73"/>
        <v>100</v>
      </c>
      <c r="DG36" s="54">
        <f t="shared" si="74"/>
        <v>100</v>
      </c>
      <c r="DH36" s="54">
        <f t="shared" si="74"/>
        <v>100</v>
      </c>
      <c r="DI36" s="54">
        <f t="shared" si="74"/>
        <v>100</v>
      </c>
      <c r="DJ36" s="54">
        <f t="shared" si="74"/>
        <v>100</v>
      </c>
      <c r="DK36" s="54">
        <f t="shared" si="74"/>
        <v>100</v>
      </c>
      <c r="DL36" s="54">
        <f t="shared" si="74"/>
        <v>100</v>
      </c>
      <c r="DM36" s="54">
        <f t="shared" si="74"/>
        <v>100</v>
      </c>
      <c r="DN36" s="54">
        <f t="shared" si="74"/>
        <v>100</v>
      </c>
      <c r="DO36" s="54">
        <f t="shared" si="75"/>
        <v>100</v>
      </c>
      <c r="DP36" s="54">
        <f t="shared" si="32"/>
        <v>100</v>
      </c>
      <c r="DQ36" s="54">
        <f t="shared" si="32"/>
        <v>100</v>
      </c>
      <c r="DR36" s="54">
        <f t="shared" si="32"/>
        <v>100</v>
      </c>
      <c r="DS36" s="54">
        <f t="shared" si="32"/>
        <v>100</v>
      </c>
      <c r="DT36" s="54">
        <f t="shared" si="32"/>
        <v>100</v>
      </c>
      <c r="DU36" s="54">
        <f t="shared" si="32"/>
        <v>100</v>
      </c>
      <c r="DV36" s="54">
        <f t="shared" si="32"/>
        <v>100</v>
      </c>
      <c r="DW36" s="54">
        <f t="shared" si="32"/>
        <v>100</v>
      </c>
    </row>
    <row r="37" spans="1:127" ht="20.5" x14ac:dyDescent="0.2">
      <c r="A37" s="16">
        <f>入力シート_1・2・ジクロロエタン!Q14</f>
        <v>10</v>
      </c>
      <c r="B37" s="23" t="s">
        <v>74</v>
      </c>
      <c r="C37" s="494" t="s">
        <v>75</v>
      </c>
      <c r="D37" s="495"/>
      <c r="E37" s="492"/>
      <c r="F37" s="1" t="s">
        <v>60</v>
      </c>
      <c r="G37" s="25">
        <f>IF(A37="",1,A37)</f>
        <v>10</v>
      </c>
      <c r="J37" s="51">
        <f t="shared" si="72"/>
        <v>10</v>
      </c>
      <c r="K37" s="54">
        <f t="shared" si="69"/>
        <v>10</v>
      </c>
      <c r="L37" s="54">
        <f t="shared" si="40"/>
        <v>10</v>
      </c>
      <c r="M37" s="54">
        <f t="shared" si="40"/>
        <v>10</v>
      </c>
      <c r="N37" s="54">
        <f t="shared" si="40"/>
        <v>10</v>
      </c>
      <c r="O37" s="54">
        <f t="shared" si="41"/>
        <v>10</v>
      </c>
      <c r="P37" s="54">
        <f t="shared" si="41"/>
        <v>10</v>
      </c>
      <c r="Q37" s="54">
        <f t="shared" si="41"/>
        <v>10</v>
      </c>
      <c r="R37" s="54">
        <f t="shared" si="42"/>
        <v>10</v>
      </c>
      <c r="S37" s="54">
        <f t="shared" si="42"/>
        <v>10</v>
      </c>
      <c r="T37" s="54">
        <f t="shared" si="42"/>
        <v>10</v>
      </c>
      <c r="U37" s="51">
        <f t="shared" si="70"/>
        <v>10</v>
      </c>
      <c r="V37" s="54">
        <f t="shared" si="71"/>
        <v>10</v>
      </c>
      <c r="W37" s="54">
        <f t="shared" si="71"/>
        <v>10</v>
      </c>
      <c r="X37" s="54">
        <f t="shared" si="71"/>
        <v>10</v>
      </c>
      <c r="Y37" s="54">
        <f t="shared" si="71"/>
        <v>10</v>
      </c>
      <c r="Z37" s="54">
        <f t="shared" si="71"/>
        <v>10</v>
      </c>
      <c r="AA37" s="54">
        <f t="shared" si="71"/>
        <v>10</v>
      </c>
      <c r="AB37" s="54">
        <f t="shared" si="71"/>
        <v>10</v>
      </c>
      <c r="AC37" s="54">
        <f t="shared" si="71"/>
        <v>10</v>
      </c>
      <c r="AD37" s="54">
        <f t="shared" si="71"/>
        <v>10</v>
      </c>
      <c r="AE37" s="54">
        <f t="shared" si="71"/>
        <v>10</v>
      </c>
      <c r="AF37" s="54">
        <f t="shared" si="71"/>
        <v>10</v>
      </c>
      <c r="AG37" s="54">
        <f t="shared" si="71"/>
        <v>10</v>
      </c>
      <c r="AH37" s="54">
        <f t="shared" si="44"/>
        <v>10</v>
      </c>
      <c r="AI37" s="54">
        <f t="shared" si="44"/>
        <v>10</v>
      </c>
      <c r="AJ37" s="54">
        <f t="shared" si="44"/>
        <v>10</v>
      </c>
      <c r="AK37" s="54">
        <f t="shared" si="45"/>
        <v>10</v>
      </c>
      <c r="AL37" s="54">
        <f t="shared" si="45"/>
        <v>10</v>
      </c>
      <c r="AM37" s="54">
        <f t="shared" si="45"/>
        <v>10</v>
      </c>
      <c r="AN37" s="54">
        <f t="shared" si="46"/>
        <v>10</v>
      </c>
      <c r="AO37" s="54">
        <f t="shared" si="46"/>
        <v>10</v>
      </c>
      <c r="AP37" s="54">
        <f t="shared" si="46"/>
        <v>10</v>
      </c>
      <c r="AQ37" s="54">
        <f t="shared" si="46"/>
        <v>10</v>
      </c>
      <c r="AR37" s="54">
        <f t="shared" si="46"/>
        <v>10</v>
      </c>
      <c r="AS37" s="54">
        <f t="shared" si="46"/>
        <v>10</v>
      </c>
      <c r="AT37" s="54">
        <f t="shared" si="46"/>
        <v>10</v>
      </c>
      <c r="AU37" s="54">
        <f t="shared" si="46"/>
        <v>10</v>
      </c>
      <c r="AV37" s="54">
        <f t="shared" si="46"/>
        <v>10</v>
      </c>
      <c r="AW37" s="54">
        <f t="shared" si="46"/>
        <v>10</v>
      </c>
      <c r="AX37" s="54">
        <f t="shared" si="46"/>
        <v>10</v>
      </c>
      <c r="AY37" s="54">
        <f t="shared" si="46"/>
        <v>10</v>
      </c>
      <c r="AZ37" s="54">
        <f t="shared" si="46"/>
        <v>10</v>
      </c>
      <c r="BA37" s="54">
        <f t="shared" si="46"/>
        <v>10</v>
      </c>
      <c r="BB37" s="54">
        <f t="shared" si="46"/>
        <v>10</v>
      </c>
      <c r="BC37" s="54">
        <f t="shared" si="46"/>
        <v>10</v>
      </c>
      <c r="BD37" s="54">
        <f t="shared" si="47"/>
        <v>10</v>
      </c>
      <c r="BE37" s="54">
        <f t="shared" si="47"/>
        <v>10</v>
      </c>
      <c r="BF37" s="54">
        <f t="shared" si="47"/>
        <v>10</v>
      </c>
      <c r="BG37" s="54">
        <f t="shared" si="48"/>
        <v>10</v>
      </c>
      <c r="BH37" s="54">
        <f t="shared" si="48"/>
        <v>10</v>
      </c>
      <c r="BI37" s="54">
        <f t="shared" si="49"/>
        <v>10</v>
      </c>
      <c r="BJ37" s="54">
        <f t="shared" si="49"/>
        <v>10</v>
      </c>
      <c r="BK37" s="54">
        <f t="shared" si="50"/>
        <v>10</v>
      </c>
      <c r="BL37" s="54">
        <f t="shared" si="51"/>
        <v>10</v>
      </c>
      <c r="BM37" s="54">
        <f t="shared" si="51"/>
        <v>10</v>
      </c>
      <c r="BN37" s="54">
        <f t="shared" si="51"/>
        <v>10</v>
      </c>
      <c r="BO37" s="54">
        <f t="shared" si="51"/>
        <v>10</v>
      </c>
      <c r="BP37" s="54">
        <f t="shared" si="52"/>
        <v>10</v>
      </c>
      <c r="BQ37" s="54">
        <f t="shared" si="53"/>
        <v>10</v>
      </c>
      <c r="BR37" s="54">
        <f t="shared" si="53"/>
        <v>10</v>
      </c>
      <c r="BS37" s="54">
        <f t="shared" si="53"/>
        <v>10</v>
      </c>
      <c r="BT37" s="54">
        <f t="shared" si="53"/>
        <v>10</v>
      </c>
      <c r="BU37" s="54">
        <f t="shared" si="54"/>
        <v>10</v>
      </c>
      <c r="BV37" s="54">
        <f t="shared" si="55"/>
        <v>10</v>
      </c>
      <c r="BW37" s="54">
        <f t="shared" si="56"/>
        <v>10</v>
      </c>
      <c r="BX37" s="54">
        <f t="shared" si="56"/>
        <v>10</v>
      </c>
      <c r="BY37" s="54">
        <f t="shared" si="57"/>
        <v>10</v>
      </c>
      <c r="BZ37" s="54">
        <f t="shared" si="57"/>
        <v>10</v>
      </c>
      <c r="CA37" s="54">
        <f t="shared" si="57"/>
        <v>10</v>
      </c>
      <c r="CB37" s="54">
        <f t="shared" si="57"/>
        <v>10</v>
      </c>
      <c r="CC37" s="54">
        <f t="shared" si="58"/>
        <v>10</v>
      </c>
      <c r="CD37" s="54">
        <f t="shared" si="58"/>
        <v>10</v>
      </c>
      <c r="CE37" s="54">
        <f t="shared" si="59"/>
        <v>10</v>
      </c>
      <c r="CF37" s="54">
        <f t="shared" si="60"/>
        <v>10</v>
      </c>
      <c r="CG37" s="54">
        <f t="shared" si="61"/>
        <v>10</v>
      </c>
      <c r="CH37" s="54">
        <f t="shared" si="62"/>
        <v>10</v>
      </c>
      <c r="CI37" s="54">
        <f t="shared" si="62"/>
        <v>10</v>
      </c>
      <c r="CJ37" s="54">
        <f t="shared" si="62"/>
        <v>10</v>
      </c>
      <c r="CK37" s="54">
        <f t="shared" si="62"/>
        <v>10</v>
      </c>
      <c r="CL37" s="54">
        <f t="shared" si="62"/>
        <v>10</v>
      </c>
      <c r="CM37" s="54">
        <f t="shared" si="62"/>
        <v>10</v>
      </c>
      <c r="CN37" s="54">
        <f t="shared" si="62"/>
        <v>10</v>
      </c>
      <c r="CO37" s="54">
        <f t="shared" si="62"/>
        <v>10</v>
      </c>
      <c r="CP37" s="54">
        <f t="shared" si="62"/>
        <v>10</v>
      </c>
      <c r="CQ37" s="54">
        <f t="shared" si="62"/>
        <v>10</v>
      </c>
      <c r="CR37" s="54">
        <f t="shared" si="63"/>
        <v>10</v>
      </c>
      <c r="CS37" s="54">
        <f t="shared" si="63"/>
        <v>10</v>
      </c>
      <c r="CT37" s="54">
        <f t="shared" si="64"/>
        <v>10</v>
      </c>
      <c r="CU37" s="54">
        <f t="shared" si="64"/>
        <v>10</v>
      </c>
      <c r="CV37" s="54">
        <f t="shared" si="65"/>
        <v>10</v>
      </c>
      <c r="CW37" s="54">
        <f t="shared" si="65"/>
        <v>10</v>
      </c>
      <c r="CX37" s="54">
        <f t="shared" si="66"/>
        <v>10</v>
      </c>
      <c r="CY37" s="54">
        <f t="shared" si="66"/>
        <v>10</v>
      </c>
      <c r="CZ37" s="54">
        <f t="shared" si="66"/>
        <v>10</v>
      </c>
      <c r="DA37" s="54">
        <f t="shared" si="66"/>
        <v>10</v>
      </c>
      <c r="DB37" s="54">
        <f t="shared" si="66"/>
        <v>10</v>
      </c>
      <c r="DC37" s="54">
        <f t="shared" si="67"/>
        <v>10</v>
      </c>
      <c r="DD37" s="54">
        <f t="shared" si="67"/>
        <v>10</v>
      </c>
      <c r="DE37" s="54">
        <f t="shared" si="68"/>
        <v>10</v>
      </c>
      <c r="DF37" s="54">
        <f t="shared" si="73"/>
        <v>10</v>
      </c>
      <c r="DG37" s="54">
        <f t="shared" si="74"/>
        <v>10</v>
      </c>
      <c r="DH37" s="54">
        <f t="shared" si="74"/>
        <v>10</v>
      </c>
      <c r="DI37" s="54">
        <f t="shared" si="74"/>
        <v>10</v>
      </c>
      <c r="DJ37" s="54">
        <f t="shared" si="74"/>
        <v>10</v>
      </c>
      <c r="DK37" s="54">
        <f t="shared" si="74"/>
        <v>10</v>
      </c>
      <c r="DL37" s="54">
        <f t="shared" si="74"/>
        <v>10</v>
      </c>
      <c r="DM37" s="54">
        <f t="shared" si="74"/>
        <v>10</v>
      </c>
      <c r="DN37" s="54">
        <f t="shared" si="74"/>
        <v>10</v>
      </c>
      <c r="DO37" s="54">
        <f t="shared" si="75"/>
        <v>10</v>
      </c>
      <c r="DP37" s="54">
        <f t="shared" si="32"/>
        <v>10</v>
      </c>
      <c r="DQ37" s="54">
        <f t="shared" si="32"/>
        <v>10</v>
      </c>
      <c r="DR37" s="54">
        <f t="shared" si="32"/>
        <v>10</v>
      </c>
      <c r="DS37" s="54">
        <f t="shared" si="32"/>
        <v>10</v>
      </c>
      <c r="DT37" s="54">
        <f t="shared" si="32"/>
        <v>10</v>
      </c>
      <c r="DU37" s="54">
        <f t="shared" si="32"/>
        <v>10</v>
      </c>
      <c r="DV37" s="54">
        <f t="shared" si="32"/>
        <v>10</v>
      </c>
      <c r="DW37" s="54">
        <f t="shared" si="32"/>
        <v>10</v>
      </c>
    </row>
    <row r="38" spans="1:127" ht="21" x14ac:dyDescent="0.2">
      <c r="A38" s="16">
        <f>+G37</f>
        <v>10</v>
      </c>
      <c r="B38" s="23" t="s">
        <v>76</v>
      </c>
      <c r="C38" s="494" t="s">
        <v>77</v>
      </c>
      <c r="D38" s="495"/>
      <c r="E38" s="492"/>
      <c r="F38" s="1" t="s">
        <v>60</v>
      </c>
      <c r="G38" s="25">
        <f>IF(A38="",1,A38)</f>
        <v>10</v>
      </c>
      <c r="J38" s="51">
        <f t="shared" si="72"/>
        <v>10</v>
      </c>
      <c r="K38" s="54">
        <f t="shared" si="69"/>
        <v>10</v>
      </c>
      <c r="L38" s="54">
        <f t="shared" si="40"/>
        <v>10</v>
      </c>
      <c r="M38" s="54">
        <f t="shared" si="40"/>
        <v>10</v>
      </c>
      <c r="N38" s="54">
        <f t="shared" si="40"/>
        <v>10</v>
      </c>
      <c r="O38" s="54">
        <f t="shared" si="41"/>
        <v>10</v>
      </c>
      <c r="P38" s="54">
        <f t="shared" si="41"/>
        <v>10</v>
      </c>
      <c r="Q38" s="54">
        <f t="shared" si="41"/>
        <v>10</v>
      </c>
      <c r="R38" s="54">
        <f t="shared" si="42"/>
        <v>10</v>
      </c>
      <c r="S38" s="54">
        <f t="shared" si="42"/>
        <v>10</v>
      </c>
      <c r="T38" s="54">
        <f t="shared" si="42"/>
        <v>10</v>
      </c>
      <c r="U38" s="51">
        <f t="shared" si="70"/>
        <v>10</v>
      </c>
      <c r="V38" s="54">
        <f t="shared" si="71"/>
        <v>10</v>
      </c>
      <c r="W38" s="54">
        <f t="shared" si="71"/>
        <v>10</v>
      </c>
      <c r="X38" s="54">
        <f t="shared" si="71"/>
        <v>10</v>
      </c>
      <c r="Y38" s="54">
        <f t="shared" si="71"/>
        <v>10</v>
      </c>
      <c r="Z38" s="54">
        <f t="shared" si="71"/>
        <v>10</v>
      </c>
      <c r="AA38" s="54">
        <f t="shared" si="71"/>
        <v>10</v>
      </c>
      <c r="AB38" s="54">
        <f t="shared" si="71"/>
        <v>10</v>
      </c>
      <c r="AC38" s="54">
        <f t="shared" si="71"/>
        <v>10</v>
      </c>
      <c r="AD38" s="54">
        <f t="shared" si="71"/>
        <v>10</v>
      </c>
      <c r="AE38" s="54">
        <f t="shared" si="71"/>
        <v>10</v>
      </c>
      <c r="AF38" s="54">
        <f t="shared" si="71"/>
        <v>10</v>
      </c>
      <c r="AG38" s="54">
        <f t="shared" si="71"/>
        <v>10</v>
      </c>
      <c r="AH38" s="54">
        <f t="shared" si="44"/>
        <v>10</v>
      </c>
      <c r="AI38" s="54">
        <f t="shared" si="44"/>
        <v>10</v>
      </c>
      <c r="AJ38" s="54">
        <f t="shared" si="44"/>
        <v>10</v>
      </c>
      <c r="AK38" s="54">
        <f t="shared" si="45"/>
        <v>10</v>
      </c>
      <c r="AL38" s="54">
        <f t="shared" si="45"/>
        <v>10</v>
      </c>
      <c r="AM38" s="54">
        <f t="shared" si="45"/>
        <v>10</v>
      </c>
      <c r="AN38" s="54">
        <f t="shared" si="46"/>
        <v>10</v>
      </c>
      <c r="AO38" s="54">
        <f t="shared" si="46"/>
        <v>10</v>
      </c>
      <c r="AP38" s="54">
        <f t="shared" si="46"/>
        <v>10</v>
      </c>
      <c r="AQ38" s="54">
        <f t="shared" si="46"/>
        <v>10</v>
      </c>
      <c r="AR38" s="54">
        <f t="shared" si="46"/>
        <v>10</v>
      </c>
      <c r="AS38" s="54">
        <f t="shared" si="46"/>
        <v>10</v>
      </c>
      <c r="AT38" s="54">
        <f t="shared" si="46"/>
        <v>10</v>
      </c>
      <c r="AU38" s="54">
        <f t="shared" si="46"/>
        <v>10</v>
      </c>
      <c r="AV38" s="54">
        <f t="shared" si="46"/>
        <v>10</v>
      </c>
      <c r="AW38" s="54">
        <f t="shared" si="46"/>
        <v>10</v>
      </c>
      <c r="AX38" s="54">
        <f t="shared" si="46"/>
        <v>10</v>
      </c>
      <c r="AY38" s="54">
        <f t="shared" si="46"/>
        <v>10</v>
      </c>
      <c r="AZ38" s="54">
        <f t="shared" si="46"/>
        <v>10</v>
      </c>
      <c r="BA38" s="54">
        <f t="shared" si="46"/>
        <v>10</v>
      </c>
      <c r="BB38" s="54">
        <f t="shared" si="46"/>
        <v>10</v>
      </c>
      <c r="BC38" s="54">
        <f t="shared" si="46"/>
        <v>10</v>
      </c>
      <c r="BD38" s="54">
        <f t="shared" si="47"/>
        <v>10</v>
      </c>
      <c r="BE38" s="54">
        <f t="shared" si="47"/>
        <v>10</v>
      </c>
      <c r="BF38" s="54">
        <f t="shared" si="47"/>
        <v>10</v>
      </c>
      <c r="BG38" s="54">
        <f t="shared" si="48"/>
        <v>10</v>
      </c>
      <c r="BH38" s="54">
        <f t="shared" si="48"/>
        <v>10</v>
      </c>
      <c r="BI38" s="54">
        <f t="shared" si="49"/>
        <v>10</v>
      </c>
      <c r="BJ38" s="54">
        <f t="shared" si="49"/>
        <v>10</v>
      </c>
      <c r="BK38" s="54">
        <f t="shared" si="50"/>
        <v>10</v>
      </c>
      <c r="BL38" s="54">
        <f t="shared" si="51"/>
        <v>10</v>
      </c>
      <c r="BM38" s="54">
        <f t="shared" si="51"/>
        <v>10</v>
      </c>
      <c r="BN38" s="54">
        <f t="shared" si="51"/>
        <v>10</v>
      </c>
      <c r="BO38" s="54">
        <f t="shared" si="51"/>
        <v>10</v>
      </c>
      <c r="BP38" s="54">
        <f t="shared" si="52"/>
        <v>10</v>
      </c>
      <c r="BQ38" s="54">
        <f t="shared" si="53"/>
        <v>10</v>
      </c>
      <c r="BR38" s="54">
        <f t="shared" si="53"/>
        <v>10</v>
      </c>
      <c r="BS38" s="54">
        <f t="shared" si="53"/>
        <v>10</v>
      </c>
      <c r="BT38" s="54">
        <f t="shared" si="53"/>
        <v>10</v>
      </c>
      <c r="BU38" s="54">
        <f t="shared" si="54"/>
        <v>10</v>
      </c>
      <c r="BV38" s="54">
        <f t="shared" si="55"/>
        <v>10</v>
      </c>
      <c r="BW38" s="54">
        <f t="shared" si="56"/>
        <v>10</v>
      </c>
      <c r="BX38" s="54">
        <f t="shared" si="56"/>
        <v>10</v>
      </c>
      <c r="BY38" s="54">
        <f t="shared" si="57"/>
        <v>10</v>
      </c>
      <c r="BZ38" s="54">
        <f t="shared" si="57"/>
        <v>10</v>
      </c>
      <c r="CA38" s="54">
        <f t="shared" si="57"/>
        <v>10</v>
      </c>
      <c r="CB38" s="54">
        <f t="shared" si="57"/>
        <v>10</v>
      </c>
      <c r="CC38" s="54">
        <f t="shared" si="58"/>
        <v>10</v>
      </c>
      <c r="CD38" s="54">
        <f t="shared" si="58"/>
        <v>10</v>
      </c>
      <c r="CE38" s="54">
        <f t="shared" si="59"/>
        <v>10</v>
      </c>
      <c r="CF38" s="54">
        <f t="shared" si="60"/>
        <v>10</v>
      </c>
      <c r="CG38" s="54">
        <f t="shared" si="61"/>
        <v>10</v>
      </c>
      <c r="CH38" s="54">
        <f t="shared" si="62"/>
        <v>10</v>
      </c>
      <c r="CI38" s="54">
        <f t="shared" si="62"/>
        <v>10</v>
      </c>
      <c r="CJ38" s="54">
        <f t="shared" si="62"/>
        <v>10</v>
      </c>
      <c r="CK38" s="54">
        <f t="shared" si="62"/>
        <v>10</v>
      </c>
      <c r="CL38" s="54">
        <f t="shared" si="62"/>
        <v>10</v>
      </c>
      <c r="CM38" s="54">
        <f t="shared" si="62"/>
        <v>10</v>
      </c>
      <c r="CN38" s="54">
        <f t="shared" si="62"/>
        <v>10</v>
      </c>
      <c r="CO38" s="54">
        <f t="shared" si="62"/>
        <v>10</v>
      </c>
      <c r="CP38" s="54">
        <f t="shared" si="62"/>
        <v>10</v>
      </c>
      <c r="CQ38" s="54">
        <f t="shared" si="62"/>
        <v>10</v>
      </c>
      <c r="CR38" s="54">
        <f t="shared" si="63"/>
        <v>10</v>
      </c>
      <c r="CS38" s="54">
        <f t="shared" si="63"/>
        <v>10</v>
      </c>
      <c r="CT38" s="54">
        <f t="shared" si="64"/>
        <v>10</v>
      </c>
      <c r="CU38" s="54">
        <f t="shared" si="64"/>
        <v>10</v>
      </c>
      <c r="CV38" s="54">
        <f t="shared" si="65"/>
        <v>10</v>
      </c>
      <c r="CW38" s="54">
        <f t="shared" si="65"/>
        <v>10</v>
      </c>
      <c r="CX38" s="54">
        <f t="shared" si="66"/>
        <v>10</v>
      </c>
      <c r="CY38" s="54">
        <f t="shared" si="66"/>
        <v>10</v>
      </c>
      <c r="CZ38" s="54">
        <f t="shared" si="66"/>
        <v>10</v>
      </c>
      <c r="DA38" s="54">
        <f t="shared" si="66"/>
        <v>10</v>
      </c>
      <c r="DB38" s="54">
        <f t="shared" si="66"/>
        <v>10</v>
      </c>
      <c r="DC38" s="54">
        <f t="shared" si="67"/>
        <v>10</v>
      </c>
      <c r="DD38" s="54">
        <f t="shared" si="67"/>
        <v>10</v>
      </c>
      <c r="DE38" s="54">
        <f t="shared" si="68"/>
        <v>10</v>
      </c>
      <c r="DF38" s="54">
        <f t="shared" si="73"/>
        <v>10</v>
      </c>
      <c r="DG38" s="54">
        <f t="shared" si="74"/>
        <v>10</v>
      </c>
      <c r="DH38" s="54">
        <f t="shared" si="74"/>
        <v>10</v>
      </c>
      <c r="DI38" s="54">
        <f t="shared" si="74"/>
        <v>10</v>
      </c>
      <c r="DJ38" s="54">
        <f t="shared" si="74"/>
        <v>10</v>
      </c>
      <c r="DK38" s="54">
        <f t="shared" si="74"/>
        <v>10</v>
      </c>
      <c r="DL38" s="54">
        <f t="shared" si="74"/>
        <v>10</v>
      </c>
      <c r="DM38" s="54">
        <f t="shared" si="74"/>
        <v>10</v>
      </c>
      <c r="DN38" s="54">
        <f t="shared" si="74"/>
        <v>10</v>
      </c>
      <c r="DO38" s="54">
        <f t="shared" si="75"/>
        <v>10</v>
      </c>
      <c r="DP38" s="54">
        <f t="shared" si="32"/>
        <v>10</v>
      </c>
      <c r="DQ38" s="54">
        <f t="shared" si="32"/>
        <v>10</v>
      </c>
      <c r="DR38" s="54">
        <f t="shared" si="32"/>
        <v>10</v>
      </c>
      <c r="DS38" s="54">
        <f t="shared" si="32"/>
        <v>10</v>
      </c>
      <c r="DT38" s="54">
        <f t="shared" si="32"/>
        <v>10</v>
      </c>
      <c r="DU38" s="54">
        <f t="shared" si="32"/>
        <v>10</v>
      </c>
      <c r="DV38" s="54">
        <f t="shared" si="32"/>
        <v>10</v>
      </c>
      <c r="DW38" s="54">
        <f t="shared" si="32"/>
        <v>10</v>
      </c>
    </row>
    <row r="39" spans="1:127" ht="18" x14ac:dyDescent="0.2">
      <c r="A39" s="27">
        <f>入力シート_1・2・ジクロロエタン!Q19</f>
        <v>3.0000000000000001E-5</v>
      </c>
      <c r="B39" s="23" t="s">
        <v>78</v>
      </c>
      <c r="C39" s="494" t="s">
        <v>79</v>
      </c>
      <c r="D39" s="495"/>
      <c r="E39" s="492"/>
      <c r="F39" s="1" t="s">
        <v>80</v>
      </c>
      <c r="G39" s="28">
        <f>IF(A39="",0.000032,A39)</f>
        <v>3.0000000000000001E-5</v>
      </c>
      <c r="J39" s="51">
        <f t="shared" si="72"/>
        <v>3.0000000000000001E-5</v>
      </c>
      <c r="K39" s="54">
        <f t="shared" si="69"/>
        <v>3.0000000000000001E-5</v>
      </c>
      <c r="L39" s="54">
        <f t="shared" si="40"/>
        <v>3.0000000000000001E-5</v>
      </c>
      <c r="M39" s="54">
        <f t="shared" si="40"/>
        <v>3.0000000000000001E-5</v>
      </c>
      <c r="N39" s="54">
        <f t="shared" si="40"/>
        <v>3.0000000000000001E-5</v>
      </c>
      <c r="O39" s="54">
        <f t="shared" si="41"/>
        <v>3.0000000000000001E-5</v>
      </c>
      <c r="P39" s="54">
        <f t="shared" si="41"/>
        <v>3.0000000000000001E-5</v>
      </c>
      <c r="Q39" s="54">
        <f t="shared" si="41"/>
        <v>3.0000000000000001E-5</v>
      </c>
      <c r="R39" s="54">
        <f t="shared" si="42"/>
        <v>3.0000000000000001E-5</v>
      </c>
      <c r="S39" s="54">
        <f t="shared" si="42"/>
        <v>3.0000000000000001E-5</v>
      </c>
      <c r="T39" s="54">
        <f t="shared" si="42"/>
        <v>3.0000000000000001E-5</v>
      </c>
      <c r="U39" s="51">
        <f t="shared" si="70"/>
        <v>3.0000000000000001E-5</v>
      </c>
      <c r="V39" s="54">
        <f t="shared" si="71"/>
        <v>3.0000000000000001E-5</v>
      </c>
      <c r="W39" s="54">
        <f t="shared" si="71"/>
        <v>3.0000000000000001E-5</v>
      </c>
      <c r="X39" s="54">
        <f t="shared" si="71"/>
        <v>3.0000000000000001E-5</v>
      </c>
      <c r="Y39" s="54">
        <f t="shared" si="71"/>
        <v>3.0000000000000001E-5</v>
      </c>
      <c r="Z39" s="54">
        <f t="shared" si="71"/>
        <v>3.0000000000000001E-5</v>
      </c>
      <c r="AA39" s="54">
        <f t="shared" si="71"/>
        <v>3.0000000000000001E-5</v>
      </c>
      <c r="AB39" s="54">
        <f t="shared" si="71"/>
        <v>3.0000000000000001E-5</v>
      </c>
      <c r="AC39" s="54">
        <f t="shared" si="71"/>
        <v>3.0000000000000001E-5</v>
      </c>
      <c r="AD39" s="54">
        <f t="shared" si="71"/>
        <v>3.0000000000000001E-5</v>
      </c>
      <c r="AE39" s="54">
        <f t="shared" si="71"/>
        <v>3.0000000000000001E-5</v>
      </c>
      <c r="AF39" s="54">
        <f t="shared" si="71"/>
        <v>3.0000000000000001E-5</v>
      </c>
      <c r="AG39" s="54">
        <f t="shared" si="71"/>
        <v>3.0000000000000001E-5</v>
      </c>
      <c r="AH39" s="54">
        <f t="shared" si="44"/>
        <v>3.0000000000000001E-5</v>
      </c>
      <c r="AI39" s="54">
        <f t="shared" si="44"/>
        <v>3.0000000000000001E-5</v>
      </c>
      <c r="AJ39" s="54">
        <f t="shared" si="44"/>
        <v>3.0000000000000001E-5</v>
      </c>
      <c r="AK39" s="54">
        <f t="shared" si="45"/>
        <v>3.0000000000000001E-5</v>
      </c>
      <c r="AL39" s="54">
        <f t="shared" si="45"/>
        <v>3.0000000000000001E-5</v>
      </c>
      <c r="AM39" s="54">
        <f t="shared" si="45"/>
        <v>3.0000000000000001E-5</v>
      </c>
      <c r="AN39" s="54">
        <f t="shared" si="46"/>
        <v>3.0000000000000001E-5</v>
      </c>
      <c r="AO39" s="54">
        <f t="shared" si="46"/>
        <v>3.0000000000000001E-5</v>
      </c>
      <c r="AP39" s="54">
        <f t="shared" si="46"/>
        <v>3.0000000000000001E-5</v>
      </c>
      <c r="AQ39" s="54">
        <f t="shared" si="46"/>
        <v>3.0000000000000001E-5</v>
      </c>
      <c r="AR39" s="54">
        <f t="shared" si="46"/>
        <v>3.0000000000000001E-5</v>
      </c>
      <c r="AS39" s="54">
        <f t="shared" si="46"/>
        <v>3.0000000000000001E-5</v>
      </c>
      <c r="AT39" s="54">
        <f t="shared" si="46"/>
        <v>3.0000000000000001E-5</v>
      </c>
      <c r="AU39" s="54">
        <f t="shared" si="46"/>
        <v>3.0000000000000001E-5</v>
      </c>
      <c r="AV39" s="54">
        <f t="shared" si="46"/>
        <v>3.0000000000000001E-5</v>
      </c>
      <c r="AW39" s="54">
        <f t="shared" si="46"/>
        <v>3.0000000000000001E-5</v>
      </c>
      <c r="AX39" s="54">
        <f t="shared" si="46"/>
        <v>3.0000000000000001E-5</v>
      </c>
      <c r="AY39" s="54">
        <f t="shared" si="46"/>
        <v>3.0000000000000001E-5</v>
      </c>
      <c r="AZ39" s="54">
        <f t="shared" si="46"/>
        <v>3.0000000000000001E-5</v>
      </c>
      <c r="BA39" s="54">
        <f t="shared" si="46"/>
        <v>3.0000000000000001E-5</v>
      </c>
      <c r="BB39" s="54">
        <f t="shared" si="46"/>
        <v>3.0000000000000001E-5</v>
      </c>
      <c r="BC39" s="54">
        <f t="shared" si="46"/>
        <v>3.0000000000000001E-5</v>
      </c>
      <c r="BD39" s="54">
        <f t="shared" si="47"/>
        <v>3.0000000000000001E-5</v>
      </c>
      <c r="BE39" s="54">
        <f t="shared" si="47"/>
        <v>3.0000000000000001E-5</v>
      </c>
      <c r="BF39" s="54">
        <f t="shared" si="47"/>
        <v>3.0000000000000001E-5</v>
      </c>
      <c r="BG39" s="54">
        <f t="shared" si="48"/>
        <v>3.0000000000000001E-5</v>
      </c>
      <c r="BH39" s="54">
        <f t="shared" si="48"/>
        <v>3.0000000000000001E-5</v>
      </c>
      <c r="BI39" s="54">
        <f t="shared" si="49"/>
        <v>3.0000000000000001E-5</v>
      </c>
      <c r="BJ39" s="54">
        <f t="shared" si="49"/>
        <v>3.0000000000000001E-5</v>
      </c>
      <c r="BK39" s="54">
        <f t="shared" si="50"/>
        <v>3.0000000000000001E-5</v>
      </c>
      <c r="BL39" s="54">
        <f t="shared" si="51"/>
        <v>3.0000000000000001E-5</v>
      </c>
      <c r="BM39" s="54">
        <f t="shared" si="51"/>
        <v>3.0000000000000001E-5</v>
      </c>
      <c r="BN39" s="54">
        <f t="shared" si="51"/>
        <v>3.0000000000000001E-5</v>
      </c>
      <c r="BO39" s="54">
        <f t="shared" si="51"/>
        <v>3.0000000000000001E-5</v>
      </c>
      <c r="BP39" s="54">
        <f t="shared" si="52"/>
        <v>3.0000000000000001E-5</v>
      </c>
      <c r="BQ39" s="54">
        <f t="shared" si="53"/>
        <v>3.0000000000000001E-5</v>
      </c>
      <c r="BR39" s="54">
        <f t="shared" si="53"/>
        <v>3.0000000000000001E-5</v>
      </c>
      <c r="BS39" s="54">
        <f t="shared" si="53"/>
        <v>3.0000000000000001E-5</v>
      </c>
      <c r="BT39" s="54">
        <f t="shared" si="53"/>
        <v>3.0000000000000001E-5</v>
      </c>
      <c r="BU39" s="54">
        <f t="shared" si="54"/>
        <v>3.0000000000000001E-5</v>
      </c>
      <c r="BV39" s="54">
        <f t="shared" si="55"/>
        <v>3.0000000000000001E-5</v>
      </c>
      <c r="BW39" s="54">
        <f t="shared" si="56"/>
        <v>3.0000000000000001E-5</v>
      </c>
      <c r="BX39" s="54">
        <f t="shared" si="56"/>
        <v>3.0000000000000001E-5</v>
      </c>
      <c r="BY39" s="54">
        <f t="shared" si="57"/>
        <v>3.0000000000000001E-5</v>
      </c>
      <c r="BZ39" s="54">
        <f t="shared" si="57"/>
        <v>3.0000000000000001E-5</v>
      </c>
      <c r="CA39" s="54">
        <f t="shared" si="57"/>
        <v>3.0000000000000001E-5</v>
      </c>
      <c r="CB39" s="54">
        <f t="shared" si="57"/>
        <v>3.0000000000000001E-5</v>
      </c>
      <c r="CC39" s="54">
        <f t="shared" si="58"/>
        <v>3.0000000000000001E-5</v>
      </c>
      <c r="CD39" s="54">
        <f t="shared" si="58"/>
        <v>3.0000000000000001E-5</v>
      </c>
      <c r="CE39" s="54">
        <f t="shared" si="59"/>
        <v>3.0000000000000001E-5</v>
      </c>
      <c r="CF39" s="54">
        <f t="shared" si="60"/>
        <v>3.0000000000000001E-5</v>
      </c>
      <c r="CG39" s="54">
        <f t="shared" si="61"/>
        <v>3.0000000000000001E-5</v>
      </c>
      <c r="CH39" s="54">
        <f t="shared" si="62"/>
        <v>3.0000000000000001E-5</v>
      </c>
      <c r="CI39" s="54">
        <f t="shared" si="62"/>
        <v>3.0000000000000001E-5</v>
      </c>
      <c r="CJ39" s="54">
        <f t="shared" si="62"/>
        <v>3.0000000000000001E-5</v>
      </c>
      <c r="CK39" s="54">
        <f t="shared" si="62"/>
        <v>3.0000000000000001E-5</v>
      </c>
      <c r="CL39" s="54">
        <f t="shared" si="62"/>
        <v>3.0000000000000001E-5</v>
      </c>
      <c r="CM39" s="54">
        <f t="shared" si="62"/>
        <v>3.0000000000000001E-5</v>
      </c>
      <c r="CN39" s="54">
        <f t="shared" si="62"/>
        <v>3.0000000000000001E-5</v>
      </c>
      <c r="CO39" s="54">
        <f t="shared" si="62"/>
        <v>3.0000000000000001E-5</v>
      </c>
      <c r="CP39" s="54">
        <f t="shared" si="62"/>
        <v>3.0000000000000001E-5</v>
      </c>
      <c r="CQ39" s="54">
        <f t="shared" si="62"/>
        <v>3.0000000000000001E-5</v>
      </c>
      <c r="CR39" s="54">
        <f t="shared" si="63"/>
        <v>3.0000000000000001E-5</v>
      </c>
      <c r="CS39" s="54">
        <f t="shared" si="63"/>
        <v>3.0000000000000001E-5</v>
      </c>
      <c r="CT39" s="54">
        <f t="shared" si="64"/>
        <v>3.0000000000000001E-5</v>
      </c>
      <c r="CU39" s="54">
        <f t="shared" si="64"/>
        <v>3.0000000000000001E-5</v>
      </c>
      <c r="CV39" s="54">
        <f t="shared" si="65"/>
        <v>3.0000000000000001E-5</v>
      </c>
      <c r="CW39" s="54">
        <f t="shared" si="65"/>
        <v>3.0000000000000001E-5</v>
      </c>
      <c r="CX39" s="54">
        <f t="shared" si="66"/>
        <v>3.0000000000000001E-5</v>
      </c>
      <c r="CY39" s="54">
        <f t="shared" si="66"/>
        <v>3.0000000000000001E-5</v>
      </c>
      <c r="CZ39" s="54">
        <f t="shared" si="66"/>
        <v>3.0000000000000001E-5</v>
      </c>
      <c r="DA39" s="54">
        <f t="shared" si="66"/>
        <v>3.0000000000000001E-5</v>
      </c>
      <c r="DB39" s="54">
        <f t="shared" si="66"/>
        <v>3.0000000000000001E-5</v>
      </c>
      <c r="DC39" s="54">
        <f t="shared" si="67"/>
        <v>3.0000000000000001E-5</v>
      </c>
      <c r="DD39" s="54">
        <f t="shared" si="67"/>
        <v>3.0000000000000001E-5</v>
      </c>
      <c r="DE39" s="54">
        <f t="shared" si="68"/>
        <v>3.0000000000000001E-5</v>
      </c>
      <c r="DF39" s="54">
        <f t="shared" si="73"/>
        <v>3.0000000000000001E-5</v>
      </c>
      <c r="DG39" s="54">
        <f t="shared" si="74"/>
        <v>3.0000000000000001E-5</v>
      </c>
      <c r="DH39" s="54">
        <f t="shared" si="74"/>
        <v>3.0000000000000001E-5</v>
      </c>
      <c r="DI39" s="54">
        <f t="shared" si="74"/>
        <v>3.0000000000000001E-5</v>
      </c>
      <c r="DJ39" s="54">
        <f t="shared" si="74"/>
        <v>3.0000000000000001E-5</v>
      </c>
      <c r="DK39" s="54">
        <f t="shared" si="74"/>
        <v>3.0000000000000001E-5</v>
      </c>
      <c r="DL39" s="54">
        <f t="shared" si="74"/>
        <v>3.0000000000000001E-5</v>
      </c>
      <c r="DM39" s="54">
        <f t="shared" si="74"/>
        <v>3.0000000000000001E-5</v>
      </c>
      <c r="DN39" s="54">
        <f t="shared" si="74"/>
        <v>3.0000000000000001E-5</v>
      </c>
      <c r="DO39" s="54">
        <f t="shared" si="75"/>
        <v>3.0000000000000001E-5</v>
      </c>
      <c r="DP39" s="54">
        <f t="shared" si="32"/>
        <v>3.0000000000000001E-5</v>
      </c>
      <c r="DQ39" s="54">
        <f t="shared" si="32"/>
        <v>3.0000000000000001E-5</v>
      </c>
      <c r="DR39" s="54">
        <f t="shared" si="32"/>
        <v>3.0000000000000001E-5</v>
      </c>
      <c r="DS39" s="54">
        <f t="shared" si="32"/>
        <v>3.0000000000000001E-5</v>
      </c>
      <c r="DT39" s="54">
        <f t="shared" si="32"/>
        <v>3.0000000000000001E-5</v>
      </c>
      <c r="DU39" s="54">
        <f t="shared" si="32"/>
        <v>3.0000000000000001E-5</v>
      </c>
      <c r="DV39" s="54">
        <f t="shared" si="32"/>
        <v>3.0000000000000001E-5</v>
      </c>
      <c r="DW39" s="54">
        <f t="shared" si="32"/>
        <v>3.0000000000000001E-5</v>
      </c>
    </row>
    <row r="40" spans="1:127" ht="18" x14ac:dyDescent="0.2">
      <c r="A40" s="16">
        <f>入力シート_1・2・ジクロロエタン!G18</f>
        <v>5.0000000000000001E-3</v>
      </c>
      <c r="B40" s="23" t="s">
        <v>81</v>
      </c>
      <c r="C40" s="494" t="s">
        <v>82</v>
      </c>
      <c r="D40" s="495"/>
      <c r="E40" s="492"/>
      <c r="F40" s="1" t="s">
        <v>83</v>
      </c>
      <c r="G40" s="25">
        <f>IF(A40="",0.005,A40)</f>
        <v>5.0000000000000001E-3</v>
      </c>
      <c r="J40" s="51">
        <f t="shared" si="72"/>
        <v>5.0000000000000001E-3</v>
      </c>
      <c r="K40" s="54">
        <f t="shared" si="69"/>
        <v>5.0000000000000001E-3</v>
      </c>
      <c r="L40" s="54">
        <f t="shared" si="40"/>
        <v>5.0000000000000001E-3</v>
      </c>
      <c r="M40" s="54">
        <f t="shared" si="40"/>
        <v>5.0000000000000001E-3</v>
      </c>
      <c r="N40" s="54">
        <f t="shared" si="40"/>
        <v>5.0000000000000001E-3</v>
      </c>
      <c r="O40" s="54">
        <f t="shared" si="41"/>
        <v>5.0000000000000001E-3</v>
      </c>
      <c r="P40" s="54">
        <f t="shared" si="41"/>
        <v>5.0000000000000001E-3</v>
      </c>
      <c r="Q40" s="54">
        <f t="shared" si="41"/>
        <v>5.0000000000000001E-3</v>
      </c>
      <c r="R40" s="54">
        <f t="shared" si="42"/>
        <v>5.0000000000000001E-3</v>
      </c>
      <c r="S40" s="54">
        <f t="shared" si="42"/>
        <v>5.0000000000000001E-3</v>
      </c>
      <c r="T40" s="54">
        <f t="shared" si="42"/>
        <v>5.0000000000000001E-3</v>
      </c>
      <c r="U40" s="51">
        <f t="shared" si="70"/>
        <v>5.0000000000000001E-3</v>
      </c>
      <c r="V40" s="54">
        <f t="shared" si="71"/>
        <v>5.0000000000000001E-3</v>
      </c>
      <c r="W40" s="54">
        <f t="shared" si="71"/>
        <v>5.0000000000000001E-3</v>
      </c>
      <c r="X40" s="54">
        <f t="shared" si="71"/>
        <v>5.0000000000000001E-3</v>
      </c>
      <c r="Y40" s="54">
        <f t="shared" si="71"/>
        <v>5.0000000000000001E-3</v>
      </c>
      <c r="Z40" s="54">
        <f t="shared" si="71"/>
        <v>5.0000000000000001E-3</v>
      </c>
      <c r="AA40" s="54">
        <f t="shared" si="71"/>
        <v>5.0000000000000001E-3</v>
      </c>
      <c r="AB40" s="54">
        <f t="shared" si="71"/>
        <v>5.0000000000000001E-3</v>
      </c>
      <c r="AC40" s="54">
        <f t="shared" si="71"/>
        <v>5.0000000000000001E-3</v>
      </c>
      <c r="AD40" s="54">
        <f t="shared" si="71"/>
        <v>5.0000000000000001E-3</v>
      </c>
      <c r="AE40" s="54">
        <f t="shared" si="71"/>
        <v>5.0000000000000001E-3</v>
      </c>
      <c r="AF40" s="54">
        <f t="shared" si="71"/>
        <v>5.0000000000000001E-3</v>
      </c>
      <c r="AG40" s="54">
        <f t="shared" si="71"/>
        <v>5.0000000000000001E-3</v>
      </c>
      <c r="AH40" s="54">
        <f t="shared" si="44"/>
        <v>5.0000000000000001E-3</v>
      </c>
      <c r="AI40" s="54">
        <f t="shared" si="44"/>
        <v>5.0000000000000001E-3</v>
      </c>
      <c r="AJ40" s="54">
        <f t="shared" si="44"/>
        <v>5.0000000000000001E-3</v>
      </c>
      <c r="AK40" s="54">
        <f t="shared" si="45"/>
        <v>5.0000000000000001E-3</v>
      </c>
      <c r="AL40" s="54">
        <f t="shared" si="45"/>
        <v>5.0000000000000001E-3</v>
      </c>
      <c r="AM40" s="54">
        <f t="shared" si="45"/>
        <v>5.0000000000000001E-3</v>
      </c>
      <c r="AN40" s="54">
        <f t="shared" si="46"/>
        <v>5.0000000000000001E-3</v>
      </c>
      <c r="AO40" s="54">
        <f t="shared" si="46"/>
        <v>5.0000000000000001E-3</v>
      </c>
      <c r="AP40" s="54">
        <f t="shared" si="46"/>
        <v>5.0000000000000001E-3</v>
      </c>
      <c r="AQ40" s="54">
        <f t="shared" si="46"/>
        <v>5.0000000000000001E-3</v>
      </c>
      <c r="AR40" s="54">
        <f t="shared" si="46"/>
        <v>5.0000000000000001E-3</v>
      </c>
      <c r="AS40" s="54">
        <f t="shared" si="46"/>
        <v>5.0000000000000001E-3</v>
      </c>
      <c r="AT40" s="54">
        <f t="shared" si="46"/>
        <v>5.0000000000000001E-3</v>
      </c>
      <c r="AU40" s="54">
        <f t="shared" si="46"/>
        <v>5.0000000000000001E-3</v>
      </c>
      <c r="AV40" s="54">
        <f t="shared" si="46"/>
        <v>5.0000000000000001E-3</v>
      </c>
      <c r="AW40" s="54">
        <f t="shared" si="46"/>
        <v>5.0000000000000001E-3</v>
      </c>
      <c r="AX40" s="54">
        <f t="shared" si="46"/>
        <v>5.0000000000000001E-3</v>
      </c>
      <c r="AY40" s="54">
        <f t="shared" si="46"/>
        <v>5.0000000000000001E-3</v>
      </c>
      <c r="AZ40" s="54">
        <f t="shared" si="46"/>
        <v>5.0000000000000001E-3</v>
      </c>
      <c r="BA40" s="54">
        <f t="shared" si="46"/>
        <v>5.0000000000000001E-3</v>
      </c>
      <c r="BB40" s="54">
        <f t="shared" si="46"/>
        <v>5.0000000000000001E-3</v>
      </c>
      <c r="BC40" s="54">
        <f t="shared" si="46"/>
        <v>5.0000000000000001E-3</v>
      </c>
      <c r="BD40" s="54">
        <f t="shared" si="47"/>
        <v>5.0000000000000001E-3</v>
      </c>
      <c r="BE40" s="54">
        <f t="shared" si="47"/>
        <v>5.0000000000000001E-3</v>
      </c>
      <c r="BF40" s="54">
        <f t="shared" si="47"/>
        <v>5.0000000000000001E-3</v>
      </c>
      <c r="BG40" s="54">
        <f t="shared" si="48"/>
        <v>5.0000000000000001E-3</v>
      </c>
      <c r="BH40" s="54">
        <f t="shared" si="48"/>
        <v>5.0000000000000001E-3</v>
      </c>
      <c r="BI40" s="54">
        <f t="shared" si="49"/>
        <v>5.0000000000000001E-3</v>
      </c>
      <c r="BJ40" s="54">
        <f t="shared" si="49"/>
        <v>5.0000000000000001E-3</v>
      </c>
      <c r="BK40" s="54">
        <f t="shared" si="50"/>
        <v>5.0000000000000001E-3</v>
      </c>
      <c r="BL40" s="54">
        <f t="shared" si="51"/>
        <v>5.0000000000000001E-3</v>
      </c>
      <c r="BM40" s="54">
        <f t="shared" si="51"/>
        <v>5.0000000000000001E-3</v>
      </c>
      <c r="BN40" s="54">
        <f t="shared" si="51"/>
        <v>5.0000000000000001E-3</v>
      </c>
      <c r="BO40" s="54">
        <f t="shared" si="51"/>
        <v>5.0000000000000001E-3</v>
      </c>
      <c r="BP40" s="54">
        <f t="shared" si="52"/>
        <v>5.0000000000000001E-3</v>
      </c>
      <c r="BQ40" s="54">
        <f t="shared" si="53"/>
        <v>5.0000000000000001E-3</v>
      </c>
      <c r="BR40" s="54">
        <f t="shared" si="53"/>
        <v>5.0000000000000001E-3</v>
      </c>
      <c r="BS40" s="54">
        <f t="shared" si="53"/>
        <v>5.0000000000000001E-3</v>
      </c>
      <c r="BT40" s="54">
        <f t="shared" si="53"/>
        <v>5.0000000000000001E-3</v>
      </c>
      <c r="BU40" s="54">
        <f t="shared" si="54"/>
        <v>5.0000000000000001E-3</v>
      </c>
      <c r="BV40" s="54">
        <f t="shared" si="55"/>
        <v>5.0000000000000001E-3</v>
      </c>
      <c r="BW40" s="54">
        <f t="shared" si="56"/>
        <v>5.0000000000000001E-3</v>
      </c>
      <c r="BX40" s="54">
        <f t="shared" si="56"/>
        <v>5.0000000000000001E-3</v>
      </c>
      <c r="BY40" s="54">
        <f t="shared" si="57"/>
        <v>5.0000000000000001E-3</v>
      </c>
      <c r="BZ40" s="54">
        <f t="shared" si="57"/>
        <v>5.0000000000000001E-3</v>
      </c>
      <c r="CA40" s="54">
        <f t="shared" si="57"/>
        <v>5.0000000000000001E-3</v>
      </c>
      <c r="CB40" s="54">
        <f t="shared" si="57"/>
        <v>5.0000000000000001E-3</v>
      </c>
      <c r="CC40" s="54">
        <f t="shared" si="58"/>
        <v>5.0000000000000001E-3</v>
      </c>
      <c r="CD40" s="54">
        <f t="shared" si="58"/>
        <v>5.0000000000000001E-3</v>
      </c>
      <c r="CE40" s="54">
        <f t="shared" si="59"/>
        <v>5.0000000000000001E-3</v>
      </c>
      <c r="CF40" s="54">
        <f t="shared" si="60"/>
        <v>5.0000000000000001E-3</v>
      </c>
      <c r="CG40" s="54">
        <f t="shared" si="61"/>
        <v>5.0000000000000001E-3</v>
      </c>
      <c r="CH40" s="54">
        <f t="shared" si="62"/>
        <v>5.0000000000000001E-3</v>
      </c>
      <c r="CI40" s="54">
        <f t="shared" si="62"/>
        <v>5.0000000000000001E-3</v>
      </c>
      <c r="CJ40" s="54">
        <f t="shared" si="62"/>
        <v>5.0000000000000001E-3</v>
      </c>
      <c r="CK40" s="54">
        <f t="shared" si="62"/>
        <v>5.0000000000000001E-3</v>
      </c>
      <c r="CL40" s="54">
        <f t="shared" si="62"/>
        <v>5.0000000000000001E-3</v>
      </c>
      <c r="CM40" s="54">
        <f t="shared" si="62"/>
        <v>5.0000000000000001E-3</v>
      </c>
      <c r="CN40" s="54">
        <f t="shared" si="62"/>
        <v>5.0000000000000001E-3</v>
      </c>
      <c r="CO40" s="54">
        <f t="shared" si="62"/>
        <v>5.0000000000000001E-3</v>
      </c>
      <c r="CP40" s="54">
        <f t="shared" si="62"/>
        <v>5.0000000000000001E-3</v>
      </c>
      <c r="CQ40" s="54">
        <f t="shared" si="62"/>
        <v>5.0000000000000001E-3</v>
      </c>
      <c r="CR40" s="54">
        <f t="shared" si="63"/>
        <v>5.0000000000000001E-3</v>
      </c>
      <c r="CS40" s="54">
        <f t="shared" si="63"/>
        <v>5.0000000000000001E-3</v>
      </c>
      <c r="CT40" s="54">
        <f t="shared" si="64"/>
        <v>5.0000000000000001E-3</v>
      </c>
      <c r="CU40" s="54">
        <f t="shared" si="64"/>
        <v>5.0000000000000001E-3</v>
      </c>
      <c r="CV40" s="54">
        <f t="shared" si="65"/>
        <v>5.0000000000000001E-3</v>
      </c>
      <c r="CW40" s="54">
        <f t="shared" si="65"/>
        <v>5.0000000000000001E-3</v>
      </c>
      <c r="CX40" s="54">
        <f t="shared" si="66"/>
        <v>5.0000000000000001E-3</v>
      </c>
      <c r="CY40" s="54">
        <f t="shared" si="66"/>
        <v>5.0000000000000001E-3</v>
      </c>
      <c r="CZ40" s="54">
        <f t="shared" si="66"/>
        <v>5.0000000000000001E-3</v>
      </c>
      <c r="DA40" s="54">
        <f t="shared" si="66"/>
        <v>5.0000000000000001E-3</v>
      </c>
      <c r="DB40" s="54">
        <f t="shared" si="66"/>
        <v>5.0000000000000001E-3</v>
      </c>
      <c r="DC40" s="54">
        <f t="shared" si="67"/>
        <v>5.0000000000000001E-3</v>
      </c>
      <c r="DD40" s="54">
        <f t="shared" si="67"/>
        <v>5.0000000000000001E-3</v>
      </c>
      <c r="DE40" s="54">
        <f t="shared" si="68"/>
        <v>5.0000000000000001E-3</v>
      </c>
      <c r="DF40" s="54">
        <f t="shared" si="73"/>
        <v>5.0000000000000001E-3</v>
      </c>
      <c r="DG40" s="54">
        <f t="shared" si="74"/>
        <v>5.0000000000000001E-3</v>
      </c>
      <c r="DH40" s="54">
        <f t="shared" si="74"/>
        <v>5.0000000000000001E-3</v>
      </c>
      <c r="DI40" s="54">
        <f t="shared" si="74"/>
        <v>5.0000000000000001E-3</v>
      </c>
      <c r="DJ40" s="54">
        <f t="shared" si="74"/>
        <v>5.0000000000000001E-3</v>
      </c>
      <c r="DK40" s="54">
        <f t="shared" si="74"/>
        <v>5.0000000000000001E-3</v>
      </c>
      <c r="DL40" s="54">
        <f t="shared" si="74"/>
        <v>5.0000000000000001E-3</v>
      </c>
      <c r="DM40" s="54">
        <f t="shared" si="74"/>
        <v>5.0000000000000001E-3</v>
      </c>
      <c r="DN40" s="54">
        <f t="shared" si="74"/>
        <v>5.0000000000000001E-3</v>
      </c>
      <c r="DO40" s="54">
        <f t="shared" si="75"/>
        <v>5.0000000000000001E-3</v>
      </c>
      <c r="DP40" s="54">
        <f t="shared" si="32"/>
        <v>5.0000000000000001E-3</v>
      </c>
      <c r="DQ40" s="54">
        <f t="shared" si="32"/>
        <v>5.0000000000000001E-3</v>
      </c>
      <c r="DR40" s="54">
        <f t="shared" si="32"/>
        <v>5.0000000000000001E-3</v>
      </c>
      <c r="DS40" s="54">
        <f t="shared" si="32"/>
        <v>5.0000000000000001E-3</v>
      </c>
      <c r="DT40" s="54">
        <f t="shared" si="32"/>
        <v>5.0000000000000001E-3</v>
      </c>
      <c r="DU40" s="54">
        <f t="shared" si="32"/>
        <v>5.0000000000000001E-3</v>
      </c>
      <c r="DV40" s="54">
        <f t="shared" si="32"/>
        <v>5.0000000000000001E-3</v>
      </c>
      <c r="DW40" s="54">
        <f t="shared" si="32"/>
        <v>5.0000000000000001E-3</v>
      </c>
    </row>
    <row r="41" spans="1:127" ht="18" x14ac:dyDescent="0.2">
      <c r="A41" s="16">
        <f>入力シート_1・2・ジクロロエタン!Q20</f>
        <v>0.3</v>
      </c>
      <c r="B41" s="23" t="s">
        <v>137</v>
      </c>
      <c r="C41" s="494" t="s">
        <v>84</v>
      </c>
      <c r="D41" s="495"/>
      <c r="E41" s="492"/>
      <c r="F41" s="1" t="s">
        <v>85</v>
      </c>
      <c r="G41" s="25">
        <f>IF(A41="",0.2,A41)</f>
        <v>0.3</v>
      </c>
      <c r="J41" s="51">
        <f>G41</f>
        <v>0.3</v>
      </c>
      <c r="K41" s="54">
        <f t="shared" si="69"/>
        <v>0.3</v>
      </c>
      <c r="L41" s="54">
        <f t="shared" si="40"/>
        <v>0.3</v>
      </c>
      <c r="M41" s="54">
        <f t="shared" si="40"/>
        <v>0.3</v>
      </c>
      <c r="N41" s="54">
        <f t="shared" si="40"/>
        <v>0.3</v>
      </c>
      <c r="O41" s="54">
        <f t="shared" si="41"/>
        <v>0.3</v>
      </c>
      <c r="P41" s="54">
        <f t="shared" si="41"/>
        <v>0.3</v>
      </c>
      <c r="Q41" s="54">
        <f t="shared" si="41"/>
        <v>0.3</v>
      </c>
      <c r="R41" s="54">
        <f t="shared" si="42"/>
        <v>0.3</v>
      </c>
      <c r="S41" s="54">
        <f t="shared" si="42"/>
        <v>0.3</v>
      </c>
      <c r="T41" s="54">
        <f t="shared" si="42"/>
        <v>0.3</v>
      </c>
      <c r="U41" s="51">
        <f t="shared" si="70"/>
        <v>0.3</v>
      </c>
      <c r="V41" s="54">
        <f t="shared" si="71"/>
        <v>0.3</v>
      </c>
      <c r="W41" s="54">
        <f t="shared" si="71"/>
        <v>0.3</v>
      </c>
      <c r="X41" s="54">
        <f t="shared" si="71"/>
        <v>0.3</v>
      </c>
      <c r="Y41" s="54">
        <f t="shared" si="71"/>
        <v>0.3</v>
      </c>
      <c r="Z41" s="54">
        <f t="shared" si="71"/>
        <v>0.3</v>
      </c>
      <c r="AA41" s="54">
        <f t="shared" si="71"/>
        <v>0.3</v>
      </c>
      <c r="AB41" s="54">
        <f t="shared" si="71"/>
        <v>0.3</v>
      </c>
      <c r="AC41" s="54">
        <f t="shared" si="71"/>
        <v>0.3</v>
      </c>
      <c r="AD41" s="54">
        <f t="shared" si="71"/>
        <v>0.3</v>
      </c>
      <c r="AE41" s="54">
        <f t="shared" si="71"/>
        <v>0.3</v>
      </c>
      <c r="AF41" s="54">
        <f t="shared" si="71"/>
        <v>0.3</v>
      </c>
      <c r="AG41" s="54">
        <f t="shared" si="71"/>
        <v>0.3</v>
      </c>
      <c r="AH41" s="54">
        <f t="shared" si="44"/>
        <v>0.3</v>
      </c>
      <c r="AI41" s="54">
        <f t="shared" si="44"/>
        <v>0.3</v>
      </c>
      <c r="AJ41" s="54">
        <f t="shared" si="44"/>
        <v>0.3</v>
      </c>
      <c r="AK41" s="54">
        <f t="shared" si="45"/>
        <v>0.3</v>
      </c>
      <c r="AL41" s="54">
        <f t="shared" si="45"/>
        <v>0.3</v>
      </c>
      <c r="AM41" s="54">
        <f t="shared" si="45"/>
        <v>0.3</v>
      </c>
      <c r="AN41" s="54">
        <f t="shared" si="46"/>
        <v>0.3</v>
      </c>
      <c r="AO41" s="54">
        <f t="shared" si="46"/>
        <v>0.3</v>
      </c>
      <c r="AP41" s="54">
        <f t="shared" si="46"/>
        <v>0.3</v>
      </c>
      <c r="AQ41" s="54">
        <f t="shared" si="46"/>
        <v>0.3</v>
      </c>
      <c r="AR41" s="54">
        <f t="shared" si="46"/>
        <v>0.3</v>
      </c>
      <c r="AS41" s="54">
        <f t="shared" si="46"/>
        <v>0.3</v>
      </c>
      <c r="AT41" s="54">
        <f t="shared" si="46"/>
        <v>0.3</v>
      </c>
      <c r="AU41" s="54">
        <f t="shared" si="46"/>
        <v>0.3</v>
      </c>
      <c r="AV41" s="54">
        <f t="shared" si="46"/>
        <v>0.3</v>
      </c>
      <c r="AW41" s="54">
        <f t="shared" si="46"/>
        <v>0.3</v>
      </c>
      <c r="AX41" s="54">
        <f t="shared" si="46"/>
        <v>0.3</v>
      </c>
      <c r="AY41" s="54">
        <f t="shared" si="46"/>
        <v>0.3</v>
      </c>
      <c r="AZ41" s="54">
        <f t="shared" si="46"/>
        <v>0.3</v>
      </c>
      <c r="BA41" s="54">
        <f t="shared" si="46"/>
        <v>0.3</v>
      </c>
      <c r="BB41" s="54">
        <f t="shared" si="46"/>
        <v>0.3</v>
      </c>
      <c r="BC41" s="54">
        <f t="shared" si="46"/>
        <v>0.3</v>
      </c>
      <c r="BD41" s="54">
        <f t="shared" si="47"/>
        <v>0.3</v>
      </c>
      <c r="BE41" s="54">
        <f t="shared" si="47"/>
        <v>0.3</v>
      </c>
      <c r="BF41" s="54">
        <f t="shared" si="47"/>
        <v>0.3</v>
      </c>
      <c r="BG41" s="54">
        <f t="shared" si="48"/>
        <v>0.3</v>
      </c>
      <c r="BH41" s="54">
        <f t="shared" si="48"/>
        <v>0.3</v>
      </c>
      <c r="BI41" s="54">
        <f t="shared" si="49"/>
        <v>0.3</v>
      </c>
      <c r="BJ41" s="54">
        <f t="shared" si="49"/>
        <v>0.3</v>
      </c>
      <c r="BK41" s="54">
        <f t="shared" si="50"/>
        <v>0.3</v>
      </c>
      <c r="BL41" s="54">
        <f t="shared" si="51"/>
        <v>0.3</v>
      </c>
      <c r="BM41" s="54">
        <f t="shared" si="51"/>
        <v>0.3</v>
      </c>
      <c r="BN41" s="54">
        <f t="shared" si="51"/>
        <v>0.3</v>
      </c>
      <c r="BO41" s="54">
        <f t="shared" si="51"/>
        <v>0.3</v>
      </c>
      <c r="BP41" s="54">
        <f t="shared" si="52"/>
        <v>0.3</v>
      </c>
      <c r="BQ41" s="54">
        <f t="shared" si="53"/>
        <v>0.3</v>
      </c>
      <c r="BR41" s="54">
        <f t="shared" si="53"/>
        <v>0.3</v>
      </c>
      <c r="BS41" s="54">
        <f t="shared" si="53"/>
        <v>0.3</v>
      </c>
      <c r="BT41" s="54">
        <f t="shared" si="53"/>
        <v>0.3</v>
      </c>
      <c r="BU41" s="54">
        <f t="shared" si="54"/>
        <v>0.3</v>
      </c>
      <c r="BV41" s="54">
        <f t="shared" si="55"/>
        <v>0.3</v>
      </c>
      <c r="BW41" s="54">
        <f t="shared" si="56"/>
        <v>0.3</v>
      </c>
      <c r="BX41" s="54">
        <f t="shared" si="56"/>
        <v>0.3</v>
      </c>
      <c r="BY41" s="54">
        <f t="shared" si="57"/>
        <v>0.3</v>
      </c>
      <c r="BZ41" s="54">
        <f t="shared" si="57"/>
        <v>0.3</v>
      </c>
      <c r="CA41" s="54">
        <f t="shared" si="57"/>
        <v>0.3</v>
      </c>
      <c r="CB41" s="54">
        <f t="shared" si="57"/>
        <v>0.3</v>
      </c>
      <c r="CC41" s="54">
        <f t="shared" si="58"/>
        <v>0.3</v>
      </c>
      <c r="CD41" s="54">
        <f t="shared" si="58"/>
        <v>0.3</v>
      </c>
      <c r="CE41" s="54">
        <f t="shared" si="59"/>
        <v>0.3</v>
      </c>
      <c r="CF41" s="54">
        <f t="shared" si="60"/>
        <v>0.3</v>
      </c>
      <c r="CG41" s="54">
        <f t="shared" si="61"/>
        <v>0.3</v>
      </c>
      <c r="CH41" s="54">
        <f t="shared" si="62"/>
        <v>0.3</v>
      </c>
      <c r="CI41" s="54">
        <f t="shared" si="62"/>
        <v>0.3</v>
      </c>
      <c r="CJ41" s="54">
        <f t="shared" si="62"/>
        <v>0.3</v>
      </c>
      <c r="CK41" s="54">
        <f t="shared" si="62"/>
        <v>0.3</v>
      </c>
      <c r="CL41" s="54">
        <f t="shared" si="62"/>
        <v>0.3</v>
      </c>
      <c r="CM41" s="54">
        <f t="shared" si="62"/>
        <v>0.3</v>
      </c>
      <c r="CN41" s="54">
        <f t="shared" si="62"/>
        <v>0.3</v>
      </c>
      <c r="CO41" s="54">
        <f t="shared" si="62"/>
        <v>0.3</v>
      </c>
      <c r="CP41" s="54">
        <f t="shared" si="62"/>
        <v>0.3</v>
      </c>
      <c r="CQ41" s="54">
        <f t="shared" si="62"/>
        <v>0.3</v>
      </c>
      <c r="CR41" s="54">
        <f t="shared" si="63"/>
        <v>0.3</v>
      </c>
      <c r="CS41" s="54">
        <f t="shared" si="63"/>
        <v>0.3</v>
      </c>
      <c r="CT41" s="54">
        <f t="shared" si="64"/>
        <v>0.3</v>
      </c>
      <c r="CU41" s="54">
        <f t="shared" si="64"/>
        <v>0.3</v>
      </c>
      <c r="CV41" s="54">
        <f t="shared" si="65"/>
        <v>0.3</v>
      </c>
      <c r="CW41" s="54">
        <f t="shared" si="65"/>
        <v>0.3</v>
      </c>
      <c r="CX41" s="54">
        <f t="shared" si="66"/>
        <v>0.3</v>
      </c>
      <c r="CY41" s="54">
        <f t="shared" si="66"/>
        <v>0.3</v>
      </c>
      <c r="CZ41" s="54">
        <f t="shared" si="66"/>
        <v>0.3</v>
      </c>
      <c r="DA41" s="54">
        <f t="shared" si="66"/>
        <v>0.3</v>
      </c>
      <c r="DB41" s="54">
        <f t="shared" si="66"/>
        <v>0.3</v>
      </c>
      <c r="DC41" s="54">
        <f t="shared" si="67"/>
        <v>0.3</v>
      </c>
      <c r="DD41" s="54">
        <f t="shared" si="67"/>
        <v>0.3</v>
      </c>
      <c r="DE41" s="54">
        <f t="shared" si="68"/>
        <v>0.3</v>
      </c>
      <c r="DF41" s="54">
        <f t="shared" si="73"/>
        <v>0.3</v>
      </c>
      <c r="DG41" s="54">
        <f t="shared" si="74"/>
        <v>0.3</v>
      </c>
      <c r="DH41" s="54">
        <f t="shared" si="74"/>
        <v>0.3</v>
      </c>
      <c r="DI41" s="54">
        <f t="shared" si="74"/>
        <v>0.3</v>
      </c>
      <c r="DJ41" s="54">
        <f t="shared" si="74"/>
        <v>0.3</v>
      </c>
      <c r="DK41" s="54">
        <f t="shared" si="74"/>
        <v>0.3</v>
      </c>
      <c r="DL41" s="54">
        <f t="shared" si="74"/>
        <v>0.3</v>
      </c>
      <c r="DM41" s="54">
        <f t="shared" si="74"/>
        <v>0.3</v>
      </c>
      <c r="DN41" s="54">
        <f t="shared" si="74"/>
        <v>0.3</v>
      </c>
      <c r="DO41" s="54">
        <f t="shared" si="75"/>
        <v>0.3</v>
      </c>
      <c r="DP41" s="54">
        <f t="shared" si="32"/>
        <v>0.3</v>
      </c>
      <c r="DQ41" s="54">
        <f t="shared" si="32"/>
        <v>0.3</v>
      </c>
      <c r="DR41" s="54">
        <f t="shared" si="32"/>
        <v>0.3</v>
      </c>
      <c r="DS41" s="54">
        <f t="shared" si="32"/>
        <v>0.3</v>
      </c>
      <c r="DT41" s="54">
        <f t="shared" si="32"/>
        <v>0.3</v>
      </c>
      <c r="DU41" s="54">
        <f t="shared" si="32"/>
        <v>0.3</v>
      </c>
      <c r="DV41" s="54">
        <f t="shared" si="32"/>
        <v>0.3</v>
      </c>
      <c r="DW41" s="54">
        <f t="shared" si="32"/>
        <v>0.3</v>
      </c>
    </row>
    <row r="42" spans="1:127" ht="21" x14ac:dyDescent="0.2">
      <c r="A42" s="16">
        <f>IF(+入力シート_1・2・ジクロロエタン!Q12="-",0,+入力シート_1・2・ジクロロエタン!Q12)</f>
        <v>2</v>
      </c>
      <c r="B42" s="23" t="s">
        <v>86</v>
      </c>
      <c r="C42" s="494" t="s">
        <v>87</v>
      </c>
      <c r="D42" s="495"/>
      <c r="E42" s="492"/>
      <c r="F42" s="1" t="s">
        <v>67</v>
      </c>
      <c r="G42" s="29">
        <f>IF(A42="",7,A42)</f>
        <v>2</v>
      </c>
      <c r="J42" s="51">
        <f>G42</f>
        <v>2</v>
      </c>
      <c r="K42" s="54">
        <f t="shared" si="69"/>
        <v>2</v>
      </c>
      <c r="L42" s="54">
        <f t="shared" si="40"/>
        <v>2</v>
      </c>
      <c r="M42" s="54">
        <f t="shared" si="40"/>
        <v>2</v>
      </c>
      <c r="N42" s="54">
        <f t="shared" si="40"/>
        <v>2</v>
      </c>
      <c r="O42" s="54">
        <f t="shared" si="41"/>
        <v>2</v>
      </c>
      <c r="P42" s="54">
        <f t="shared" si="41"/>
        <v>2</v>
      </c>
      <c r="Q42" s="54">
        <f t="shared" si="41"/>
        <v>2</v>
      </c>
      <c r="R42" s="54">
        <f t="shared" si="42"/>
        <v>2</v>
      </c>
      <c r="S42" s="54">
        <f t="shared" si="42"/>
        <v>2</v>
      </c>
      <c r="T42" s="54">
        <f t="shared" si="42"/>
        <v>2</v>
      </c>
      <c r="U42" s="51">
        <f t="shared" si="70"/>
        <v>2</v>
      </c>
      <c r="V42" s="54">
        <f t="shared" si="71"/>
        <v>2</v>
      </c>
      <c r="W42" s="54">
        <f t="shared" si="71"/>
        <v>2</v>
      </c>
      <c r="X42" s="54">
        <f t="shared" si="71"/>
        <v>2</v>
      </c>
      <c r="Y42" s="54">
        <f t="shared" si="71"/>
        <v>2</v>
      </c>
      <c r="Z42" s="54">
        <f t="shared" si="71"/>
        <v>2</v>
      </c>
      <c r="AA42" s="54">
        <f t="shared" si="71"/>
        <v>2</v>
      </c>
      <c r="AB42" s="54">
        <f t="shared" si="71"/>
        <v>2</v>
      </c>
      <c r="AC42" s="54">
        <f t="shared" si="71"/>
        <v>2</v>
      </c>
      <c r="AD42" s="54">
        <f t="shared" si="71"/>
        <v>2</v>
      </c>
      <c r="AE42" s="54">
        <f t="shared" si="71"/>
        <v>2</v>
      </c>
      <c r="AF42" s="54">
        <f t="shared" si="71"/>
        <v>2</v>
      </c>
      <c r="AG42" s="54">
        <f t="shared" si="71"/>
        <v>2</v>
      </c>
      <c r="AH42" s="54">
        <f t="shared" si="44"/>
        <v>2</v>
      </c>
      <c r="AI42" s="54">
        <f t="shared" si="44"/>
        <v>2</v>
      </c>
      <c r="AJ42" s="54">
        <f t="shared" si="44"/>
        <v>2</v>
      </c>
      <c r="AK42" s="54">
        <f t="shared" si="45"/>
        <v>2</v>
      </c>
      <c r="AL42" s="54">
        <f t="shared" si="45"/>
        <v>2</v>
      </c>
      <c r="AM42" s="54">
        <f t="shared" si="45"/>
        <v>2</v>
      </c>
      <c r="AN42" s="54">
        <f t="shared" si="46"/>
        <v>2</v>
      </c>
      <c r="AO42" s="54">
        <f t="shared" si="46"/>
        <v>2</v>
      </c>
      <c r="AP42" s="54">
        <f t="shared" si="46"/>
        <v>2</v>
      </c>
      <c r="AQ42" s="54">
        <f t="shared" si="46"/>
        <v>2</v>
      </c>
      <c r="AR42" s="54">
        <f t="shared" si="46"/>
        <v>2</v>
      </c>
      <c r="AS42" s="54">
        <f t="shared" si="46"/>
        <v>2</v>
      </c>
      <c r="AT42" s="54">
        <f t="shared" si="46"/>
        <v>2</v>
      </c>
      <c r="AU42" s="54">
        <f t="shared" si="46"/>
        <v>2</v>
      </c>
      <c r="AV42" s="54">
        <f t="shared" si="46"/>
        <v>2</v>
      </c>
      <c r="AW42" s="54">
        <f t="shared" si="46"/>
        <v>2</v>
      </c>
      <c r="AX42" s="54">
        <f t="shared" si="46"/>
        <v>2</v>
      </c>
      <c r="AY42" s="54">
        <f t="shared" si="46"/>
        <v>2</v>
      </c>
      <c r="AZ42" s="54">
        <f t="shared" si="46"/>
        <v>2</v>
      </c>
      <c r="BA42" s="54">
        <f t="shared" si="46"/>
        <v>2</v>
      </c>
      <c r="BB42" s="54">
        <f t="shared" si="46"/>
        <v>2</v>
      </c>
      <c r="BC42" s="54">
        <f t="shared" si="46"/>
        <v>2</v>
      </c>
      <c r="BD42" s="54">
        <f t="shared" si="47"/>
        <v>2</v>
      </c>
      <c r="BE42" s="54">
        <f t="shared" si="47"/>
        <v>2</v>
      </c>
      <c r="BF42" s="54">
        <f t="shared" si="47"/>
        <v>2</v>
      </c>
      <c r="BG42" s="54">
        <f t="shared" si="48"/>
        <v>2</v>
      </c>
      <c r="BH42" s="54">
        <f t="shared" si="48"/>
        <v>2</v>
      </c>
      <c r="BI42" s="54">
        <f t="shared" si="49"/>
        <v>2</v>
      </c>
      <c r="BJ42" s="54">
        <f t="shared" si="49"/>
        <v>2</v>
      </c>
      <c r="BK42" s="54">
        <f t="shared" si="50"/>
        <v>2</v>
      </c>
      <c r="BL42" s="54">
        <f t="shared" si="51"/>
        <v>2</v>
      </c>
      <c r="BM42" s="54">
        <f t="shared" si="51"/>
        <v>2</v>
      </c>
      <c r="BN42" s="54">
        <f t="shared" si="51"/>
        <v>2</v>
      </c>
      <c r="BO42" s="54">
        <f t="shared" si="51"/>
        <v>2</v>
      </c>
      <c r="BP42" s="54">
        <f t="shared" si="52"/>
        <v>2</v>
      </c>
      <c r="BQ42" s="54">
        <f t="shared" si="53"/>
        <v>2</v>
      </c>
      <c r="BR42" s="54">
        <f t="shared" si="53"/>
        <v>2</v>
      </c>
      <c r="BS42" s="54">
        <f t="shared" si="53"/>
        <v>2</v>
      </c>
      <c r="BT42" s="54">
        <f t="shared" si="53"/>
        <v>2</v>
      </c>
      <c r="BU42" s="54">
        <f t="shared" si="54"/>
        <v>2</v>
      </c>
      <c r="BV42" s="54">
        <f t="shared" si="55"/>
        <v>2</v>
      </c>
      <c r="BW42" s="54">
        <f t="shared" si="56"/>
        <v>2</v>
      </c>
      <c r="BX42" s="54">
        <f t="shared" si="56"/>
        <v>2</v>
      </c>
      <c r="BY42" s="54">
        <f t="shared" si="57"/>
        <v>2</v>
      </c>
      <c r="BZ42" s="54">
        <f t="shared" si="57"/>
        <v>2</v>
      </c>
      <c r="CA42" s="54">
        <f t="shared" si="57"/>
        <v>2</v>
      </c>
      <c r="CB42" s="54">
        <f t="shared" si="57"/>
        <v>2</v>
      </c>
      <c r="CC42" s="54">
        <f t="shared" si="58"/>
        <v>2</v>
      </c>
      <c r="CD42" s="54">
        <f t="shared" si="58"/>
        <v>2</v>
      </c>
      <c r="CE42" s="54">
        <f t="shared" si="59"/>
        <v>2</v>
      </c>
      <c r="CF42" s="54">
        <f t="shared" si="60"/>
        <v>2</v>
      </c>
      <c r="CG42" s="54">
        <f t="shared" si="61"/>
        <v>2</v>
      </c>
      <c r="CH42" s="54">
        <f t="shared" si="62"/>
        <v>2</v>
      </c>
      <c r="CI42" s="54">
        <f t="shared" si="62"/>
        <v>2</v>
      </c>
      <c r="CJ42" s="54">
        <f t="shared" si="62"/>
        <v>2</v>
      </c>
      <c r="CK42" s="54">
        <f t="shared" si="62"/>
        <v>2</v>
      </c>
      <c r="CL42" s="54">
        <f t="shared" si="62"/>
        <v>2</v>
      </c>
      <c r="CM42" s="54">
        <f t="shared" si="62"/>
        <v>2</v>
      </c>
      <c r="CN42" s="54">
        <f t="shared" si="62"/>
        <v>2</v>
      </c>
      <c r="CO42" s="54">
        <f t="shared" si="62"/>
        <v>2</v>
      </c>
      <c r="CP42" s="54">
        <f t="shared" si="62"/>
        <v>2</v>
      </c>
      <c r="CQ42" s="54">
        <f t="shared" si="62"/>
        <v>2</v>
      </c>
      <c r="CR42" s="54">
        <f t="shared" si="63"/>
        <v>2</v>
      </c>
      <c r="CS42" s="54">
        <f t="shared" si="63"/>
        <v>2</v>
      </c>
      <c r="CT42" s="54">
        <f t="shared" si="64"/>
        <v>2</v>
      </c>
      <c r="CU42" s="54">
        <f t="shared" si="64"/>
        <v>2</v>
      </c>
      <c r="CV42" s="54">
        <f t="shared" si="65"/>
        <v>2</v>
      </c>
      <c r="CW42" s="54">
        <f t="shared" si="65"/>
        <v>2</v>
      </c>
      <c r="CX42" s="54">
        <f t="shared" si="66"/>
        <v>2</v>
      </c>
      <c r="CY42" s="54">
        <f t="shared" si="66"/>
        <v>2</v>
      </c>
      <c r="CZ42" s="54">
        <f t="shared" si="66"/>
        <v>2</v>
      </c>
      <c r="DA42" s="54">
        <f t="shared" si="66"/>
        <v>2</v>
      </c>
      <c r="DB42" s="54">
        <f t="shared" si="66"/>
        <v>2</v>
      </c>
      <c r="DC42" s="54">
        <f t="shared" si="67"/>
        <v>2</v>
      </c>
      <c r="DD42" s="54">
        <f t="shared" si="67"/>
        <v>2</v>
      </c>
      <c r="DE42" s="54">
        <f t="shared" si="68"/>
        <v>2</v>
      </c>
      <c r="DF42" s="54">
        <f t="shared" si="73"/>
        <v>2</v>
      </c>
      <c r="DG42" s="54">
        <f t="shared" si="74"/>
        <v>2</v>
      </c>
      <c r="DH42" s="54">
        <f t="shared" si="74"/>
        <v>2</v>
      </c>
      <c r="DI42" s="54">
        <f t="shared" si="74"/>
        <v>2</v>
      </c>
      <c r="DJ42" s="54">
        <f t="shared" si="74"/>
        <v>2</v>
      </c>
      <c r="DK42" s="54">
        <f t="shared" si="74"/>
        <v>2</v>
      </c>
      <c r="DL42" s="54">
        <f t="shared" si="74"/>
        <v>2</v>
      </c>
      <c r="DM42" s="54">
        <f t="shared" si="74"/>
        <v>2</v>
      </c>
      <c r="DN42" s="54">
        <f t="shared" si="74"/>
        <v>2</v>
      </c>
      <c r="DO42" s="54">
        <f t="shared" si="75"/>
        <v>2</v>
      </c>
      <c r="DP42" s="54">
        <f t="shared" si="32"/>
        <v>2</v>
      </c>
      <c r="DQ42" s="54">
        <f t="shared" si="32"/>
        <v>2</v>
      </c>
      <c r="DR42" s="54">
        <f t="shared" si="32"/>
        <v>2</v>
      </c>
      <c r="DS42" s="54">
        <f t="shared" si="32"/>
        <v>2</v>
      </c>
      <c r="DT42" s="54">
        <f t="shared" si="32"/>
        <v>2</v>
      </c>
      <c r="DU42" s="54">
        <f t="shared" si="32"/>
        <v>2</v>
      </c>
      <c r="DV42" s="54">
        <f t="shared" si="32"/>
        <v>2</v>
      </c>
      <c r="DW42" s="54">
        <f t="shared" si="32"/>
        <v>2</v>
      </c>
    </row>
    <row r="43" spans="1:127" ht="14" x14ac:dyDescent="0.3">
      <c r="A43" s="30">
        <f>入力シート_1・2・ジクロロエタン!Q21</f>
        <v>0.4</v>
      </c>
      <c r="B43" s="31" t="s">
        <v>138</v>
      </c>
      <c r="C43" s="496" t="s">
        <v>126</v>
      </c>
      <c r="D43" s="496"/>
      <c r="E43" s="496"/>
      <c r="F43" s="292" t="s">
        <v>140</v>
      </c>
      <c r="G43" s="25">
        <f>IF(A43="",0.2,A43)</f>
        <v>0.4</v>
      </c>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36"/>
      <c r="BR43" s="36"/>
      <c r="BS43" s="36"/>
      <c r="BT43" s="36"/>
      <c r="BU43" s="36"/>
      <c r="BV43" s="36"/>
      <c r="BW43" s="36"/>
      <c r="BX43" s="36"/>
      <c r="BY43" s="36"/>
      <c r="BZ43" s="36"/>
      <c r="CA43" s="36"/>
      <c r="CB43" s="36"/>
      <c r="CC43" s="36"/>
      <c r="CD43" s="36"/>
      <c r="CE43" s="36"/>
      <c r="CF43" s="36"/>
      <c r="CG43" s="36"/>
      <c r="CH43" s="36"/>
      <c r="CI43" s="36"/>
      <c r="CJ43" s="36"/>
      <c r="CK43" s="36"/>
      <c r="CL43" s="36"/>
      <c r="CM43" s="36"/>
      <c r="CN43" s="36"/>
      <c r="CO43" s="36"/>
      <c r="CP43" s="36"/>
      <c r="CQ43" s="36"/>
      <c r="CR43" s="36"/>
      <c r="CS43" s="36"/>
      <c r="CT43" s="36"/>
      <c r="CU43" s="36"/>
      <c r="CV43" s="36"/>
      <c r="CW43" s="36"/>
      <c r="CX43" s="36"/>
      <c r="CY43" s="36"/>
      <c r="CZ43" s="36"/>
      <c r="DA43" s="36"/>
      <c r="DB43" s="36"/>
      <c r="DC43" s="36"/>
      <c r="DD43" s="36"/>
      <c r="DE43" s="36"/>
      <c r="DF43" s="36"/>
      <c r="DG43" s="36"/>
      <c r="DH43" s="36"/>
      <c r="DI43" s="36"/>
      <c r="DJ43" s="36"/>
      <c r="DK43" s="36"/>
      <c r="DL43" s="36"/>
      <c r="DM43" s="36"/>
      <c r="DN43" s="36"/>
      <c r="DO43" s="36"/>
      <c r="DP43" s="36"/>
      <c r="DQ43" s="36"/>
      <c r="DR43" s="36"/>
      <c r="DS43" s="36"/>
      <c r="DT43" s="36"/>
      <c r="DU43" s="36"/>
      <c r="DV43" s="36"/>
      <c r="DW43" s="36"/>
    </row>
    <row r="44" spans="1:127" ht="14" x14ac:dyDescent="0.3">
      <c r="A44" s="16">
        <f>入力シート_1・2・ジクロロエタン!Q10</f>
        <v>1.7000000000000001E-2</v>
      </c>
      <c r="B44" s="32" t="s">
        <v>88</v>
      </c>
      <c r="C44" s="493" t="s">
        <v>89</v>
      </c>
      <c r="D44" s="493"/>
      <c r="E44" s="493"/>
      <c r="F44" s="291" t="s">
        <v>90</v>
      </c>
      <c r="G44" s="33">
        <f>IF(A44="",IF(G45*G46&gt;0,G45*G46,G43),A44)</f>
        <v>1.7000000000000001E-2</v>
      </c>
      <c r="J44" s="51">
        <f t="shared" ref="J44:J51" si="76">G44</f>
        <v>1.7000000000000001E-2</v>
      </c>
      <c r="K44" s="51">
        <f t="shared" ref="K44:N52" si="77">+J44</f>
        <v>1.7000000000000001E-2</v>
      </c>
      <c r="L44" s="51">
        <f t="shared" si="77"/>
        <v>1.7000000000000001E-2</v>
      </c>
      <c r="M44" s="51">
        <f t="shared" si="77"/>
        <v>1.7000000000000001E-2</v>
      </c>
      <c r="N44" s="51">
        <f t="shared" si="77"/>
        <v>1.7000000000000001E-2</v>
      </c>
      <c r="O44" s="51">
        <f t="shared" ref="O44:Q52" si="78">+J44</f>
        <v>1.7000000000000001E-2</v>
      </c>
      <c r="P44" s="51">
        <f t="shared" si="78"/>
        <v>1.7000000000000001E-2</v>
      </c>
      <c r="Q44" s="51">
        <f t="shared" si="78"/>
        <v>1.7000000000000001E-2</v>
      </c>
      <c r="R44" s="51">
        <f t="shared" ref="R44:T52" si="79">+L44</f>
        <v>1.7000000000000001E-2</v>
      </c>
      <c r="S44" s="51">
        <f t="shared" si="79"/>
        <v>1.7000000000000001E-2</v>
      </c>
      <c r="T44" s="51">
        <f t="shared" si="79"/>
        <v>1.7000000000000001E-2</v>
      </c>
      <c r="U44" s="51">
        <f t="shared" si="70"/>
        <v>1.7000000000000001E-2</v>
      </c>
      <c r="V44" s="51">
        <f>+U44</f>
        <v>1.7000000000000001E-2</v>
      </c>
      <c r="W44" s="51">
        <f t="shared" ref="W44:AG44" si="80">+V44</f>
        <v>1.7000000000000001E-2</v>
      </c>
      <c r="X44" s="51">
        <f t="shared" si="80"/>
        <v>1.7000000000000001E-2</v>
      </c>
      <c r="Y44" s="51">
        <f t="shared" si="80"/>
        <v>1.7000000000000001E-2</v>
      </c>
      <c r="Z44" s="51">
        <f t="shared" si="80"/>
        <v>1.7000000000000001E-2</v>
      </c>
      <c r="AA44" s="51">
        <f t="shared" si="80"/>
        <v>1.7000000000000001E-2</v>
      </c>
      <c r="AB44" s="51">
        <f t="shared" si="80"/>
        <v>1.7000000000000001E-2</v>
      </c>
      <c r="AC44" s="51">
        <f t="shared" si="80"/>
        <v>1.7000000000000001E-2</v>
      </c>
      <c r="AD44" s="51">
        <f t="shared" si="80"/>
        <v>1.7000000000000001E-2</v>
      </c>
      <c r="AE44" s="51">
        <f t="shared" si="80"/>
        <v>1.7000000000000001E-2</v>
      </c>
      <c r="AF44" s="51">
        <f t="shared" si="80"/>
        <v>1.7000000000000001E-2</v>
      </c>
      <c r="AG44" s="51">
        <f t="shared" si="80"/>
        <v>1.7000000000000001E-2</v>
      </c>
      <c r="AH44" s="51">
        <f t="shared" ref="AH44:AJ52" si="81">+AC44</f>
        <v>1.7000000000000001E-2</v>
      </c>
      <c r="AI44" s="51">
        <f t="shared" si="81"/>
        <v>1.7000000000000001E-2</v>
      </c>
      <c r="AJ44" s="51">
        <f t="shared" si="81"/>
        <v>1.7000000000000001E-2</v>
      </c>
      <c r="AK44" s="51">
        <f t="shared" ref="AK44:AM52" si="82">+AE44</f>
        <v>1.7000000000000001E-2</v>
      </c>
      <c r="AL44" s="51">
        <f t="shared" si="82"/>
        <v>1.7000000000000001E-2</v>
      </c>
      <c r="AM44" s="51">
        <f t="shared" si="82"/>
        <v>1.7000000000000001E-2</v>
      </c>
      <c r="AN44" s="51">
        <f t="shared" ref="AN44:BA52" si="83">+AM44</f>
        <v>1.7000000000000001E-2</v>
      </c>
      <c r="AO44" s="51">
        <f t="shared" si="83"/>
        <v>1.7000000000000001E-2</v>
      </c>
      <c r="AP44" s="51">
        <f t="shared" si="83"/>
        <v>1.7000000000000001E-2</v>
      </c>
      <c r="AQ44" s="51">
        <f t="shared" si="83"/>
        <v>1.7000000000000001E-2</v>
      </c>
      <c r="AR44" s="51">
        <f t="shared" si="83"/>
        <v>1.7000000000000001E-2</v>
      </c>
      <c r="AS44" s="51">
        <f t="shared" si="83"/>
        <v>1.7000000000000001E-2</v>
      </c>
      <c r="AT44" s="51">
        <f t="shared" si="83"/>
        <v>1.7000000000000001E-2</v>
      </c>
      <c r="AU44" s="51">
        <f t="shared" si="83"/>
        <v>1.7000000000000001E-2</v>
      </c>
      <c r="AV44" s="51">
        <f t="shared" si="83"/>
        <v>1.7000000000000001E-2</v>
      </c>
      <c r="AW44" s="51">
        <f t="shared" si="83"/>
        <v>1.7000000000000001E-2</v>
      </c>
      <c r="AX44" s="51">
        <f t="shared" si="83"/>
        <v>1.7000000000000001E-2</v>
      </c>
      <c r="AY44" s="51">
        <f t="shared" si="83"/>
        <v>1.7000000000000001E-2</v>
      </c>
      <c r="AZ44" s="51">
        <f t="shared" si="83"/>
        <v>1.7000000000000001E-2</v>
      </c>
      <c r="BA44" s="51">
        <f>+AZ44</f>
        <v>1.7000000000000001E-2</v>
      </c>
      <c r="BB44" s="51">
        <f t="shared" ref="BB44:BF52" si="84">+BA44</f>
        <v>1.7000000000000001E-2</v>
      </c>
      <c r="BC44" s="51">
        <f t="shared" si="84"/>
        <v>1.7000000000000001E-2</v>
      </c>
      <c r="BD44" s="51">
        <f t="shared" si="84"/>
        <v>1.7000000000000001E-2</v>
      </c>
      <c r="BE44" s="51">
        <f t="shared" si="84"/>
        <v>1.7000000000000001E-2</v>
      </c>
      <c r="BF44" s="51">
        <f t="shared" si="84"/>
        <v>1.7000000000000001E-2</v>
      </c>
      <c r="BG44" s="51">
        <f t="shared" ref="BG44:BH52" si="85">+BE44</f>
        <v>1.7000000000000001E-2</v>
      </c>
      <c r="BH44" s="51">
        <f t="shared" si="85"/>
        <v>1.7000000000000001E-2</v>
      </c>
      <c r="BI44" s="51">
        <f t="shared" ref="BI44:BJ52" si="86">+BH44</f>
        <v>1.7000000000000001E-2</v>
      </c>
      <c r="BJ44" s="51">
        <f t="shared" si="86"/>
        <v>1.7000000000000001E-2</v>
      </c>
      <c r="BK44" s="51">
        <f t="shared" ref="BK44:BK52" si="87">+AZ44</f>
        <v>1.7000000000000001E-2</v>
      </c>
      <c r="BL44" s="51">
        <f t="shared" ref="BL44:BO52" si="88">+BK44</f>
        <v>1.7000000000000001E-2</v>
      </c>
      <c r="BM44" s="51">
        <f t="shared" si="88"/>
        <v>1.7000000000000001E-2</v>
      </c>
      <c r="BN44" s="51">
        <f t="shared" si="88"/>
        <v>1.7000000000000001E-2</v>
      </c>
      <c r="BO44" s="51">
        <f t="shared" si="88"/>
        <v>1.7000000000000001E-2</v>
      </c>
      <c r="BP44" s="51">
        <f t="shared" ref="BP44:BP52" si="89">+BE44</f>
        <v>1.7000000000000001E-2</v>
      </c>
      <c r="BQ44" s="51">
        <f t="shared" ref="BQ44:BT52" si="90">+BP44</f>
        <v>1.7000000000000001E-2</v>
      </c>
      <c r="BR44" s="51">
        <f t="shared" si="90"/>
        <v>1.7000000000000001E-2</v>
      </c>
      <c r="BS44" s="51">
        <f t="shared" si="90"/>
        <v>1.7000000000000001E-2</v>
      </c>
      <c r="BT44" s="51">
        <f t="shared" si="90"/>
        <v>1.7000000000000001E-2</v>
      </c>
      <c r="BU44" s="51">
        <f t="shared" ref="BU44:BU52" si="91">+BJ44</f>
        <v>1.7000000000000001E-2</v>
      </c>
      <c r="BV44" s="51">
        <f t="shared" ref="BV44:BV52" si="92">+BU44</f>
        <v>1.7000000000000001E-2</v>
      </c>
      <c r="BW44" s="51">
        <f t="shared" ref="BW44:BX52" si="93">+BU44</f>
        <v>1.7000000000000001E-2</v>
      </c>
      <c r="BX44" s="51">
        <f t="shared" si="93"/>
        <v>1.7000000000000001E-2</v>
      </c>
      <c r="BY44" s="51">
        <f t="shared" ref="BY44:CB52" si="94">+BX44</f>
        <v>1.7000000000000001E-2</v>
      </c>
      <c r="BZ44" s="51">
        <f t="shared" si="94"/>
        <v>1.7000000000000001E-2</v>
      </c>
      <c r="CA44" s="51">
        <f t="shared" si="94"/>
        <v>1.7000000000000001E-2</v>
      </c>
      <c r="CB44" s="51">
        <f t="shared" si="94"/>
        <v>1.7000000000000001E-2</v>
      </c>
      <c r="CC44" s="51">
        <f t="shared" ref="CC44:CD52" si="95">+CA44</f>
        <v>1.7000000000000001E-2</v>
      </c>
      <c r="CD44" s="51">
        <f t="shared" si="95"/>
        <v>1.7000000000000001E-2</v>
      </c>
      <c r="CE44" s="51">
        <f t="shared" ref="CE44:CE52" si="96">+CD44</f>
        <v>1.7000000000000001E-2</v>
      </c>
      <c r="CF44" s="51">
        <f t="shared" ref="CF44:CF52" si="97">+BA44</f>
        <v>1.7000000000000001E-2</v>
      </c>
      <c r="CG44" s="51">
        <f t="shared" ref="CG44:CG52" si="98">+BA44</f>
        <v>1.7000000000000001E-2</v>
      </c>
      <c r="CH44" s="51">
        <f t="shared" ref="CH44:CQ52" si="99">+BA44</f>
        <v>1.7000000000000001E-2</v>
      </c>
      <c r="CI44" s="51">
        <f t="shared" si="99"/>
        <v>1.7000000000000001E-2</v>
      </c>
      <c r="CJ44" s="51">
        <f t="shared" si="99"/>
        <v>1.7000000000000001E-2</v>
      </c>
      <c r="CK44" s="51">
        <f t="shared" si="99"/>
        <v>1.7000000000000001E-2</v>
      </c>
      <c r="CL44" s="51">
        <f t="shared" si="99"/>
        <v>1.7000000000000001E-2</v>
      </c>
      <c r="CM44" s="51">
        <f t="shared" si="99"/>
        <v>1.7000000000000001E-2</v>
      </c>
      <c r="CN44" s="51">
        <f t="shared" si="99"/>
        <v>1.7000000000000001E-2</v>
      </c>
      <c r="CO44" s="51">
        <f t="shared" si="99"/>
        <v>1.7000000000000001E-2</v>
      </c>
      <c r="CP44" s="51">
        <f t="shared" si="99"/>
        <v>1.7000000000000001E-2</v>
      </c>
      <c r="CQ44" s="51">
        <f t="shared" si="99"/>
        <v>1.7000000000000001E-2</v>
      </c>
      <c r="CR44" s="51">
        <f t="shared" ref="CR44:CS52" si="100">+BU44</f>
        <v>1.7000000000000001E-2</v>
      </c>
      <c r="CS44" s="51">
        <f t="shared" si="100"/>
        <v>1.7000000000000001E-2</v>
      </c>
      <c r="CT44" s="51">
        <f t="shared" ref="CT44:CU52" si="101">+BX44</f>
        <v>1.7000000000000001E-2</v>
      </c>
      <c r="CU44" s="51">
        <f t="shared" si="101"/>
        <v>1.7000000000000001E-2</v>
      </c>
      <c r="CV44" s="51">
        <f t="shared" ref="CV44:CW52" si="102">+BU44</f>
        <v>1.7000000000000001E-2</v>
      </c>
      <c r="CW44" s="51">
        <f t="shared" si="102"/>
        <v>1.7000000000000001E-2</v>
      </c>
      <c r="CX44" s="51">
        <f t="shared" ref="CX44:DB52" si="103">+BX44</f>
        <v>1.7000000000000001E-2</v>
      </c>
      <c r="CY44" s="51">
        <f t="shared" si="103"/>
        <v>1.7000000000000001E-2</v>
      </c>
      <c r="CZ44" s="51">
        <f t="shared" si="103"/>
        <v>1.7000000000000001E-2</v>
      </c>
      <c r="DA44" s="51">
        <f t="shared" si="103"/>
        <v>1.7000000000000001E-2</v>
      </c>
      <c r="DB44" s="51">
        <f t="shared" si="103"/>
        <v>1.7000000000000001E-2</v>
      </c>
      <c r="DC44" s="51">
        <f t="shared" ref="DC44:DD52" si="104">+CD44</f>
        <v>1.7000000000000001E-2</v>
      </c>
      <c r="DD44" s="51">
        <f t="shared" si="104"/>
        <v>1.7000000000000001E-2</v>
      </c>
      <c r="DE44" s="51">
        <f t="shared" ref="DE44:DE52" si="105">+CE44</f>
        <v>1.7000000000000001E-2</v>
      </c>
      <c r="DF44" s="51">
        <f t="shared" ref="DF44:DF52" si="106">+BU44</f>
        <v>1.7000000000000001E-2</v>
      </c>
      <c r="DG44" s="51">
        <f t="shared" ref="DG44:DN52" si="107">+DF44</f>
        <v>1.7000000000000001E-2</v>
      </c>
      <c r="DH44" s="51">
        <f t="shared" si="107"/>
        <v>1.7000000000000001E-2</v>
      </c>
      <c r="DI44" s="51">
        <f t="shared" si="107"/>
        <v>1.7000000000000001E-2</v>
      </c>
      <c r="DJ44" s="51">
        <f t="shared" si="107"/>
        <v>1.7000000000000001E-2</v>
      </c>
      <c r="DK44" s="51">
        <f t="shared" si="107"/>
        <v>1.7000000000000001E-2</v>
      </c>
      <c r="DL44" s="51">
        <f t="shared" si="107"/>
        <v>1.7000000000000001E-2</v>
      </c>
      <c r="DM44" s="51">
        <f t="shared" si="107"/>
        <v>1.7000000000000001E-2</v>
      </c>
      <c r="DN44" s="51">
        <f t="shared" si="107"/>
        <v>1.7000000000000001E-2</v>
      </c>
      <c r="DO44" s="51">
        <f t="shared" ref="DO44:DO52" si="108">+DE44</f>
        <v>1.7000000000000001E-2</v>
      </c>
      <c r="DP44" s="51">
        <f t="shared" ref="DP44:DW52" si="109">+DO44</f>
        <v>1.7000000000000001E-2</v>
      </c>
      <c r="DQ44" s="51">
        <f t="shared" si="109"/>
        <v>1.7000000000000001E-2</v>
      </c>
      <c r="DR44" s="51">
        <f t="shared" si="109"/>
        <v>1.7000000000000001E-2</v>
      </c>
      <c r="DS44" s="51">
        <f t="shared" si="109"/>
        <v>1.7000000000000001E-2</v>
      </c>
      <c r="DT44" s="51">
        <f t="shared" si="109"/>
        <v>1.7000000000000001E-2</v>
      </c>
      <c r="DU44" s="51">
        <f t="shared" si="109"/>
        <v>1.7000000000000001E-2</v>
      </c>
      <c r="DV44" s="51">
        <f t="shared" si="109"/>
        <v>1.7000000000000001E-2</v>
      </c>
      <c r="DW44" s="51">
        <f t="shared" si="109"/>
        <v>1.7000000000000001E-2</v>
      </c>
    </row>
    <row r="45" spans="1:127" ht="18" x14ac:dyDescent="0.4">
      <c r="A45" s="16">
        <f>入力シート_1・2・ジクロロエタン!Q11</f>
        <v>17</v>
      </c>
      <c r="B45" s="20" t="s">
        <v>91</v>
      </c>
      <c r="C45" s="493" t="s">
        <v>92</v>
      </c>
      <c r="D45" s="493"/>
      <c r="E45" s="493"/>
      <c r="F45" s="291" t="s">
        <v>93</v>
      </c>
      <c r="G45" s="33">
        <f>IF(A45="",154.9,A45)</f>
        <v>17</v>
      </c>
      <c r="J45" s="51">
        <f t="shared" si="76"/>
        <v>17</v>
      </c>
      <c r="K45" s="51">
        <f t="shared" si="77"/>
        <v>17</v>
      </c>
      <c r="L45" s="51">
        <f t="shared" si="77"/>
        <v>17</v>
      </c>
      <c r="M45" s="51">
        <f t="shared" si="77"/>
        <v>17</v>
      </c>
      <c r="N45" s="51">
        <f t="shared" si="77"/>
        <v>17</v>
      </c>
      <c r="O45" s="51">
        <f t="shared" si="78"/>
        <v>17</v>
      </c>
      <c r="P45" s="51">
        <f t="shared" si="78"/>
        <v>17</v>
      </c>
      <c r="Q45" s="51">
        <f t="shared" si="78"/>
        <v>17</v>
      </c>
      <c r="R45" s="51">
        <f t="shared" si="79"/>
        <v>17</v>
      </c>
      <c r="S45" s="51">
        <f t="shared" si="79"/>
        <v>17</v>
      </c>
      <c r="T45" s="51">
        <f t="shared" si="79"/>
        <v>17</v>
      </c>
      <c r="U45" s="51">
        <f t="shared" si="70"/>
        <v>17</v>
      </c>
      <c r="V45" s="51">
        <f t="shared" ref="V45:AG52" si="110">+U45</f>
        <v>17</v>
      </c>
      <c r="W45" s="51">
        <f t="shared" si="110"/>
        <v>17</v>
      </c>
      <c r="X45" s="51">
        <f t="shared" si="110"/>
        <v>17</v>
      </c>
      <c r="Y45" s="51">
        <f t="shared" si="110"/>
        <v>17</v>
      </c>
      <c r="Z45" s="51">
        <f t="shared" si="110"/>
        <v>17</v>
      </c>
      <c r="AA45" s="51">
        <f t="shared" si="110"/>
        <v>17</v>
      </c>
      <c r="AB45" s="51">
        <f t="shared" si="110"/>
        <v>17</v>
      </c>
      <c r="AC45" s="51">
        <f t="shared" si="110"/>
        <v>17</v>
      </c>
      <c r="AD45" s="51">
        <f t="shared" si="110"/>
        <v>17</v>
      </c>
      <c r="AE45" s="51">
        <f t="shared" si="110"/>
        <v>17</v>
      </c>
      <c r="AF45" s="51">
        <f t="shared" si="110"/>
        <v>17</v>
      </c>
      <c r="AG45" s="51">
        <f t="shared" si="110"/>
        <v>17</v>
      </c>
      <c r="AH45" s="51">
        <f t="shared" si="81"/>
        <v>17</v>
      </c>
      <c r="AI45" s="51">
        <f t="shared" si="81"/>
        <v>17</v>
      </c>
      <c r="AJ45" s="51">
        <f t="shared" si="81"/>
        <v>17</v>
      </c>
      <c r="AK45" s="51">
        <f t="shared" si="82"/>
        <v>17</v>
      </c>
      <c r="AL45" s="51">
        <f t="shared" si="82"/>
        <v>17</v>
      </c>
      <c r="AM45" s="51">
        <f t="shared" si="82"/>
        <v>17</v>
      </c>
      <c r="AN45" s="51">
        <f t="shared" si="83"/>
        <v>17</v>
      </c>
      <c r="AO45" s="51">
        <f t="shared" si="83"/>
        <v>17</v>
      </c>
      <c r="AP45" s="51">
        <f t="shared" si="83"/>
        <v>17</v>
      </c>
      <c r="AQ45" s="51">
        <f t="shared" si="83"/>
        <v>17</v>
      </c>
      <c r="AR45" s="51">
        <f t="shared" si="83"/>
        <v>17</v>
      </c>
      <c r="AS45" s="51">
        <f t="shared" si="83"/>
        <v>17</v>
      </c>
      <c r="AT45" s="51">
        <f t="shared" si="83"/>
        <v>17</v>
      </c>
      <c r="AU45" s="51">
        <f t="shared" si="83"/>
        <v>17</v>
      </c>
      <c r="AV45" s="51">
        <f t="shared" si="83"/>
        <v>17</v>
      </c>
      <c r="AW45" s="51">
        <f t="shared" si="83"/>
        <v>17</v>
      </c>
      <c r="AX45" s="51">
        <f t="shared" si="83"/>
        <v>17</v>
      </c>
      <c r="AY45" s="51">
        <f t="shared" si="83"/>
        <v>17</v>
      </c>
      <c r="AZ45" s="51">
        <f t="shared" si="83"/>
        <v>17</v>
      </c>
      <c r="BA45" s="51">
        <f>+AZ45</f>
        <v>17</v>
      </c>
      <c r="BB45" s="51">
        <f t="shared" si="84"/>
        <v>17</v>
      </c>
      <c r="BC45" s="51">
        <f t="shared" si="84"/>
        <v>17</v>
      </c>
      <c r="BD45" s="51">
        <f t="shared" si="84"/>
        <v>17</v>
      </c>
      <c r="BE45" s="51">
        <f t="shared" si="84"/>
        <v>17</v>
      </c>
      <c r="BF45" s="51">
        <f t="shared" si="84"/>
        <v>17</v>
      </c>
      <c r="BG45" s="51">
        <f t="shared" si="85"/>
        <v>17</v>
      </c>
      <c r="BH45" s="51">
        <f t="shared" si="85"/>
        <v>17</v>
      </c>
      <c r="BI45" s="51">
        <f t="shared" si="86"/>
        <v>17</v>
      </c>
      <c r="BJ45" s="51">
        <f t="shared" si="86"/>
        <v>17</v>
      </c>
      <c r="BK45" s="51">
        <f t="shared" si="87"/>
        <v>17</v>
      </c>
      <c r="BL45" s="51">
        <f t="shared" si="88"/>
        <v>17</v>
      </c>
      <c r="BM45" s="51">
        <f t="shared" si="88"/>
        <v>17</v>
      </c>
      <c r="BN45" s="51">
        <f t="shared" si="88"/>
        <v>17</v>
      </c>
      <c r="BO45" s="51">
        <f t="shared" si="88"/>
        <v>17</v>
      </c>
      <c r="BP45" s="51">
        <f t="shared" si="89"/>
        <v>17</v>
      </c>
      <c r="BQ45" s="51">
        <f t="shared" si="90"/>
        <v>17</v>
      </c>
      <c r="BR45" s="51">
        <f t="shared" si="90"/>
        <v>17</v>
      </c>
      <c r="BS45" s="51">
        <f t="shared" si="90"/>
        <v>17</v>
      </c>
      <c r="BT45" s="51">
        <f t="shared" si="90"/>
        <v>17</v>
      </c>
      <c r="BU45" s="51">
        <f t="shared" si="91"/>
        <v>17</v>
      </c>
      <c r="BV45" s="51">
        <f t="shared" si="92"/>
        <v>17</v>
      </c>
      <c r="BW45" s="51">
        <f t="shared" si="93"/>
        <v>17</v>
      </c>
      <c r="BX45" s="51">
        <f t="shared" si="93"/>
        <v>17</v>
      </c>
      <c r="BY45" s="51">
        <f t="shared" si="94"/>
        <v>17</v>
      </c>
      <c r="BZ45" s="51">
        <f t="shared" si="94"/>
        <v>17</v>
      </c>
      <c r="CA45" s="51">
        <f t="shared" si="94"/>
        <v>17</v>
      </c>
      <c r="CB45" s="51">
        <f t="shared" si="94"/>
        <v>17</v>
      </c>
      <c r="CC45" s="51">
        <f t="shared" si="95"/>
        <v>17</v>
      </c>
      <c r="CD45" s="51">
        <f t="shared" si="95"/>
        <v>17</v>
      </c>
      <c r="CE45" s="51">
        <f t="shared" si="96"/>
        <v>17</v>
      </c>
      <c r="CF45" s="51">
        <f t="shared" si="97"/>
        <v>17</v>
      </c>
      <c r="CG45" s="51">
        <f t="shared" si="98"/>
        <v>17</v>
      </c>
      <c r="CH45" s="51">
        <f t="shared" si="99"/>
        <v>17</v>
      </c>
      <c r="CI45" s="51">
        <f t="shared" si="99"/>
        <v>17</v>
      </c>
      <c r="CJ45" s="51">
        <f t="shared" si="99"/>
        <v>17</v>
      </c>
      <c r="CK45" s="51">
        <f t="shared" si="99"/>
        <v>17</v>
      </c>
      <c r="CL45" s="51">
        <f t="shared" si="99"/>
        <v>17</v>
      </c>
      <c r="CM45" s="51">
        <f t="shared" si="99"/>
        <v>17</v>
      </c>
      <c r="CN45" s="51">
        <f t="shared" si="99"/>
        <v>17</v>
      </c>
      <c r="CO45" s="51">
        <f t="shared" si="99"/>
        <v>17</v>
      </c>
      <c r="CP45" s="51">
        <f t="shared" si="99"/>
        <v>17</v>
      </c>
      <c r="CQ45" s="51">
        <f t="shared" si="99"/>
        <v>17</v>
      </c>
      <c r="CR45" s="51">
        <f t="shared" si="100"/>
        <v>17</v>
      </c>
      <c r="CS45" s="51">
        <f t="shared" si="100"/>
        <v>17</v>
      </c>
      <c r="CT45" s="51">
        <f t="shared" si="101"/>
        <v>17</v>
      </c>
      <c r="CU45" s="51">
        <f t="shared" si="101"/>
        <v>17</v>
      </c>
      <c r="CV45" s="51">
        <f t="shared" si="102"/>
        <v>17</v>
      </c>
      <c r="CW45" s="51">
        <f t="shared" si="102"/>
        <v>17</v>
      </c>
      <c r="CX45" s="51">
        <f t="shared" si="103"/>
        <v>17</v>
      </c>
      <c r="CY45" s="51">
        <f t="shared" si="103"/>
        <v>17</v>
      </c>
      <c r="CZ45" s="51">
        <f t="shared" si="103"/>
        <v>17</v>
      </c>
      <c r="DA45" s="51">
        <f t="shared" si="103"/>
        <v>17</v>
      </c>
      <c r="DB45" s="51">
        <f t="shared" si="103"/>
        <v>17</v>
      </c>
      <c r="DC45" s="51">
        <f t="shared" si="104"/>
        <v>17</v>
      </c>
      <c r="DD45" s="51">
        <f t="shared" si="104"/>
        <v>17</v>
      </c>
      <c r="DE45" s="51">
        <f t="shared" si="105"/>
        <v>17</v>
      </c>
      <c r="DF45" s="51">
        <f t="shared" si="106"/>
        <v>17</v>
      </c>
      <c r="DG45" s="51">
        <f t="shared" si="107"/>
        <v>17</v>
      </c>
      <c r="DH45" s="51">
        <f t="shared" si="107"/>
        <v>17</v>
      </c>
      <c r="DI45" s="51">
        <f t="shared" si="107"/>
        <v>17</v>
      </c>
      <c r="DJ45" s="51">
        <f t="shared" si="107"/>
        <v>17</v>
      </c>
      <c r="DK45" s="51">
        <f t="shared" si="107"/>
        <v>17</v>
      </c>
      <c r="DL45" s="51">
        <f t="shared" si="107"/>
        <v>17</v>
      </c>
      <c r="DM45" s="51">
        <f t="shared" si="107"/>
        <v>17</v>
      </c>
      <c r="DN45" s="51">
        <f t="shared" si="107"/>
        <v>17</v>
      </c>
      <c r="DO45" s="51">
        <f t="shared" si="108"/>
        <v>17</v>
      </c>
      <c r="DP45" s="51">
        <f t="shared" si="109"/>
        <v>17</v>
      </c>
      <c r="DQ45" s="51">
        <f t="shared" si="109"/>
        <v>17</v>
      </c>
      <c r="DR45" s="51">
        <f t="shared" si="109"/>
        <v>17</v>
      </c>
      <c r="DS45" s="51">
        <f t="shared" si="109"/>
        <v>17</v>
      </c>
      <c r="DT45" s="51">
        <f t="shared" si="109"/>
        <v>17</v>
      </c>
      <c r="DU45" s="51">
        <f t="shared" si="109"/>
        <v>17</v>
      </c>
      <c r="DV45" s="51">
        <f t="shared" si="109"/>
        <v>17</v>
      </c>
      <c r="DW45" s="51">
        <f t="shared" si="109"/>
        <v>17</v>
      </c>
    </row>
    <row r="46" spans="1:127" ht="18" x14ac:dyDescent="0.4">
      <c r="A46" s="16"/>
      <c r="B46" s="20" t="s">
        <v>94</v>
      </c>
      <c r="C46" s="493" t="s">
        <v>95</v>
      </c>
      <c r="D46" s="493"/>
      <c r="E46" s="493"/>
      <c r="F46" s="291" t="s">
        <v>96</v>
      </c>
      <c r="G46" s="33">
        <f>IF(A46="",0.001,A46)</f>
        <v>1E-3</v>
      </c>
      <c r="J46" s="51">
        <f t="shared" si="76"/>
        <v>1E-3</v>
      </c>
      <c r="K46" s="51">
        <f t="shared" si="77"/>
        <v>1E-3</v>
      </c>
      <c r="L46" s="51">
        <f t="shared" si="77"/>
        <v>1E-3</v>
      </c>
      <c r="M46" s="51">
        <f t="shared" si="77"/>
        <v>1E-3</v>
      </c>
      <c r="N46" s="51">
        <f t="shared" si="77"/>
        <v>1E-3</v>
      </c>
      <c r="O46" s="51">
        <f t="shared" si="78"/>
        <v>1E-3</v>
      </c>
      <c r="P46" s="51">
        <f t="shared" si="78"/>
        <v>1E-3</v>
      </c>
      <c r="Q46" s="51">
        <f t="shared" si="78"/>
        <v>1E-3</v>
      </c>
      <c r="R46" s="51">
        <f t="shared" si="79"/>
        <v>1E-3</v>
      </c>
      <c r="S46" s="51">
        <f t="shared" si="79"/>
        <v>1E-3</v>
      </c>
      <c r="T46" s="51">
        <f t="shared" si="79"/>
        <v>1E-3</v>
      </c>
      <c r="U46" s="51">
        <f t="shared" si="70"/>
        <v>1E-3</v>
      </c>
      <c r="V46" s="51">
        <f t="shared" si="110"/>
        <v>1E-3</v>
      </c>
      <c r="W46" s="51">
        <f t="shared" si="110"/>
        <v>1E-3</v>
      </c>
      <c r="X46" s="51">
        <f t="shared" si="110"/>
        <v>1E-3</v>
      </c>
      <c r="Y46" s="51">
        <f t="shared" si="110"/>
        <v>1E-3</v>
      </c>
      <c r="Z46" s="51">
        <f t="shared" si="110"/>
        <v>1E-3</v>
      </c>
      <c r="AA46" s="51">
        <f t="shared" si="110"/>
        <v>1E-3</v>
      </c>
      <c r="AB46" s="51">
        <f t="shared" si="110"/>
        <v>1E-3</v>
      </c>
      <c r="AC46" s="51">
        <f t="shared" si="110"/>
        <v>1E-3</v>
      </c>
      <c r="AD46" s="51">
        <f t="shared" si="110"/>
        <v>1E-3</v>
      </c>
      <c r="AE46" s="51">
        <f t="shared" si="110"/>
        <v>1E-3</v>
      </c>
      <c r="AF46" s="51">
        <f t="shared" si="110"/>
        <v>1E-3</v>
      </c>
      <c r="AG46" s="51">
        <f t="shared" si="110"/>
        <v>1E-3</v>
      </c>
      <c r="AH46" s="51">
        <f t="shared" si="81"/>
        <v>1E-3</v>
      </c>
      <c r="AI46" s="51">
        <f t="shared" si="81"/>
        <v>1E-3</v>
      </c>
      <c r="AJ46" s="51">
        <f t="shared" si="81"/>
        <v>1E-3</v>
      </c>
      <c r="AK46" s="51">
        <f t="shared" si="82"/>
        <v>1E-3</v>
      </c>
      <c r="AL46" s="51">
        <f t="shared" si="82"/>
        <v>1E-3</v>
      </c>
      <c r="AM46" s="51">
        <f t="shared" si="82"/>
        <v>1E-3</v>
      </c>
      <c r="AN46" s="51">
        <f t="shared" si="83"/>
        <v>1E-3</v>
      </c>
      <c r="AO46" s="51">
        <f t="shared" si="83"/>
        <v>1E-3</v>
      </c>
      <c r="AP46" s="51">
        <f t="shared" si="83"/>
        <v>1E-3</v>
      </c>
      <c r="AQ46" s="51">
        <f t="shared" si="83"/>
        <v>1E-3</v>
      </c>
      <c r="AR46" s="51">
        <f t="shared" si="83"/>
        <v>1E-3</v>
      </c>
      <c r="AS46" s="51">
        <f t="shared" si="83"/>
        <v>1E-3</v>
      </c>
      <c r="AT46" s="51">
        <f t="shared" si="83"/>
        <v>1E-3</v>
      </c>
      <c r="AU46" s="51">
        <f t="shared" si="83"/>
        <v>1E-3</v>
      </c>
      <c r="AV46" s="51">
        <f t="shared" si="83"/>
        <v>1E-3</v>
      </c>
      <c r="AW46" s="51">
        <f t="shared" si="83"/>
        <v>1E-3</v>
      </c>
      <c r="AX46" s="51">
        <f t="shared" si="83"/>
        <v>1E-3</v>
      </c>
      <c r="AY46" s="51">
        <f t="shared" si="83"/>
        <v>1E-3</v>
      </c>
      <c r="AZ46" s="51">
        <f t="shared" si="83"/>
        <v>1E-3</v>
      </c>
      <c r="BA46" s="51">
        <f t="shared" si="83"/>
        <v>1E-3</v>
      </c>
      <c r="BB46" s="51">
        <f t="shared" si="84"/>
        <v>1E-3</v>
      </c>
      <c r="BC46" s="51">
        <f t="shared" si="84"/>
        <v>1E-3</v>
      </c>
      <c r="BD46" s="51">
        <f t="shared" si="84"/>
        <v>1E-3</v>
      </c>
      <c r="BE46" s="51">
        <f t="shared" si="84"/>
        <v>1E-3</v>
      </c>
      <c r="BF46" s="51">
        <f t="shared" si="84"/>
        <v>1E-3</v>
      </c>
      <c r="BG46" s="51">
        <f t="shared" si="85"/>
        <v>1E-3</v>
      </c>
      <c r="BH46" s="51">
        <f t="shared" si="85"/>
        <v>1E-3</v>
      </c>
      <c r="BI46" s="51">
        <f t="shared" si="86"/>
        <v>1E-3</v>
      </c>
      <c r="BJ46" s="51">
        <f t="shared" si="86"/>
        <v>1E-3</v>
      </c>
      <c r="BK46" s="51">
        <f t="shared" si="87"/>
        <v>1E-3</v>
      </c>
      <c r="BL46" s="51">
        <f t="shared" si="88"/>
        <v>1E-3</v>
      </c>
      <c r="BM46" s="51">
        <f t="shared" si="88"/>
        <v>1E-3</v>
      </c>
      <c r="BN46" s="51">
        <f t="shared" si="88"/>
        <v>1E-3</v>
      </c>
      <c r="BO46" s="51">
        <f t="shared" si="88"/>
        <v>1E-3</v>
      </c>
      <c r="BP46" s="51">
        <f t="shared" si="89"/>
        <v>1E-3</v>
      </c>
      <c r="BQ46" s="51">
        <f t="shared" si="90"/>
        <v>1E-3</v>
      </c>
      <c r="BR46" s="51">
        <f t="shared" si="90"/>
        <v>1E-3</v>
      </c>
      <c r="BS46" s="51">
        <f t="shared" si="90"/>
        <v>1E-3</v>
      </c>
      <c r="BT46" s="51">
        <f t="shared" si="90"/>
        <v>1E-3</v>
      </c>
      <c r="BU46" s="51">
        <f t="shared" si="91"/>
        <v>1E-3</v>
      </c>
      <c r="BV46" s="51">
        <f t="shared" si="92"/>
        <v>1E-3</v>
      </c>
      <c r="BW46" s="51">
        <f t="shared" si="93"/>
        <v>1E-3</v>
      </c>
      <c r="BX46" s="51">
        <f t="shared" si="93"/>
        <v>1E-3</v>
      </c>
      <c r="BY46" s="51">
        <f t="shared" si="94"/>
        <v>1E-3</v>
      </c>
      <c r="BZ46" s="51">
        <f t="shared" si="94"/>
        <v>1E-3</v>
      </c>
      <c r="CA46" s="51">
        <f t="shared" si="94"/>
        <v>1E-3</v>
      </c>
      <c r="CB46" s="51">
        <f t="shared" si="94"/>
        <v>1E-3</v>
      </c>
      <c r="CC46" s="51">
        <f t="shared" si="95"/>
        <v>1E-3</v>
      </c>
      <c r="CD46" s="51">
        <f t="shared" si="95"/>
        <v>1E-3</v>
      </c>
      <c r="CE46" s="51">
        <f t="shared" si="96"/>
        <v>1E-3</v>
      </c>
      <c r="CF46" s="51">
        <f t="shared" si="97"/>
        <v>1E-3</v>
      </c>
      <c r="CG46" s="51">
        <f t="shared" si="98"/>
        <v>1E-3</v>
      </c>
      <c r="CH46" s="51">
        <f t="shared" si="99"/>
        <v>1E-3</v>
      </c>
      <c r="CI46" s="51">
        <f t="shared" si="99"/>
        <v>1E-3</v>
      </c>
      <c r="CJ46" s="51">
        <f t="shared" si="99"/>
        <v>1E-3</v>
      </c>
      <c r="CK46" s="51">
        <f t="shared" si="99"/>
        <v>1E-3</v>
      </c>
      <c r="CL46" s="51">
        <f t="shared" si="99"/>
        <v>1E-3</v>
      </c>
      <c r="CM46" s="51">
        <f t="shared" si="99"/>
        <v>1E-3</v>
      </c>
      <c r="CN46" s="51">
        <f t="shared" si="99"/>
        <v>1E-3</v>
      </c>
      <c r="CO46" s="51">
        <f t="shared" si="99"/>
        <v>1E-3</v>
      </c>
      <c r="CP46" s="51">
        <f t="shared" si="99"/>
        <v>1E-3</v>
      </c>
      <c r="CQ46" s="51">
        <f t="shared" si="99"/>
        <v>1E-3</v>
      </c>
      <c r="CR46" s="51">
        <f t="shared" si="100"/>
        <v>1E-3</v>
      </c>
      <c r="CS46" s="51">
        <f t="shared" si="100"/>
        <v>1E-3</v>
      </c>
      <c r="CT46" s="51">
        <f t="shared" si="101"/>
        <v>1E-3</v>
      </c>
      <c r="CU46" s="51">
        <f t="shared" si="101"/>
        <v>1E-3</v>
      </c>
      <c r="CV46" s="51">
        <f t="shared" si="102"/>
        <v>1E-3</v>
      </c>
      <c r="CW46" s="51">
        <f t="shared" si="102"/>
        <v>1E-3</v>
      </c>
      <c r="CX46" s="51">
        <f t="shared" si="103"/>
        <v>1E-3</v>
      </c>
      <c r="CY46" s="51">
        <f t="shared" si="103"/>
        <v>1E-3</v>
      </c>
      <c r="CZ46" s="51">
        <f t="shared" si="103"/>
        <v>1E-3</v>
      </c>
      <c r="DA46" s="51">
        <f t="shared" si="103"/>
        <v>1E-3</v>
      </c>
      <c r="DB46" s="51">
        <f t="shared" si="103"/>
        <v>1E-3</v>
      </c>
      <c r="DC46" s="51">
        <f t="shared" si="104"/>
        <v>1E-3</v>
      </c>
      <c r="DD46" s="51">
        <f t="shared" si="104"/>
        <v>1E-3</v>
      </c>
      <c r="DE46" s="51">
        <f t="shared" si="105"/>
        <v>1E-3</v>
      </c>
      <c r="DF46" s="51">
        <f t="shared" si="106"/>
        <v>1E-3</v>
      </c>
      <c r="DG46" s="51">
        <f t="shared" si="107"/>
        <v>1E-3</v>
      </c>
      <c r="DH46" s="51">
        <f t="shared" si="107"/>
        <v>1E-3</v>
      </c>
      <c r="DI46" s="51">
        <f t="shared" si="107"/>
        <v>1E-3</v>
      </c>
      <c r="DJ46" s="51">
        <f t="shared" si="107"/>
        <v>1E-3</v>
      </c>
      <c r="DK46" s="51">
        <f t="shared" si="107"/>
        <v>1E-3</v>
      </c>
      <c r="DL46" s="51">
        <f t="shared" si="107"/>
        <v>1E-3</v>
      </c>
      <c r="DM46" s="51">
        <f t="shared" si="107"/>
        <v>1E-3</v>
      </c>
      <c r="DN46" s="51">
        <f t="shared" si="107"/>
        <v>1E-3</v>
      </c>
      <c r="DO46" s="51">
        <f t="shared" si="108"/>
        <v>1E-3</v>
      </c>
      <c r="DP46" s="51">
        <f t="shared" si="109"/>
        <v>1E-3</v>
      </c>
      <c r="DQ46" s="51">
        <f t="shared" si="109"/>
        <v>1E-3</v>
      </c>
      <c r="DR46" s="51">
        <f t="shared" si="109"/>
        <v>1E-3</v>
      </c>
      <c r="DS46" s="51">
        <f t="shared" si="109"/>
        <v>1E-3</v>
      </c>
      <c r="DT46" s="51">
        <f t="shared" si="109"/>
        <v>1E-3</v>
      </c>
      <c r="DU46" s="51">
        <f t="shared" si="109"/>
        <v>1E-3</v>
      </c>
      <c r="DV46" s="51">
        <f t="shared" si="109"/>
        <v>1E-3</v>
      </c>
      <c r="DW46" s="51">
        <f t="shared" si="109"/>
        <v>1E-3</v>
      </c>
    </row>
    <row r="47" spans="1:127" ht="18" x14ac:dyDescent="0.2">
      <c r="A47" s="19"/>
      <c r="B47" s="23" t="s">
        <v>97</v>
      </c>
      <c r="C47" s="494" t="s">
        <v>98</v>
      </c>
      <c r="D47" s="495"/>
      <c r="E47" s="492"/>
      <c r="F47" s="1" t="s">
        <v>99</v>
      </c>
      <c r="G47" s="34">
        <f>IF(G42=0,0,LN(2)/G42)</f>
        <v>0.34657359027997264</v>
      </c>
      <c r="J47" s="51">
        <f t="shared" si="76"/>
        <v>0.34657359027997264</v>
      </c>
      <c r="K47" s="51">
        <f t="shared" si="77"/>
        <v>0.34657359027997264</v>
      </c>
      <c r="L47" s="51">
        <f t="shared" si="77"/>
        <v>0.34657359027997264</v>
      </c>
      <c r="M47" s="51">
        <f t="shared" si="77"/>
        <v>0.34657359027997264</v>
      </c>
      <c r="N47" s="51">
        <f t="shared" si="77"/>
        <v>0.34657359027997264</v>
      </c>
      <c r="O47" s="51">
        <f t="shared" si="78"/>
        <v>0.34657359027997264</v>
      </c>
      <c r="P47" s="51">
        <f t="shared" si="78"/>
        <v>0.34657359027997264</v>
      </c>
      <c r="Q47" s="51">
        <f t="shared" si="78"/>
        <v>0.34657359027997264</v>
      </c>
      <c r="R47" s="51">
        <f t="shared" si="79"/>
        <v>0.34657359027997264</v>
      </c>
      <c r="S47" s="51">
        <f t="shared" si="79"/>
        <v>0.34657359027997264</v>
      </c>
      <c r="T47" s="51">
        <f t="shared" si="79"/>
        <v>0.34657359027997264</v>
      </c>
      <c r="U47" s="53">
        <f t="shared" si="70"/>
        <v>0.34657359027997264</v>
      </c>
      <c r="V47" s="51">
        <f t="shared" si="110"/>
        <v>0.34657359027997264</v>
      </c>
      <c r="W47" s="51">
        <f t="shared" si="110"/>
        <v>0.34657359027997264</v>
      </c>
      <c r="X47" s="51">
        <f t="shared" si="110"/>
        <v>0.34657359027997264</v>
      </c>
      <c r="Y47" s="51">
        <f t="shared" si="110"/>
        <v>0.34657359027997264</v>
      </c>
      <c r="Z47" s="51">
        <f t="shared" si="110"/>
        <v>0.34657359027997264</v>
      </c>
      <c r="AA47" s="51">
        <f t="shared" si="110"/>
        <v>0.34657359027997264</v>
      </c>
      <c r="AB47" s="51">
        <f t="shared" si="110"/>
        <v>0.34657359027997264</v>
      </c>
      <c r="AC47" s="51">
        <f t="shared" si="110"/>
        <v>0.34657359027997264</v>
      </c>
      <c r="AD47" s="51">
        <f t="shared" si="110"/>
        <v>0.34657359027997264</v>
      </c>
      <c r="AE47" s="51">
        <f t="shared" si="110"/>
        <v>0.34657359027997264</v>
      </c>
      <c r="AF47" s="51">
        <f t="shared" si="110"/>
        <v>0.34657359027997264</v>
      </c>
      <c r="AG47" s="51">
        <f t="shared" si="110"/>
        <v>0.34657359027997264</v>
      </c>
      <c r="AH47" s="51">
        <f t="shared" si="81"/>
        <v>0.34657359027997264</v>
      </c>
      <c r="AI47" s="51">
        <f t="shared" si="81"/>
        <v>0.34657359027997264</v>
      </c>
      <c r="AJ47" s="51">
        <f t="shared" si="81"/>
        <v>0.34657359027997264</v>
      </c>
      <c r="AK47" s="51">
        <f t="shared" si="82"/>
        <v>0.34657359027997264</v>
      </c>
      <c r="AL47" s="51">
        <f t="shared" si="82"/>
        <v>0.34657359027997264</v>
      </c>
      <c r="AM47" s="51">
        <f t="shared" si="82"/>
        <v>0.34657359027997264</v>
      </c>
      <c r="AN47" s="51">
        <f t="shared" si="83"/>
        <v>0.34657359027997264</v>
      </c>
      <c r="AO47" s="51">
        <f t="shared" si="83"/>
        <v>0.34657359027997264</v>
      </c>
      <c r="AP47" s="51">
        <f t="shared" si="83"/>
        <v>0.34657359027997264</v>
      </c>
      <c r="AQ47" s="51">
        <f t="shared" si="83"/>
        <v>0.34657359027997264</v>
      </c>
      <c r="AR47" s="51">
        <f t="shared" si="83"/>
        <v>0.34657359027997264</v>
      </c>
      <c r="AS47" s="51">
        <f t="shared" si="83"/>
        <v>0.34657359027997264</v>
      </c>
      <c r="AT47" s="51">
        <f t="shared" si="83"/>
        <v>0.34657359027997264</v>
      </c>
      <c r="AU47" s="51">
        <f t="shared" si="83"/>
        <v>0.34657359027997264</v>
      </c>
      <c r="AV47" s="51">
        <f t="shared" si="83"/>
        <v>0.34657359027997264</v>
      </c>
      <c r="AW47" s="51">
        <f t="shared" si="83"/>
        <v>0.34657359027997264</v>
      </c>
      <c r="AX47" s="51">
        <f t="shared" si="83"/>
        <v>0.34657359027997264</v>
      </c>
      <c r="AY47" s="51">
        <f t="shared" si="83"/>
        <v>0.34657359027997264</v>
      </c>
      <c r="AZ47" s="51">
        <f t="shared" si="83"/>
        <v>0.34657359027997264</v>
      </c>
      <c r="BA47" s="51">
        <f t="shared" si="83"/>
        <v>0.34657359027997264</v>
      </c>
      <c r="BB47" s="51">
        <f t="shared" si="84"/>
        <v>0.34657359027997264</v>
      </c>
      <c r="BC47" s="51">
        <f t="shared" si="84"/>
        <v>0.34657359027997264</v>
      </c>
      <c r="BD47" s="51">
        <f t="shared" si="84"/>
        <v>0.34657359027997264</v>
      </c>
      <c r="BE47" s="51">
        <f t="shared" si="84"/>
        <v>0.34657359027997264</v>
      </c>
      <c r="BF47" s="51">
        <f t="shared" si="84"/>
        <v>0.34657359027997264</v>
      </c>
      <c r="BG47" s="51">
        <f t="shared" si="85"/>
        <v>0.34657359027997264</v>
      </c>
      <c r="BH47" s="51">
        <f t="shared" si="85"/>
        <v>0.34657359027997264</v>
      </c>
      <c r="BI47" s="51">
        <f t="shared" si="86"/>
        <v>0.34657359027997264</v>
      </c>
      <c r="BJ47" s="51">
        <f t="shared" si="86"/>
        <v>0.34657359027997264</v>
      </c>
      <c r="BK47" s="51">
        <f t="shared" si="87"/>
        <v>0.34657359027997264</v>
      </c>
      <c r="BL47" s="51">
        <f t="shared" si="88"/>
        <v>0.34657359027997264</v>
      </c>
      <c r="BM47" s="51">
        <f t="shared" si="88"/>
        <v>0.34657359027997264</v>
      </c>
      <c r="BN47" s="51">
        <f t="shared" si="88"/>
        <v>0.34657359027997264</v>
      </c>
      <c r="BO47" s="51">
        <f t="shared" si="88"/>
        <v>0.34657359027997264</v>
      </c>
      <c r="BP47" s="51">
        <f t="shared" si="89"/>
        <v>0.34657359027997264</v>
      </c>
      <c r="BQ47" s="51">
        <f t="shared" si="90"/>
        <v>0.34657359027997264</v>
      </c>
      <c r="BR47" s="51">
        <f t="shared" si="90"/>
        <v>0.34657359027997264</v>
      </c>
      <c r="BS47" s="51">
        <f t="shared" si="90"/>
        <v>0.34657359027997264</v>
      </c>
      <c r="BT47" s="51">
        <f t="shared" si="90"/>
        <v>0.34657359027997264</v>
      </c>
      <c r="BU47" s="51">
        <f t="shared" si="91"/>
        <v>0.34657359027997264</v>
      </c>
      <c r="BV47" s="51">
        <f t="shared" si="92"/>
        <v>0.34657359027997264</v>
      </c>
      <c r="BW47" s="51">
        <f t="shared" si="93"/>
        <v>0.34657359027997264</v>
      </c>
      <c r="BX47" s="51">
        <f t="shared" si="93"/>
        <v>0.34657359027997264</v>
      </c>
      <c r="BY47" s="51">
        <f t="shared" si="94"/>
        <v>0.34657359027997264</v>
      </c>
      <c r="BZ47" s="51">
        <f t="shared" si="94"/>
        <v>0.34657359027997264</v>
      </c>
      <c r="CA47" s="51">
        <f t="shared" si="94"/>
        <v>0.34657359027997264</v>
      </c>
      <c r="CB47" s="51">
        <f t="shared" si="94"/>
        <v>0.34657359027997264</v>
      </c>
      <c r="CC47" s="51">
        <f t="shared" si="95"/>
        <v>0.34657359027997264</v>
      </c>
      <c r="CD47" s="51">
        <f t="shared" si="95"/>
        <v>0.34657359027997264</v>
      </c>
      <c r="CE47" s="51">
        <f t="shared" si="96"/>
        <v>0.34657359027997264</v>
      </c>
      <c r="CF47" s="51">
        <f t="shared" si="97"/>
        <v>0.34657359027997264</v>
      </c>
      <c r="CG47" s="51">
        <f t="shared" si="98"/>
        <v>0.34657359027997264</v>
      </c>
      <c r="CH47" s="51">
        <f t="shared" si="99"/>
        <v>0.34657359027997264</v>
      </c>
      <c r="CI47" s="51">
        <f t="shared" si="99"/>
        <v>0.34657359027997264</v>
      </c>
      <c r="CJ47" s="51">
        <f t="shared" si="99"/>
        <v>0.34657359027997264</v>
      </c>
      <c r="CK47" s="51">
        <f t="shared" si="99"/>
        <v>0.34657359027997264</v>
      </c>
      <c r="CL47" s="51">
        <f t="shared" si="99"/>
        <v>0.34657359027997264</v>
      </c>
      <c r="CM47" s="51">
        <f t="shared" si="99"/>
        <v>0.34657359027997264</v>
      </c>
      <c r="CN47" s="51">
        <f t="shared" si="99"/>
        <v>0.34657359027997264</v>
      </c>
      <c r="CO47" s="51">
        <f t="shared" si="99"/>
        <v>0.34657359027997264</v>
      </c>
      <c r="CP47" s="51">
        <f t="shared" si="99"/>
        <v>0.34657359027997264</v>
      </c>
      <c r="CQ47" s="51">
        <f t="shared" si="99"/>
        <v>0.34657359027997264</v>
      </c>
      <c r="CR47" s="51">
        <f t="shared" si="100"/>
        <v>0.34657359027997264</v>
      </c>
      <c r="CS47" s="51">
        <f t="shared" si="100"/>
        <v>0.34657359027997264</v>
      </c>
      <c r="CT47" s="51">
        <f t="shared" si="101"/>
        <v>0.34657359027997264</v>
      </c>
      <c r="CU47" s="51">
        <f t="shared" si="101"/>
        <v>0.34657359027997264</v>
      </c>
      <c r="CV47" s="51">
        <f t="shared" si="102"/>
        <v>0.34657359027997264</v>
      </c>
      <c r="CW47" s="51">
        <f t="shared" si="102"/>
        <v>0.34657359027997264</v>
      </c>
      <c r="CX47" s="51">
        <f t="shared" si="103"/>
        <v>0.34657359027997264</v>
      </c>
      <c r="CY47" s="51">
        <f t="shared" si="103"/>
        <v>0.34657359027997264</v>
      </c>
      <c r="CZ47" s="51">
        <f t="shared" si="103"/>
        <v>0.34657359027997264</v>
      </c>
      <c r="DA47" s="51">
        <f t="shared" si="103"/>
        <v>0.34657359027997264</v>
      </c>
      <c r="DB47" s="51">
        <f t="shared" si="103"/>
        <v>0.34657359027997264</v>
      </c>
      <c r="DC47" s="51">
        <f t="shared" si="104"/>
        <v>0.34657359027997264</v>
      </c>
      <c r="DD47" s="51">
        <f t="shared" si="104"/>
        <v>0.34657359027997264</v>
      </c>
      <c r="DE47" s="51">
        <f t="shared" si="105"/>
        <v>0.34657359027997264</v>
      </c>
      <c r="DF47" s="51">
        <f t="shared" si="106"/>
        <v>0.34657359027997264</v>
      </c>
      <c r="DG47" s="51">
        <f t="shared" si="107"/>
        <v>0.34657359027997264</v>
      </c>
      <c r="DH47" s="51">
        <f t="shared" si="107"/>
        <v>0.34657359027997264</v>
      </c>
      <c r="DI47" s="51">
        <f t="shared" si="107"/>
        <v>0.34657359027997264</v>
      </c>
      <c r="DJ47" s="51">
        <f t="shared" si="107"/>
        <v>0.34657359027997264</v>
      </c>
      <c r="DK47" s="51">
        <f t="shared" si="107"/>
        <v>0.34657359027997264</v>
      </c>
      <c r="DL47" s="51">
        <f t="shared" si="107"/>
        <v>0.34657359027997264</v>
      </c>
      <c r="DM47" s="51">
        <f t="shared" si="107"/>
        <v>0.34657359027997264</v>
      </c>
      <c r="DN47" s="51">
        <f t="shared" si="107"/>
        <v>0.34657359027997264</v>
      </c>
      <c r="DO47" s="51">
        <f t="shared" si="108"/>
        <v>0.34657359027997264</v>
      </c>
      <c r="DP47" s="51">
        <f t="shared" si="109"/>
        <v>0.34657359027997264</v>
      </c>
      <c r="DQ47" s="51">
        <f t="shared" si="109"/>
        <v>0.34657359027997264</v>
      </c>
      <c r="DR47" s="51">
        <f t="shared" si="109"/>
        <v>0.34657359027997264</v>
      </c>
      <c r="DS47" s="51">
        <f t="shared" si="109"/>
        <v>0.34657359027997264</v>
      </c>
      <c r="DT47" s="51">
        <f t="shared" si="109"/>
        <v>0.34657359027997264</v>
      </c>
      <c r="DU47" s="51">
        <f t="shared" si="109"/>
        <v>0.34657359027997264</v>
      </c>
      <c r="DV47" s="51">
        <f t="shared" si="109"/>
        <v>0.34657359027997264</v>
      </c>
      <c r="DW47" s="51">
        <f t="shared" si="109"/>
        <v>0.34657359027997264</v>
      </c>
    </row>
    <row r="48" spans="1:127" ht="18" x14ac:dyDescent="0.2">
      <c r="A48" s="19"/>
      <c r="B48" s="23" t="s">
        <v>100</v>
      </c>
      <c r="C48" s="494" t="s">
        <v>101</v>
      </c>
      <c r="D48" s="495"/>
      <c r="E48" s="492"/>
      <c r="F48" s="1" t="s">
        <v>102</v>
      </c>
      <c r="G48" s="35">
        <f>+G49*G40/G41</f>
        <v>15.768000000000002</v>
      </c>
      <c r="J48" s="51">
        <f t="shared" si="76"/>
        <v>15.768000000000002</v>
      </c>
      <c r="K48" s="51">
        <f t="shared" si="77"/>
        <v>15.768000000000002</v>
      </c>
      <c r="L48" s="51">
        <f t="shared" si="77"/>
        <v>15.768000000000002</v>
      </c>
      <c r="M48" s="51">
        <f t="shared" si="77"/>
        <v>15.768000000000002</v>
      </c>
      <c r="N48" s="51">
        <f t="shared" si="77"/>
        <v>15.768000000000002</v>
      </c>
      <c r="O48" s="51">
        <f t="shared" si="78"/>
        <v>15.768000000000002</v>
      </c>
      <c r="P48" s="51">
        <f t="shared" si="78"/>
        <v>15.768000000000002</v>
      </c>
      <c r="Q48" s="51">
        <f t="shared" si="78"/>
        <v>15.768000000000002</v>
      </c>
      <c r="R48" s="51">
        <f t="shared" si="79"/>
        <v>15.768000000000002</v>
      </c>
      <c r="S48" s="51">
        <f t="shared" si="79"/>
        <v>15.768000000000002</v>
      </c>
      <c r="T48" s="51">
        <f t="shared" si="79"/>
        <v>15.768000000000002</v>
      </c>
      <c r="U48" s="51">
        <f t="shared" si="70"/>
        <v>15.768000000000002</v>
      </c>
      <c r="V48" s="51">
        <f t="shared" si="110"/>
        <v>15.768000000000002</v>
      </c>
      <c r="W48" s="51">
        <f t="shared" si="110"/>
        <v>15.768000000000002</v>
      </c>
      <c r="X48" s="51">
        <f t="shared" si="110"/>
        <v>15.768000000000002</v>
      </c>
      <c r="Y48" s="51">
        <f t="shared" si="110"/>
        <v>15.768000000000002</v>
      </c>
      <c r="Z48" s="51">
        <f t="shared" si="110"/>
        <v>15.768000000000002</v>
      </c>
      <c r="AA48" s="51">
        <f t="shared" si="110"/>
        <v>15.768000000000002</v>
      </c>
      <c r="AB48" s="51">
        <f t="shared" si="110"/>
        <v>15.768000000000002</v>
      </c>
      <c r="AC48" s="51">
        <f t="shared" si="110"/>
        <v>15.768000000000002</v>
      </c>
      <c r="AD48" s="51">
        <f t="shared" si="110"/>
        <v>15.768000000000002</v>
      </c>
      <c r="AE48" s="51">
        <f t="shared" si="110"/>
        <v>15.768000000000002</v>
      </c>
      <c r="AF48" s="51">
        <f t="shared" si="110"/>
        <v>15.768000000000002</v>
      </c>
      <c r="AG48" s="51">
        <f t="shared" si="110"/>
        <v>15.768000000000002</v>
      </c>
      <c r="AH48" s="51">
        <f t="shared" si="81"/>
        <v>15.768000000000002</v>
      </c>
      <c r="AI48" s="51">
        <f t="shared" si="81"/>
        <v>15.768000000000002</v>
      </c>
      <c r="AJ48" s="51">
        <f t="shared" si="81"/>
        <v>15.768000000000002</v>
      </c>
      <c r="AK48" s="51">
        <f t="shared" si="82"/>
        <v>15.768000000000002</v>
      </c>
      <c r="AL48" s="51">
        <f t="shared" si="82"/>
        <v>15.768000000000002</v>
      </c>
      <c r="AM48" s="51">
        <f t="shared" si="82"/>
        <v>15.768000000000002</v>
      </c>
      <c r="AN48" s="51">
        <f t="shared" si="83"/>
        <v>15.768000000000002</v>
      </c>
      <c r="AO48" s="51">
        <f t="shared" si="83"/>
        <v>15.768000000000002</v>
      </c>
      <c r="AP48" s="51">
        <f t="shared" si="83"/>
        <v>15.768000000000002</v>
      </c>
      <c r="AQ48" s="51">
        <f t="shared" si="83"/>
        <v>15.768000000000002</v>
      </c>
      <c r="AR48" s="51">
        <f t="shared" si="83"/>
        <v>15.768000000000002</v>
      </c>
      <c r="AS48" s="51">
        <f t="shared" si="83"/>
        <v>15.768000000000002</v>
      </c>
      <c r="AT48" s="51">
        <f t="shared" si="83"/>
        <v>15.768000000000002</v>
      </c>
      <c r="AU48" s="51">
        <f t="shared" si="83"/>
        <v>15.768000000000002</v>
      </c>
      <c r="AV48" s="51">
        <f t="shared" si="83"/>
        <v>15.768000000000002</v>
      </c>
      <c r="AW48" s="51">
        <f t="shared" si="83"/>
        <v>15.768000000000002</v>
      </c>
      <c r="AX48" s="51">
        <f t="shared" si="83"/>
        <v>15.768000000000002</v>
      </c>
      <c r="AY48" s="51">
        <f t="shared" si="83"/>
        <v>15.768000000000002</v>
      </c>
      <c r="AZ48" s="51">
        <f t="shared" si="83"/>
        <v>15.768000000000002</v>
      </c>
      <c r="BA48" s="51">
        <f t="shared" si="83"/>
        <v>15.768000000000002</v>
      </c>
      <c r="BB48" s="51">
        <f t="shared" si="84"/>
        <v>15.768000000000002</v>
      </c>
      <c r="BC48" s="51">
        <f t="shared" si="84"/>
        <v>15.768000000000002</v>
      </c>
      <c r="BD48" s="51">
        <f t="shared" si="84"/>
        <v>15.768000000000002</v>
      </c>
      <c r="BE48" s="51">
        <f t="shared" si="84"/>
        <v>15.768000000000002</v>
      </c>
      <c r="BF48" s="51">
        <f t="shared" si="84"/>
        <v>15.768000000000002</v>
      </c>
      <c r="BG48" s="51">
        <f t="shared" si="85"/>
        <v>15.768000000000002</v>
      </c>
      <c r="BH48" s="51">
        <f t="shared" si="85"/>
        <v>15.768000000000002</v>
      </c>
      <c r="BI48" s="51">
        <f t="shared" si="86"/>
        <v>15.768000000000002</v>
      </c>
      <c r="BJ48" s="51">
        <f t="shared" si="86"/>
        <v>15.768000000000002</v>
      </c>
      <c r="BK48" s="51">
        <f t="shared" si="87"/>
        <v>15.768000000000002</v>
      </c>
      <c r="BL48" s="51">
        <f t="shared" si="88"/>
        <v>15.768000000000002</v>
      </c>
      <c r="BM48" s="51">
        <f t="shared" si="88"/>
        <v>15.768000000000002</v>
      </c>
      <c r="BN48" s="51">
        <f t="shared" si="88"/>
        <v>15.768000000000002</v>
      </c>
      <c r="BO48" s="51">
        <f t="shared" si="88"/>
        <v>15.768000000000002</v>
      </c>
      <c r="BP48" s="51">
        <f t="shared" si="89"/>
        <v>15.768000000000002</v>
      </c>
      <c r="BQ48" s="51">
        <f t="shared" si="90"/>
        <v>15.768000000000002</v>
      </c>
      <c r="BR48" s="51">
        <f t="shared" si="90"/>
        <v>15.768000000000002</v>
      </c>
      <c r="BS48" s="51">
        <f t="shared" si="90"/>
        <v>15.768000000000002</v>
      </c>
      <c r="BT48" s="51">
        <f t="shared" si="90"/>
        <v>15.768000000000002</v>
      </c>
      <c r="BU48" s="51">
        <f t="shared" si="91"/>
        <v>15.768000000000002</v>
      </c>
      <c r="BV48" s="51">
        <f t="shared" si="92"/>
        <v>15.768000000000002</v>
      </c>
      <c r="BW48" s="51">
        <f t="shared" si="93"/>
        <v>15.768000000000002</v>
      </c>
      <c r="BX48" s="51">
        <f t="shared" si="93"/>
        <v>15.768000000000002</v>
      </c>
      <c r="BY48" s="51">
        <f t="shared" si="94"/>
        <v>15.768000000000002</v>
      </c>
      <c r="BZ48" s="51">
        <f t="shared" si="94"/>
        <v>15.768000000000002</v>
      </c>
      <c r="CA48" s="51">
        <f t="shared" si="94"/>
        <v>15.768000000000002</v>
      </c>
      <c r="CB48" s="51">
        <f t="shared" si="94"/>
        <v>15.768000000000002</v>
      </c>
      <c r="CC48" s="51">
        <f t="shared" si="95"/>
        <v>15.768000000000002</v>
      </c>
      <c r="CD48" s="51">
        <f t="shared" si="95"/>
        <v>15.768000000000002</v>
      </c>
      <c r="CE48" s="51">
        <f t="shared" si="96"/>
        <v>15.768000000000002</v>
      </c>
      <c r="CF48" s="51">
        <f t="shared" si="97"/>
        <v>15.768000000000002</v>
      </c>
      <c r="CG48" s="51">
        <f t="shared" si="98"/>
        <v>15.768000000000002</v>
      </c>
      <c r="CH48" s="51">
        <f t="shared" si="99"/>
        <v>15.768000000000002</v>
      </c>
      <c r="CI48" s="51">
        <f t="shared" si="99"/>
        <v>15.768000000000002</v>
      </c>
      <c r="CJ48" s="51">
        <f t="shared" si="99"/>
        <v>15.768000000000002</v>
      </c>
      <c r="CK48" s="51">
        <f t="shared" si="99"/>
        <v>15.768000000000002</v>
      </c>
      <c r="CL48" s="51">
        <f t="shared" si="99"/>
        <v>15.768000000000002</v>
      </c>
      <c r="CM48" s="51">
        <f t="shared" si="99"/>
        <v>15.768000000000002</v>
      </c>
      <c r="CN48" s="51">
        <f t="shared" si="99"/>
        <v>15.768000000000002</v>
      </c>
      <c r="CO48" s="51">
        <f t="shared" si="99"/>
        <v>15.768000000000002</v>
      </c>
      <c r="CP48" s="51">
        <f t="shared" si="99"/>
        <v>15.768000000000002</v>
      </c>
      <c r="CQ48" s="51">
        <f t="shared" si="99"/>
        <v>15.768000000000002</v>
      </c>
      <c r="CR48" s="51">
        <f t="shared" si="100"/>
        <v>15.768000000000002</v>
      </c>
      <c r="CS48" s="51">
        <f t="shared" si="100"/>
        <v>15.768000000000002</v>
      </c>
      <c r="CT48" s="51">
        <f t="shared" si="101"/>
        <v>15.768000000000002</v>
      </c>
      <c r="CU48" s="51">
        <f t="shared" si="101"/>
        <v>15.768000000000002</v>
      </c>
      <c r="CV48" s="51">
        <f t="shared" si="102"/>
        <v>15.768000000000002</v>
      </c>
      <c r="CW48" s="51">
        <f t="shared" si="102"/>
        <v>15.768000000000002</v>
      </c>
      <c r="CX48" s="51">
        <f t="shared" si="103"/>
        <v>15.768000000000002</v>
      </c>
      <c r="CY48" s="51">
        <f t="shared" si="103"/>
        <v>15.768000000000002</v>
      </c>
      <c r="CZ48" s="51">
        <f t="shared" si="103"/>
        <v>15.768000000000002</v>
      </c>
      <c r="DA48" s="51">
        <f t="shared" si="103"/>
        <v>15.768000000000002</v>
      </c>
      <c r="DB48" s="51">
        <f t="shared" si="103"/>
        <v>15.768000000000002</v>
      </c>
      <c r="DC48" s="51">
        <f t="shared" si="104"/>
        <v>15.768000000000002</v>
      </c>
      <c r="DD48" s="51">
        <f t="shared" si="104"/>
        <v>15.768000000000002</v>
      </c>
      <c r="DE48" s="51">
        <f t="shared" si="105"/>
        <v>15.768000000000002</v>
      </c>
      <c r="DF48" s="51">
        <f t="shared" si="106"/>
        <v>15.768000000000002</v>
      </c>
      <c r="DG48" s="51">
        <f t="shared" si="107"/>
        <v>15.768000000000002</v>
      </c>
      <c r="DH48" s="51">
        <f t="shared" si="107"/>
        <v>15.768000000000002</v>
      </c>
      <c r="DI48" s="51">
        <f t="shared" si="107"/>
        <v>15.768000000000002</v>
      </c>
      <c r="DJ48" s="51">
        <f t="shared" si="107"/>
        <v>15.768000000000002</v>
      </c>
      <c r="DK48" s="51">
        <f t="shared" si="107"/>
        <v>15.768000000000002</v>
      </c>
      <c r="DL48" s="51">
        <f t="shared" si="107"/>
        <v>15.768000000000002</v>
      </c>
      <c r="DM48" s="51">
        <f t="shared" si="107"/>
        <v>15.768000000000002</v>
      </c>
      <c r="DN48" s="51">
        <f t="shared" si="107"/>
        <v>15.768000000000002</v>
      </c>
      <c r="DO48" s="51">
        <f t="shared" si="108"/>
        <v>15.768000000000002</v>
      </c>
      <c r="DP48" s="51">
        <f t="shared" si="109"/>
        <v>15.768000000000002</v>
      </c>
      <c r="DQ48" s="51">
        <f t="shared" si="109"/>
        <v>15.768000000000002</v>
      </c>
      <c r="DR48" s="51">
        <f t="shared" si="109"/>
        <v>15.768000000000002</v>
      </c>
      <c r="DS48" s="51">
        <f t="shared" si="109"/>
        <v>15.768000000000002</v>
      </c>
      <c r="DT48" s="51">
        <f t="shared" si="109"/>
        <v>15.768000000000002</v>
      </c>
      <c r="DU48" s="51">
        <f t="shared" si="109"/>
        <v>15.768000000000002</v>
      </c>
      <c r="DV48" s="51">
        <f t="shared" si="109"/>
        <v>15.768000000000002</v>
      </c>
      <c r="DW48" s="51">
        <f t="shared" si="109"/>
        <v>15.768000000000002</v>
      </c>
    </row>
    <row r="49" spans="1:127" ht="18" x14ac:dyDescent="0.2">
      <c r="A49" s="19"/>
      <c r="B49" s="23" t="s">
        <v>78</v>
      </c>
      <c r="C49" s="494" t="s">
        <v>79</v>
      </c>
      <c r="D49" s="495"/>
      <c r="E49" s="492"/>
      <c r="F49" s="1" t="s">
        <v>102</v>
      </c>
      <c r="G49" s="36">
        <f>+G39*86400*365</f>
        <v>946.08</v>
      </c>
      <c r="J49" s="51">
        <f t="shared" si="76"/>
        <v>946.08</v>
      </c>
      <c r="K49" s="51">
        <f t="shared" si="77"/>
        <v>946.08</v>
      </c>
      <c r="L49" s="51">
        <f t="shared" si="77"/>
        <v>946.08</v>
      </c>
      <c r="M49" s="51">
        <f t="shared" si="77"/>
        <v>946.08</v>
      </c>
      <c r="N49" s="51">
        <f t="shared" si="77"/>
        <v>946.08</v>
      </c>
      <c r="O49" s="51">
        <f t="shared" si="78"/>
        <v>946.08</v>
      </c>
      <c r="P49" s="51">
        <f t="shared" si="78"/>
        <v>946.08</v>
      </c>
      <c r="Q49" s="51">
        <f t="shared" si="78"/>
        <v>946.08</v>
      </c>
      <c r="R49" s="51">
        <f t="shared" si="79"/>
        <v>946.08</v>
      </c>
      <c r="S49" s="51">
        <f t="shared" si="79"/>
        <v>946.08</v>
      </c>
      <c r="T49" s="51">
        <f t="shared" si="79"/>
        <v>946.08</v>
      </c>
      <c r="U49" s="51">
        <f t="shared" si="70"/>
        <v>946.08</v>
      </c>
      <c r="V49" s="51">
        <f t="shared" si="110"/>
        <v>946.08</v>
      </c>
      <c r="W49" s="51">
        <f t="shared" si="110"/>
        <v>946.08</v>
      </c>
      <c r="X49" s="51">
        <f t="shared" si="110"/>
        <v>946.08</v>
      </c>
      <c r="Y49" s="51">
        <f t="shared" si="110"/>
        <v>946.08</v>
      </c>
      <c r="Z49" s="51">
        <f t="shared" si="110"/>
        <v>946.08</v>
      </c>
      <c r="AA49" s="51">
        <f t="shared" si="110"/>
        <v>946.08</v>
      </c>
      <c r="AB49" s="51">
        <f t="shared" si="110"/>
        <v>946.08</v>
      </c>
      <c r="AC49" s="51">
        <f t="shared" si="110"/>
        <v>946.08</v>
      </c>
      <c r="AD49" s="51">
        <f t="shared" si="110"/>
        <v>946.08</v>
      </c>
      <c r="AE49" s="51">
        <f t="shared" si="110"/>
        <v>946.08</v>
      </c>
      <c r="AF49" s="51">
        <f t="shared" si="110"/>
        <v>946.08</v>
      </c>
      <c r="AG49" s="51">
        <f t="shared" si="110"/>
        <v>946.08</v>
      </c>
      <c r="AH49" s="51">
        <f t="shared" si="81"/>
        <v>946.08</v>
      </c>
      <c r="AI49" s="51">
        <f t="shared" si="81"/>
        <v>946.08</v>
      </c>
      <c r="AJ49" s="51">
        <f t="shared" si="81"/>
        <v>946.08</v>
      </c>
      <c r="AK49" s="51">
        <f t="shared" si="82"/>
        <v>946.08</v>
      </c>
      <c r="AL49" s="51">
        <f t="shared" si="82"/>
        <v>946.08</v>
      </c>
      <c r="AM49" s="51">
        <f t="shared" si="82"/>
        <v>946.08</v>
      </c>
      <c r="AN49" s="51">
        <f t="shared" si="83"/>
        <v>946.08</v>
      </c>
      <c r="AO49" s="51">
        <f t="shared" si="83"/>
        <v>946.08</v>
      </c>
      <c r="AP49" s="51">
        <f t="shared" si="83"/>
        <v>946.08</v>
      </c>
      <c r="AQ49" s="51">
        <f t="shared" si="83"/>
        <v>946.08</v>
      </c>
      <c r="AR49" s="51">
        <f t="shared" si="83"/>
        <v>946.08</v>
      </c>
      <c r="AS49" s="51">
        <f t="shared" si="83"/>
        <v>946.08</v>
      </c>
      <c r="AT49" s="51">
        <f t="shared" si="83"/>
        <v>946.08</v>
      </c>
      <c r="AU49" s="51">
        <f t="shared" si="83"/>
        <v>946.08</v>
      </c>
      <c r="AV49" s="51">
        <f t="shared" si="83"/>
        <v>946.08</v>
      </c>
      <c r="AW49" s="51">
        <f t="shared" si="83"/>
        <v>946.08</v>
      </c>
      <c r="AX49" s="51">
        <f t="shared" si="83"/>
        <v>946.08</v>
      </c>
      <c r="AY49" s="51">
        <f t="shared" si="83"/>
        <v>946.08</v>
      </c>
      <c r="AZ49" s="51">
        <f t="shared" si="83"/>
        <v>946.08</v>
      </c>
      <c r="BA49" s="51">
        <f t="shared" si="83"/>
        <v>946.08</v>
      </c>
      <c r="BB49" s="51">
        <f t="shared" si="84"/>
        <v>946.08</v>
      </c>
      <c r="BC49" s="51">
        <f t="shared" si="84"/>
        <v>946.08</v>
      </c>
      <c r="BD49" s="51">
        <f t="shared" si="84"/>
        <v>946.08</v>
      </c>
      <c r="BE49" s="51">
        <f t="shared" si="84"/>
        <v>946.08</v>
      </c>
      <c r="BF49" s="51">
        <f t="shared" si="84"/>
        <v>946.08</v>
      </c>
      <c r="BG49" s="51">
        <f t="shared" si="85"/>
        <v>946.08</v>
      </c>
      <c r="BH49" s="51">
        <f t="shared" si="85"/>
        <v>946.08</v>
      </c>
      <c r="BI49" s="51">
        <f t="shared" si="86"/>
        <v>946.08</v>
      </c>
      <c r="BJ49" s="51">
        <f t="shared" si="86"/>
        <v>946.08</v>
      </c>
      <c r="BK49" s="51">
        <f t="shared" si="87"/>
        <v>946.08</v>
      </c>
      <c r="BL49" s="51">
        <f t="shared" si="88"/>
        <v>946.08</v>
      </c>
      <c r="BM49" s="51">
        <f t="shared" si="88"/>
        <v>946.08</v>
      </c>
      <c r="BN49" s="51">
        <f t="shared" si="88"/>
        <v>946.08</v>
      </c>
      <c r="BO49" s="51">
        <f t="shared" si="88"/>
        <v>946.08</v>
      </c>
      <c r="BP49" s="51">
        <f t="shared" si="89"/>
        <v>946.08</v>
      </c>
      <c r="BQ49" s="51">
        <f t="shared" si="90"/>
        <v>946.08</v>
      </c>
      <c r="BR49" s="51">
        <f t="shared" si="90"/>
        <v>946.08</v>
      </c>
      <c r="BS49" s="51">
        <f t="shared" si="90"/>
        <v>946.08</v>
      </c>
      <c r="BT49" s="51">
        <f t="shared" si="90"/>
        <v>946.08</v>
      </c>
      <c r="BU49" s="51">
        <f t="shared" si="91"/>
        <v>946.08</v>
      </c>
      <c r="BV49" s="51">
        <f t="shared" si="92"/>
        <v>946.08</v>
      </c>
      <c r="BW49" s="51">
        <f t="shared" si="93"/>
        <v>946.08</v>
      </c>
      <c r="BX49" s="51">
        <f t="shared" si="93"/>
        <v>946.08</v>
      </c>
      <c r="BY49" s="51">
        <f t="shared" si="94"/>
        <v>946.08</v>
      </c>
      <c r="BZ49" s="51">
        <f t="shared" si="94"/>
        <v>946.08</v>
      </c>
      <c r="CA49" s="51">
        <f t="shared" si="94"/>
        <v>946.08</v>
      </c>
      <c r="CB49" s="51">
        <f t="shared" si="94"/>
        <v>946.08</v>
      </c>
      <c r="CC49" s="51">
        <f t="shared" si="95"/>
        <v>946.08</v>
      </c>
      <c r="CD49" s="51">
        <f t="shared" si="95"/>
        <v>946.08</v>
      </c>
      <c r="CE49" s="51">
        <f t="shared" si="96"/>
        <v>946.08</v>
      </c>
      <c r="CF49" s="51">
        <f t="shared" si="97"/>
        <v>946.08</v>
      </c>
      <c r="CG49" s="51">
        <f t="shared" si="98"/>
        <v>946.08</v>
      </c>
      <c r="CH49" s="51">
        <f t="shared" si="99"/>
        <v>946.08</v>
      </c>
      <c r="CI49" s="51">
        <f t="shared" si="99"/>
        <v>946.08</v>
      </c>
      <c r="CJ49" s="51">
        <f t="shared" si="99"/>
        <v>946.08</v>
      </c>
      <c r="CK49" s="51">
        <f t="shared" si="99"/>
        <v>946.08</v>
      </c>
      <c r="CL49" s="51">
        <f t="shared" si="99"/>
        <v>946.08</v>
      </c>
      <c r="CM49" s="51">
        <f t="shared" si="99"/>
        <v>946.08</v>
      </c>
      <c r="CN49" s="51">
        <f t="shared" si="99"/>
        <v>946.08</v>
      </c>
      <c r="CO49" s="51">
        <f t="shared" si="99"/>
        <v>946.08</v>
      </c>
      <c r="CP49" s="51">
        <f t="shared" si="99"/>
        <v>946.08</v>
      </c>
      <c r="CQ49" s="51">
        <f t="shared" si="99"/>
        <v>946.08</v>
      </c>
      <c r="CR49" s="51">
        <f t="shared" si="100"/>
        <v>946.08</v>
      </c>
      <c r="CS49" s="51">
        <f t="shared" si="100"/>
        <v>946.08</v>
      </c>
      <c r="CT49" s="51">
        <f t="shared" si="101"/>
        <v>946.08</v>
      </c>
      <c r="CU49" s="51">
        <f t="shared" si="101"/>
        <v>946.08</v>
      </c>
      <c r="CV49" s="51">
        <f t="shared" si="102"/>
        <v>946.08</v>
      </c>
      <c r="CW49" s="51">
        <f t="shared" si="102"/>
        <v>946.08</v>
      </c>
      <c r="CX49" s="51">
        <f t="shared" si="103"/>
        <v>946.08</v>
      </c>
      <c r="CY49" s="51">
        <f t="shared" si="103"/>
        <v>946.08</v>
      </c>
      <c r="CZ49" s="51">
        <f t="shared" si="103"/>
        <v>946.08</v>
      </c>
      <c r="DA49" s="51">
        <f t="shared" si="103"/>
        <v>946.08</v>
      </c>
      <c r="DB49" s="51">
        <f t="shared" si="103"/>
        <v>946.08</v>
      </c>
      <c r="DC49" s="51">
        <f t="shared" si="104"/>
        <v>946.08</v>
      </c>
      <c r="DD49" s="51">
        <f t="shared" si="104"/>
        <v>946.08</v>
      </c>
      <c r="DE49" s="51">
        <f t="shared" si="105"/>
        <v>946.08</v>
      </c>
      <c r="DF49" s="51">
        <f t="shared" si="106"/>
        <v>946.08</v>
      </c>
      <c r="DG49" s="51">
        <f t="shared" si="107"/>
        <v>946.08</v>
      </c>
      <c r="DH49" s="51">
        <f t="shared" si="107"/>
        <v>946.08</v>
      </c>
      <c r="DI49" s="51">
        <f t="shared" si="107"/>
        <v>946.08</v>
      </c>
      <c r="DJ49" s="51">
        <f t="shared" si="107"/>
        <v>946.08</v>
      </c>
      <c r="DK49" s="51">
        <f t="shared" si="107"/>
        <v>946.08</v>
      </c>
      <c r="DL49" s="51">
        <f t="shared" si="107"/>
        <v>946.08</v>
      </c>
      <c r="DM49" s="51">
        <f t="shared" si="107"/>
        <v>946.08</v>
      </c>
      <c r="DN49" s="51">
        <f t="shared" si="107"/>
        <v>946.08</v>
      </c>
      <c r="DO49" s="51">
        <f t="shared" si="108"/>
        <v>946.08</v>
      </c>
      <c r="DP49" s="51">
        <f t="shared" si="109"/>
        <v>946.08</v>
      </c>
      <c r="DQ49" s="51">
        <f t="shared" si="109"/>
        <v>946.08</v>
      </c>
      <c r="DR49" s="51">
        <f t="shared" si="109"/>
        <v>946.08</v>
      </c>
      <c r="DS49" s="51">
        <f t="shared" si="109"/>
        <v>946.08</v>
      </c>
      <c r="DT49" s="51">
        <f t="shared" si="109"/>
        <v>946.08</v>
      </c>
      <c r="DU49" s="51">
        <f t="shared" si="109"/>
        <v>946.08</v>
      </c>
      <c r="DV49" s="51">
        <f t="shared" si="109"/>
        <v>946.08</v>
      </c>
      <c r="DW49" s="51">
        <f t="shared" si="109"/>
        <v>946.08</v>
      </c>
    </row>
    <row r="50" spans="1:127" ht="18" x14ac:dyDescent="0.2">
      <c r="A50" s="19"/>
      <c r="B50" s="23" t="s">
        <v>103</v>
      </c>
      <c r="C50" s="494" t="s">
        <v>104</v>
      </c>
      <c r="D50" s="495"/>
      <c r="E50" s="492"/>
      <c r="F50" s="1"/>
      <c r="G50" s="93">
        <f>1+G44*G51/G41</f>
        <v>1.0918000000000001</v>
      </c>
      <c r="J50" s="51">
        <f t="shared" si="76"/>
        <v>1.0918000000000001</v>
      </c>
      <c r="K50" s="51">
        <f t="shared" si="77"/>
        <v>1.0918000000000001</v>
      </c>
      <c r="L50" s="51">
        <f t="shared" si="77"/>
        <v>1.0918000000000001</v>
      </c>
      <c r="M50" s="51">
        <f t="shared" si="77"/>
        <v>1.0918000000000001</v>
      </c>
      <c r="N50" s="51">
        <f t="shared" si="77"/>
        <v>1.0918000000000001</v>
      </c>
      <c r="O50" s="51">
        <f t="shared" si="78"/>
        <v>1.0918000000000001</v>
      </c>
      <c r="P50" s="51">
        <f t="shared" si="78"/>
        <v>1.0918000000000001</v>
      </c>
      <c r="Q50" s="51">
        <f t="shared" si="78"/>
        <v>1.0918000000000001</v>
      </c>
      <c r="R50" s="51">
        <f t="shared" si="79"/>
        <v>1.0918000000000001</v>
      </c>
      <c r="S50" s="51">
        <f t="shared" si="79"/>
        <v>1.0918000000000001</v>
      </c>
      <c r="T50" s="51">
        <f t="shared" si="79"/>
        <v>1.0918000000000001</v>
      </c>
      <c r="U50" s="51">
        <f t="shared" si="70"/>
        <v>1.0918000000000001</v>
      </c>
      <c r="V50" s="51">
        <f t="shared" si="110"/>
        <v>1.0918000000000001</v>
      </c>
      <c r="W50" s="51">
        <f t="shared" si="110"/>
        <v>1.0918000000000001</v>
      </c>
      <c r="X50" s="51">
        <f t="shared" si="110"/>
        <v>1.0918000000000001</v>
      </c>
      <c r="Y50" s="51">
        <f t="shared" si="110"/>
        <v>1.0918000000000001</v>
      </c>
      <c r="Z50" s="51">
        <f t="shared" si="110"/>
        <v>1.0918000000000001</v>
      </c>
      <c r="AA50" s="51">
        <f t="shared" si="110"/>
        <v>1.0918000000000001</v>
      </c>
      <c r="AB50" s="51">
        <f t="shared" si="110"/>
        <v>1.0918000000000001</v>
      </c>
      <c r="AC50" s="51">
        <f t="shared" si="110"/>
        <v>1.0918000000000001</v>
      </c>
      <c r="AD50" s="51">
        <f t="shared" si="110"/>
        <v>1.0918000000000001</v>
      </c>
      <c r="AE50" s="51">
        <f t="shared" si="110"/>
        <v>1.0918000000000001</v>
      </c>
      <c r="AF50" s="51">
        <f t="shared" si="110"/>
        <v>1.0918000000000001</v>
      </c>
      <c r="AG50" s="51">
        <f t="shared" si="110"/>
        <v>1.0918000000000001</v>
      </c>
      <c r="AH50" s="51">
        <f t="shared" si="81"/>
        <v>1.0918000000000001</v>
      </c>
      <c r="AI50" s="51">
        <f t="shared" si="81"/>
        <v>1.0918000000000001</v>
      </c>
      <c r="AJ50" s="51">
        <f t="shared" si="81"/>
        <v>1.0918000000000001</v>
      </c>
      <c r="AK50" s="51">
        <f t="shared" si="82"/>
        <v>1.0918000000000001</v>
      </c>
      <c r="AL50" s="51">
        <f t="shared" si="82"/>
        <v>1.0918000000000001</v>
      </c>
      <c r="AM50" s="51">
        <f t="shared" si="82"/>
        <v>1.0918000000000001</v>
      </c>
      <c r="AN50" s="51">
        <f t="shared" si="83"/>
        <v>1.0918000000000001</v>
      </c>
      <c r="AO50" s="51">
        <f t="shared" si="83"/>
        <v>1.0918000000000001</v>
      </c>
      <c r="AP50" s="51">
        <f t="shared" si="83"/>
        <v>1.0918000000000001</v>
      </c>
      <c r="AQ50" s="51">
        <f t="shared" si="83"/>
        <v>1.0918000000000001</v>
      </c>
      <c r="AR50" s="51">
        <f t="shared" si="83"/>
        <v>1.0918000000000001</v>
      </c>
      <c r="AS50" s="51">
        <f t="shared" si="83"/>
        <v>1.0918000000000001</v>
      </c>
      <c r="AT50" s="51">
        <f t="shared" si="83"/>
        <v>1.0918000000000001</v>
      </c>
      <c r="AU50" s="51">
        <f t="shared" si="83"/>
        <v>1.0918000000000001</v>
      </c>
      <c r="AV50" s="51">
        <f t="shared" si="83"/>
        <v>1.0918000000000001</v>
      </c>
      <c r="AW50" s="51">
        <f t="shared" si="83"/>
        <v>1.0918000000000001</v>
      </c>
      <c r="AX50" s="51">
        <f t="shared" si="83"/>
        <v>1.0918000000000001</v>
      </c>
      <c r="AY50" s="51">
        <f t="shared" si="83"/>
        <v>1.0918000000000001</v>
      </c>
      <c r="AZ50" s="51">
        <f t="shared" si="83"/>
        <v>1.0918000000000001</v>
      </c>
      <c r="BA50" s="51">
        <f t="shared" si="83"/>
        <v>1.0918000000000001</v>
      </c>
      <c r="BB50" s="51">
        <f t="shared" si="84"/>
        <v>1.0918000000000001</v>
      </c>
      <c r="BC50" s="51">
        <f t="shared" si="84"/>
        <v>1.0918000000000001</v>
      </c>
      <c r="BD50" s="51">
        <f t="shared" si="84"/>
        <v>1.0918000000000001</v>
      </c>
      <c r="BE50" s="51">
        <f t="shared" si="84"/>
        <v>1.0918000000000001</v>
      </c>
      <c r="BF50" s="51">
        <f t="shared" si="84"/>
        <v>1.0918000000000001</v>
      </c>
      <c r="BG50" s="51">
        <f t="shared" si="85"/>
        <v>1.0918000000000001</v>
      </c>
      <c r="BH50" s="51">
        <f t="shared" si="85"/>
        <v>1.0918000000000001</v>
      </c>
      <c r="BI50" s="51">
        <f t="shared" si="86"/>
        <v>1.0918000000000001</v>
      </c>
      <c r="BJ50" s="51">
        <f t="shared" si="86"/>
        <v>1.0918000000000001</v>
      </c>
      <c r="BK50" s="51">
        <f t="shared" si="87"/>
        <v>1.0918000000000001</v>
      </c>
      <c r="BL50" s="51">
        <f t="shared" si="88"/>
        <v>1.0918000000000001</v>
      </c>
      <c r="BM50" s="51">
        <f t="shared" si="88"/>
        <v>1.0918000000000001</v>
      </c>
      <c r="BN50" s="51">
        <f t="shared" si="88"/>
        <v>1.0918000000000001</v>
      </c>
      <c r="BO50" s="51">
        <f t="shared" si="88"/>
        <v>1.0918000000000001</v>
      </c>
      <c r="BP50" s="51">
        <f t="shared" si="89"/>
        <v>1.0918000000000001</v>
      </c>
      <c r="BQ50" s="51">
        <f t="shared" si="90"/>
        <v>1.0918000000000001</v>
      </c>
      <c r="BR50" s="51">
        <f t="shared" si="90"/>
        <v>1.0918000000000001</v>
      </c>
      <c r="BS50" s="51">
        <f t="shared" si="90"/>
        <v>1.0918000000000001</v>
      </c>
      <c r="BT50" s="51">
        <f t="shared" si="90"/>
        <v>1.0918000000000001</v>
      </c>
      <c r="BU50" s="51">
        <f t="shared" si="91"/>
        <v>1.0918000000000001</v>
      </c>
      <c r="BV50" s="51">
        <f t="shared" si="92"/>
        <v>1.0918000000000001</v>
      </c>
      <c r="BW50" s="51">
        <f t="shared" si="93"/>
        <v>1.0918000000000001</v>
      </c>
      <c r="BX50" s="51">
        <f t="shared" si="93"/>
        <v>1.0918000000000001</v>
      </c>
      <c r="BY50" s="51">
        <f t="shared" si="94"/>
        <v>1.0918000000000001</v>
      </c>
      <c r="BZ50" s="51">
        <f t="shared" si="94"/>
        <v>1.0918000000000001</v>
      </c>
      <c r="CA50" s="51">
        <f t="shared" si="94"/>
        <v>1.0918000000000001</v>
      </c>
      <c r="CB50" s="51">
        <f t="shared" si="94"/>
        <v>1.0918000000000001</v>
      </c>
      <c r="CC50" s="51">
        <f t="shared" si="95"/>
        <v>1.0918000000000001</v>
      </c>
      <c r="CD50" s="51">
        <f t="shared" si="95"/>
        <v>1.0918000000000001</v>
      </c>
      <c r="CE50" s="51">
        <f t="shared" si="96"/>
        <v>1.0918000000000001</v>
      </c>
      <c r="CF50" s="51">
        <f t="shared" si="97"/>
        <v>1.0918000000000001</v>
      </c>
      <c r="CG50" s="51">
        <f t="shared" si="98"/>
        <v>1.0918000000000001</v>
      </c>
      <c r="CH50" s="51">
        <f t="shared" si="99"/>
        <v>1.0918000000000001</v>
      </c>
      <c r="CI50" s="51">
        <f t="shared" si="99"/>
        <v>1.0918000000000001</v>
      </c>
      <c r="CJ50" s="51">
        <f t="shared" si="99"/>
        <v>1.0918000000000001</v>
      </c>
      <c r="CK50" s="51">
        <f t="shared" si="99"/>
        <v>1.0918000000000001</v>
      </c>
      <c r="CL50" s="51">
        <f t="shared" si="99"/>
        <v>1.0918000000000001</v>
      </c>
      <c r="CM50" s="51">
        <f t="shared" si="99"/>
        <v>1.0918000000000001</v>
      </c>
      <c r="CN50" s="51">
        <f t="shared" si="99"/>
        <v>1.0918000000000001</v>
      </c>
      <c r="CO50" s="51">
        <f t="shared" si="99"/>
        <v>1.0918000000000001</v>
      </c>
      <c r="CP50" s="51">
        <f t="shared" si="99"/>
        <v>1.0918000000000001</v>
      </c>
      <c r="CQ50" s="51">
        <f t="shared" si="99"/>
        <v>1.0918000000000001</v>
      </c>
      <c r="CR50" s="51">
        <f t="shared" si="100"/>
        <v>1.0918000000000001</v>
      </c>
      <c r="CS50" s="51">
        <f t="shared" si="100"/>
        <v>1.0918000000000001</v>
      </c>
      <c r="CT50" s="51">
        <f t="shared" si="101"/>
        <v>1.0918000000000001</v>
      </c>
      <c r="CU50" s="51">
        <f t="shared" si="101"/>
        <v>1.0918000000000001</v>
      </c>
      <c r="CV50" s="51">
        <f t="shared" si="102"/>
        <v>1.0918000000000001</v>
      </c>
      <c r="CW50" s="51">
        <f t="shared" si="102"/>
        <v>1.0918000000000001</v>
      </c>
      <c r="CX50" s="51">
        <f t="shared" si="103"/>
        <v>1.0918000000000001</v>
      </c>
      <c r="CY50" s="51">
        <f t="shared" si="103"/>
        <v>1.0918000000000001</v>
      </c>
      <c r="CZ50" s="51">
        <f t="shared" si="103"/>
        <v>1.0918000000000001</v>
      </c>
      <c r="DA50" s="51">
        <f t="shared" si="103"/>
        <v>1.0918000000000001</v>
      </c>
      <c r="DB50" s="51">
        <f t="shared" si="103"/>
        <v>1.0918000000000001</v>
      </c>
      <c r="DC50" s="51">
        <f t="shared" si="104"/>
        <v>1.0918000000000001</v>
      </c>
      <c r="DD50" s="51">
        <f t="shared" si="104"/>
        <v>1.0918000000000001</v>
      </c>
      <c r="DE50" s="51">
        <f t="shared" si="105"/>
        <v>1.0918000000000001</v>
      </c>
      <c r="DF50" s="51">
        <f t="shared" si="106"/>
        <v>1.0918000000000001</v>
      </c>
      <c r="DG50" s="51">
        <f t="shared" si="107"/>
        <v>1.0918000000000001</v>
      </c>
      <c r="DH50" s="51">
        <f t="shared" si="107"/>
        <v>1.0918000000000001</v>
      </c>
      <c r="DI50" s="51">
        <f t="shared" si="107"/>
        <v>1.0918000000000001</v>
      </c>
      <c r="DJ50" s="51">
        <f t="shared" si="107"/>
        <v>1.0918000000000001</v>
      </c>
      <c r="DK50" s="51">
        <f t="shared" si="107"/>
        <v>1.0918000000000001</v>
      </c>
      <c r="DL50" s="51">
        <f t="shared" si="107"/>
        <v>1.0918000000000001</v>
      </c>
      <c r="DM50" s="51">
        <f t="shared" si="107"/>
        <v>1.0918000000000001</v>
      </c>
      <c r="DN50" s="51">
        <f t="shared" si="107"/>
        <v>1.0918000000000001</v>
      </c>
      <c r="DO50" s="51">
        <f t="shared" si="108"/>
        <v>1.0918000000000001</v>
      </c>
      <c r="DP50" s="51">
        <f t="shared" si="109"/>
        <v>1.0918000000000001</v>
      </c>
      <c r="DQ50" s="51">
        <f t="shared" si="109"/>
        <v>1.0918000000000001</v>
      </c>
      <c r="DR50" s="51">
        <f t="shared" si="109"/>
        <v>1.0918000000000001</v>
      </c>
      <c r="DS50" s="51">
        <f t="shared" si="109"/>
        <v>1.0918000000000001</v>
      </c>
      <c r="DT50" s="51">
        <f t="shared" si="109"/>
        <v>1.0918000000000001</v>
      </c>
      <c r="DU50" s="51">
        <f t="shared" si="109"/>
        <v>1.0918000000000001</v>
      </c>
      <c r="DV50" s="51">
        <f t="shared" si="109"/>
        <v>1.0918000000000001</v>
      </c>
      <c r="DW50" s="51">
        <f t="shared" si="109"/>
        <v>1.0918000000000001</v>
      </c>
    </row>
    <row r="51" spans="1:127" ht="18" x14ac:dyDescent="0.4">
      <c r="A51" s="16">
        <f>入力シート_1・2・ジクロロエタン!Q23</f>
        <v>1.62</v>
      </c>
      <c r="B51" s="20" t="s">
        <v>105</v>
      </c>
      <c r="C51" s="494" t="s">
        <v>106</v>
      </c>
      <c r="D51" s="495"/>
      <c r="E51" s="492"/>
      <c r="F51" s="291" t="s">
        <v>107</v>
      </c>
      <c r="G51" s="25">
        <f>IF(A51="",1.67,A51)</f>
        <v>1.62</v>
      </c>
      <c r="J51" s="51">
        <f t="shared" si="76"/>
        <v>1.62</v>
      </c>
      <c r="K51" s="51">
        <f t="shared" si="77"/>
        <v>1.62</v>
      </c>
      <c r="L51" s="51">
        <f t="shared" si="77"/>
        <v>1.62</v>
      </c>
      <c r="M51" s="51">
        <f t="shared" si="77"/>
        <v>1.62</v>
      </c>
      <c r="N51" s="51">
        <f t="shared" si="77"/>
        <v>1.62</v>
      </c>
      <c r="O51" s="51">
        <f t="shared" si="78"/>
        <v>1.62</v>
      </c>
      <c r="P51" s="51">
        <f t="shared" si="78"/>
        <v>1.62</v>
      </c>
      <c r="Q51" s="51">
        <f t="shared" si="78"/>
        <v>1.62</v>
      </c>
      <c r="R51" s="51">
        <f t="shared" si="79"/>
        <v>1.62</v>
      </c>
      <c r="S51" s="51">
        <f t="shared" si="79"/>
        <v>1.62</v>
      </c>
      <c r="T51" s="51">
        <f t="shared" si="79"/>
        <v>1.62</v>
      </c>
      <c r="U51" s="52">
        <f t="shared" si="70"/>
        <v>1.62</v>
      </c>
      <c r="V51" s="51">
        <f t="shared" si="110"/>
        <v>1.62</v>
      </c>
      <c r="W51" s="51">
        <f t="shared" si="110"/>
        <v>1.62</v>
      </c>
      <c r="X51" s="51">
        <f t="shared" si="110"/>
        <v>1.62</v>
      </c>
      <c r="Y51" s="51">
        <f t="shared" si="110"/>
        <v>1.62</v>
      </c>
      <c r="Z51" s="51">
        <f t="shared" si="110"/>
        <v>1.62</v>
      </c>
      <c r="AA51" s="51">
        <f t="shared" si="110"/>
        <v>1.62</v>
      </c>
      <c r="AB51" s="51">
        <f t="shared" si="110"/>
        <v>1.62</v>
      </c>
      <c r="AC51" s="51">
        <f t="shared" si="110"/>
        <v>1.62</v>
      </c>
      <c r="AD51" s="51">
        <f t="shared" si="110"/>
        <v>1.62</v>
      </c>
      <c r="AE51" s="51">
        <f t="shared" si="110"/>
        <v>1.62</v>
      </c>
      <c r="AF51" s="51">
        <f t="shared" si="110"/>
        <v>1.62</v>
      </c>
      <c r="AG51" s="51">
        <f t="shared" si="110"/>
        <v>1.62</v>
      </c>
      <c r="AH51" s="51">
        <f t="shared" si="81"/>
        <v>1.62</v>
      </c>
      <c r="AI51" s="51">
        <f t="shared" si="81"/>
        <v>1.62</v>
      </c>
      <c r="AJ51" s="51">
        <f t="shared" si="81"/>
        <v>1.62</v>
      </c>
      <c r="AK51" s="51">
        <f t="shared" si="82"/>
        <v>1.62</v>
      </c>
      <c r="AL51" s="51">
        <f t="shared" si="82"/>
        <v>1.62</v>
      </c>
      <c r="AM51" s="51">
        <f t="shared" si="82"/>
        <v>1.62</v>
      </c>
      <c r="AN51" s="51">
        <f t="shared" si="83"/>
        <v>1.62</v>
      </c>
      <c r="AO51" s="51">
        <f t="shared" si="83"/>
        <v>1.62</v>
      </c>
      <c r="AP51" s="51">
        <f t="shared" si="83"/>
        <v>1.62</v>
      </c>
      <c r="AQ51" s="51">
        <f t="shared" si="83"/>
        <v>1.62</v>
      </c>
      <c r="AR51" s="51">
        <f t="shared" si="83"/>
        <v>1.62</v>
      </c>
      <c r="AS51" s="51">
        <f t="shared" si="83"/>
        <v>1.62</v>
      </c>
      <c r="AT51" s="51">
        <f t="shared" si="83"/>
        <v>1.62</v>
      </c>
      <c r="AU51" s="51">
        <f t="shared" si="83"/>
        <v>1.62</v>
      </c>
      <c r="AV51" s="51">
        <f t="shared" si="83"/>
        <v>1.62</v>
      </c>
      <c r="AW51" s="51">
        <f t="shared" si="83"/>
        <v>1.62</v>
      </c>
      <c r="AX51" s="51">
        <f t="shared" si="83"/>
        <v>1.62</v>
      </c>
      <c r="AY51" s="51">
        <f t="shared" si="83"/>
        <v>1.62</v>
      </c>
      <c r="AZ51" s="51">
        <f t="shared" si="83"/>
        <v>1.62</v>
      </c>
      <c r="BA51" s="51">
        <f t="shared" si="83"/>
        <v>1.62</v>
      </c>
      <c r="BB51" s="51">
        <f t="shared" si="84"/>
        <v>1.62</v>
      </c>
      <c r="BC51" s="51">
        <f t="shared" si="84"/>
        <v>1.62</v>
      </c>
      <c r="BD51" s="51">
        <f t="shared" si="84"/>
        <v>1.62</v>
      </c>
      <c r="BE51" s="51">
        <f t="shared" si="84"/>
        <v>1.62</v>
      </c>
      <c r="BF51" s="51">
        <f t="shared" si="84"/>
        <v>1.62</v>
      </c>
      <c r="BG51" s="51">
        <f t="shared" si="85"/>
        <v>1.62</v>
      </c>
      <c r="BH51" s="51">
        <f t="shared" si="85"/>
        <v>1.62</v>
      </c>
      <c r="BI51" s="51">
        <f t="shared" si="86"/>
        <v>1.62</v>
      </c>
      <c r="BJ51" s="51">
        <f t="shared" si="86"/>
        <v>1.62</v>
      </c>
      <c r="BK51" s="51">
        <f t="shared" si="87"/>
        <v>1.62</v>
      </c>
      <c r="BL51" s="51">
        <f t="shared" si="88"/>
        <v>1.62</v>
      </c>
      <c r="BM51" s="51">
        <f t="shared" si="88"/>
        <v>1.62</v>
      </c>
      <c r="BN51" s="51">
        <f t="shared" si="88"/>
        <v>1.62</v>
      </c>
      <c r="BO51" s="51">
        <f t="shared" si="88"/>
        <v>1.62</v>
      </c>
      <c r="BP51" s="51">
        <f t="shared" si="89"/>
        <v>1.62</v>
      </c>
      <c r="BQ51" s="51">
        <f t="shared" si="90"/>
        <v>1.62</v>
      </c>
      <c r="BR51" s="51">
        <f t="shared" si="90"/>
        <v>1.62</v>
      </c>
      <c r="BS51" s="51">
        <f t="shared" si="90"/>
        <v>1.62</v>
      </c>
      <c r="BT51" s="51">
        <f t="shared" si="90"/>
        <v>1.62</v>
      </c>
      <c r="BU51" s="51">
        <f t="shared" si="91"/>
        <v>1.62</v>
      </c>
      <c r="BV51" s="51">
        <f t="shared" si="92"/>
        <v>1.62</v>
      </c>
      <c r="BW51" s="51">
        <f t="shared" si="93"/>
        <v>1.62</v>
      </c>
      <c r="BX51" s="51">
        <f t="shared" si="93"/>
        <v>1.62</v>
      </c>
      <c r="BY51" s="51">
        <f t="shared" si="94"/>
        <v>1.62</v>
      </c>
      <c r="BZ51" s="51">
        <f t="shared" si="94"/>
        <v>1.62</v>
      </c>
      <c r="CA51" s="51">
        <f t="shared" si="94"/>
        <v>1.62</v>
      </c>
      <c r="CB51" s="51">
        <f t="shared" si="94"/>
        <v>1.62</v>
      </c>
      <c r="CC51" s="51">
        <f t="shared" si="95"/>
        <v>1.62</v>
      </c>
      <c r="CD51" s="51">
        <f t="shared" si="95"/>
        <v>1.62</v>
      </c>
      <c r="CE51" s="51">
        <f t="shared" si="96"/>
        <v>1.62</v>
      </c>
      <c r="CF51" s="51">
        <f t="shared" si="97"/>
        <v>1.62</v>
      </c>
      <c r="CG51" s="51">
        <f t="shared" si="98"/>
        <v>1.62</v>
      </c>
      <c r="CH51" s="51">
        <f t="shared" si="99"/>
        <v>1.62</v>
      </c>
      <c r="CI51" s="51">
        <f t="shared" si="99"/>
        <v>1.62</v>
      </c>
      <c r="CJ51" s="51">
        <f t="shared" si="99"/>
        <v>1.62</v>
      </c>
      <c r="CK51" s="51">
        <f t="shared" si="99"/>
        <v>1.62</v>
      </c>
      <c r="CL51" s="51">
        <f t="shared" si="99"/>
        <v>1.62</v>
      </c>
      <c r="CM51" s="51">
        <f t="shared" si="99"/>
        <v>1.62</v>
      </c>
      <c r="CN51" s="51">
        <f t="shared" si="99"/>
        <v>1.62</v>
      </c>
      <c r="CO51" s="51">
        <f t="shared" si="99"/>
        <v>1.62</v>
      </c>
      <c r="CP51" s="51">
        <f t="shared" si="99"/>
        <v>1.62</v>
      </c>
      <c r="CQ51" s="51">
        <f t="shared" si="99"/>
        <v>1.62</v>
      </c>
      <c r="CR51" s="51">
        <f t="shared" si="100"/>
        <v>1.62</v>
      </c>
      <c r="CS51" s="51">
        <f t="shared" si="100"/>
        <v>1.62</v>
      </c>
      <c r="CT51" s="51">
        <f t="shared" si="101"/>
        <v>1.62</v>
      </c>
      <c r="CU51" s="51">
        <f t="shared" si="101"/>
        <v>1.62</v>
      </c>
      <c r="CV51" s="51">
        <f t="shared" si="102"/>
        <v>1.62</v>
      </c>
      <c r="CW51" s="51">
        <f t="shared" si="102"/>
        <v>1.62</v>
      </c>
      <c r="CX51" s="51">
        <f t="shared" si="103"/>
        <v>1.62</v>
      </c>
      <c r="CY51" s="51">
        <f t="shared" si="103"/>
        <v>1.62</v>
      </c>
      <c r="CZ51" s="51">
        <f t="shared" si="103"/>
        <v>1.62</v>
      </c>
      <c r="DA51" s="51">
        <f t="shared" si="103"/>
        <v>1.62</v>
      </c>
      <c r="DB51" s="51">
        <f t="shared" si="103"/>
        <v>1.62</v>
      </c>
      <c r="DC51" s="51">
        <f t="shared" si="104"/>
        <v>1.62</v>
      </c>
      <c r="DD51" s="51">
        <f t="shared" si="104"/>
        <v>1.62</v>
      </c>
      <c r="DE51" s="51">
        <f t="shared" si="105"/>
        <v>1.62</v>
      </c>
      <c r="DF51" s="51">
        <f t="shared" si="106"/>
        <v>1.62</v>
      </c>
      <c r="DG51" s="51">
        <f t="shared" si="107"/>
        <v>1.62</v>
      </c>
      <c r="DH51" s="51">
        <f t="shared" si="107"/>
        <v>1.62</v>
      </c>
      <c r="DI51" s="51">
        <f t="shared" si="107"/>
        <v>1.62</v>
      </c>
      <c r="DJ51" s="51">
        <f t="shared" si="107"/>
        <v>1.62</v>
      </c>
      <c r="DK51" s="51">
        <f t="shared" si="107"/>
        <v>1.62</v>
      </c>
      <c r="DL51" s="51">
        <f t="shared" si="107"/>
        <v>1.62</v>
      </c>
      <c r="DM51" s="51">
        <f t="shared" si="107"/>
        <v>1.62</v>
      </c>
      <c r="DN51" s="51">
        <f t="shared" si="107"/>
        <v>1.62</v>
      </c>
      <c r="DO51" s="51">
        <f t="shared" si="108"/>
        <v>1.62</v>
      </c>
      <c r="DP51" s="51">
        <f t="shared" si="109"/>
        <v>1.62</v>
      </c>
      <c r="DQ51" s="51">
        <f t="shared" si="109"/>
        <v>1.62</v>
      </c>
      <c r="DR51" s="51">
        <f t="shared" si="109"/>
        <v>1.62</v>
      </c>
      <c r="DS51" s="51">
        <f t="shared" si="109"/>
        <v>1.62</v>
      </c>
      <c r="DT51" s="51">
        <f t="shared" si="109"/>
        <v>1.62</v>
      </c>
      <c r="DU51" s="51">
        <f t="shared" si="109"/>
        <v>1.62</v>
      </c>
      <c r="DV51" s="51">
        <f t="shared" si="109"/>
        <v>1.62</v>
      </c>
      <c r="DW51" s="51">
        <f t="shared" si="109"/>
        <v>1.62</v>
      </c>
    </row>
    <row r="52" spans="1:127" ht="37.5" customHeight="1" x14ac:dyDescent="0.2">
      <c r="A52" s="19"/>
      <c r="B52" s="37"/>
      <c r="C52" s="492"/>
      <c r="D52" s="493"/>
      <c r="E52" s="493"/>
      <c r="F52" s="291"/>
      <c r="G52" s="38">
        <f>SQRT(1+4*G47*G36/G48)</f>
        <v>3.1291885791488356</v>
      </c>
      <c r="J52" s="52">
        <f>G52</f>
        <v>3.1291885791488356</v>
      </c>
      <c r="K52" s="55">
        <f t="shared" si="77"/>
        <v>3.1291885791488356</v>
      </c>
      <c r="L52" s="55">
        <f t="shared" si="77"/>
        <v>3.1291885791488356</v>
      </c>
      <c r="M52" s="55">
        <f t="shared" si="77"/>
        <v>3.1291885791488356</v>
      </c>
      <c r="N52" s="55">
        <f t="shared" si="77"/>
        <v>3.1291885791488356</v>
      </c>
      <c r="O52" s="55">
        <f t="shared" si="78"/>
        <v>3.1291885791488356</v>
      </c>
      <c r="P52" s="55">
        <f t="shared" si="78"/>
        <v>3.1291885791488356</v>
      </c>
      <c r="Q52" s="55">
        <f t="shared" si="78"/>
        <v>3.1291885791488356</v>
      </c>
      <c r="R52" s="55">
        <f t="shared" si="79"/>
        <v>3.1291885791488356</v>
      </c>
      <c r="S52" s="55">
        <f t="shared" si="79"/>
        <v>3.1291885791488356</v>
      </c>
      <c r="T52" s="55">
        <f t="shared" si="79"/>
        <v>3.1291885791488356</v>
      </c>
      <c r="U52" s="52">
        <f>G52</f>
        <v>3.1291885791488356</v>
      </c>
      <c r="V52" s="55">
        <f>+U52</f>
        <v>3.1291885791488356</v>
      </c>
      <c r="W52" s="55">
        <f t="shared" si="110"/>
        <v>3.1291885791488356</v>
      </c>
      <c r="X52" s="55">
        <f t="shared" si="110"/>
        <v>3.1291885791488356</v>
      </c>
      <c r="Y52" s="55">
        <f t="shared" si="110"/>
        <v>3.1291885791488356</v>
      </c>
      <c r="Z52" s="55">
        <f t="shared" si="110"/>
        <v>3.1291885791488356</v>
      </c>
      <c r="AA52" s="55">
        <f t="shared" si="110"/>
        <v>3.1291885791488356</v>
      </c>
      <c r="AB52" s="55">
        <f t="shared" si="110"/>
        <v>3.1291885791488356</v>
      </c>
      <c r="AC52" s="55">
        <f t="shared" si="110"/>
        <v>3.1291885791488356</v>
      </c>
      <c r="AD52" s="55">
        <f t="shared" si="110"/>
        <v>3.1291885791488356</v>
      </c>
      <c r="AE52" s="55">
        <f t="shared" si="110"/>
        <v>3.1291885791488356</v>
      </c>
      <c r="AF52" s="55">
        <f t="shared" si="110"/>
        <v>3.1291885791488356</v>
      </c>
      <c r="AG52" s="55">
        <f t="shared" si="110"/>
        <v>3.1291885791488356</v>
      </c>
      <c r="AH52" s="55">
        <f t="shared" si="81"/>
        <v>3.1291885791488356</v>
      </c>
      <c r="AI52" s="55">
        <f t="shared" si="81"/>
        <v>3.1291885791488356</v>
      </c>
      <c r="AJ52" s="55">
        <f t="shared" si="81"/>
        <v>3.1291885791488356</v>
      </c>
      <c r="AK52" s="55">
        <f t="shared" si="82"/>
        <v>3.1291885791488356</v>
      </c>
      <c r="AL52" s="55">
        <f t="shared" si="82"/>
        <v>3.1291885791488356</v>
      </c>
      <c r="AM52" s="55">
        <f t="shared" si="82"/>
        <v>3.1291885791488356</v>
      </c>
      <c r="AN52" s="55">
        <f t="shared" si="83"/>
        <v>3.1291885791488356</v>
      </c>
      <c r="AO52" s="55">
        <f t="shared" si="83"/>
        <v>3.1291885791488356</v>
      </c>
      <c r="AP52" s="55">
        <f t="shared" si="83"/>
        <v>3.1291885791488356</v>
      </c>
      <c r="AQ52" s="55">
        <f t="shared" si="83"/>
        <v>3.1291885791488356</v>
      </c>
      <c r="AR52" s="55">
        <f t="shared" si="83"/>
        <v>3.1291885791488356</v>
      </c>
      <c r="AS52" s="55">
        <f t="shared" si="83"/>
        <v>3.1291885791488356</v>
      </c>
      <c r="AT52" s="55">
        <f t="shared" si="83"/>
        <v>3.1291885791488356</v>
      </c>
      <c r="AU52" s="55">
        <f t="shared" si="83"/>
        <v>3.1291885791488356</v>
      </c>
      <c r="AV52" s="55">
        <f t="shared" si="83"/>
        <v>3.1291885791488356</v>
      </c>
      <c r="AW52" s="55">
        <f t="shared" si="83"/>
        <v>3.1291885791488356</v>
      </c>
      <c r="AX52" s="55">
        <f t="shared" si="83"/>
        <v>3.1291885791488356</v>
      </c>
      <c r="AY52" s="55">
        <f t="shared" si="83"/>
        <v>3.1291885791488356</v>
      </c>
      <c r="AZ52" s="55">
        <f t="shared" si="83"/>
        <v>3.1291885791488356</v>
      </c>
      <c r="BA52" s="55">
        <f t="shared" si="83"/>
        <v>3.1291885791488356</v>
      </c>
      <c r="BB52" s="55">
        <f t="shared" si="84"/>
        <v>3.1291885791488356</v>
      </c>
      <c r="BC52" s="55">
        <f t="shared" si="84"/>
        <v>3.1291885791488356</v>
      </c>
      <c r="BD52" s="55">
        <f t="shared" si="84"/>
        <v>3.1291885791488356</v>
      </c>
      <c r="BE52" s="55">
        <f t="shared" si="84"/>
        <v>3.1291885791488356</v>
      </c>
      <c r="BF52" s="55">
        <f t="shared" si="84"/>
        <v>3.1291885791488356</v>
      </c>
      <c r="BG52" s="55">
        <f t="shared" si="85"/>
        <v>3.1291885791488356</v>
      </c>
      <c r="BH52" s="55">
        <f t="shared" si="85"/>
        <v>3.1291885791488356</v>
      </c>
      <c r="BI52" s="55">
        <f t="shared" si="86"/>
        <v>3.1291885791488356</v>
      </c>
      <c r="BJ52" s="55">
        <f t="shared" si="86"/>
        <v>3.1291885791488356</v>
      </c>
      <c r="BK52" s="55">
        <f t="shared" si="87"/>
        <v>3.1291885791488356</v>
      </c>
      <c r="BL52" s="55">
        <f t="shared" si="88"/>
        <v>3.1291885791488356</v>
      </c>
      <c r="BM52" s="55">
        <f t="shared" si="88"/>
        <v>3.1291885791488356</v>
      </c>
      <c r="BN52" s="55">
        <f t="shared" si="88"/>
        <v>3.1291885791488356</v>
      </c>
      <c r="BO52" s="55">
        <f t="shared" si="88"/>
        <v>3.1291885791488356</v>
      </c>
      <c r="BP52" s="55">
        <f t="shared" si="89"/>
        <v>3.1291885791488356</v>
      </c>
      <c r="BQ52" s="55">
        <f t="shared" si="90"/>
        <v>3.1291885791488356</v>
      </c>
      <c r="BR52" s="55">
        <f t="shared" si="90"/>
        <v>3.1291885791488356</v>
      </c>
      <c r="BS52" s="55">
        <f t="shared" si="90"/>
        <v>3.1291885791488356</v>
      </c>
      <c r="BT52" s="55">
        <f t="shared" si="90"/>
        <v>3.1291885791488356</v>
      </c>
      <c r="BU52" s="55">
        <f t="shared" si="91"/>
        <v>3.1291885791488356</v>
      </c>
      <c r="BV52" s="55">
        <f t="shared" si="92"/>
        <v>3.1291885791488356</v>
      </c>
      <c r="BW52" s="55">
        <f t="shared" si="93"/>
        <v>3.1291885791488356</v>
      </c>
      <c r="BX52" s="55">
        <f t="shared" si="93"/>
        <v>3.1291885791488356</v>
      </c>
      <c r="BY52" s="55">
        <f t="shared" si="94"/>
        <v>3.1291885791488356</v>
      </c>
      <c r="BZ52" s="55">
        <f t="shared" si="94"/>
        <v>3.1291885791488356</v>
      </c>
      <c r="CA52" s="55">
        <f t="shared" si="94"/>
        <v>3.1291885791488356</v>
      </c>
      <c r="CB52" s="55">
        <f t="shared" si="94"/>
        <v>3.1291885791488356</v>
      </c>
      <c r="CC52" s="55">
        <f t="shared" si="95"/>
        <v>3.1291885791488356</v>
      </c>
      <c r="CD52" s="55">
        <f t="shared" si="95"/>
        <v>3.1291885791488356</v>
      </c>
      <c r="CE52" s="55">
        <f t="shared" si="96"/>
        <v>3.1291885791488356</v>
      </c>
      <c r="CF52" s="55">
        <f t="shared" si="97"/>
        <v>3.1291885791488356</v>
      </c>
      <c r="CG52" s="55">
        <f t="shared" si="98"/>
        <v>3.1291885791488356</v>
      </c>
      <c r="CH52" s="55">
        <f t="shared" si="99"/>
        <v>3.1291885791488356</v>
      </c>
      <c r="CI52" s="55">
        <f t="shared" si="99"/>
        <v>3.1291885791488356</v>
      </c>
      <c r="CJ52" s="55">
        <f t="shared" si="99"/>
        <v>3.1291885791488356</v>
      </c>
      <c r="CK52" s="55">
        <f t="shared" si="99"/>
        <v>3.1291885791488356</v>
      </c>
      <c r="CL52" s="55">
        <f t="shared" si="99"/>
        <v>3.1291885791488356</v>
      </c>
      <c r="CM52" s="55">
        <f t="shared" si="99"/>
        <v>3.1291885791488356</v>
      </c>
      <c r="CN52" s="55">
        <f t="shared" si="99"/>
        <v>3.1291885791488356</v>
      </c>
      <c r="CO52" s="55">
        <f t="shared" si="99"/>
        <v>3.1291885791488356</v>
      </c>
      <c r="CP52" s="55">
        <f t="shared" si="99"/>
        <v>3.1291885791488356</v>
      </c>
      <c r="CQ52" s="55">
        <f t="shared" si="99"/>
        <v>3.1291885791488356</v>
      </c>
      <c r="CR52" s="55">
        <f t="shared" si="100"/>
        <v>3.1291885791488356</v>
      </c>
      <c r="CS52" s="55">
        <f t="shared" si="100"/>
        <v>3.1291885791488356</v>
      </c>
      <c r="CT52" s="55">
        <f t="shared" si="101"/>
        <v>3.1291885791488356</v>
      </c>
      <c r="CU52" s="55">
        <f t="shared" si="101"/>
        <v>3.1291885791488356</v>
      </c>
      <c r="CV52" s="55">
        <f t="shared" si="102"/>
        <v>3.1291885791488356</v>
      </c>
      <c r="CW52" s="55">
        <f t="shared" si="102"/>
        <v>3.1291885791488356</v>
      </c>
      <c r="CX52" s="55">
        <f t="shared" si="103"/>
        <v>3.1291885791488356</v>
      </c>
      <c r="CY52" s="55">
        <f t="shared" si="103"/>
        <v>3.1291885791488356</v>
      </c>
      <c r="CZ52" s="55">
        <f t="shared" si="103"/>
        <v>3.1291885791488356</v>
      </c>
      <c r="DA52" s="55">
        <f t="shared" si="103"/>
        <v>3.1291885791488356</v>
      </c>
      <c r="DB52" s="55">
        <f t="shared" si="103"/>
        <v>3.1291885791488356</v>
      </c>
      <c r="DC52" s="55">
        <f t="shared" si="104"/>
        <v>3.1291885791488356</v>
      </c>
      <c r="DD52" s="55">
        <f t="shared" si="104"/>
        <v>3.1291885791488356</v>
      </c>
      <c r="DE52" s="55">
        <f t="shared" si="105"/>
        <v>3.1291885791488356</v>
      </c>
      <c r="DF52" s="55">
        <f t="shared" si="106"/>
        <v>3.1291885791488356</v>
      </c>
      <c r="DG52" s="55">
        <f t="shared" si="107"/>
        <v>3.1291885791488356</v>
      </c>
      <c r="DH52" s="55">
        <f t="shared" si="107"/>
        <v>3.1291885791488356</v>
      </c>
      <c r="DI52" s="55">
        <f t="shared" si="107"/>
        <v>3.1291885791488356</v>
      </c>
      <c r="DJ52" s="55">
        <f t="shared" si="107"/>
        <v>3.1291885791488356</v>
      </c>
      <c r="DK52" s="55">
        <f t="shared" si="107"/>
        <v>3.1291885791488356</v>
      </c>
      <c r="DL52" s="55">
        <f t="shared" si="107"/>
        <v>3.1291885791488356</v>
      </c>
      <c r="DM52" s="55">
        <f t="shared" si="107"/>
        <v>3.1291885791488356</v>
      </c>
      <c r="DN52" s="55">
        <f t="shared" si="107"/>
        <v>3.1291885791488356</v>
      </c>
      <c r="DO52" s="55">
        <f t="shared" si="108"/>
        <v>3.1291885791488356</v>
      </c>
      <c r="DP52" s="55">
        <f t="shared" si="109"/>
        <v>3.1291885791488356</v>
      </c>
      <c r="DQ52" s="55">
        <f t="shared" si="109"/>
        <v>3.1291885791488356</v>
      </c>
      <c r="DR52" s="55">
        <f t="shared" si="109"/>
        <v>3.1291885791488356</v>
      </c>
      <c r="DS52" s="55">
        <f t="shared" si="109"/>
        <v>3.1291885791488356</v>
      </c>
      <c r="DT52" s="55">
        <f t="shared" si="109"/>
        <v>3.1291885791488356</v>
      </c>
      <c r="DU52" s="55">
        <f t="shared" si="109"/>
        <v>3.1291885791488356</v>
      </c>
      <c r="DV52" s="55">
        <f t="shared" si="109"/>
        <v>3.1291885791488356</v>
      </c>
      <c r="DW52" s="55">
        <f t="shared" si="109"/>
        <v>3.1291885791488356</v>
      </c>
    </row>
    <row r="53" spans="1:127" ht="37.5" customHeight="1" x14ac:dyDescent="0.2">
      <c r="A53" s="19"/>
      <c r="B53" s="37" t="s">
        <v>108</v>
      </c>
      <c r="C53" s="492"/>
      <c r="D53" s="493"/>
      <c r="E53" s="493"/>
      <c r="F53" s="39"/>
      <c r="G53" s="38">
        <f>EXP(G30/(2*G36)*(1-G52))</f>
        <v>0.34486774282699112</v>
      </c>
      <c r="I53" s="71">
        <f>J53</f>
        <v>1.1225958328844161E-3</v>
      </c>
      <c r="J53" s="38">
        <f>EXP(J30/(2*J36)*(1-J52))</f>
        <v>1.1225958328844161E-3</v>
      </c>
      <c r="K53" s="38">
        <f t="shared" ref="K53:T53" si="111">EXP(K30/(2*K36)*(1-K52))</f>
        <v>0</v>
      </c>
      <c r="L53" s="38">
        <f t="shared" si="111"/>
        <v>0</v>
      </c>
      <c r="M53" s="38">
        <f t="shared" si="111"/>
        <v>0</v>
      </c>
      <c r="N53" s="38">
        <f t="shared" si="111"/>
        <v>0</v>
      </c>
      <c r="O53" s="38">
        <f t="shared" si="111"/>
        <v>0</v>
      </c>
      <c r="P53" s="38">
        <f t="shared" si="111"/>
        <v>0</v>
      </c>
      <c r="Q53" s="38">
        <f t="shared" si="111"/>
        <v>0</v>
      </c>
      <c r="R53" s="38">
        <f t="shared" si="111"/>
        <v>0</v>
      </c>
      <c r="S53" s="38">
        <f t="shared" si="111"/>
        <v>0</v>
      </c>
      <c r="T53" s="38">
        <f t="shared" si="111"/>
        <v>0</v>
      </c>
      <c r="U53" s="38">
        <f>EXP(U30/(2*U36)*(1-U52))</f>
        <v>5.8244840083951183E-47</v>
      </c>
      <c r="V53" s="38">
        <f>EXP(V30/(2*V36)*(1-V52))</f>
        <v>3.3924613964050466E-93</v>
      </c>
      <c r="W53" s="38">
        <f t="shared" ref="W53:CH53" si="112">EXP(W30/(2*W36)*(1-W52))</f>
        <v>1.975933715245897E-139</v>
      </c>
      <c r="X53" s="38">
        <f t="shared" si="112"/>
        <v>1.150879432609848E-185</v>
      </c>
      <c r="Y53" s="38">
        <f t="shared" si="112"/>
        <v>6.7032788508269068E-232</v>
      </c>
      <c r="Z53" s="38">
        <f t="shared" si="112"/>
        <v>3.9043140470454529E-278</v>
      </c>
      <c r="AA53" s="38">
        <f t="shared" si="112"/>
        <v>0</v>
      </c>
      <c r="AB53" s="38">
        <f t="shared" si="112"/>
        <v>0</v>
      </c>
      <c r="AC53" s="38">
        <f t="shared" si="112"/>
        <v>0</v>
      </c>
      <c r="AD53" s="38">
        <f t="shared" si="112"/>
        <v>2.3797193706175665E-5</v>
      </c>
      <c r="AE53" s="38">
        <f t="shared" si="112"/>
        <v>5.6630642828924667E-10</v>
      </c>
      <c r="AF53" s="38">
        <f t="shared" si="112"/>
        <v>1.3476503771051633E-14</v>
      </c>
      <c r="AG53" s="38">
        <f t="shared" si="112"/>
        <v>3.207029707217237E-19</v>
      </c>
      <c r="AH53" s="38">
        <f t="shared" si="112"/>
        <v>7.6318307164107868E-24</v>
      </c>
      <c r="AI53" s="38">
        <f t="shared" si="112"/>
        <v>1.816161538911689E-28</v>
      </c>
      <c r="AJ53" s="38">
        <f t="shared" si="112"/>
        <v>4.3219547943187556E-33</v>
      </c>
      <c r="AK53" s="38">
        <f t="shared" si="112"/>
        <v>1.0285039542973875E-37</v>
      </c>
      <c r="AL53" s="38">
        <f t="shared" si="112"/>
        <v>2.4475507827982401E-42</v>
      </c>
      <c r="AM53" s="38">
        <f t="shared" si="112"/>
        <v>5.8244840083951183E-47</v>
      </c>
      <c r="AN53" s="38">
        <f t="shared" si="112"/>
        <v>2.3797193706175665E-5</v>
      </c>
      <c r="AO53" s="38">
        <f t="shared" si="112"/>
        <v>6.900382596267906E-5</v>
      </c>
      <c r="AP53" s="38">
        <f t="shared" si="112"/>
        <v>2.0008779422810787E-4</v>
      </c>
      <c r="AQ53" s="38">
        <f t="shared" si="112"/>
        <v>5.8018703804514789E-4</v>
      </c>
      <c r="AR53" s="38">
        <f t="shared" si="112"/>
        <v>1.682346494018749E-3</v>
      </c>
      <c r="AS53" s="38">
        <f t="shared" si="112"/>
        <v>4.8782367415056505E-3</v>
      </c>
      <c r="AT53" s="38">
        <f t="shared" si="112"/>
        <v>1.4145239277866878E-2</v>
      </c>
      <c r="AU53" s="38">
        <f t="shared" si="112"/>
        <v>4.101641737181283E-2</v>
      </c>
      <c r="AV53" s="38">
        <f t="shared" si="112"/>
        <v>0.1189337600425837</v>
      </c>
      <c r="AW53" s="38">
        <f t="shared" si="112"/>
        <v>0.34486774282699112</v>
      </c>
      <c r="AX53" s="38">
        <f t="shared" si="112"/>
        <v>5.8018703804514789E-4</v>
      </c>
      <c r="AY53" s="38">
        <f t="shared" si="112"/>
        <v>6.453610708287128E-4</v>
      </c>
      <c r="AZ53" s="38">
        <f t="shared" si="112"/>
        <v>7.1785628500851343E-4</v>
      </c>
      <c r="BA53" s="38">
        <f t="shared" si="112"/>
        <v>7.9849508936834462E-4</v>
      </c>
      <c r="BB53" s="38">
        <f t="shared" si="112"/>
        <v>8.8819227617098907E-4</v>
      </c>
      <c r="BC53" s="38">
        <f t="shared" si="112"/>
        <v>9.8796539885280294E-4</v>
      </c>
      <c r="BD53" s="38">
        <f t="shared" si="112"/>
        <v>1.0989463154737794E-3</v>
      </c>
      <c r="BE53" s="38">
        <f t="shared" si="112"/>
        <v>1.2223940288756301E-3</v>
      </c>
      <c r="BF53" s="38">
        <f t="shared" si="112"/>
        <v>1.3597089692107401E-3</v>
      </c>
      <c r="BG53" s="38">
        <f t="shared" si="112"/>
        <v>1.5124488808675616E-3</v>
      </c>
      <c r="BH53" s="38">
        <f t="shared" si="112"/>
        <v>1.682346494018749E-3</v>
      </c>
      <c r="BI53" s="38">
        <f t="shared" si="112"/>
        <v>1.0419793351525118E-3</v>
      </c>
      <c r="BJ53" s="38">
        <f t="shared" si="112"/>
        <v>1.053131444685869E-3</v>
      </c>
      <c r="BK53" s="38">
        <f t="shared" si="112"/>
        <v>1.0644029131574022E-3</v>
      </c>
      <c r="BL53" s="38">
        <f t="shared" si="112"/>
        <v>1.0757950180434539E-3</v>
      </c>
      <c r="BM53" s="38">
        <f t="shared" si="112"/>
        <v>1.0873090504929597E-3</v>
      </c>
      <c r="BN53" s="38">
        <f t="shared" si="112"/>
        <v>1.0989463154737794E-3</v>
      </c>
      <c r="BO53" s="38">
        <f t="shared" si="112"/>
        <v>1.1107081319205998E-3</v>
      </c>
      <c r="BP53" s="38">
        <f t="shared" si="112"/>
        <v>1.1225958328844161E-3</v>
      </c>
      <c r="BQ53" s="38">
        <f t="shared" si="112"/>
        <v>1.1346107656836208E-3</v>
      </c>
      <c r="BR53" s="38">
        <f t="shared" si="112"/>
        <v>1.1467542920567018E-3</v>
      </c>
      <c r="BS53" s="38">
        <f t="shared" si="112"/>
        <v>1.1590277883165802E-3</v>
      </c>
      <c r="BT53" s="38">
        <f t="shared" si="112"/>
        <v>1.1714326455065929E-3</v>
      </c>
      <c r="BU53" s="38">
        <f t="shared" si="112"/>
        <v>1.1839702695581561E-3</v>
      </c>
      <c r="BV53" s="38">
        <f t="shared" si="112"/>
        <v>1.1966420814501053E-3</v>
      </c>
      <c r="BW53" s="38">
        <f t="shared" si="112"/>
        <v>1.2094495173697475E-3</v>
      </c>
      <c r="BX53" s="38">
        <f t="shared" si="112"/>
        <v>1.2223940288756301E-3</v>
      </c>
      <c r="BY53" s="38">
        <f t="shared" si="112"/>
        <v>1.2354770830620622E-3</v>
      </c>
      <c r="BZ53" s="38">
        <f t="shared" si="112"/>
        <v>1.2487001627253878E-3</v>
      </c>
      <c r="CA53" s="38">
        <f t="shared" si="112"/>
        <v>1.2620647665320434E-3</v>
      </c>
      <c r="CB53" s="38">
        <f t="shared" si="112"/>
        <v>1.2755724091884078E-3</v>
      </c>
      <c r="CC53" s="38">
        <f t="shared" si="112"/>
        <v>1.2892246216124816E-3</v>
      </c>
      <c r="CD53" s="38">
        <f t="shared" si="112"/>
        <v>1.1225958328844161E-3</v>
      </c>
      <c r="CE53" s="38">
        <f t="shared" si="112"/>
        <v>0.98941052459345757</v>
      </c>
      <c r="CF53" s="38">
        <f t="shared" si="112"/>
        <v>0.89901152125603989</v>
      </c>
      <c r="CG53" s="38">
        <f t="shared" si="112"/>
        <v>0.8082217153510991</v>
      </c>
      <c r="CH53" s="38">
        <f t="shared" si="112"/>
        <v>0.65322234116507305</v>
      </c>
      <c r="CI53" s="38">
        <f t="shared" ref="CI53:DW53" si="113">EXP(CI30/(2*CI36)*(1-CI52))</f>
        <v>0.52794848108209624</v>
      </c>
      <c r="CJ53" s="38">
        <f t="shared" si="113"/>
        <v>0.42669942699717905</v>
      </c>
      <c r="CK53" s="38">
        <f t="shared" si="113"/>
        <v>0.34486774282699112</v>
      </c>
      <c r="CL53" s="38">
        <f t="shared" si="113"/>
        <v>0.1189337600425837</v>
      </c>
      <c r="CM53" s="38">
        <f t="shared" si="113"/>
        <v>4.101641737181283E-2</v>
      </c>
      <c r="CN53" s="38">
        <f t="shared" si="113"/>
        <v>1.4145239277866878E-2</v>
      </c>
      <c r="CO53" s="38">
        <f t="shared" si="113"/>
        <v>4.8782367415056505E-3</v>
      </c>
      <c r="CP53" s="38">
        <f t="shared" si="113"/>
        <v>1.682346494018749E-3</v>
      </c>
      <c r="CQ53" s="38">
        <f t="shared" si="113"/>
        <v>5.8018703804514789E-4</v>
      </c>
      <c r="CR53" s="38">
        <f t="shared" si="113"/>
        <v>2.0008779422810787E-4</v>
      </c>
      <c r="CS53" s="38">
        <f t="shared" si="113"/>
        <v>6.900382596267906E-5</v>
      </c>
      <c r="CT53" s="38">
        <f t="shared" si="113"/>
        <v>2.3797193706175665E-5</v>
      </c>
      <c r="CU53" s="38">
        <f t="shared" si="113"/>
        <v>8.2068844790654708E-6</v>
      </c>
      <c r="CV53" s="38">
        <f t="shared" si="113"/>
        <v>2.8302897259371769E-6</v>
      </c>
      <c r="CW53" s="38">
        <f t="shared" si="113"/>
        <v>9.7607562933037807E-7</v>
      </c>
      <c r="CX53" s="38">
        <f t="shared" si="113"/>
        <v>3.3661699911560186E-7</v>
      </c>
      <c r="CY53" s="38">
        <f t="shared" si="113"/>
        <v>1.1608834468219294E-7</v>
      </c>
      <c r="CZ53" s="38">
        <f t="shared" si="113"/>
        <v>4.0035125399069638E-8</v>
      </c>
      <c r="DA53" s="38">
        <f t="shared" si="113"/>
        <v>1.3806823330172669E-8</v>
      </c>
      <c r="DB53" s="38">
        <f t="shared" si="113"/>
        <v>4.7615279974877003E-9</v>
      </c>
      <c r="DC53" s="38">
        <f t="shared" si="113"/>
        <v>1.642097412901104E-9</v>
      </c>
      <c r="DD53" s="38">
        <f t="shared" si="113"/>
        <v>5.6630642828924667E-10</v>
      </c>
      <c r="DE53" s="38">
        <f t="shared" si="113"/>
        <v>5.8018703804514789E-4</v>
      </c>
      <c r="DF53" s="38">
        <f t="shared" si="113"/>
        <v>5.8018703804514789E-4</v>
      </c>
      <c r="DG53" s="38">
        <f t="shared" si="113"/>
        <v>5.8018703804514789E-4</v>
      </c>
      <c r="DH53" s="38">
        <f t="shared" si="113"/>
        <v>5.8018703804514789E-4</v>
      </c>
      <c r="DI53" s="38">
        <f t="shared" si="113"/>
        <v>5.8018703804514789E-4</v>
      </c>
      <c r="DJ53" s="38">
        <f t="shared" si="113"/>
        <v>5.8018703804514789E-4</v>
      </c>
      <c r="DK53" s="38">
        <f t="shared" si="113"/>
        <v>5.8018703804514789E-4</v>
      </c>
      <c r="DL53" s="38">
        <f t="shared" si="113"/>
        <v>5.8018703804514789E-4</v>
      </c>
      <c r="DM53" s="38">
        <f t="shared" si="113"/>
        <v>5.8018703804514789E-4</v>
      </c>
      <c r="DN53" s="38">
        <f t="shared" si="113"/>
        <v>5.8018703804514789E-4</v>
      </c>
      <c r="DO53" s="38">
        <f t="shared" si="113"/>
        <v>5.8018703804514789E-4</v>
      </c>
      <c r="DP53" s="38">
        <f t="shared" si="113"/>
        <v>5.8018703804514789E-4</v>
      </c>
      <c r="DQ53" s="38">
        <f t="shared" si="113"/>
        <v>5.8018703804514789E-4</v>
      </c>
      <c r="DR53" s="38">
        <f t="shared" si="113"/>
        <v>5.8018703804514789E-4</v>
      </c>
      <c r="DS53" s="38">
        <f t="shared" si="113"/>
        <v>5.8018703804514789E-4</v>
      </c>
      <c r="DT53" s="38">
        <f t="shared" si="113"/>
        <v>5.8018703804514789E-4</v>
      </c>
      <c r="DU53" s="38">
        <f t="shared" si="113"/>
        <v>5.8018703804514789E-4</v>
      </c>
      <c r="DV53" s="38">
        <f t="shared" si="113"/>
        <v>5.8018703804514789E-4</v>
      </c>
      <c r="DW53" s="38">
        <f t="shared" si="113"/>
        <v>5.8018703804514789E-4</v>
      </c>
    </row>
    <row r="54" spans="1:127" ht="37.5" customHeight="1" x14ac:dyDescent="0.2">
      <c r="A54" s="19"/>
      <c r="B54" s="37" t="s">
        <v>109</v>
      </c>
      <c r="C54" s="492"/>
      <c r="D54" s="493"/>
      <c r="E54" s="493"/>
      <c r="F54" s="291"/>
      <c r="G54" s="40">
        <f>IF(G30-G48*G33/G50*G52&lt;=0,2-ERFC((-G30+G48*G33/G50*G52)/(2*SQRT(G36*G48*G33/G50))),ERFC((G30-G48*G33/G50*G52)/(2*SQRT(G36*G48*G33/G50))))</f>
        <v>1.9999999999999998</v>
      </c>
      <c r="I54" s="71">
        <f>J54/2</f>
        <v>0.99999999999974332</v>
      </c>
      <c r="J54" s="48">
        <f>IF(J30-J48*J33/J50*J52&lt;=0,2-ERFC((-J30+J48*J33/J50*J52)/(2*SQRT(J36*J48*J33/J50))),ERFC((J30-J48*J33/J50*J52)/(2*SQRT(J36*J48*J33/J50))))</f>
        <v>1.9999999999994866</v>
      </c>
      <c r="K54" s="48">
        <f t="shared" ref="K54:T54" si="114">IF(K30-K48*K33/K50*K52&lt;=0,2-ERFC((-K30+K48*K33/K50*K52)/(2*SQRT(K36*K48*K33/K50))),ERFC((K30-K48*K33/K50*K52)/(2*SQRT(K36*K48*K33/K50))))</f>
        <v>0</v>
      </c>
      <c r="L54" s="48">
        <f t="shared" si="114"/>
        <v>0</v>
      </c>
      <c r="M54" s="48">
        <f t="shared" si="114"/>
        <v>0</v>
      </c>
      <c r="N54" s="48">
        <f t="shared" si="114"/>
        <v>0</v>
      </c>
      <c r="O54" s="48">
        <f t="shared" si="114"/>
        <v>0</v>
      </c>
      <c r="P54" s="48">
        <f t="shared" si="114"/>
        <v>0</v>
      </c>
      <c r="Q54" s="48">
        <f t="shared" si="114"/>
        <v>0</v>
      </c>
      <c r="R54" s="48">
        <f t="shared" si="114"/>
        <v>0</v>
      </c>
      <c r="S54" s="48">
        <f t="shared" si="114"/>
        <v>0</v>
      </c>
      <c r="T54" s="48">
        <f t="shared" si="114"/>
        <v>0</v>
      </c>
      <c r="U54" s="48">
        <f>IF(U30-U48*U33/U50*U52&lt;=0,2-ERFC((-U30+U48*U33/U50*U52)/(2*SQRT(U36*U48*U33/U50))),ERFC((U30-U48*U33/U50*U52)/(2*SQRT(U36*U48*U33/U50))))</f>
        <v>2.0268421406902988E-24</v>
      </c>
      <c r="V54" s="48">
        <f>IF(V30-V48*V33/V50*V52&lt;=0,2-ERFC((-V30+V48*V33/V50*V52)/(2*SQRT(V36*V48*V33/V50))),ERFC((V30-V48*V33/V50*V52)/(2*SQRT(V36*V48*V33/V50))))</f>
        <v>1.8831172293083172E-182</v>
      </c>
      <c r="W54" s="48">
        <f t="shared" ref="W54:CH54" si="115">IF(W30-W48*W33/W50*W52&lt;=0,2-ERFC((-W30+W48*W33/W50*W52)/(2*SQRT(W36*W48*W33/W50))),ERFC((W30-W48*W33/W50*W52)/(2*SQRT(W36*W48*W33/W50))))</f>
        <v>0</v>
      </c>
      <c r="X54" s="48">
        <f t="shared" si="115"/>
        <v>0</v>
      </c>
      <c r="Y54" s="48">
        <f t="shared" si="115"/>
        <v>0</v>
      </c>
      <c r="Z54" s="48">
        <f t="shared" si="115"/>
        <v>0</v>
      </c>
      <c r="AA54" s="48">
        <f t="shared" si="115"/>
        <v>0</v>
      </c>
      <c r="AB54" s="48">
        <f t="shared" si="115"/>
        <v>0</v>
      </c>
      <c r="AC54" s="48">
        <f t="shared" si="115"/>
        <v>0</v>
      </c>
      <c r="AD54" s="48">
        <f t="shared" si="115"/>
        <v>1.9999999999417359</v>
      </c>
      <c r="AE54" s="48">
        <f t="shared" si="115"/>
        <v>1.9999972338245036</v>
      </c>
      <c r="AF54" s="48">
        <f t="shared" si="115"/>
        <v>1.9952983463122027</v>
      </c>
      <c r="AG54" s="48">
        <f t="shared" si="115"/>
        <v>1.6660203395939384</v>
      </c>
      <c r="AH54" s="48">
        <f t="shared" si="115"/>
        <v>0.37103502820964934</v>
      </c>
      <c r="AI54" s="48">
        <f t="shared" si="115"/>
        <v>5.8655998264555359E-3</v>
      </c>
      <c r="AJ54" s="48">
        <f t="shared" si="115"/>
        <v>3.9145809832319362E-6</v>
      </c>
      <c r="AK54" s="48">
        <f t="shared" si="115"/>
        <v>9.3854743624767651E-11</v>
      </c>
      <c r="AL54" s="48">
        <f t="shared" si="115"/>
        <v>7.6072144161195515E-17</v>
      </c>
      <c r="AM54" s="48">
        <f t="shared" si="115"/>
        <v>2.0268421406902988E-24</v>
      </c>
      <c r="AN54" s="48">
        <f t="shared" si="115"/>
        <v>1.9999999999417359</v>
      </c>
      <c r="AO54" s="48">
        <f t="shared" si="115"/>
        <v>1.9999999999835156</v>
      </c>
      <c r="AP54" s="48">
        <f t="shared" si="115"/>
        <v>1.9999999999954918</v>
      </c>
      <c r="AQ54" s="48">
        <f t="shared" si="115"/>
        <v>1.9999999999988083</v>
      </c>
      <c r="AR54" s="48">
        <f t="shared" si="115"/>
        <v>1.9999999999996956</v>
      </c>
      <c r="AS54" s="48">
        <f t="shared" si="115"/>
        <v>1.9999999999999247</v>
      </c>
      <c r="AT54" s="48">
        <f t="shared" si="115"/>
        <v>1.999999999999982</v>
      </c>
      <c r="AU54" s="48">
        <f t="shared" si="115"/>
        <v>1.9999999999999958</v>
      </c>
      <c r="AV54" s="48">
        <f t="shared" si="115"/>
        <v>1.9999999999999991</v>
      </c>
      <c r="AW54" s="48">
        <f t="shared" si="115"/>
        <v>1.9999999999999998</v>
      </c>
      <c r="AX54" s="48">
        <f t="shared" si="115"/>
        <v>1.9999999999988083</v>
      </c>
      <c r="AY54" s="48">
        <f t="shared" si="115"/>
        <v>1.9999999999989586</v>
      </c>
      <c r="AZ54" s="48">
        <f t="shared" si="115"/>
        <v>1.9999999999990905</v>
      </c>
      <c r="BA54" s="48">
        <f t="shared" si="115"/>
        <v>1.9999999999992057</v>
      </c>
      <c r="BB54" s="48">
        <f t="shared" si="115"/>
        <v>1.9999999999993068</v>
      </c>
      <c r="BC54" s="48">
        <f t="shared" si="115"/>
        <v>1.9999999999993949</v>
      </c>
      <c r="BD54" s="48">
        <f t="shared" si="115"/>
        <v>1.9999999999994722</v>
      </c>
      <c r="BE54" s="48">
        <f t="shared" si="115"/>
        <v>1.9999999999995399</v>
      </c>
      <c r="BF54" s="48">
        <f t="shared" si="115"/>
        <v>1.9999999999995988</v>
      </c>
      <c r="BG54" s="48">
        <f t="shared" si="115"/>
        <v>1.9999999999996505</v>
      </c>
      <c r="BH54" s="48">
        <f t="shared" si="115"/>
        <v>1.9999999999996956</v>
      </c>
      <c r="BI54" s="48">
        <f t="shared" si="115"/>
        <v>1.9999999999994349</v>
      </c>
      <c r="BJ54" s="48">
        <f t="shared" si="115"/>
        <v>1.9999999999994427</v>
      </c>
      <c r="BK54" s="48">
        <f t="shared" si="115"/>
        <v>1.9999999999994502</v>
      </c>
      <c r="BL54" s="48">
        <f t="shared" si="115"/>
        <v>1.9999999999994575</v>
      </c>
      <c r="BM54" s="48">
        <f t="shared" si="115"/>
        <v>1.9999999999994651</v>
      </c>
      <c r="BN54" s="48">
        <f t="shared" si="115"/>
        <v>1.9999999999994722</v>
      </c>
      <c r="BO54" s="48">
        <f t="shared" si="115"/>
        <v>1.9999999999994795</v>
      </c>
      <c r="BP54" s="48">
        <f t="shared" si="115"/>
        <v>1.9999999999994866</v>
      </c>
      <c r="BQ54" s="48">
        <f t="shared" si="115"/>
        <v>1.9999999999994935</v>
      </c>
      <c r="BR54" s="48">
        <f t="shared" si="115"/>
        <v>1.9999999999995004</v>
      </c>
      <c r="BS54" s="48">
        <f t="shared" si="115"/>
        <v>1.9999999999995073</v>
      </c>
      <c r="BT54" s="48">
        <f t="shared" si="115"/>
        <v>1.9999999999995139</v>
      </c>
      <c r="BU54" s="48">
        <f t="shared" si="115"/>
        <v>1.9999999999995206</v>
      </c>
      <c r="BV54" s="48">
        <f t="shared" si="115"/>
        <v>1.999999999999527</v>
      </c>
      <c r="BW54" s="48">
        <f t="shared" si="115"/>
        <v>1.9999999999995335</v>
      </c>
      <c r="BX54" s="48">
        <f t="shared" si="115"/>
        <v>1.9999999999995399</v>
      </c>
      <c r="BY54" s="48">
        <f t="shared" si="115"/>
        <v>1.9999999999995461</v>
      </c>
      <c r="BZ54" s="48">
        <f t="shared" si="115"/>
        <v>1.9999999999995524</v>
      </c>
      <c r="CA54" s="48">
        <f t="shared" si="115"/>
        <v>1.9999999999995584</v>
      </c>
      <c r="CB54" s="48">
        <f t="shared" si="115"/>
        <v>1.9999999999995643</v>
      </c>
      <c r="CC54" s="48">
        <f t="shared" si="115"/>
        <v>1.9999999999995703</v>
      </c>
      <c r="CD54" s="48">
        <f t="shared" si="115"/>
        <v>1.9999999999994866</v>
      </c>
      <c r="CE54" s="48">
        <f t="shared" si="115"/>
        <v>2</v>
      </c>
      <c r="CF54" s="48">
        <f t="shared" si="115"/>
        <v>2</v>
      </c>
      <c r="CG54" s="48">
        <f t="shared" si="115"/>
        <v>2</v>
      </c>
      <c r="CH54" s="48">
        <f t="shared" si="115"/>
        <v>2</v>
      </c>
      <c r="CI54" s="48">
        <f t="shared" ref="CI54:DW54" si="116">IF(CI30-CI48*CI33/CI50*CI52&lt;=0,2-ERFC((-CI30+CI48*CI33/CI50*CI52)/(2*SQRT(CI36*CI48*CI33/CI50))),ERFC((CI30-CI48*CI33/CI50*CI52)/(2*SQRT(CI36*CI48*CI33/CI50))))</f>
        <v>2</v>
      </c>
      <c r="CJ54" s="48">
        <f t="shared" si="116"/>
        <v>1.9999999999999998</v>
      </c>
      <c r="CK54" s="48">
        <f t="shared" si="116"/>
        <v>1.9999999999999998</v>
      </c>
      <c r="CL54" s="48">
        <f t="shared" si="116"/>
        <v>1.9999999999999991</v>
      </c>
      <c r="CM54" s="48">
        <f t="shared" si="116"/>
        <v>1.9999999999999958</v>
      </c>
      <c r="CN54" s="48">
        <f t="shared" si="116"/>
        <v>1.999999999999982</v>
      </c>
      <c r="CO54" s="48">
        <f t="shared" si="116"/>
        <v>1.9999999999999247</v>
      </c>
      <c r="CP54" s="48">
        <f t="shared" si="116"/>
        <v>1.9999999999996956</v>
      </c>
      <c r="CQ54" s="48">
        <f t="shared" si="116"/>
        <v>1.9999999999988083</v>
      </c>
      <c r="CR54" s="48">
        <f t="shared" si="116"/>
        <v>1.9999999999954918</v>
      </c>
      <c r="CS54" s="48">
        <f t="shared" si="116"/>
        <v>1.9999999999835156</v>
      </c>
      <c r="CT54" s="48">
        <f t="shared" si="116"/>
        <v>1.9999999999417359</v>
      </c>
      <c r="CU54" s="48">
        <f t="shared" si="116"/>
        <v>1.9999999998009319</v>
      </c>
      <c r="CV54" s="48">
        <f t="shared" si="116"/>
        <v>1.9999999993425051</v>
      </c>
      <c r="CW54" s="48">
        <f t="shared" si="116"/>
        <v>1.9999999979006224</v>
      </c>
      <c r="CX54" s="48">
        <f t="shared" si="116"/>
        <v>1.9999999935194042</v>
      </c>
      <c r="CY54" s="48">
        <f t="shared" si="116"/>
        <v>1.9999999806586886</v>
      </c>
      <c r="CZ54" s="48">
        <f t="shared" si="116"/>
        <v>1.9999999441882683</v>
      </c>
      <c r="DA54" s="48">
        <f t="shared" si="116"/>
        <v>1.9999998442752831</v>
      </c>
      <c r="DB54" s="48">
        <f t="shared" si="116"/>
        <v>1.9999995798464685</v>
      </c>
      <c r="DC54" s="48">
        <f t="shared" si="116"/>
        <v>1.9999989037612655</v>
      </c>
      <c r="DD54" s="48">
        <f t="shared" si="116"/>
        <v>1.9999972338245036</v>
      </c>
      <c r="DE54" s="48">
        <f t="shared" si="116"/>
        <v>1.0519515731262652E-15</v>
      </c>
      <c r="DF54" s="48">
        <f t="shared" si="116"/>
        <v>7.9952996734159303E-5</v>
      </c>
      <c r="DG54" s="48">
        <f t="shared" si="116"/>
        <v>0.14438210356124823</v>
      </c>
      <c r="DH54" s="48">
        <f t="shared" si="116"/>
        <v>1.6036307456959711</v>
      </c>
      <c r="DI54" s="48">
        <f t="shared" si="116"/>
        <v>1.9741006616551737</v>
      </c>
      <c r="DJ54" s="48">
        <f t="shared" si="116"/>
        <v>1.9988811810390532</v>
      </c>
      <c r="DK54" s="48">
        <f t="shared" si="116"/>
        <v>1.9999593840735015</v>
      </c>
      <c r="DL54" s="48">
        <f t="shared" si="116"/>
        <v>1.999998647941726</v>
      </c>
      <c r="DM54" s="48">
        <f t="shared" si="116"/>
        <v>1.9999999986792265</v>
      </c>
      <c r="DN54" s="48">
        <f t="shared" si="116"/>
        <v>1.9999999999988083</v>
      </c>
      <c r="DO54" s="48">
        <f t="shared" si="116"/>
        <v>1.9999999999999998</v>
      </c>
      <c r="DP54" s="48">
        <f t="shared" si="116"/>
        <v>2</v>
      </c>
      <c r="DQ54" s="48">
        <f t="shared" si="116"/>
        <v>2</v>
      </c>
      <c r="DR54" s="48">
        <f t="shared" si="116"/>
        <v>2</v>
      </c>
      <c r="DS54" s="48">
        <f t="shared" si="116"/>
        <v>2</v>
      </c>
      <c r="DT54" s="48">
        <f t="shared" si="116"/>
        <v>2</v>
      </c>
      <c r="DU54" s="48">
        <f t="shared" si="116"/>
        <v>2</v>
      </c>
      <c r="DV54" s="48">
        <f t="shared" si="116"/>
        <v>2</v>
      </c>
      <c r="DW54" s="48">
        <f t="shared" si="116"/>
        <v>2</v>
      </c>
    </row>
    <row r="55" spans="1:127" ht="37.5" customHeight="1" x14ac:dyDescent="0.2">
      <c r="A55" s="19"/>
      <c r="B55" s="37" t="s">
        <v>110</v>
      </c>
      <c r="C55" s="492"/>
      <c r="D55" s="493"/>
      <c r="E55" s="493"/>
      <c r="F55" s="39"/>
      <c r="G55" s="38">
        <f>ERF((G34)/(4*(G37*G30)^0.5))</f>
        <v>8.9020707489366038E-2</v>
      </c>
      <c r="H55" s="41"/>
      <c r="I55" s="71">
        <f>J55</f>
        <v>3.5305545986444531E-2</v>
      </c>
      <c r="J55" s="38">
        <f>ERF((J34)/(4*(J37*J30)^0.5))</f>
        <v>3.5305545986444531E-2</v>
      </c>
      <c r="K55" s="38">
        <f t="shared" ref="K55:T55" si="117">ERF((K34)/(4*(K37*K30)^0.5))</f>
        <v>2.8209420407749727E-3</v>
      </c>
      <c r="L55" s="38">
        <f t="shared" si="117"/>
        <v>1.9947093241847345E-3</v>
      </c>
      <c r="M55" s="38">
        <f t="shared" si="117"/>
        <v>1.6286739086527739E-3</v>
      </c>
      <c r="N55" s="38">
        <f t="shared" si="117"/>
        <v>1.4104732242478817E-3</v>
      </c>
      <c r="O55" s="38">
        <f t="shared" si="117"/>
        <v>1.2615657353576683E-3</v>
      </c>
      <c r="P55" s="38">
        <f t="shared" si="117"/>
        <v>1.1516467650270889E-3</v>
      </c>
      <c r="Q55" s="38">
        <f t="shared" si="117"/>
        <v>1.0662177757878872E-3</v>
      </c>
      <c r="R55" s="38">
        <f t="shared" si="117"/>
        <v>9.9735544127559561E-4</v>
      </c>
      <c r="S55" s="38">
        <f t="shared" si="117"/>
        <v>9.4031575491390488E-4</v>
      </c>
      <c r="T55" s="38">
        <f t="shared" si="117"/>
        <v>8.9206187223015831E-4</v>
      </c>
      <c r="U55" s="38">
        <f>ERF((U34)/(4*(U37*U30)^0.5))</f>
        <v>8.9204347379863245E-3</v>
      </c>
      <c r="V55" s="38">
        <f>ERF((V34)/(4*(V37*V30)^0.5))</f>
        <v>6.3077655990903016E-3</v>
      </c>
      <c r="W55" s="38">
        <f t="shared" ref="W55:CH55" si="118">ERF((W34)/(4*(W37*W30)^0.5))</f>
        <v>5.1502869277362476E-3</v>
      </c>
      <c r="X55" s="38">
        <f t="shared" si="118"/>
        <v>4.4602870597080591E-3</v>
      </c>
      <c r="Y55" s="38">
        <f t="shared" si="118"/>
        <v>3.9894061814816457E-3</v>
      </c>
      <c r="Z55" s="38">
        <f t="shared" si="118"/>
        <v>3.6418154567766483E-3</v>
      </c>
      <c r="AA55" s="38">
        <f t="shared" si="118"/>
        <v>3.3716676219956256E-3</v>
      </c>
      <c r="AB55" s="38">
        <f t="shared" si="118"/>
        <v>3.1539074392224384E-3</v>
      </c>
      <c r="AC55" s="38">
        <f t="shared" si="118"/>
        <v>2.9735333104073999E-3</v>
      </c>
      <c r="AD55" s="38">
        <f t="shared" si="118"/>
        <v>2.8203603304328015E-2</v>
      </c>
      <c r="AE55" s="38">
        <f t="shared" si="118"/>
        <v>1.9945036390476088E-2</v>
      </c>
      <c r="AF55" s="38">
        <f t="shared" si="118"/>
        <v>1.6285619443116406E-2</v>
      </c>
      <c r="AG55" s="38">
        <f t="shared" si="118"/>
        <v>1.410400500127445E-2</v>
      </c>
      <c r="AH55" s="38">
        <f t="shared" si="118"/>
        <v>1.2615136977203435E-2</v>
      </c>
      <c r="AI55" s="38">
        <f t="shared" si="118"/>
        <v>1.1516071784052565E-2</v>
      </c>
      <c r="AJ55" s="38">
        <f t="shared" si="118"/>
        <v>1.0661863612832372E-2</v>
      </c>
      <c r="AK55" s="38">
        <f t="shared" si="118"/>
        <v>9.9732972880759441E-3</v>
      </c>
      <c r="AL55" s="38">
        <f t="shared" si="118"/>
        <v>9.4029420645961714E-3</v>
      </c>
      <c r="AM55" s="38">
        <f t="shared" si="118"/>
        <v>8.9204347379863245E-3</v>
      </c>
      <c r="AN55" s="38">
        <f t="shared" si="118"/>
        <v>2.8203603304328015E-2</v>
      </c>
      <c r="AO55" s="38">
        <f t="shared" si="118"/>
        <v>2.9728520174748828E-2</v>
      </c>
      <c r="AP55" s="38">
        <f t="shared" si="118"/>
        <v>3.1530945127879552E-2</v>
      </c>
      <c r="AQ55" s="38">
        <f t="shared" si="118"/>
        <v>3.3706744499615533E-2</v>
      </c>
      <c r="AR55" s="38">
        <f t="shared" si="118"/>
        <v>3.6405639733927311E-2</v>
      </c>
      <c r="AS55" s="38">
        <f t="shared" si="118"/>
        <v>3.9877611676744924E-2</v>
      </c>
      <c r="AT55" s="38">
        <f t="shared" si="118"/>
        <v>4.4579883006436401E-2</v>
      </c>
      <c r="AU55" s="38">
        <f t="shared" si="118"/>
        <v>5.1467483149355737E-2</v>
      </c>
      <c r="AV55" s="38">
        <f t="shared" si="118"/>
        <v>6.3012668028519375E-2</v>
      </c>
      <c r="AW55" s="38">
        <f t="shared" si="118"/>
        <v>8.9020707489366038E-2</v>
      </c>
      <c r="AX55" s="38">
        <f t="shared" si="118"/>
        <v>3.3706744499615533E-2</v>
      </c>
      <c r="AY55" s="38">
        <f t="shared" si="118"/>
        <v>3.39499712542135E-2</v>
      </c>
      <c r="AZ55" s="38">
        <f t="shared" si="118"/>
        <v>3.4198540506311083E-2</v>
      </c>
      <c r="BA55" s="38">
        <f t="shared" si="118"/>
        <v>3.445265074495963E-2</v>
      </c>
      <c r="BB55" s="38">
        <f t="shared" si="118"/>
        <v>3.4712510939261997E-2</v>
      </c>
      <c r="BC55" s="38">
        <f t="shared" si="118"/>
        <v>3.4978341260710512E-2</v>
      </c>
      <c r="BD55" s="38">
        <f t="shared" si="118"/>
        <v>3.5250373867322833E-2</v>
      </c>
      <c r="BE55" s="38">
        <f t="shared" si="118"/>
        <v>3.552885375592324E-2</v>
      </c>
      <c r="BF55" s="38">
        <f t="shared" si="118"/>
        <v>3.5814039689680263E-2</v>
      </c>
      <c r="BG55" s="38">
        <f t="shared" si="118"/>
        <v>3.6106205208882532E-2</v>
      </c>
      <c r="BH55" s="38">
        <f t="shared" si="118"/>
        <v>3.6405639733927311E-2</v>
      </c>
      <c r="BI55" s="38">
        <f t="shared" si="118"/>
        <v>3.5113567277462829E-2</v>
      </c>
      <c r="BJ55" s="38">
        <f t="shared" si="118"/>
        <v>3.5140801168685898E-2</v>
      </c>
      <c r="BK55" s="38">
        <f t="shared" si="118"/>
        <v>3.5168098525724577E-2</v>
      </c>
      <c r="BL55" s="38">
        <f t="shared" si="118"/>
        <v>3.5195459595463441E-2</v>
      </c>
      <c r="BM55" s="38">
        <f t="shared" si="118"/>
        <v>3.5222884626133738E-2</v>
      </c>
      <c r="BN55" s="38">
        <f t="shared" si="118"/>
        <v>3.5250373867322833E-2</v>
      </c>
      <c r="BO55" s="38">
        <f t="shared" si="118"/>
        <v>3.5277927569983672E-2</v>
      </c>
      <c r="BP55" s="38">
        <f t="shared" si="118"/>
        <v>3.5305545986444531E-2</v>
      </c>
      <c r="BQ55" s="38">
        <f t="shared" si="118"/>
        <v>3.5333229370418613E-2</v>
      </c>
      <c r="BR55" s="38">
        <f t="shared" si="118"/>
        <v>3.5360977977013909E-2</v>
      </c>
      <c r="BS55" s="38">
        <f t="shared" si="118"/>
        <v>3.5388792062742994E-2</v>
      </c>
      <c r="BT55" s="38">
        <f t="shared" si="118"/>
        <v>3.5416671885533102E-2</v>
      </c>
      <c r="BU55" s="38">
        <f t="shared" si="118"/>
        <v>3.5444617704736045E-2</v>
      </c>
      <c r="BV55" s="38">
        <f t="shared" si="118"/>
        <v>3.5472629781138437E-2</v>
      </c>
      <c r="BW55" s="38">
        <f t="shared" si="118"/>
        <v>3.5500708376971869E-2</v>
      </c>
      <c r="BX55" s="38">
        <f t="shared" si="118"/>
        <v>3.552885375592324E-2</v>
      </c>
      <c r="BY55" s="38">
        <f t="shared" si="118"/>
        <v>3.5557066183145157E-2</v>
      </c>
      <c r="BZ55" s="38">
        <f t="shared" si="118"/>
        <v>3.5585345925266396E-2</v>
      </c>
      <c r="CA55" s="38">
        <f t="shared" si="118"/>
        <v>3.5613693250402555E-2</v>
      </c>
      <c r="CB55" s="38">
        <f t="shared" si="118"/>
        <v>3.5642108428166633E-2</v>
      </c>
      <c r="CC55" s="38">
        <f t="shared" si="118"/>
        <v>3.5670591729679881E-2</v>
      </c>
      <c r="CD55" s="38">
        <f t="shared" si="118"/>
        <v>3.5305545986444531E-2</v>
      </c>
      <c r="CE55" s="38">
        <f t="shared" si="118"/>
        <v>0.73644752271702729</v>
      </c>
      <c r="CF55" s="38">
        <f t="shared" si="118"/>
        <v>0.27632639016823701</v>
      </c>
      <c r="CG55" s="38">
        <f t="shared" si="118"/>
        <v>0.1974126513658474</v>
      </c>
      <c r="CH55" s="38">
        <f t="shared" si="118"/>
        <v>0.1403162048013338</v>
      </c>
      <c r="CI55" s="38">
        <f t="shared" ref="CI55:DW55" si="119">ERF((CI34)/(4*(CI37*CI30)^0.5))</f>
        <v>0.1147660855267984</v>
      </c>
      <c r="CJ55" s="38">
        <f t="shared" si="119"/>
        <v>9.9476449660225785E-2</v>
      </c>
      <c r="CK55" s="38">
        <f t="shared" si="119"/>
        <v>8.9020707489366038E-2</v>
      </c>
      <c r="CL55" s="38">
        <f t="shared" si="119"/>
        <v>6.3012668028519375E-2</v>
      </c>
      <c r="CM55" s="38">
        <f t="shared" si="119"/>
        <v>5.1467483149355737E-2</v>
      </c>
      <c r="CN55" s="38">
        <f t="shared" si="119"/>
        <v>4.4579883006436401E-2</v>
      </c>
      <c r="CO55" s="38">
        <f t="shared" si="119"/>
        <v>3.9877611676744924E-2</v>
      </c>
      <c r="CP55" s="38">
        <f t="shared" si="119"/>
        <v>3.6405639733927311E-2</v>
      </c>
      <c r="CQ55" s="38">
        <f t="shared" si="119"/>
        <v>3.3706744499615533E-2</v>
      </c>
      <c r="CR55" s="38">
        <f t="shared" si="119"/>
        <v>3.1530945127879552E-2</v>
      </c>
      <c r="CS55" s="38">
        <f t="shared" si="119"/>
        <v>2.9728520174748828E-2</v>
      </c>
      <c r="CT55" s="38">
        <f t="shared" si="119"/>
        <v>2.8203603304328015E-2</v>
      </c>
      <c r="CU55" s="38">
        <f t="shared" si="119"/>
        <v>2.6891589857170595E-2</v>
      </c>
      <c r="CV55" s="38">
        <f t="shared" si="119"/>
        <v>2.5747143400456123E-2</v>
      </c>
      <c r="CW55" s="38">
        <f t="shared" si="119"/>
        <v>2.4737385544881245E-2</v>
      </c>
      <c r="CX55" s="38">
        <f t="shared" si="119"/>
        <v>2.3837814003919461E-2</v>
      </c>
      <c r="CY55" s="38">
        <f t="shared" si="119"/>
        <v>2.3029744678024339E-2</v>
      </c>
      <c r="CZ55" s="38">
        <f t="shared" si="119"/>
        <v>2.2298647944327364E-2</v>
      </c>
      <c r="DA55" s="38">
        <f t="shared" si="119"/>
        <v>2.163303174336129E-2</v>
      </c>
      <c r="DB55" s="38">
        <f t="shared" si="119"/>
        <v>2.1023671026752257E-2</v>
      </c>
      <c r="DC55" s="38">
        <f t="shared" si="119"/>
        <v>2.0463063389618792E-2</v>
      </c>
      <c r="DD55" s="38">
        <f t="shared" si="119"/>
        <v>1.9945036390476088E-2</v>
      </c>
      <c r="DE55" s="38">
        <f t="shared" si="119"/>
        <v>3.3706744499615533E-2</v>
      </c>
      <c r="DF55" s="38">
        <f t="shared" si="119"/>
        <v>3.3706744499615533E-2</v>
      </c>
      <c r="DG55" s="38">
        <f t="shared" si="119"/>
        <v>3.3706744499615533E-2</v>
      </c>
      <c r="DH55" s="38">
        <f t="shared" si="119"/>
        <v>3.3706744499615533E-2</v>
      </c>
      <c r="DI55" s="38">
        <f t="shared" si="119"/>
        <v>3.3706744499615533E-2</v>
      </c>
      <c r="DJ55" s="38">
        <f t="shared" si="119"/>
        <v>3.3706744499615533E-2</v>
      </c>
      <c r="DK55" s="38">
        <f t="shared" si="119"/>
        <v>3.3706744499615533E-2</v>
      </c>
      <c r="DL55" s="38">
        <f t="shared" si="119"/>
        <v>3.3706744499615533E-2</v>
      </c>
      <c r="DM55" s="38">
        <f t="shared" si="119"/>
        <v>3.3706744499615533E-2</v>
      </c>
      <c r="DN55" s="38">
        <f t="shared" si="119"/>
        <v>3.3706744499615533E-2</v>
      </c>
      <c r="DO55" s="38">
        <f t="shared" si="119"/>
        <v>3.3706744499615533E-2</v>
      </c>
      <c r="DP55" s="38">
        <f t="shared" si="119"/>
        <v>3.3706744499615533E-2</v>
      </c>
      <c r="DQ55" s="38">
        <f t="shared" si="119"/>
        <v>3.3706744499615533E-2</v>
      </c>
      <c r="DR55" s="38">
        <f t="shared" si="119"/>
        <v>3.3706744499615533E-2</v>
      </c>
      <c r="DS55" s="38">
        <f t="shared" si="119"/>
        <v>3.3706744499615533E-2</v>
      </c>
      <c r="DT55" s="38">
        <f t="shared" si="119"/>
        <v>3.3706744499615533E-2</v>
      </c>
      <c r="DU55" s="38">
        <f t="shared" si="119"/>
        <v>3.3706744499615533E-2</v>
      </c>
      <c r="DV55" s="38">
        <f t="shared" si="119"/>
        <v>3.3706744499615533E-2</v>
      </c>
      <c r="DW55" s="38">
        <f t="shared" si="119"/>
        <v>3.3706744499615533E-2</v>
      </c>
    </row>
    <row r="56" spans="1:127" ht="37.5" customHeight="1" x14ac:dyDescent="0.2">
      <c r="B56" s="37" t="s">
        <v>111</v>
      </c>
      <c r="C56" s="492"/>
      <c r="D56" s="493"/>
      <c r="E56" s="493"/>
      <c r="F56" s="39"/>
      <c r="G56" s="38">
        <f>ERF((G35)/(2*(G38*G30)^0.5))</f>
        <v>8.9020707489366038E-2</v>
      </c>
      <c r="J56" s="38">
        <f>ERF((J35)/(2*(J38*J30)^0.5))</f>
        <v>3.5305545986444531E-2</v>
      </c>
      <c r="K56" s="38">
        <f t="shared" ref="K56:T56" si="120">ERF((K35)/(2*(K38*K30)^0.5))</f>
        <v>2.8209420407749727E-3</v>
      </c>
      <c r="L56" s="38">
        <f t="shared" si="120"/>
        <v>1.9947093241847345E-3</v>
      </c>
      <c r="M56" s="38">
        <f t="shared" si="120"/>
        <v>1.6286739086527739E-3</v>
      </c>
      <c r="N56" s="38">
        <f t="shared" si="120"/>
        <v>1.4104732242478817E-3</v>
      </c>
      <c r="O56" s="38">
        <f t="shared" si="120"/>
        <v>1.2615657353576683E-3</v>
      </c>
      <c r="P56" s="38">
        <f t="shared" si="120"/>
        <v>1.1516467650270889E-3</v>
      </c>
      <c r="Q56" s="38">
        <f t="shared" si="120"/>
        <v>1.0662177757878872E-3</v>
      </c>
      <c r="R56" s="38">
        <f t="shared" si="120"/>
        <v>9.9735544127559561E-4</v>
      </c>
      <c r="S56" s="38">
        <f t="shared" si="120"/>
        <v>9.4031575491390488E-4</v>
      </c>
      <c r="T56" s="38">
        <f t="shared" si="120"/>
        <v>8.9206187223015831E-4</v>
      </c>
      <c r="U56" s="38">
        <f>ERF((U35)/(2*(U38*U30)^0.5))</f>
        <v>8.9204347379863245E-3</v>
      </c>
      <c r="V56" s="38">
        <f>ERF((V35)/(2*(V38*V30)^0.5))</f>
        <v>6.3077655990903016E-3</v>
      </c>
      <c r="W56" s="38">
        <f t="shared" ref="W56:CH56" si="121">ERF((W35)/(2*(W38*W30)^0.5))</f>
        <v>5.1502869277362476E-3</v>
      </c>
      <c r="X56" s="38">
        <f t="shared" si="121"/>
        <v>4.4602870597080591E-3</v>
      </c>
      <c r="Y56" s="38">
        <f t="shared" si="121"/>
        <v>3.9894061814816457E-3</v>
      </c>
      <c r="Z56" s="38">
        <f t="shared" si="121"/>
        <v>3.6418154567766483E-3</v>
      </c>
      <c r="AA56" s="38">
        <f t="shared" si="121"/>
        <v>3.3716676219956256E-3</v>
      </c>
      <c r="AB56" s="38">
        <f t="shared" si="121"/>
        <v>3.1539074392224384E-3</v>
      </c>
      <c r="AC56" s="38">
        <f t="shared" si="121"/>
        <v>2.9735333104073999E-3</v>
      </c>
      <c r="AD56" s="38">
        <f t="shared" si="121"/>
        <v>2.8203603304328015E-2</v>
      </c>
      <c r="AE56" s="38">
        <f t="shared" si="121"/>
        <v>1.9945036390476088E-2</v>
      </c>
      <c r="AF56" s="38">
        <f t="shared" si="121"/>
        <v>1.6285619443116406E-2</v>
      </c>
      <c r="AG56" s="38">
        <f t="shared" si="121"/>
        <v>1.410400500127445E-2</v>
      </c>
      <c r="AH56" s="38">
        <f t="shared" si="121"/>
        <v>1.2615136977203435E-2</v>
      </c>
      <c r="AI56" s="38">
        <f t="shared" si="121"/>
        <v>1.1516071784052565E-2</v>
      </c>
      <c r="AJ56" s="38">
        <f t="shared" si="121"/>
        <v>1.0661863612832372E-2</v>
      </c>
      <c r="AK56" s="38">
        <f t="shared" si="121"/>
        <v>9.9732972880759441E-3</v>
      </c>
      <c r="AL56" s="38">
        <f t="shared" si="121"/>
        <v>9.4029420645961714E-3</v>
      </c>
      <c r="AM56" s="38">
        <f t="shared" si="121"/>
        <v>8.9204347379863245E-3</v>
      </c>
      <c r="AN56" s="38">
        <f t="shared" si="121"/>
        <v>2.8203603304328015E-2</v>
      </c>
      <c r="AO56" s="38">
        <f t="shared" si="121"/>
        <v>2.9728520174748828E-2</v>
      </c>
      <c r="AP56" s="38">
        <f t="shared" si="121"/>
        <v>3.1530945127879552E-2</v>
      </c>
      <c r="AQ56" s="38">
        <f t="shared" si="121"/>
        <v>3.3706744499615533E-2</v>
      </c>
      <c r="AR56" s="38">
        <f t="shared" si="121"/>
        <v>3.6405639733927311E-2</v>
      </c>
      <c r="AS56" s="38">
        <f t="shared" si="121"/>
        <v>3.9877611676744924E-2</v>
      </c>
      <c r="AT56" s="38">
        <f t="shared" si="121"/>
        <v>4.4579883006436401E-2</v>
      </c>
      <c r="AU56" s="38">
        <f t="shared" si="121"/>
        <v>5.1467483149355737E-2</v>
      </c>
      <c r="AV56" s="38">
        <f t="shared" si="121"/>
        <v>6.3012668028519375E-2</v>
      </c>
      <c r="AW56" s="38">
        <f t="shared" si="121"/>
        <v>8.9020707489366038E-2</v>
      </c>
      <c r="AX56" s="38">
        <f t="shared" si="121"/>
        <v>3.3706744499615533E-2</v>
      </c>
      <c r="AY56" s="38">
        <f t="shared" si="121"/>
        <v>3.39499712542135E-2</v>
      </c>
      <c r="AZ56" s="38">
        <f t="shared" si="121"/>
        <v>3.4198540506311083E-2</v>
      </c>
      <c r="BA56" s="38">
        <f t="shared" si="121"/>
        <v>3.445265074495963E-2</v>
      </c>
      <c r="BB56" s="38">
        <f t="shared" si="121"/>
        <v>3.4712510939261997E-2</v>
      </c>
      <c r="BC56" s="38">
        <f t="shared" si="121"/>
        <v>3.4978341260710512E-2</v>
      </c>
      <c r="BD56" s="38">
        <f t="shared" si="121"/>
        <v>3.5250373867322833E-2</v>
      </c>
      <c r="BE56" s="38">
        <f t="shared" si="121"/>
        <v>3.552885375592324E-2</v>
      </c>
      <c r="BF56" s="38">
        <f t="shared" si="121"/>
        <v>3.5814039689680263E-2</v>
      </c>
      <c r="BG56" s="38">
        <f t="shared" si="121"/>
        <v>3.6106205208882532E-2</v>
      </c>
      <c r="BH56" s="38">
        <f t="shared" si="121"/>
        <v>3.6405639733927311E-2</v>
      </c>
      <c r="BI56" s="38">
        <f t="shared" si="121"/>
        <v>3.5113567277462829E-2</v>
      </c>
      <c r="BJ56" s="38">
        <f t="shared" si="121"/>
        <v>3.5140801168685898E-2</v>
      </c>
      <c r="BK56" s="38">
        <f t="shared" si="121"/>
        <v>3.5168098525724577E-2</v>
      </c>
      <c r="BL56" s="38">
        <f t="shared" si="121"/>
        <v>3.5195459595463441E-2</v>
      </c>
      <c r="BM56" s="38">
        <f t="shared" si="121"/>
        <v>3.5222884626133738E-2</v>
      </c>
      <c r="BN56" s="38">
        <f t="shared" si="121"/>
        <v>3.5250373867322833E-2</v>
      </c>
      <c r="BO56" s="38">
        <f t="shared" si="121"/>
        <v>3.5277927569983672E-2</v>
      </c>
      <c r="BP56" s="38">
        <f t="shared" si="121"/>
        <v>3.5305545986444531E-2</v>
      </c>
      <c r="BQ56" s="38">
        <f t="shared" si="121"/>
        <v>3.5333229370418613E-2</v>
      </c>
      <c r="BR56" s="38">
        <f t="shared" si="121"/>
        <v>3.5360977977013909E-2</v>
      </c>
      <c r="BS56" s="38">
        <f t="shared" si="121"/>
        <v>3.5388792062742994E-2</v>
      </c>
      <c r="BT56" s="38">
        <f t="shared" si="121"/>
        <v>3.5416671885533102E-2</v>
      </c>
      <c r="BU56" s="38">
        <f t="shared" si="121"/>
        <v>3.5444617704736045E-2</v>
      </c>
      <c r="BV56" s="38">
        <f t="shared" si="121"/>
        <v>3.5472629781138437E-2</v>
      </c>
      <c r="BW56" s="38">
        <f t="shared" si="121"/>
        <v>3.5500708376971869E-2</v>
      </c>
      <c r="BX56" s="38">
        <f t="shared" si="121"/>
        <v>3.552885375592324E-2</v>
      </c>
      <c r="BY56" s="38">
        <f t="shared" si="121"/>
        <v>3.5557066183145157E-2</v>
      </c>
      <c r="BZ56" s="38">
        <f t="shared" si="121"/>
        <v>3.5585345925266396E-2</v>
      </c>
      <c r="CA56" s="38">
        <f t="shared" si="121"/>
        <v>3.5613693250402555E-2</v>
      </c>
      <c r="CB56" s="38">
        <f t="shared" si="121"/>
        <v>3.5642108428166633E-2</v>
      </c>
      <c r="CC56" s="38">
        <f t="shared" si="121"/>
        <v>3.5670591729679881E-2</v>
      </c>
      <c r="CD56" s="38">
        <f t="shared" si="121"/>
        <v>3.5305545986444531E-2</v>
      </c>
      <c r="CE56" s="38">
        <f t="shared" si="121"/>
        <v>0.73644752271702729</v>
      </c>
      <c r="CF56" s="38">
        <f t="shared" si="121"/>
        <v>0.27632639016823701</v>
      </c>
      <c r="CG56" s="38">
        <f t="shared" si="121"/>
        <v>0.1974126513658474</v>
      </c>
      <c r="CH56" s="38">
        <f t="shared" si="121"/>
        <v>0.1403162048013338</v>
      </c>
      <c r="CI56" s="38">
        <f t="shared" ref="CI56:DW56" si="122">ERF((CI35)/(2*(CI38*CI30)^0.5))</f>
        <v>0.1147660855267984</v>
      </c>
      <c r="CJ56" s="38">
        <f t="shared" si="122"/>
        <v>9.9476449660225785E-2</v>
      </c>
      <c r="CK56" s="38">
        <f t="shared" si="122"/>
        <v>8.9020707489366038E-2</v>
      </c>
      <c r="CL56" s="38">
        <f t="shared" si="122"/>
        <v>6.3012668028519375E-2</v>
      </c>
      <c r="CM56" s="38">
        <f t="shared" si="122"/>
        <v>5.1467483149355737E-2</v>
      </c>
      <c r="CN56" s="38">
        <f t="shared" si="122"/>
        <v>4.4579883006436401E-2</v>
      </c>
      <c r="CO56" s="38">
        <f t="shared" si="122"/>
        <v>3.9877611676744924E-2</v>
      </c>
      <c r="CP56" s="38">
        <f t="shared" si="122"/>
        <v>3.6405639733927311E-2</v>
      </c>
      <c r="CQ56" s="38">
        <f t="shared" si="122"/>
        <v>3.3706744499615533E-2</v>
      </c>
      <c r="CR56" s="38">
        <f t="shared" si="122"/>
        <v>3.1530945127879552E-2</v>
      </c>
      <c r="CS56" s="38">
        <f t="shared" si="122"/>
        <v>2.9728520174748828E-2</v>
      </c>
      <c r="CT56" s="38">
        <f t="shared" si="122"/>
        <v>2.8203603304328015E-2</v>
      </c>
      <c r="CU56" s="38">
        <f t="shared" si="122"/>
        <v>2.6891589857170595E-2</v>
      </c>
      <c r="CV56" s="38">
        <f t="shared" si="122"/>
        <v>2.5747143400456123E-2</v>
      </c>
      <c r="CW56" s="38">
        <f t="shared" si="122"/>
        <v>2.4737385544881245E-2</v>
      </c>
      <c r="CX56" s="38">
        <f t="shared" si="122"/>
        <v>2.3837814003919461E-2</v>
      </c>
      <c r="CY56" s="38">
        <f t="shared" si="122"/>
        <v>2.3029744678024339E-2</v>
      </c>
      <c r="CZ56" s="38">
        <f t="shared" si="122"/>
        <v>2.2298647944327364E-2</v>
      </c>
      <c r="DA56" s="38">
        <f t="shared" si="122"/>
        <v>2.163303174336129E-2</v>
      </c>
      <c r="DB56" s="38">
        <f t="shared" si="122"/>
        <v>2.1023671026752257E-2</v>
      </c>
      <c r="DC56" s="38">
        <f t="shared" si="122"/>
        <v>2.0463063389618792E-2</v>
      </c>
      <c r="DD56" s="38">
        <f t="shared" si="122"/>
        <v>1.9945036390476088E-2</v>
      </c>
      <c r="DE56" s="38">
        <f t="shared" si="122"/>
        <v>3.3706744499615533E-2</v>
      </c>
      <c r="DF56" s="38">
        <f t="shared" si="122"/>
        <v>3.3706744499615533E-2</v>
      </c>
      <c r="DG56" s="38">
        <f t="shared" si="122"/>
        <v>3.3706744499615533E-2</v>
      </c>
      <c r="DH56" s="38">
        <f t="shared" si="122"/>
        <v>3.3706744499615533E-2</v>
      </c>
      <c r="DI56" s="38">
        <f t="shared" si="122"/>
        <v>3.3706744499615533E-2</v>
      </c>
      <c r="DJ56" s="38">
        <f t="shared" si="122"/>
        <v>3.3706744499615533E-2</v>
      </c>
      <c r="DK56" s="38">
        <f t="shared" si="122"/>
        <v>3.3706744499615533E-2</v>
      </c>
      <c r="DL56" s="38">
        <f t="shared" si="122"/>
        <v>3.3706744499615533E-2</v>
      </c>
      <c r="DM56" s="38">
        <f t="shared" si="122"/>
        <v>3.3706744499615533E-2</v>
      </c>
      <c r="DN56" s="38">
        <f t="shared" si="122"/>
        <v>3.3706744499615533E-2</v>
      </c>
      <c r="DO56" s="38">
        <f t="shared" si="122"/>
        <v>3.3706744499615533E-2</v>
      </c>
      <c r="DP56" s="38">
        <f t="shared" si="122"/>
        <v>3.3706744499615533E-2</v>
      </c>
      <c r="DQ56" s="38">
        <f t="shared" si="122"/>
        <v>3.3706744499615533E-2</v>
      </c>
      <c r="DR56" s="38">
        <f t="shared" si="122"/>
        <v>3.3706744499615533E-2</v>
      </c>
      <c r="DS56" s="38">
        <f t="shared" si="122"/>
        <v>3.3706744499615533E-2</v>
      </c>
      <c r="DT56" s="38">
        <f t="shared" si="122"/>
        <v>3.3706744499615533E-2</v>
      </c>
      <c r="DU56" s="38">
        <f t="shared" si="122"/>
        <v>3.3706744499615533E-2</v>
      </c>
      <c r="DV56" s="38">
        <f t="shared" si="122"/>
        <v>3.3706744499615533E-2</v>
      </c>
      <c r="DW56" s="38">
        <f t="shared" si="122"/>
        <v>3.3706744499615533E-2</v>
      </c>
    </row>
  </sheetData>
  <mergeCells count="32">
    <mergeCell ref="C55:E55"/>
    <mergeCell ref="C56:E56"/>
    <mergeCell ref="C49:E49"/>
    <mergeCell ref="C50:E50"/>
    <mergeCell ref="C51:E51"/>
    <mergeCell ref="C52:E52"/>
    <mergeCell ref="C53:E53"/>
    <mergeCell ref="C54:E54"/>
    <mergeCell ref="C48:E48"/>
    <mergeCell ref="C37:E37"/>
    <mergeCell ref="C38:E38"/>
    <mergeCell ref="C39:E39"/>
    <mergeCell ref="C40:E40"/>
    <mergeCell ref="C41:E41"/>
    <mergeCell ref="C42:E42"/>
    <mergeCell ref="C43:E43"/>
    <mergeCell ref="C44:E44"/>
    <mergeCell ref="C45:E45"/>
    <mergeCell ref="C46:E46"/>
    <mergeCell ref="C47:E47"/>
    <mergeCell ref="C36:E36"/>
    <mergeCell ref="E23:F23"/>
    <mergeCell ref="C26:E26"/>
    <mergeCell ref="C27:E27"/>
    <mergeCell ref="C28:E28"/>
    <mergeCell ref="C29:E29"/>
    <mergeCell ref="C30:E30"/>
    <mergeCell ref="C31:E31"/>
    <mergeCell ref="C32:E32"/>
    <mergeCell ref="C33:E33"/>
    <mergeCell ref="C34:E34"/>
    <mergeCell ref="C35:E35"/>
  </mergeCells>
  <phoneticPr fontId="2"/>
  <conditionalFormatting sqref="G29">
    <cfRule type="expression" dxfId="344" priority="15">
      <formula>$A$29&gt;0</formula>
    </cfRule>
  </conditionalFormatting>
  <conditionalFormatting sqref="G30">
    <cfRule type="expression" dxfId="343" priority="14">
      <formula>A30&gt;0</formula>
    </cfRule>
  </conditionalFormatting>
  <conditionalFormatting sqref="G42">
    <cfRule type="expression" dxfId="342" priority="13">
      <formula>$A42&gt;0</formula>
    </cfRule>
  </conditionalFormatting>
  <conditionalFormatting sqref="G44">
    <cfRule type="expression" dxfId="341" priority="12">
      <formula>$A$44&gt;0</formula>
    </cfRule>
  </conditionalFormatting>
  <conditionalFormatting sqref="G45">
    <cfRule type="expression" dxfId="340" priority="11">
      <formula>$A$45&gt;0</formula>
    </cfRule>
  </conditionalFormatting>
  <conditionalFormatting sqref="G46">
    <cfRule type="expression" dxfId="339" priority="10">
      <formula>$A$46&gt;0</formula>
    </cfRule>
  </conditionalFormatting>
  <conditionalFormatting sqref="G34">
    <cfRule type="expression" dxfId="338" priority="9">
      <formula>$A$34&gt;0</formula>
    </cfRule>
  </conditionalFormatting>
  <conditionalFormatting sqref="H36 G35:G38">
    <cfRule type="expression" dxfId="337" priority="8">
      <formula>$A$35&gt;0</formula>
    </cfRule>
  </conditionalFormatting>
  <conditionalFormatting sqref="G33">
    <cfRule type="expression" dxfId="336" priority="7">
      <formula>$A$33&gt;0</formula>
    </cfRule>
  </conditionalFormatting>
  <conditionalFormatting sqref="G40:G41">
    <cfRule type="expression" dxfId="335" priority="6">
      <formula>$A$40&gt;0</formula>
    </cfRule>
  </conditionalFormatting>
  <conditionalFormatting sqref="G41">
    <cfRule type="expression" dxfId="334" priority="5">
      <formula>$A$41&gt;0</formula>
    </cfRule>
  </conditionalFormatting>
  <conditionalFormatting sqref="G39">
    <cfRule type="expression" dxfId="333" priority="4">
      <formula>$A$39&gt;0</formula>
    </cfRule>
  </conditionalFormatting>
  <conditionalFormatting sqref="G51">
    <cfRule type="expression" dxfId="332" priority="3">
      <formula>$A$51&gt;0</formula>
    </cfRule>
  </conditionalFormatting>
  <conditionalFormatting sqref="G43">
    <cfRule type="expression" dxfId="331" priority="2">
      <formula>$A$40&gt;0</formula>
    </cfRule>
  </conditionalFormatting>
  <conditionalFormatting sqref="G43">
    <cfRule type="expression" dxfId="330" priority="1">
      <formula>$A$41&gt;0</formula>
    </cfRule>
  </conditionalFormatting>
  <pageMargins left="0.7" right="0.7" top="0.75" bottom="0.75" header="0.3" footer="0.3"/>
  <pageSetup paperSize="9" orientation="portrait" horizontalDpi="300" verticalDpi="300" r:id="rId1"/>
  <drawing r:id="rId2"/>
  <legacyDrawing r:id="rId3"/>
  <oleObjects>
    <mc:AlternateContent xmlns:mc="http://schemas.openxmlformats.org/markup-compatibility/2006">
      <mc:Choice Requires="x14">
        <oleObject progId="Equation.3" shapeId="13313" r:id="rId4">
          <objectPr defaultSize="0" autoPict="0" r:id="rId5">
            <anchor moveWithCells="1" sizeWithCells="1">
              <from>
                <xdr:col>2</xdr:col>
                <xdr:colOff>107950</xdr:colOff>
                <xdr:row>52</xdr:row>
                <xdr:rowOff>57150</xdr:rowOff>
              </from>
              <to>
                <xdr:col>4</xdr:col>
                <xdr:colOff>781050</xdr:colOff>
                <xdr:row>53</xdr:row>
                <xdr:rowOff>0</xdr:rowOff>
              </to>
            </anchor>
          </objectPr>
        </oleObject>
      </mc:Choice>
      <mc:Fallback>
        <oleObject progId="Equation.3" shapeId="13313" r:id="rId4"/>
      </mc:Fallback>
    </mc:AlternateContent>
    <mc:AlternateContent xmlns:mc="http://schemas.openxmlformats.org/markup-compatibility/2006">
      <mc:Choice Requires="x14">
        <oleObject progId="Equation.3" shapeId="13314" r:id="rId6">
          <objectPr defaultSize="0" autoPict="0" r:id="rId7">
            <anchor moveWithCells="1" sizeWithCells="1">
              <from>
                <xdr:col>1</xdr:col>
                <xdr:colOff>1003300</xdr:colOff>
                <xdr:row>53</xdr:row>
                <xdr:rowOff>38100</xdr:rowOff>
              </from>
              <to>
                <xdr:col>5</xdr:col>
                <xdr:colOff>0</xdr:colOff>
                <xdr:row>54</xdr:row>
                <xdr:rowOff>0</xdr:rowOff>
              </to>
            </anchor>
          </objectPr>
        </oleObject>
      </mc:Choice>
      <mc:Fallback>
        <oleObject progId="Equation.3" shapeId="13314" r:id="rId6"/>
      </mc:Fallback>
    </mc:AlternateContent>
    <mc:AlternateContent xmlns:mc="http://schemas.openxmlformats.org/markup-compatibility/2006">
      <mc:Choice Requires="x14">
        <oleObject progId="Equation.3" shapeId="13315" r:id="rId8">
          <objectPr defaultSize="0" autoPict="0" r:id="rId9">
            <anchor moveWithCells="1" sizeWithCells="1">
              <from>
                <xdr:col>2</xdr:col>
                <xdr:colOff>95250</xdr:colOff>
                <xdr:row>51</xdr:row>
                <xdr:rowOff>19050</xdr:rowOff>
              </from>
              <to>
                <xdr:col>4</xdr:col>
                <xdr:colOff>584200</xdr:colOff>
                <xdr:row>51</xdr:row>
                <xdr:rowOff>438150</xdr:rowOff>
              </to>
            </anchor>
          </objectPr>
        </oleObject>
      </mc:Choice>
      <mc:Fallback>
        <oleObject progId="Equation.3" shapeId="13315" r:id="rId8"/>
      </mc:Fallback>
    </mc:AlternateContent>
    <mc:AlternateContent xmlns:mc="http://schemas.openxmlformats.org/markup-compatibility/2006">
      <mc:Choice Requires="x14">
        <oleObject progId="Equation.3" shapeId="13316" r:id="rId10">
          <objectPr defaultSize="0" autoPict="0" r:id="rId11">
            <anchor>
              <from>
                <xdr:col>0</xdr:col>
                <xdr:colOff>469900</xdr:colOff>
                <xdr:row>4</xdr:row>
                <xdr:rowOff>76200</xdr:rowOff>
              </from>
              <to>
                <xdr:col>4</xdr:col>
                <xdr:colOff>527050</xdr:colOff>
                <xdr:row>8</xdr:row>
                <xdr:rowOff>12700</xdr:rowOff>
              </to>
            </anchor>
          </objectPr>
        </oleObject>
      </mc:Choice>
      <mc:Fallback>
        <oleObject progId="Equation.3" shapeId="13316" r:id="rId10"/>
      </mc:Fallback>
    </mc:AlternateContent>
    <mc:AlternateContent xmlns:mc="http://schemas.openxmlformats.org/markup-compatibility/2006">
      <mc:Choice Requires="x14">
        <oleObject progId="Equation.3" shapeId="13317" r:id="rId12">
          <objectPr defaultSize="0" autoPict="0" r:id="rId13">
            <anchor>
              <from>
                <xdr:col>10</xdr:col>
                <xdr:colOff>0</xdr:colOff>
                <xdr:row>4</xdr:row>
                <xdr:rowOff>57150</xdr:rowOff>
              </from>
              <to>
                <xdr:col>13</xdr:col>
                <xdr:colOff>127000</xdr:colOff>
                <xdr:row>7</xdr:row>
                <xdr:rowOff>146050</xdr:rowOff>
              </to>
            </anchor>
          </objectPr>
        </oleObject>
      </mc:Choice>
      <mc:Fallback>
        <oleObject progId="Equation.3" shapeId="13317" r:id="rId12"/>
      </mc:Fallback>
    </mc:AlternateContent>
    <mc:AlternateContent xmlns:mc="http://schemas.openxmlformats.org/markup-compatibility/2006">
      <mc:Choice Requires="x14">
        <oleObject progId="Equation.3" shapeId="13318" r:id="rId14">
          <objectPr defaultSize="0" autoPict="0" r:id="rId15">
            <anchor>
              <from>
                <xdr:col>4</xdr:col>
                <xdr:colOff>565150</xdr:colOff>
                <xdr:row>4</xdr:row>
                <xdr:rowOff>38100</xdr:rowOff>
              </from>
              <to>
                <xdr:col>9</xdr:col>
                <xdr:colOff>641350</xdr:colOff>
                <xdr:row>8</xdr:row>
                <xdr:rowOff>50800</xdr:rowOff>
              </to>
            </anchor>
          </objectPr>
        </oleObject>
      </mc:Choice>
      <mc:Fallback>
        <oleObject progId="Equation.3" shapeId="13318" r:id="rId14"/>
      </mc:Fallback>
    </mc:AlternateContent>
    <mc:AlternateContent xmlns:mc="http://schemas.openxmlformats.org/markup-compatibility/2006">
      <mc:Choice Requires="x14">
        <oleObject progId="Equation.3" shapeId="13319" r:id="rId16">
          <objectPr defaultSize="0" autoPict="0" r:id="rId17">
            <anchor>
              <from>
                <xdr:col>2</xdr:col>
                <xdr:colOff>57150</xdr:colOff>
                <xdr:row>54</xdr:row>
                <xdr:rowOff>12700</xdr:rowOff>
              </from>
              <to>
                <xdr:col>4</xdr:col>
                <xdr:colOff>717550</xdr:colOff>
                <xdr:row>54</xdr:row>
                <xdr:rowOff>450850</xdr:rowOff>
              </to>
            </anchor>
          </objectPr>
        </oleObject>
      </mc:Choice>
      <mc:Fallback>
        <oleObject progId="Equation.3" shapeId="13319" r:id="rId16"/>
      </mc:Fallback>
    </mc:AlternateContent>
  </oleObjec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pageSetUpPr fitToPage="1"/>
  </sheetPr>
  <dimension ref="A1:AA67"/>
  <sheetViews>
    <sheetView showGridLines="0" showRowColHeaders="0" zoomScaleNormal="100" zoomScaleSheetLayoutView="106" workbookViewId="0">
      <selection activeCell="G25" sqref="G25:G26"/>
    </sheetView>
  </sheetViews>
  <sheetFormatPr defaultColWidth="8.7265625" defaultRowHeight="13" x14ac:dyDescent="0.2"/>
  <cols>
    <col min="1" max="2" width="1.6328125" style="94" customWidth="1"/>
    <col min="3" max="3" width="10.6328125" style="94" customWidth="1"/>
    <col min="4" max="4" width="13.36328125" style="94" customWidth="1"/>
    <col min="5" max="5" width="12.6328125" style="94" customWidth="1"/>
    <col min="6" max="6" width="4.6328125" style="94" customWidth="1"/>
    <col min="7" max="7" width="12.453125" style="94" customWidth="1"/>
    <col min="8" max="8" width="6.90625" style="94" customWidth="1"/>
    <col min="9" max="10" width="8.6328125" style="94" customWidth="1"/>
    <col min="11" max="11" width="8.7265625" style="94"/>
    <col min="12" max="12" width="3.6328125" style="94" customWidth="1"/>
    <col min="13" max="14" width="2.6328125" style="94" customWidth="1"/>
    <col min="15" max="15" width="16.6328125" style="94" customWidth="1"/>
    <col min="16" max="16" width="5.08984375" style="94" customWidth="1"/>
    <col min="17" max="17" width="8.7265625" style="94"/>
    <col min="18" max="18" width="8" style="94" customWidth="1"/>
    <col min="19" max="19" width="2.6328125" style="94" customWidth="1"/>
    <col min="20" max="20" width="1.6328125" style="94" customWidth="1"/>
    <col min="21" max="21" width="9" style="94" customWidth="1"/>
    <col min="22" max="22" width="12.08984375" style="94" hidden="1" customWidth="1"/>
    <col min="23" max="23" width="16.7265625" style="94" hidden="1" customWidth="1"/>
    <col min="24" max="24" width="10.08984375" style="94" hidden="1" customWidth="1"/>
    <col min="25" max="26" width="26.26953125" style="94" hidden="1" customWidth="1"/>
    <col min="27" max="27" width="8.7265625" style="94" customWidth="1"/>
    <col min="28" max="16384" width="8.7265625" style="94"/>
  </cols>
  <sheetData>
    <row r="1" spans="1:27" ht="13.5" thickBot="1" x14ac:dyDescent="0.25">
      <c r="A1" s="157"/>
      <c r="B1" s="157"/>
      <c r="C1" s="157"/>
      <c r="D1" s="157"/>
      <c r="E1" s="157"/>
      <c r="F1" s="157"/>
      <c r="G1" s="157"/>
      <c r="H1" s="157"/>
      <c r="I1" s="157"/>
      <c r="J1" s="157"/>
      <c r="K1" s="157"/>
      <c r="L1" s="157"/>
      <c r="M1" s="157"/>
      <c r="N1" s="157"/>
      <c r="O1" s="157"/>
      <c r="P1" s="157"/>
      <c r="Q1" s="157"/>
      <c r="R1" s="157"/>
      <c r="S1" s="157"/>
      <c r="T1" s="192" t="str">
        <f>'入力シート (複数物質)'!Z1</f>
        <v xml:space="preserve">地下水汚染が到達し得る距離の計算ツール　Ver 1.0  </v>
      </c>
      <c r="U1" s="6"/>
    </row>
    <row r="2" spans="1:27" x14ac:dyDescent="0.2">
      <c r="A2" s="193"/>
      <c r="B2" s="128"/>
      <c r="C2" s="128"/>
      <c r="D2" s="388" t="s">
        <v>273</v>
      </c>
      <c r="E2" s="388"/>
      <c r="F2" s="388"/>
      <c r="G2" s="388"/>
      <c r="H2" s="388"/>
      <c r="I2" s="128"/>
      <c r="J2" s="128"/>
      <c r="K2" s="128"/>
      <c r="L2" s="128"/>
      <c r="M2" s="128"/>
      <c r="N2" s="128"/>
      <c r="O2" s="128"/>
      <c r="P2" s="128"/>
      <c r="Q2" s="128"/>
      <c r="R2" s="128"/>
      <c r="S2" s="128"/>
      <c r="T2" s="179"/>
    </row>
    <row r="3" spans="1:27" ht="13.5" customHeight="1" x14ac:dyDescent="0.2">
      <c r="A3" s="193"/>
      <c r="B3" s="128"/>
      <c r="C3" s="129"/>
      <c r="D3" s="388"/>
      <c r="E3" s="388"/>
      <c r="F3" s="388"/>
      <c r="G3" s="388"/>
      <c r="H3" s="388"/>
      <c r="I3" s="130"/>
      <c r="J3" s="130"/>
      <c r="K3" s="130"/>
      <c r="L3" s="130"/>
      <c r="M3" s="129"/>
      <c r="N3" s="128"/>
      <c r="O3" s="128"/>
      <c r="P3" s="128"/>
      <c r="Q3" s="128"/>
      <c r="R3" s="128"/>
      <c r="S3" s="128"/>
      <c r="T3" s="180"/>
      <c r="V3" s="95" t="s">
        <v>124</v>
      </c>
      <c r="W3" s="246">
        <f>G25</f>
        <v>900</v>
      </c>
      <c r="X3" s="94" t="s">
        <v>125</v>
      </c>
    </row>
    <row r="4" spans="1:27" ht="20.149999999999999" customHeight="1" thickBot="1" x14ac:dyDescent="0.25">
      <c r="A4" s="193"/>
      <c r="B4" s="128"/>
      <c r="C4" s="200" t="s">
        <v>244</v>
      </c>
      <c r="D4" s="158"/>
      <c r="E4" s="158"/>
      <c r="F4" s="158"/>
      <c r="G4" s="158"/>
      <c r="H4" s="158"/>
      <c r="I4" s="158"/>
      <c r="J4" s="158"/>
      <c r="K4" s="158"/>
      <c r="L4" s="159"/>
      <c r="M4" s="129"/>
      <c r="N4" s="131" t="s">
        <v>261</v>
      </c>
      <c r="O4" s="128"/>
      <c r="P4" s="128"/>
      <c r="Q4" s="128"/>
      <c r="R4" s="128"/>
      <c r="S4" s="128"/>
      <c r="T4" s="180"/>
      <c r="V4" s="210" t="s">
        <v>182</v>
      </c>
      <c r="W4"/>
      <c r="X4" s="211" t="s">
        <v>20</v>
      </c>
      <c r="Y4" s="211"/>
      <c r="Z4" s="211"/>
    </row>
    <row r="5" spans="1:27" ht="19.5" customHeight="1" thickBot="1" x14ac:dyDescent="0.25">
      <c r="A5" s="193"/>
      <c r="B5" s="128"/>
      <c r="C5" s="160" t="s">
        <v>158</v>
      </c>
      <c r="D5" s="132"/>
      <c r="E5" s="106"/>
      <c r="F5" s="133"/>
      <c r="G5" s="133"/>
      <c r="H5" s="133"/>
      <c r="I5" s="133"/>
      <c r="J5" s="133"/>
      <c r="K5" s="133"/>
      <c r="L5" s="161"/>
      <c r="M5" s="129"/>
      <c r="N5" s="134"/>
      <c r="O5" s="181"/>
      <c r="P5" s="181"/>
      <c r="Q5" s="181"/>
      <c r="R5" s="181"/>
      <c r="S5" s="182"/>
      <c r="T5" s="180"/>
      <c r="V5" s="212">
        <f>VLOOKUP(G15,W38:X42,2,FALSE)</f>
        <v>3</v>
      </c>
      <c r="W5"/>
      <c r="X5" s="212">
        <f>VLOOKUP(G13,Y38:Z67,2,FALSE)</f>
        <v>105</v>
      </c>
      <c r="Y5" s="211"/>
      <c r="Z5" s="211"/>
    </row>
    <row r="6" spans="1:27" ht="19.5" customHeight="1" thickBot="1" x14ac:dyDescent="0.25">
      <c r="A6" s="193"/>
      <c r="B6" s="128"/>
      <c r="C6" s="162" t="s">
        <v>159</v>
      </c>
      <c r="D6" s="132"/>
      <c r="E6" s="107"/>
      <c r="F6" s="133"/>
      <c r="G6" s="133"/>
      <c r="H6" s="133"/>
      <c r="I6" s="133"/>
      <c r="J6" s="133"/>
      <c r="K6" s="133"/>
      <c r="L6" s="161"/>
      <c r="M6" s="129"/>
      <c r="N6" s="135" t="s">
        <v>155</v>
      </c>
      <c r="O6" s="111" t="s">
        <v>161</v>
      </c>
      <c r="P6" s="112"/>
      <c r="Q6" s="183"/>
      <c r="R6" s="183"/>
      <c r="S6" s="184"/>
      <c r="T6" s="180"/>
      <c r="V6" s="236">
        <v>1</v>
      </c>
      <c r="W6" s="237" t="s">
        <v>183</v>
      </c>
      <c r="X6" s="249">
        <v>1</v>
      </c>
      <c r="Y6" s="213" t="s">
        <v>184</v>
      </c>
      <c r="Z6" s="214"/>
    </row>
    <row r="7" spans="1:27" ht="19.5" customHeight="1" thickBot="1" x14ac:dyDescent="0.25">
      <c r="A7" s="193"/>
      <c r="B7" s="128"/>
      <c r="C7" s="162" t="s">
        <v>160</v>
      </c>
      <c r="D7" s="132"/>
      <c r="E7" s="108"/>
      <c r="F7" s="133"/>
      <c r="G7" s="133"/>
      <c r="H7" s="133"/>
      <c r="I7" s="133"/>
      <c r="J7" s="133"/>
      <c r="K7" s="133"/>
      <c r="L7" s="161"/>
      <c r="M7" s="129"/>
      <c r="N7" s="135"/>
      <c r="O7" s="113" t="s">
        <v>17</v>
      </c>
      <c r="P7" s="113" t="s">
        <v>9</v>
      </c>
      <c r="Q7" s="113" t="s">
        <v>18</v>
      </c>
      <c r="R7" s="113" t="s">
        <v>5</v>
      </c>
      <c r="S7" s="185"/>
      <c r="T7" s="180"/>
      <c r="V7" s="238">
        <v>2</v>
      </c>
      <c r="W7" s="231" t="s">
        <v>185</v>
      </c>
      <c r="X7" s="250">
        <v>2</v>
      </c>
      <c r="Y7" s="216" t="s">
        <v>186</v>
      </c>
      <c r="Z7" s="214"/>
    </row>
    <row r="8" spans="1:27" ht="19.5" customHeight="1" thickBot="1" x14ac:dyDescent="0.25">
      <c r="A8" s="193"/>
      <c r="B8" s="128"/>
      <c r="C8" s="162" t="s">
        <v>240</v>
      </c>
      <c r="D8" s="132"/>
      <c r="E8" s="403"/>
      <c r="F8" s="404"/>
      <c r="G8" s="404"/>
      <c r="H8" s="404"/>
      <c r="I8" s="404"/>
      <c r="J8" s="404"/>
      <c r="K8" s="405"/>
      <c r="L8" s="163"/>
      <c r="M8" s="129"/>
      <c r="N8" s="135"/>
      <c r="O8" s="114" t="s">
        <v>30</v>
      </c>
      <c r="P8" s="115" t="s">
        <v>21</v>
      </c>
      <c r="Q8" s="115">
        <f>VLOOKUP($X$5,'パラメーター 一覧表'!$A$20:$F$49,3)</f>
        <v>10</v>
      </c>
      <c r="R8" s="115" t="s">
        <v>19</v>
      </c>
      <c r="S8" s="184"/>
      <c r="T8" s="180"/>
      <c r="V8" s="239">
        <v>3</v>
      </c>
      <c r="W8" s="231" t="s">
        <v>187</v>
      </c>
      <c r="X8" s="250">
        <v>3</v>
      </c>
      <c r="Y8" s="216" t="s">
        <v>188</v>
      </c>
      <c r="Z8" s="214"/>
    </row>
    <row r="9" spans="1:27" ht="19.5" customHeight="1" thickBot="1" x14ac:dyDescent="0.25">
      <c r="A9" s="193"/>
      <c r="B9" s="128"/>
      <c r="C9" s="162" t="s">
        <v>238</v>
      </c>
      <c r="D9" s="132"/>
      <c r="E9" s="247"/>
      <c r="F9" s="110" t="s">
        <v>242</v>
      </c>
      <c r="G9" s="136"/>
      <c r="H9" s="136"/>
      <c r="I9" s="136"/>
      <c r="J9" s="136"/>
      <c r="K9" s="136"/>
      <c r="L9" s="164"/>
      <c r="M9" s="129"/>
      <c r="N9" s="135"/>
      <c r="O9" s="114" t="s">
        <v>23</v>
      </c>
      <c r="P9" s="115" t="s">
        <v>22</v>
      </c>
      <c r="Q9" s="115">
        <f>VLOOKUP($X$5,'パラメーター 一覧表'!$A$20:$F$49,4)</f>
        <v>100</v>
      </c>
      <c r="R9" s="115" t="s">
        <v>29</v>
      </c>
      <c r="S9" s="184"/>
      <c r="T9" s="180"/>
      <c r="V9" s="240">
        <v>4</v>
      </c>
      <c r="W9" s="231" t="s">
        <v>248</v>
      </c>
      <c r="X9" s="251">
        <v>101</v>
      </c>
      <c r="Y9" s="218" t="s">
        <v>189</v>
      </c>
      <c r="Z9" s="219"/>
    </row>
    <row r="10" spans="1:27" ht="19.5" customHeight="1" thickBot="1" x14ac:dyDescent="0.25">
      <c r="A10" s="193"/>
      <c r="B10" s="128"/>
      <c r="C10" s="174"/>
      <c r="D10" s="175"/>
      <c r="E10" s="175"/>
      <c r="F10" s="175"/>
      <c r="G10" s="175"/>
      <c r="H10" s="175"/>
      <c r="I10" s="176"/>
      <c r="J10" s="177"/>
      <c r="K10" s="175"/>
      <c r="L10" s="178"/>
      <c r="M10" s="129"/>
      <c r="N10" s="135"/>
      <c r="O10" s="114" t="s">
        <v>24</v>
      </c>
      <c r="P10" s="115" t="s">
        <v>27</v>
      </c>
      <c r="Q10" s="115">
        <f>IF(VLOOKUP($X$5,'パラメーター 一覧表'!$A$20:$J$49,5)=0,Q11*Q24,VLOOKUP($X$5,'パラメーター 一覧表'!$A$20:$J$49,5))</f>
        <v>3.5000000000000003E-2</v>
      </c>
      <c r="R10" s="115" t="s">
        <v>28</v>
      </c>
      <c r="S10" s="184"/>
      <c r="T10" s="180"/>
      <c r="V10" s="241">
        <v>5</v>
      </c>
      <c r="W10" s="242" t="s">
        <v>249</v>
      </c>
      <c r="X10" s="251">
        <v>102</v>
      </c>
      <c r="Y10" s="218" t="s">
        <v>211</v>
      </c>
      <c r="Z10" s="219"/>
    </row>
    <row r="11" spans="1:27" ht="19.5" customHeight="1" x14ac:dyDescent="0.2">
      <c r="A11" s="193"/>
      <c r="B11" s="128"/>
      <c r="C11" s="208"/>
      <c r="D11" s="208"/>
      <c r="E11" s="208"/>
      <c r="F11" s="208"/>
      <c r="G11" s="208"/>
      <c r="H11" s="208"/>
      <c r="I11" s="209"/>
      <c r="J11" s="209"/>
      <c r="K11" s="208"/>
      <c r="L11" s="208"/>
      <c r="M11" s="129"/>
      <c r="N11" s="135"/>
      <c r="O11" s="114" t="s">
        <v>39</v>
      </c>
      <c r="P11" s="115" t="s">
        <v>35</v>
      </c>
      <c r="Q11" s="115">
        <f>VLOOKUP($X$5,'パラメーター 一覧表'!$A$20:$H$49,7)</f>
        <v>35</v>
      </c>
      <c r="R11" s="115" t="s">
        <v>28</v>
      </c>
      <c r="S11" s="184"/>
      <c r="T11" s="180"/>
      <c r="V11" s="220"/>
      <c r="W11" s="66"/>
      <c r="X11" s="217">
        <v>103</v>
      </c>
      <c r="Y11" s="218" t="s">
        <v>190</v>
      </c>
      <c r="Z11" s="219"/>
    </row>
    <row r="12" spans="1:27" ht="19.5" customHeight="1" thickBot="1" x14ac:dyDescent="0.25">
      <c r="A12" s="193"/>
      <c r="B12" s="128"/>
      <c r="C12" s="200" t="s">
        <v>122</v>
      </c>
      <c r="D12" s="201"/>
      <c r="E12" s="201"/>
      <c r="F12" s="201"/>
      <c r="G12" s="202" t="s">
        <v>241</v>
      </c>
      <c r="H12" s="203"/>
      <c r="I12" s="204"/>
      <c r="J12" s="205"/>
      <c r="K12" s="206"/>
      <c r="L12" s="207"/>
      <c r="M12" s="140"/>
      <c r="N12" s="135"/>
      <c r="O12" s="114" t="s">
        <v>25</v>
      </c>
      <c r="P12" s="115" t="s">
        <v>163</v>
      </c>
      <c r="Q12" s="115">
        <f>VLOOKUP($X$5,'パラメーター 一覧表'!$A$20:$F$49,6)</f>
        <v>7.9</v>
      </c>
      <c r="R12" s="115" t="s">
        <v>26</v>
      </c>
      <c r="S12" s="184"/>
      <c r="T12" s="180"/>
      <c r="V12"/>
      <c r="W12"/>
      <c r="X12" s="217">
        <v>104</v>
      </c>
      <c r="Y12" s="218" t="s">
        <v>207</v>
      </c>
      <c r="Z12" s="219"/>
    </row>
    <row r="13" spans="1:27" ht="19.5" customHeight="1" thickBot="1" x14ac:dyDescent="0.25">
      <c r="A13" s="193"/>
      <c r="B13" s="128"/>
      <c r="C13" s="166" t="s">
        <v>155</v>
      </c>
      <c r="D13" s="98" t="s">
        <v>20</v>
      </c>
      <c r="E13" s="99"/>
      <c r="F13" s="100"/>
      <c r="G13" s="406" t="s">
        <v>272</v>
      </c>
      <c r="H13" s="407"/>
      <c r="I13" s="138"/>
      <c r="J13" s="140"/>
      <c r="K13" s="141"/>
      <c r="L13" s="167"/>
      <c r="M13" s="140"/>
      <c r="N13" s="135"/>
      <c r="O13" s="114" t="s">
        <v>113</v>
      </c>
      <c r="P13" s="115" t="s">
        <v>115</v>
      </c>
      <c r="Q13" s="115">
        <f>VLOOKUP($X$5,'パラメーター 一覧表'!$A$20:$J$49,8)</f>
        <v>100</v>
      </c>
      <c r="R13" s="115" t="s">
        <v>117</v>
      </c>
      <c r="S13" s="184"/>
      <c r="T13" s="180"/>
      <c r="V13" s="66"/>
      <c r="W13" s="66"/>
      <c r="X13" s="217">
        <v>105</v>
      </c>
      <c r="Y13" s="218" t="s">
        <v>206</v>
      </c>
      <c r="Z13" s="219"/>
      <c r="AA13" s="105" t="s">
        <v>245</v>
      </c>
    </row>
    <row r="14" spans="1:27" ht="19.5" customHeight="1" thickBot="1" x14ac:dyDescent="0.25">
      <c r="A14" s="193"/>
      <c r="B14" s="128"/>
      <c r="C14" s="166"/>
      <c r="D14" s="290"/>
      <c r="E14" s="290"/>
      <c r="F14" s="290"/>
      <c r="G14" s="140"/>
      <c r="H14" s="140"/>
      <c r="I14" s="137"/>
      <c r="J14" s="129"/>
      <c r="K14" s="142"/>
      <c r="L14" s="168"/>
      <c r="M14" s="129"/>
      <c r="N14" s="135"/>
      <c r="O14" s="114" t="s">
        <v>114</v>
      </c>
      <c r="P14" s="115" t="s">
        <v>116</v>
      </c>
      <c r="Q14" s="115">
        <f>VLOOKUP($X$5,'パラメーター 一覧表'!$A$20:$J$49,9)</f>
        <v>10</v>
      </c>
      <c r="R14" s="115" t="s">
        <v>117</v>
      </c>
      <c r="S14" s="184"/>
      <c r="T14" s="180"/>
      <c r="V14" s="66"/>
      <c r="W14" s="66"/>
      <c r="X14" s="217">
        <v>106</v>
      </c>
      <c r="Y14" s="218" t="s">
        <v>212</v>
      </c>
      <c r="Z14" s="219"/>
    </row>
    <row r="15" spans="1:27" ht="19.5" customHeight="1" thickBot="1" x14ac:dyDescent="0.25">
      <c r="A15" s="193"/>
      <c r="B15" s="128"/>
      <c r="C15" s="166" t="s">
        <v>156</v>
      </c>
      <c r="D15" s="101" t="s">
        <v>15</v>
      </c>
      <c r="E15" s="102"/>
      <c r="F15" s="103"/>
      <c r="G15" s="408" t="str">
        <f>'入力シート (複数物質)'!H30</f>
        <v>砂</v>
      </c>
      <c r="H15" s="409"/>
      <c r="I15" s="129"/>
      <c r="J15" s="129"/>
      <c r="K15" s="129"/>
      <c r="L15" s="165"/>
      <c r="M15" s="129"/>
      <c r="N15" s="135"/>
      <c r="O15" s="114" t="s">
        <v>118</v>
      </c>
      <c r="P15" s="115"/>
      <c r="Q15" s="115">
        <f>VLOOKUP($X$5,'パラメーター 一覧表'!$A$20:$J$49,10)</f>
        <v>0.1</v>
      </c>
      <c r="R15" s="115" t="s">
        <v>29</v>
      </c>
      <c r="S15" s="184"/>
      <c r="T15" s="180"/>
      <c r="V15" s="66"/>
      <c r="W15" s="66"/>
      <c r="X15" s="217">
        <v>107</v>
      </c>
      <c r="Y15" s="218" t="s">
        <v>217</v>
      </c>
      <c r="Z15" s="219"/>
    </row>
    <row r="16" spans="1:27" ht="19.5" customHeight="1" x14ac:dyDescent="0.2">
      <c r="A16" s="193"/>
      <c r="B16" s="128"/>
      <c r="C16" s="166"/>
      <c r="D16" s="290"/>
      <c r="E16" s="290"/>
      <c r="F16" s="290"/>
      <c r="G16" s="140"/>
      <c r="H16" s="140"/>
      <c r="I16" s="140"/>
      <c r="J16" s="140"/>
      <c r="K16" s="140"/>
      <c r="L16" s="169"/>
      <c r="M16" s="140"/>
      <c r="N16" s="135"/>
      <c r="O16" s="183"/>
      <c r="P16" s="183"/>
      <c r="Q16" s="183"/>
      <c r="R16" s="183"/>
      <c r="S16" s="184"/>
      <c r="T16" s="180"/>
      <c r="V16" s="66"/>
      <c r="W16" s="66"/>
      <c r="X16" s="217">
        <v>108</v>
      </c>
      <c r="Y16" s="218" t="s">
        <v>224</v>
      </c>
      <c r="Z16" s="219"/>
    </row>
    <row r="17" spans="1:26" ht="19.5" customHeight="1" thickBot="1" x14ac:dyDescent="0.25">
      <c r="A17" s="193"/>
      <c r="B17" s="128"/>
      <c r="C17" s="389" t="s">
        <v>157</v>
      </c>
      <c r="D17" s="390" t="s">
        <v>123</v>
      </c>
      <c r="E17" s="391"/>
      <c r="F17" s="392"/>
      <c r="G17" s="143" t="s">
        <v>18</v>
      </c>
      <c r="H17" s="144" t="s">
        <v>5</v>
      </c>
      <c r="I17" s="128"/>
      <c r="J17" s="140"/>
      <c r="K17" s="140"/>
      <c r="L17" s="169"/>
      <c r="M17" s="140"/>
      <c r="N17" s="135" t="s">
        <v>156</v>
      </c>
      <c r="O17" s="116" t="s">
        <v>16</v>
      </c>
      <c r="P17" s="117"/>
      <c r="Q17" s="183"/>
      <c r="R17" s="183"/>
      <c r="S17" s="184"/>
      <c r="T17" s="180"/>
      <c r="V17"/>
      <c r="W17"/>
      <c r="X17" s="217">
        <v>109</v>
      </c>
      <c r="Y17" s="218" t="s">
        <v>205</v>
      </c>
      <c r="Z17" s="219"/>
    </row>
    <row r="18" spans="1:26" ht="19.5" customHeight="1" thickBot="1" x14ac:dyDescent="0.25">
      <c r="A18" s="193"/>
      <c r="B18" s="128"/>
      <c r="C18" s="389"/>
      <c r="D18" s="393"/>
      <c r="E18" s="394"/>
      <c r="F18" s="394"/>
      <c r="G18" s="104">
        <f>'入力シート (複数物質)'!H33</f>
        <v>5.0000000000000001E-3</v>
      </c>
      <c r="H18" s="109" t="s">
        <v>131</v>
      </c>
      <c r="I18" s="140"/>
      <c r="J18" s="140"/>
      <c r="K18" s="140"/>
      <c r="L18" s="169"/>
      <c r="M18" s="140"/>
      <c r="N18" s="135"/>
      <c r="O18" s="118" t="s">
        <v>17</v>
      </c>
      <c r="P18" s="118" t="s">
        <v>9</v>
      </c>
      <c r="Q18" s="118" t="s">
        <v>18</v>
      </c>
      <c r="R18" s="118" t="s">
        <v>5</v>
      </c>
      <c r="S18" s="185"/>
      <c r="T18" s="180"/>
      <c r="V18"/>
      <c r="W18"/>
      <c r="X18" s="217">
        <v>110</v>
      </c>
      <c r="Y18" s="218" t="s">
        <v>218</v>
      </c>
      <c r="Z18" s="219"/>
    </row>
    <row r="19" spans="1:26" ht="19.5" customHeight="1" x14ac:dyDescent="0.2">
      <c r="A19" s="193"/>
      <c r="B19" s="128"/>
      <c r="C19" s="170"/>
      <c r="D19" s="171"/>
      <c r="E19" s="171"/>
      <c r="F19" s="171"/>
      <c r="G19" s="172"/>
      <c r="H19" s="172"/>
      <c r="I19" s="172"/>
      <c r="J19" s="172"/>
      <c r="K19" s="172"/>
      <c r="L19" s="173"/>
      <c r="M19" s="140"/>
      <c r="N19" s="135"/>
      <c r="O19" s="119" t="s">
        <v>2</v>
      </c>
      <c r="P19" s="120" t="s">
        <v>10</v>
      </c>
      <c r="Q19" s="121">
        <f>VLOOKUP($V$5,'パラメーター 一覧表'!$A$7:$G$12,3)</f>
        <v>3.0000000000000001E-5</v>
      </c>
      <c r="R19" s="120" t="s">
        <v>6</v>
      </c>
      <c r="S19" s="184"/>
      <c r="T19" s="180"/>
      <c r="V19"/>
      <c r="W19"/>
      <c r="X19" s="217">
        <v>111</v>
      </c>
      <c r="Y19" s="218" t="s">
        <v>216</v>
      </c>
      <c r="Z19" s="219"/>
    </row>
    <row r="20" spans="1:26" ht="19.5" customHeight="1" x14ac:dyDescent="0.2">
      <c r="A20" s="193"/>
      <c r="B20" s="128"/>
      <c r="C20" s="290"/>
      <c r="D20" s="290"/>
      <c r="E20" s="290"/>
      <c r="F20" s="290"/>
      <c r="G20" s="140"/>
      <c r="H20" s="140"/>
      <c r="I20" s="140"/>
      <c r="J20" s="140"/>
      <c r="K20" s="140"/>
      <c r="L20" s="140"/>
      <c r="M20" s="140"/>
      <c r="N20" s="135"/>
      <c r="O20" s="119" t="s">
        <v>3</v>
      </c>
      <c r="P20" s="120" t="s">
        <v>11</v>
      </c>
      <c r="Q20" s="120">
        <f>VLOOKUP($V$5,'パラメーター 一覧表'!$A$7:$G$12,4)</f>
        <v>0.3</v>
      </c>
      <c r="R20" s="120" t="s">
        <v>7</v>
      </c>
      <c r="S20" s="184"/>
      <c r="T20" s="180"/>
      <c r="V20"/>
      <c r="W20"/>
      <c r="X20" s="217">
        <v>112</v>
      </c>
      <c r="Y20" s="218" t="s">
        <v>208</v>
      </c>
      <c r="Z20" s="219"/>
    </row>
    <row r="21" spans="1:26" ht="19.5" customHeight="1" x14ac:dyDescent="0.2">
      <c r="A21" s="193"/>
      <c r="B21" s="128"/>
      <c r="C21" s="128"/>
      <c r="D21" s="128"/>
      <c r="E21" s="128"/>
      <c r="F21" s="128"/>
      <c r="G21" s="128"/>
      <c r="H21" s="128"/>
      <c r="I21" s="140"/>
      <c r="J21" s="140"/>
      <c r="K21" s="140"/>
      <c r="L21" s="140"/>
      <c r="M21" s="140"/>
      <c r="N21" s="135"/>
      <c r="O21" s="119" t="s">
        <v>126</v>
      </c>
      <c r="P21" s="120" t="s">
        <v>127</v>
      </c>
      <c r="Q21" s="120">
        <f>VLOOKUP($V$5,'パラメーター 一覧表'!$A$7:$G$12,5)</f>
        <v>0.4</v>
      </c>
      <c r="R21" s="120" t="s">
        <v>7</v>
      </c>
      <c r="S21" s="184"/>
      <c r="T21" s="180"/>
      <c r="V21"/>
      <c r="W21"/>
      <c r="X21" s="217">
        <v>113</v>
      </c>
      <c r="Y21" s="218" t="s">
        <v>219</v>
      </c>
      <c r="Z21" s="219"/>
    </row>
    <row r="22" spans="1:26" ht="19.5" customHeight="1" thickBot="1" x14ac:dyDescent="0.25">
      <c r="A22" s="193"/>
      <c r="B22" s="128"/>
      <c r="C22" s="145"/>
      <c r="D22" s="145"/>
      <c r="E22" s="145"/>
      <c r="F22" s="145"/>
      <c r="G22" s="145"/>
      <c r="H22" s="145"/>
      <c r="I22" s="146"/>
      <c r="J22" s="140"/>
      <c r="K22" s="140"/>
      <c r="L22" s="140"/>
      <c r="M22" s="140"/>
      <c r="N22" s="135"/>
      <c r="O22" s="119" t="s">
        <v>4</v>
      </c>
      <c r="P22" s="120" t="s">
        <v>12</v>
      </c>
      <c r="Q22" s="120">
        <f>VLOOKUP($V$5,'パラメーター 一覧表'!$A$7:$G$12,6)</f>
        <v>2.7</v>
      </c>
      <c r="R22" s="120" t="s">
        <v>8</v>
      </c>
      <c r="S22" s="184"/>
      <c r="T22" s="180"/>
      <c r="V22"/>
      <c r="W22"/>
      <c r="X22" s="217">
        <v>201</v>
      </c>
      <c r="Y22" s="218" t="s">
        <v>191</v>
      </c>
      <c r="Z22" s="219"/>
    </row>
    <row r="23" spans="1:26" ht="19.5" customHeight="1" x14ac:dyDescent="0.2">
      <c r="A23" s="193"/>
      <c r="B23" s="128"/>
      <c r="C23" s="147" t="s">
        <v>121</v>
      </c>
      <c r="D23" s="148"/>
      <c r="E23" s="148"/>
      <c r="F23" s="148"/>
      <c r="G23" s="149"/>
      <c r="H23" s="149"/>
      <c r="I23" s="150"/>
      <c r="J23" s="140"/>
      <c r="K23" s="140"/>
      <c r="L23" s="140"/>
      <c r="M23" s="140"/>
      <c r="N23" s="135"/>
      <c r="O23" s="119" t="s">
        <v>13</v>
      </c>
      <c r="P23" s="120" t="s">
        <v>14</v>
      </c>
      <c r="Q23" s="120">
        <f>VLOOKUP($V$5,'パラメーター 一覧表'!$A$7:$G$12,7)</f>
        <v>1.62</v>
      </c>
      <c r="R23" s="120" t="s">
        <v>8</v>
      </c>
      <c r="S23" s="184"/>
      <c r="T23" s="180"/>
      <c r="V23"/>
      <c r="W23"/>
      <c r="X23" s="221">
        <v>202</v>
      </c>
      <c r="Y23" s="222" t="s">
        <v>192</v>
      </c>
      <c r="Z23" s="223"/>
    </row>
    <row r="24" spans="1:26" ht="19.5" customHeight="1" thickBot="1" x14ac:dyDescent="0.25">
      <c r="A24" s="193"/>
      <c r="B24" s="128"/>
      <c r="C24" s="151"/>
      <c r="D24" s="290"/>
      <c r="E24" s="290"/>
      <c r="F24" s="290"/>
      <c r="G24" s="290"/>
      <c r="H24" s="290"/>
      <c r="I24" s="248"/>
      <c r="J24" s="140"/>
      <c r="K24" s="140"/>
      <c r="L24" s="140"/>
      <c r="M24" s="140"/>
      <c r="N24" s="135"/>
      <c r="O24" s="119" t="s">
        <v>38</v>
      </c>
      <c r="P24" s="119" t="s">
        <v>36</v>
      </c>
      <c r="Q24" s="120">
        <f>VLOOKUP($V$5,'パラメーター 一覧表'!$A$7:$H$12,8)</f>
        <v>1E-3</v>
      </c>
      <c r="R24" s="119" t="s">
        <v>37</v>
      </c>
      <c r="S24" s="186"/>
      <c r="T24" s="180"/>
      <c r="V24"/>
      <c r="W24"/>
      <c r="X24" s="221">
        <v>203</v>
      </c>
      <c r="Y24" s="222" t="s">
        <v>193</v>
      </c>
      <c r="Z24" s="223"/>
    </row>
    <row r="25" spans="1:26" ht="19.5" customHeight="1" x14ac:dyDescent="0.2">
      <c r="A25" s="193"/>
      <c r="B25" s="128"/>
      <c r="C25" s="151"/>
      <c r="D25" s="501" t="s">
        <v>120</v>
      </c>
      <c r="E25" s="502"/>
      <c r="F25" s="502"/>
      <c r="G25" s="399">
        <f>計算シート_1・1・ジクロロエチレン!$C$21</f>
        <v>900</v>
      </c>
      <c r="H25" s="401" t="s">
        <v>19</v>
      </c>
      <c r="I25" s="248"/>
      <c r="J25" s="140"/>
      <c r="K25" s="140"/>
      <c r="L25" s="140"/>
      <c r="M25" s="140"/>
      <c r="N25" s="135"/>
      <c r="O25" s="183"/>
      <c r="P25" s="183"/>
      <c r="Q25" s="183"/>
      <c r="R25" s="183"/>
      <c r="S25" s="184"/>
      <c r="T25" s="180"/>
      <c r="V25"/>
      <c r="W25"/>
      <c r="X25" s="217">
        <v>204</v>
      </c>
      <c r="Y25" s="218" t="s">
        <v>194</v>
      </c>
      <c r="Z25" s="219"/>
    </row>
    <row r="26" spans="1:26" ht="19.5" customHeight="1" thickBot="1" x14ac:dyDescent="0.25">
      <c r="A26" s="193"/>
      <c r="B26" s="128"/>
      <c r="C26" s="151"/>
      <c r="D26" s="503"/>
      <c r="E26" s="504"/>
      <c r="F26" s="504"/>
      <c r="G26" s="400"/>
      <c r="H26" s="402"/>
      <c r="I26" s="248"/>
      <c r="J26" s="140"/>
      <c r="K26" s="140"/>
      <c r="L26" s="140"/>
      <c r="M26" s="140"/>
      <c r="N26" s="135" t="s">
        <v>157</v>
      </c>
      <c r="O26" s="122" t="s">
        <v>162</v>
      </c>
      <c r="P26" s="123"/>
      <c r="Q26" s="183"/>
      <c r="R26" s="183"/>
      <c r="S26" s="184"/>
      <c r="T26" s="180"/>
      <c r="V26"/>
      <c r="W26"/>
      <c r="X26" s="217">
        <v>205</v>
      </c>
      <c r="Y26" s="218" t="s">
        <v>195</v>
      </c>
      <c r="Z26" s="219"/>
    </row>
    <row r="27" spans="1:26" ht="19.5" customHeight="1" x14ac:dyDescent="0.2">
      <c r="A27" s="193"/>
      <c r="B27" s="128"/>
      <c r="C27" s="151"/>
      <c r="D27" s="290"/>
      <c r="E27" s="290"/>
      <c r="F27" s="290"/>
      <c r="G27" s="266">
        <f>+計算シート_1・1・ジクロロエチレン!C24</f>
        <v>858</v>
      </c>
      <c r="H27" s="290"/>
      <c r="I27" s="248"/>
      <c r="J27" s="140"/>
      <c r="K27" s="140"/>
      <c r="L27" s="140"/>
      <c r="M27" s="140"/>
      <c r="N27" s="135"/>
      <c r="O27" s="124" t="s">
        <v>17</v>
      </c>
      <c r="P27" s="124" t="s">
        <v>9</v>
      </c>
      <c r="Q27" s="124" t="s">
        <v>18</v>
      </c>
      <c r="R27" s="124" t="s">
        <v>5</v>
      </c>
      <c r="S27" s="185"/>
      <c r="T27" s="180"/>
      <c r="V27"/>
      <c r="W27"/>
      <c r="X27" s="217">
        <v>206</v>
      </c>
      <c r="Y27" s="218" t="s">
        <v>196</v>
      </c>
      <c r="Z27" s="219"/>
    </row>
    <row r="28" spans="1:26" ht="19.5" customHeight="1" x14ac:dyDescent="0.2">
      <c r="A28" s="193"/>
      <c r="B28" s="128"/>
      <c r="C28" s="153"/>
      <c r="D28" s="140"/>
      <c r="E28" s="140"/>
      <c r="F28" s="140"/>
      <c r="G28" s="290"/>
      <c r="H28" s="198" t="s">
        <v>239</v>
      </c>
      <c r="I28" s="152"/>
      <c r="J28" s="140"/>
      <c r="K28" s="140"/>
      <c r="L28" s="140"/>
      <c r="M28" s="140"/>
      <c r="N28" s="135"/>
      <c r="O28" s="125" t="s">
        <v>150</v>
      </c>
      <c r="P28" s="125" t="s">
        <v>151</v>
      </c>
      <c r="Q28" s="126">
        <f>+計算シート_1・1・ジクロロエチレン!G48</f>
        <v>15.768000000000002</v>
      </c>
      <c r="R28" s="126" t="s">
        <v>154</v>
      </c>
      <c r="S28" s="184"/>
      <c r="T28" s="180"/>
      <c r="V28"/>
      <c r="W28"/>
      <c r="X28" s="217">
        <v>207</v>
      </c>
      <c r="Y28" s="218" t="s">
        <v>197</v>
      </c>
      <c r="Z28" s="219"/>
    </row>
    <row r="29" spans="1:26" ht="19.5" customHeight="1" thickBot="1" x14ac:dyDescent="0.25">
      <c r="A29" s="193"/>
      <c r="B29" s="128"/>
      <c r="C29" s="154"/>
      <c r="D29" s="145"/>
      <c r="E29" s="145"/>
      <c r="F29" s="145"/>
      <c r="G29" s="145"/>
      <c r="H29" s="145"/>
      <c r="I29" s="155"/>
      <c r="J29" s="140"/>
      <c r="K29" s="140"/>
      <c r="L29" s="140"/>
      <c r="M29" s="140"/>
      <c r="N29" s="135"/>
      <c r="O29" s="125" t="s">
        <v>152</v>
      </c>
      <c r="P29" s="127" t="s">
        <v>153</v>
      </c>
      <c r="Q29" s="126">
        <f>+計算シート_1・1・ジクロロエチレン!G50</f>
        <v>1.1890000000000001</v>
      </c>
      <c r="R29" s="126"/>
      <c r="S29" s="184"/>
      <c r="T29" s="180"/>
      <c r="V29"/>
      <c r="W29"/>
      <c r="X29" s="217">
        <v>208</v>
      </c>
      <c r="Y29" s="218" t="s">
        <v>198</v>
      </c>
      <c r="Z29" s="219"/>
    </row>
    <row r="30" spans="1:26" ht="19.5" customHeight="1" x14ac:dyDescent="0.2">
      <c r="A30" s="193"/>
      <c r="B30" s="128"/>
      <c r="C30" s="128"/>
      <c r="D30" s="128"/>
      <c r="E30" s="128"/>
      <c r="F30" s="128"/>
      <c r="G30" s="128"/>
      <c r="H30" s="128"/>
      <c r="I30" s="140"/>
      <c r="J30" s="140"/>
      <c r="K30" s="140"/>
      <c r="L30" s="140"/>
      <c r="M30" s="140"/>
      <c r="N30" s="156"/>
      <c r="O30" s="189"/>
      <c r="P30" s="190"/>
      <c r="Q30" s="191"/>
      <c r="R30" s="191"/>
      <c r="S30" s="187"/>
      <c r="T30" s="180"/>
      <c r="V30"/>
      <c r="W30"/>
      <c r="X30" s="217">
        <v>209</v>
      </c>
      <c r="Y30" s="218" t="s">
        <v>199</v>
      </c>
      <c r="Z30" s="219"/>
    </row>
    <row r="31" spans="1:26" ht="7.5" customHeight="1" thickBot="1" x14ac:dyDescent="0.25">
      <c r="A31" s="194"/>
      <c r="B31" s="157"/>
      <c r="C31" s="157"/>
      <c r="D31" s="157"/>
      <c r="E31" s="157"/>
      <c r="F31" s="157"/>
      <c r="G31" s="157"/>
      <c r="H31" s="157"/>
      <c r="I31" s="139"/>
      <c r="J31" s="139"/>
      <c r="K31" s="139"/>
      <c r="L31" s="139"/>
      <c r="M31" s="139"/>
      <c r="N31" s="157"/>
      <c r="O31" s="157"/>
      <c r="P31" s="157"/>
      <c r="Q31" s="157"/>
      <c r="R31" s="157"/>
      <c r="S31" s="157"/>
      <c r="T31" s="188"/>
      <c r="V31"/>
      <c r="W31"/>
      <c r="X31" s="217">
        <v>301</v>
      </c>
      <c r="Y31" s="218" t="s">
        <v>200</v>
      </c>
      <c r="Z31" s="219"/>
    </row>
    <row r="32" spans="1:26" ht="19.5" customHeight="1" x14ac:dyDescent="0.2">
      <c r="V32"/>
      <c r="W32"/>
      <c r="X32" s="217">
        <v>302</v>
      </c>
      <c r="Y32" s="218" t="s">
        <v>201</v>
      </c>
      <c r="Z32" s="219"/>
    </row>
    <row r="33" spans="3:26" ht="19.5" hidden="1" customHeight="1" x14ac:dyDescent="0.2">
      <c r="C33" s="105" t="s">
        <v>155</v>
      </c>
      <c r="D33" s="105" t="s">
        <v>156</v>
      </c>
      <c r="E33" s="105" t="s">
        <v>157</v>
      </c>
      <c r="V33"/>
      <c r="W33"/>
      <c r="X33" s="217">
        <v>303</v>
      </c>
      <c r="Y33" s="218" t="s">
        <v>202</v>
      </c>
      <c r="Z33" s="219"/>
    </row>
    <row r="34" spans="3:26" ht="19.5" hidden="1" customHeight="1" x14ac:dyDescent="0.2">
      <c r="C34" s="262">
        <f>LOG(+計算シート_1・1・ジクロロエチレン!J53)</f>
        <v>-1.483129940572308</v>
      </c>
      <c r="D34" s="262">
        <f>LOG(+計算シート_1・1・ジクロロエチレン!J54/2)</f>
        <v>-6.7100016463500674E-4</v>
      </c>
      <c r="E34" s="262">
        <f>+LOG(計算シート_1・1・ジクロロエチレン!J55)</f>
        <v>-1.5164540179281554</v>
      </c>
      <c r="V34"/>
      <c r="W34"/>
      <c r="X34" s="217">
        <v>304</v>
      </c>
      <c r="Y34" s="218" t="s">
        <v>203</v>
      </c>
      <c r="Z34" s="219"/>
    </row>
    <row r="35" spans="3:26" ht="19.5" customHeight="1" thickBot="1" x14ac:dyDescent="0.25">
      <c r="V35"/>
      <c r="W35"/>
      <c r="X35" s="224">
        <v>305</v>
      </c>
      <c r="Y35" s="225" t="s">
        <v>204</v>
      </c>
      <c r="Z35" s="219"/>
    </row>
    <row r="36" spans="3:26" ht="19.5" customHeight="1" x14ac:dyDescent="0.2">
      <c r="Y36" s="211"/>
      <c r="Z36" s="211"/>
    </row>
    <row r="37" spans="3:26" ht="19.5" customHeight="1" thickBot="1" x14ac:dyDescent="0.25">
      <c r="V37"/>
      <c r="W37"/>
      <c r="X37" s="211"/>
      <c r="Y37" s="211"/>
      <c r="Z37" s="211"/>
    </row>
    <row r="38" spans="3:26" ht="19.5" customHeight="1" x14ac:dyDescent="0.2">
      <c r="V38"/>
      <c r="W38" s="226" t="s">
        <v>185</v>
      </c>
      <c r="X38" s="227">
        <v>2</v>
      </c>
      <c r="Y38" s="228" t="s">
        <v>224</v>
      </c>
      <c r="Z38" s="229">
        <v>108</v>
      </c>
    </row>
    <row r="39" spans="3:26" ht="19.5" customHeight="1" x14ac:dyDescent="0.2">
      <c r="V39"/>
      <c r="W39" s="230" t="s">
        <v>243</v>
      </c>
      <c r="X39" s="231">
        <v>4</v>
      </c>
      <c r="Y39" s="217" t="s">
        <v>205</v>
      </c>
      <c r="Z39" s="218">
        <v>109</v>
      </c>
    </row>
    <row r="40" spans="3:26" ht="19.5" customHeight="1" x14ac:dyDescent="0.2">
      <c r="V40"/>
      <c r="W40" s="230" t="s">
        <v>187</v>
      </c>
      <c r="X40" s="231">
        <v>3</v>
      </c>
      <c r="Y40" s="217" t="s">
        <v>206</v>
      </c>
      <c r="Z40" s="218">
        <v>105</v>
      </c>
    </row>
    <row r="41" spans="3:26" ht="16.5" x14ac:dyDescent="0.2">
      <c r="V41"/>
      <c r="W41" s="230" t="s">
        <v>183</v>
      </c>
      <c r="X41" s="231">
        <v>1</v>
      </c>
      <c r="Y41" s="217" t="s">
        <v>207</v>
      </c>
      <c r="Z41" s="218">
        <v>104</v>
      </c>
    </row>
    <row r="42" spans="3:26" ht="17" thickBot="1" x14ac:dyDescent="0.25">
      <c r="V42"/>
      <c r="W42" s="232" t="s">
        <v>246</v>
      </c>
      <c r="X42" s="233">
        <v>5</v>
      </c>
      <c r="Y42" s="217" t="s">
        <v>208</v>
      </c>
      <c r="Z42" s="218">
        <v>112</v>
      </c>
    </row>
    <row r="43" spans="3:26" ht="16.5" x14ac:dyDescent="0.2">
      <c r="V43"/>
      <c r="W43"/>
      <c r="X43" s="211"/>
      <c r="Y43" s="217" t="s">
        <v>203</v>
      </c>
      <c r="Z43" s="218">
        <v>304</v>
      </c>
    </row>
    <row r="44" spans="3:26" ht="16.5" x14ac:dyDescent="0.2">
      <c r="V44"/>
      <c r="W44"/>
      <c r="X44" s="211"/>
      <c r="Y44" s="234" t="s">
        <v>192</v>
      </c>
      <c r="Z44" s="235">
        <v>202</v>
      </c>
    </row>
    <row r="45" spans="3:26" ht="16.5" x14ac:dyDescent="0.2">
      <c r="V45"/>
      <c r="W45"/>
      <c r="X45" s="211"/>
      <c r="Y45" s="217" t="s">
        <v>189</v>
      </c>
      <c r="Z45" s="218">
        <v>101</v>
      </c>
    </row>
    <row r="46" spans="3:26" ht="16.5" x14ac:dyDescent="0.2">
      <c r="V46"/>
      <c r="W46"/>
      <c r="X46" s="211"/>
      <c r="Y46" s="217" t="s">
        <v>199</v>
      </c>
      <c r="Z46" s="218">
        <v>209</v>
      </c>
    </row>
    <row r="47" spans="3:26" ht="16.5" x14ac:dyDescent="0.2">
      <c r="V47"/>
      <c r="W47"/>
      <c r="X47" s="211"/>
      <c r="Y47" s="217" t="s">
        <v>190</v>
      </c>
      <c r="Z47" s="218">
        <v>103</v>
      </c>
    </row>
    <row r="48" spans="3:26" ht="16.5" x14ac:dyDescent="0.2">
      <c r="V48"/>
      <c r="W48"/>
      <c r="X48" s="211"/>
      <c r="Y48" s="217" t="s">
        <v>211</v>
      </c>
      <c r="Z48" s="218">
        <v>102</v>
      </c>
    </row>
    <row r="49" spans="3:26" ht="16.5" x14ac:dyDescent="0.2">
      <c r="V49"/>
      <c r="W49"/>
      <c r="X49" s="211"/>
      <c r="Y49" s="217" t="s">
        <v>212</v>
      </c>
      <c r="Z49" s="218">
        <v>106</v>
      </c>
    </row>
    <row r="50" spans="3:26" ht="16.5" x14ac:dyDescent="0.2">
      <c r="C50"/>
      <c r="D50"/>
      <c r="E50"/>
      <c r="F50"/>
      <c r="G50"/>
      <c r="V50"/>
      <c r="W50"/>
      <c r="X50" s="211"/>
      <c r="Y50" s="217" t="s">
        <v>200</v>
      </c>
      <c r="Z50" s="218">
        <v>301</v>
      </c>
    </row>
    <row r="51" spans="3:26" ht="16.5" x14ac:dyDescent="0.2">
      <c r="C51"/>
      <c r="D51"/>
      <c r="E51"/>
      <c r="F51"/>
      <c r="G51"/>
      <c r="V51"/>
      <c r="W51"/>
      <c r="X51" s="211"/>
      <c r="Y51" s="234" t="s">
        <v>193</v>
      </c>
      <c r="Z51" s="235">
        <v>203</v>
      </c>
    </row>
    <row r="52" spans="3:26" ht="16.5" x14ac:dyDescent="0.2">
      <c r="V52"/>
      <c r="W52"/>
      <c r="X52" s="211"/>
      <c r="Y52" s="217" t="s">
        <v>198</v>
      </c>
      <c r="Z52" s="218">
        <v>208</v>
      </c>
    </row>
    <row r="53" spans="3:26" ht="16.5" x14ac:dyDescent="0.2">
      <c r="V53"/>
      <c r="W53"/>
      <c r="X53" s="211"/>
      <c r="Y53" s="215" t="s">
        <v>184</v>
      </c>
      <c r="Z53" s="216">
        <v>1</v>
      </c>
    </row>
    <row r="54" spans="3:26" ht="16.5" x14ac:dyDescent="0.2">
      <c r="V54"/>
      <c r="W54"/>
      <c r="X54" s="211"/>
      <c r="Y54" s="215" t="s">
        <v>186</v>
      </c>
      <c r="Z54" s="216">
        <v>2</v>
      </c>
    </row>
    <row r="55" spans="3:26" ht="16.5" x14ac:dyDescent="0.2">
      <c r="V55"/>
      <c r="W55"/>
      <c r="X55" s="211"/>
      <c r="Y55" s="215" t="s">
        <v>188</v>
      </c>
      <c r="Z55" s="216">
        <v>3</v>
      </c>
    </row>
    <row r="56" spans="3:26" ht="16.5" x14ac:dyDescent="0.2">
      <c r="V56"/>
      <c r="W56"/>
      <c r="X56" s="211"/>
      <c r="Y56" s="217" t="s">
        <v>201</v>
      </c>
      <c r="Z56" s="218">
        <v>302</v>
      </c>
    </row>
    <row r="57" spans="3:26" ht="16.5" x14ac:dyDescent="0.2">
      <c r="V57"/>
      <c r="W57"/>
      <c r="X57" s="211"/>
      <c r="Y57" s="217" t="s">
        <v>202</v>
      </c>
      <c r="Z57" s="218">
        <v>303</v>
      </c>
    </row>
    <row r="58" spans="3:26" ht="16.5" x14ac:dyDescent="0.2">
      <c r="V58"/>
      <c r="W58"/>
      <c r="X58" s="211"/>
      <c r="Y58" s="217" t="s">
        <v>216</v>
      </c>
      <c r="Z58" s="218">
        <v>111</v>
      </c>
    </row>
    <row r="59" spans="3:26" ht="16.5" x14ac:dyDescent="0.2">
      <c r="V59"/>
      <c r="W59"/>
      <c r="X59" s="211"/>
      <c r="Y59" s="217" t="s">
        <v>217</v>
      </c>
      <c r="Z59" s="218">
        <v>107</v>
      </c>
    </row>
    <row r="60" spans="3:26" ht="16.5" x14ac:dyDescent="0.2">
      <c r="V60"/>
      <c r="W60"/>
      <c r="X60" s="211"/>
      <c r="Y60" s="217" t="s">
        <v>218</v>
      </c>
      <c r="Z60" s="218">
        <v>110</v>
      </c>
    </row>
    <row r="61" spans="3:26" ht="16.5" x14ac:dyDescent="0.2">
      <c r="V61"/>
      <c r="W61"/>
      <c r="X61" s="211"/>
      <c r="Y61" s="217" t="s">
        <v>191</v>
      </c>
      <c r="Z61" s="218">
        <v>201</v>
      </c>
    </row>
    <row r="62" spans="3:26" ht="16.5" x14ac:dyDescent="0.2">
      <c r="V62"/>
      <c r="W62"/>
      <c r="X62" s="211"/>
      <c r="Y62" s="217" t="s">
        <v>194</v>
      </c>
      <c r="Z62" s="218">
        <v>204</v>
      </c>
    </row>
    <row r="63" spans="3:26" ht="16.5" x14ac:dyDescent="0.2">
      <c r="V63"/>
      <c r="W63"/>
      <c r="X63" s="211"/>
      <c r="Y63" s="217" t="s">
        <v>196</v>
      </c>
      <c r="Z63" s="218">
        <v>206</v>
      </c>
    </row>
    <row r="64" spans="3:26" ht="16.5" x14ac:dyDescent="0.2">
      <c r="V64"/>
      <c r="W64"/>
      <c r="X64" s="211"/>
      <c r="Y64" s="217" t="s">
        <v>219</v>
      </c>
      <c r="Z64" s="218">
        <v>113</v>
      </c>
    </row>
    <row r="65" spans="22:26" ht="16.5" x14ac:dyDescent="0.2">
      <c r="V65"/>
      <c r="W65"/>
      <c r="X65" s="211"/>
      <c r="Y65" s="217" t="s">
        <v>197</v>
      </c>
      <c r="Z65" s="218">
        <v>207</v>
      </c>
    </row>
    <row r="66" spans="22:26" ht="16.5" x14ac:dyDescent="0.2">
      <c r="V66"/>
      <c r="W66"/>
      <c r="X66" s="211"/>
      <c r="Y66" s="217" t="s">
        <v>204</v>
      </c>
      <c r="Z66" s="218">
        <v>305</v>
      </c>
    </row>
    <row r="67" spans="22:26" ht="17" thickBot="1" x14ac:dyDescent="0.25">
      <c r="V67"/>
      <c r="W67"/>
      <c r="X67" s="211"/>
      <c r="Y67" s="224" t="s">
        <v>195</v>
      </c>
      <c r="Z67" s="225">
        <v>205</v>
      </c>
    </row>
  </sheetData>
  <mergeCells count="9">
    <mergeCell ref="D25:F26"/>
    <mergeCell ref="G25:G26"/>
    <mergeCell ref="H25:H26"/>
    <mergeCell ref="D2:H3"/>
    <mergeCell ref="E8:K8"/>
    <mergeCell ref="G13:H13"/>
    <mergeCell ref="G15:H15"/>
    <mergeCell ref="C17:C18"/>
    <mergeCell ref="D17:F18"/>
  </mergeCells>
  <phoneticPr fontId="2"/>
  <pageMargins left="0.39370078740157483" right="0.39370078740157483" top="0.59055118110236227" bottom="0.19685039370078741" header="0.39370078740157483" footer="0.19685039370078741"/>
  <pageSetup paperSize="9" orientation="landscape" horizontalDpi="300" verticalDpi="300" r:id="rId1"/>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A1:DW56"/>
  <sheetViews>
    <sheetView zoomScale="69" zoomScaleNormal="69" workbookViewId="0">
      <selection activeCell="P7" sqref="P7"/>
    </sheetView>
  </sheetViews>
  <sheetFormatPr defaultRowHeight="13" x14ac:dyDescent="0.2"/>
  <cols>
    <col min="1" max="1" width="11.26953125" customWidth="1"/>
    <col min="2" max="2" width="13.26953125" customWidth="1"/>
    <col min="3" max="3" width="9.453125" bestFit="1" customWidth="1"/>
    <col min="5" max="5" width="10.453125" bestFit="1" customWidth="1"/>
    <col min="6" max="6" width="9.453125" bestFit="1" customWidth="1"/>
    <col min="7" max="7" width="10.08984375" bestFit="1" customWidth="1"/>
    <col min="9" max="9" width="9.08984375" bestFit="1" customWidth="1"/>
    <col min="10" max="127" width="10.08984375" style="45" bestFit="1" customWidth="1"/>
  </cols>
  <sheetData>
    <row r="1" spans="1:127" x14ac:dyDescent="0.2">
      <c r="A1" t="s">
        <v>40</v>
      </c>
    </row>
    <row r="3" spans="1:127" x14ac:dyDescent="0.2">
      <c r="A3" t="s">
        <v>41</v>
      </c>
      <c r="B3" t="s">
        <v>112</v>
      </c>
    </row>
    <row r="10" spans="1:127" x14ac:dyDescent="0.2">
      <c r="A10" s="42"/>
      <c r="B10" s="42"/>
      <c r="C10" s="42"/>
      <c r="D10" s="42"/>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row>
    <row r="11" spans="1:127" x14ac:dyDescent="0.2">
      <c r="A11" s="42"/>
      <c r="B11" s="42"/>
      <c r="C11" s="42"/>
      <c r="D11" s="42"/>
      <c r="E11" s="43"/>
      <c r="F11" s="42"/>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row>
    <row r="12" spans="1:127" x14ac:dyDescent="0.2">
      <c r="A12" s="42"/>
      <c r="B12" s="42"/>
      <c r="C12" s="42"/>
      <c r="D12" s="42"/>
      <c r="E12" s="4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c r="DT12" s="42"/>
      <c r="DU12" s="42"/>
      <c r="DV12" s="42"/>
      <c r="DW12" s="42"/>
    </row>
    <row r="13" spans="1:127" x14ac:dyDescent="0.2">
      <c r="A13" s="42"/>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c r="DT13" s="42"/>
      <c r="DU13" s="42"/>
      <c r="DV13" s="42"/>
      <c r="DW13" s="42"/>
    </row>
    <row r="14" spans="1:127" x14ac:dyDescent="0.2">
      <c r="A14" s="42"/>
      <c r="B14" s="43"/>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c r="DT14" s="42"/>
      <c r="DU14" s="42"/>
      <c r="DV14" s="42"/>
      <c r="DW14" s="42"/>
    </row>
    <row r="15" spans="1:127" x14ac:dyDescent="0.2">
      <c r="A15" s="42"/>
      <c r="B15" s="42"/>
      <c r="C15" s="42"/>
      <c r="D15" s="43"/>
      <c r="E15" s="42"/>
      <c r="F15" s="42"/>
      <c r="G15" s="42"/>
      <c r="H15" s="42"/>
      <c r="I15" s="42"/>
      <c r="J15" s="42"/>
      <c r="K15" s="42"/>
      <c r="L15" s="42"/>
      <c r="M15" s="42"/>
      <c r="N15" s="42"/>
      <c r="O15" s="42"/>
      <c r="P15" s="42"/>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c r="BC15" s="42"/>
      <c r="BD15" s="42"/>
      <c r="BE15" s="42"/>
      <c r="BF15" s="42"/>
      <c r="BG15" s="42"/>
      <c r="BH15" s="42"/>
      <c r="BI15" s="42"/>
      <c r="BJ15" s="42"/>
      <c r="BK15" s="42"/>
      <c r="BL15" s="42"/>
      <c r="BM15" s="42"/>
      <c r="BN15" s="42"/>
      <c r="BO15" s="42"/>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c r="CN15" s="42"/>
      <c r="CO15" s="42"/>
      <c r="CP15" s="42"/>
      <c r="CQ15" s="42"/>
      <c r="CR15" s="42"/>
      <c r="CS15" s="42"/>
      <c r="CT15" s="42"/>
      <c r="CU15" s="42"/>
      <c r="CV15" s="42"/>
      <c r="CW15" s="42"/>
      <c r="CX15" s="42"/>
      <c r="CY15" s="42"/>
      <c r="CZ15" s="42"/>
      <c r="DA15" s="42"/>
      <c r="DB15" s="42"/>
      <c r="DC15" s="42"/>
      <c r="DD15" s="42"/>
      <c r="DE15" s="42"/>
      <c r="DF15" s="42"/>
      <c r="DG15" s="42"/>
      <c r="DH15" s="42"/>
      <c r="DI15" s="42"/>
      <c r="DJ15" s="42"/>
      <c r="DK15" s="42"/>
      <c r="DL15" s="42"/>
      <c r="DM15" s="42"/>
      <c r="DN15" s="42"/>
      <c r="DO15" s="42"/>
      <c r="DP15" s="42"/>
      <c r="DQ15" s="42"/>
      <c r="DR15" s="42"/>
      <c r="DS15" s="42"/>
      <c r="DT15" s="42"/>
      <c r="DU15" s="42"/>
      <c r="DV15" s="42"/>
      <c r="DW15" s="42"/>
    </row>
    <row r="16" spans="1:127" x14ac:dyDescent="0.2">
      <c r="A16" s="42"/>
      <c r="B16" s="42"/>
      <c r="C16" s="42"/>
      <c r="D16" s="42"/>
      <c r="E16" s="42"/>
      <c r="F16" s="42"/>
      <c r="G16" s="42"/>
      <c r="H16" s="42"/>
      <c r="I16" s="42"/>
      <c r="J16" s="42"/>
      <c r="K16" s="42"/>
      <c r="L16" s="42"/>
      <c r="M16" s="42"/>
      <c r="N16" s="42"/>
      <c r="O16" s="42"/>
      <c r="P16" s="42"/>
      <c r="Q16" s="42"/>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42"/>
      <c r="CQ16" s="42"/>
      <c r="CR16" s="42"/>
      <c r="CS16" s="42"/>
      <c r="CT16" s="42"/>
      <c r="CU16" s="42"/>
      <c r="CV16" s="42"/>
      <c r="CW16" s="42"/>
      <c r="CX16" s="42"/>
      <c r="CY16" s="42"/>
      <c r="CZ16" s="42"/>
      <c r="DA16" s="42"/>
      <c r="DB16" s="42"/>
      <c r="DC16" s="42"/>
      <c r="DD16" s="42"/>
      <c r="DE16" s="42"/>
      <c r="DF16" s="42"/>
      <c r="DG16" s="42"/>
      <c r="DH16" s="42"/>
      <c r="DI16" s="42"/>
      <c r="DJ16" s="42"/>
      <c r="DK16" s="42"/>
      <c r="DL16" s="42"/>
      <c r="DM16" s="42"/>
      <c r="DN16" s="42"/>
      <c r="DO16" s="42"/>
      <c r="DP16" s="42"/>
      <c r="DQ16" s="42"/>
      <c r="DR16" s="42"/>
      <c r="DS16" s="42"/>
      <c r="DT16" s="42"/>
      <c r="DU16" s="42"/>
      <c r="DV16" s="42"/>
      <c r="DW16" s="42"/>
    </row>
    <row r="17" spans="1:127" x14ac:dyDescent="0.2">
      <c r="A17" s="42"/>
      <c r="B17" s="42"/>
      <c r="C17" s="42"/>
      <c r="D17" s="42"/>
      <c r="E17" s="42"/>
      <c r="F17" s="42"/>
      <c r="G17" s="42"/>
      <c r="H17" s="42"/>
      <c r="I17" s="42"/>
      <c r="J17" s="42"/>
      <c r="K17" s="42"/>
      <c r="L17" s="42"/>
      <c r="M17" s="42"/>
      <c r="N17" s="42"/>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c r="DO17" s="42"/>
      <c r="DP17" s="42"/>
      <c r="DQ17" s="42"/>
      <c r="DR17" s="42"/>
      <c r="DS17" s="42"/>
      <c r="DT17" s="42"/>
      <c r="DU17" s="42"/>
      <c r="DV17" s="42"/>
      <c r="DW17" s="42"/>
    </row>
    <row r="18" spans="1:127" x14ac:dyDescent="0.2">
      <c r="A18" s="42"/>
      <c r="B18" s="42"/>
      <c r="C18" s="42"/>
      <c r="D18" s="42"/>
      <c r="E18" s="42"/>
      <c r="F18" s="42"/>
      <c r="G18" s="42"/>
      <c r="H18" s="42"/>
      <c r="I18" s="42"/>
      <c r="J18" s="42"/>
      <c r="K18" s="42"/>
      <c r="L18" s="42"/>
      <c r="M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c r="DI18" s="42"/>
      <c r="DJ18" s="42"/>
      <c r="DK18" s="42"/>
      <c r="DL18" s="42"/>
      <c r="DM18" s="42"/>
      <c r="DN18" s="42"/>
      <c r="DO18" s="42"/>
      <c r="DP18" s="42"/>
      <c r="DQ18" s="42"/>
      <c r="DR18" s="42"/>
      <c r="DS18" s="42"/>
      <c r="DT18" s="42"/>
      <c r="DU18" s="42"/>
      <c r="DV18" s="42"/>
      <c r="DW18" s="42"/>
    </row>
    <row r="19" spans="1:127" x14ac:dyDescent="0.2">
      <c r="A19" s="42"/>
      <c r="B19" s="42"/>
      <c r="C19" s="42"/>
      <c r="D19" s="42"/>
      <c r="E19" s="44"/>
      <c r="F19" s="44"/>
      <c r="G19" s="44"/>
      <c r="H19" s="42"/>
      <c r="I19" s="42"/>
      <c r="J19" s="44"/>
      <c r="K19" s="44"/>
      <c r="L19" s="44"/>
      <c r="M19" s="44"/>
      <c r="N19" s="44"/>
      <c r="O19" s="44"/>
      <c r="P19" s="44"/>
      <c r="Q19" s="44"/>
      <c r="R19" s="44"/>
      <c r="S19" s="44"/>
      <c r="T19" s="44"/>
      <c r="U19" s="44"/>
      <c r="V19" s="44"/>
      <c r="W19" s="44"/>
      <c r="X19" s="44"/>
      <c r="Y19" s="44"/>
      <c r="Z19" s="44"/>
      <c r="AA19" s="44"/>
      <c r="AB19" s="44"/>
      <c r="AC19" s="44"/>
      <c r="AD19" s="44"/>
      <c r="AE19" s="44"/>
      <c r="AF19" s="44"/>
      <c r="AG19" s="44"/>
      <c r="AH19" s="44"/>
      <c r="AI19" s="44"/>
      <c r="AJ19" s="44"/>
      <c r="AK19" s="44"/>
      <c r="AL19" s="44"/>
      <c r="AM19" s="44"/>
      <c r="AN19" s="44"/>
      <c r="AO19" s="44"/>
      <c r="AP19" s="44"/>
      <c r="AQ19" s="44"/>
      <c r="AR19" s="44"/>
      <c r="AS19" s="44"/>
      <c r="AT19" s="44"/>
      <c r="AU19" s="44"/>
      <c r="AV19" s="44"/>
      <c r="AW19" s="44"/>
      <c r="AX19" s="44"/>
      <c r="AY19" s="44"/>
      <c r="AZ19" s="44"/>
      <c r="BA19" s="44"/>
      <c r="BB19" s="44"/>
      <c r="BC19" s="44"/>
      <c r="BD19" s="44"/>
      <c r="BE19" s="44"/>
      <c r="BF19" s="44"/>
      <c r="BG19" s="44"/>
      <c r="BH19" s="44"/>
      <c r="BI19" s="44"/>
      <c r="BJ19" s="44"/>
      <c r="BK19" s="44"/>
      <c r="BL19" s="44"/>
      <c r="BM19" s="44"/>
      <c r="BN19" s="44"/>
      <c r="BO19" s="44"/>
      <c r="BP19" s="44"/>
      <c r="BQ19" s="44"/>
      <c r="BR19" s="44"/>
      <c r="BS19" s="44"/>
      <c r="BT19" s="44"/>
      <c r="BU19" s="44"/>
      <c r="BV19" s="44"/>
      <c r="BW19" s="44"/>
      <c r="BX19" s="44"/>
      <c r="BY19" s="44"/>
      <c r="BZ19" s="44"/>
      <c r="CA19" s="44"/>
      <c r="CB19" s="44"/>
      <c r="CC19" s="44"/>
      <c r="CD19" s="44"/>
      <c r="CE19" s="44">
        <f>IF(CE20&lt;60,100,+IF(CE20&lt;120,200,+IF(CE20&lt;300,500,1000)))</f>
        <v>1000</v>
      </c>
      <c r="CF19" s="44"/>
      <c r="CG19" s="44"/>
      <c r="CH19" s="44"/>
      <c r="CI19" s="44"/>
      <c r="CJ19" s="44"/>
      <c r="CK19" s="44"/>
      <c r="CL19" s="44"/>
      <c r="CM19" s="44"/>
      <c r="CN19" s="44"/>
      <c r="CO19" s="44"/>
      <c r="CP19" s="44"/>
      <c r="CQ19" s="44"/>
      <c r="CR19" s="44"/>
      <c r="CS19" s="44"/>
      <c r="CT19" s="44"/>
      <c r="CU19" s="44"/>
      <c r="CV19" s="44"/>
      <c r="CW19" s="44"/>
      <c r="CX19" s="44"/>
      <c r="CY19" s="44"/>
      <c r="CZ19" s="44"/>
      <c r="DA19" s="44"/>
      <c r="DB19" s="44"/>
      <c r="DC19" s="44"/>
      <c r="DD19" s="44"/>
      <c r="DE19" s="44"/>
      <c r="DF19" s="44"/>
      <c r="DG19" s="44"/>
      <c r="DH19" s="44"/>
      <c r="DI19" s="44"/>
      <c r="DJ19" s="44"/>
      <c r="DK19" s="44"/>
      <c r="DL19" s="44"/>
      <c r="DM19" s="44"/>
      <c r="DN19" s="44"/>
      <c r="DO19" s="44"/>
      <c r="DP19" s="44"/>
      <c r="DQ19" s="44"/>
      <c r="DR19" s="44"/>
      <c r="DS19" s="44"/>
      <c r="DT19" s="44"/>
      <c r="DU19" s="44"/>
      <c r="DV19" s="44"/>
      <c r="DW19" s="44"/>
    </row>
    <row r="20" spans="1:127" x14ac:dyDescent="0.2">
      <c r="A20" s="42"/>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c r="BZ20" s="42"/>
      <c r="CA20" s="42"/>
      <c r="CB20" s="42"/>
      <c r="CC20" s="42"/>
      <c r="CD20" s="42"/>
      <c r="CE20" s="42">
        <f>BI23</f>
        <v>858</v>
      </c>
      <c r="CF20" s="42"/>
      <c r="CG20" s="42"/>
      <c r="CH20" s="42"/>
      <c r="CI20" s="42"/>
      <c r="CJ20" s="42"/>
      <c r="CK20" s="42"/>
      <c r="CL20" s="42"/>
      <c r="CM20" s="42"/>
      <c r="CN20" s="42"/>
      <c r="CO20" s="42"/>
      <c r="CP20" s="42"/>
      <c r="CQ20" s="42"/>
      <c r="CR20" s="42"/>
      <c r="CS20" s="42"/>
      <c r="CT20" s="42"/>
      <c r="CU20" s="42"/>
      <c r="CV20" s="42"/>
      <c r="CW20" s="42"/>
      <c r="CX20" s="42"/>
      <c r="CY20" s="42"/>
      <c r="CZ20" s="42"/>
      <c r="DA20" s="42"/>
      <c r="DB20" s="42"/>
      <c r="DC20" s="42"/>
      <c r="DD20" s="42"/>
      <c r="DE20" s="42"/>
      <c r="DF20" s="42"/>
      <c r="DG20" s="42"/>
      <c r="DH20" s="42"/>
      <c r="DI20" s="42"/>
      <c r="DJ20" s="42"/>
      <c r="DK20" s="42"/>
      <c r="DL20" s="42"/>
      <c r="DM20" s="42"/>
      <c r="DN20" s="42"/>
      <c r="DO20" s="42"/>
      <c r="DP20" s="42"/>
      <c r="DQ20" s="42"/>
      <c r="DR20" s="42"/>
      <c r="DS20" s="42"/>
      <c r="DT20" s="42"/>
      <c r="DU20" s="42"/>
      <c r="DV20" s="42"/>
      <c r="DW20" s="42"/>
    </row>
    <row r="21" spans="1:127" x14ac:dyDescent="0.2">
      <c r="A21" s="42"/>
      <c r="B21" s="244" t="s">
        <v>149</v>
      </c>
      <c r="C21" s="245">
        <f>IF(C24&gt;1000000,"&gt;1,000,000",IF(C24&gt;500,ROUNDUP(C24,-2),IF(C24&gt;100,ROUNDUP(C24/5,-1)*5,ROUNDUP(C24,-1))))</f>
        <v>900</v>
      </c>
      <c r="D21" s="42"/>
      <c r="E21" s="83">
        <f>IF(CD27&lt;0.01,IF(CD27&lt;0.001,ROUNDDOWN(CD27,5),ROUNDDOWN(CD27,4)),ROUNDDOWN(CD27,3))</f>
        <v>9.9000000000000005E-2</v>
      </c>
      <c r="F21" s="42"/>
      <c r="G21" s="42"/>
      <c r="H21" s="42"/>
      <c r="I21" s="42"/>
      <c r="J21" s="83">
        <f>IF(J27&lt;0.01,IF(J27&lt;0.001,ROUNDDOWN(J27,5),ROUNDDOWN(J27,4)),ROUNDDOWN(J27,3))</f>
        <v>9.9000000000000005E-2</v>
      </c>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c r="BZ21" s="42"/>
      <c r="CA21" s="42"/>
      <c r="CB21" s="42"/>
      <c r="CC21" s="42"/>
      <c r="CD21" s="42"/>
      <c r="CE21" s="42">
        <f>ROUNDUP(CE20*1.8/CE19,0)</f>
        <v>2</v>
      </c>
      <c r="CF21" s="42"/>
      <c r="CG21" s="42"/>
      <c r="CH21" s="42"/>
      <c r="CI21" s="42"/>
      <c r="CJ21" s="42"/>
      <c r="CK21" s="42"/>
      <c r="CL21" s="42"/>
      <c r="CM21" s="42"/>
      <c r="CN21" s="42"/>
      <c r="CO21" s="42"/>
      <c r="CP21" s="42"/>
      <c r="CQ21" s="42"/>
      <c r="CR21" s="42"/>
      <c r="CS21" s="42"/>
      <c r="CT21" s="42"/>
      <c r="CU21" s="42"/>
      <c r="CV21" s="42"/>
      <c r="CW21" s="42"/>
      <c r="CX21" s="42"/>
      <c r="CY21" s="42"/>
      <c r="CZ21" s="42"/>
      <c r="DA21" s="42"/>
      <c r="DB21" s="42"/>
      <c r="DC21" s="42"/>
      <c r="DD21" s="42"/>
      <c r="DE21" s="42"/>
      <c r="DF21" s="42"/>
      <c r="DG21" s="42"/>
      <c r="DH21" s="42"/>
      <c r="DI21" s="42"/>
      <c r="DJ21" s="42"/>
      <c r="DK21" s="42"/>
      <c r="DL21" s="42"/>
      <c r="DM21" s="42"/>
      <c r="DN21" s="42"/>
      <c r="DO21" s="42"/>
      <c r="DP21" s="42"/>
      <c r="DQ21" s="42"/>
      <c r="DR21" s="42"/>
      <c r="DS21" s="42"/>
      <c r="DT21" s="42"/>
      <c r="DU21" s="42"/>
      <c r="DV21" s="42"/>
      <c r="DW21" s="42"/>
    </row>
    <row r="22" spans="1:127" ht="13.5" thickBot="1" x14ac:dyDescent="0.25">
      <c r="H22">
        <v>1</v>
      </c>
      <c r="I22" s="71">
        <f>+CE21*CE19</f>
        <v>2000</v>
      </c>
      <c r="CE22" s="45">
        <v>0</v>
      </c>
      <c r="CF22" s="45">
        <v>0.1</v>
      </c>
      <c r="CG22" s="45">
        <v>0.2</v>
      </c>
      <c r="CH22" s="45">
        <v>0.4</v>
      </c>
      <c r="CI22" s="45">
        <v>0.6</v>
      </c>
      <c r="CJ22" s="45">
        <v>0.8</v>
      </c>
      <c r="CK22" s="45">
        <v>1</v>
      </c>
      <c r="CL22" s="45">
        <v>2</v>
      </c>
      <c r="CM22" s="45">
        <v>3</v>
      </c>
      <c r="CN22" s="45">
        <v>4</v>
      </c>
      <c r="CO22" s="45">
        <v>5</v>
      </c>
      <c r="CP22" s="45">
        <v>6</v>
      </c>
      <c r="CQ22" s="45">
        <v>7</v>
      </c>
      <c r="CR22" s="45">
        <v>8</v>
      </c>
      <c r="CS22" s="45">
        <v>9</v>
      </c>
      <c r="CT22" s="45">
        <v>10</v>
      </c>
      <c r="CU22" s="45">
        <v>11</v>
      </c>
      <c r="CV22" s="45">
        <v>12</v>
      </c>
      <c r="CW22" s="45">
        <v>13</v>
      </c>
      <c r="CX22" s="45">
        <v>14</v>
      </c>
      <c r="CY22" s="45">
        <v>15</v>
      </c>
      <c r="CZ22" s="45">
        <v>16</v>
      </c>
      <c r="DA22" s="45">
        <v>17</v>
      </c>
      <c r="DB22" s="45">
        <v>18</v>
      </c>
      <c r="DC22" s="45">
        <v>19</v>
      </c>
      <c r="DD22" s="45">
        <v>20</v>
      </c>
    </row>
    <row r="23" spans="1:127" ht="13.5" thickBot="1" x14ac:dyDescent="0.25">
      <c r="B23" s="7" t="s">
        <v>43</v>
      </c>
      <c r="C23" s="8">
        <f>入力シート_1・1・ジクロロエチレン!Q15</f>
        <v>0.1</v>
      </c>
      <c r="D23" s="9" t="s">
        <v>42</v>
      </c>
      <c r="E23" s="497" t="s">
        <v>44</v>
      </c>
      <c r="F23" s="498"/>
      <c r="H23">
        <f>+C23</f>
        <v>0.1</v>
      </c>
      <c r="I23">
        <f>+C23</f>
        <v>0.1</v>
      </c>
      <c r="J23" s="6">
        <f>MIN(J24:AL24)</f>
        <v>858</v>
      </c>
      <c r="K23" s="264">
        <f>IF(MIN(K24:T24)=0,1000000,MIN(K24:T24))</f>
        <v>100000</v>
      </c>
      <c r="U23" s="264">
        <f>IF(MIN(U24:AC24)=0,1000000,MIN(U24:AC24))</f>
        <v>10000</v>
      </c>
      <c r="AD23" s="264">
        <f>IF(MIN(AD24:AM24)=0,1000000,MIN(AD24:AM24))</f>
        <v>1000</v>
      </c>
      <c r="AN23" s="264">
        <f>IF(MIN(AN24:AW24)=0,1000000,MIN(AN24:AW24))</f>
        <v>900</v>
      </c>
      <c r="AX23" s="264">
        <f>IF(MIN(AX24:BG24)=0,1000000,MIN(AX24:BG24))</f>
        <v>860</v>
      </c>
      <c r="BI23" s="264">
        <f>IF(MIN(BI24:CC24)=0,1000000,MIN(BI24:CC24))</f>
        <v>858</v>
      </c>
    </row>
    <row r="24" spans="1:127" ht="13.5" thickBot="1" x14ac:dyDescent="0.25">
      <c r="B24" s="10" t="s">
        <v>45</v>
      </c>
      <c r="C24" s="11">
        <f>IF(+BI23=1000000,"&gt;1,000,000",+BI23)</f>
        <v>858</v>
      </c>
      <c r="D24" s="12" t="s">
        <v>46</v>
      </c>
      <c r="E24" s="60">
        <f>IF(CD27&lt;0.1,IF(CD27&lt;0.01,IF(CD27&lt;0.001,ROUNDDOWN(CD27,5),ROUNDDOWN(CD27,4)),ROUNDDOWN(CD27,3)),ROUNDDOWN(CD27,2))</f>
        <v>9.9000000000000005E-2</v>
      </c>
      <c r="F24" s="13" t="s">
        <v>42</v>
      </c>
      <c r="H24">
        <f>+BI30</f>
        <v>865</v>
      </c>
      <c r="I24">
        <f>+CC30</f>
        <v>845</v>
      </c>
      <c r="J24" s="57">
        <f>IF(J27&lt;=$C$23,J30,"")</f>
        <v>858</v>
      </c>
      <c r="K24" s="58">
        <f t="shared" ref="K24:T24" si="0">IF(K27&lt;=$C$23,K30,"")</f>
        <v>100000</v>
      </c>
      <c r="L24" s="58">
        <f t="shared" si="0"/>
        <v>200000</v>
      </c>
      <c r="M24" s="58">
        <f t="shared" si="0"/>
        <v>300000</v>
      </c>
      <c r="N24" s="58">
        <f t="shared" si="0"/>
        <v>400000</v>
      </c>
      <c r="O24" s="58">
        <f t="shared" si="0"/>
        <v>500000</v>
      </c>
      <c r="P24" s="58">
        <f t="shared" si="0"/>
        <v>600000</v>
      </c>
      <c r="Q24" s="58">
        <f t="shared" si="0"/>
        <v>700000</v>
      </c>
      <c r="R24" s="58">
        <f t="shared" si="0"/>
        <v>800000</v>
      </c>
      <c r="S24" s="58">
        <f t="shared" si="0"/>
        <v>900000</v>
      </c>
      <c r="T24" s="263">
        <f t="shared" si="0"/>
        <v>1000000</v>
      </c>
      <c r="U24" s="57">
        <f>IF(U27&lt;=$C$23,U30,"")</f>
        <v>10000</v>
      </c>
      <c r="V24" s="58">
        <f t="shared" ref="V24:AM24" si="1">IF(V27&lt;=$C$23,V30,"")</f>
        <v>20000</v>
      </c>
      <c r="W24" s="58">
        <f t="shared" si="1"/>
        <v>30000</v>
      </c>
      <c r="X24" s="58">
        <f t="shared" si="1"/>
        <v>40000</v>
      </c>
      <c r="Y24" s="58">
        <f t="shared" si="1"/>
        <v>50000</v>
      </c>
      <c r="Z24" s="58">
        <f t="shared" si="1"/>
        <v>60000</v>
      </c>
      <c r="AA24" s="58">
        <f t="shared" si="1"/>
        <v>70000</v>
      </c>
      <c r="AB24" s="58">
        <f t="shared" si="1"/>
        <v>80000</v>
      </c>
      <c r="AC24" s="58">
        <f t="shared" si="1"/>
        <v>90000</v>
      </c>
      <c r="AD24" s="58">
        <f t="shared" si="1"/>
        <v>1000</v>
      </c>
      <c r="AE24" s="58">
        <f t="shared" si="1"/>
        <v>2000</v>
      </c>
      <c r="AF24" s="58">
        <f t="shared" si="1"/>
        <v>3000</v>
      </c>
      <c r="AG24" s="58">
        <f t="shared" si="1"/>
        <v>4000</v>
      </c>
      <c r="AH24" s="58">
        <f t="shared" si="1"/>
        <v>5000</v>
      </c>
      <c r="AI24" s="58">
        <f t="shared" si="1"/>
        <v>6000</v>
      </c>
      <c r="AJ24" s="58">
        <f t="shared" si="1"/>
        <v>7000</v>
      </c>
      <c r="AK24" s="58">
        <f t="shared" si="1"/>
        <v>8000</v>
      </c>
      <c r="AL24" s="58">
        <f t="shared" si="1"/>
        <v>9000</v>
      </c>
      <c r="AM24" s="58">
        <f t="shared" si="1"/>
        <v>10000</v>
      </c>
      <c r="AN24" s="56">
        <f>IF(AN27&lt;=$C$23,AN30,"")</f>
        <v>1000</v>
      </c>
      <c r="AO24" s="56">
        <f t="shared" ref="AO24:BG24" si="2">IF(AO27&lt;=$C$23,AO30,"")</f>
        <v>900</v>
      </c>
      <c r="AP24" s="56" t="str">
        <f t="shared" si="2"/>
        <v/>
      </c>
      <c r="AQ24" s="56" t="str">
        <f t="shared" si="2"/>
        <v/>
      </c>
      <c r="AR24" s="56" t="str">
        <f t="shared" si="2"/>
        <v/>
      </c>
      <c r="AS24" s="56" t="str">
        <f t="shared" si="2"/>
        <v/>
      </c>
      <c r="AT24" s="56" t="str">
        <f t="shared" si="2"/>
        <v/>
      </c>
      <c r="AU24" s="56" t="str">
        <f t="shared" si="2"/>
        <v/>
      </c>
      <c r="AV24" s="56" t="str">
        <f t="shared" si="2"/>
        <v/>
      </c>
      <c r="AW24" s="56" t="str">
        <f t="shared" si="2"/>
        <v/>
      </c>
      <c r="AX24" s="56">
        <f t="shared" si="2"/>
        <v>900</v>
      </c>
      <c r="AY24" s="56">
        <f t="shared" si="2"/>
        <v>890</v>
      </c>
      <c r="AZ24" s="56">
        <f t="shared" si="2"/>
        <v>880</v>
      </c>
      <c r="BA24" s="56">
        <f t="shared" si="2"/>
        <v>870</v>
      </c>
      <c r="BB24" s="56">
        <f t="shared" si="2"/>
        <v>860</v>
      </c>
      <c r="BC24" s="56" t="str">
        <f t="shared" si="2"/>
        <v/>
      </c>
      <c r="BD24" s="56" t="str">
        <f t="shared" si="2"/>
        <v/>
      </c>
      <c r="BE24" s="56" t="str">
        <f t="shared" si="2"/>
        <v/>
      </c>
      <c r="BF24" s="56" t="str">
        <f t="shared" si="2"/>
        <v/>
      </c>
      <c r="BG24" s="56" t="str">
        <f t="shared" si="2"/>
        <v/>
      </c>
      <c r="BH24" s="56" t="str">
        <f>IF(BH27&lt;=$C$23,BH30,"")</f>
        <v/>
      </c>
      <c r="BI24" s="56">
        <f t="shared" ref="BI24:CD24" si="3">IF(BI27&lt;=$C$23,BI30,"")</f>
        <v>865</v>
      </c>
      <c r="BJ24" s="56">
        <f t="shared" si="3"/>
        <v>864</v>
      </c>
      <c r="BK24" s="56">
        <f t="shared" si="3"/>
        <v>863</v>
      </c>
      <c r="BL24" s="56">
        <f t="shared" si="3"/>
        <v>862</v>
      </c>
      <c r="BM24" s="56">
        <f t="shared" si="3"/>
        <v>861</v>
      </c>
      <c r="BN24" s="56">
        <f t="shared" si="3"/>
        <v>860</v>
      </c>
      <c r="BO24" s="56">
        <f t="shared" si="3"/>
        <v>859</v>
      </c>
      <c r="BP24" s="56">
        <f t="shared" si="3"/>
        <v>858</v>
      </c>
      <c r="BQ24" s="56" t="str">
        <f t="shared" si="3"/>
        <v/>
      </c>
      <c r="BR24" s="56" t="str">
        <f t="shared" si="3"/>
        <v/>
      </c>
      <c r="BS24" s="56" t="str">
        <f t="shared" si="3"/>
        <v/>
      </c>
      <c r="BT24" s="56" t="str">
        <f t="shared" si="3"/>
        <v/>
      </c>
      <c r="BU24" s="56" t="str">
        <f t="shared" si="3"/>
        <v/>
      </c>
      <c r="BV24" s="56" t="str">
        <f t="shared" si="3"/>
        <v/>
      </c>
      <c r="BW24" s="56" t="str">
        <f t="shared" si="3"/>
        <v/>
      </c>
      <c r="BX24" s="56" t="str">
        <f t="shared" si="3"/>
        <v/>
      </c>
      <c r="BY24" s="56" t="str">
        <f t="shared" si="3"/>
        <v/>
      </c>
      <c r="BZ24" s="56" t="str">
        <f t="shared" si="3"/>
        <v/>
      </c>
      <c r="CA24" s="56" t="str">
        <f t="shared" si="3"/>
        <v/>
      </c>
      <c r="CB24" s="56" t="str">
        <f t="shared" si="3"/>
        <v/>
      </c>
      <c r="CC24" s="56" t="str">
        <f t="shared" si="3"/>
        <v/>
      </c>
      <c r="CD24" s="56">
        <f t="shared" si="3"/>
        <v>858</v>
      </c>
      <c r="CE24" s="69"/>
      <c r="CF24" s="69"/>
      <c r="CG24" s="69"/>
      <c r="CH24" s="69"/>
      <c r="CI24" s="69"/>
      <c r="CJ24" s="69"/>
      <c r="CK24" s="69"/>
      <c r="CL24" s="69"/>
      <c r="CM24" s="69"/>
      <c r="CN24" s="69"/>
      <c r="CO24" s="69"/>
      <c r="CP24" s="69"/>
      <c r="CQ24" s="69"/>
      <c r="CR24" s="69"/>
      <c r="CS24" s="69"/>
      <c r="CT24" s="69"/>
      <c r="CU24" s="69"/>
      <c r="CV24" s="69"/>
      <c r="CW24" s="69"/>
      <c r="CX24" s="69"/>
      <c r="CY24" s="69"/>
      <c r="CZ24" s="69"/>
      <c r="DA24" s="69"/>
      <c r="DB24" s="69"/>
      <c r="DC24" s="69"/>
      <c r="DD24" s="69"/>
      <c r="DE24" s="67"/>
      <c r="DF24" s="67"/>
      <c r="DG24" s="67"/>
      <c r="DH24" s="67"/>
      <c r="DI24" s="67"/>
      <c r="DJ24" s="67"/>
      <c r="DK24" s="67"/>
      <c r="DL24" s="67"/>
      <c r="DM24" s="67"/>
      <c r="DN24" s="67"/>
      <c r="DO24" s="67"/>
      <c r="DP24" s="67"/>
      <c r="DQ24" s="67"/>
      <c r="DR24" s="67"/>
      <c r="DS24" s="67"/>
      <c r="DT24" s="67"/>
      <c r="DU24" s="67"/>
      <c r="DV24" s="67"/>
      <c r="DW24" s="67"/>
    </row>
    <row r="25" spans="1:127" ht="13.5" thickBot="1" x14ac:dyDescent="0.25">
      <c r="A25" s="14"/>
      <c r="B25" s="14"/>
      <c r="C25" s="14">
        <f>IF(BI23=1000000,-100,BI23)</f>
        <v>858</v>
      </c>
      <c r="D25" s="14"/>
      <c r="E25" s="84">
        <f>E24</f>
        <v>9.9000000000000005E-2</v>
      </c>
      <c r="F25" s="15"/>
      <c r="G25" s="14"/>
      <c r="H25">
        <f>+AX30</f>
        <v>900</v>
      </c>
      <c r="I25">
        <f>IF(BH30&lt;10,0.1,+BH30-10)</f>
        <v>790</v>
      </c>
      <c r="J25" s="46"/>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6"/>
      <c r="BM25" s="46"/>
      <c r="BN25" s="46"/>
      <c r="BO25" s="46"/>
      <c r="BP25" s="46"/>
      <c r="BQ25" s="46"/>
      <c r="BR25" s="46"/>
      <c r="BS25" s="46"/>
      <c r="BT25" s="46"/>
      <c r="BU25" s="46"/>
      <c r="BV25" s="46"/>
      <c r="BW25" s="46"/>
      <c r="BX25" s="46"/>
      <c r="BY25" s="46"/>
      <c r="BZ25" s="46"/>
      <c r="CA25" s="46"/>
      <c r="CB25" s="46"/>
      <c r="CC25" s="46"/>
      <c r="CD25" s="46"/>
      <c r="CE25" s="46"/>
      <c r="CF25" s="46"/>
      <c r="CG25" s="46"/>
      <c r="CH25" s="46"/>
      <c r="CI25" s="46"/>
      <c r="CJ25" s="46"/>
      <c r="CK25" s="46"/>
      <c r="CL25" s="46"/>
      <c r="CM25" s="46"/>
      <c r="CN25" s="46"/>
      <c r="CO25" s="46"/>
      <c r="CP25" s="46"/>
      <c r="CQ25" s="46"/>
      <c r="CR25" s="46"/>
      <c r="CS25" s="46"/>
      <c r="CT25" s="46"/>
      <c r="CU25" s="46"/>
      <c r="CV25" s="46"/>
      <c r="CW25" s="46"/>
      <c r="CX25" s="46"/>
      <c r="CY25" s="46"/>
      <c r="CZ25" s="46"/>
      <c r="DA25" s="46"/>
      <c r="DB25" s="46"/>
      <c r="DC25" s="46"/>
      <c r="DD25" s="46"/>
      <c r="DE25" s="46"/>
      <c r="DF25" s="46"/>
      <c r="DG25" s="46"/>
      <c r="DH25" s="46"/>
      <c r="DI25" s="46"/>
      <c r="DJ25" s="46"/>
      <c r="DK25" s="46"/>
      <c r="DL25" s="46"/>
      <c r="DM25" s="46"/>
      <c r="DN25" s="46"/>
      <c r="DO25" s="46"/>
      <c r="DP25" s="46"/>
      <c r="DQ25" s="46"/>
      <c r="DR25" s="46"/>
      <c r="DS25" s="46"/>
      <c r="DT25" s="46"/>
      <c r="DU25" s="46"/>
      <c r="DV25" s="46"/>
      <c r="DW25" s="46"/>
    </row>
    <row r="26" spans="1:127" x14ac:dyDescent="0.2">
      <c r="A26" s="16" t="s">
        <v>47</v>
      </c>
      <c r="B26" s="17" t="s">
        <v>48</v>
      </c>
      <c r="C26" s="499" t="s">
        <v>49</v>
      </c>
      <c r="D26" s="500"/>
      <c r="E26" s="500"/>
      <c r="F26" s="18" t="s">
        <v>50</v>
      </c>
      <c r="G26" s="18" t="s">
        <v>51</v>
      </c>
      <c r="J26" s="47" t="s">
        <v>51</v>
      </c>
      <c r="K26" s="47" t="s">
        <v>51</v>
      </c>
      <c r="L26" s="47" t="s">
        <v>51</v>
      </c>
      <c r="M26" s="47" t="s">
        <v>51</v>
      </c>
      <c r="N26" s="47" t="s">
        <v>51</v>
      </c>
      <c r="O26" s="47" t="s">
        <v>51</v>
      </c>
      <c r="P26" s="47" t="s">
        <v>51</v>
      </c>
      <c r="Q26" s="47" t="s">
        <v>51</v>
      </c>
      <c r="R26" s="47" t="s">
        <v>51</v>
      </c>
      <c r="S26" s="47" t="s">
        <v>51</v>
      </c>
      <c r="T26" s="47" t="s">
        <v>51</v>
      </c>
      <c r="U26" s="47" t="s">
        <v>51</v>
      </c>
      <c r="V26" s="47" t="s">
        <v>51</v>
      </c>
      <c r="W26" s="47" t="s">
        <v>51</v>
      </c>
      <c r="X26" s="47" t="s">
        <v>51</v>
      </c>
      <c r="Y26" s="47" t="s">
        <v>51</v>
      </c>
      <c r="Z26" s="47" t="s">
        <v>51</v>
      </c>
      <c r="AA26" s="47" t="s">
        <v>51</v>
      </c>
      <c r="AB26" s="47" t="s">
        <v>51</v>
      </c>
      <c r="AC26" s="47" t="s">
        <v>51</v>
      </c>
      <c r="AD26" s="47" t="s">
        <v>51</v>
      </c>
      <c r="AE26" s="47" t="s">
        <v>51</v>
      </c>
      <c r="AF26" s="47" t="s">
        <v>51</v>
      </c>
      <c r="AG26" s="47" t="s">
        <v>51</v>
      </c>
      <c r="AH26" s="47" t="s">
        <v>51</v>
      </c>
      <c r="AI26" s="47" t="s">
        <v>51</v>
      </c>
      <c r="AJ26" s="47" t="s">
        <v>51</v>
      </c>
      <c r="AK26" s="47" t="s">
        <v>51</v>
      </c>
      <c r="AL26" s="47" t="s">
        <v>51</v>
      </c>
      <c r="AM26" s="47" t="s">
        <v>51</v>
      </c>
      <c r="AN26" s="47" t="s">
        <v>51</v>
      </c>
      <c r="AO26" s="47" t="s">
        <v>51</v>
      </c>
      <c r="AP26" s="47" t="s">
        <v>51</v>
      </c>
      <c r="AQ26" s="47" t="s">
        <v>51</v>
      </c>
      <c r="AR26" s="47" t="s">
        <v>51</v>
      </c>
      <c r="AS26" s="47" t="s">
        <v>51</v>
      </c>
      <c r="AT26" s="47" t="s">
        <v>51</v>
      </c>
      <c r="AU26" s="47" t="s">
        <v>51</v>
      </c>
      <c r="AV26" s="47" t="s">
        <v>51</v>
      </c>
      <c r="AW26" s="47" t="s">
        <v>51</v>
      </c>
      <c r="AX26" s="47" t="s">
        <v>51</v>
      </c>
      <c r="AY26" s="47" t="s">
        <v>51</v>
      </c>
      <c r="AZ26" s="47" t="s">
        <v>51</v>
      </c>
      <c r="BA26" s="47" t="s">
        <v>51</v>
      </c>
      <c r="BB26" s="47" t="s">
        <v>51</v>
      </c>
      <c r="BC26" s="47" t="s">
        <v>51</v>
      </c>
      <c r="BD26" s="47" t="s">
        <v>51</v>
      </c>
      <c r="BE26" s="47" t="s">
        <v>51</v>
      </c>
      <c r="BF26" s="47" t="s">
        <v>51</v>
      </c>
      <c r="BG26" s="47" t="s">
        <v>51</v>
      </c>
      <c r="BH26" s="47" t="s">
        <v>51</v>
      </c>
      <c r="BI26" s="47" t="s">
        <v>51</v>
      </c>
      <c r="BJ26" s="47" t="s">
        <v>51</v>
      </c>
      <c r="BK26" s="47" t="s">
        <v>51</v>
      </c>
      <c r="BL26" s="47" t="s">
        <v>51</v>
      </c>
      <c r="BM26" s="47" t="s">
        <v>51</v>
      </c>
      <c r="BN26" s="47" t="s">
        <v>51</v>
      </c>
      <c r="BO26" s="47" t="s">
        <v>51</v>
      </c>
      <c r="BP26" s="47" t="s">
        <v>51</v>
      </c>
      <c r="BQ26" s="47" t="s">
        <v>51</v>
      </c>
      <c r="BR26" s="47" t="s">
        <v>51</v>
      </c>
      <c r="BS26" s="47" t="s">
        <v>51</v>
      </c>
      <c r="BT26" s="47" t="s">
        <v>51</v>
      </c>
      <c r="BU26" s="47" t="s">
        <v>51</v>
      </c>
      <c r="BV26" s="47" t="s">
        <v>51</v>
      </c>
      <c r="BW26" s="47" t="s">
        <v>51</v>
      </c>
      <c r="BX26" s="47" t="s">
        <v>51</v>
      </c>
      <c r="BY26" s="47" t="s">
        <v>51</v>
      </c>
      <c r="BZ26" s="47" t="s">
        <v>51</v>
      </c>
      <c r="CA26" s="47" t="s">
        <v>51</v>
      </c>
      <c r="CB26" s="47" t="s">
        <v>51</v>
      </c>
      <c r="CC26" s="47" t="s">
        <v>51</v>
      </c>
      <c r="CD26" s="47" t="s">
        <v>51</v>
      </c>
      <c r="CE26" s="47" t="s">
        <v>51</v>
      </c>
      <c r="CF26" s="47" t="s">
        <v>51</v>
      </c>
      <c r="CG26" s="47" t="s">
        <v>51</v>
      </c>
      <c r="CH26" s="47" t="s">
        <v>51</v>
      </c>
      <c r="CI26" s="47" t="s">
        <v>51</v>
      </c>
      <c r="CJ26" s="47" t="s">
        <v>51</v>
      </c>
      <c r="CK26" s="47" t="s">
        <v>51</v>
      </c>
      <c r="CL26" s="47" t="s">
        <v>51</v>
      </c>
      <c r="CM26" s="47" t="s">
        <v>51</v>
      </c>
      <c r="CN26" s="47" t="s">
        <v>51</v>
      </c>
      <c r="CO26" s="47" t="s">
        <v>51</v>
      </c>
      <c r="CP26" s="47" t="s">
        <v>51</v>
      </c>
      <c r="CQ26" s="47" t="s">
        <v>51</v>
      </c>
      <c r="CR26" s="47" t="s">
        <v>51</v>
      </c>
      <c r="CS26" s="47" t="s">
        <v>51</v>
      </c>
      <c r="CT26" s="47" t="s">
        <v>51</v>
      </c>
      <c r="CU26" s="47" t="s">
        <v>51</v>
      </c>
      <c r="CV26" s="47" t="s">
        <v>51</v>
      </c>
      <c r="CW26" s="47" t="s">
        <v>51</v>
      </c>
      <c r="CX26" s="47" t="s">
        <v>51</v>
      </c>
      <c r="CY26" s="47" t="s">
        <v>51</v>
      </c>
      <c r="CZ26" s="47" t="s">
        <v>51</v>
      </c>
      <c r="DA26" s="47" t="s">
        <v>51</v>
      </c>
      <c r="DB26" s="47" t="s">
        <v>51</v>
      </c>
      <c r="DC26" s="47" t="s">
        <v>51</v>
      </c>
      <c r="DD26" s="47" t="s">
        <v>51</v>
      </c>
      <c r="DE26" s="47" t="s">
        <v>51</v>
      </c>
      <c r="DF26" s="47" t="s">
        <v>51</v>
      </c>
      <c r="DG26" s="47" t="s">
        <v>51</v>
      </c>
      <c r="DH26" s="47" t="s">
        <v>51</v>
      </c>
      <c r="DI26" s="47" t="s">
        <v>51</v>
      </c>
      <c r="DJ26" s="47" t="s">
        <v>51</v>
      </c>
      <c r="DK26" s="47" t="s">
        <v>51</v>
      </c>
      <c r="DL26" s="47" t="s">
        <v>51</v>
      </c>
      <c r="DM26" s="47" t="s">
        <v>51</v>
      </c>
      <c r="DN26" s="47" t="s">
        <v>51</v>
      </c>
      <c r="DO26" s="47" t="s">
        <v>51</v>
      </c>
      <c r="DP26" s="47" t="s">
        <v>51</v>
      </c>
      <c r="DQ26" s="47" t="s">
        <v>51</v>
      </c>
      <c r="DR26" s="47" t="s">
        <v>51</v>
      </c>
      <c r="DS26" s="47" t="s">
        <v>51</v>
      </c>
      <c r="DT26" s="47" t="s">
        <v>51</v>
      </c>
      <c r="DU26" s="47" t="s">
        <v>51</v>
      </c>
      <c r="DV26" s="47" t="s">
        <v>51</v>
      </c>
      <c r="DW26" s="47" t="s">
        <v>51</v>
      </c>
    </row>
    <row r="27" spans="1:127" ht="21" x14ac:dyDescent="0.55000000000000004">
      <c r="A27" s="19"/>
      <c r="B27" s="20" t="s">
        <v>52</v>
      </c>
      <c r="C27" s="492" t="s">
        <v>53</v>
      </c>
      <c r="D27" s="493"/>
      <c r="E27" s="493"/>
      <c r="F27" s="291" t="s">
        <v>54</v>
      </c>
      <c r="G27" s="22">
        <f>+G29*G53*G54*G55/2</f>
        <v>5.9790203893774265</v>
      </c>
      <c r="I27" s="61">
        <f>+G29</f>
        <v>100</v>
      </c>
      <c r="J27" s="22">
        <f t="shared" ref="J27:BU27" si="4">+J29*J53*J54*J55/2</f>
        <v>9.994131082667812E-2</v>
      </c>
      <c r="K27" s="22">
        <f t="shared" si="4"/>
        <v>0</v>
      </c>
      <c r="L27" s="22">
        <f t="shared" si="4"/>
        <v>0</v>
      </c>
      <c r="M27" s="22">
        <f t="shared" si="4"/>
        <v>0</v>
      </c>
      <c r="N27" s="22">
        <f t="shared" si="4"/>
        <v>0</v>
      </c>
      <c r="O27" s="22">
        <f t="shared" si="4"/>
        <v>0</v>
      </c>
      <c r="P27" s="22">
        <f t="shared" si="4"/>
        <v>0</v>
      </c>
      <c r="Q27" s="22">
        <f t="shared" si="4"/>
        <v>0</v>
      </c>
      <c r="R27" s="22">
        <f t="shared" si="4"/>
        <v>0</v>
      </c>
      <c r="S27" s="22">
        <f t="shared" si="4"/>
        <v>0</v>
      </c>
      <c r="T27" s="22">
        <f t="shared" si="4"/>
        <v>0</v>
      </c>
      <c r="U27" s="22">
        <f t="shared" si="4"/>
        <v>3.7884769937226776E-67</v>
      </c>
      <c r="V27" s="22">
        <f t="shared" si="4"/>
        <v>1.4704860580538453E-291</v>
      </c>
      <c r="W27" s="22">
        <f t="shared" si="4"/>
        <v>0</v>
      </c>
      <c r="X27" s="22">
        <f t="shared" si="4"/>
        <v>0</v>
      </c>
      <c r="Y27" s="22">
        <f t="shared" si="4"/>
        <v>0</v>
      </c>
      <c r="Z27" s="22">
        <f t="shared" si="4"/>
        <v>0</v>
      </c>
      <c r="AA27" s="22">
        <f t="shared" si="4"/>
        <v>0</v>
      </c>
      <c r="AB27" s="22">
        <f t="shared" si="4"/>
        <v>0</v>
      </c>
      <c r="AC27" s="22">
        <f t="shared" si="4"/>
        <v>0</v>
      </c>
      <c r="AD27" s="22">
        <f t="shared" si="4"/>
        <v>5.2496252939107028E-2</v>
      </c>
      <c r="AE27" s="22">
        <f t="shared" si="4"/>
        <v>5.3652072770553404E-4</v>
      </c>
      <c r="AF27" s="22">
        <f t="shared" si="4"/>
        <v>1.2211639639144287E-6</v>
      </c>
      <c r="AG27" s="22">
        <f t="shared" si="4"/>
        <v>1.4411182695568249E-10</v>
      </c>
      <c r="AH27" s="22">
        <f t="shared" si="4"/>
        <v>5.3109812555310226E-16</v>
      </c>
      <c r="AI27" s="22">
        <f t="shared" si="4"/>
        <v>5.2215748275141055E-23</v>
      </c>
      <c r="AJ27" s="22">
        <f t="shared" si="4"/>
        <v>1.287521416851929E-31</v>
      </c>
      <c r="AK27" s="22">
        <f t="shared" si="4"/>
        <v>7.7292840226802095E-42</v>
      </c>
      <c r="AL27" s="22">
        <f t="shared" si="4"/>
        <v>1.1112841550839914E-53</v>
      </c>
      <c r="AM27" s="22">
        <f t="shared" si="4"/>
        <v>3.7884769937226776E-67</v>
      </c>
      <c r="AN27" s="22">
        <f t="shared" si="4"/>
        <v>5.2496252939107028E-2</v>
      </c>
      <c r="AO27" s="22">
        <f t="shared" si="4"/>
        <v>8.2522199796651291E-2</v>
      </c>
      <c r="AP27" s="22">
        <f t="shared" si="4"/>
        <v>0.13043750865631495</v>
      </c>
      <c r="AQ27" s="22">
        <f t="shared" si="4"/>
        <v>0.20771450746478806</v>
      </c>
      <c r="AR27" s="22">
        <f t="shared" si="4"/>
        <v>0.33411615696612745</v>
      </c>
      <c r="AS27" s="22">
        <f t="shared" si="4"/>
        <v>0.54497707864975209</v>
      </c>
      <c r="AT27" s="22">
        <f t="shared" si="4"/>
        <v>0.90714604981016289</v>
      </c>
      <c r="AU27" s="22">
        <f t="shared" si="4"/>
        <v>1.5593533502166641</v>
      </c>
      <c r="AV27" s="22">
        <f t="shared" si="4"/>
        <v>2.8425296555149013</v>
      </c>
      <c r="AW27" s="22">
        <f t="shared" si="4"/>
        <v>5.9790203893774265</v>
      </c>
      <c r="AX27" s="22">
        <f t="shared" si="4"/>
        <v>8.2522199796651291E-2</v>
      </c>
      <c r="AY27" s="22">
        <f t="shared" si="4"/>
        <v>8.636425666733602E-2</v>
      </c>
      <c r="AZ27" s="22">
        <f t="shared" si="4"/>
        <v>9.0390296409141063E-2</v>
      </c>
      <c r="BA27" s="22">
        <f t="shared" si="4"/>
        <v>9.4609527852538136E-2</v>
      </c>
      <c r="BB27" s="22">
        <f t="shared" si="4"/>
        <v>9.9031649885792272E-2</v>
      </c>
      <c r="BC27" s="22">
        <f t="shared" si="4"/>
        <v>0.10366687978530698</v>
      </c>
      <c r="BD27" s="22">
        <f t="shared" si="4"/>
        <v>0.10852598337116362</v>
      </c>
      <c r="BE27" s="22">
        <f t="shared" si="4"/>
        <v>0.11362030712199719</v>
      </c>
      <c r="BF27" s="22">
        <f t="shared" si="4"/>
        <v>0.11896181239475097</v>
      </c>
      <c r="BG27" s="22">
        <f t="shared" si="4"/>
        <v>0.12456311190737604</v>
      </c>
      <c r="BH27" s="22">
        <f t="shared" si="4"/>
        <v>0.13043750865631495</v>
      </c>
      <c r="BI27" s="22">
        <f t="shared" si="4"/>
        <v>9.6794601459537097E-2</v>
      </c>
      <c r="BJ27" s="22">
        <f t="shared" si="4"/>
        <v>9.7237812250349664E-2</v>
      </c>
      <c r="BK27" s="22">
        <f t="shared" si="4"/>
        <v>9.7683112167576996E-2</v>
      </c>
      <c r="BL27" s="22">
        <f t="shared" si="4"/>
        <v>9.8130511505043955E-2</v>
      </c>
      <c r="BM27" s="22">
        <f t="shared" si="4"/>
        <v>9.8580020610473287E-2</v>
      </c>
      <c r="BN27" s="22">
        <f t="shared" si="4"/>
        <v>9.9031649885792272E-2</v>
      </c>
      <c r="BO27" s="22">
        <f t="shared" si="4"/>
        <v>9.948540978744011E-2</v>
      </c>
      <c r="BP27" s="22">
        <f t="shared" si="4"/>
        <v>9.994131082667812E-2</v>
      </c>
      <c r="BQ27" s="22">
        <f t="shared" si="4"/>
        <v>0.1003993635699016</v>
      </c>
      <c r="BR27" s="22">
        <f t="shared" si="4"/>
        <v>0.10085957863895366</v>
      </c>
      <c r="BS27" s="22">
        <f t="shared" si="4"/>
        <v>0.10132196671144092</v>
      </c>
      <c r="BT27" s="22">
        <f t="shared" si="4"/>
        <v>0.10178653852105159</v>
      </c>
      <c r="BU27" s="22">
        <f t="shared" si="4"/>
        <v>0.10225330485787486</v>
      </c>
      <c r="BV27" s="22">
        <f t="shared" ref="BV27:CD27" si="5">+BV29*BV53*BV54*BV55/2</f>
        <v>0.10272227656872335</v>
      </c>
      <c r="BW27" s="22">
        <f t="shared" si="5"/>
        <v>0.10319346455745654</v>
      </c>
      <c r="BX27" s="22">
        <f t="shared" si="5"/>
        <v>0.10366687978530698</v>
      </c>
      <c r="BY27" s="22">
        <f t="shared" si="5"/>
        <v>0.10414253327120826</v>
      </c>
      <c r="BZ27" s="22">
        <f t="shared" si="5"/>
        <v>0.10462043609212521</v>
      </c>
      <c r="CA27" s="22">
        <f t="shared" si="5"/>
        <v>0.10510059938338584</v>
      </c>
      <c r="CB27" s="22">
        <f t="shared" si="5"/>
        <v>0.10558303433901603</v>
      </c>
      <c r="CC27" s="22">
        <f t="shared" si="5"/>
        <v>0.10606775221207593</v>
      </c>
      <c r="CD27" s="22">
        <f t="shared" si="5"/>
        <v>9.994131082667812E-2</v>
      </c>
      <c r="CE27" s="82">
        <f>IF(+CE29*CE53*CE54*CE55/2&lt;0.0000000001,0.0000000001,+CE29*CE53*CE54*CE55/2)</f>
        <v>73.352073407495098</v>
      </c>
      <c r="CF27" s="82">
        <f>IF(+CF29*CF53*CF54*CF55/2&lt;0.0000000001,0.0000000001,+CF29*CF53*CF54*CF55/2)</f>
        <v>26.554343760497524</v>
      </c>
      <c r="CG27" s="82">
        <f t="shared" ref="CG27:DD27" si="6">IF(+CG29*CG53*CG54*CG55/2&lt;0.0000000001,0.0000000001,+CG29*CG53*CG54*CG55/2)</f>
        <v>18.230652248891865</v>
      </c>
      <c r="CH27" s="82">
        <f t="shared" si="6"/>
        <v>11.966387497849103</v>
      </c>
      <c r="CI27" s="82">
        <f t="shared" si="6"/>
        <v>9.0385084797748352</v>
      </c>
      <c r="CJ27" s="82">
        <f t="shared" si="6"/>
        <v>7.2348811401785431</v>
      </c>
      <c r="CK27" s="82">
        <f t="shared" si="6"/>
        <v>5.9790203893774265</v>
      </c>
      <c r="CL27" s="82">
        <f t="shared" si="6"/>
        <v>2.8425296555149013</v>
      </c>
      <c r="CM27" s="82">
        <f t="shared" si="6"/>
        <v>1.5593533502166641</v>
      </c>
      <c r="CN27" s="82">
        <f t="shared" si="6"/>
        <v>0.90714604981016289</v>
      </c>
      <c r="CO27" s="82">
        <f t="shared" si="6"/>
        <v>0.54497707864975209</v>
      </c>
      <c r="CP27" s="82">
        <f t="shared" si="6"/>
        <v>0.33411615696612745</v>
      </c>
      <c r="CQ27" s="82">
        <f t="shared" si="6"/>
        <v>0.20771450746478806</v>
      </c>
      <c r="CR27" s="82">
        <f t="shared" si="6"/>
        <v>0.13043750865631495</v>
      </c>
      <c r="CS27" s="82">
        <f t="shared" si="6"/>
        <v>8.2522199796651291E-2</v>
      </c>
      <c r="CT27" s="82">
        <f t="shared" si="6"/>
        <v>5.2496252939107028E-2</v>
      </c>
      <c r="CU27" s="82">
        <f t="shared" si="6"/>
        <v>3.3525631074680907E-2</v>
      </c>
      <c r="CV27" s="82">
        <f t="shared" si="6"/>
        <v>2.1462179533812967E-2</v>
      </c>
      <c r="CW27" s="82">
        <f t="shared" si="6"/>
        <v>1.3752158981890604E-2</v>
      </c>
      <c r="CX27" s="82">
        <f t="shared" si="6"/>
        <v>8.8059271307799804E-3</v>
      </c>
      <c r="CY27" s="82">
        <f t="shared" si="6"/>
        <v>5.6250308897778951E-3</v>
      </c>
      <c r="CZ27" s="82">
        <f t="shared" si="6"/>
        <v>3.5775195324654193E-3</v>
      </c>
      <c r="DA27" s="82">
        <f t="shared" si="6"/>
        <v>2.2606656088193368E-3</v>
      </c>
      <c r="DB27" s="82">
        <f t="shared" si="6"/>
        <v>1.4161915488287086E-3</v>
      </c>
      <c r="DC27" s="82">
        <f t="shared" si="6"/>
        <v>8.7748652953122737E-4</v>
      </c>
      <c r="DD27" s="82">
        <f t="shared" si="6"/>
        <v>5.3652072770553404E-4</v>
      </c>
      <c r="DE27" s="22">
        <f t="shared" ref="DE27:DW27" si="7">+DE29*DE53*DE54*DE55/2</f>
        <v>5.0861435215102275E-33</v>
      </c>
      <c r="DF27" s="22">
        <f t="shared" si="7"/>
        <v>4.9295635331414867E-13</v>
      </c>
      <c r="DG27" s="22">
        <f t="shared" si="7"/>
        <v>1.996674764716048E-6</v>
      </c>
      <c r="DH27" s="22">
        <f t="shared" si="7"/>
        <v>2.7231293767883136E-3</v>
      </c>
      <c r="DI27" s="22">
        <f t="shared" si="7"/>
        <v>2.1122757222899479E-2</v>
      </c>
      <c r="DJ27" s="22">
        <f t="shared" si="7"/>
        <v>4.6661566849977305E-2</v>
      </c>
      <c r="DK27" s="22">
        <f t="shared" si="7"/>
        <v>6.5142926496044612E-2</v>
      </c>
      <c r="DL27" s="22">
        <f t="shared" si="7"/>
        <v>7.505051281174821E-2</v>
      </c>
      <c r="DM27" s="22">
        <f t="shared" si="7"/>
        <v>8.148691409596466E-2</v>
      </c>
      <c r="DN27" s="22">
        <f t="shared" si="7"/>
        <v>8.2522199796651291E-2</v>
      </c>
      <c r="DO27" s="22">
        <f t="shared" si="7"/>
        <v>8.2675246536206407E-2</v>
      </c>
      <c r="DP27" s="22">
        <f t="shared" si="7"/>
        <v>8.2687083635400574E-2</v>
      </c>
      <c r="DQ27" s="22">
        <f t="shared" si="7"/>
        <v>8.2687951897231035E-2</v>
      </c>
      <c r="DR27" s="22">
        <f t="shared" si="7"/>
        <v>8.2688013789127157E-2</v>
      </c>
      <c r="DS27" s="22">
        <f t="shared" si="7"/>
        <v>8.2688018127992008E-2</v>
      </c>
      <c r="DT27" s="22">
        <f t="shared" si="7"/>
        <v>8.2688018429060414E-2</v>
      </c>
      <c r="DU27" s="22">
        <f t="shared" si="7"/>
        <v>8.2688018449814771E-2</v>
      </c>
      <c r="DV27" s="22">
        <f t="shared" si="7"/>
        <v>8.2688018451239367E-2</v>
      </c>
      <c r="DW27" s="22">
        <f t="shared" si="7"/>
        <v>8.2688018451239367E-2</v>
      </c>
    </row>
    <row r="28" spans="1:127" ht="21" x14ac:dyDescent="0.55000000000000004">
      <c r="A28" s="19"/>
      <c r="B28" s="20" t="s">
        <v>55</v>
      </c>
      <c r="C28" s="492" t="s">
        <v>53</v>
      </c>
      <c r="D28" s="493"/>
      <c r="E28" s="493"/>
      <c r="F28" s="291" t="s">
        <v>54</v>
      </c>
      <c r="G28" s="22">
        <f>+G29*G53*G55</f>
        <v>5.9790484695295323</v>
      </c>
      <c r="J28" s="22">
        <f t="shared" ref="J28:BU28" si="8">+J29*J53*J55</f>
        <v>0.10009584299556333</v>
      </c>
      <c r="K28" s="22">
        <f t="shared" si="8"/>
        <v>3.9032532549185132E-174</v>
      </c>
      <c r="L28" s="22">
        <f t="shared" si="8"/>
        <v>0</v>
      </c>
      <c r="M28" s="22">
        <f t="shared" si="8"/>
        <v>0</v>
      </c>
      <c r="N28" s="22">
        <f t="shared" si="8"/>
        <v>0</v>
      </c>
      <c r="O28" s="22">
        <f t="shared" si="8"/>
        <v>0</v>
      </c>
      <c r="P28" s="22">
        <f t="shared" si="8"/>
        <v>0</v>
      </c>
      <c r="Q28" s="22">
        <f t="shared" si="8"/>
        <v>0</v>
      </c>
      <c r="R28" s="22">
        <f t="shared" si="8"/>
        <v>0</v>
      </c>
      <c r="S28" s="22">
        <f t="shared" si="8"/>
        <v>0</v>
      </c>
      <c r="T28" s="22">
        <f t="shared" si="8"/>
        <v>0</v>
      </c>
      <c r="U28" s="22">
        <f t="shared" si="8"/>
        <v>4.6183758869346628E-18</v>
      </c>
      <c r="V28" s="22">
        <f t="shared" si="8"/>
        <v>1.6907603698513359E-35</v>
      </c>
      <c r="W28" s="22">
        <f t="shared" si="8"/>
        <v>7.1472865608292779E-53</v>
      </c>
      <c r="X28" s="22">
        <f t="shared" si="8"/>
        <v>3.2046148238662492E-70</v>
      </c>
      <c r="Y28" s="22">
        <f t="shared" si="8"/>
        <v>1.4839680134190889E-87</v>
      </c>
      <c r="Z28" s="22">
        <f t="shared" si="8"/>
        <v>7.0135431815003842E-105</v>
      </c>
      <c r="AA28" s="22">
        <f t="shared" si="8"/>
        <v>3.3617665576117048E-122</v>
      </c>
      <c r="AB28" s="22">
        <f t="shared" si="8"/>
        <v>1.6280772112828768E-139</v>
      </c>
      <c r="AC28" s="22">
        <f t="shared" si="8"/>
        <v>7.9469799728748017E-157</v>
      </c>
      <c r="AD28" s="22">
        <f t="shared" si="8"/>
        <v>5.2688389411941532E-2</v>
      </c>
      <c r="AE28" s="22">
        <f t="shared" si="8"/>
        <v>6.9607411577751949E-4</v>
      </c>
      <c r="AF28" s="22">
        <f t="shared" si="8"/>
        <v>1.0617817567746305E-5</v>
      </c>
      <c r="AG28" s="22">
        <f t="shared" si="8"/>
        <v>1.7178441330428069E-7</v>
      </c>
      <c r="AH28" s="22">
        <f t="shared" si="8"/>
        <v>2.8704077826516328E-9</v>
      </c>
      <c r="AI28" s="22">
        <f t="shared" si="8"/>
        <v>4.8951535294759075E-11</v>
      </c>
      <c r="AJ28" s="22">
        <f t="shared" si="8"/>
        <v>8.4665290416179385E-13</v>
      </c>
      <c r="AK28" s="22">
        <f t="shared" si="8"/>
        <v>1.4795218054280039E-14</v>
      </c>
      <c r="AL28" s="22">
        <f t="shared" si="8"/>
        <v>2.6058936722529568E-16</v>
      </c>
      <c r="AM28" s="22">
        <f t="shared" si="8"/>
        <v>4.6183758869346628E-18</v>
      </c>
      <c r="AN28" s="22">
        <f t="shared" si="8"/>
        <v>5.2688389411941532E-2</v>
      </c>
      <c r="AO28" s="22">
        <f t="shared" si="8"/>
        <v>8.268801845134402E-2</v>
      </c>
      <c r="AP28" s="22">
        <f t="shared" si="8"/>
        <v>0.13057656788592245</v>
      </c>
      <c r="AQ28" s="22">
        <f t="shared" si="8"/>
        <v>0.20782798983753226</v>
      </c>
      <c r="AR28" s="22">
        <f t="shared" si="8"/>
        <v>0.33420647706205242</v>
      </c>
      <c r="AS28" s="22">
        <f t="shared" si="8"/>
        <v>0.5450474382521413</v>
      </c>
      <c r="AT28" s="22">
        <f t="shared" si="8"/>
        <v>0.90720002741080907</v>
      </c>
      <c r="AU28" s="22">
        <f t="shared" si="8"/>
        <v>1.5593946097995137</v>
      </c>
      <c r="AV28" s="22">
        <f t="shared" si="8"/>
        <v>2.842561919298868</v>
      </c>
      <c r="AW28" s="22">
        <f t="shared" si="8"/>
        <v>5.9790484695295323</v>
      </c>
      <c r="AX28" s="22">
        <f t="shared" si="8"/>
        <v>8.268801845134402E-2</v>
      </c>
      <c r="AY28" s="22">
        <f t="shared" si="8"/>
        <v>8.6527389885583866E-2</v>
      </c>
      <c r="AZ28" s="22">
        <f t="shared" si="8"/>
        <v>9.0550741772653862E-2</v>
      </c>
      <c r="BA28" s="22">
        <f t="shared" si="8"/>
        <v>9.4767284696791521E-2</v>
      </c>
      <c r="BB28" s="22">
        <f t="shared" si="8"/>
        <v>9.9186719270070584E-2</v>
      </c>
      <c r="BC28" s="22">
        <f t="shared" si="8"/>
        <v>0.10381926446109349</v>
      </c>
      <c r="BD28" s="22">
        <f t="shared" si="8"/>
        <v>0.1086756877489627</v>
      </c>
      <c r="BE28" s="22">
        <f t="shared" si="8"/>
        <v>0.11376733723667511</v>
      </c>
      <c r="BF28" s="22">
        <f t="shared" si="8"/>
        <v>0.11910617586948313</v>
      </c>
      <c r="BG28" s="22">
        <f t="shared" si="8"/>
        <v>0.12470481791629057</v>
      </c>
      <c r="BH28" s="22">
        <f t="shared" si="8"/>
        <v>0.13057656788592245</v>
      </c>
      <c r="BI28" s="22">
        <f t="shared" si="8"/>
        <v>9.6951014334870314E-2</v>
      </c>
      <c r="BJ28" s="22">
        <f t="shared" si="8"/>
        <v>9.7393956382476429E-2</v>
      </c>
      <c r="BK28" s="22">
        <f t="shared" si="8"/>
        <v>9.7838987577309161E-2</v>
      </c>
      <c r="BL28" s="22">
        <f t="shared" si="8"/>
        <v>9.8286118214880897E-2</v>
      </c>
      <c r="BM28" s="22">
        <f t="shared" si="8"/>
        <v>9.8735358644598634E-2</v>
      </c>
      <c r="BN28" s="22">
        <f t="shared" si="8"/>
        <v>9.9186719270070584E-2</v>
      </c>
      <c r="BO28" s="22">
        <f t="shared" si="8"/>
        <v>9.9640210549413591E-2</v>
      </c>
      <c r="BP28" s="22">
        <f t="shared" si="8"/>
        <v>0.10009584299556333</v>
      </c>
      <c r="BQ28" s="22">
        <f t="shared" si="8"/>
        <v>0.10055362717658607</v>
      </c>
      <c r="BR28" s="22">
        <f t="shared" si="8"/>
        <v>0.10101357371599257</v>
      </c>
      <c r="BS28" s="22">
        <f t="shared" si="8"/>
        <v>0.10147569329305371</v>
      </c>
      <c r="BT28" s="22">
        <f t="shared" si="8"/>
        <v>0.10193999664311862</v>
      </c>
      <c r="BU28" s="22">
        <f t="shared" si="8"/>
        <v>0.10240649455793402</v>
      </c>
      <c r="BV28" s="22">
        <f t="shared" ref="BV28:DW28" si="9">+BV29*BV53*BV55</f>
        <v>0.10287519788596657</v>
      </c>
      <c r="BW28" s="22">
        <f t="shared" si="9"/>
        <v>0.10334611753272648</v>
      </c>
      <c r="BX28" s="22">
        <f t="shared" si="9"/>
        <v>0.10381926446109349</v>
      </c>
      <c r="BY28" s="22">
        <f t="shared" si="9"/>
        <v>0.10429464969164499</v>
      </c>
      <c r="BZ28" s="22">
        <f t="shared" si="9"/>
        <v>0.10477228430298613</v>
      </c>
      <c r="CA28" s="22">
        <f t="shared" si="9"/>
        <v>0.10525217943208172</v>
      </c>
      <c r="CB28" s="22">
        <f t="shared" si="9"/>
        <v>0.10573434627459102</v>
      </c>
      <c r="CC28" s="22">
        <f t="shared" si="9"/>
        <v>0.10621879608520397</v>
      </c>
      <c r="CD28" s="22">
        <f t="shared" si="9"/>
        <v>0.10009584299556333</v>
      </c>
      <c r="CE28" s="22">
        <f t="shared" si="9"/>
        <v>73.352212175024562</v>
      </c>
      <c r="CF28" s="22">
        <f t="shared" si="9"/>
        <v>26.554398405234082</v>
      </c>
      <c r="CG28" s="22">
        <f t="shared" si="9"/>
        <v>18.230693426606816</v>
      </c>
      <c r="CH28" s="22">
        <f t="shared" si="9"/>
        <v>11.966420024921844</v>
      </c>
      <c r="CI28" s="22">
        <f t="shared" si="9"/>
        <v>9.0385380034653195</v>
      </c>
      <c r="CJ28" s="22">
        <f t="shared" si="9"/>
        <v>7.2349094976598884</v>
      </c>
      <c r="CK28" s="22">
        <f t="shared" si="9"/>
        <v>5.9790484695295323</v>
      </c>
      <c r="CL28" s="22">
        <f t="shared" si="9"/>
        <v>2.842561919298868</v>
      </c>
      <c r="CM28" s="22">
        <f t="shared" si="9"/>
        <v>1.5593946097995137</v>
      </c>
      <c r="CN28" s="22">
        <f t="shared" si="9"/>
        <v>0.90720002741080907</v>
      </c>
      <c r="CO28" s="22">
        <f t="shared" si="9"/>
        <v>0.5450474382521413</v>
      </c>
      <c r="CP28" s="22">
        <f t="shared" si="9"/>
        <v>0.33420647706205242</v>
      </c>
      <c r="CQ28" s="22">
        <f t="shared" si="9"/>
        <v>0.20782798983753226</v>
      </c>
      <c r="CR28" s="22">
        <f t="shared" si="9"/>
        <v>0.13057656788592245</v>
      </c>
      <c r="CS28" s="22">
        <f t="shared" si="9"/>
        <v>8.268801845134402E-2</v>
      </c>
      <c r="CT28" s="22">
        <f t="shared" si="9"/>
        <v>5.2688389411941532E-2</v>
      </c>
      <c r="CU28" s="22">
        <f t="shared" si="9"/>
        <v>3.3741768166425032E-2</v>
      </c>
      <c r="CV28" s="22">
        <f t="shared" si="9"/>
        <v>2.1698086823189067E-2</v>
      </c>
      <c r="CW28" s="22">
        <f t="shared" si="9"/>
        <v>1.4001908045731098E-2</v>
      </c>
      <c r="CX28" s="22">
        <f t="shared" si="9"/>
        <v>9.0623510764584452E-3</v>
      </c>
      <c r="CY28" s="22">
        <f t="shared" si="9"/>
        <v>5.8803694363746689E-3</v>
      </c>
      <c r="CZ28" s="22">
        <f t="shared" si="9"/>
        <v>3.8241511715004163E-3</v>
      </c>
      <c r="DA28" s="22">
        <f t="shared" si="9"/>
        <v>2.4918100964243474E-3</v>
      </c>
      <c r="DB28" s="22">
        <f t="shared" si="9"/>
        <v>1.6264740492566445E-3</v>
      </c>
      <c r="DC28" s="22">
        <f t="shared" si="9"/>
        <v>1.0632864228103979E-3</v>
      </c>
      <c r="DD28" s="22">
        <f t="shared" si="9"/>
        <v>6.9607411577751949E-4</v>
      </c>
      <c r="DE28" s="22">
        <f t="shared" si="9"/>
        <v>8.268801845134402E-2</v>
      </c>
      <c r="DF28" s="22">
        <f t="shared" si="9"/>
        <v>8.268801845134402E-2</v>
      </c>
      <c r="DG28" s="22">
        <f t="shared" si="9"/>
        <v>8.268801845134402E-2</v>
      </c>
      <c r="DH28" s="22">
        <f t="shared" si="9"/>
        <v>8.268801845134402E-2</v>
      </c>
      <c r="DI28" s="22">
        <f t="shared" si="9"/>
        <v>8.268801845134402E-2</v>
      </c>
      <c r="DJ28" s="22">
        <f t="shared" si="9"/>
        <v>8.268801845134402E-2</v>
      </c>
      <c r="DK28" s="22">
        <f t="shared" si="9"/>
        <v>8.268801845134402E-2</v>
      </c>
      <c r="DL28" s="22">
        <f t="shared" si="9"/>
        <v>8.268801845134402E-2</v>
      </c>
      <c r="DM28" s="22">
        <f t="shared" si="9"/>
        <v>8.268801845134402E-2</v>
      </c>
      <c r="DN28" s="22">
        <f t="shared" si="9"/>
        <v>8.268801845134402E-2</v>
      </c>
      <c r="DO28" s="22">
        <f t="shared" si="9"/>
        <v>8.268801845134402E-2</v>
      </c>
      <c r="DP28" s="22">
        <f t="shared" si="9"/>
        <v>8.268801845134402E-2</v>
      </c>
      <c r="DQ28" s="22">
        <f t="shared" si="9"/>
        <v>8.268801845134402E-2</v>
      </c>
      <c r="DR28" s="22">
        <f t="shared" si="9"/>
        <v>8.268801845134402E-2</v>
      </c>
      <c r="DS28" s="22">
        <f t="shared" si="9"/>
        <v>8.268801845134402E-2</v>
      </c>
      <c r="DT28" s="22">
        <f t="shared" si="9"/>
        <v>8.268801845134402E-2</v>
      </c>
      <c r="DU28" s="22">
        <f t="shared" si="9"/>
        <v>8.268801845134402E-2</v>
      </c>
      <c r="DV28" s="22">
        <f t="shared" si="9"/>
        <v>8.268801845134402E-2</v>
      </c>
      <c r="DW28" s="22">
        <f t="shared" si="9"/>
        <v>8.268801845134402E-2</v>
      </c>
    </row>
    <row r="29" spans="1:127" ht="18" x14ac:dyDescent="0.2">
      <c r="A29" s="16">
        <f>入力シート_1・1・ジクロロエチレン!Q9</f>
        <v>100</v>
      </c>
      <c r="B29" s="23" t="s">
        <v>56</v>
      </c>
      <c r="C29" s="492" t="s">
        <v>57</v>
      </c>
      <c r="D29" s="493"/>
      <c r="E29" s="493"/>
      <c r="F29" s="1" t="s">
        <v>54</v>
      </c>
      <c r="G29" s="72">
        <f>IF(A29="",1,A29)</f>
        <v>100</v>
      </c>
      <c r="J29" s="51">
        <f t="shared" ref="J29:J32" si="10">G29</f>
        <v>100</v>
      </c>
      <c r="K29" s="50">
        <f t="shared" ref="K29:N29" si="11">+J29</f>
        <v>100</v>
      </c>
      <c r="L29" s="50">
        <f t="shared" si="11"/>
        <v>100</v>
      </c>
      <c r="M29" s="50">
        <f t="shared" si="11"/>
        <v>100</v>
      </c>
      <c r="N29" s="50">
        <f t="shared" si="11"/>
        <v>100</v>
      </c>
      <c r="O29" s="50">
        <f>+J29</f>
        <v>100</v>
      </c>
      <c r="P29" s="50">
        <f>+K29</f>
        <v>100</v>
      </c>
      <c r="Q29" s="50">
        <f>+L29</f>
        <v>100</v>
      </c>
      <c r="R29" s="50">
        <f>+L29</f>
        <v>100</v>
      </c>
      <c r="S29" s="50">
        <f>+M29</f>
        <v>100</v>
      </c>
      <c r="T29" s="50">
        <f>+N29</f>
        <v>100</v>
      </c>
      <c r="U29" s="50">
        <f>G29</f>
        <v>100</v>
      </c>
      <c r="V29" s="50">
        <f>+U29</f>
        <v>100</v>
      </c>
      <c r="W29" s="50">
        <f t="shared" ref="W29:AG29" si="12">+V29</f>
        <v>100</v>
      </c>
      <c r="X29" s="50">
        <f t="shared" si="12"/>
        <v>100</v>
      </c>
      <c r="Y29" s="50">
        <f t="shared" si="12"/>
        <v>100</v>
      </c>
      <c r="Z29" s="50">
        <f t="shared" si="12"/>
        <v>100</v>
      </c>
      <c r="AA29" s="50">
        <f t="shared" si="12"/>
        <v>100</v>
      </c>
      <c r="AB29" s="50">
        <f t="shared" si="12"/>
        <v>100</v>
      </c>
      <c r="AC29" s="50">
        <f t="shared" si="12"/>
        <v>100</v>
      </c>
      <c r="AD29" s="50">
        <f t="shared" si="12"/>
        <v>100</v>
      </c>
      <c r="AE29" s="50">
        <f t="shared" si="12"/>
        <v>100</v>
      </c>
      <c r="AF29" s="50">
        <f t="shared" si="12"/>
        <v>100</v>
      </c>
      <c r="AG29" s="50">
        <f t="shared" si="12"/>
        <v>100</v>
      </c>
      <c r="AH29" s="50">
        <f>+AC29</f>
        <v>100</v>
      </c>
      <c r="AI29" s="50">
        <f>+AD29</f>
        <v>100</v>
      </c>
      <c r="AJ29" s="50">
        <f>+AE29</f>
        <v>100</v>
      </c>
      <c r="AK29" s="50">
        <f>+AE29</f>
        <v>100</v>
      </c>
      <c r="AL29" s="50">
        <f>+AF29</f>
        <v>100</v>
      </c>
      <c r="AM29" s="50">
        <f>+AG29</f>
        <v>100</v>
      </c>
      <c r="AN29" s="50">
        <f t="shared" ref="AN29:BF29" si="13">+AM29</f>
        <v>100</v>
      </c>
      <c r="AO29" s="50">
        <f t="shared" si="13"/>
        <v>100</v>
      </c>
      <c r="AP29" s="50">
        <f t="shared" si="13"/>
        <v>100</v>
      </c>
      <c r="AQ29" s="50">
        <f t="shared" si="13"/>
        <v>100</v>
      </c>
      <c r="AR29" s="50">
        <f t="shared" si="13"/>
        <v>100</v>
      </c>
      <c r="AS29" s="50">
        <f t="shared" si="13"/>
        <v>100</v>
      </c>
      <c r="AT29" s="50">
        <f t="shared" si="13"/>
        <v>100</v>
      </c>
      <c r="AU29" s="50">
        <f t="shared" si="13"/>
        <v>100</v>
      </c>
      <c r="AV29" s="50">
        <f t="shared" si="13"/>
        <v>100</v>
      </c>
      <c r="AW29" s="50">
        <f t="shared" si="13"/>
        <v>100</v>
      </c>
      <c r="AX29" s="50">
        <f t="shared" si="13"/>
        <v>100</v>
      </c>
      <c r="AY29" s="50">
        <f t="shared" si="13"/>
        <v>100</v>
      </c>
      <c r="AZ29" s="50">
        <f t="shared" si="13"/>
        <v>100</v>
      </c>
      <c r="BA29" s="50">
        <f t="shared" si="13"/>
        <v>100</v>
      </c>
      <c r="BB29" s="50">
        <f t="shared" si="13"/>
        <v>100</v>
      </c>
      <c r="BC29" s="50">
        <f t="shared" si="13"/>
        <v>100</v>
      </c>
      <c r="BD29" s="50">
        <f t="shared" si="13"/>
        <v>100</v>
      </c>
      <c r="BE29" s="50">
        <f t="shared" si="13"/>
        <v>100</v>
      </c>
      <c r="BF29" s="50">
        <f t="shared" si="13"/>
        <v>100</v>
      </c>
      <c r="BG29" s="50">
        <f t="shared" ref="BG29" si="14">+BE29</f>
        <v>100</v>
      </c>
      <c r="BH29" s="50">
        <f>+BF29</f>
        <v>100</v>
      </c>
      <c r="BI29" s="50">
        <f t="shared" ref="BI29:BJ29" si="15">+BH29</f>
        <v>100</v>
      </c>
      <c r="BJ29" s="50">
        <f t="shared" si="15"/>
        <v>100</v>
      </c>
      <c r="BK29" s="50">
        <f t="shared" ref="BK29" si="16">+AZ29</f>
        <v>100</v>
      </c>
      <c r="BL29" s="50">
        <f t="shared" ref="BL29:BO29" si="17">+BK29</f>
        <v>100</v>
      </c>
      <c r="BM29" s="50">
        <f t="shared" si="17"/>
        <v>100</v>
      </c>
      <c r="BN29" s="50">
        <f t="shared" si="17"/>
        <v>100</v>
      </c>
      <c r="BO29" s="50">
        <f t="shared" si="17"/>
        <v>100</v>
      </c>
      <c r="BP29" s="50">
        <f t="shared" ref="BP29" si="18">+BE29</f>
        <v>100</v>
      </c>
      <c r="BQ29" s="50">
        <f t="shared" ref="BQ29:BT29" si="19">+BP29</f>
        <v>100</v>
      </c>
      <c r="BR29" s="50">
        <f t="shared" si="19"/>
        <v>100</v>
      </c>
      <c r="BS29" s="50">
        <f t="shared" si="19"/>
        <v>100</v>
      </c>
      <c r="BT29" s="50">
        <f t="shared" si="19"/>
        <v>100</v>
      </c>
      <c r="BU29" s="50">
        <f t="shared" ref="BU29" si="20">+BJ29</f>
        <v>100</v>
      </c>
      <c r="BV29" s="50">
        <f t="shared" ref="BV29" si="21">+BU29</f>
        <v>100</v>
      </c>
      <c r="BW29" s="50">
        <f t="shared" ref="BW29:BX29" si="22">+BU29</f>
        <v>100</v>
      </c>
      <c r="BX29" s="50">
        <f t="shared" si="22"/>
        <v>100</v>
      </c>
      <c r="BY29" s="50">
        <f t="shared" ref="BY29:CB29" si="23">+BX29</f>
        <v>100</v>
      </c>
      <c r="BZ29" s="50">
        <f t="shared" si="23"/>
        <v>100</v>
      </c>
      <c r="CA29" s="50">
        <f t="shared" si="23"/>
        <v>100</v>
      </c>
      <c r="CB29" s="50">
        <f t="shared" si="23"/>
        <v>100</v>
      </c>
      <c r="CC29" s="50">
        <f>+CA29</f>
        <v>100</v>
      </c>
      <c r="CD29" s="50">
        <f>+CB29</f>
        <v>100</v>
      </c>
      <c r="CE29" s="50">
        <f t="shared" ref="CE29" si="24">+CD29</f>
        <v>100</v>
      </c>
      <c r="CF29" s="50">
        <f>+BA29</f>
        <v>100</v>
      </c>
      <c r="CG29" s="50">
        <f>+BA29</f>
        <v>100</v>
      </c>
      <c r="CH29" s="50">
        <f t="shared" ref="CH29:CQ29" si="25">+BA29</f>
        <v>100</v>
      </c>
      <c r="CI29" s="50">
        <f t="shared" si="25"/>
        <v>100</v>
      </c>
      <c r="CJ29" s="50">
        <f t="shared" si="25"/>
        <v>100</v>
      </c>
      <c r="CK29" s="50">
        <f t="shared" si="25"/>
        <v>100</v>
      </c>
      <c r="CL29" s="50">
        <f t="shared" si="25"/>
        <v>100</v>
      </c>
      <c r="CM29" s="50">
        <f t="shared" si="25"/>
        <v>100</v>
      </c>
      <c r="CN29" s="50">
        <f t="shared" si="25"/>
        <v>100</v>
      </c>
      <c r="CO29" s="50">
        <f t="shared" si="25"/>
        <v>100</v>
      </c>
      <c r="CP29" s="50">
        <f t="shared" si="25"/>
        <v>100</v>
      </c>
      <c r="CQ29" s="50">
        <f t="shared" si="25"/>
        <v>100</v>
      </c>
      <c r="CR29" s="50">
        <f>+BU29</f>
        <v>100</v>
      </c>
      <c r="CS29" s="50">
        <f>+BV29</f>
        <v>100</v>
      </c>
      <c r="CT29" s="50">
        <f t="shared" ref="CT29:CU29" si="26">+BX29</f>
        <v>100</v>
      </c>
      <c r="CU29" s="50">
        <f t="shared" si="26"/>
        <v>100</v>
      </c>
      <c r="CV29" s="50">
        <f>+BU29</f>
        <v>100</v>
      </c>
      <c r="CW29" s="50">
        <f>+BV29</f>
        <v>100</v>
      </c>
      <c r="CX29" s="50">
        <f>+BX29</f>
        <v>100</v>
      </c>
      <c r="CY29" s="50">
        <f>+BY29</f>
        <v>100</v>
      </c>
      <c r="CZ29" s="50">
        <f>+BZ29</f>
        <v>100</v>
      </c>
      <c r="DA29" s="50">
        <f>+CA29</f>
        <v>100</v>
      </c>
      <c r="DB29" s="50">
        <f>+CB29</f>
        <v>100</v>
      </c>
      <c r="DC29" s="50">
        <f t="shared" ref="DC29:DD29" si="27">+CD29</f>
        <v>100</v>
      </c>
      <c r="DD29" s="50">
        <f t="shared" si="27"/>
        <v>100</v>
      </c>
      <c r="DE29" s="50">
        <f t="shared" ref="DE29" si="28">+CE29</f>
        <v>100</v>
      </c>
      <c r="DF29" s="50">
        <f t="shared" ref="DF29" si="29">+BU29</f>
        <v>100</v>
      </c>
      <c r="DG29" s="50">
        <f t="shared" ref="DG29:DO32" si="30">+DF29</f>
        <v>100</v>
      </c>
      <c r="DH29" s="50">
        <f t="shared" si="30"/>
        <v>100</v>
      </c>
      <c r="DI29" s="50">
        <f t="shared" si="30"/>
        <v>100</v>
      </c>
      <c r="DJ29" s="50">
        <f t="shared" si="30"/>
        <v>100</v>
      </c>
      <c r="DK29" s="50">
        <f t="shared" si="30"/>
        <v>100</v>
      </c>
      <c r="DL29" s="50">
        <f t="shared" si="30"/>
        <v>100</v>
      </c>
      <c r="DM29" s="50">
        <f t="shared" si="30"/>
        <v>100</v>
      </c>
      <c r="DN29" s="50">
        <f t="shared" si="30"/>
        <v>100</v>
      </c>
      <c r="DO29" s="50">
        <f t="shared" ref="DO29" si="31">+DE29</f>
        <v>100</v>
      </c>
      <c r="DP29" s="50">
        <f t="shared" ref="DP29:DW42" si="32">+DO29</f>
        <v>100</v>
      </c>
      <c r="DQ29" s="50">
        <f t="shared" si="32"/>
        <v>100</v>
      </c>
      <c r="DR29" s="50">
        <f t="shared" si="32"/>
        <v>100</v>
      </c>
      <c r="DS29" s="50">
        <f t="shared" si="32"/>
        <v>100</v>
      </c>
      <c r="DT29" s="50">
        <f t="shared" si="32"/>
        <v>100</v>
      </c>
      <c r="DU29" s="50">
        <f t="shared" si="32"/>
        <v>100</v>
      </c>
      <c r="DV29" s="50">
        <f t="shared" si="32"/>
        <v>100</v>
      </c>
      <c r="DW29" s="50">
        <f>+DV29</f>
        <v>100</v>
      </c>
    </row>
    <row r="30" spans="1:127" ht="18" x14ac:dyDescent="0.2">
      <c r="A30" s="16"/>
      <c r="B30" s="23" t="s">
        <v>58</v>
      </c>
      <c r="C30" s="494" t="s">
        <v>59</v>
      </c>
      <c r="D30" s="495"/>
      <c r="E30" s="492"/>
      <c r="F30" s="1" t="s">
        <v>60</v>
      </c>
      <c r="G30" s="24">
        <f>IF(A30="",100,A30)</f>
        <v>100</v>
      </c>
      <c r="I30">
        <v>1</v>
      </c>
      <c r="J30" s="49">
        <f>IF(C24="&gt;1,000,000",1800000,C24)</f>
        <v>858</v>
      </c>
      <c r="K30" s="49">
        <v>100000</v>
      </c>
      <c r="L30" s="49">
        <f>+K30+100000</f>
        <v>200000</v>
      </c>
      <c r="M30" s="49">
        <f t="shared" ref="M30:T30" si="33">+L30+100000</f>
        <v>300000</v>
      </c>
      <c r="N30" s="49">
        <f t="shared" si="33"/>
        <v>400000</v>
      </c>
      <c r="O30" s="49">
        <f t="shared" si="33"/>
        <v>500000</v>
      </c>
      <c r="P30" s="49">
        <f t="shared" si="33"/>
        <v>600000</v>
      </c>
      <c r="Q30" s="49">
        <f t="shared" si="33"/>
        <v>700000</v>
      </c>
      <c r="R30" s="49">
        <f t="shared" si="33"/>
        <v>800000</v>
      </c>
      <c r="S30" s="49">
        <f t="shared" si="33"/>
        <v>900000</v>
      </c>
      <c r="T30" s="49">
        <f t="shared" si="33"/>
        <v>1000000</v>
      </c>
      <c r="U30" s="49">
        <f>+$K$23-100000+10000</f>
        <v>10000</v>
      </c>
      <c r="V30" s="49">
        <f>+U30+10000</f>
        <v>20000</v>
      </c>
      <c r="W30" s="49">
        <f t="shared" ref="W30:AC30" si="34">+V30+10000</f>
        <v>30000</v>
      </c>
      <c r="X30" s="49">
        <f t="shared" si="34"/>
        <v>40000</v>
      </c>
      <c r="Y30" s="49">
        <f t="shared" si="34"/>
        <v>50000</v>
      </c>
      <c r="Z30" s="49">
        <f t="shared" si="34"/>
        <v>60000</v>
      </c>
      <c r="AA30" s="49">
        <f t="shared" si="34"/>
        <v>70000</v>
      </c>
      <c r="AB30" s="49">
        <f t="shared" si="34"/>
        <v>80000</v>
      </c>
      <c r="AC30" s="49">
        <f t="shared" si="34"/>
        <v>90000</v>
      </c>
      <c r="AD30" s="265">
        <f>+$U$23-10000+1000</f>
        <v>1000</v>
      </c>
      <c r="AE30" s="49">
        <f>+AD30+1000</f>
        <v>2000</v>
      </c>
      <c r="AF30" s="49">
        <f t="shared" ref="AF30:AM30" si="35">+AE30+1000</f>
        <v>3000</v>
      </c>
      <c r="AG30" s="49">
        <f t="shared" si="35"/>
        <v>4000</v>
      </c>
      <c r="AH30" s="49">
        <f t="shared" si="35"/>
        <v>5000</v>
      </c>
      <c r="AI30" s="49">
        <f t="shared" si="35"/>
        <v>6000</v>
      </c>
      <c r="AJ30" s="49">
        <f t="shared" si="35"/>
        <v>7000</v>
      </c>
      <c r="AK30" s="49">
        <f t="shared" si="35"/>
        <v>8000</v>
      </c>
      <c r="AL30" s="49">
        <f t="shared" si="35"/>
        <v>9000</v>
      </c>
      <c r="AM30" s="49">
        <f t="shared" si="35"/>
        <v>10000</v>
      </c>
      <c r="AN30" s="59">
        <f>+AD23</f>
        <v>1000</v>
      </c>
      <c r="AO30" s="49">
        <f>+AN30-100</f>
        <v>900</v>
      </c>
      <c r="AP30" s="49">
        <f t="shared" ref="AP30:AW30" si="36">+AO30-100</f>
        <v>800</v>
      </c>
      <c r="AQ30" s="49">
        <f t="shared" si="36"/>
        <v>700</v>
      </c>
      <c r="AR30" s="49">
        <f t="shared" si="36"/>
        <v>600</v>
      </c>
      <c r="AS30" s="49">
        <f t="shared" si="36"/>
        <v>500</v>
      </c>
      <c r="AT30" s="49">
        <f t="shared" si="36"/>
        <v>400</v>
      </c>
      <c r="AU30" s="49">
        <f t="shared" si="36"/>
        <v>300</v>
      </c>
      <c r="AV30" s="49">
        <f t="shared" si="36"/>
        <v>200</v>
      </c>
      <c r="AW30" s="49">
        <f t="shared" si="36"/>
        <v>100</v>
      </c>
      <c r="AX30" s="59">
        <f>AN23</f>
        <v>900</v>
      </c>
      <c r="AY30" s="49">
        <f>+AX30-10</f>
        <v>890</v>
      </c>
      <c r="AZ30" s="49">
        <f t="shared" ref="AZ30:BG30" si="37">+AY30-10</f>
        <v>880</v>
      </c>
      <c r="BA30" s="49">
        <f t="shared" si="37"/>
        <v>870</v>
      </c>
      <c r="BB30" s="49">
        <f t="shared" si="37"/>
        <v>860</v>
      </c>
      <c r="BC30" s="49">
        <f t="shared" si="37"/>
        <v>850</v>
      </c>
      <c r="BD30" s="49">
        <f t="shared" si="37"/>
        <v>840</v>
      </c>
      <c r="BE30" s="49">
        <f t="shared" si="37"/>
        <v>830</v>
      </c>
      <c r="BF30" s="49">
        <f t="shared" si="37"/>
        <v>820</v>
      </c>
      <c r="BG30" s="49">
        <f t="shared" si="37"/>
        <v>810</v>
      </c>
      <c r="BH30" s="49">
        <f>IF(BG30=10,1,+BG30-10)</f>
        <v>800</v>
      </c>
      <c r="BI30" s="59">
        <f>AX23+5</f>
        <v>865</v>
      </c>
      <c r="BJ30" s="49">
        <f>IF(+BI30-1&gt;0,+BI30-1,0.1)</f>
        <v>864</v>
      </c>
      <c r="BK30" s="49">
        <f t="shared" ref="BK30:CC30" si="38">IF(+BJ30-1&gt;0,+BJ30-1,0.1)</f>
        <v>863</v>
      </c>
      <c r="BL30" s="49">
        <f t="shared" si="38"/>
        <v>862</v>
      </c>
      <c r="BM30" s="49">
        <f t="shared" si="38"/>
        <v>861</v>
      </c>
      <c r="BN30" s="49">
        <f t="shared" si="38"/>
        <v>860</v>
      </c>
      <c r="BO30" s="49">
        <f t="shared" si="38"/>
        <v>859</v>
      </c>
      <c r="BP30" s="49">
        <f t="shared" si="38"/>
        <v>858</v>
      </c>
      <c r="BQ30" s="49">
        <f t="shared" si="38"/>
        <v>857</v>
      </c>
      <c r="BR30" s="49">
        <f t="shared" si="38"/>
        <v>856</v>
      </c>
      <c r="BS30" s="49">
        <f t="shared" si="38"/>
        <v>855</v>
      </c>
      <c r="BT30" s="49">
        <f t="shared" si="38"/>
        <v>854</v>
      </c>
      <c r="BU30" s="49">
        <f t="shared" si="38"/>
        <v>853</v>
      </c>
      <c r="BV30" s="49">
        <f t="shared" si="38"/>
        <v>852</v>
      </c>
      <c r="BW30" s="49">
        <f t="shared" si="38"/>
        <v>851</v>
      </c>
      <c r="BX30" s="49">
        <f t="shared" si="38"/>
        <v>850</v>
      </c>
      <c r="BY30" s="49">
        <f t="shared" si="38"/>
        <v>849</v>
      </c>
      <c r="BZ30" s="49">
        <f t="shared" si="38"/>
        <v>848</v>
      </c>
      <c r="CA30" s="49">
        <f t="shared" si="38"/>
        <v>847</v>
      </c>
      <c r="CB30" s="49">
        <f t="shared" si="38"/>
        <v>846</v>
      </c>
      <c r="CC30" s="49">
        <f t="shared" si="38"/>
        <v>845</v>
      </c>
      <c r="CD30" s="73">
        <f>+BI23</f>
        <v>858</v>
      </c>
      <c r="CE30" s="59">
        <v>1</v>
      </c>
      <c r="CF30" s="70">
        <f>+$CE$21*CF22*($CE$19/20)</f>
        <v>10</v>
      </c>
      <c r="CG30" s="70">
        <f t="shared" ref="CG30:DD30" si="39">+$CE$21*CG22*($CE$19/20)</f>
        <v>20</v>
      </c>
      <c r="CH30" s="70">
        <f t="shared" si="39"/>
        <v>40</v>
      </c>
      <c r="CI30" s="70">
        <f t="shared" si="39"/>
        <v>60</v>
      </c>
      <c r="CJ30" s="70">
        <f t="shared" si="39"/>
        <v>80</v>
      </c>
      <c r="CK30" s="70">
        <f t="shared" si="39"/>
        <v>100</v>
      </c>
      <c r="CL30" s="70">
        <f t="shared" si="39"/>
        <v>200</v>
      </c>
      <c r="CM30" s="70">
        <f t="shared" si="39"/>
        <v>300</v>
      </c>
      <c r="CN30" s="70">
        <f t="shared" si="39"/>
        <v>400</v>
      </c>
      <c r="CO30" s="70">
        <f t="shared" si="39"/>
        <v>500</v>
      </c>
      <c r="CP30" s="70">
        <f t="shared" si="39"/>
        <v>600</v>
      </c>
      <c r="CQ30" s="70">
        <f t="shared" si="39"/>
        <v>700</v>
      </c>
      <c r="CR30" s="70">
        <f t="shared" si="39"/>
        <v>800</v>
      </c>
      <c r="CS30" s="70">
        <f t="shared" si="39"/>
        <v>900</v>
      </c>
      <c r="CT30" s="70">
        <f t="shared" si="39"/>
        <v>1000</v>
      </c>
      <c r="CU30" s="70">
        <f t="shared" si="39"/>
        <v>1100</v>
      </c>
      <c r="CV30" s="70">
        <f t="shared" si="39"/>
        <v>1200</v>
      </c>
      <c r="CW30" s="70">
        <f t="shared" si="39"/>
        <v>1300</v>
      </c>
      <c r="CX30" s="70">
        <f t="shared" si="39"/>
        <v>1400</v>
      </c>
      <c r="CY30" s="70">
        <f t="shared" si="39"/>
        <v>1500</v>
      </c>
      <c r="CZ30" s="70">
        <f t="shared" si="39"/>
        <v>1600</v>
      </c>
      <c r="DA30" s="70">
        <f t="shared" si="39"/>
        <v>1700</v>
      </c>
      <c r="DB30" s="70">
        <f t="shared" si="39"/>
        <v>1800</v>
      </c>
      <c r="DC30" s="70">
        <f t="shared" si="39"/>
        <v>1900</v>
      </c>
      <c r="DD30" s="70">
        <f t="shared" si="39"/>
        <v>2000</v>
      </c>
      <c r="DE30" s="49">
        <f>入力シート_1・1・ジクロロエチレン!W3</f>
        <v>900</v>
      </c>
      <c r="DF30" s="49">
        <f>+DE30</f>
        <v>900</v>
      </c>
      <c r="DG30" s="49">
        <f t="shared" si="30"/>
        <v>900</v>
      </c>
      <c r="DH30" s="49">
        <f t="shared" si="30"/>
        <v>900</v>
      </c>
      <c r="DI30" s="49">
        <f t="shared" si="30"/>
        <v>900</v>
      </c>
      <c r="DJ30" s="49">
        <f t="shared" si="30"/>
        <v>900</v>
      </c>
      <c r="DK30" s="49">
        <f t="shared" si="30"/>
        <v>900</v>
      </c>
      <c r="DL30" s="49">
        <f t="shared" si="30"/>
        <v>900</v>
      </c>
      <c r="DM30" s="49">
        <f t="shared" si="30"/>
        <v>900</v>
      </c>
      <c r="DN30" s="49">
        <f t="shared" si="30"/>
        <v>900</v>
      </c>
      <c r="DO30" s="49">
        <f t="shared" si="30"/>
        <v>900</v>
      </c>
      <c r="DP30" s="49">
        <f t="shared" si="32"/>
        <v>900</v>
      </c>
      <c r="DQ30" s="49">
        <f t="shared" si="32"/>
        <v>900</v>
      </c>
      <c r="DR30" s="49">
        <f t="shared" si="32"/>
        <v>900</v>
      </c>
      <c r="DS30" s="49">
        <f t="shared" si="32"/>
        <v>900</v>
      </c>
      <c r="DT30" s="49">
        <f t="shared" si="32"/>
        <v>900</v>
      </c>
      <c r="DU30" s="49">
        <f t="shared" si="32"/>
        <v>900</v>
      </c>
      <c r="DV30" s="49">
        <f t="shared" si="32"/>
        <v>900</v>
      </c>
      <c r="DW30" s="49">
        <f>+DV30</f>
        <v>900</v>
      </c>
    </row>
    <row r="31" spans="1:127" ht="18" x14ac:dyDescent="0.2">
      <c r="A31" s="19"/>
      <c r="B31" s="23" t="s">
        <v>61</v>
      </c>
      <c r="C31" s="494" t="s">
        <v>62</v>
      </c>
      <c r="D31" s="495"/>
      <c r="E31" s="492"/>
      <c r="F31" s="1" t="s">
        <v>60</v>
      </c>
      <c r="G31" s="25">
        <v>0</v>
      </c>
      <c r="J31" s="51">
        <f>G31</f>
        <v>0</v>
      </c>
      <c r="K31" s="54">
        <f>+J31</f>
        <v>0</v>
      </c>
      <c r="L31" s="54">
        <f t="shared" ref="L31:N42" si="40">+K31</f>
        <v>0</v>
      </c>
      <c r="M31" s="54">
        <f t="shared" si="40"/>
        <v>0</v>
      </c>
      <c r="N31" s="54">
        <f t="shared" si="40"/>
        <v>0</v>
      </c>
      <c r="O31" s="54">
        <f t="shared" ref="O31:Q42" si="41">+J31</f>
        <v>0</v>
      </c>
      <c r="P31" s="54">
        <f t="shared" si="41"/>
        <v>0</v>
      </c>
      <c r="Q31" s="54">
        <f t="shared" si="41"/>
        <v>0</v>
      </c>
      <c r="R31" s="54">
        <f t="shared" ref="R31:T42" si="42">+L31</f>
        <v>0</v>
      </c>
      <c r="S31" s="54">
        <f t="shared" si="42"/>
        <v>0</v>
      </c>
      <c r="T31" s="54">
        <f t="shared" si="42"/>
        <v>0</v>
      </c>
      <c r="U31" s="51">
        <f>G31</f>
        <v>0</v>
      </c>
      <c r="V31" s="54">
        <f>+U31</f>
        <v>0</v>
      </c>
      <c r="W31" s="54">
        <f t="shared" ref="W31:AG31" si="43">+V31</f>
        <v>0</v>
      </c>
      <c r="X31" s="54">
        <f t="shared" si="43"/>
        <v>0</v>
      </c>
      <c r="Y31" s="54">
        <f t="shared" si="43"/>
        <v>0</v>
      </c>
      <c r="Z31" s="54">
        <f t="shared" si="43"/>
        <v>0</v>
      </c>
      <c r="AA31" s="54">
        <f t="shared" si="43"/>
        <v>0</v>
      </c>
      <c r="AB31" s="54">
        <f t="shared" si="43"/>
        <v>0</v>
      </c>
      <c r="AC31" s="54">
        <f t="shared" si="43"/>
        <v>0</v>
      </c>
      <c r="AD31" s="54">
        <f t="shared" si="43"/>
        <v>0</v>
      </c>
      <c r="AE31" s="54">
        <f t="shared" si="43"/>
        <v>0</v>
      </c>
      <c r="AF31" s="54">
        <f t="shared" si="43"/>
        <v>0</v>
      </c>
      <c r="AG31" s="54">
        <f t="shared" si="43"/>
        <v>0</v>
      </c>
      <c r="AH31" s="54">
        <f t="shared" ref="AH31:AJ42" si="44">+AC31</f>
        <v>0</v>
      </c>
      <c r="AI31" s="54">
        <f t="shared" si="44"/>
        <v>0</v>
      </c>
      <c r="AJ31" s="54">
        <f t="shared" si="44"/>
        <v>0</v>
      </c>
      <c r="AK31" s="54">
        <f t="shared" ref="AK31:AM42" si="45">+AE31</f>
        <v>0</v>
      </c>
      <c r="AL31" s="54">
        <f t="shared" si="45"/>
        <v>0</v>
      </c>
      <c r="AM31" s="54">
        <f t="shared" si="45"/>
        <v>0</v>
      </c>
      <c r="AN31" s="54">
        <f t="shared" ref="AN31:BC42" si="46">+AM31</f>
        <v>0</v>
      </c>
      <c r="AO31" s="54">
        <f t="shared" si="46"/>
        <v>0</v>
      </c>
      <c r="AP31" s="54">
        <f t="shared" si="46"/>
        <v>0</v>
      </c>
      <c r="AQ31" s="54">
        <f t="shared" si="46"/>
        <v>0</v>
      </c>
      <c r="AR31" s="54">
        <f t="shared" si="46"/>
        <v>0</v>
      </c>
      <c r="AS31" s="54">
        <f t="shared" si="46"/>
        <v>0</v>
      </c>
      <c r="AT31" s="54">
        <f t="shared" si="46"/>
        <v>0</v>
      </c>
      <c r="AU31" s="54">
        <f t="shared" si="46"/>
        <v>0</v>
      </c>
      <c r="AV31" s="54">
        <f t="shared" si="46"/>
        <v>0</v>
      </c>
      <c r="AW31" s="54">
        <f t="shared" si="46"/>
        <v>0</v>
      </c>
      <c r="AX31" s="54">
        <f t="shared" si="46"/>
        <v>0</v>
      </c>
      <c r="AY31" s="54">
        <f t="shared" si="46"/>
        <v>0</v>
      </c>
      <c r="AZ31" s="54">
        <f t="shared" si="46"/>
        <v>0</v>
      </c>
      <c r="BA31" s="54">
        <f t="shared" si="46"/>
        <v>0</v>
      </c>
      <c r="BB31" s="54">
        <f t="shared" si="46"/>
        <v>0</v>
      </c>
      <c r="BC31" s="54">
        <f t="shared" si="46"/>
        <v>0</v>
      </c>
      <c r="BD31" s="54">
        <f t="shared" ref="BD31:BF42" si="47">+BC31</f>
        <v>0</v>
      </c>
      <c r="BE31" s="54">
        <f t="shared" si="47"/>
        <v>0</v>
      </c>
      <c r="BF31" s="54">
        <f t="shared" si="47"/>
        <v>0</v>
      </c>
      <c r="BG31" s="54">
        <f t="shared" ref="BG31:BH42" si="48">+BE31</f>
        <v>0</v>
      </c>
      <c r="BH31" s="54">
        <f t="shared" si="48"/>
        <v>0</v>
      </c>
      <c r="BI31" s="54">
        <f t="shared" ref="BI31:BJ42" si="49">+BH31</f>
        <v>0</v>
      </c>
      <c r="BJ31" s="54">
        <f t="shared" si="49"/>
        <v>0</v>
      </c>
      <c r="BK31" s="54">
        <f t="shared" ref="BK31:BK42" si="50">+AZ31</f>
        <v>0</v>
      </c>
      <c r="BL31" s="54">
        <f t="shared" ref="BL31:BO42" si="51">+BK31</f>
        <v>0</v>
      </c>
      <c r="BM31" s="54">
        <f t="shared" si="51"/>
        <v>0</v>
      </c>
      <c r="BN31" s="54">
        <f t="shared" si="51"/>
        <v>0</v>
      </c>
      <c r="BO31" s="54">
        <f t="shared" si="51"/>
        <v>0</v>
      </c>
      <c r="BP31" s="54">
        <f t="shared" ref="BP31:BP42" si="52">+BE31</f>
        <v>0</v>
      </c>
      <c r="BQ31" s="54">
        <f t="shared" ref="BQ31:BT42" si="53">+BP31</f>
        <v>0</v>
      </c>
      <c r="BR31" s="54">
        <f t="shared" si="53"/>
        <v>0</v>
      </c>
      <c r="BS31" s="54">
        <f t="shared" si="53"/>
        <v>0</v>
      </c>
      <c r="BT31" s="54">
        <f t="shared" si="53"/>
        <v>0</v>
      </c>
      <c r="BU31" s="54">
        <f t="shared" ref="BU31:BU42" si="54">+BJ31</f>
        <v>0</v>
      </c>
      <c r="BV31" s="54">
        <f t="shared" ref="BV31:BV42" si="55">+BU31</f>
        <v>0</v>
      </c>
      <c r="BW31" s="54">
        <f t="shared" ref="BW31:BX42" si="56">+BU31</f>
        <v>0</v>
      </c>
      <c r="BX31" s="54">
        <f t="shared" si="56"/>
        <v>0</v>
      </c>
      <c r="BY31" s="54">
        <f t="shared" ref="BY31:CB42" si="57">+BX31</f>
        <v>0</v>
      </c>
      <c r="BZ31" s="54">
        <f t="shared" si="57"/>
        <v>0</v>
      </c>
      <c r="CA31" s="54">
        <f t="shared" si="57"/>
        <v>0</v>
      </c>
      <c r="CB31" s="54">
        <f t="shared" si="57"/>
        <v>0</v>
      </c>
      <c r="CC31" s="54">
        <f t="shared" ref="CC31:CD42" si="58">+CA31</f>
        <v>0</v>
      </c>
      <c r="CD31" s="54">
        <f t="shared" si="58"/>
        <v>0</v>
      </c>
      <c r="CE31" s="54">
        <f t="shared" ref="CE31:CE42" si="59">+CD31</f>
        <v>0</v>
      </c>
      <c r="CF31" s="54">
        <f t="shared" ref="CF31:CF42" si="60">+BA31</f>
        <v>0</v>
      </c>
      <c r="CG31" s="54">
        <f t="shared" ref="CG31:CG42" si="61">+BA31</f>
        <v>0</v>
      </c>
      <c r="CH31" s="54">
        <f t="shared" ref="CH31:CQ42" si="62">+BA31</f>
        <v>0</v>
      </c>
      <c r="CI31" s="54">
        <f t="shared" si="62"/>
        <v>0</v>
      </c>
      <c r="CJ31" s="54">
        <f t="shared" si="62"/>
        <v>0</v>
      </c>
      <c r="CK31" s="54">
        <f t="shared" si="62"/>
        <v>0</v>
      </c>
      <c r="CL31" s="54">
        <f t="shared" si="62"/>
        <v>0</v>
      </c>
      <c r="CM31" s="54">
        <f t="shared" si="62"/>
        <v>0</v>
      </c>
      <c r="CN31" s="54">
        <f t="shared" si="62"/>
        <v>0</v>
      </c>
      <c r="CO31" s="54">
        <f t="shared" si="62"/>
        <v>0</v>
      </c>
      <c r="CP31" s="54">
        <f t="shared" si="62"/>
        <v>0</v>
      </c>
      <c r="CQ31" s="54">
        <f t="shared" si="62"/>
        <v>0</v>
      </c>
      <c r="CR31" s="54">
        <f t="shared" ref="CR31:CS42" si="63">+BU31</f>
        <v>0</v>
      </c>
      <c r="CS31" s="54">
        <f t="shared" si="63"/>
        <v>0</v>
      </c>
      <c r="CT31" s="54">
        <f t="shared" ref="CT31:CU42" si="64">+BX31</f>
        <v>0</v>
      </c>
      <c r="CU31" s="54">
        <f t="shared" si="64"/>
        <v>0</v>
      </c>
      <c r="CV31" s="54">
        <f t="shared" ref="CV31:CW42" si="65">+BU31</f>
        <v>0</v>
      </c>
      <c r="CW31" s="54">
        <f t="shared" si="65"/>
        <v>0</v>
      </c>
      <c r="CX31" s="54">
        <f t="shared" ref="CX31:DB42" si="66">+BX31</f>
        <v>0</v>
      </c>
      <c r="CY31" s="54">
        <f t="shared" si="66"/>
        <v>0</v>
      </c>
      <c r="CZ31" s="54">
        <f t="shared" si="66"/>
        <v>0</v>
      </c>
      <c r="DA31" s="54">
        <f t="shared" si="66"/>
        <v>0</v>
      </c>
      <c r="DB31" s="54">
        <f t="shared" si="66"/>
        <v>0</v>
      </c>
      <c r="DC31" s="54">
        <f t="shared" ref="DC31:DD42" si="67">+CD31</f>
        <v>0</v>
      </c>
      <c r="DD31" s="54">
        <f t="shared" si="67"/>
        <v>0</v>
      </c>
      <c r="DE31" s="54">
        <f t="shared" ref="DE31:DE42" si="68">+CE31</f>
        <v>0</v>
      </c>
      <c r="DF31" s="54">
        <f>+BU31</f>
        <v>0</v>
      </c>
      <c r="DG31" s="54">
        <f t="shared" si="30"/>
        <v>0</v>
      </c>
      <c r="DH31" s="54">
        <f t="shared" si="30"/>
        <v>0</v>
      </c>
      <c r="DI31" s="54">
        <f t="shared" si="30"/>
        <v>0</v>
      </c>
      <c r="DJ31" s="54">
        <f t="shared" si="30"/>
        <v>0</v>
      </c>
      <c r="DK31" s="54">
        <f t="shared" si="30"/>
        <v>0</v>
      </c>
      <c r="DL31" s="54">
        <f t="shared" si="30"/>
        <v>0</v>
      </c>
      <c r="DM31" s="54">
        <f t="shared" si="30"/>
        <v>0</v>
      </c>
      <c r="DN31" s="54">
        <f t="shared" si="30"/>
        <v>0</v>
      </c>
      <c r="DO31" s="54">
        <f>+DE31</f>
        <v>0</v>
      </c>
      <c r="DP31" s="54">
        <f t="shared" si="32"/>
        <v>0</v>
      </c>
      <c r="DQ31" s="54">
        <f t="shared" si="32"/>
        <v>0</v>
      </c>
      <c r="DR31" s="54">
        <f t="shared" si="32"/>
        <v>0</v>
      </c>
      <c r="DS31" s="54">
        <f t="shared" si="32"/>
        <v>0</v>
      </c>
      <c r="DT31" s="54">
        <f t="shared" si="32"/>
        <v>0</v>
      </c>
      <c r="DU31" s="54">
        <f t="shared" si="32"/>
        <v>0</v>
      </c>
      <c r="DV31" s="54">
        <f t="shared" si="32"/>
        <v>0</v>
      </c>
      <c r="DW31" s="54">
        <f>+DV31</f>
        <v>0</v>
      </c>
    </row>
    <row r="32" spans="1:127" ht="18" x14ac:dyDescent="0.2">
      <c r="A32" s="19"/>
      <c r="B32" s="23" t="s">
        <v>63</v>
      </c>
      <c r="C32" s="494" t="s">
        <v>64</v>
      </c>
      <c r="D32" s="495"/>
      <c r="E32" s="492"/>
      <c r="F32" s="1" t="s">
        <v>60</v>
      </c>
      <c r="G32" s="25">
        <v>0</v>
      </c>
      <c r="J32" s="51">
        <f t="shared" si="10"/>
        <v>0</v>
      </c>
      <c r="K32" s="54">
        <f t="shared" ref="K32:K42" si="69">+J32</f>
        <v>0</v>
      </c>
      <c r="L32" s="54">
        <f t="shared" si="40"/>
        <v>0</v>
      </c>
      <c r="M32" s="54">
        <f t="shared" si="40"/>
        <v>0</v>
      </c>
      <c r="N32" s="54">
        <f t="shared" si="40"/>
        <v>0</v>
      </c>
      <c r="O32" s="54">
        <f t="shared" si="41"/>
        <v>0</v>
      </c>
      <c r="P32" s="54">
        <f t="shared" si="41"/>
        <v>0</v>
      </c>
      <c r="Q32" s="54">
        <f t="shared" si="41"/>
        <v>0</v>
      </c>
      <c r="R32" s="54">
        <f t="shared" si="42"/>
        <v>0</v>
      </c>
      <c r="S32" s="54">
        <f t="shared" si="42"/>
        <v>0</v>
      </c>
      <c r="T32" s="54">
        <f t="shared" si="42"/>
        <v>0</v>
      </c>
      <c r="U32" s="51">
        <f t="shared" ref="U32:U51" si="70">G32</f>
        <v>0</v>
      </c>
      <c r="V32" s="54">
        <f t="shared" ref="V32:AG42" si="71">+U32</f>
        <v>0</v>
      </c>
      <c r="W32" s="54">
        <f t="shared" si="71"/>
        <v>0</v>
      </c>
      <c r="X32" s="54">
        <f t="shared" si="71"/>
        <v>0</v>
      </c>
      <c r="Y32" s="54">
        <f t="shared" si="71"/>
        <v>0</v>
      </c>
      <c r="Z32" s="54">
        <f t="shared" si="71"/>
        <v>0</v>
      </c>
      <c r="AA32" s="54">
        <f t="shared" si="71"/>
        <v>0</v>
      </c>
      <c r="AB32" s="54">
        <f t="shared" si="71"/>
        <v>0</v>
      </c>
      <c r="AC32" s="54">
        <f t="shared" si="71"/>
        <v>0</v>
      </c>
      <c r="AD32" s="54">
        <f t="shared" si="71"/>
        <v>0</v>
      </c>
      <c r="AE32" s="54">
        <f t="shared" si="71"/>
        <v>0</v>
      </c>
      <c r="AF32" s="54">
        <f t="shared" si="71"/>
        <v>0</v>
      </c>
      <c r="AG32" s="54">
        <f t="shared" si="71"/>
        <v>0</v>
      </c>
      <c r="AH32" s="54">
        <f t="shared" si="44"/>
        <v>0</v>
      </c>
      <c r="AI32" s="54">
        <f t="shared" si="44"/>
        <v>0</v>
      </c>
      <c r="AJ32" s="54">
        <f t="shared" si="44"/>
        <v>0</v>
      </c>
      <c r="AK32" s="54">
        <f t="shared" si="45"/>
        <v>0</v>
      </c>
      <c r="AL32" s="54">
        <f t="shared" si="45"/>
        <v>0</v>
      </c>
      <c r="AM32" s="54">
        <f t="shared" si="45"/>
        <v>0</v>
      </c>
      <c r="AN32" s="54">
        <f t="shared" si="46"/>
        <v>0</v>
      </c>
      <c r="AO32" s="54">
        <f t="shared" si="46"/>
        <v>0</v>
      </c>
      <c r="AP32" s="54">
        <f t="shared" si="46"/>
        <v>0</v>
      </c>
      <c r="AQ32" s="54">
        <f t="shared" si="46"/>
        <v>0</v>
      </c>
      <c r="AR32" s="54">
        <f t="shared" si="46"/>
        <v>0</v>
      </c>
      <c r="AS32" s="54">
        <f t="shared" si="46"/>
        <v>0</v>
      </c>
      <c r="AT32" s="54">
        <f t="shared" si="46"/>
        <v>0</v>
      </c>
      <c r="AU32" s="54">
        <f t="shared" si="46"/>
        <v>0</v>
      </c>
      <c r="AV32" s="54">
        <f t="shared" si="46"/>
        <v>0</v>
      </c>
      <c r="AW32" s="54">
        <f t="shared" si="46"/>
        <v>0</v>
      </c>
      <c r="AX32" s="54">
        <f t="shared" si="46"/>
        <v>0</v>
      </c>
      <c r="AY32" s="54">
        <f t="shared" si="46"/>
        <v>0</v>
      </c>
      <c r="AZ32" s="54">
        <f t="shared" si="46"/>
        <v>0</v>
      </c>
      <c r="BA32" s="54">
        <f t="shared" si="46"/>
        <v>0</v>
      </c>
      <c r="BB32" s="54">
        <f t="shared" si="46"/>
        <v>0</v>
      </c>
      <c r="BC32" s="54">
        <f t="shared" si="46"/>
        <v>0</v>
      </c>
      <c r="BD32" s="54">
        <f t="shared" si="47"/>
        <v>0</v>
      </c>
      <c r="BE32" s="54">
        <f t="shared" si="47"/>
        <v>0</v>
      </c>
      <c r="BF32" s="54">
        <f t="shared" si="47"/>
        <v>0</v>
      </c>
      <c r="BG32" s="54">
        <f t="shared" si="48"/>
        <v>0</v>
      </c>
      <c r="BH32" s="54">
        <f t="shared" si="48"/>
        <v>0</v>
      </c>
      <c r="BI32" s="54">
        <f t="shared" si="49"/>
        <v>0</v>
      </c>
      <c r="BJ32" s="54">
        <f t="shared" si="49"/>
        <v>0</v>
      </c>
      <c r="BK32" s="54">
        <f t="shared" si="50"/>
        <v>0</v>
      </c>
      <c r="BL32" s="54">
        <f t="shared" si="51"/>
        <v>0</v>
      </c>
      <c r="BM32" s="54">
        <f t="shared" si="51"/>
        <v>0</v>
      </c>
      <c r="BN32" s="54">
        <f t="shared" si="51"/>
        <v>0</v>
      </c>
      <c r="BO32" s="54">
        <f t="shared" si="51"/>
        <v>0</v>
      </c>
      <c r="BP32" s="54">
        <f t="shared" si="52"/>
        <v>0</v>
      </c>
      <c r="BQ32" s="54">
        <f t="shared" si="53"/>
        <v>0</v>
      </c>
      <c r="BR32" s="54">
        <f t="shared" si="53"/>
        <v>0</v>
      </c>
      <c r="BS32" s="54">
        <f t="shared" si="53"/>
        <v>0</v>
      </c>
      <c r="BT32" s="54">
        <f t="shared" si="53"/>
        <v>0</v>
      </c>
      <c r="BU32" s="54">
        <f t="shared" si="54"/>
        <v>0</v>
      </c>
      <c r="BV32" s="54">
        <f t="shared" si="55"/>
        <v>0</v>
      </c>
      <c r="BW32" s="54">
        <f t="shared" si="56"/>
        <v>0</v>
      </c>
      <c r="BX32" s="54">
        <f t="shared" si="56"/>
        <v>0</v>
      </c>
      <c r="BY32" s="54">
        <f t="shared" si="57"/>
        <v>0</v>
      </c>
      <c r="BZ32" s="54">
        <f t="shared" si="57"/>
        <v>0</v>
      </c>
      <c r="CA32" s="54">
        <f t="shared" si="57"/>
        <v>0</v>
      </c>
      <c r="CB32" s="54">
        <f t="shared" si="57"/>
        <v>0</v>
      </c>
      <c r="CC32" s="54">
        <f t="shared" si="58"/>
        <v>0</v>
      </c>
      <c r="CD32" s="54">
        <f t="shared" si="58"/>
        <v>0</v>
      </c>
      <c r="CE32" s="54">
        <f t="shared" si="59"/>
        <v>0</v>
      </c>
      <c r="CF32" s="54">
        <f t="shared" si="60"/>
        <v>0</v>
      </c>
      <c r="CG32" s="54">
        <f t="shared" si="61"/>
        <v>0</v>
      </c>
      <c r="CH32" s="54">
        <f t="shared" si="62"/>
        <v>0</v>
      </c>
      <c r="CI32" s="54">
        <f t="shared" si="62"/>
        <v>0</v>
      </c>
      <c r="CJ32" s="54">
        <f t="shared" si="62"/>
        <v>0</v>
      </c>
      <c r="CK32" s="54">
        <f t="shared" si="62"/>
        <v>0</v>
      </c>
      <c r="CL32" s="54">
        <f t="shared" si="62"/>
        <v>0</v>
      </c>
      <c r="CM32" s="54">
        <f t="shared" si="62"/>
        <v>0</v>
      </c>
      <c r="CN32" s="54">
        <f t="shared" si="62"/>
        <v>0</v>
      </c>
      <c r="CO32" s="54">
        <f t="shared" si="62"/>
        <v>0</v>
      </c>
      <c r="CP32" s="54">
        <f t="shared" si="62"/>
        <v>0</v>
      </c>
      <c r="CQ32" s="54">
        <f t="shared" si="62"/>
        <v>0</v>
      </c>
      <c r="CR32" s="54">
        <f t="shared" si="63"/>
        <v>0</v>
      </c>
      <c r="CS32" s="54">
        <f t="shared" si="63"/>
        <v>0</v>
      </c>
      <c r="CT32" s="54">
        <f t="shared" si="64"/>
        <v>0</v>
      </c>
      <c r="CU32" s="54">
        <f t="shared" si="64"/>
        <v>0</v>
      </c>
      <c r="CV32" s="54">
        <f t="shared" si="65"/>
        <v>0</v>
      </c>
      <c r="CW32" s="54">
        <f t="shared" si="65"/>
        <v>0</v>
      </c>
      <c r="CX32" s="54">
        <f t="shared" si="66"/>
        <v>0</v>
      </c>
      <c r="CY32" s="54">
        <f t="shared" si="66"/>
        <v>0</v>
      </c>
      <c r="CZ32" s="54">
        <f t="shared" si="66"/>
        <v>0</v>
      </c>
      <c r="DA32" s="54">
        <f t="shared" si="66"/>
        <v>0</v>
      </c>
      <c r="DB32" s="54">
        <f t="shared" si="66"/>
        <v>0</v>
      </c>
      <c r="DC32" s="54">
        <f t="shared" si="67"/>
        <v>0</v>
      </c>
      <c r="DD32" s="54">
        <f t="shared" si="67"/>
        <v>0</v>
      </c>
      <c r="DE32" s="54">
        <f t="shared" si="68"/>
        <v>0</v>
      </c>
      <c r="DF32" s="54">
        <f>+BU32</f>
        <v>0</v>
      </c>
      <c r="DG32" s="54">
        <f t="shared" si="30"/>
        <v>0</v>
      </c>
      <c r="DH32" s="54">
        <f t="shared" si="30"/>
        <v>0</v>
      </c>
      <c r="DI32" s="54">
        <f t="shared" si="30"/>
        <v>0</v>
      </c>
      <c r="DJ32" s="54">
        <f t="shared" si="30"/>
        <v>0</v>
      </c>
      <c r="DK32" s="54">
        <f t="shared" si="30"/>
        <v>0</v>
      </c>
      <c r="DL32" s="54">
        <f t="shared" si="30"/>
        <v>0</v>
      </c>
      <c r="DM32" s="54">
        <f t="shared" si="30"/>
        <v>0</v>
      </c>
      <c r="DN32" s="54">
        <f t="shared" si="30"/>
        <v>0</v>
      </c>
      <c r="DO32" s="54">
        <f>+DE32</f>
        <v>0</v>
      </c>
      <c r="DP32" s="54">
        <f t="shared" si="32"/>
        <v>0</v>
      </c>
      <c r="DQ32" s="54">
        <f t="shared" si="32"/>
        <v>0</v>
      </c>
      <c r="DR32" s="54">
        <f t="shared" si="32"/>
        <v>0</v>
      </c>
      <c r="DS32" s="54">
        <f t="shared" si="32"/>
        <v>0</v>
      </c>
      <c r="DT32" s="54">
        <f t="shared" si="32"/>
        <v>0</v>
      </c>
      <c r="DU32" s="54">
        <f t="shared" si="32"/>
        <v>0</v>
      </c>
      <c r="DV32" s="54">
        <f t="shared" si="32"/>
        <v>0</v>
      </c>
      <c r="DW32" s="54">
        <f>+DV32</f>
        <v>0</v>
      </c>
    </row>
    <row r="33" spans="1:127" ht="18" x14ac:dyDescent="0.2">
      <c r="A33" s="16"/>
      <c r="B33" s="23" t="s">
        <v>65</v>
      </c>
      <c r="C33" s="494" t="s">
        <v>66</v>
      </c>
      <c r="D33" s="495"/>
      <c r="E33" s="492"/>
      <c r="F33" s="1" t="s">
        <v>67</v>
      </c>
      <c r="G33" s="25">
        <f>IF(A33="",100,A33)</f>
        <v>100</v>
      </c>
      <c r="J33" s="51">
        <f>G33</f>
        <v>100</v>
      </c>
      <c r="K33" s="54">
        <f t="shared" si="69"/>
        <v>100</v>
      </c>
      <c r="L33" s="54">
        <f t="shared" si="40"/>
        <v>100</v>
      </c>
      <c r="M33" s="54">
        <f t="shared" si="40"/>
        <v>100</v>
      </c>
      <c r="N33" s="54">
        <f t="shared" si="40"/>
        <v>100</v>
      </c>
      <c r="O33" s="54">
        <f t="shared" si="41"/>
        <v>100</v>
      </c>
      <c r="P33" s="54">
        <f t="shared" si="41"/>
        <v>100</v>
      </c>
      <c r="Q33" s="54">
        <f t="shared" si="41"/>
        <v>100</v>
      </c>
      <c r="R33" s="54">
        <f t="shared" si="42"/>
        <v>100</v>
      </c>
      <c r="S33" s="54">
        <f t="shared" si="42"/>
        <v>100</v>
      </c>
      <c r="T33" s="54">
        <f t="shared" si="42"/>
        <v>100</v>
      </c>
      <c r="U33" s="51">
        <f t="shared" si="70"/>
        <v>100</v>
      </c>
      <c r="V33" s="54">
        <f t="shared" si="71"/>
        <v>100</v>
      </c>
      <c r="W33" s="54">
        <f t="shared" si="71"/>
        <v>100</v>
      </c>
      <c r="X33" s="54">
        <f t="shared" si="71"/>
        <v>100</v>
      </c>
      <c r="Y33" s="54">
        <f t="shared" si="71"/>
        <v>100</v>
      </c>
      <c r="Z33" s="54">
        <f t="shared" si="71"/>
        <v>100</v>
      </c>
      <c r="AA33" s="54">
        <f t="shared" si="71"/>
        <v>100</v>
      </c>
      <c r="AB33" s="54">
        <f t="shared" si="71"/>
        <v>100</v>
      </c>
      <c r="AC33" s="54">
        <f t="shared" si="71"/>
        <v>100</v>
      </c>
      <c r="AD33" s="54">
        <f t="shared" si="71"/>
        <v>100</v>
      </c>
      <c r="AE33" s="54">
        <f t="shared" si="71"/>
        <v>100</v>
      </c>
      <c r="AF33" s="54">
        <f t="shared" si="71"/>
        <v>100</v>
      </c>
      <c r="AG33" s="54">
        <f t="shared" si="71"/>
        <v>100</v>
      </c>
      <c r="AH33" s="54">
        <f t="shared" si="44"/>
        <v>100</v>
      </c>
      <c r="AI33" s="54">
        <f t="shared" si="44"/>
        <v>100</v>
      </c>
      <c r="AJ33" s="54">
        <f t="shared" si="44"/>
        <v>100</v>
      </c>
      <c r="AK33" s="54">
        <f t="shared" si="45"/>
        <v>100</v>
      </c>
      <c r="AL33" s="54">
        <f t="shared" si="45"/>
        <v>100</v>
      </c>
      <c r="AM33" s="54">
        <f t="shared" si="45"/>
        <v>100</v>
      </c>
      <c r="AN33" s="54">
        <f t="shared" si="46"/>
        <v>100</v>
      </c>
      <c r="AO33" s="54">
        <f t="shared" si="46"/>
        <v>100</v>
      </c>
      <c r="AP33" s="54">
        <f t="shared" si="46"/>
        <v>100</v>
      </c>
      <c r="AQ33" s="54">
        <f t="shared" si="46"/>
        <v>100</v>
      </c>
      <c r="AR33" s="54">
        <f t="shared" si="46"/>
        <v>100</v>
      </c>
      <c r="AS33" s="54">
        <f t="shared" si="46"/>
        <v>100</v>
      </c>
      <c r="AT33" s="54">
        <f t="shared" si="46"/>
        <v>100</v>
      </c>
      <c r="AU33" s="54">
        <f t="shared" si="46"/>
        <v>100</v>
      </c>
      <c r="AV33" s="54">
        <f t="shared" si="46"/>
        <v>100</v>
      </c>
      <c r="AW33" s="54">
        <f t="shared" si="46"/>
        <v>100</v>
      </c>
      <c r="AX33" s="54">
        <f t="shared" si="46"/>
        <v>100</v>
      </c>
      <c r="AY33" s="54">
        <f t="shared" si="46"/>
        <v>100</v>
      </c>
      <c r="AZ33" s="54">
        <f t="shared" si="46"/>
        <v>100</v>
      </c>
      <c r="BA33" s="54">
        <f t="shared" si="46"/>
        <v>100</v>
      </c>
      <c r="BB33" s="54">
        <f t="shared" si="46"/>
        <v>100</v>
      </c>
      <c r="BC33" s="54">
        <f t="shared" si="46"/>
        <v>100</v>
      </c>
      <c r="BD33" s="54">
        <f t="shared" si="47"/>
        <v>100</v>
      </c>
      <c r="BE33" s="54">
        <f t="shared" si="47"/>
        <v>100</v>
      </c>
      <c r="BF33" s="54">
        <f t="shared" si="47"/>
        <v>100</v>
      </c>
      <c r="BG33" s="54">
        <f t="shared" si="48"/>
        <v>100</v>
      </c>
      <c r="BH33" s="54">
        <f t="shared" si="48"/>
        <v>100</v>
      </c>
      <c r="BI33" s="54">
        <f t="shared" si="49"/>
        <v>100</v>
      </c>
      <c r="BJ33" s="54">
        <f t="shared" si="49"/>
        <v>100</v>
      </c>
      <c r="BK33" s="54">
        <f t="shared" si="50"/>
        <v>100</v>
      </c>
      <c r="BL33" s="54">
        <f t="shared" si="51"/>
        <v>100</v>
      </c>
      <c r="BM33" s="54">
        <f t="shared" si="51"/>
        <v>100</v>
      </c>
      <c r="BN33" s="54">
        <f t="shared" si="51"/>
        <v>100</v>
      </c>
      <c r="BO33" s="54">
        <f t="shared" si="51"/>
        <v>100</v>
      </c>
      <c r="BP33" s="54">
        <f t="shared" si="52"/>
        <v>100</v>
      </c>
      <c r="BQ33" s="54">
        <f t="shared" si="53"/>
        <v>100</v>
      </c>
      <c r="BR33" s="54">
        <f t="shared" si="53"/>
        <v>100</v>
      </c>
      <c r="BS33" s="54">
        <f t="shared" si="53"/>
        <v>100</v>
      </c>
      <c r="BT33" s="54">
        <f t="shared" si="53"/>
        <v>100</v>
      </c>
      <c r="BU33" s="54">
        <f t="shared" si="54"/>
        <v>100</v>
      </c>
      <c r="BV33" s="54">
        <f t="shared" si="55"/>
        <v>100</v>
      </c>
      <c r="BW33" s="54">
        <f t="shared" si="56"/>
        <v>100</v>
      </c>
      <c r="BX33" s="54">
        <f t="shared" si="56"/>
        <v>100</v>
      </c>
      <c r="BY33" s="54">
        <f t="shared" si="57"/>
        <v>100</v>
      </c>
      <c r="BZ33" s="54">
        <f t="shared" si="57"/>
        <v>100</v>
      </c>
      <c r="CA33" s="54">
        <f t="shared" si="57"/>
        <v>100</v>
      </c>
      <c r="CB33" s="54">
        <f t="shared" si="57"/>
        <v>100</v>
      </c>
      <c r="CC33" s="54">
        <f t="shared" si="58"/>
        <v>100</v>
      </c>
      <c r="CD33" s="54">
        <f t="shared" si="58"/>
        <v>100</v>
      </c>
      <c r="CE33" s="54">
        <f t="shared" si="59"/>
        <v>100</v>
      </c>
      <c r="CF33" s="54">
        <f t="shared" si="60"/>
        <v>100</v>
      </c>
      <c r="CG33" s="54">
        <f t="shared" si="61"/>
        <v>100</v>
      </c>
      <c r="CH33" s="54">
        <f t="shared" si="62"/>
        <v>100</v>
      </c>
      <c r="CI33" s="54">
        <f t="shared" si="62"/>
        <v>100</v>
      </c>
      <c r="CJ33" s="54">
        <f t="shared" si="62"/>
        <v>100</v>
      </c>
      <c r="CK33" s="54">
        <f t="shared" si="62"/>
        <v>100</v>
      </c>
      <c r="CL33" s="54">
        <f t="shared" si="62"/>
        <v>100</v>
      </c>
      <c r="CM33" s="54">
        <f t="shared" si="62"/>
        <v>100</v>
      </c>
      <c r="CN33" s="54">
        <f t="shared" si="62"/>
        <v>100</v>
      </c>
      <c r="CO33" s="54">
        <f t="shared" si="62"/>
        <v>100</v>
      </c>
      <c r="CP33" s="54">
        <f t="shared" si="62"/>
        <v>100</v>
      </c>
      <c r="CQ33" s="54">
        <f t="shared" si="62"/>
        <v>100</v>
      </c>
      <c r="CR33" s="54">
        <f t="shared" si="63"/>
        <v>100</v>
      </c>
      <c r="CS33" s="54">
        <f t="shared" si="63"/>
        <v>100</v>
      </c>
      <c r="CT33" s="54">
        <f t="shared" si="64"/>
        <v>100</v>
      </c>
      <c r="CU33" s="54">
        <f t="shared" si="64"/>
        <v>100</v>
      </c>
      <c r="CV33" s="54">
        <f t="shared" si="65"/>
        <v>100</v>
      </c>
      <c r="CW33" s="54">
        <f t="shared" si="65"/>
        <v>100</v>
      </c>
      <c r="CX33" s="54">
        <f t="shared" si="66"/>
        <v>100</v>
      </c>
      <c r="CY33" s="54">
        <f t="shared" si="66"/>
        <v>100</v>
      </c>
      <c r="CZ33" s="54">
        <f t="shared" si="66"/>
        <v>100</v>
      </c>
      <c r="DA33" s="54">
        <f t="shared" si="66"/>
        <v>100</v>
      </c>
      <c r="DB33" s="54">
        <f t="shared" si="66"/>
        <v>100</v>
      </c>
      <c r="DC33" s="54">
        <f t="shared" si="67"/>
        <v>100</v>
      </c>
      <c r="DD33" s="54">
        <f t="shared" si="67"/>
        <v>100</v>
      </c>
      <c r="DE33" s="68">
        <v>2</v>
      </c>
      <c r="DF33" s="68">
        <v>5</v>
      </c>
      <c r="DG33" s="68">
        <v>10</v>
      </c>
      <c r="DH33" s="68">
        <v>20</v>
      </c>
      <c r="DI33" s="68">
        <v>30</v>
      </c>
      <c r="DJ33" s="68">
        <v>40</v>
      </c>
      <c r="DK33" s="68">
        <v>50</v>
      </c>
      <c r="DL33" s="68">
        <v>60</v>
      </c>
      <c r="DM33" s="68">
        <v>80</v>
      </c>
      <c r="DN33" s="68">
        <v>100</v>
      </c>
      <c r="DO33" s="68">
        <v>125</v>
      </c>
      <c r="DP33" s="68">
        <v>150</v>
      </c>
      <c r="DQ33" s="68">
        <v>175</v>
      </c>
      <c r="DR33" s="68">
        <v>200</v>
      </c>
      <c r="DS33" s="68">
        <v>225</v>
      </c>
      <c r="DT33" s="68">
        <v>250</v>
      </c>
      <c r="DU33" s="68">
        <v>275</v>
      </c>
      <c r="DV33" s="68">
        <v>300</v>
      </c>
      <c r="DW33" s="68">
        <v>300</v>
      </c>
    </row>
    <row r="34" spans="1:127" ht="18" x14ac:dyDescent="0.2">
      <c r="A34" s="16">
        <f>入力シート_1・1・ジクロロエチレン!Q8</f>
        <v>10</v>
      </c>
      <c r="B34" s="23" t="s">
        <v>68</v>
      </c>
      <c r="C34" s="494" t="s">
        <v>69</v>
      </c>
      <c r="D34" s="495"/>
      <c r="E34" s="492"/>
      <c r="F34" s="1" t="s">
        <v>60</v>
      </c>
      <c r="G34" s="25">
        <f>IF(A34="",10,A34)</f>
        <v>10</v>
      </c>
      <c r="J34" s="51">
        <f t="shared" ref="J34:J40" si="72">G34</f>
        <v>10</v>
      </c>
      <c r="K34" s="54">
        <f t="shared" si="69"/>
        <v>10</v>
      </c>
      <c r="L34" s="54">
        <f t="shared" si="40"/>
        <v>10</v>
      </c>
      <c r="M34" s="54">
        <f t="shared" si="40"/>
        <v>10</v>
      </c>
      <c r="N34" s="54">
        <f t="shared" si="40"/>
        <v>10</v>
      </c>
      <c r="O34" s="54">
        <f t="shared" si="41"/>
        <v>10</v>
      </c>
      <c r="P34" s="54">
        <f t="shared" si="41"/>
        <v>10</v>
      </c>
      <c r="Q34" s="54">
        <f t="shared" si="41"/>
        <v>10</v>
      </c>
      <c r="R34" s="54">
        <f t="shared" si="42"/>
        <v>10</v>
      </c>
      <c r="S34" s="54">
        <f t="shared" si="42"/>
        <v>10</v>
      </c>
      <c r="T34" s="54">
        <f t="shared" si="42"/>
        <v>10</v>
      </c>
      <c r="U34" s="51">
        <f t="shared" si="70"/>
        <v>10</v>
      </c>
      <c r="V34" s="54">
        <f t="shared" si="71"/>
        <v>10</v>
      </c>
      <c r="W34" s="54">
        <f t="shared" si="71"/>
        <v>10</v>
      </c>
      <c r="X34" s="54">
        <f t="shared" si="71"/>
        <v>10</v>
      </c>
      <c r="Y34" s="54">
        <f t="shared" si="71"/>
        <v>10</v>
      </c>
      <c r="Z34" s="54">
        <f t="shared" si="71"/>
        <v>10</v>
      </c>
      <c r="AA34" s="54">
        <f t="shared" si="71"/>
        <v>10</v>
      </c>
      <c r="AB34" s="54">
        <f t="shared" si="71"/>
        <v>10</v>
      </c>
      <c r="AC34" s="54">
        <f t="shared" si="71"/>
        <v>10</v>
      </c>
      <c r="AD34" s="54">
        <f t="shared" si="71"/>
        <v>10</v>
      </c>
      <c r="AE34" s="54">
        <f t="shared" si="71"/>
        <v>10</v>
      </c>
      <c r="AF34" s="54">
        <f t="shared" si="71"/>
        <v>10</v>
      </c>
      <c r="AG34" s="54">
        <f t="shared" si="71"/>
        <v>10</v>
      </c>
      <c r="AH34" s="54">
        <f t="shared" si="44"/>
        <v>10</v>
      </c>
      <c r="AI34" s="54">
        <f t="shared" si="44"/>
        <v>10</v>
      </c>
      <c r="AJ34" s="54">
        <f t="shared" si="44"/>
        <v>10</v>
      </c>
      <c r="AK34" s="54">
        <f t="shared" si="45"/>
        <v>10</v>
      </c>
      <c r="AL34" s="54">
        <f t="shared" si="45"/>
        <v>10</v>
      </c>
      <c r="AM34" s="54">
        <f t="shared" si="45"/>
        <v>10</v>
      </c>
      <c r="AN34" s="54">
        <f t="shared" si="46"/>
        <v>10</v>
      </c>
      <c r="AO34" s="54">
        <f t="shared" si="46"/>
        <v>10</v>
      </c>
      <c r="AP34" s="54">
        <f t="shared" si="46"/>
        <v>10</v>
      </c>
      <c r="AQ34" s="54">
        <f t="shared" si="46"/>
        <v>10</v>
      </c>
      <c r="AR34" s="54">
        <f t="shared" si="46"/>
        <v>10</v>
      </c>
      <c r="AS34" s="54">
        <f t="shared" si="46"/>
        <v>10</v>
      </c>
      <c r="AT34" s="54">
        <f t="shared" si="46"/>
        <v>10</v>
      </c>
      <c r="AU34" s="54">
        <f t="shared" si="46"/>
        <v>10</v>
      </c>
      <c r="AV34" s="54">
        <f t="shared" si="46"/>
        <v>10</v>
      </c>
      <c r="AW34" s="54">
        <f t="shared" si="46"/>
        <v>10</v>
      </c>
      <c r="AX34" s="54">
        <f t="shared" si="46"/>
        <v>10</v>
      </c>
      <c r="AY34" s="54">
        <f t="shared" si="46"/>
        <v>10</v>
      </c>
      <c r="AZ34" s="54">
        <f t="shared" si="46"/>
        <v>10</v>
      </c>
      <c r="BA34" s="54">
        <f t="shared" si="46"/>
        <v>10</v>
      </c>
      <c r="BB34" s="54">
        <f t="shared" si="46"/>
        <v>10</v>
      </c>
      <c r="BC34" s="54">
        <f t="shared" si="46"/>
        <v>10</v>
      </c>
      <c r="BD34" s="54">
        <f t="shared" si="47"/>
        <v>10</v>
      </c>
      <c r="BE34" s="54">
        <f t="shared" si="47"/>
        <v>10</v>
      </c>
      <c r="BF34" s="54">
        <f t="shared" si="47"/>
        <v>10</v>
      </c>
      <c r="BG34" s="54">
        <f t="shared" si="48"/>
        <v>10</v>
      </c>
      <c r="BH34" s="54">
        <f t="shared" si="48"/>
        <v>10</v>
      </c>
      <c r="BI34" s="54">
        <f t="shared" si="49"/>
        <v>10</v>
      </c>
      <c r="BJ34" s="54">
        <f t="shared" si="49"/>
        <v>10</v>
      </c>
      <c r="BK34" s="54">
        <f t="shared" si="50"/>
        <v>10</v>
      </c>
      <c r="BL34" s="54">
        <f t="shared" si="51"/>
        <v>10</v>
      </c>
      <c r="BM34" s="54">
        <f t="shared" si="51"/>
        <v>10</v>
      </c>
      <c r="BN34" s="54">
        <f t="shared" si="51"/>
        <v>10</v>
      </c>
      <c r="BO34" s="54">
        <f t="shared" si="51"/>
        <v>10</v>
      </c>
      <c r="BP34" s="54">
        <f t="shared" si="52"/>
        <v>10</v>
      </c>
      <c r="BQ34" s="54">
        <f t="shared" si="53"/>
        <v>10</v>
      </c>
      <c r="BR34" s="54">
        <f t="shared" si="53"/>
        <v>10</v>
      </c>
      <c r="BS34" s="54">
        <f t="shared" si="53"/>
        <v>10</v>
      </c>
      <c r="BT34" s="54">
        <f t="shared" si="53"/>
        <v>10</v>
      </c>
      <c r="BU34" s="54">
        <f t="shared" si="54"/>
        <v>10</v>
      </c>
      <c r="BV34" s="54">
        <f t="shared" si="55"/>
        <v>10</v>
      </c>
      <c r="BW34" s="54">
        <f t="shared" si="56"/>
        <v>10</v>
      </c>
      <c r="BX34" s="54">
        <f t="shared" si="56"/>
        <v>10</v>
      </c>
      <c r="BY34" s="54">
        <f t="shared" si="57"/>
        <v>10</v>
      </c>
      <c r="BZ34" s="54">
        <f t="shared" si="57"/>
        <v>10</v>
      </c>
      <c r="CA34" s="54">
        <f t="shared" si="57"/>
        <v>10</v>
      </c>
      <c r="CB34" s="54">
        <f t="shared" si="57"/>
        <v>10</v>
      </c>
      <c r="CC34" s="54">
        <f t="shared" si="58"/>
        <v>10</v>
      </c>
      <c r="CD34" s="54">
        <f t="shared" si="58"/>
        <v>10</v>
      </c>
      <c r="CE34" s="54">
        <f t="shared" si="59"/>
        <v>10</v>
      </c>
      <c r="CF34" s="54">
        <f t="shared" si="60"/>
        <v>10</v>
      </c>
      <c r="CG34" s="54">
        <f t="shared" si="61"/>
        <v>10</v>
      </c>
      <c r="CH34" s="54">
        <f t="shared" si="62"/>
        <v>10</v>
      </c>
      <c r="CI34" s="54">
        <f t="shared" si="62"/>
        <v>10</v>
      </c>
      <c r="CJ34" s="54">
        <f t="shared" si="62"/>
        <v>10</v>
      </c>
      <c r="CK34" s="54">
        <f t="shared" si="62"/>
        <v>10</v>
      </c>
      <c r="CL34" s="54">
        <f t="shared" si="62"/>
        <v>10</v>
      </c>
      <c r="CM34" s="54">
        <f t="shared" si="62"/>
        <v>10</v>
      </c>
      <c r="CN34" s="54">
        <f t="shared" si="62"/>
        <v>10</v>
      </c>
      <c r="CO34" s="54">
        <f t="shared" si="62"/>
        <v>10</v>
      </c>
      <c r="CP34" s="54">
        <f t="shared" si="62"/>
        <v>10</v>
      </c>
      <c r="CQ34" s="54">
        <f t="shared" si="62"/>
        <v>10</v>
      </c>
      <c r="CR34" s="54">
        <f t="shared" si="63"/>
        <v>10</v>
      </c>
      <c r="CS34" s="54">
        <f t="shared" si="63"/>
        <v>10</v>
      </c>
      <c r="CT34" s="54">
        <f t="shared" si="64"/>
        <v>10</v>
      </c>
      <c r="CU34" s="54">
        <f t="shared" si="64"/>
        <v>10</v>
      </c>
      <c r="CV34" s="54">
        <f t="shared" si="65"/>
        <v>10</v>
      </c>
      <c r="CW34" s="54">
        <f t="shared" si="65"/>
        <v>10</v>
      </c>
      <c r="CX34" s="54">
        <f t="shared" si="66"/>
        <v>10</v>
      </c>
      <c r="CY34" s="54">
        <f t="shared" si="66"/>
        <v>10</v>
      </c>
      <c r="CZ34" s="54">
        <f t="shared" si="66"/>
        <v>10</v>
      </c>
      <c r="DA34" s="54">
        <f t="shared" si="66"/>
        <v>10</v>
      </c>
      <c r="DB34" s="54">
        <f t="shared" si="66"/>
        <v>10</v>
      </c>
      <c r="DC34" s="54">
        <f t="shared" si="67"/>
        <v>10</v>
      </c>
      <c r="DD34" s="54">
        <f t="shared" si="67"/>
        <v>10</v>
      </c>
      <c r="DE34" s="54">
        <f t="shared" si="68"/>
        <v>10</v>
      </c>
      <c r="DF34" s="54">
        <f t="shared" ref="DF34:DF42" si="73">+BU34</f>
        <v>10</v>
      </c>
      <c r="DG34" s="54">
        <f t="shared" ref="DG34:DN42" si="74">+DF34</f>
        <v>10</v>
      </c>
      <c r="DH34" s="54">
        <f t="shared" si="74"/>
        <v>10</v>
      </c>
      <c r="DI34" s="54">
        <f t="shared" si="74"/>
        <v>10</v>
      </c>
      <c r="DJ34" s="54">
        <f t="shared" si="74"/>
        <v>10</v>
      </c>
      <c r="DK34" s="54">
        <f t="shared" si="74"/>
        <v>10</v>
      </c>
      <c r="DL34" s="54">
        <f t="shared" si="74"/>
        <v>10</v>
      </c>
      <c r="DM34" s="54">
        <f t="shared" si="74"/>
        <v>10</v>
      </c>
      <c r="DN34" s="54">
        <f t="shared" si="74"/>
        <v>10</v>
      </c>
      <c r="DO34" s="54">
        <f t="shared" ref="DO34:DO42" si="75">+DE34</f>
        <v>10</v>
      </c>
      <c r="DP34" s="54">
        <f t="shared" si="32"/>
        <v>10</v>
      </c>
      <c r="DQ34" s="54">
        <f t="shared" si="32"/>
        <v>10</v>
      </c>
      <c r="DR34" s="54">
        <f t="shared" si="32"/>
        <v>10</v>
      </c>
      <c r="DS34" s="54">
        <f t="shared" si="32"/>
        <v>10</v>
      </c>
      <c r="DT34" s="54">
        <f t="shared" si="32"/>
        <v>10</v>
      </c>
      <c r="DU34" s="54">
        <f t="shared" si="32"/>
        <v>10</v>
      </c>
      <c r="DV34" s="54">
        <f t="shared" si="32"/>
        <v>10</v>
      </c>
      <c r="DW34" s="54">
        <f t="shared" si="32"/>
        <v>10</v>
      </c>
    </row>
    <row r="35" spans="1:127" ht="18" x14ac:dyDescent="0.2">
      <c r="A35" s="16"/>
      <c r="B35" s="23" t="s">
        <v>70</v>
      </c>
      <c r="C35" s="494" t="s">
        <v>71</v>
      </c>
      <c r="D35" s="495"/>
      <c r="E35" s="492"/>
      <c r="F35" s="1" t="s">
        <v>60</v>
      </c>
      <c r="G35" s="25">
        <f>IF(A35="",5,A35)</f>
        <v>5</v>
      </c>
      <c r="J35" s="51">
        <f t="shared" si="72"/>
        <v>5</v>
      </c>
      <c r="K35" s="54">
        <f t="shared" si="69"/>
        <v>5</v>
      </c>
      <c r="L35" s="54">
        <f t="shared" si="40"/>
        <v>5</v>
      </c>
      <c r="M35" s="54">
        <f t="shared" si="40"/>
        <v>5</v>
      </c>
      <c r="N35" s="54">
        <f t="shared" si="40"/>
        <v>5</v>
      </c>
      <c r="O35" s="54">
        <f t="shared" si="41"/>
        <v>5</v>
      </c>
      <c r="P35" s="54">
        <f t="shared" si="41"/>
        <v>5</v>
      </c>
      <c r="Q35" s="54">
        <f t="shared" si="41"/>
        <v>5</v>
      </c>
      <c r="R35" s="54">
        <f t="shared" si="42"/>
        <v>5</v>
      </c>
      <c r="S35" s="54">
        <f t="shared" si="42"/>
        <v>5</v>
      </c>
      <c r="T35" s="54">
        <f t="shared" si="42"/>
        <v>5</v>
      </c>
      <c r="U35" s="51">
        <f t="shared" si="70"/>
        <v>5</v>
      </c>
      <c r="V35" s="54">
        <f t="shared" si="71"/>
        <v>5</v>
      </c>
      <c r="W35" s="54">
        <f t="shared" si="71"/>
        <v>5</v>
      </c>
      <c r="X35" s="54">
        <f t="shared" si="71"/>
        <v>5</v>
      </c>
      <c r="Y35" s="54">
        <f t="shared" si="71"/>
        <v>5</v>
      </c>
      <c r="Z35" s="54">
        <f t="shared" si="71"/>
        <v>5</v>
      </c>
      <c r="AA35" s="54">
        <f t="shared" si="71"/>
        <v>5</v>
      </c>
      <c r="AB35" s="54">
        <f t="shared" si="71"/>
        <v>5</v>
      </c>
      <c r="AC35" s="54">
        <f t="shared" si="71"/>
        <v>5</v>
      </c>
      <c r="AD35" s="54">
        <f t="shared" si="71"/>
        <v>5</v>
      </c>
      <c r="AE35" s="54">
        <f t="shared" si="71"/>
        <v>5</v>
      </c>
      <c r="AF35" s="54">
        <f t="shared" si="71"/>
        <v>5</v>
      </c>
      <c r="AG35" s="54">
        <f t="shared" si="71"/>
        <v>5</v>
      </c>
      <c r="AH35" s="54">
        <f t="shared" si="44"/>
        <v>5</v>
      </c>
      <c r="AI35" s="54">
        <f t="shared" si="44"/>
        <v>5</v>
      </c>
      <c r="AJ35" s="54">
        <f t="shared" si="44"/>
        <v>5</v>
      </c>
      <c r="AK35" s="54">
        <f t="shared" si="45"/>
        <v>5</v>
      </c>
      <c r="AL35" s="54">
        <f t="shared" si="45"/>
        <v>5</v>
      </c>
      <c r="AM35" s="54">
        <f t="shared" si="45"/>
        <v>5</v>
      </c>
      <c r="AN35" s="54">
        <f t="shared" si="46"/>
        <v>5</v>
      </c>
      <c r="AO35" s="54">
        <f t="shared" si="46"/>
        <v>5</v>
      </c>
      <c r="AP35" s="54">
        <f t="shared" si="46"/>
        <v>5</v>
      </c>
      <c r="AQ35" s="54">
        <f t="shared" si="46"/>
        <v>5</v>
      </c>
      <c r="AR35" s="54">
        <f t="shared" si="46"/>
        <v>5</v>
      </c>
      <c r="AS35" s="54">
        <f t="shared" si="46"/>
        <v>5</v>
      </c>
      <c r="AT35" s="54">
        <f t="shared" si="46"/>
        <v>5</v>
      </c>
      <c r="AU35" s="54">
        <f t="shared" si="46"/>
        <v>5</v>
      </c>
      <c r="AV35" s="54">
        <f t="shared" si="46"/>
        <v>5</v>
      </c>
      <c r="AW35" s="54">
        <f t="shared" si="46"/>
        <v>5</v>
      </c>
      <c r="AX35" s="54">
        <f t="shared" si="46"/>
        <v>5</v>
      </c>
      <c r="AY35" s="54">
        <f t="shared" si="46"/>
        <v>5</v>
      </c>
      <c r="AZ35" s="54">
        <f t="shared" si="46"/>
        <v>5</v>
      </c>
      <c r="BA35" s="54">
        <f t="shared" si="46"/>
        <v>5</v>
      </c>
      <c r="BB35" s="54">
        <f t="shared" si="46"/>
        <v>5</v>
      </c>
      <c r="BC35" s="54">
        <f t="shared" si="46"/>
        <v>5</v>
      </c>
      <c r="BD35" s="54">
        <f t="shared" si="47"/>
        <v>5</v>
      </c>
      <c r="BE35" s="54">
        <f t="shared" si="47"/>
        <v>5</v>
      </c>
      <c r="BF35" s="54">
        <f t="shared" si="47"/>
        <v>5</v>
      </c>
      <c r="BG35" s="54">
        <f t="shared" si="48"/>
        <v>5</v>
      </c>
      <c r="BH35" s="54">
        <f t="shared" si="48"/>
        <v>5</v>
      </c>
      <c r="BI35" s="54">
        <f t="shared" si="49"/>
        <v>5</v>
      </c>
      <c r="BJ35" s="54">
        <f t="shared" si="49"/>
        <v>5</v>
      </c>
      <c r="BK35" s="54">
        <f t="shared" si="50"/>
        <v>5</v>
      </c>
      <c r="BL35" s="54">
        <f t="shared" si="51"/>
        <v>5</v>
      </c>
      <c r="BM35" s="54">
        <f t="shared" si="51"/>
        <v>5</v>
      </c>
      <c r="BN35" s="54">
        <f t="shared" si="51"/>
        <v>5</v>
      </c>
      <c r="BO35" s="54">
        <f t="shared" si="51"/>
        <v>5</v>
      </c>
      <c r="BP35" s="54">
        <f t="shared" si="52"/>
        <v>5</v>
      </c>
      <c r="BQ35" s="54">
        <f t="shared" si="53"/>
        <v>5</v>
      </c>
      <c r="BR35" s="54">
        <f t="shared" si="53"/>
        <v>5</v>
      </c>
      <c r="BS35" s="54">
        <f t="shared" si="53"/>
        <v>5</v>
      </c>
      <c r="BT35" s="54">
        <f t="shared" si="53"/>
        <v>5</v>
      </c>
      <c r="BU35" s="54">
        <f t="shared" si="54"/>
        <v>5</v>
      </c>
      <c r="BV35" s="54">
        <f t="shared" si="55"/>
        <v>5</v>
      </c>
      <c r="BW35" s="54">
        <f t="shared" si="56"/>
        <v>5</v>
      </c>
      <c r="BX35" s="54">
        <f t="shared" si="56"/>
        <v>5</v>
      </c>
      <c r="BY35" s="54">
        <f t="shared" si="57"/>
        <v>5</v>
      </c>
      <c r="BZ35" s="54">
        <f t="shared" si="57"/>
        <v>5</v>
      </c>
      <c r="CA35" s="54">
        <f t="shared" si="57"/>
        <v>5</v>
      </c>
      <c r="CB35" s="54">
        <f t="shared" si="57"/>
        <v>5</v>
      </c>
      <c r="CC35" s="54">
        <f t="shared" si="58"/>
        <v>5</v>
      </c>
      <c r="CD35" s="54">
        <f t="shared" si="58"/>
        <v>5</v>
      </c>
      <c r="CE35" s="54">
        <f t="shared" si="59"/>
        <v>5</v>
      </c>
      <c r="CF35" s="54">
        <f t="shared" si="60"/>
        <v>5</v>
      </c>
      <c r="CG35" s="54">
        <f t="shared" si="61"/>
        <v>5</v>
      </c>
      <c r="CH35" s="54">
        <f t="shared" si="62"/>
        <v>5</v>
      </c>
      <c r="CI35" s="54">
        <f t="shared" si="62"/>
        <v>5</v>
      </c>
      <c r="CJ35" s="54">
        <f t="shared" si="62"/>
        <v>5</v>
      </c>
      <c r="CK35" s="54">
        <f t="shared" si="62"/>
        <v>5</v>
      </c>
      <c r="CL35" s="54">
        <f t="shared" si="62"/>
        <v>5</v>
      </c>
      <c r="CM35" s="54">
        <f t="shared" si="62"/>
        <v>5</v>
      </c>
      <c r="CN35" s="54">
        <f t="shared" si="62"/>
        <v>5</v>
      </c>
      <c r="CO35" s="54">
        <f t="shared" si="62"/>
        <v>5</v>
      </c>
      <c r="CP35" s="54">
        <f t="shared" si="62"/>
        <v>5</v>
      </c>
      <c r="CQ35" s="54">
        <f t="shared" si="62"/>
        <v>5</v>
      </c>
      <c r="CR35" s="54">
        <f t="shared" si="63"/>
        <v>5</v>
      </c>
      <c r="CS35" s="54">
        <f t="shared" si="63"/>
        <v>5</v>
      </c>
      <c r="CT35" s="54">
        <f t="shared" si="64"/>
        <v>5</v>
      </c>
      <c r="CU35" s="54">
        <f t="shared" si="64"/>
        <v>5</v>
      </c>
      <c r="CV35" s="54">
        <f t="shared" si="65"/>
        <v>5</v>
      </c>
      <c r="CW35" s="54">
        <f t="shared" si="65"/>
        <v>5</v>
      </c>
      <c r="CX35" s="54">
        <f t="shared" si="66"/>
        <v>5</v>
      </c>
      <c r="CY35" s="54">
        <f t="shared" si="66"/>
        <v>5</v>
      </c>
      <c r="CZ35" s="54">
        <f t="shared" si="66"/>
        <v>5</v>
      </c>
      <c r="DA35" s="54">
        <f t="shared" si="66"/>
        <v>5</v>
      </c>
      <c r="DB35" s="54">
        <f t="shared" si="66"/>
        <v>5</v>
      </c>
      <c r="DC35" s="54">
        <f t="shared" si="67"/>
        <v>5</v>
      </c>
      <c r="DD35" s="54">
        <f t="shared" si="67"/>
        <v>5</v>
      </c>
      <c r="DE35" s="54">
        <f t="shared" si="68"/>
        <v>5</v>
      </c>
      <c r="DF35" s="54">
        <f t="shared" si="73"/>
        <v>5</v>
      </c>
      <c r="DG35" s="54">
        <f t="shared" si="74"/>
        <v>5</v>
      </c>
      <c r="DH35" s="54">
        <f t="shared" si="74"/>
        <v>5</v>
      </c>
      <c r="DI35" s="54">
        <f t="shared" si="74"/>
        <v>5</v>
      </c>
      <c r="DJ35" s="54">
        <f t="shared" si="74"/>
        <v>5</v>
      </c>
      <c r="DK35" s="54">
        <f t="shared" si="74"/>
        <v>5</v>
      </c>
      <c r="DL35" s="54">
        <f t="shared" si="74"/>
        <v>5</v>
      </c>
      <c r="DM35" s="54">
        <f t="shared" si="74"/>
        <v>5</v>
      </c>
      <c r="DN35" s="54">
        <f t="shared" si="74"/>
        <v>5</v>
      </c>
      <c r="DO35" s="54">
        <f t="shared" si="75"/>
        <v>5</v>
      </c>
      <c r="DP35" s="54">
        <f t="shared" si="32"/>
        <v>5</v>
      </c>
      <c r="DQ35" s="54">
        <f t="shared" si="32"/>
        <v>5</v>
      </c>
      <c r="DR35" s="54">
        <f t="shared" si="32"/>
        <v>5</v>
      </c>
      <c r="DS35" s="54">
        <f t="shared" si="32"/>
        <v>5</v>
      </c>
      <c r="DT35" s="54">
        <f t="shared" si="32"/>
        <v>5</v>
      </c>
      <c r="DU35" s="54">
        <f t="shared" si="32"/>
        <v>5</v>
      </c>
      <c r="DV35" s="54">
        <f t="shared" si="32"/>
        <v>5</v>
      </c>
      <c r="DW35" s="54">
        <f t="shared" si="32"/>
        <v>5</v>
      </c>
    </row>
    <row r="36" spans="1:127" ht="21" x14ac:dyDescent="0.2">
      <c r="A36" s="16">
        <f>入力シート_1・1・ジクロロエチレン!Q13</f>
        <v>100</v>
      </c>
      <c r="B36" s="23" t="s">
        <v>72</v>
      </c>
      <c r="C36" s="494" t="s">
        <v>73</v>
      </c>
      <c r="D36" s="495"/>
      <c r="E36" s="492"/>
      <c r="F36" s="1" t="s">
        <v>60</v>
      </c>
      <c r="G36" s="25">
        <f>IF(A36="",10,A36)</f>
        <v>100</v>
      </c>
      <c r="H36" s="26"/>
      <c r="J36" s="51">
        <f t="shared" si="72"/>
        <v>100</v>
      </c>
      <c r="K36" s="54">
        <f t="shared" si="69"/>
        <v>100</v>
      </c>
      <c r="L36" s="54">
        <f t="shared" si="40"/>
        <v>100</v>
      </c>
      <c r="M36" s="54">
        <f t="shared" si="40"/>
        <v>100</v>
      </c>
      <c r="N36" s="54">
        <f t="shared" si="40"/>
        <v>100</v>
      </c>
      <c r="O36" s="54">
        <f t="shared" si="41"/>
        <v>100</v>
      </c>
      <c r="P36" s="54">
        <f t="shared" si="41"/>
        <v>100</v>
      </c>
      <c r="Q36" s="54">
        <f t="shared" si="41"/>
        <v>100</v>
      </c>
      <c r="R36" s="54">
        <f t="shared" si="42"/>
        <v>100</v>
      </c>
      <c r="S36" s="54">
        <f t="shared" si="42"/>
        <v>100</v>
      </c>
      <c r="T36" s="54">
        <f t="shared" si="42"/>
        <v>100</v>
      </c>
      <c r="U36" s="51">
        <f t="shared" si="70"/>
        <v>100</v>
      </c>
      <c r="V36" s="54">
        <f t="shared" si="71"/>
        <v>100</v>
      </c>
      <c r="W36" s="54">
        <f t="shared" si="71"/>
        <v>100</v>
      </c>
      <c r="X36" s="54">
        <f t="shared" si="71"/>
        <v>100</v>
      </c>
      <c r="Y36" s="54">
        <f t="shared" si="71"/>
        <v>100</v>
      </c>
      <c r="Z36" s="54">
        <f t="shared" si="71"/>
        <v>100</v>
      </c>
      <c r="AA36" s="54">
        <f t="shared" si="71"/>
        <v>100</v>
      </c>
      <c r="AB36" s="54">
        <f t="shared" si="71"/>
        <v>100</v>
      </c>
      <c r="AC36" s="54">
        <f t="shared" si="71"/>
        <v>100</v>
      </c>
      <c r="AD36" s="54">
        <f t="shared" si="71"/>
        <v>100</v>
      </c>
      <c r="AE36" s="54">
        <f t="shared" si="71"/>
        <v>100</v>
      </c>
      <c r="AF36" s="54">
        <f t="shared" si="71"/>
        <v>100</v>
      </c>
      <c r="AG36" s="54">
        <f t="shared" si="71"/>
        <v>100</v>
      </c>
      <c r="AH36" s="54">
        <f t="shared" si="44"/>
        <v>100</v>
      </c>
      <c r="AI36" s="54">
        <f t="shared" si="44"/>
        <v>100</v>
      </c>
      <c r="AJ36" s="54">
        <f t="shared" si="44"/>
        <v>100</v>
      </c>
      <c r="AK36" s="54">
        <f t="shared" si="45"/>
        <v>100</v>
      </c>
      <c r="AL36" s="54">
        <f t="shared" si="45"/>
        <v>100</v>
      </c>
      <c r="AM36" s="54">
        <f t="shared" si="45"/>
        <v>100</v>
      </c>
      <c r="AN36" s="54">
        <f t="shared" si="46"/>
        <v>100</v>
      </c>
      <c r="AO36" s="54">
        <f t="shared" si="46"/>
        <v>100</v>
      </c>
      <c r="AP36" s="54">
        <f t="shared" si="46"/>
        <v>100</v>
      </c>
      <c r="AQ36" s="54">
        <f t="shared" si="46"/>
        <v>100</v>
      </c>
      <c r="AR36" s="54">
        <f t="shared" si="46"/>
        <v>100</v>
      </c>
      <c r="AS36" s="54">
        <f t="shared" si="46"/>
        <v>100</v>
      </c>
      <c r="AT36" s="54">
        <f t="shared" si="46"/>
        <v>100</v>
      </c>
      <c r="AU36" s="54">
        <f t="shared" si="46"/>
        <v>100</v>
      </c>
      <c r="AV36" s="54">
        <f t="shared" si="46"/>
        <v>100</v>
      </c>
      <c r="AW36" s="54">
        <f t="shared" si="46"/>
        <v>100</v>
      </c>
      <c r="AX36" s="54">
        <f t="shared" si="46"/>
        <v>100</v>
      </c>
      <c r="AY36" s="54">
        <f t="shared" si="46"/>
        <v>100</v>
      </c>
      <c r="AZ36" s="54">
        <f t="shared" si="46"/>
        <v>100</v>
      </c>
      <c r="BA36" s="54">
        <f t="shared" si="46"/>
        <v>100</v>
      </c>
      <c r="BB36" s="54">
        <f t="shared" si="46"/>
        <v>100</v>
      </c>
      <c r="BC36" s="54">
        <f t="shared" si="46"/>
        <v>100</v>
      </c>
      <c r="BD36" s="54">
        <f t="shared" si="47"/>
        <v>100</v>
      </c>
      <c r="BE36" s="54">
        <f t="shared" si="47"/>
        <v>100</v>
      </c>
      <c r="BF36" s="54">
        <f t="shared" si="47"/>
        <v>100</v>
      </c>
      <c r="BG36" s="54">
        <f t="shared" si="48"/>
        <v>100</v>
      </c>
      <c r="BH36" s="54">
        <f t="shared" si="48"/>
        <v>100</v>
      </c>
      <c r="BI36" s="54">
        <f t="shared" si="49"/>
        <v>100</v>
      </c>
      <c r="BJ36" s="54">
        <f t="shared" si="49"/>
        <v>100</v>
      </c>
      <c r="BK36" s="54">
        <f t="shared" si="50"/>
        <v>100</v>
      </c>
      <c r="BL36" s="54">
        <f t="shared" si="51"/>
        <v>100</v>
      </c>
      <c r="BM36" s="54">
        <f t="shared" si="51"/>
        <v>100</v>
      </c>
      <c r="BN36" s="54">
        <f t="shared" si="51"/>
        <v>100</v>
      </c>
      <c r="BO36" s="54">
        <f t="shared" si="51"/>
        <v>100</v>
      </c>
      <c r="BP36" s="54">
        <f t="shared" si="52"/>
        <v>100</v>
      </c>
      <c r="BQ36" s="54">
        <f t="shared" si="53"/>
        <v>100</v>
      </c>
      <c r="BR36" s="54">
        <f t="shared" si="53"/>
        <v>100</v>
      </c>
      <c r="BS36" s="54">
        <f t="shared" si="53"/>
        <v>100</v>
      </c>
      <c r="BT36" s="54">
        <f t="shared" si="53"/>
        <v>100</v>
      </c>
      <c r="BU36" s="54">
        <f t="shared" si="54"/>
        <v>100</v>
      </c>
      <c r="BV36" s="54">
        <f t="shared" si="55"/>
        <v>100</v>
      </c>
      <c r="BW36" s="54">
        <f t="shared" si="56"/>
        <v>100</v>
      </c>
      <c r="BX36" s="54">
        <f t="shared" si="56"/>
        <v>100</v>
      </c>
      <c r="BY36" s="54">
        <f t="shared" si="57"/>
        <v>100</v>
      </c>
      <c r="BZ36" s="54">
        <f t="shared" si="57"/>
        <v>100</v>
      </c>
      <c r="CA36" s="54">
        <f t="shared" si="57"/>
        <v>100</v>
      </c>
      <c r="CB36" s="54">
        <f t="shared" si="57"/>
        <v>100</v>
      </c>
      <c r="CC36" s="54">
        <f t="shared" si="58"/>
        <v>100</v>
      </c>
      <c r="CD36" s="54">
        <f t="shared" si="58"/>
        <v>100</v>
      </c>
      <c r="CE36" s="54">
        <f t="shared" si="59"/>
        <v>100</v>
      </c>
      <c r="CF36" s="54">
        <f t="shared" si="60"/>
        <v>100</v>
      </c>
      <c r="CG36" s="54">
        <f t="shared" si="61"/>
        <v>100</v>
      </c>
      <c r="CH36" s="54">
        <f t="shared" si="62"/>
        <v>100</v>
      </c>
      <c r="CI36" s="54">
        <f t="shared" si="62"/>
        <v>100</v>
      </c>
      <c r="CJ36" s="54">
        <f t="shared" si="62"/>
        <v>100</v>
      </c>
      <c r="CK36" s="54">
        <f t="shared" si="62"/>
        <v>100</v>
      </c>
      <c r="CL36" s="54">
        <f t="shared" si="62"/>
        <v>100</v>
      </c>
      <c r="CM36" s="54">
        <f t="shared" si="62"/>
        <v>100</v>
      </c>
      <c r="CN36" s="54">
        <f t="shared" si="62"/>
        <v>100</v>
      </c>
      <c r="CO36" s="54">
        <f t="shared" si="62"/>
        <v>100</v>
      </c>
      <c r="CP36" s="54">
        <f t="shared" si="62"/>
        <v>100</v>
      </c>
      <c r="CQ36" s="54">
        <f t="shared" si="62"/>
        <v>100</v>
      </c>
      <c r="CR36" s="54">
        <f t="shared" si="63"/>
        <v>100</v>
      </c>
      <c r="CS36" s="54">
        <f t="shared" si="63"/>
        <v>100</v>
      </c>
      <c r="CT36" s="54">
        <f t="shared" si="64"/>
        <v>100</v>
      </c>
      <c r="CU36" s="54">
        <f t="shared" si="64"/>
        <v>100</v>
      </c>
      <c r="CV36" s="54">
        <f t="shared" si="65"/>
        <v>100</v>
      </c>
      <c r="CW36" s="54">
        <f t="shared" si="65"/>
        <v>100</v>
      </c>
      <c r="CX36" s="54">
        <f t="shared" si="66"/>
        <v>100</v>
      </c>
      <c r="CY36" s="54">
        <f t="shared" si="66"/>
        <v>100</v>
      </c>
      <c r="CZ36" s="54">
        <f t="shared" si="66"/>
        <v>100</v>
      </c>
      <c r="DA36" s="54">
        <f t="shared" si="66"/>
        <v>100</v>
      </c>
      <c r="DB36" s="54">
        <f t="shared" si="66"/>
        <v>100</v>
      </c>
      <c r="DC36" s="54">
        <f t="shared" si="67"/>
        <v>100</v>
      </c>
      <c r="DD36" s="54">
        <f t="shared" si="67"/>
        <v>100</v>
      </c>
      <c r="DE36" s="54">
        <f t="shared" si="68"/>
        <v>100</v>
      </c>
      <c r="DF36" s="54">
        <f t="shared" si="73"/>
        <v>100</v>
      </c>
      <c r="DG36" s="54">
        <f t="shared" si="74"/>
        <v>100</v>
      </c>
      <c r="DH36" s="54">
        <f t="shared" si="74"/>
        <v>100</v>
      </c>
      <c r="DI36" s="54">
        <f t="shared" si="74"/>
        <v>100</v>
      </c>
      <c r="DJ36" s="54">
        <f t="shared" si="74"/>
        <v>100</v>
      </c>
      <c r="DK36" s="54">
        <f t="shared" si="74"/>
        <v>100</v>
      </c>
      <c r="DL36" s="54">
        <f t="shared" si="74"/>
        <v>100</v>
      </c>
      <c r="DM36" s="54">
        <f t="shared" si="74"/>
        <v>100</v>
      </c>
      <c r="DN36" s="54">
        <f t="shared" si="74"/>
        <v>100</v>
      </c>
      <c r="DO36" s="54">
        <f t="shared" si="75"/>
        <v>100</v>
      </c>
      <c r="DP36" s="54">
        <f t="shared" si="32"/>
        <v>100</v>
      </c>
      <c r="DQ36" s="54">
        <f t="shared" si="32"/>
        <v>100</v>
      </c>
      <c r="DR36" s="54">
        <f t="shared" si="32"/>
        <v>100</v>
      </c>
      <c r="DS36" s="54">
        <f t="shared" si="32"/>
        <v>100</v>
      </c>
      <c r="DT36" s="54">
        <f t="shared" si="32"/>
        <v>100</v>
      </c>
      <c r="DU36" s="54">
        <f t="shared" si="32"/>
        <v>100</v>
      </c>
      <c r="DV36" s="54">
        <f t="shared" si="32"/>
        <v>100</v>
      </c>
      <c r="DW36" s="54">
        <f t="shared" si="32"/>
        <v>100</v>
      </c>
    </row>
    <row r="37" spans="1:127" ht="20.5" x14ac:dyDescent="0.2">
      <c r="A37" s="16">
        <f>入力シート_1・1・ジクロロエチレン!Q14</f>
        <v>10</v>
      </c>
      <c r="B37" s="23" t="s">
        <v>74</v>
      </c>
      <c r="C37" s="494" t="s">
        <v>75</v>
      </c>
      <c r="D37" s="495"/>
      <c r="E37" s="492"/>
      <c r="F37" s="1" t="s">
        <v>60</v>
      </c>
      <c r="G37" s="25">
        <f>IF(A37="",1,A37)</f>
        <v>10</v>
      </c>
      <c r="J37" s="51">
        <f t="shared" si="72"/>
        <v>10</v>
      </c>
      <c r="K37" s="54">
        <f t="shared" si="69"/>
        <v>10</v>
      </c>
      <c r="L37" s="54">
        <f t="shared" si="40"/>
        <v>10</v>
      </c>
      <c r="M37" s="54">
        <f t="shared" si="40"/>
        <v>10</v>
      </c>
      <c r="N37" s="54">
        <f t="shared" si="40"/>
        <v>10</v>
      </c>
      <c r="O37" s="54">
        <f t="shared" si="41"/>
        <v>10</v>
      </c>
      <c r="P37" s="54">
        <f t="shared" si="41"/>
        <v>10</v>
      </c>
      <c r="Q37" s="54">
        <f t="shared" si="41"/>
        <v>10</v>
      </c>
      <c r="R37" s="54">
        <f t="shared" si="42"/>
        <v>10</v>
      </c>
      <c r="S37" s="54">
        <f t="shared" si="42"/>
        <v>10</v>
      </c>
      <c r="T37" s="54">
        <f t="shared" si="42"/>
        <v>10</v>
      </c>
      <c r="U37" s="51">
        <f t="shared" si="70"/>
        <v>10</v>
      </c>
      <c r="V37" s="54">
        <f t="shared" si="71"/>
        <v>10</v>
      </c>
      <c r="W37" s="54">
        <f t="shared" si="71"/>
        <v>10</v>
      </c>
      <c r="X37" s="54">
        <f t="shared" si="71"/>
        <v>10</v>
      </c>
      <c r="Y37" s="54">
        <f t="shared" si="71"/>
        <v>10</v>
      </c>
      <c r="Z37" s="54">
        <f t="shared" si="71"/>
        <v>10</v>
      </c>
      <c r="AA37" s="54">
        <f t="shared" si="71"/>
        <v>10</v>
      </c>
      <c r="AB37" s="54">
        <f t="shared" si="71"/>
        <v>10</v>
      </c>
      <c r="AC37" s="54">
        <f t="shared" si="71"/>
        <v>10</v>
      </c>
      <c r="AD37" s="54">
        <f t="shared" si="71"/>
        <v>10</v>
      </c>
      <c r="AE37" s="54">
        <f t="shared" si="71"/>
        <v>10</v>
      </c>
      <c r="AF37" s="54">
        <f t="shared" si="71"/>
        <v>10</v>
      </c>
      <c r="AG37" s="54">
        <f t="shared" si="71"/>
        <v>10</v>
      </c>
      <c r="AH37" s="54">
        <f t="shared" si="44"/>
        <v>10</v>
      </c>
      <c r="AI37" s="54">
        <f t="shared" si="44"/>
        <v>10</v>
      </c>
      <c r="AJ37" s="54">
        <f t="shared" si="44"/>
        <v>10</v>
      </c>
      <c r="AK37" s="54">
        <f t="shared" si="45"/>
        <v>10</v>
      </c>
      <c r="AL37" s="54">
        <f t="shared" si="45"/>
        <v>10</v>
      </c>
      <c r="AM37" s="54">
        <f t="shared" si="45"/>
        <v>10</v>
      </c>
      <c r="AN37" s="54">
        <f t="shared" si="46"/>
        <v>10</v>
      </c>
      <c r="AO37" s="54">
        <f t="shared" si="46"/>
        <v>10</v>
      </c>
      <c r="AP37" s="54">
        <f t="shared" si="46"/>
        <v>10</v>
      </c>
      <c r="AQ37" s="54">
        <f t="shared" si="46"/>
        <v>10</v>
      </c>
      <c r="AR37" s="54">
        <f t="shared" si="46"/>
        <v>10</v>
      </c>
      <c r="AS37" s="54">
        <f t="shared" si="46"/>
        <v>10</v>
      </c>
      <c r="AT37" s="54">
        <f t="shared" si="46"/>
        <v>10</v>
      </c>
      <c r="AU37" s="54">
        <f t="shared" si="46"/>
        <v>10</v>
      </c>
      <c r="AV37" s="54">
        <f t="shared" si="46"/>
        <v>10</v>
      </c>
      <c r="AW37" s="54">
        <f t="shared" si="46"/>
        <v>10</v>
      </c>
      <c r="AX37" s="54">
        <f t="shared" si="46"/>
        <v>10</v>
      </c>
      <c r="AY37" s="54">
        <f t="shared" si="46"/>
        <v>10</v>
      </c>
      <c r="AZ37" s="54">
        <f t="shared" si="46"/>
        <v>10</v>
      </c>
      <c r="BA37" s="54">
        <f t="shared" si="46"/>
        <v>10</v>
      </c>
      <c r="BB37" s="54">
        <f t="shared" si="46"/>
        <v>10</v>
      </c>
      <c r="BC37" s="54">
        <f t="shared" si="46"/>
        <v>10</v>
      </c>
      <c r="BD37" s="54">
        <f t="shared" si="47"/>
        <v>10</v>
      </c>
      <c r="BE37" s="54">
        <f t="shared" si="47"/>
        <v>10</v>
      </c>
      <c r="BF37" s="54">
        <f t="shared" si="47"/>
        <v>10</v>
      </c>
      <c r="BG37" s="54">
        <f t="shared" si="48"/>
        <v>10</v>
      </c>
      <c r="BH37" s="54">
        <f t="shared" si="48"/>
        <v>10</v>
      </c>
      <c r="BI37" s="54">
        <f t="shared" si="49"/>
        <v>10</v>
      </c>
      <c r="BJ37" s="54">
        <f t="shared" si="49"/>
        <v>10</v>
      </c>
      <c r="BK37" s="54">
        <f t="shared" si="50"/>
        <v>10</v>
      </c>
      <c r="BL37" s="54">
        <f t="shared" si="51"/>
        <v>10</v>
      </c>
      <c r="BM37" s="54">
        <f t="shared" si="51"/>
        <v>10</v>
      </c>
      <c r="BN37" s="54">
        <f t="shared" si="51"/>
        <v>10</v>
      </c>
      <c r="BO37" s="54">
        <f t="shared" si="51"/>
        <v>10</v>
      </c>
      <c r="BP37" s="54">
        <f t="shared" si="52"/>
        <v>10</v>
      </c>
      <c r="BQ37" s="54">
        <f t="shared" si="53"/>
        <v>10</v>
      </c>
      <c r="BR37" s="54">
        <f t="shared" si="53"/>
        <v>10</v>
      </c>
      <c r="BS37" s="54">
        <f t="shared" si="53"/>
        <v>10</v>
      </c>
      <c r="BT37" s="54">
        <f t="shared" si="53"/>
        <v>10</v>
      </c>
      <c r="BU37" s="54">
        <f t="shared" si="54"/>
        <v>10</v>
      </c>
      <c r="BV37" s="54">
        <f t="shared" si="55"/>
        <v>10</v>
      </c>
      <c r="BW37" s="54">
        <f t="shared" si="56"/>
        <v>10</v>
      </c>
      <c r="BX37" s="54">
        <f t="shared" si="56"/>
        <v>10</v>
      </c>
      <c r="BY37" s="54">
        <f t="shared" si="57"/>
        <v>10</v>
      </c>
      <c r="BZ37" s="54">
        <f t="shared" si="57"/>
        <v>10</v>
      </c>
      <c r="CA37" s="54">
        <f t="shared" si="57"/>
        <v>10</v>
      </c>
      <c r="CB37" s="54">
        <f t="shared" si="57"/>
        <v>10</v>
      </c>
      <c r="CC37" s="54">
        <f t="shared" si="58"/>
        <v>10</v>
      </c>
      <c r="CD37" s="54">
        <f t="shared" si="58"/>
        <v>10</v>
      </c>
      <c r="CE37" s="54">
        <f t="shared" si="59"/>
        <v>10</v>
      </c>
      <c r="CF37" s="54">
        <f t="shared" si="60"/>
        <v>10</v>
      </c>
      <c r="CG37" s="54">
        <f t="shared" si="61"/>
        <v>10</v>
      </c>
      <c r="CH37" s="54">
        <f t="shared" si="62"/>
        <v>10</v>
      </c>
      <c r="CI37" s="54">
        <f t="shared" si="62"/>
        <v>10</v>
      </c>
      <c r="CJ37" s="54">
        <f t="shared" si="62"/>
        <v>10</v>
      </c>
      <c r="CK37" s="54">
        <f t="shared" si="62"/>
        <v>10</v>
      </c>
      <c r="CL37" s="54">
        <f t="shared" si="62"/>
        <v>10</v>
      </c>
      <c r="CM37" s="54">
        <f t="shared" si="62"/>
        <v>10</v>
      </c>
      <c r="CN37" s="54">
        <f t="shared" si="62"/>
        <v>10</v>
      </c>
      <c r="CO37" s="54">
        <f t="shared" si="62"/>
        <v>10</v>
      </c>
      <c r="CP37" s="54">
        <f t="shared" si="62"/>
        <v>10</v>
      </c>
      <c r="CQ37" s="54">
        <f t="shared" si="62"/>
        <v>10</v>
      </c>
      <c r="CR37" s="54">
        <f t="shared" si="63"/>
        <v>10</v>
      </c>
      <c r="CS37" s="54">
        <f t="shared" si="63"/>
        <v>10</v>
      </c>
      <c r="CT37" s="54">
        <f t="shared" si="64"/>
        <v>10</v>
      </c>
      <c r="CU37" s="54">
        <f t="shared" si="64"/>
        <v>10</v>
      </c>
      <c r="CV37" s="54">
        <f t="shared" si="65"/>
        <v>10</v>
      </c>
      <c r="CW37" s="54">
        <f t="shared" si="65"/>
        <v>10</v>
      </c>
      <c r="CX37" s="54">
        <f t="shared" si="66"/>
        <v>10</v>
      </c>
      <c r="CY37" s="54">
        <f t="shared" si="66"/>
        <v>10</v>
      </c>
      <c r="CZ37" s="54">
        <f t="shared" si="66"/>
        <v>10</v>
      </c>
      <c r="DA37" s="54">
        <f t="shared" si="66"/>
        <v>10</v>
      </c>
      <c r="DB37" s="54">
        <f t="shared" si="66"/>
        <v>10</v>
      </c>
      <c r="DC37" s="54">
        <f t="shared" si="67"/>
        <v>10</v>
      </c>
      <c r="DD37" s="54">
        <f t="shared" si="67"/>
        <v>10</v>
      </c>
      <c r="DE37" s="54">
        <f t="shared" si="68"/>
        <v>10</v>
      </c>
      <c r="DF37" s="54">
        <f t="shared" si="73"/>
        <v>10</v>
      </c>
      <c r="DG37" s="54">
        <f t="shared" si="74"/>
        <v>10</v>
      </c>
      <c r="DH37" s="54">
        <f t="shared" si="74"/>
        <v>10</v>
      </c>
      <c r="DI37" s="54">
        <f t="shared" si="74"/>
        <v>10</v>
      </c>
      <c r="DJ37" s="54">
        <f t="shared" si="74"/>
        <v>10</v>
      </c>
      <c r="DK37" s="54">
        <f t="shared" si="74"/>
        <v>10</v>
      </c>
      <c r="DL37" s="54">
        <f t="shared" si="74"/>
        <v>10</v>
      </c>
      <c r="DM37" s="54">
        <f t="shared" si="74"/>
        <v>10</v>
      </c>
      <c r="DN37" s="54">
        <f t="shared" si="74"/>
        <v>10</v>
      </c>
      <c r="DO37" s="54">
        <f t="shared" si="75"/>
        <v>10</v>
      </c>
      <c r="DP37" s="54">
        <f t="shared" si="32"/>
        <v>10</v>
      </c>
      <c r="DQ37" s="54">
        <f t="shared" si="32"/>
        <v>10</v>
      </c>
      <c r="DR37" s="54">
        <f t="shared" si="32"/>
        <v>10</v>
      </c>
      <c r="DS37" s="54">
        <f t="shared" si="32"/>
        <v>10</v>
      </c>
      <c r="DT37" s="54">
        <f t="shared" si="32"/>
        <v>10</v>
      </c>
      <c r="DU37" s="54">
        <f t="shared" si="32"/>
        <v>10</v>
      </c>
      <c r="DV37" s="54">
        <f t="shared" si="32"/>
        <v>10</v>
      </c>
      <c r="DW37" s="54">
        <f t="shared" si="32"/>
        <v>10</v>
      </c>
    </row>
    <row r="38" spans="1:127" ht="21" x14ac:dyDescent="0.2">
      <c r="A38" s="16">
        <f>+G37</f>
        <v>10</v>
      </c>
      <c r="B38" s="23" t="s">
        <v>76</v>
      </c>
      <c r="C38" s="494" t="s">
        <v>77</v>
      </c>
      <c r="D38" s="495"/>
      <c r="E38" s="492"/>
      <c r="F38" s="1" t="s">
        <v>60</v>
      </c>
      <c r="G38" s="25">
        <f>IF(A38="",1,A38)</f>
        <v>10</v>
      </c>
      <c r="J38" s="51">
        <f t="shared" si="72"/>
        <v>10</v>
      </c>
      <c r="K38" s="54">
        <f t="shared" si="69"/>
        <v>10</v>
      </c>
      <c r="L38" s="54">
        <f t="shared" si="40"/>
        <v>10</v>
      </c>
      <c r="M38" s="54">
        <f t="shared" si="40"/>
        <v>10</v>
      </c>
      <c r="N38" s="54">
        <f t="shared" si="40"/>
        <v>10</v>
      </c>
      <c r="O38" s="54">
        <f t="shared" si="41"/>
        <v>10</v>
      </c>
      <c r="P38" s="54">
        <f t="shared" si="41"/>
        <v>10</v>
      </c>
      <c r="Q38" s="54">
        <f t="shared" si="41"/>
        <v>10</v>
      </c>
      <c r="R38" s="54">
        <f t="shared" si="42"/>
        <v>10</v>
      </c>
      <c r="S38" s="54">
        <f t="shared" si="42"/>
        <v>10</v>
      </c>
      <c r="T38" s="54">
        <f t="shared" si="42"/>
        <v>10</v>
      </c>
      <c r="U38" s="51">
        <f t="shared" si="70"/>
        <v>10</v>
      </c>
      <c r="V38" s="54">
        <f t="shared" si="71"/>
        <v>10</v>
      </c>
      <c r="W38" s="54">
        <f t="shared" si="71"/>
        <v>10</v>
      </c>
      <c r="X38" s="54">
        <f t="shared" si="71"/>
        <v>10</v>
      </c>
      <c r="Y38" s="54">
        <f t="shared" si="71"/>
        <v>10</v>
      </c>
      <c r="Z38" s="54">
        <f t="shared" si="71"/>
        <v>10</v>
      </c>
      <c r="AA38" s="54">
        <f t="shared" si="71"/>
        <v>10</v>
      </c>
      <c r="AB38" s="54">
        <f t="shared" si="71"/>
        <v>10</v>
      </c>
      <c r="AC38" s="54">
        <f t="shared" si="71"/>
        <v>10</v>
      </c>
      <c r="AD38" s="54">
        <f t="shared" si="71"/>
        <v>10</v>
      </c>
      <c r="AE38" s="54">
        <f t="shared" si="71"/>
        <v>10</v>
      </c>
      <c r="AF38" s="54">
        <f t="shared" si="71"/>
        <v>10</v>
      </c>
      <c r="AG38" s="54">
        <f t="shared" si="71"/>
        <v>10</v>
      </c>
      <c r="AH38" s="54">
        <f t="shared" si="44"/>
        <v>10</v>
      </c>
      <c r="AI38" s="54">
        <f t="shared" si="44"/>
        <v>10</v>
      </c>
      <c r="AJ38" s="54">
        <f t="shared" si="44"/>
        <v>10</v>
      </c>
      <c r="AK38" s="54">
        <f t="shared" si="45"/>
        <v>10</v>
      </c>
      <c r="AL38" s="54">
        <f t="shared" si="45"/>
        <v>10</v>
      </c>
      <c r="AM38" s="54">
        <f t="shared" si="45"/>
        <v>10</v>
      </c>
      <c r="AN38" s="54">
        <f t="shared" si="46"/>
        <v>10</v>
      </c>
      <c r="AO38" s="54">
        <f t="shared" si="46"/>
        <v>10</v>
      </c>
      <c r="AP38" s="54">
        <f t="shared" si="46"/>
        <v>10</v>
      </c>
      <c r="AQ38" s="54">
        <f t="shared" si="46"/>
        <v>10</v>
      </c>
      <c r="AR38" s="54">
        <f t="shared" si="46"/>
        <v>10</v>
      </c>
      <c r="AS38" s="54">
        <f t="shared" si="46"/>
        <v>10</v>
      </c>
      <c r="AT38" s="54">
        <f t="shared" si="46"/>
        <v>10</v>
      </c>
      <c r="AU38" s="54">
        <f t="shared" si="46"/>
        <v>10</v>
      </c>
      <c r="AV38" s="54">
        <f t="shared" si="46"/>
        <v>10</v>
      </c>
      <c r="AW38" s="54">
        <f t="shared" si="46"/>
        <v>10</v>
      </c>
      <c r="AX38" s="54">
        <f t="shared" si="46"/>
        <v>10</v>
      </c>
      <c r="AY38" s="54">
        <f t="shared" si="46"/>
        <v>10</v>
      </c>
      <c r="AZ38" s="54">
        <f t="shared" si="46"/>
        <v>10</v>
      </c>
      <c r="BA38" s="54">
        <f t="shared" si="46"/>
        <v>10</v>
      </c>
      <c r="BB38" s="54">
        <f t="shared" si="46"/>
        <v>10</v>
      </c>
      <c r="BC38" s="54">
        <f t="shared" si="46"/>
        <v>10</v>
      </c>
      <c r="BD38" s="54">
        <f t="shared" si="47"/>
        <v>10</v>
      </c>
      <c r="BE38" s="54">
        <f t="shared" si="47"/>
        <v>10</v>
      </c>
      <c r="BF38" s="54">
        <f t="shared" si="47"/>
        <v>10</v>
      </c>
      <c r="BG38" s="54">
        <f t="shared" si="48"/>
        <v>10</v>
      </c>
      <c r="BH38" s="54">
        <f t="shared" si="48"/>
        <v>10</v>
      </c>
      <c r="BI38" s="54">
        <f t="shared" si="49"/>
        <v>10</v>
      </c>
      <c r="BJ38" s="54">
        <f t="shared" si="49"/>
        <v>10</v>
      </c>
      <c r="BK38" s="54">
        <f t="shared" si="50"/>
        <v>10</v>
      </c>
      <c r="BL38" s="54">
        <f t="shared" si="51"/>
        <v>10</v>
      </c>
      <c r="BM38" s="54">
        <f t="shared" si="51"/>
        <v>10</v>
      </c>
      <c r="BN38" s="54">
        <f t="shared" si="51"/>
        <v>10</v>
      </c>
      <c r="BO38" s="54">
        <f t="shared" si="51"/>
        <v>10</v>
      </c>
      <c r="BP38" s="54">
        <f t="shared" si="52"/>
        <v>10</v>
      </c>
      <c r="BQ38" s="54">
        <f t="shared" si="53"/>
        <v>10</v>
      </c>
      <c r="BR38" s="54">
        <f t="shared" si="53"/>
        <v>10</v>
      </c>
      <c r="BS38" s="54">
        <f t="shared" si="53"/>
        <v>10</v>
      </c>
      <c r="BT38" s="54">
        <f t="shared" si="53"/>
        <v>10</v>
      </c>
      <c r="BU38" s="54">
        <f t="shared" si="54"/>
        <v>10</v>
      </c>
      <c r="BV38" s="54">
        <f t="shared" si="55"/>
        <v>10</v>
      </c>
      <c r="BW38" s="54">
        <f t="shared" si="56"/>
        <v>10</v>
      </c>
      <c r="BX38" s="54">
        <f t="shared" si="56"/>
        <v>10</v>
      </c>
      <c r="BY38" s="54">
        <f t="shared" si="57"/>
        <v>10</v>
      </c>
      <c r="BZ38" s="54">
        <f t="shared" si="57"/>
        <v>10</v>
      </c>
      <c r="CA38" s="54">
        <f t="shared" si="57"/>
        <v>10</v>
      </c>
      <c r="CB38" s="54">
        <f t="shared" si="57"/>
        <v>10</v>
      </c>
      <c r="CC38" s="54">
        <f t="shared" si="58"/>
        <v>10</v>
      </c>
      <c r="CD38" s="54">
        <f t="shared" si="58"/>
        <v>10</v>
      </c>
      <c r="CE38" s="54">
        <f t="shared" si="59"/>
        <v>10</v>
      </c>
      <c r="CF38" s="54">
        <f t="shared" si="60"/>
        <v>10</v>
      </c>
      <c r="CG38" s="54">
        <f t="shared" si="61"/>
        <v>10</v>
      </c>
      <c r="CH38" s="54">
        <f t="shared" si="62"/>
        <v>10</v>
      </c>
      <c r="CI38" s="54">
        <f t="shared" si="62"/>
        <v>10</v>
      </c>
      <c r="CJ38" s="54">
        <f t="shared" si="62"/>
        <v>10</v>
      </c>
      <c r="CK38" s="54">
        <f t="shared" si="62"/>
        <v>10</v>
      </c>
      <c r="CL38" s="54">
        <f t="shared" si="62"/>
        <v>10</v>
      </c>
      <c r="CM38" s="54">
        <f t="shared" si="62"/>
        <v>10</v>
      </c>
      <c r="CN38" s="54">
        <f t="shared" si="62"/>
        <v>10</v>
      </c>
      <c r="CO38" s="54">
        <f t="shared" si="62"/>
        <v>10</v>
      </c>
      <c r="CP38" s="54">
        <f t="shared" si="62"/>
        <v>10</v>
      </c>
      <c r="CQ38" s="54">
        <f t="shared" si="62"/>
        <v>10</v>
      </c>
      <c r="CR38" s="54">
        <f t="shared" si="63"/>
        <v>10</v>
      </c>
      <c r="CS38" s="54">
        <f t="shared" si="63"/>
        <v>10</v>
      </c>
      <c r="CT38" s="54">
        <f t="shared" si="64"/>
        <v>10</v>
      </c>
      <c r="CU38" s="54">
        <f t="shared" si="64"/>
        <v>10</v>
      </c>
      <c r="CV38" s="54">
        <f t="shared" si="65"/>
        <v>10</v>
      </c>
      <c r="CW38" s="54">
        <f t="shared" si="65"/>
        <v>10</v>
      </c>
      <c r="CX38" s="54">
        <f t="shared" si="66"/>
        <v>10</v>
      </c>
      <c r="CY38" s="54">
        <f t="shared" si="66"/>
        <v>10</v>
      </c>
      <c r="CZ38" s="54">
        <f t="shared" si="66"/>
        <v>10</v>
      </c>
      <c r="DA38" s="54">
        <f t="shared" si="66"/>
        <v>10</v>
      </c>
      <c r="DB38" s="54">
        <f t="shared" si="66"/>
        <v>10</v>
      </c>
      <c r="DC38" s="54">
        <f t="shared" si="67"/>
        <v>10</v>
      </c>
      <c r="DD38" s="54">
        <f t="shared" si="67"/>
        <v>10</v>
      </c>
      <c r="DE38" s="54">
        <f t="shared" si="68"/>
        <v>10</v>
      </c>
      <c r="DF38" s="54">
        <f t="shared" si="73"/>
        <v>10</v>
      </c>
      <c r="DG38" s="54">
        <f t="shared" si="74"/>
        <v>10</v>
      </c>
      <c r="DH38" s="54">
        <f t="shared" si="74"/>
        <v>10</v>
      </c>
      <c r="DI38" s="54">
        <f t="shared" si="74"/>
        <v>10</v>
      </c>
      <c r="DJ38" s="54">
        <f t="shared" si="74"/>
        <v>10</v>
      </c>
      <c r="DK38" s="54">
        <f t="shared" si="74"/>
        <v>10</v>
      </c>
      <c r="DL38" s="54">
        <f t="shared" si="74"/>
        <v>10</v>
      </c>
      <c r="DM38" s="54">
        <f t="shared" si="74"/>
        <v>10</v>
      </c>
      <c r="DN38" s="54">
        <f t="shared" si="74"/>
        <v>10</v>
      </c>
      <c r="DO38" s="54">
        <f t="shared" si="75"/>
        <v>10</v>
      </c>
      <c r="DP38" s="54">
        <f t="shared" si="32"/>
        <v>10</v>
      </c>
      <c r="DQ38" s="54">
        <f t="shared" si="32"/>
        <v>10</v>
      </c>
      <c r="DR38" s="54">
        <f t="shared" si="32"/>
        <v>10</v>
      </c>
      <c r="DS38" s="54">
        <f t="shared" si="32"/>
        <v>10</v>
      </c>
      <c r="DT38" s="54">
        <f t="shared" si="32"/>
        <v>10</v>
      </c>
      <c r="DU38" s="54">
        <f t="shared" si="32"/>
        <v>10</v>
      </c>
      <c r="DV38" s="54">
        <f t="shared" si="32"/>
        <v>10</v>
      </c>
      <c r="DW38" s="54">
        <f t="shared" si="32"/>
        <v>10</v>
      </c>
    </row>
    <row r="39" spans="1:127" ht="18" x14ac:dyDescent="0.2">
      <c r="A39" s="27">
        <f>入力シート_1・1・ジクロロエチレン!Q19</f>
        <v>3.0000000000000001E-5</v>
      </c>
      <c r="B39" s="23" t="s">
        <v>78</v>
      </c>
      <c r="C39" s="494" t="s">
        <v>79</v>
      </c>
      <c r="D39" s="495"/>
      <c r="E39" s="492"/>
      <c r="F39" s="1" t="s">
        <v>80</v>
      </c>
      <c r="G39" s="28">
        <f>IF(A39="",0.000032,A39)</f>
        <v>3.0000000000000001E-5</v>
      </c>
      <c r="J39" s="51">
        <f t="shared" si="72"/>
        <v>3.0000000000000001E-5</v>
      </c>
      <c r="K39" s="54">
        <f t="shared" si="69"/>
        <v>3.0000000000000001E-5</v>
      </c>
      <c r="L39" s="54">
        <f t="shared" si="40"/>
        <v>3.0000000000000001E-5</v>
      </c>
      <c r="M39" s="54">
        <f t="shared" si="40"/>
        <v>3.0000000000000001E-5</v>
      </c>
      <c r="N39" s="54">
        <f t="shared" si="40"/>
        <v>3.0000000000000001E-5</v>
      </c>
      <c r="O39" s="54">
        <f t="shared" si="41"/>
        <v>3.0000000000000001E-5</v>
      </c>
      <c r="P39" s="54">
        <f t="shared" si="41"/>
        <v>3.0000000000000001E-5</v>
      </c>
      <c r="Q39" s="54">
        <f t="shared" si="41"/>
        <v>3.0000000000000001E-5</v>
      </c>
      <c r="R39" s="54">
        <f t="shared" si="42"/>
        <v>3.0000000000000001E-5</v>
      </c>
      <c r="S39" s="54">
        <f t="shared" si="42"/>
        <v>3.0000000000000001E-5</v>
      </c>
      <c r="T39" s="54">
        <f t="shared" si="42"/>
        <v>3.0000000000000001E-5</v>
      </c>
      <c r="U39" s="51">
        <f t="shared" si="70"/>
        <v>3.0000000000000001E-5</v>
      </c>
      <c r="V39" s="54">
        <f t="shared" si="71"/>
        <v>3.0000000000000001E-5</v>
      </c>
      <c r="W39" s="54">
        <f t="shared" si="71"/>
        <v>3.0000000000000001E-5</v>
      </c>
      <c r="X39" s="54">
        <f t="shared" si="71"/>
        <v>3.0000000000000001E-5</v>
      </c>
      <c r="Y39" s="54">
        <f t="shared" si="71"/>
        <v>3.0000000000000001E-5</v>
      </c>
      <c r="Z39" s="54">
        <f t="shared" si="71"/>
        <v>3.0000000000000001E-5</v>
      </c>
      <c r="AA39" s="54">
        <f t="shared" si="71"/>
        <v>3.0000000000000001E-5</v>
      </c>
      <c r="AB39" s="54">
        <f t="shared" si="71"/>
        <v>3.0000000000000001E-5</v>
      </c>
      <c r="AC39" s="54">
        <f t="shared" si="71"/>
        <v>3.0000000000000001E-5</v>
      </c>
      <c r="AD39" s="54">
        <f t="shared" si="71"/>
        <v>3.0000000000000001E-5</v>
      </c>
      <c r="AE39" s="54">
        <f t="shared" si="71"/>
        <v>3.0000000000000001E-5</v>
      </c>
      <c r="AF39" s="54">
        <f t="shared" si="71"/>
        <v>3.0000000000000001E-5</v>
      </c>
      <c r="AG39" s="54">
        <f t="shared" si="71"/>
        <v>3.0000000000000001E-5</v>
      </c>
      <c r="AH39" s="54">
        <f t="shared" si="44"/>
        <v>3.0000000000000001E-5</v>
      </c>
      <c r="AI39" s="54">
        <f t="shared" si="44"/>
        <v>3.0000000000000001E-5</v>
      </c>
      <c r="AJ39" s="54">
        <f t="shared" si="44"/>
        <v>3.0000000000000001E-5</v>
      </c>
      <c r="AK39" s="54">
        <f t="shared" si="45"/>
        <v>3.0000000000000001E-5</v>
      </c>
      <c r="AL39" s="54">
        <f t="shared" si="45"/>
        <v>3.0000000000000001E-5</v>
      </c>
      <c r="AM39" s="54">
        <f t="shared" si="45"/>
        <v>3.0000000000000001E-5</v>
      </c>
      <c r="AN39" s="54">
        <f t="shared" si="46"/>
        <v>3.0000000000000001E-5</v>
      </c>
      <c r="AO39" s="54">
        <f t="shared" si="46"/>
        <v>3.0000000000000001E-5</v>
      </c>
      <c r="AP39" s="54">
        <f t="shared" si="46"/>
        <v>3.0000000000000001E-5</v>
      </c>
      <c r="AQ39" s="54">
        <f t="shared" si="46"/>
        <v>3.0000000000000001E-5</v>
      </c>
      <c r="AR39" s="54">
        <f t="shared" si="46"/>
        <v>3.0000000000000001E-5</v>
      </c>
      <c r="AS39" s="54">
        <f t="shared" si="46"/>
        <v>3.0000000000000001E-5</v>
      </c>
      <c r="AT39" s="54">
        <f t="shared" si="46"/>
        <v>3.0000000000000001E-5</v>
      </c>
      <c r="AU39" s="54">
        <f t="shared" si="46"/>
        <v>3.0000000000000001E-5</v>
      </c>
      <c r="AV39" s="54">
        <f t="shared" si="46"/>
        <v>3.0000000000000001E-5</v>
      </c>
      <c r="AW39" s="54">
        <f t="shared" si="46"/>
        <v>3.0000000000000001E-5</v>
      </c>
      <c r="AX39" s="54">
        <f t="shared" si="46"/>
        <v>3.0000000000000001E-5</v>
      </c>
      <c r="AY39" s="54">
        <f t="shared" si="46"/>
        <v>3.0000000000000001E-5</v>
      </c>
      <c r="AZ39" s="54">
        <f t="shared" si="46"/>
        <v>3.0000000000000001E-5</v>
      </c>
      <c r="BA39" s="54">
        <f t="shared" si="46"/>
        <v>3.0000000000000001E-5</v>
      </c>
      <c r="BB39" s="54">
        <f t="shared" si="46"/>
        <v>3.0000000000000001E-5</v>
      </c>
      <c r="BC39" s="54">
        <f t="shared" si="46"/>
        <v>3.0000000000000001E-5</v>
      </c>
      <c r="BD39" s="54">
        <f t="shared" si="47"/>
        <v>3.0000000000000001E-5</v>
      </c>
      <c r="BE39" s="54">
        <f t="shared" si="47"/>
        <v>3.0000000000000001E-5</v>
      </c>
      <c r="BF39" s="54">
        <f t="shared" si="47"/>
        <v>3.0000000000000001E-5</v>
      </c>
      <c r="BG39" s="54">
        <f t="shared" si="48"/>
        <v>3.0000000000000001E-5</v>
      </c>
      <c r="BH39" s="54">
        <f t="shared" si="48"/>
        <v>3.0000000000000001E-5</v>
      </c>
      <c r="BI39" s="54">
        <f t="shared" si="49"/>
        <v>3.0000000000000001E-5</v>
      </c>
      <c r="BJ39" s="54">
        <f t="shared" si="49"/>
        <v>3.0000000000000001E-5</v>
      </c>
      <c r="BK39" s="54">
        <f t="shared" si="50"/>
        <v>3.0000000000000001E-5</v>
      </c>
      <c r="BL39" s="54">
        <f t="shared" si="51"/>
        <v>3.0000000000000001E-5</v>
      </c>
      <c r="BM39" s="54">
        <f t="shared" si="51"/>
        <v>3.0000000000000001E-5</v>
      </c>
      <c r="BN39" s="54">
        <f t="shared" si="51"/>
        <v>3.0000000000000001E-5</v>
      </c>
      <c r="BO39" s="54">
        <f t="shared" si="51"/>
        <v>3.0000000000000001E-5</v>
      </c>
      <c r="BP39" s="54">
        <f t="shared" si="52"/>
        <v>3.0000000000000001E-5</v>
      </c>
      <c r="BQ39" s="54">
        <f t="shared" si="53"/>
        <v>3.0000000000000001E-5</v>
      </c>
      <c r="BR39" s="54">
        <f t="shared" si="53"/>
        <v>3.0000000000000001E-5</v>
      </c>
      <c r="BS39" s="54">
        <f t="shared" si="53"/>
        <v>3.0000000000000001E-5</v>
      </c>
      <c r="BT39" s="54">
        <f t="shared" si="53"/>
        <v>3.0000000000000001E-5</v>
      </c>
      <c r="BU39" s="54">
        <f t="shared" si="54"/>
        <v>3.0000000000000001E-5</v>
      </c>
      <c r="BV39" s="54">
        <f t="shared" si="55"/>
        <v>3.0000000000000001E-5</v>
      </c>
      <c r="BW39" s="54">
        <f t="shared" si="56"/>
        <v>3.0000000000000001E-5</v>
      </c>
      <c r="BX39" s="54">
        <f t="shared" si="56"/>
        <v>3.0000000000000001E-5</v>
      </c>
      <c r="BY39" s="54">
        <f t="shared" si="57"/>
        <v>3.0000000000000001E-5</v>
      </c>
      <c r="BZ39" s="54">
        <f t="shared" si="57"/>
        <v>3.0000000000000001E-5</v>
      </c>
      <c r="CA39" s="54">
        <f t="shared" si="57"/>
        <v>3.0000000000000001E-5</v>
      </c>
      <c r="CB39" s="54">
        <f t="shared" si="57"/>
        <v>3.0000000000000001E-5</v>
      </c>
      <c r="CC39" s="54">
        <f t="shared" si="58"/>
        <v>3.0000000000000001E-5</v>
      </c>
      <c r="CD39" s="54">
        <f t="shared" si="58"/>
        <v>3.0000000000000001E-5</v>
      </c>
      <c r="CE39" s="54">
        <f t="shared" si="59"/>
        <v>3.0000000000000001E-5</v>
      </c>
      <c r="CF39" s="54">
        <f t="shared" si="60"/>
        <v>3.0000000000000001E-5</v>
      </c>
      <c r="CG39" s="54">
        <f t="shared" si="61"/>
        <v>3.0000000000000001E-5</v>
      </c>
      <c r="CH39" s="54">
        <f t="shared" si="62"/>
        <v>3.0000000000000001E-5</v>
      </c>
      <c r="CI39" s="54">
        <f t="shared" si="62"/>
        <v>3.0000000000000001E-5</v>
      </c>
      <c r="CJ39" s="54">
        <f t="shared" si="62"/>
        <v>3.0000000000000001E-5</v>
      </c>
      <c r="CK39" s="54">
        <f t="shared" si="62"/>
        <v>3.0000000000000001E-5</v>
      </c>
      <c r="CL39" s="54">
        <f t="shared" si="62"/>
        <v>3.0000000000000001E-5</v>
      </c>
      <c r="CM39" s="54">
        <f t="shared" si="62"/>
        <v>3.0000000000000001E-5</v>
      </c>
      <c r="CN39" s="54">
        <f t="shared" si="62"/>
        <v>3.0000000000000001E-5</v>
      </c>
      <c r="CO39" s="54">
        <f t="shared" si="62"/>
        <v>3.0000000000000001E-5</v>
      </c>
      <c r="CP39" s="54">
        <f t="shared" si="62"/>
        <v>3.0000000000000001E-5</v>
      </c>
      <c r="CQ39" s="54">
        <f t="shared" si="62"/>
        <v>3.0000000000000001E-5</v>
      </c>
      <c r="CR39" s="54">
        <f t="shared" si="63"/>
        <v>3.0000000000000001E-5</v>
      </c>
      <c r="CS39" s="54">
        <f t="shared" si="63"/>
        <v>3.0000000000000001E-5</v>
      </c>
      <c r="CT39" s="54">
        <f t="shared" si="64"/>
        <v>3.0000000000000001E-5</v>
      </c>
      <c r="CU39" s="54">
        <f t="shared" si="64"/>
        <v>3.0000000000000001E-5</v>
      </c>
      <c r="CV39" s="54">
        <f t="shared" si="65"/>
        <v>3.0000000000000001E-5</v>
      </c>
      <c r="CW39" s="54">
        <f t="shared" si="65"/>
        <v>3.0000000000000001E-5</v>
      </c>
      <c r="CX39" s="54">
        <f t="shared" si="66"/>
        <v>3.0000000000000001E-5</v>
      </c>
      <c r="CY39" s="54">
        <f t="shared" si="66"/>
        <v>3.0000000000000001E-5</v>
      </c>
      <c r="CZ39" s="54">
        <f t="shared" si="66"/>
        <v>3.0000000000000001E-5</v>
      </c>
      <c r="DA39" s="54">
        <f t="shared" si="66"/>
        <v>3.0000000000000001E-5</v>
      </c>
      <c r="DB39" s="54">
        <f t="shared" si="66"/>
        <v>3.0000000000000001E-5</v>
      </c>
      <c r="DC39" s="54">
        <f t="shared" si="67"/>
        <v>3.0000000000000001E-5</v>
      </c>
      <c r="DD39" s="54">
        <f t="shared" si="67"/>
        <v>3.0000000000000001E-5</v>
      </c>
      <c r="DE39" s="54">
        <f t="shared" si="68"/>
        <v>3.0000000000000001E-5</v>
      </c>
      <c r="DF39" s="54">
        <f t="shared" si="73"/>
        <v>3.0000000000000001E-5</v>
      </c>
      <c r="DG39" s="54">
        <f t="shared" si="74"/>
        <v>3.0000000000000001E-5</v>
      </c>
      <c r="DH39" s="54">
        <f t="shared" si="74"/>
        <v>3.0000000000000001E-5</v>
      </c>
      <c r="DI39" s="54">
        <f t="shared" si="74"/>
        <v>3.0000000000000001E-5</v>
      </c>
      <c r="DJ39" s="54">
        <f t="shared" si="74"/>
        <v>3.0000000000000001E-5</v>
      </c>
      <c r="DK39" s="54">
        <f t="shared" si="74"/>
        <v>3.0000000000000001E-5</v>
      </c>
      <c r="DL39" s="54">
        <f t="shared" si="74"/>
        <v>3.0000000000000001E-5</v>
      </c>
      <c r="DM39" s="54">
        <f t="shared" si="74"/>
        <v>3.0000000000000001E-5</v>
      </c>
      <c r="DN39" s="54">
        <f t="shared" si="74"/>
        <v>3.0000000000000001E-5</v>
      </c>
      <c r="DO39" s="54">
        <f t="shared" si="75"/>
        <v>3.0000000000000001E-5</v>
      </c>
      <c r="DP39" s="54">
        <f t="shared" si="32"/>
        <v>3.0000000000000001E-5</v>
      </c>
      <c r="DQ39" s="54">
        <f t="shared" si="32"/>
        <v>3.0000000000000001E-5</v>
      </c>
      <c r="DR39" s="54">
        <f t="shared" si="32"/>
        <v>3.0000000000000001E-5</v>
      </c>
      <c r="DS39" s="54">
        <f t="shared" si="32"/>
        <v>3.0000000000000001E-5</v>
      </c>
      <c r="DT39" s="54">
        <f t="shared" si="32"/>
        <v>3.0000000000000001E-5</v>
      </c>
      <c r="DU39" s="54">
        <f t="shared" si="32"/>
        <v>3.0000000000000001E-5</v>
      </c>
      <c r="DV39" s="54">
        <f t="shared" si="32"/>
        <v>3.0000000000000001E-5</v>
      </c>
      <c r="DW39" s="54">
        <f t="shared" si="32"/>
        <v>3.0000000000000001E-5</v>
      </c>
    </row>
    <row r="40" spans="1:127" ht="18" x14ac:dyDescent="0.2">
      <c r="A40" s="16">
        <f>入力シート_1・1・ジクロロエチレン!G18</f>
        <v>5.0000000000000001E-3</v>
      </c>
      <c r="B40" s="23" t="s">
        <v>81</v>
      </c>
      <c r="C40" s="494" t="s">
        <v>82</v>
      </c>
      <c r="D40" s="495"/>
      <c r="E40" s="492"/>
      <c r="F40" s="1" t="s">
        <v>83</v>
      </c>
      <c r="G40" s="25">
        <f>IF(A40="",0.005,A40)</f>
        <v>5.0000000000000001E-3</v>
      </c>
      <c r="J40" s="51">
        <f t="shared" si="72"/>
        <v>5.0000000000000001E-3</v>
      </c>
      <c r="K40" s="54">
        <f t="shared" si="69"/>
        <v>5.0000000000000001E-3</v>
      </c>
      <c r="L40" s="54">
        <f t="shared" si="40"/>
        <v>5.0000000000000001E-3</v>
      </c>
      <c r="M40" s="54">
        <f t="shared" si="40"/>
        <v>5.0000000000000001E-3</v>
      </c>
      <c r="N40" s="54">
        <f t="shared" si="40"/>
        <v>5.0000000000000001E-3</v>
      </c>
      <c r="O40" s="54">
        <f t="shared" si="41"/>
        <v>5.0000000000000001E-3</v>
      </c>
      <c r="P40" s="54">
        <f t="shared" si="41"/>
        <v>5.0000000000000001E-3</v>
      </c>
      <c r="Q40" s="54">
        <f t="shared" si="41"/>
        <v>5.0000000000000001E-3</v>
      </c>
      <c r="R40" s="54">
        <f t="shared" si="42"/>
        <v>5.0000000000000001E-3</v>
      </c>
      <c r="S40" s="54">
        <f t="shared" si="42"/>
        <v>5.0000000000000001E-3</v>
      </c>
      <c r="T40" s="54">
        <f t="shared" si="42"/>
        <v>5.0000000000000001E-3</v>
      </c>
      <c r="U40" s="51">
        <f t="shared" si="70"/>
        <v>5.0000000000000001E-3</v>
      </c>
      <c r="V40" s="54">
        <f t="shared" si="71"/>
        <v>5.0000000000000001E-3</v>
      </c>
      <c r="W40" s="54">
        <f t="shared" si="71"/>
        <v>5.0000000000000001E-3</v>
      </c>
      <c r="X40" s="54">
        <f t="shared" si="71"/>
        <v>5.0000000000000001E-3</v>
      </c>
      <c r="Y40" s="54">
        <f t="shared" si="71"/>
        <v>5.0000000000000001E-3</v>
      </c>
      <c r="Z40" s="54">
        <f t="shared" si="71"/>
        <v>5.0000000000000001E-3</v>
      </c>
      <c r="AA40" s="54">
        <f t="shared" si="71"/>
        <v>5.0000000000000001E-3</v>
      </c>
      <c r="AB40" s="54">
        <f t="shared" si="71"/>
        <v>5.0000000000000001E-3</v>
      </c>
      <c r="AC40" s="54">
        <f t="shared" si="71"/>
        <v>5.0000000000000001E-3</v>
      </c>
      <c r="AD40" s="54">
        <f t="shared" si="71"/>
        <v>5.0000000000000001E-3</v>
      </c>
      <c r="AE40" s="54">
        <f t="shared" si="71"/>
        <v>5.0000000000000001E-3</v>
      </c>
      <c r="AF40" s="54">
        <f t="shared" si="71"/>
        <v>5.0000000000000001E-3</v>
      </c>
      <c r="AG40" s="54">
        <f t="shared" si="71"/>
        <v>5.0000000000000001E-3</v>
      </c>
      <c r="AH40" s="54">
        <f t="shared" si="44"/>
        <v>5.0000000000000001E-3</v>
      </c>
      <c r="AI40" s="54">
        <f t="shared" si="44"/>
        <v>5.0000000000000001E-3</v>
      </c>
      <c r="AJ40" s="54">
        <f t="shared" si="44"/>
        <v>5.0000000000000001E-3</v>
      </c>
      <c r="AK40" s="54">
        <f t="shared" si="45"/>
        <v>5.0000000000000001E-3</v>
      </c>
      <c r="AL40" s="54">
        <f t="shared" si="45"/>
        <v>5.0000000000000001E-3</v>
      </c>
      <c r="AM40" s="54">
        <f t="shared" si="45"/>
        <v>5.0000000000000001E-3</v>
      </c>
      <c r="AN40" s="54">
        <f t="shared" si="46"/>
        <v>5.0000000000000001E-3</v>
      </c>
      <c r="AO40" s="54">
        <f t="shared" si="46"/>
        <v>5.0000000000000001E-3</v>
      </c>
      <c r="AP40" s="54">
        <f t="shared" si="46"/>
        <v>5.0000000000000001E-3</v>
      </c>
      <c r="AQ40" s="54">
        <f t="shared" si="46"/>
        <v>5.0000000000000001E-3</v>
      </c>
      <c r="AR40" s="54">
        <f t="shared" si="46"/>
        <v>5.0000000000000001E-3</v>
      </c>
      <c r="AS40" s="54">
        <f t="shared" si="46"/>
        <v>5.0000000000000001E-3</v>
      </c>
      <c r="AT40" s="54">
        <f t="shared" si="46"/>
        <v>5.0000000000000001E-3</v>
      </c>
      <c r="AU40" s="54">
        <f t="shared" si="46"/>
        <v>5.0000000000000001E-3</v>
      </c>
      <c r="AV40" s="54">
        <f t="shared" si="46"/>
        <v>5.0000000000000001E-3</v>
      </c>
      <c r="AW40" s="54">
        <f t="shared" si="46"/>
        <v>5.0000000000000001E-3</v>
      </c>
      <c r="AX40" s="54">
        <f t="shared" si="46"/>
        <v>5.0000000000000001E-3</v>
      </c>
      <c r="AY40" s="54">
        <f t="shared" si="46"/>
        <v>5.0000000000000001E-3</v>
      </c>
      <c r="AZ40" s="54">
        <f t="shared" si="46"/>
        <v>5.0000000000000001E-3</v>
      </c>
      <c r="BA40" s="54">
        <f t="shared" si="46"/>
        <v>5.0000000000000001E-3</v>
      </c>
      <c r="BB40" s="54">
        <f t="shared" si="46"/>
        <v>5.0000000000000001E-3</v>
      </c>
      <c r="BC40" s="54">
        <f t="shared" si="46"/>
        <v>5.0000000000000001E-3</v>
      </c>
      <c r="BD40" s="54">
        <f t="shared" si="47"/>
        <v>5.0000000000000001E-3</v>
      </c>
      <c r="BE40" s="54">
        <f t="shared" si="47"/>
        <v>5.0000000000000001E-3</v>
      </c>
      <c r="BF40" s="54">
        <f t="shared" si="47"/>
        <v>5.0000000000000001E-3</v>
      </c>
      <c r="BG40" s="54">
        <f t="shared" si="48"/>
        <v>5.0000000000000001E-3</v>
      </c>
      <c r="BH40" s="54">
        <f t="shared" si="48"/>
        <v>5.0000000000000001E-3</v>
      </c>
      <c r="BI40" s="54">
        <f t="shared" si="49"/>
        <v>5.0000000000000001E-3</v>
      </c>
      <c r="BJ40" s="54">
        <f t="shared" si="49"/>
        <v>5.0000000000000001E-3</v>
      </c>
      <c r="BK40" s="54">
        <f t="shared" si="50"/>
        <v>5.0000000000000001E-3</v>
      </c>
      <c r="BL40" s="54">
        <f t="shared" si="51"/>
        <v>5.0000000000000001E-3</v>
      </c>
      <c r="BM40" s="54">
        <f t="shared" si="51"/>
        <v>5.0000000000000001E-3</v>
      </c>
      <c r="BN40" s="54">
        <f t="shared" si="51"/>
        <v>5.0000000000000001E-3</v>
      </c>
      <c r="BO40" s="54">
        <f t="shared" si="51"/>
        <v>5.0000000000000001E-3</v>
      </c>
      <c r="BP40" s="54">
        <f t="shared" si="52"/>
        <v>5.0000000000000001E-3</v>
      </c>
      <c r="BQ40" s="54">
        <f t="shared" si="53"/>
        <v>5.0000000000000001E-3</v>
      </c>
      <c r="BR40" s="54">
        <f t="shared" si="53"/>
        <v>5.0000000000000001E-3</v>
      </c>
      <c r="BS40" s="54">
        <f t="shared" si="53"/>
        <v>5.0000000000000001E-3</v>
      </c>
      <c r="BT40" s="54">
        <f t="shared" si="53"/>
        <v>5.0000000000000001E-3</v>
      </c>
      <c r="BU40" s="54">
        <f t="shared" si="54"/>
        <v>5.0000000000000001E-3</v>
      </c>
      <c r="BV40" s="54">
        <f t="shared" si="55"/>
        <v>5.0000000000000001E-3</v>
      </c>
      <c r="BW40" s="54">
        <f t="shared" si="56"/>
        <v>5.0000000000000001E-3</v>
      </c>
      <c r="BX40" s="54">
        <f t="shared" si="56"/>
        <v>5.0000000000000001E-3</v>
      </c>
      <c r="BY40" s="54">
        <f t="shared" si="57"/>
        <v>5.0000000000000001E-3</v>
      </c>
      <c r="BZ40" s="54">
        <f t="shared" si="57"/>
        <v>5.0000000000000001E-3</v>
      </c>
      <c r="CA40" s="54">
        <f t="shared" si="57"/>
        <v>5.0000000000000001E-3</v>
      </c>
      <c r="CB40" s="54">
        <f t="shared" si="57"/>
        <v>5.0000000000000001E-3</v>
      </c>
      <c r="CC40" s="54">
        <f t="shared" si="58"/>
        <v>5.0000000000000001E-3</v>
      </c>
      <c r="CD40" s="54">
        <f t="shared" si="58"/>
        <v>5.0000000000000001E-3</v>
      </c>
      <c r="CE40" s="54">
        <f t="shared" si="59"/>
        <v>5.0000000000000001E-3</v>
      </c>
      <c r="CF40" s="54">
        <f t="shared" si="60"/>
        <v>5.0000000000000001E-3</v>
      </c>
      <c r="CG40" s="54">
        <f t="shared" si="61"/>
        <v>5.0000000000000001E-3</v>
      </c>
      <c r="CH40" s="54">
        <f t="shared" si="62"/>
        <v>5.0000000000000001E-3</v>
      </c>
      <c r="CI40" s="54">
        <f t="shared" si="62"/>
        <v>5.0000000000000001E-3</v>
      </c>
      <c r="CJ40" s="54">
        <f t="shared" si="62"/>
        <v>5.0000000000000001E-3</v>
      </c>
      <c r="CK40" s="54">
        <f t="shared" si="62"/>
        <v>5.0000000000000001E-3</v>
      </c>
      <c r="CL40" s="54">
        <f t="shared" si="62"/>
        <v>5.0000000000000001E-3</v>
      </c>
      <c r="CM40" s="54">
        <f t="shared" si="62"/>
        <v>5.0000000000000001E-3</v>
      </c>
      <c r="CN40" s="54">
        <f t="shared" si="62"/>
        <v>5.0000000000000001E-3</v>
      </c>
      <c r="CO40" s="54">
        <f t="shared" si="62"/>
        <v>5.0000000000000001E-3</v>
      </c>
      <c r="CP40" s="54">
        <f t="shared" si="62"/>
        <v>5.0000000000000001E-3</v>
      </c>
      <c r="CQ40" s="54">
        <f t="shared" si="62"/>
        <v>5.0000000000000001E-3</v>
      </c>
      <c r="CR40" s="54">
        <f t="shared" si="63"/>
        <v>5.0000000000000001E-3</v>
      </c>
      <c r="CS40" s="54">
        <f t="shared" si="63"/>
        <v>5.0000000000000001E-3</v>
      </c>
      <c r="CT40" s="54">
        <f t="shared" si="64"/>
        <v>5.0000000000000001E-3</v>
      </c>
      <c r="CU40" s="54">
        <f t="shared" si="64"/>
        <v>5.0000000000000001E-3</v>
      </c>
      <c r="CV40" s="54">
        <f t="shared" si="65"/>
        <v>5.0000000000000001E-3</v>
      </c>
      <c r="CW40" s="54">
        <f t="shared" si="65"/>
        <v>5.0000000000000001E-3</v>
      </c>
      <c r="CX40" s="54">
        <f t="shared" si="66"/>
        <v>5.0000000000000001E-3</v>
      </c>
      <c r="CY40" s="54">
        <f t="shared" si="66"/>
        <v>5.0000000000000001E-3</v>
      </c>
      <c r="CZ40" s="54">
        <f t="shared" si="66"/>
        <v>5.0000000000000001E-3</v>
      </c>
      <c r="DA40" s="54">
        <f t="shared" si="66"/>
        <v>5.0000000000000001E-3</v>
      </c>
      <c r="DB40" s="54">
        <f t="shared" si="66"/>
        <v>5.0000000000000001E-3</v>
      </c>
      <c r="DC40" s="54">
        <f t="shared" si="67"/>
        <v>5.0000000000000001E-3</v>
      </c>
      <c r="DD40" s="54">
        <f t="shared" si="67"/>
        <v>5.0000000000000001E-3</v>
      </c>
      <c r="DE40" s="54">
        <f t="shared" si="68"/>
        <v>5.0000000000000001E-3</v>
      </c>
      <c r="DF40" s="54">
        <f t="shared" si="73"/>
        <v>5.0000000000000001E-3</v>
      </c>
      <c r="DG40" s="54">
        <f t="shared" si="74"/>
        <v>5.0000000000000001E-3</v>
      </c>
      <c r="DH40" s="54">
        <f t="shared" si="74"/>
        <v>5.0000000000000001E-3</v>
      </c>
      <c r="DI40" s="54">
        <f t="shared" si="74"/>
        <v>5.0000000000000001E-3</v>
      </c>
      <c r="DJ40" s="54">
        <f t="shared" si="74"/>
        <v>5.0000000000000001E-3</v>
      </c>
      <c r="DK40" s="54">
        <f t="shared" si="74"/>
        <v>5.0000000000000001E-3</v>
      </c>
      <c r="DL40" s="54">
        <f t="shared" si="74"/>
        <v>5.0000000000000001E-3</v>
      </c>
      <c r="DM40" s="54">
        <f t="shared" si="74"/>
        <v>5.0000000000000001E-3</v>
      </c>
      <c r="DN40" s="54">
        <f t="shared" si="74"/>
        <v>5.0000000000000001E-3</v>
      </c>
      <c r="DO40" s="54">
        <f t="shared" si="75"/>
        <v>5.0000000000000001E-3</v>
      </c>
      <c r="DP40" s="54">
        <f t="shared" si="32"/>
        <v>5.0000000000000001E-3</v>
      </c>
      <c r="DQ40" s="54">
        <f t="shared" si="32"/>
        <v>5.0000000000000001E-3</v>
      </c>
      <c r="DR40" s="54">
        <f t="shared" si="32"/>
        <v>5.0000000000000001E-3</v>
      </c>
      <c r="DS40" s="54">
        <f t="shared" si="32"/>
        <v>5.0000000000000001E-3</v>
      </c>
      <c r="DT40" s="54">
        <f t="shared" si="32"/>
        <v>5.0000000000000001E-3</v>
      </c>
      <c r="DU40" s="54">
        <f t="shared" si="32"/>
        <v>5.0000000000000001E-3</v>
      </c>
      <c r="DV40" s="54">
        <f t="shared" si="32"/>
        <v>5.0000000000000001E-3</v>
      </c>
      <c r="DW40" s="54">
        <f t="shared" si="32"/>
        <v>5.0000000000000001E-3</v>
      </c>
    </row>
    <row r="41" spans="1:127" ht="18" x14ac:dyDescent="0.2">
      <c r="A41" s="16">
        <f>入力シート_1・1・ジクロロエチレン!Q20</f>
        <v>0.3</v>
      </c>
      <c r="B41" s="23" t="s">
        <v>137</v>
      </c>
      <c r="C41" s="494" t="s">
        <v>84</v>
      </c>
      <c r="D41" s="495"/>
      <c r="E41" s="492"/>
      <c r="F41" s="1" t="s">
        <v>85</v>
      </c>
      <c r="G41" s="25">
        <f>IF(A41="",0.2,A41)</f>
        <v>0.3</v>
      </c>
      <c r="J41" s="51">
        <f>G41</f>
        <v>0.3</v>
      </c>
      <c r="K41" s="54">
        <f t="shared" si="69"/>
        <v>0.3</v>
      </c>
      <c r="L41" s="54">
        <f t="shared" si="40"/>
        <v>0.3</v>
      </c>
      <c r="M41" s="54">
        <f t="shared" si="40"/>
        <v>0.3</v>
      </c>
      <c r="N41" s="54">
        <f t="shared" si="40"/>
        <v>0.3</v>
      </c>
      <c r="O41" s="54">
        <f t="shared" si="41"/>
        <v>0.3</v>
      </c>
      <c r="P41" s="54">
        <f t="shared" si="41"/>
        <v>0.3</v>
      </c>
      <c r="Q41" s="54">
        <f t="shared" si="41"/>
        <v>0.3</v>
      </c>
      <c r="R41" s="54">
        <f t="shared" si="42"/>
        <v>0.3</v>
      </c>
      <c r="S41" s="54">
        <f t="shared" si="42"/>
        <v>0.3</v>
      </c>
      <c r="T41" s="54">
        <f t="shared" si="42"/>
        <v>0.3</v>
      </c>
      <c r="U41" s="51">
        <f t="shared" si="70"/>
        <v>0.3</v>
      </c>
      <c r="V41" s="54">
        <f t="shared" si="71"/>
        <v>0.3</v>
      </c>
      <c r="W41" s="54">
        <f t="shared" si="71"/>
        <v>0.3</v>
      </c>
      <c r="X41" s="54">
        <f t="shared" si="71"/>
        <v>0.3</v>
      </c>
      <c r="Y41" s="54">
        <f t="shared" si="71"/>
        <v>0.3</v>
      </c>
      <c r="Z41" s="54">
        <f t="shared" si="71"/>
        <v>0.3</v>
      </c>
      <c r="AA41" s="54">
        <f t="shared" si="71"/>
        <v>0.3</v>
      </c>
      <c r="AB41" s="54">
        <f t="shared" si="71"/>
        <v>0.3</v>
      </c>
      <c r="AC41" s="54">
        <f t="shared" si="71"/>
        <v>0.3</v>
      </c>
      <c r="AD41" s="54">
        <f t="shared" si="71"/>
        <v>0.3</v>
      </c>
      <c r="AE41" s="54">
        <f t="shared" si="71"/>
        <v>0.3</v>
      </c>
      <c r="AF41" s="54">
        <f t="shared" si="71"/>
        <v>0.3</v>
      </c>
      <c r="AG41" s="54">
        <f t="shared" si="71"/>
        <v>0.3</v>
      </c>
      <c r="AH41" s="54">
        <f t="shared" si="44"/>
        <v>0.3</v>
      </c>
      <c r="AI41" s="54">
        <f t="shared" si="44"/>
        <v>0.3</v>
      </c>
      <c r="AJ41" s="54">
        <f t="shared" si="44"/>
        <v>0.3</v>
      </c>
      <c r="AK41" s="54">
        <f t="shared" si="45"/>
        <v>0.3</v>
      </c>
      <c r="AL41" s="54">
        <f t="shared" si="45"/>
        <v>0.3</v>
      </c>
      <c r="AM41" s="54">
        <f t="shared" si="45"/>
        <v>0.3</v>
      </c>
      <c r="AN41" s="54">
        <f t="shared" si="46"/>
        <v>0.3</v>
      </c>
      <c r="AO41" s="54">
        <f t="shared" si="46"/>
        <v>0.3</v>
      </c>
      <c r="AP41" s="54">
        <f t="shared" si="46"/>
        <v>0.3</v>
      </c>
      <c r="AQ41" s="54">
        <f t="shared" si="46"/>
        <v>0.3</v>
      </c>
      <c r="AR41" s="54">
        <f t="shared" si="46"/>
        <v>0.3</v>
      </c>
      <c r="AS41" s="54">
        <f t="shared" si="46"/>
        <v>0.3</v>
      </c>
      <c r="AT41" s="54">
        <f t="shared" si="46"/>
        <v>0.3</v>
      </c>
      <c r="AU41" s="54">
        <f t="shared" si="46"/>
        <v>0.3</v>
      </c>
      <c r="AV41" s="54">
        <f t="shared" si="46"/>
        <v>0.3</v>
      </c>
      <c r="AW41" s="54">
        <f t="shared" si="46"/>
        <v>0.3</v>
      </c>
      <c r="AX41" s="54">
        <f t="shared" si="46"/>
        <v>0.3</v>
      </c>
      <c r="AY41" s="54">
        <f t="shared" si="46"/>
        <v>0.3</v>
      </c>
      <c r="AZ41" s="54">
        <f t="shared" si="46"/>
        <v>0.3</v>
      </c>
      <c r="BA41" s="54">
        <f t="shared" si="46"/>
        <v>0.3</v>
      </c>
      <c r="BB41" s="54">
        <f t="shared" si="46"/>
        <v>0.3</v>
      </c>
      <c r="BC41" s="54">
        <f t="shared" si="46"/>
        <v>0.3</v>
      </c>
      <c r="BD41" s="54">
        <f t="shared" si="47"/>
        <v>0.3</v>
      </c>
      <c r="BE41" s="54">
        <f t="shared" si="47"/>
        <v>0.3</v>
      </c>
      <c r="BF41" s="54">
        <f t="shared" si="47"/>
        <v>0.3</v>
      </c>
      <c r="BG41" s="54">
        <f t="shared" si="48"/>
        <v>0.3</v>
      </c>
      <c r="BH41" s="54">
        <f t="shared" si="48"/>
        <v>0.3</v>
      </c>
      <c r="BI41" s="54">
        <f t="shared" si="49"/>
        <v>0.3</v>
      </c>
      <c r="BJ41" s="54">
        <f t="shared" si="49"/>
        <v>0.3</v>
      </c>
      <c r="BK41" s="54">
        <f t="shared" si="50"/>
        <v>0.3</v>
      </c>
      <c r="BL41" s="54">
        <f t="shared" si="51"/>
        <v>0.3</v>
      </c>
      <c r="BM41" s="54">
        <f t="shared" si="51"/>
        <v>0.3</v>
      </c>
      <c r="BN41" s="54">
        <f t="shared" si="51"/>
        <v>0.3</v>
      </c>
      <c r="BO41" s="54">
        <f t="shared" si="51"/>
        <v>0.3</v>
      </c>
      <c r="BP41" s="54">
        <f t="shared" si="52"/>
        <v>0.3</v>
      </c>
      <c r="BQ41" s="54">
        <f t="shared" si="53"/>
        <v>0.3</v>
      </c>
      <c r="BR41" s="54">
        <f t="shared" si="53"/>
        <v>0.3</v>
      </c>
      <c r="BS41" s="54">
        <f t="shared" si="53"/>
        <v>0.3</v>
      </c>
      <c r="BT41" s="54">
        <f t="shared" si="53"/>
        <v>0.3</v>
      </c>
      <c r="BU41" s="54">
        <f t="shared" si="54"/>
        <v>0.3</v>
      </c>
      <c r="BV41" s="54">
        <f t="shared" si="55"/>
        <v>0.3</v>
      </c>
      <c r="BW41" s="54">
        <f t="shared" si="56"/>
        <v>0.3</v>
      </c>
      <c r="BX41" s="54">
        <f t="shared" si="56"/>
        <v>0.3</v>
      </c>
      <c r="BY41" s="54">
        <f t="shared" si="57"/>
        <v>0.3</v>
      </c>
      <c r="BZ41" s="54">
        <f t="shared" si="57"/>
        <v>0.3</v>
      </c>
      <c r="CA41" s="54">
        <f t="shared" si="57"/>
        <v>0.3</v>
      </c>
      <c r="CB41" s="54">
        <f t="shared" si="57"/>
        <v>0.3</v>
      </c>
      <c r="CC41" s="54">
        <f t="shared" si="58"/>
        <v>0.3</v>
      </c>
      <c r="CD41" s="54">
        <f t="shared" si="58"/>
        <v>0.3</v>
      </c>
      <c r="CE41" s="54">
        <f t="shared" si="59"/>
        <v>0.3</v>
      </c>
      <c r="CF41" s="54">
        <f t="shared" si="60"/>
        <v>0.3</v>
      </c>
      <c r="CG41" s="54">
        <f t="shared" si="61"/>
        <v>0.3</v>
      </c>
      <c r="CH41" s="54">
        <f t="shared" si="62"/>
        <v>0.3</v>
      </c>
      <c r="CI41" s="54">
        <f t="shared" si="62"/>
        <v>0.3</v>
      </c>
      <c r="CJ41" s="54">
        <f t="shared" si="62"/>
        <v>0.3</v>
      </c>
      <c r="CK41" s="54">
        <f t="shared" si="62"/>
        <v>0.3</v>
      </c>
      <c r="CL41" s="54">
        <f t="shared" si="62"/>
        <v>0.3</v>
      </c>
      <c r="CM41" s="54">
        <f t="shared" si="62"/>
        <v>0.3</v>
      </c>
      <c r="CN41" s="54">
        <f t="shared" si="62"/>
        <v>0.3</v>
      </c>
      <c r="CO41" s="54">
        <f t="shared" si="62"/>
        <v>0.3</v>
      </c>
      <c r="CP41" s="54">
        <f t="shared" si="62"/>
        <v>0.3</v>
      </c>
      <c r="CQ41" s="54">
        <f t="shared" si="62"/>
        <v>0.3</v>
      </c>
      <c r="CR41" s="54">
        <f t="shared" si="63"/>
        <v>0.3</v>
      </c>
      <c r="CS41" s="54">
        <f t="shared" si="63"/>
        <v>0.3</v>
      </c>
      <c r="CT41" s="54">
        <f t="shared" si="64"/>
        <v>0.3</v>
      </c>
      <c r="CU41" s="54">
        <f t="shared" si="64"/>
        <v>0.3</v>
      </c>
      <c r="CV41" s="54">
        <f t="shared" si="65"/>
        <v>0.3</v>
      </c>
      <c r="CW41" s="54">
        <f t="shared" si="65"/>
        <v>0.3</v>
      </c>
      <c r="CX41" s="54">
        <f t="shared" si="66"/>
        <v>0.3</v>
      </c>
      <c r="CY41" s="54">
        <f t="shared" si="66"/>
        <v>0.3</v>
      </c>
      <c r="CZ41" s="54">
        <f t="shared" si="66"/>
        <v>0.3</v>
      </c>
      <c r="DA41" s="54">
        <f t="shared" si="66"/>
        <v>0.3</v>
      </c>
      <c r="DB41" s="54">
        <f t="shared" si="66"/>
        <v>0.3</v>
      </c>
      <c r="DC41" s="54">
        <f t="shared" si="67"/>
        <v>0.3</v>
      </c>
      <c r="DD41" s="54">
        <f t="shared" si="67"/>
        <v>0.3</v>
      </c>
      <c r="DE41" s="54">
        <f t="shared" si="68"/>
        <v>0.3</v>
      </c>
      <c r="DF41" s="54">
        <f t="shared" si="73"/>
        <v>0.3</v>
      </c>
      <c r="DG41" s="54">
        <f t="shared" si="74"/>
        <v>0.3</v>
      </c>
      <c r="DH41" s="54">
        <f t="shared" si="74"/>
        <v>0.3</v>
      </c>
      <c r="DI41" s="54">
        <f t="shared" si="74"/>
        <v>0.3</v>
      </c>
      <c r="DJ41" s="54">
        <f t="shared" si="74"/>
        <v>0.3</v>
      </c>
      <c r="DK41" s="54">
        <f t="shared" si="74"/>
        <v>0.3</v>
      </c>
      <c r="DL41" s="54">
        <f t="shared" si="74"/>
        <v>0.3</v>
      </c>
      <c r="DM41" s="54">
        <f t="shared" si="74"/>
        <v>0.3</v>
      </c>
      <c r="DN41" s="54">
        <f t="shared" si="74"/>
        <v>0.3</v>
      </c>
      <c r="DO41" s="54">
        <f t="shared" si="75"/>
        <v>0.3</v>
      </c>
      <c r="DP41" s="54">
        <f t="shared" si="32"/>
        <v>0.3</v>
      </c>
      <c r="DQ41" s="54">
        <f t="shared" si="32"/>
        <v>0.3</v>
      </c>
      <c r="DR41" s="54">
        <f t="shared" si="32"/>
        <v>0.3</v>
      </c>
      <c r="DS41" s="54">
        <f t="shared" si="32"/>
        <v>0.3</v>
      </c>
      <c r="DT41" s="54">
        <f t="shared" si="32"/>
        <v>0.3</v>
      </c>
      <c r="DU41" s="54">
        <f t="shared" si="32"/>
        <v>0.3</v>
      </c>
      <c r="DV41" s="54">
        <f t="shared" si="32"/>
        <v>0.3</v>
      </c>
      <c r="DW41" s="54">
        <f t="shared" si="32"/>
        <v>0.3</v>
      </c>
    </row>
    <row r="42" spans="1:127" ht="21" x14ac:dyDescent="0.2">
      <c r="A42" s="16">
        <f>IF(+入力シート_1・1・ジクロロエチレン!Q12="-",0,+入力シート_1・1・ジクロロエチレン!Q12)</f>
        <v>7.9</v>
      </c>
      <c r="B42" s="23" t="s">
        <v>86</v>
      </c>
      <c r="C42" s="494" t="s">
        <v>87</v>
      </c>
      <c r="D42" s="495"/>
      <c r="E42" s="492"/>
      <c r="F42" s="1" t="s">
        <v>67</v>
      </c>
      <c r="G42" s="29">
        <f>IF(A42="",7,A42)</f>
        <v>7.9</v>
      </c>
      <c r="J42" s="51">
        <f>G42</f>
        <v>7.9</v>
      </c>
      <c r="K42" s="54">
        <f t="shared" si="69"/>
        <v>7.9</v>
      </c>
      <c r="L42" s="54">
        <f t="shared" si="40"/>
        <v>7.9</v>
      </c>
      <c r="M42" s="54">
        <f t="shared" si="40"/>
        <v>7.9</v>
      </c>
      <c r="N42" s="54">
        <f t="shared" si="40"/>
        <v>7.9</v>
      </c>
      <c r="O42" s="54">
        <f t="shared" si="41"/>
        <v>7.9</v>
      </c>
      <c r="P42" s="54">
        <f t="shared" si="41"/>
        <v>7.9</v>
      </c>
      <c r="Q42" s="54">
        <f t="shared" si="41"/>
        <v>7.9</v>
      </c>
      <c r="R42" s="54">
        <f t="shared" si="42"/>
        <v>7.9</v>
      </c>
      <c r="S42" s="54">
        <f t="shared" si="42"/>
        <v>7.9</v>
      </c>
      <c r="T42" s="54">
        <f t="shared" si="42"/>
        <v>7.9</v>
      </c>
      <c r="U42" s="51">
        <f t="shared" si="70"/>
        <v>7.9</v>
      </c>
      <c r="V42" s="54">
        <f t="shared" si="71"/>
        <v>7.9</v>
      </c>
      <c r="W42" s="54">
        <f t="shared" si="71"/>
        <v>7.9</v>
      </c>
      <c r="X42" s="54">
        <f t="shared" si="71"/>
        <v>7.9</v>
      </c>
      <c r="Y42" s="54">
        <f t="shared" si="71"/>
        <v>7.9</v>
      </c>
      <c r="Z42" s="54">
        <f t="shared" si="71"/>
        <v>7.9</v>
      </c>
      <c r="AA42" s="54">
        <f t="shared" si="71"/>
        <v>7.9</v>
      </c>
      <c r="AB42" s="54">
        <f t="shared" si="71"/>
        <v>7.9</v>
      </c>
      <c r="AC42" s="54">
        <f t="shared" si="71"/>
        <v>7.9</v>
      </c>
      <c r="AD42" s="54">
        <f t="shared" si="71"/>
        <v>7.9</v>
      </c>
      <c r="AE42" s="54">
        <f t="shared" si="71"/>
        <v>7.9</v>
      </c>
      <c r="AF42" s="54">
        <f t="shared" si="71"/>
        <v>7.9</v>
      </c>
      <c r="AG42" s="54">
        <f t="shared" si="71"/>
        <v>7.9</v>
      </c>
      <c r="AH42" s="54">
        <f t="shared" si="44"/>
        <v>7.9</v>
      </c>
      <c r="AI42" s="54">
        <f t="shared" si="44"/>
        <v>7.9</v>
      </c>
      <c r="AJ42" s="54">
        <f t="shared" si="44"/>
        <v>7.9</v>
      </c>
      <c r="AK42" s="54">
        <f t="shared" si="45"/>
        <v>7.9</v>
      </c>
      <c r="AL42" s="54">
        <f t="shared" si="45"/>
        <v>7.9</v>
      </c>
      <c r="AM42" s="54">
        <f t="shared" si="45"/>
        <v>7.9</v>
      </c>
      <c r="AN42" s="54">
        <f t="shared" si="46"/>
        <v>7.9</v>
      </c>
      <c r="AO42" s="54">
        <f t="shared" si="46"/>
        <v>7.9</v>
      </c>
      <c r="AP42" s="54">
        <f t="shared" si="46"/>
        <v>7.9</v>
      </c>
      <c r="AQ42" s="54">
        <f t="shared" si="46"/>
        <v>7.9</v>
      </c>
      <c r="AR42" s="54">
        <f t="shared" si="46"/>
        <v>7.9</v>
      </c>
      <c r="AS42" s="54">
        <f t="shared" si="46"/>
        <v>7.9</v>
      </c>
      <c r="AT42" s="54">
        <f t="shared" si="46"/>
        <v>7.9</v>
      </c>
      <c r="AU42" s="54">
        <f t="shared" si="46"/>
        <v>7.9</v>
      </c>
      <c r="AV42" s="54">
        <f t="shared" si="46"/>
        <v>7.9</v>
      </c>
      <c r="AW42" s="54">
        <f t="shared" si="46"/>
        <v>7.9</v>
      </c>
      <c r="AX42" s="54">
        <f t="shared" si="46"/>
        <v>7.9</v>
      </c>
      <c r="AY42" s="54">
        <f t="shared" si="46"/>
        <v>7.9</v>
      </c>
      <c r="AZ42" s="54">
        <f t="shared" si="46"/>
        <v>7.9</v>
      </c>
      <c r="BA42" s="54">
        <f t="shared" si="46"/>
        <v>7.9</v>
      </c>
      <c r="BB42" s="54">
        <f t="shared" si="46"/>
        <v>7.9</v>
      </c>
      <c r="BC42" s="54">
        <f t="shared" si="46"/>
        <v>7.9</v>
      </c>
      <c r="BD42" s="54">
        <f t="shared" si="47"/>
        <v>7.9</v>
      </c>
      <c r="BE42" s="54">
        <f t="shared" si="47"/>
        <v>7.9</v>
      </c>
      <c r="BF42" s="54">
        <f t="shared" si="47"/>
        <v>7.9</v>
      </c>
      <c r="BG42" s="54">
        <f t="shared" si="48"/>
        <v>7.9</v>
      </c>
      <c r="BH42" s="54">
        <f t="shared" si="48"/>
        <v>7.9</v>
      </c>
      <c r="BI42" s="54">
        <f t="shared" si="49"/>
        <v>7.9</v>
      </c>
      <c r="BJ42" s="54">
        <f t="shared" si="49"/>
        <v>7.9</v>
      </c>
      <c r="BK42" s="54">
        <f t="shared" si="50"/>
        <v>7.9</v>
      </c>
      <c r="BL42" s="54">
        <f t="shared" si="51"/>
        <v>7.9</v>
      </c>
      <c r="BM42" s="54">
        <f t="shared" si="51"/>
        <v>7.9</v>
      </c>
      <c r="BN42" s="54">
        <f t="shared" si="51"/>
        <v>7.9</v>
      </c>
      <c r="BO42" s="54">
        <f t="shared" si="51"/>
        <v>7.9</v>
      </c>
      <c r="BP42" s="54">
        <f t="shared" si="52"/>
        <v>7.9</v>
      </c>
      <c r="BQ42" s="54">
        <f t="shared" si="53"/>
        <v>7.9</v>
      </c>
      <c r="BR42" s="54">
        <f t="shared" si="53"/>
        <v>7.9</v>
      </c>
      <c r="BS42" s="54">
        <f t="shared" si="53"/>
        <v>7.9</v>
      </c>
      <c r="BT42" s="54">
        <f t="shared" si="53"/>
        <v>7.9</v>
      </c>
      <c r="BU42" s="54">
        <f t="shared" si="54"/>
        <v>7.9</v>
      </c>
      <c r="BV42" s="54">
        <f t="shared" si="55"/>
        <v>7.9</v>
      </c>
      <c r="BW42" s="54">
        <f t="shared" si="56"/>
        <v>7.9</v>
      </c>
      <c r="BX42" s="54">
        <f t="shared" si="56"/>
        <v>7.9</v>
      </c>
      <c r="BY42" s="54">
        <f t="shared" si="57"/>
        <v>7.9</v>
      </c>
      <c r="BZ42" s="54">
        <f t="shared" si="57"/>
        <v>7.9</v>
      </c>
      <c r="CA42" s="54">
        <f t="shared" si="57"/>
        <v>7.9</v>
      </c>
      <c r="CB42" s="54">
        <f t="shared" si="57"/>
        <v>7.9</v>
      </c>
      <c r="CC42" s="54">
        <f t="shared" si="58"/>
        <v>7.9</v>
      </c>
      <c r="CD42" s="54">
        <f t="shared" si="58"/>
        <v>7.9</v>
      </c>
      <c r="CE42" s="54">
        <f t="shared" si="59"/>
        <v>7.9</v>
      </c>
      <c r="CF42" s="54">
        <f t="shared" si="60"/>
        <v>7.9</v>
      </c>
      <c r="CG42" s="54">
        <f t="shared" si="61"/>
        <v>7.9</v>
      </c>
      <c r="CH42" s="54">
        <f t="shared" si="62"/>
        <v>7.9</v>
      </c>
      <c r="CI42" s="54">
        <f t="shared" si="62"/>
        <v>7.9</v>
      </c>
      <c r="CJ42" s="54">
        <f t="shared" si="62"/>
        <v>7.9</v>
      </c>
      <c r="CK42" s="54">
        <f t="shared" si="62"/>
        <v>7.9</v>
      </c>
      <c r="CL42" s="54">
        <f t="shared" si="62"/>
        <v>7.9</v>
      </c>
      <c r="CM42" s="54">
        <f t="shared" si="62"/>
        <v>7.9</v>
      </c>
      <c r="CN42" s="54">
        <f t="shared" si="62"/>
        <v>7.9</v>
      </c>
      <c r="CO42" s="54">
        <f t="shared" si="62"/>
        <v>7.9</v>
      </c>
      <c r="CP42" s="54">
        <f t="shared" si="62"/>
        <v>7.9</v>
      </c>
      <c r="CQ42" s="54">
        <f t="shared" si="62"/>
        <v>7.9</v>
      </c>
      <c r="CR42" s="54">
        <f t="shared" si="63"/>
        <v>7.9</v>
      </c>
      <c r="CS42" s="54">
        <f t="shared" si="63"/>
        <v>7.9</v>
      </c>
      <c r="CT42" s="54">
        <f t="shared" si="64"/>
        <v>7.9</v>
      </c>
      <c r="CU42" s="54">
        <f t="shared" si="64"/>
        <v>7.9</v>
      </c>
      <c r="CV42" s="54">
        <f t="shared" si="65"/>
        <v>7.9</v>
      </c>
      <c r="CW42" s="54">
        <f t="shared" si="65"/>
        <v>7.9</v>
      </c>
      <c r="CX42" s="54">
        <f t="shared" si="66"/>
        <v>7.9</v>
      </c>
      <c r="CY42" s="54">
        <f t="shared" si="66"/>
        <v>7.9</v>
      </c>
      <c r="CZ42" s="54">
        <f t="shared" si="66"/>
        <v>7.9</v>
      </c>
      <c r="DA42" s="54">
        <f t="shared" si="66"/>
        <v>7.9</v>
      </c>
      <c r="DB42" s="54">
        <f t="shared" si="66"/>
        <v>7.9</v>
      </c>
      <c r="DC42" s="54">
        <f t="shared" si="67"/>
        <v>7.9</v>
      </c>
      <c r="DD42" s="54">
        <f t="shared" si="67"/>
        <v>7.9</v>
      </c>
      <c r="DE42" s="54">
        <f t="shared" si="68"/>
        <v>7.9</v>
      </c>
      <c r="DF42" s="54">
        <f t="shared" si="73"/>
        <v>7.9</v>
      </c>
      <c r="DG42" s="54">
        <f t="shared" si="74"/>
        <v>7.9</v>
      </c>
      <c r="DH42" s="54">
        <f t="shared" si="74"/>
        <v>7.9</v>
      </c>
      <c r="DI42" s="54">
        <f t="shared" si="74"/>
        <v>7.9</v>
      </c>
      <c r="DJ42" s="54">
        <f t="shared" si="74"/>
        <v>7.9</v>
      </c>
      <c r="DK42" s="54">
        <f t="shared" si="74"/>
        <v>7.9</v>
      </c>
      <c r="DL42" s="54">
        <f t="shared" si="74"/>
        <v>7.9</v>
      </c>
      <c r="DM42" s="54">
        <f t="shared" si="74"/>
        <v>7.9</v>
      </c>
      <c r="DN42" s="54">
        <f t="shared" si="74"/>
        <v>7.9</v>
      </c>
      <c r="DO42" s="54">
        <f t="shared" si="75"/>
        <v>7.9</v>
      </c>
      <c r="DP42" s="54">
        <f t="shared" si="32"/>
        <v>7.9</v>
      </c>
      <c r="DQ42" s="54">
        <f t="shared" si="32"/>
        <v>7.9</v>
      </c>
      <c r="DR42" s="54">
        <f t="shared" si="32"/>
        <v>7.9</v>
      </c>
      <c r="DS42" s="54">
        <f t="shared" si="32"/>
        <v>7.9</v>
      </c>
      <c r="DT42" s="54">
        <f t="shared" si="32"/>
        <v>7.9</v>
      </c>
      <c r="DU42" s="54">
        <f t="shared" si="32"/>
        <v>7.9</v>
      </c>
      <c r="DV42" s="54">
        <f t="shared" si="32"/>
        <v>7.9</v>
      </c>
      <c r="DW42" s="54">
        <f t="shared" si="32"/>
        <v>7.9</v>
      </c>
    </row>
    <row r="43" spans="1:127" ht="14" x14ac:dyDescent="0.3">
      <c r="A43" s="30">
        <f>入力シート_1・1・ジクロロエチレン!Q21</f>
        <v>0.4</v>
      </c>
      <c r="B43" s="31" t="s">
        <v>138</v>
      </c>
      <c r="C43" s="496" t="s">
        <v>126</v>
      </c>
      <c r="D43" s="496"/>
      <c r="E43" s="496"/>
      <c r="F43" s="292" t="s">
        <v>140</v>
      </c>
      <c r="G43" s="25">
        <f>IF(A43="",0.2,A43)</f>
        <v>0.4</v>
      </c>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36"/>
      <c r="BR43" s="36"/>
      <c r="BS43" s="36"/>
      <c r="BT43" s="36"/>
      <c r="BU43" s="36"/>
      <c r="BV43" s="36"/>
      <c r="BW43" s="36"/>
      <c r="BX43" s="36"/>
      <c r="BY43" s="36"/>
      <c r="BZ43" s="36"/>
      <c r="CA43" s="36"/>
      <c r="CB43" s="36"/>
      <c r="CC43" s="36"/>
      <c r="CD43" s="36"/>
      <c r="CE43" s="36"/>
      <c r="CF43" s="36"/>
      <c r="CG43" s="36"/>
      <c r="CH43" s="36"/>
      <c r="CI43" s="36"/>
      <c r="CJ43" s="36"/>
      <c r="CK43" s="36"/>
      <c r="CL43" s="36"/>
      <c r="CM43" s="36"/>
      <c r="CN43" s="36"/>
      <c r="CO43" s="36"/>
      <c r="CP43" s="36"/>
      <c r="CQ43" s="36"/>
      <c r="CR43" s="36"/>
      <c r="CS43" s="36"/>
      <c r="CT43" s="36"/>
      <c r="CU43" s="36"/>
      <c r="CV43" s="36"/>
      <c r="CW43" s="36"/>
      <c r="CX43" s="36"/>
      <c r="CY43" s="36"/>
      <c r="CZ43" s="36"/>
      <c r="DA43" s="36"/>
      <c r="DB43" s="36"/>
      <c r="DC43" s="36"/>
      <c r="DD43" s="36"/>
      <c r="DE43" s="36"/>
      <c r="DF43" s="36"/>
      <c r="DG43" s="36"/>
      <c r="DH43" s="36"/>
      <c r="DI43" s="36"/>
      <c r="DJ43" s="36"/>
      <c r="DK43" s="36"/>
      <c r="DL43" s="36"/>
      <c r="DM43" s="36"/>
      <c r="DN43" s="36"/>
      <c r="DO43" s="36"/>
      <c r="DP43" s="36"/>
      <c r="DQ43" s="36"/>
      <c r="DR43" s="36"/>
      <c r="DS43" s="36"/>
      <c r="DT43" s="36"/>
      <c r="DU43" s="36"/>
      <c r="DV43" s="36"/>
      <c r="DW43" s="36"/>
    </row>
    <row r="44" spans="1:127" ht="14" x14ac:dyDescent="0.3">
      <c r="A44" s="16">
        <f>入力シート_1・1・ジクロロエチレン!Q10</f>
        <v>3.5000000000000003E-2</v>
      </c>
      <c r="B44" s="32" t="s">
        <v>88</v>
      </c>
      <c r="C44" s="493" t="s">
        <v>89</v>
      </c>
      <c r="D44" s="493"/>
      <c r="E44" s="493"/>
      <c r="F44" s="291" t="s">
        <v>90</v>
      </c>
      <c r="G44" s="33">
        <f>IF(A44="",IF(G45*G46&gt;0,G45*G46,G43),A44)</f>
        <v>3.5000000000000003E-2</v>
      </c>
      <c r="J44" s="51">
        <f t="shared" ref="J44:J51" si="76">G44</f>
        <v>3.5000000000000003E-2</v>
      </c>
      <c r="K44" s="51">
        <f t="shared" ref="K44:N52" si="77">+J44</f>
        <v>3.5000000000000003E-2</v>
      </c>
      <c r="L44" s="51">
        <f t="shared" si="77"/>
        <v>3.5000000000000003E-2</v>
      </c>
      <c r="M44" s="51">
        <f t="shared" si="77"/>
        <v>3.5000000000000003E-2</v>
      </c>
      <c r="N44" s="51">
        <f t="shared" si="77"/>
        <v>3.5000000000000003E-2</v>
      </c>
      <c r="O44" s="51">
        <f t="shared" ref="O44:Q52" si="78">+J44</f>
        <v>3.5000000000000003E-2</v>
      </c>
      <c r="P44" s="51">
        <f t="shared" si="78"/>
        <v>3.5000000000000003E-2</v>
      </c>
      <c r="Q44" s="51">
        <f t="shared" si="78"/>
        <v>3.5000000000000003E-2</v>
      </c>
      <c r="R44" s="51">
        <f t="shared" ref="R44:T52" si="79">+L44</f>
        <v>3.5000000000000003E-2</v>
      </c>
      <c r="S44" s="51">
        <f t="shared" si="79"/>
        <v>3.5000000000000003E-2</v>
      </c>
      <c r="T44" s="51">
        <f t="shared" si="79"/>
        <v>3.5000000000000003E-2</v>
      </c>
      <c r="U44" s="51">
        <f t="shared" si="70"/>
        <v>3.5000000000000003E-2</v>
      </c>
      <c r="V44" s="51">
        <f>+U44</f>
        <v>3.5000000000000003E-2</v>
      </c>
      <c r="W44" s="51">
        <f t="shared" ref="W44:AG44" si="80">+V44</f>
        <v>3.5000000000000003E-2</v>
      </c>
      <c r="X44" s="51">
        <f t="shared" si="80"/>
        <v>3.5000000000000003E-2</v>
      </c>
      <c r="Y44" s="51">
        <f t="shared" si="80"/>
        <v>3.5000000000000003E-2</v>
      </c>
      <c r="Z44" s="51">
        <f t="shared" si="80"/>
        <v>3.5000000000000003E-2</v>
      </c>
      <c r="AA44" s="51">
        <f t="shared" si="80"/>
        <v>3.5000000000000003E-2</v>
      </c>
      <c r="AB44" s="51">
        <f t="shared" si="80"/>
        <v>3.5000000000000003E-2</v>
      </c>
      <c r="AC44" s="51">
        <f t="shared" si="80"/>
        <v>3.5000000000000003E-2</v>
      </c>
      <c r="AD44" s="51">
        <f t="shared" si="80"/>
        <v>3.5000000000000003E-2</v>
      </c>
      <c r="AE44" s="51">
        <f t="shared" si="80"/>
        <v>3.5000000000000003E-2</v>
      </c>
      <c r="AF44" s="51">
        <f t="shared" si="80"/>
        <v>3.5000000000000003E-2</v>
      </c>
      <c r="AG44" s="51">
        <f t="shared" si="80"/>
        <v>3.5000000000000003E-2</v>
      </c>
      <c r="AH44" s="51">
        <f t="shared" ref="AH44:AJ52" si="81">+AC44</f>
        <v>3.5000000000000003E-2</v>
      </c>
      <c r="AI44" s="51">
        <f t="shared" si="81"/>
        <v>3.5000000000000003E-2</v>
      </c>
      <c r="AJ44" s="51">
        <f t="shared" si="81"/>
        <v>3.5000000000000003E-2</v>
      </c>
      <c r="AK44" s="51">
        <f t="shared" ref="AK44:AM52" si="82">+AE44</f>
        <v>3.5000000000000003E-2</v>
      </c>
      <c r="AL44" s="51">
        <f t="shared" si="82"/>
        <v>3.5000000000000003E-2</v>
      </c>
      <c r="AM44" s="51">
        <f t="shared" si="82"/>
        <v>3.5000000000000003E-2</v>
      </c>
      <c r="AN44" s="51">
        <f t="shared" ref="AN44:BA52" si="83">+AM44</f>
        <v>3.5000000000000003E-2</v>
      </c>
      <c r="AO44" s="51">
        <f t="shared" si="83"/>
        <v>3.5000000000000003E-2</v>
      </c>
      <c r="AP44" s="51">
        <f t="shared" si="83"/>
        <v>3.5000000000000003E-2</v>
      </c>
      <c r="AQ44" s="51">
        <f t="shared" si="83"/>
        <v>3.5000000000000003E-2</v>
      </c>
      <c r="AR44" s="51">
        <f t="shared" si="83"/>
        <v>3.5000000000000003E-2</v>
      </c>
      <c r="AS44" s="51">
        <f t="shared" si="83"/>
        <v>3.5000000000000003E-2</v>
      </c>
      <c r="AT44" s="51">
        <f t="shared" si="83"/>
        <v>3.5000000000000003E-2</v>
      </c>
      <c r="AU44" s="51">
        <f t="shared" si="83"/>
        <v>3.5000000000000003E-2</v>
      </c>
      <c r="AV44" s="51">
        <f t="shared" si="83"/>
        <v>3.5000000000000003E-2</v>
      </c>
      <c r="AW44" s="51">
        <f t="shared" si="83"/>
        <v>3.5000000000000003E-2</v>
      </c>
      <c r="AX44" s="51">
        <f t="shared" si="83"/>
        <v>3.5000000000000003E-2</v>
      </c>
      <c r="AY44" s="51">
        <f t="shared" si="83"/>
        <v>3.5000000000000003E-2</v>
      </c>
      <c r="AZ44" s="51">
        <f t="shared" si="83"/>
        <v>3.5000000000000003E-2</v>
      </c>
      <c r="BA44" s="51">
        <f>+AZ44</f>
        <v>3.5000000000000003E-2</v>
      </c>
      <c r="BB44" s="51">
        <f t="shared" ref="BB44:BF52" si="84">+BA44</f>
        <v>3.5000000000000003E-2</v>
      </c>
      <c r="BC44" s="51">
        <f t="shared" si="84"/>
        <v>3.5000000000000003E-2</v>
      </c>
      <c r="BD44" s="51">
        <f t="shared" si="84"/>
        <v>3.5000000000000003E-2</v>
      </c>
      <c r="BE44" s="51">
        <f t="shared" si="84"/>
        <v>3.5000000000000003E-2</v>
      </c>
      <c r="BF44" s="51">
        <f t="shared" si="84"/>
        <v>3.5000000000000003E-2</v>
      </c>
      <c r="BG44" s="51">
        <f t="shared" ref="BG44:BH52" si="85">+BE44</f>
        <v>3.5000000000000003E-2</v>
      </c>
      <c r="BH44" s="51">
        <f t="shared" si="85"/>
        <v>3.5000000000000003E-2</v>
      </c>
      <c r="BI44" s="51">
        <f t="shared" ref="BI44:BJ52" si="86">+BH44</f>
        <v>3.5000000000000003E-2</v>
      </c>
      <c r="BJ44" s="51">
        <f t="shared" si="86"/>
        <v>3.5000000000000003E-2</v>
      </c>
      <c r="BK44" s="51">
        <f t="shared" ref="BK44:BK52" si="87">+AZ44</f>
        <v>3.5000000000000003E-2</v>
      </c>
      <c r="BL44" s="51">
        <f t="shared" ref="BL44:BO52" si="88">+BK44</f>
        <v>3.5000000000000003E-2</v>
      </c>
      <c r="BM44" s="51">
        <f t="shared" si="88"/>
        <v>3.5000000000000003E-2</v>
      </c>
      <c r="BN44" s="51">
        <f t="shared" si="88"/>
        <v>3.5000000000000003E-2</v>
      </c>
      <c r="BO44" s="51">
        <f t="shared" si="88"/>
        <v>3.5000000000000003E-2</v>
      </c>
      <c r="BP44" s="51">
        <f t="shared" ref="BP44:BP52" si="89">+BE44</f>
        <v>3.5000000000000003E-2</v>
      </c>
      <c r="BQ44" s="51">
        <f t="shared" ref="BQ44:BT52" si="90">+BP44</f>
        <v>3.5000000000000003E-2</v>
      </c>
      <c r="BR44" s="51">
        <f t="shared" si="90"/>
        <v>3.5000000000000003E-2</v>
      </c>
      <c r="BS44" s="51">
        <f t="shared" si="90"/>
        <v>3.5000000000000003E-2</v>
      </c>
      <c r="BT44" s="51">
        <f t="shared" si="90"/>
        <v>3.5000000000000003E-2</v>
      </c>
      <c r="BU44" s="51">
        <f t="shared" ref="BU44:BU52" si="91">+BJ44</f>
        <v>3.5000000000000003E-2</v>
      </c>
      <c r="BV44" s="51">
        <f t="shared" ref="BV44:BV52" si="92">+BU44</f>
        <v>3.5000000000000003E-2</v>
      </c>
      <c r="BW44" s="51">
        <f t="shared" ref="BW44:BX52" si="93">+BU44</f>
        <v>3.5000000000000003E-2</v>
      </c>
      <c r="BX44" s="51">
        <f t="shared" si="93"/>
        <v>3.5000000000000003E-2</v>
      </c>
      <c r="BY44" s="51">
        <f t="shared" ref="BY44:CB52" si="94">+BX44</f>
        <v>3.5000000000000003E-2</v>
      </c>
      <c r="BZ44" s="51">
        <f t="shared" si="94"/>
        <v>3.5000000000000003E-2</v>
      </c>
      <c r="CA44" s="51">
        <f t="shared" si="94"/>
        <v>3.5000000000000003E-2</v>
      </c>
      <c r="CB44" s="51">
        <f t="shared" si="94"/>
        <v>3.5000000000000003E-2</v>
      </c>
      <c r="CC44" s="51">
        <f t="shared" ref="CC44:CD52" si="95">+CA44</f>
        <v>3.5000000000000003E-2</v>
      </c>
      <c r="CD44" s="51">
        <f t="shared" si="95"/>
        <v>3.5000000000000003E-2</v>
      </c>
      <c r="CE44" s="51">
        <f t="shared" ref="CE44:CE52" si="96">+CD44</f>
        <v>3.5000000000000003E-2</v>
      </c>
      <c r="CF44" s="51">
        <f t="shared" ref="CF44:CF52" si="97">+BA44</f>
        <v>3.5000000000000003E-2</v>
      </c>
      <c r="CG44" s="51">
        <f t="shared" ref="CG44:CG52" si="98">+BA44</f>
        <v>3.5000000000000003E-2</v>
      </c>
      <c r="CH44" s="51">
        <f t="shared" ref="CH44:CQ52" si="99">+BA44</f>
        <v>3.5000000000000003E-2</v>
      </c>
      <c r="CI44" s="51">
        <f t="shared" si="99"/>
        <v>3.5000000000000003E-2</v>
      </c>
      <c r="CJ44" s="51">
        <f t="shared" si="99"/>
        <v>3.5000000000000003E-2</v>
      </c>
      <c r="CK44" s="51">
        <f t="shared" si="99"/>
        <v>3.5000000000000003E-2</v>
      </c>
      <c r="CL44" s="51">
        <f t="shared" si="99"/>
        <v>3.5000000000000003E-2</v>
      </c>
      <c r="CM44" s="51">
        <f t="shared" si="99"/>
        <v>3.5000000000000003E-2</v>
      </c>
      <c r="CN44" s="51">
        <f t="shared" si="99"/>
        <v>3.5000000000000003E-2</v>
      </c>
      <c r="CO44" s="51">
        <f t="shared" si="99"/>
        <v>3.5000000000000003E-2</v>
      </c>
      <c r="CP44" s="51">
        <f t="shared" si="99"/>
        <v>3.5000000000000003E-2</v>
      </c>
      <c r="CQ44" s="51">
        <f t="shared" si="99"/>
        <v>3.5000000000000003E-2</v>
      </c>
      <c r="CR44" s="51">
        <f t="shared" ref="CR44:CS52" si="100">+BU44</f>
        <v>3.5000000000000003E-2</v>
      </c>
      <c r="CS44" s="51">
        <f t="shared" si="100"/>
        <v>3.5000000000000003E-2</v>
      </c>
      <c r="CT44" s="51">
        <f t="shared" ref="CT44:CU52" si="101">+BX44</f>
        <v>3.5000000000000003E-2</v>
      </c>
      <c r="CU44" s="51">
        <f t="shared" si="101"/>
        <v>3.5000000000000003E-2</v>
      </c>
      <c r="CV44" s="51">
        <f t="shared" ref="CV44:CW52" si="102">+BU44</f>
        <v>3.5000000000000003E-2</v>
      </c>
      <c r="CW44" s="51">
        <f t="shared" si="102"/>
        <v>3.5000000000000003E-2</v>
      </c>
      <c r="CX44" s="51">
        <f t="shared" ref="CX44:DB52" si="103">+BX44</f>
        <v>3.5000000000000003E-2</v>
      </c>
      <c r="CY44" s="51">
        <f t="shared" si="103"/>
        <v>3.5000000000000003E-2</v>
      </c>
      <c r="CZ44" s="51">
        <f t="shared" si="103"/>
        <v>3.5000000000000003E-2</v>
      </c>
      <c r="DA44" s="51">
        <f t="shared" si="103"/>
        <v>3.5000000000000003E-2</v>
      </c>
      <c r="DB44" s="51">
        <f t="shared" si="103"/>
        <v>3.5000000000000003E-2</v>
      </c>
      <c r="DC44" s="51">
        <f t="shared" ref="DC44:DD52" si="104">+CD44</f>
        <v>3.5000000000000003E-2</v>
      </c>
      <c r="DD44" s="51">
        <f t="shared" si="104"/>
        <v>3.5000000000000003E-2</v>
      </c>
      <c r="DE44" s="51">
        <f t="shared" ref="DE44:DE52" si="105">+CE44</f>
        <v>3.5000000000000003E-2</v>
      </c>
      <c r="DF44" s="51">
        <f t="shared" ref="DF44:DF52" si="106">+BU44</f>
        <v>3.5000000000000003E-2</v>
      </c>
      <c r="DG44" s="51">
        <f t="shared" ref="DG44:DN52" si="107">+DF44</f>
        <v>3.5000000000000003E-2</v>
      </c>
      <c r="DH44" s="51">
        <f t="shared" si="107"/>
        <v>3.5000000000000003E-2</v>
      </c>
      <c r="DI44" s="51">
        <f t="shared" si="107"/>
        <v>3.5000000000000003E-2</v>
      </c>
      <c r="DJ44" s="51">
        <f t="shared" si="107"/>
        <v>3.5000000000000003E-2</v>
      </c>
      <c r="DK44" s="51">
        <f t="shared" si="107"/>
        <v>3.5000000000000003E-2</v>
      </c>
      <c r="DL44" s="51">
        <f t="shared" si="107"/>
        <v>3.5000000000000003E-2</v>
      </c>
      <c r="DM44" s="51">
        <f t="shared" si="107"/>
        <v>3.5000000000000003E-2</v>
      </c>
      <c r="DN44" s="51">
        <f t="shared" si="107"/>
        <v>3.5000000000000003E-2</v>
      </c>
      <c r="DO44" s="51">
        <f t="shared" ref="DO44:DO52" si="108">+DE44</f>
        <v>3.5000000000000003E-2</v>
      </c>
      <c r="DP44" s="51">
        <f t="shared" ref="DP44:DW52" si="109">+DO44</f>
        <v>3.5000000000000003E-2</v>
      </c>
      <c r="DQ44" s="51">
        <f t="shared" si="109"/>
        <v>3.5000000000000003E-2</v>
      </c>
      <c r="DR44" s="51">
        <f t="shared" si="109"/>
        <v>3.5000000000000003E-2</v>
      </c>
      <c r="DS44" s="51">
        <f t="shared" si="109"/>
        <v>3.5000000000000003E-2</v>
      </c>
      <c r="DT44" s="51">
        <f t="shared" si="109"/>
        <v>3.5000000000000003E-2</v>
      </c>
      <c r="DU44" s="51">
        <f t="shared" si="109"/>
        <v>3.5000000000000003E-2</v>
      </c>
      <c r="DV44" s="51">
        <f t="shared" si="109"/>
        <v>3.5000000000000003E-2</v>
      </c>
      <c r="DW44" s="51">
        <f t="shared" si="109"/>
        <v>3.5000000000000003E-2</v>
      </c>
    </row>
    <row r="45" spans="1:127" ht="18" x14ac:dyDescent="0.4">
      <c r="A45" s="16">
        <f>入力シート_1・1・ジクロロエチレン!Q11</f>
        <v>35</v>
      </c>
      <c r="B45" s="20" t="s">
        <v>91</v>
      </c>
      <c r="C45" s="493" t="s">
        <v>92</v>
      </c>
      <c r="D45" s="493"/>
      <c r="E45" s="493"/>
      <c r="F45" s="291" t="s">
        <v>93</v>
      </c>
      <c r="G45" s="33">
        <f>IF(A45="",154.9,A45)</f>
        <v>35</v>
      </c>
      <c r="J45" s="51">
        <f t="shared" si="76"/>
        <v>35</v>
      </c>
      <c r="K45" s="51">
        <f t="shared" si="77"/>
        <v>35</v>
      </c>
      <c r="L45" s="51">
        <f t="shared" si="77"/>
        <v>35</v>
      </c>
      <c r="M45" s="51">
        <f t="shared" si="77"/>
        <v>35</v>
      </c>
      <c r="N45" s="51">
        <f t="shared" si="77"/>
        <v>35</v>
      </c>
      <c r="O45" s="51">
        <f t="shared" si="78"/>
        <v>35</v>
      </c>
      <c r="P45" s="51">
        <f t="shared" si="78"/>
        <v>35</v>
      </c>
      <c r="Q45" s="51">
        <f t="shared" si="78"/>
        <v>35</v>
      </c>
      <c r="R45" s="51">
        <f t="shared" si="79"/>
        <v>35</v>
      </c>
      <c r="S45" s="51">
        <f t="shared" si="79"/>
        <v>35</v>
      </c>
      <c r="T45" s="51">
        <f t="shared" si="79"/>
        <v>35</v>
      </c>
      <c r="U45" s="51">
        <f t="shared" si="70"/>
        <v>35</v>
      </c>
      <c r="V45" s="51">
        <f t="shared" ref="V45:AG52" si="110">+U45</f>
        <v>35</v>
      </c>
      <c r="W45" s="51">
        <f t="shared" si="110"/>
        <v>35</v>
      </c>
      <c r="X45" s="51">
        <f t="shared" si="110"/>
        <v>35</v>
      </c>
      <c r="Y45" s="51">
        <f t="shared" si="110"/>
        <v>35</v>
      </c>
      <c r="Z45" s="51">
        <f t="shared" si="110"/>
        <v>35</v>
      </c>
      <c r="AA45" s="51">
        <f t="shared" si="110"/>
        <v>35</v>
      </c>
      <c r="AB45" s="51">
        <f t="shared" si="110"/>
        <v>35</v>
      </c>
      <c r="AC45" s="51">
        <f t="shared" si="110"/>
        <v>35</v>
      </c>
      <c r="AD45" s="51">
        <f t="shared" si="110"/>
        <v>35</v>
      </c>
      <c r="AE45" s="51">
        <f t="shared" si="110"/>
        <v>35</v>
      </c>
      <c r="AF45" s="51">
        <f t="shared" si="110"/>
        <v>35</v>
      </c>
      <c r="AG45" s="51">
        <f t="shared" si="110"/>
        <v>35</v>
      </c>
      <c r="AH45" s="51">
        <f t="shared" si="81"/>
        <v>35</v>
      </c>
      <c r="AI45" s="51">
        <f t="shared" si="81"/>
        <v>35</v>
      </c>
      <c r="AJ45" s="51">
        <f t="shared" si="81"/>
        <v>35</v>
      </c>
      <c r="AK45" s="51">
        <f t="shared" si="82"/>
        <v>35</v>
      </c>
      <c r="AL45" s="51">
        <f t="shared" si="82"/>
        <v>35</v>
      </c>
      <c r="AM45" s="51">
        <f t="shared" si="82"/>
        <v>35</v>
      </c>
      <c r="AN45" s="51">
        <f t="shared" si="83"/>
        <v>35</v>
      </c>
      <c r="AO45" s="51">
        <f t="shared" si="83"/>
        <v>35</v>
      </c>
      <c r="AP45" s="51">
        <f t="shared" si="83"/>
        <v>35</v>
      </c>
      <c r="AQ45" s="51">
        <f t="shared" si="83"/>
        <v>35</v>
      </c>
      <c r="AR45" s="51">
        <f t="shared" si="83"/>
        <v>35</v>
      </c>
      <c r="AS45" s="51">
        <f t="shared" si="83"/>
        <v>35</v>
      </c>
      <c r="AT45" s="51">
        <f t="shared" si="83"/>
        <v>35</v>
      </c>
      <c r="AU45" s="51">
        <f t="shared" si="83"/>
        <v>35</v>
      </c>
      <c r="AV45" s="51">
        <f t="shared" si="83"/>
        <v>35</v>
      </c>
      <c r="AW45" s="51">
        <f t="shared" si="83"/>
        <v>35</v>
      </c>
      <c r="AX45" s="51">
        <f t="shared" si="83"/>
        <v>35</v>
      </c>
      <c r="AY45" s="51">
        <f t="shared" si="83"/>
        <v>35</v>
      </c>
      <c r="AZ45" s="51">
        <f t="shared" si="83"/>
        <v>35</v>
      </c>
      <c r="BA45" s="51">
        <f>+AZ45</f>
        <v>35</v>
      </c>
      <c r="BB45" s="51">
        <f t="shared" si="84"/>
        <v>35</v>
      </c>
      <c r="BC45" s="51">
        <f t="shared" si="84"/>
        <v>35</v>
      </c>
      <c r="BD45" s="51">
        <f t="shared" si="84"/>
        <v>35</v>
      </c>
      <c r="BE45" s="51">
        <f t="shared" si="84"/>
        <v>35</v>
      </c>
      <c r="BF45" s="51">
        <f t="shared" si="84"/>
        <v>35</v>
      </c>
      <c r="BG45" s="51">
        <f t="shared" si="85"/>
        <v>35</v>
      </c>
      <c r="BH45" s="51">
        <f t="shared" si="85"/>
        <v>35</v>
      </c>
      <c r="BI45" s="51">
        <f t="shared" si="86"/>
        <v>35</v>
      </c>
      <c r="BJ45" s="51">
        <f t="shared" si="86"/>
        <v>35</v>
      </c>
      <c r="BK45" s="51">
        <f t="shared" si="87"/>
        <v>35</v>
      </c>
      <c r="BL45" s="51">
        <f t="shared" si="88"/>
        <v>35</v>
      </c>
      <c r="BM45" s="51">
        <f t="shared" si="88"/>
        <v>35</v>
      </c>
      <c r="BN45" s="51">
        <f t="shared" si="88"/>
        <v>35</v>
      </c>
      <c r="BO45" s="51">
        <f t="shared" si="88"/>
        <v>35</v>
      </c>
      <c r="BP45" s="51">
        <f t="shared" si="89"/>
        <v>35</v>
      </c>
      <c r="BQ45" s="51">
        <f t="shared" si="90"/>
        <v>35</v>
      </c>
      <c r="BR45" s="51">
        <f t="shared" si="90"/>
        <v>35</v>
      </c>
      <c r="BS45" s="51">
        <f t="shared" si="90"/>
        <v>35</v>
      </c>
      <c r="BT45" s="51">
        <f t="shared" si="90"/>
        <v>35</v>
      </c>
      <c r="BU45" s="51">
        <f t="shared" si="91"/>
        <v>35</v>
      </c>
      <c r="BV45" s="51">
        <f t="shared" si="92"/>
        <v>35</v>
      </c>
      <c r="BW45" s="51">
        <f t="shared" si="93"/>
        <v>35</v>
      </c>
      <c r="BX45" s="51">
        <f t="shared" si="93"/>
        <v>35</v>
      </c>
      <c r="BY45" s="51">
        <f t="shared" si="94"/>
        <v>35</v>
      </c>
      <c r="BZ45" s="51">
        <f t="shared" si="94"/>
        <v>35</v>
      </c>
      <c r="CA45" s="51">
        <f t="shared" si="94"/>
        <v>35</v>
      </c>
      <c r="CB45" s="51">
        <f t="shared" si="94"/>
        <v>35</v>
      </c>
      <c r="CC45" s="51">
        <f t="shared" si="95"/>
        <v>35</v>
      </c>
      <c r="CD45" s="51">
        <f t="shared" si="95"/>
        <v>35</v>
      </c>
      <c r="CE45" s="51">
        <f t="shared" si="96"/>
        <v>35</v>
      </c>
      <c r="CF45" s="51">
        <f t="shared" si="97"/>
        <v>35</v>
      </c>
      <c r="CG45" s="51">
        <f t="shared" si="98"/>
        <v>35</v>
      </c>
      <c r="CH45" s="51">
        <f t="shared" si="99"/>
        <v>35</v>
      </c>
      <c r="CI45" s="51">
        <f t="shared" si="99"/>
        <v>35</v>
      </c>
      <c r="CJ45" s="51">
        <f t="shared" si="99"/>
        <v>35</v>
      </c>
      <c r="CK45" s="51">
        <f t="shared" si="99"/>
        <v>35</v>
      </c>
      <c r="CL45" s="51">
        <f t="shared" si="99"/>
        <v>35</v>
      </c>
      <c r="CM45" s="51">
        <f t="shared" si="99"/>
        <v>35</v>
      </c>
      <c r="CN45" s="51">
        <f t="shared" si="99"/>
        <v>35</v>
      </c>
      <c r="CO45" s="51">
        <f t="shared" si="99"/>
        <v>35</v>
      </c>
      <c r="CP45" s="51">
        <f t="shared" si="99"/>
        <v>35</v>
      </c>
      <c r="CQ45" s="51">
        <f t="shared" si="99"/>
        <v>35</v>
      </c>
      <c r="CR45" s="51">
        <f t="shared" si="100"/>
        <v>35</v>
      </c>
      <c r="CS45" s="51">
        <f t="shared" si="100"/>
        <v>35</v>
      </c>
      <c r="CT45" s="51">
        <f t="shared" si="101"/>
        <v>35</v>
      </c>
      <c r="CU45" s="51">
        <f t="shared" si="101"/>
        <v>35</v>
      </c>
      <c r="CV45" s="51">
        <f t="shared" si="102"/>
        <v>35</v>
      </c>
      <c r="CW45" s="51">
        <f t="shared" si="102"/>
        <v>35</v>
      </c>
      <c r="CX45" s="51">
        <f t="shared" si="103"/>
        <v>35</v>
      </c>
      <c r="CY45" s="51">
        <f t="shared" si="103"/>
        <v>35</v>
      </c>
      <c r="CZ45" s="51">
        <f t="shared" si="103"/>
        <v>35</v>
      </c>
      <c r="DA45" s="51">
        <f t="shared" si="103"/>
        <v>35</v>
      </c>
      <c r="DB45" s="51">
        <f t="shared" si="103"/>
        <v>35</v>
      </c>
      <c r="DC45" s="51">
        <f t="shared" si="104"/>
        <v>35</v>
      </c>
      <c r="DD45" s="51">
        <f t="shared" si="104"/>
        <v>35</v>
      </c>
      <c r="DE45" s="51">
        <f t="shared" si="105"/>
        <v>35</v>
      </c>
      <c r="DF45" s="51">
        <f t="shared" si="106"/>
        <v>35</v>
      </c>
      <c r="DG45" s="51">
        <f t="shared" si="107"/>
        <v>35</v>
      </c>
      <c r="DH45" s="51">
        <f t="shared" si="107"/>
        <v>35</v>
      </c>
      <c r="DI45" s="51">
        <f t="shared" si="107"/>
        <v>35</v>
      </c>
      <c r="DJ45" s="51">
        <f t="shared" si="107"/>
        <v>35</v>
      </c>
      <c r="DK45" s="51">
        <f t="shared" si="107"/>
        <v>35</v>
      </c>
      <c r="DL45" s="51">
        <f t="shared" si="107"/>
        <v>35</v>
      </c>
      <c r="DM45" s="51">
        <f t="shared" si="107"/>
        <v>35</v>
      </c>
      <c r="DN45" s="51">
        <f t="shared" si="107"/>
        <v>35</v>
      </c>
      <c r="DO45" s="51">
        <f t="shared" si="108"/>
        <v>35</v>
      </c>
      <c r="DP45" s="51">
        <f t="shared" si="109"/>
        <v>35</v>
      </c>
      <c r="DQ45" s="51">
        <f t="shared" si="109"/>
        <v>35</v>
      </c>
      <c r="DR45" s="51">
        <f t="shared" si="109"/>
        <v>35</v>
      </c>
      <c r="DS45" s="51">
        <f t="shared" si="109"/>
        <v>35</v>
      </c>
      <c r="DT45" s="51">
        <f t="shared" si="109"/>
        <v>35</v>
      </c>
      <c r="DU45" s="51">
        <f t="shared" si="109"/>
        <v>35</v>
      </c>
      <c r="DV45" s="51">
        <f t="shared" si="109"/>
        <v>35</v>
      </c>
      <c r="DW45" s="51">
        <f t="shared" si="109"/>
        <v>35</v>
      </c>
    </row>
    <row r="46" spans="1:127" ht="18" x14ac:dyDescent="0.4">
      <c r="A46" s="16"/>
      <c r="B46" s="20" t="s">
        <v>94</v>
      </c>
      <c r="C46" s="493" t="s">
        <v>95</v>
      </c>
      <c r="D46" s="493"/>
      <c r="E46" s="493"/>
      <c r="F46" s="291" t="s">
        <v>96</v>
      </c>
      <c r="G46" s="33">
        <f>IF(A46="",0.001,A46)</f>
        <v>1E-3</v>
      </c>
      <c r="J46" s="51">
        <f t="shared" si="76"/>
        <v>1E-3</v>
      </c>
      <c r="K46" s="51">
        <f t="shared" si="77"/>
        <v>1E-3</v>
      </c>
      <c r="L46" s="51">
        <f t="shared" si="77"/>
        <v>1E-3</v>
      </c>
      <c r="M46" s="51">
        <f t="shared" si="77"/>
        <v>1E-3</v>
      </c>
      <c r="N46" s="51">
        <f t="shared" si="77"/>
        <v>1E-3</v>
      </c>
      <c r="O46" s="51">
        <f t="shared" si="78"/>
        <v>1E-3</v>
      </c>
      <c r="P46" s="51">
        <f t="shared" si="78"/>
        <v>1E-3</v>
      </c>
      <c r="Q46" s="51">
        <f t="shared" si="78"/>
        <v>1E-3</v>
      </c>
      <c r="R46" s="51">
        <f t="shared" si="79"/>
        <v>1E-3</v>
      </c>
      <c r="S46" s="51">
        <f t="shared" si="79"/>
        <v>1E-3</v>
      </c>
      <c r="T46" s="51">
        <f t="shared" si="79"/>
        <v>1E-3</v>
      </c>
      <c r="U46" s="51">
        <f t="shared" si="70"/>
        <v>1E-3</v>
      </c>
      <c r="V46" s="51">
        <f t="shared" si="110"/>
        <v>1E-3</v>
      </c>
      <c r="W46" s="51">
        <f t="shared" si="110"/>
        <v>1E-3</v>
      </c>
      <c r="X46" s="51">
        <f t="shared" si="110"/>
        <v>1E-3</v>
      </c>
      <c r="Y46" s="51">
        <f t="shared" si="110"/>
        <v>1E-3</v>
      </c>
      <c r="Z46" s="51">
        <f t="shared" si="110"/>
        <v>1E-3</v>
      </c>
      <c r="AA46" s="51">
        <f t="shared" si="110"/>
        <v>1E-3</v>
      </c>
      <c r="AB46" s="51">
        <f t="shared" si="110"/>
        <v>1E-3</v>
      </c>
      <c r="AC46" s="51">
        <f t="shared" si="110"/>
        <v>1E-3</v>
      </c>
      <c r="AD46" s="51">
        <f t="shared" si="110"/>
        <v>1E-3</v>
      </c>
      <c r="AE46" s="51">
        <f t="shared" si="110"/>
        <v>1E-3</v>
      </c>
      <c r="AF46" s="51">
        <f t="shared" si="110"/>
        <v>1E-3</v>
      </c>
      <c r="AG46" s="51">
        <f t="shared" si="110"/>
        <v>1E-3</v>
      </c>
      <c r="AH46" s="51">
        <f t="shared" si="81"/>
        <v>1E-3</v>
      </c>
      <c r="AI46" s="51">
        <f t="shared" si="81"/>
        <v>1E-3</v>
      </c>
      <c r="AJ46" s="51">
        <f t="shared" si="81"/>
        <v>1E-3</v>
      </c>
      <c r="AK46" s="51">
        <f t="shared" si="82"/>
        <v>1E-3</v>
      </c>
      <c r="AL46" s="51">
        <f t="shared" si="82"/>
        <v>1E-3</v>
      </c>
      <c r="AM46" s="51">
        <f t="shared" si="82"/>
        <v>1E-3</v>
      </c>
      <c r="AN46" s="51">
        <f t="shared" si="83"/>
        <v>1E-3</v>
      </c>
      <c r="AO46" s="51">
        <f t="shared" si="83"/>
        <v>1E-3</v>
      </c>
      <c r="AP46" s="51">
        <f t="shared" si="83"/>
        <v>1E-3</v>
      </c>
      <c r="AQ46" s="51">
        <f t="shared" si="83"/>
        <v>1E-3</v>
      </c>
      <c r="AR46" s="51">
        <f t="shared" si="83"/>
        <v>1E-3</v>
      </c>
      <c r="AS46" s="51">
        <f t="shared" si="83"/>
        <v>1E-3</v>
      </c>
      <c r="AT46" s="51">
        <f t="shared" si="83"/>
        <v>1E-3</v>
      </c>
      <c r="AU46" s="51">
        <f t="shared" si="83"/>
        <v>1E-3</v>
      </c>
      <c r="AV46" s="51">
        <f t="shared" si="83"/>
        <v>1E-3</v>
      </c>
      <c r="AW46" s="51">
        <f t="shared" si="83"/>
        <v>1E-3</v>
      </c>
      <c r="AX46" s="51">
        <f t="shared" si="83"/>
        <v>1E-3</v>
      </c>
      <c r="AY46" s="51">
        <f t="shared" si="83"/>
        <v>1E-3</v>
      </c>
      <c r="AZ46" s="51">
        <f t="shared" si="83"/>
        <v>1E-3</v>
      </c>
      <c r="BA46" s="51">
        <f t="shared" si="83"/>
        <v>1E-3</v>
      </c>
      <c r="BB46" s="51">
        <f t="shared" si="84"/>
        <v>1E-3</v>
      </c>
      <c r="BC46" s="51">
        <f t="shared" si="84"/>
        <v>1E-3</v>
      </c>
      <c r="BD46" s="51">
        <f t="shared" si="84"/>
        <v>1E-3</v>
      </c>
      <c r="BE46" s="51">
        <f t="shared" si="84"/>
        <v>1E-3</v>
      </c>
      <c r="BF46" s="51">
        <f t="shared" si="84"/>
        <v>1E-3</v>
      </c>
      <c r="BG46" s="51">
        <f t="shared" si="85"/>
        <v>1E-3</v>
      </c>
      <c r="BH46" s="51">
        <f t="shared" si="85"/>
        <v>1E-3</v>
      </c>
      <c r="BI46" s="51">
        <f t="shared" si="86"/>
        <v>1E-3</v>
      </c>
      <c r="BJ46" s="51">
        <f t="shared" si="86"/>
        <v>1E-3</v>
      </c>
      <c r="BK46" s="51">
        <f t="shared" si="87"/>
        <v>1E-3</v>
      </c>
      <c r="BL46" s="51">
        <f t="shared" si="88"/>
        <v>1E-3</v>
      </c>
      <c r="BM46" s="51">
        <f t="shared" si="88"/>
        <v>1E-3</v>
      </c>
      <c r="BN46" s="51">
        <f t="shared" si="88"/>
        <v>1E-3</v>
      </c>
      <c r="BO46" s="51">
        <f t="shared" si="88"/>
        <v>1E-3</v>
      </c>
      <c r="BP46" s="51">
        <f t="shared" si="89"/>
        <v>1E-3</v>
      </c>
      <c r="BQ46" s="51">
        <f t="shared" si="90"/>
        <v>1E-3</v>
      </c>
      <c r="BR46" s="51">
        <f t="shared" si="90"/>
        <v>1E-3</v>
      </c>
      <c r="BS46" s="51">
        <f t="shared" si="90"/>
        <v>1E-3</v>
      </c>
      <c r="BT46" s="51">
        <f t="shared" si="90"/>
        <v>1E-3</v>
      </c>
      <c r="BU46" s="51">
        <f t="shared" si="91"/>
        <v>1E-3</v>
      </c>
      <c r="BV46" s="51">
        <f t="shared" si="92"/>
        <v>1E-3</v>
      </c>
      <c r="BW46" s="51">
        <f t="shared" si="93"/>
        <v>1E-3</v>
      </c>
      <c r="BX46" s="51">
        <f t="shared" si="93"/>
        <v>1E-3</v>
      </c>
      <c r="BY46" s="51">
        <f t="shared" si="94"/>
        <v>1E-3</v>
      </c>
      <c r="BZ46" s="51">
        <f t="shared" si="94"/>
        <v>1E-3</v>
      </c>
      <c r="CA46" s="51">
        <f t="shared" si="94"/>
        <v>1E-3</v>
      </c>
      <c r="CB46" s="51">
        <f t="shared" si="94"/>
        <v>1E-3</v>
      </c>
      <c r="CC46" s="51">
        <f t="shared" si="95"/>
        <v>1E-3</v>
      </c>
      <c r="CD46" s="51">
        <f t="shared" si="95"/>
        <v>1E-3</v>
      </c>
      <c r="CE46" s="51">
        <f t="shared" si="96"/>
        <v>1E-3</v>
      </c>
      <c r="CF46" s="51">
        <f t="shared" si="97"/>
        <v>1E-3</v>
      </c>
      <c r="CG46" s="51">
        <f t="shared" si="98"/>
        <v>1E-3</v>
      </c>
      <c r="CH46" s="51">
        <f t="shared" si="99"/>
        <v>1E-3</v>
      </c>
      <c r="CI46" s="51">
        <f t="shared" si="99"/>
        <v>1E-3</v>
      </c>
      <c r="CJ46" s="51">
        <f t="shared" si="99"/>
        <v>1E-3</v>
      </c>
      <c r="CK46" s="51">
        <f t="shared" si="99"/>
        <v>1E-3</v>
      </c>
      <c r="CL46" s="51">
        <f t="shared" si="99"/>
        <v>1E-3</v>
      </c>
      <c r="CM46" s="51">
        <f t="shared" si="99"/>
        <v>1E-3</v>
      </c>
      <c r="CN46" s="51">
        <f t="shared" si="99"/>
        <v>1E-3</v>
      </c>
      <c r="CO46" s="51">
        <f t="shared" si="99"/>
        <v>1E-3</v>
      </c>
      <c r="CP46" s="51">
        <f t="shared" si="99"/>
        <v>1E-3</v>
      </c>
      <c r="CQ46" s="51">
        <f t="shared" si="99"/>
        <v>1E-3</v>
      </c>
      <c r="CR46" s="51">
        <f t="shared" si="100"/>
        <v>1E-3</v>
      </c>
      <c r="CS46" s="51">
        <f t="shared" si="100"/>
        <v>1E-3</v>
      </c>
      <c r="CT46" s="51">
        <f t="shared" si="101"/>
        <v>1E-3</v>
      </c>
      <c r="CU46" s="51">
        <f t="shared" si="101"/>
        <v>1E-3</v>
      </c>
      <c r="CV46" s="51">
        <f t="shared" si="102"/>
        <v>1E-3</v>
      </c>
      <c r="CW46" s="51">
        <f t="shared" si="102"/>
        <v>1E-3</v>
      </c>
      <c r="CX46" s="51">
        <f t="shared" si="103"/>
        <v>1E-3</v>
      </c>
      <c r="CY46" s="51">
        <f t="shared" si="103"/>
        <v>1E-3</v>
      </c>
      <c r="CZ46" s="51">
        <f t="shared" si="103"/>
        <v>1E-3</v>
      </c>
      <c r="DA46" s="51">
        <f t="shared" si="103"/>
        <v>1E-3</v>
      </c>
      <c r="DB46" s="51">
        <f t="shared" si="103"/>
        <v>1E-3</v>
      </c>
      <c r="DC46" s="51">
        <f t="shared" si="104"/>
        <v>1E-3</v>
      </c>
      <c r="DD46" s="51">
        <f t="shared" si="104"/>
        <v>1E-3</v>
      </c>
      <c r="DE46" s="51">
        <f t="shared" si="105"/>
        <v>1E-3</v>
      </c>
      <c r="DF46" s="51">
        <f t="shared" si="106"/>
        <v>1E-3</v>
      </c>
      <c r="DG46" s="51">
        <f t="shared" si="107"/>
        <v>1E-3</v>
      </c>
      <c r="DH46" s="51">
        <f t="shared" si="107"/>
        <v>1E-3</v>
      </c>
      <c r="DI46" s="51">
        <f t="shared" si="107"/>
        <v>1E-3</v>
      </c>
      <c r="DJ46" s="51">
        <f t="shared" si="107"/>
        <v>1E-3</v>
      </c>
      <c r="DK46" s="51">
        <f t="shared" si="107"/>
        <v>1E-3</v>
      </c>
      <c r="DL46" s="51">
        <f t="shared" si="107"/>
        <v>1E-3</v>
      </c>
      <c r="DM46" s="51">
        <f t="shared" si="107"/>
        <v>1E-3</v>
      </c>
      <c r="DN46" s="51">
        <f t="shared" si="107"/>
        <v>1E-3</v>
      </c>
      <c r="DO46" s="51">
        <f t="shared" si="108"/>
        <v>1E-3</v>
      </c>
      <c r="DP46" s="51">
        <f t="shared" si="109"/>
        <v>1E-3</v>
      </c>
      <c r="DQ46" s="51">
        <f t="shared" si="109"/>
        <v>1E-3</v>
      </c>
      <c r="DR46" s="51">
        <f t="shared" si="109"/>
        <v>1E-3</v>
      </c>
      <c r="DS46" s="51">
        <f t="shared" si="109"/>
        <v>1E-3</v>
      </c>
      <c r="DT46" s="51">
        <f t="shared" si="109"/>
        <v>1E-3</v>
      </c>
      <c r="DU46" s="51">
        <f t="shared" si="109"/>
        <v>1E-3</v>
      </c>
      <c r="DV46" s="51">
        <f t="shared" si="109"/>
        <v>1E-3</v>
      </c>
      <c r="DW46" s="51">
        <f t="shared" si="109"/>
        <v>1E-3</v>
      </c>
    </row>
    <row r="47" spans="1:127" ht="18" x14ac:dyDescent="0.2">
      <c r="A47" s="19"/>
      <c r="B47" s="23" t="s">
        <v>97</v>
      </c>
      <c r="C47" s="494" t="s">
        <v>98</v>
      </c>
      <c r="D47" s="495"/>
      <c r="E47" s="492"/>
      <c r="F47" s="1" t="s">
        <v>99</v>
      </c>
      <c r="G47" s="34">
        <f>IF(G42=0,0,LN(2)/G42)</f>
        <v>8.7740149437967749E-2</v>
      </c>
      <c r="J47" s="51">
        <f t="shared" si="76"/>
        <v>8.7740149437967749E-2</v>
      </c>
      <c r="K47" s="51">
        <f t="shared" si="77"/>
        <v>8.7740149437967749E-2</v>
      </c>
      <c r="L47" s="51">
        <f t="shared" si="77"/>
        <v>8.7740149437967749E-2</v>
      </c>
      <c r="M47" s="51">
        <f t="shared" si="77"/>
        <v>8.7740149437967749E-2</v>
      </c>
      <c r="N47" s="51">
        <f t="shared" si="77"/>
        <v>8.7740149437967749E-2</v>
      </c>
      <c r="O47" s="51">
        <f t="shared" si="78"/>
        <v>8.7740149437967749E-2</v>
      </c>
      <c r="P47" s="51">
        <f t="shared" si="78"/>
        <v>8.7740149437967749E-2</v>
      </c>
      <c r="Q47" s="51">
        <f t="shared" si="78"/>
        <v>8.7740149437967749E-2</v>
      </c>
      <c r="R47" s="51">
        <f t="shared" si="79"/>
        <v>8.7740149437967749E-2</v>
      </c>
      <c r="S47" s="51">
        <f t="shared" si="79"/>
        <v>8.7740149437967749E-2</v>
      </c>
      <c r="T47" s="51">
        <f t="shared" si="79"/>
        <v>8.7740149437967749E-2</v>
      </c>
      <c r="U47" s="53">
        <f t="shared" si="70"/>
        <v>8.7740149437967749E-2</v>
      </c>
      <c r="V47" s="51">
        <f t="shared" si="110"/>
        <v>8.7740149437967749E-2</v>
      </c>
      <c r="W47" s="51">
        <f t="shared" si="110"/>
        <v>8.7740149437967749E-2</v>
      </c>
      <c r="X47" s="51">
        <f t="shared" si="110"/>
        <v>8.7740149437967749E-2</v>
      </c>
      <c r="Y47" s="51">
        <f t="shared" si="110"/>
        <v>8.7740149437967749E-2</v>
      </c>
      <c r="Z47" s="51">
        <f t="shared" si="110"/>
        <v>8.7740149437967749E-2</v>
      </c>
      <c r="AA47" s="51">
        <f t="shared" si="110"/>
        <v>8.7740149437967749E-2</v>
      </c>
      <c r="AB47" s="51">
        <f t="shared" si="110"/>
        <v>8.7740149437967749E-2</v>
      </c>
      <c r="AC47" s="51">
        <f t="shared" si="110"/>
        <v>8.7740149437967749E-2</v>
      </c>
      <c r="AD47" s="51">
        <f t="shared" si="110"/>
        <v>8.7740149437967749E-2</v>
      </c>
      <c r="AE47" s="51">
        <f t="shared" si="110"/>
        <v>8.7740149437967749E-2</v>
      </c>
      <c r="AF47" s="51">
        <f t="shared" si="110"/>
        <v>8.7740149437967749E-2</v>
      </c>
      <c r="AG47" s="51">
        <f t="shared" si="110"/>
        <v>8.7740149437967749E-2</v>
      </c>
      <c r="AH47" s="51">
        <f t="shared" si="81"/>
        <v>8.7740149437967749E-2</v>
      </c>
      <c r="AI47" s="51">
        <f t="shared" si="81"/>
        <v>8.7740149437967749E-2</v>
      </c>
      <c r="AJ47" s="51">
        <f t="shared" si="81"/>
        <v>8.7740149437967749E-2</v>
      </c>
      <c r="AK47" s="51">
        <f t="shared" si="82"/>
        <v>8.7740149437967749E-2</v>
      </c>
      <c r="AL47" s="51">
        <f t="shared" si="82"/>
        <v>8.7740149437967749E-2</v>
      </c>
      <c r="AM47" s="51">
        <f t="shared" si="82"/>
        <v>8.7740149437967749E-2</v>
      </c>
      <c r="AN47" s="51">
        <f t="shared" si="83"/>
        <v>8.7740149437967749E-2</v>
      </c>
      <c r="AO47" s="51">
        <f t="shared" si="83"/>
        <v>8.7740149437967749E-2</v>
      </c>
      <c r="AP47" s="51">
        <f t="shared" si="83"/>
        <v>8.7740149437967749E-2</v>
      </c>
      <c r="AQ47" s="51">
        <f t="shared" si="83"/>
        <v>8.7740149437967749E-2</v>
      </c>
      <c r="AR47" s="51">
        <f t="shared" si="83"/>
        <v>8.7740149437967749E-2</v>
      </c>
      <c r="AS47" s="51">
        <f t="shared" si="83"/>
        <v>8.7740149437967749E-2</v>
      </c>
      <c r="AT47" s="51">
        <f t="shared" si="83"/>
        <v>8.7740149437967749E-2</v>
      </c>
      <c r="AU47" s="51">
        <f t="shared" si="83"/>
        <v>8.7740149437967749E-2</v>
      </c>
      <c r="AV47" s="51">
        <f t="shared" si="83"/>
        <v>8.7740149437967749E-2</v>
      </c>
      <c r="AW47" s="51">
        <f t="shared" si="83"/>
        <v>8.7740149437967749E-2</v>
      </c>
      <c r="AX47" s="51">
        <f t="shared" si="83"/>
        <v>8.7740149437967749E-2</v>
      </c>
      <c r="AY47" s="51">
        <f t="shared" si="83"/>
        <v>8.7740149437967749E-2</v>
      </c>
      <c r="AZ47" s="51">
        <f t="shared" si="83"/>
        <v>8.7740149437967749E-2</v>
      </c>
      <c r="BA47" s="51">
        <f t="shared" si="83"/>
        <v>8.7740149437967749E-2</v>
      </c>
      <c r="BB47" s="51">
        <f t="shared" si="84"/>
        <v>8.7740149437967749E-2</v>
      </c>
      <c r="BC47" s="51">
        <f t="shared" si="84"/>
        <v>8.7740149437967749E-2</v>
      </c>
      <c r="BD47" s="51">
        <f t="shared" si="84"/>
        <v>8.7740149437967749E-2</v>
      </c>
      <c r="BE47" s="51">
        <f t="shared" si="84"/>
        <v>8.7740149437967749E-2</v>
      </c>
      <c r="BF47" s="51">
        <f t="shared" si="84"/>
        <v>8.7740149437967749E-2</v>
      </c>
      <c r="BG47" s="51">
        <f t="shared" si="85"/>
        <v>8.7740149437967749E-2</v>
      </c>
      <c r="BH47" s="51">
        <f t="shared" si="85"/>
        <v>8.7740149437967749E-2</v>
      </c>
      <c r="BI47" s="51">
        <f t="shared" si="86"/>
        <v>8.7740149437967749E-2</v>
      </c>
      <c r="BJ47" s="51">
        <f t="shared" si="86"/>
        <v>8.7740149437967749E-2</v>
      </c>
      <c r="BK47" s="51">
        <f t="shared" si="87"/>
        <v>8.7740149437967749E-2</v>
      </c>
      <c r="BL47" s="51">
        <f t="shared" si="88"/>
        <v>8.7740149437967749E-2</v>
      </c>
      <c r="BM47" s="51">
        <f t="shared" si="88"/>
        <v>8.7740149437967749E-2</v>
      </c>
      <c r="BN47" s="51">
        <f t="shared" si="88"/>
        <v>8.7740149437967749E-2</v>
      </c>
      <c r="BO47" s="51">
        <f t="shared" si="88"/>
        <v>8.7740149437967749E-2</v>
      </c>
      <c r="BP47" s="51">
        <f t="shared" si="89"/>
        <v>8.7740149437967749E-2</v>
      </c>
      <c r="BQ47" s="51">
        <f t="shared" si="90"/>
        <v>8.7740149437967749E-2</v>
      </c>
      <c r="BR47" s="51">
        <f t="shared" si="90"/>
        <v>8.7740149437967749E-2</v>
      </c>
      <c r="BS47" s="51">
        <f t="shared" si="90"/>
        <v>8.7740149437967749E-2</v>
      </c>
      <c r="BT47" s="51">
        <f t="shared" si="90"/>
        <v>8.7740149437967749E-2</v>
      </c>
      <c r="BU47" s="51">
        <f t="shared" si="91"/>
        <v>8.7740149437967749E-2</v>
      </c>
      <c r="BV47" s="51">
        <f t="shared" si="92"/>
        <v>8.7740149437967749E-2</v>
      </c>
      <c r="BW47" s="51">
        <f t="shared" si="93"/>
        <v>8.7740149437967749E-2</v>
      </c>
      <c r="BX47" s="51">
        <f t="shared" si="93"/>
        <v>8.7740149437967749E-2</v>
      </c>
      <c r="BY47" s="51">
        <f t="shared" si="94"/>
        <v>8.7740149437967749E-2</v>
      </c>
      <c r="BZ47" s="51">
        <f t="shared" si="94"/>
        <v>8.7740149437967749E-2</v>
      </c>
      <c r="CA47" s="51">
        <f t="shared" si="94"/>
        <v>8.7740149437967749E-2</v>
      </c>
      <c r="CB47" s="51">
        <f t="shared" si="94"/>
        <v>8.7740149437967749E-2</v>
      </c>
      <c r="CC47" s="51">
        <f t="shared" si="95"/>
        <v>8.7740149437967749E-2</v>
      </c>
      <c r="CD47" s="51">
        <f t="shared" si="95"/>
        <v>8.7740149437967749E-2</v>
      </c>
      <c r="CE47" s="51">
        <f t="shared" si="96"/>
        <v>8.7740149437967749E-2</v>
      </c>
      <c r="CF47" s="51">
        <f t="shared" si="97"/>
        <v>8.7740149437967749E-2</v>
      </c>
      <c r="CG47" s="51">
        <f t="shared" si="98"/>
        <v>8.7740149437967749E-2</v>
      </c>
      <c r="CH47" s="51">
        <f t="shared" si="99"/>
        <v>8.7740149437967749E-2</v>
      </c>
      <c r="CI47" s="51">
        <f t="shared" si="99"/>
        <v>8.7740149437967749E-2</v>
      </c>
      <c r="CJ47" s="51">
        <f t="shared" si="99"/>
        <v>8.7740149437967749E-2</v>
      </c>
      <c r="CK47" s="51">
        <f t="shared" si="99"/>
        <v>8.7740149437967749E-2</v>
      </c>
      <c r="CL47" s="51">
        <f t="shared" si="99"/>
        <v>8.7740149437967749E-2</v>
      </c>
      <c r="CM47" s="51">
        <f t="shared" si="99"/>
        <v>8.7740149437967749E-2</v>
      </c>
      <c r="CN47" s="51">
        <f t="shared" si="99"/>
        <v>8.7740149437967749E-2</v>
      </c>
      <c r="CO47" s="51">
        <f t="shared" si="99"/>
        <v>8.7740149437967749E-2</v>
      </c>
      <c r="CP47" s="51">
        <f t="shared" si="99"/>
        <v>8.7740149437967749E-2</v>
      </c>
      <c r="CQ47" s="51">
        <f t="shared" si="99"/>
        <v>8.7740149437967749E-2</v>
      </c>
      <c r="CR47" s="51">
        <f t="shared" si="100"/>
        <v>8.7740149437967749E-2</v>
      </c>
      <c r="CS47" s="51">
        <f t="shared" si="100"/>
        <v>8.7740149437967749E-2</v>
      </c>
      <c r="CT47" s="51">
        <f t="shared" si="101"/>
        <v>8.7740149437967749E-2</v>
      </c>
      <c r="CU47" s="51">
        <f t="shared" si="101"/>
        <v>8.7740149437967749E-2</v>
      </c>
      <c r="CV47" s="51">
        <f t="shared" si="102"/>
        <v>8.7740149437967749E-2</v>
      </c>
      <c r="CW47" s="51">
        <f t="shared" si="102"/>
        <v>8.7740149437967749E-2</v>
      </c>
      <c r="CX47" s="51">
        <f t="shared" si="103"/>
        <v>8.7740149437967749E-2</v>
      </c>
      <c r="CY47" s="51">
        <f t="shared" si="103"/>
        <v>8.7740149437967749E-2</v>
      </c>
      <c r="CZ47" s="51">
        <f t="shared" si="103"/>
        <v>8.7740149437967749E-2</v>
      </c>
      <c r="DA47" s="51">
        <f t="shared" si="103"/>
        <v>8.7740149437967749E-2</v>
      </c>
      <c r="DB47" s="51">
        <f t="shared" si="103"/>
        <v>8.7740149437967749E-2</v>
      </c>
      <c r="DC47" s="51">
        <f t="shared" si="104"/>
        <v>8.7740149437967749E-2</v>
      </c>
      <c r="DD47" s="51">
        <f t="shared" si="104"/>
        <v>8.7740149437967749E-2</v>
      </c>
      <c r="DE47" s="51">
        <f t="shared" si="105"/>
        <v>8.7740149437967749E-2</v>
      </c>
      <c r="DF47" s="51">
        <f t="shared" si="106"/>
        <v>8.7740149437967749E-2</v>
      </c>
      <c r="DG47" s="51">
        <f t="shared" si="107"/>
        <v>8.7740149437967749E-2</v>
      </c>
      <c r="DH47" s="51">
        <f t="shared" si="107"/>
        <v>8.7740149437967749E-2</v>
      </c>
      <c r="DI47" s="51">
        <f t="shared" si="107"/>
        <v>8.7740149437967749E-2</v>
      </c>
      <c r="DJ47" s="51">
        <f t="shared" si="107"/>
        <v>8.7740149437967749E-2</v>
      </c>
      <c r="DK47" s="51">
        <f t="shared" si="107"/>
        <v>8.7740149437967749E-2</v>
      </c>
      <c r="DL47" s="51">
        <f t="shared" si="107"/>
        <v>8.7740149437967749E-2</v>
      </c>
      <c r="DM47" s="51">
        <f t="shared" si="107"/>
        <v>8.7740149437967749E-2</v>
      </c>
      <c r="DN47" s="51">
        <f t="shared" si="107"/>
        <v>8.7740149437967749E-2</v>
      </c>
      <c r="DO47" s="51">
        <f t="shared" si="108"/>
        <v>8.7740149437967749E-2</v>
      </c>
      <c r="DP47" s="51">
        <f t="shared" si="109"/>
        <v>8.7740149437967749E-2</v>
      </c>
      <c r="DQ47" s="51">
        <f t="shared" si="109"/>
        <v>8.7740149437967749E-2</v>
      </c>
      <c r="DR47" s="51">
        <f t="shared" si="109"/>
        <v>8.7740149437967749E-2</v>
      </c>
      <c r="DS47" s="51">
        <f t="shared" si="109"/>
        <v>8.7740149437967749E-2</v>
      </c>
      <c r="DT47" s="51">
        <f t="shared" si="109"/>
        <v>8.7740149437967749E-2</v>
      </c>
      <c r="DU47" s="51">
        <f t="shared" si="109"/>
        <v>8.7740149437967749E-2</v>
      </c>
      <c r="DV47" s="51">
        <f t="shared" si="109"/>
        <v>8.7740149437967749E-2</v>
      </c>
      <c r="DW47" s="51">
        <f t="shared" si="109"/>
        <v>8.7740149437967749E-2</v>
      </c>
    </row>
    <row r="48" spans="1:127" ht="18" x14ac:dyDescent="0.2">
      <c r="A48" s="19"/>
      <c r="B48" s="23" t="s">
        <v>100</v>
      </c>
      <c r="C48" s="494" t="s">
        <v>101</v>
      </c>
      <c r="D48" s="495"/>
      <c r="E48" s="492"/>
      <c r="F48" s="1" t="s">
        <v>102</v>
      </c>
      <c r="G48" s="35">
        <f>+G49*G40/G41</f>
        <v>15.768000000000002</v>
      </c>
      <c r="J48" s="51">
        <f t="shared" si="76"/>
        <v>15.768000000000002</v>
      </c>
      <c r="K48" s="51">
        <f t="shared" si="77"/>
        <v>15.768000000000002</v>
      </c>
      <c r="L48" s="51">
        <f t="shared" si="77"/>
        <v>15.768000000000002</v>
      </c>
      <c r="M48" s="51">
        <f t="shared" si="77"/>
        <v>15.768000000000002</v>
      </c>
      <c r="N48" s="51">
        <f t="shared" si="77"/>
        <v>15.768000000000002</v>
      </c>
      <c r="O48" s="51">
        <f t="shared" si="78"/>
        <v>15.768000000000002</v>
      </c>
      <c r="P48" s="51">
        <f t="shared" si="78"/>
        <v>15.768000000000002</v>
      </c>
      <c r="Q48" s="51">
        <f t="shared" si="78"/>
        <v>15.768000000000002</v>
      </c>
      <c r="R48" s="51">
        <f t="shared" si="79"/>
        <v>15.768000000000002</v>
      </c>
      <c r="S48" s="51">
        <f t="shared" si="79"/>
        <v>15.768000000000002</v>
      </c>
      <c r="T48" s="51">
        <f t="shared" si="79"/>
        <v>15.768000000000002</v>
      </c>
      <c r="U48" s="51">
        <f t="shared" si="70"/>
        <v>15.768000000000002</v>
      </c>
      <c r="V48" s="51">
        <f t="shared" si="110"/>
        <v>15.768000000000002</v>
      </c>
      <c r="W48" s="51">
        <f t="shared" si="110"/>
        <v>15.768000000000002</v>
      </c>
      <c r="X48" s="51">
        <f t="shared" si="110"/>
        <v>15.768000000000002</v>
      </c>
      <c r="Y48" s="51">
        <f t="shared" si="110"/>
        <v>15.768000000000002</v>
      </c>
      <c r="Z48" s="51">
        <f t="shared" si="110"/>
        <v>15.768000000000002</v>
      </c>
      <c r="AA48" s="51">
        <f t="shared" si="110"/>
        <v>15.768000000000002</v>
      </c>
      <c r="AB48" s="51">
        <f t="shared" si="110"/>
        <v>15.768000000000002</v>
      </c>
      <c r="AC48" s="51">
        <f t="shared" si="110"/>
        <v>15.768000000000002</v>
      </c>
      <c r="AD48" s="51">
        <f t="shared" si="110"/>
        <v>15.768000000000002</v>
      </c>
      <c r="AE48" s="51">
        <f t="shared" si="110"/>
        <v>15.768000000000002</v>
      </c>
      <c r="AF48" s="51">
        <f t="shared" si="110"/>
        <v>15.768000000000002</v>
      </c>
      <c r="AG48" s="51">
        <f t="shared" si="110"/>
        <v>15.768000000000002</v>
      </c>
      <c r="AH48" s="51">
        <f t="shared" si="81"/>
        <v>15.768000000000002</v>
      </c>
      <c r="AI48" s="51">
        <f t="shared" si="81"/>
        <v>15.768000000000002</v>
      </c>
      <c r="AJ48" s="51">
        <f t="shared" si="81"/>
        <v>15.768000000000002</v>
      </c>
      <c r="AK48" s="51">
        <f t="shared" si="82"/>
        <v>15.768000000000002</v>
      </c>
      <c r="AL48" s="51">
        <f t="shared" si="82"/>
        <v>15.768000000000002</v>
      </c>
      <c r="AM48" s="51">
        <f t="shared" si="82"/>
        <v>15.768000000000002</v>
      </c>
      <c r="AN48" s="51">
        <f t="shared" si="83"/>
        <v>15.768000000000002</v>
      </c>
      <c r="AO48" s="51">
        <f t="shared" si="83"/>
        <v>15.768000000000002</v>
      </c>
      <c r="AP48" s="51">
        <f t="shared" si="83"/>
        <v>15.768000000000002</v>
      </c>
      <c r="AQ48" s="51">
        <f t="shared" si="83"/>
        <v>15.768000000000002</v>
      </c>
      <c r="AR48" s="51">
        <f t="shared" si="83"/>
        <v>15.768000000000002</v>
      </c>
      <c r="AS48" s="51">
        <f t="shared" si="83"/>
        <v>15.768000000000002</v>
      </c>
      <c r="AT48" s="51">
        <f t="shared" si="83"/>
        <v>15.768000000000002</v>
      </c>
      <c r="AU48" s="51">
        <f t="shared" si="83"/>
        <v>15.768000000000002</v>
      </c>
      <c r="AV48" s="51">
        <f t="shared" si="83"/>
        <v>15.768000000000002</v>
      </c>
      <c r="AW48" s="51">
        <f t="shared" si="83"/>
        <v>15.768000000000002</v>
      </c>
      <c r="AX48" s="51">
        <f t="shared" si="83"/>
        <v>15.768000000000002</v>
      </c>
      <c r="AY48" s="51">
        <f t="shared" si="83"/>
        <v>15.768000000000002</v>
      </c>
      <c r="AZ48" s="51">
        <f t="shared" si="83"/>
        <v>15.768000000000002</v>
      </c>
      <c r="BA48" s="51">
        <f t="shared" si="83"/>
        <v>15.768000000000002</v>
      </c>
      <c r="BB48" s="51">
        <f t="shared" si="84"/>
        <v>15.768000000000002</v>
      </c>
      <c r="BC48" s="51">
        <f t="shared" si="84"/>
        <v>15.768000000000002</v>
      </c>
      <c r="BD48" s="51">
        <f t="shared" si="84"/>
        <v>15.768000000000002</v>
      </c>
      <c r="BE48" s="51">
        <f t="shared" si="84"/>
        <v>15.768000000000002</v>
      </c>
      <c r="BF48" s="51">
        <f t="shared" si="84"/>
        <v>15.768000000000002</v>
      </c>
      <c r="BG48" s="51">
        <f t="shared" si="85"/>
        <v>15.768000000000002</v>
      </c>
      <c r="BH48" s="51">
        <f t="shared" si="85"/>
        <v>15.768000000000002</v>
      </c>
      <c r="BI48" s="51">
        <f t="shared" si="86"/>
        <v>15.768000000000002</v>
      </c>
      <c r="BJ48" s="51">
        <f t="shared" si="86"/>
        <v>15.768000000000002</v>
      </c>
      <c r="BK48" s="51">
        <f t="shared" si="87"/>
        <v>15.768000000000002</v>
      </c>
      <c r="BL48" s="51">
        <f t="shared" si="88"/>
        <v>15.768000000000002</v>
      </c>
      <c r="BM48" s="51">
        <f t="shared" si="88"/>
        <v>15.768000000000002</v>
      </c>
      <c r="BN48" s="51">
        <f t="shared" si="88"/>
        <v>15.768000000000002</v>
      </c>
      <c r="BO48" s="51">
        <f t="shared" si="88"/>
        <v>15.768000000000002</v>
      </c>
      <c r="BP48" s="51">
        <f t="shared" si="89"/>
        <v>15.768000000000002</v>
      </c>
      <c r="BQ48" s="51">
        <f t="shared" si="90"/>
        <v>15.768000000000002</v>
      </c>
      <c r="BR48" s="51">
        <f t="shared" si="90"/>
        <v>15.768000000000002</v>
      </c>
      <c r="BS48" s="51">
        <f t="shared" si="90"/>
        <v>15.768000000000002</v>
      </c>
      <c r="BT48" s="51">
        <f t="shared" si="90"/>
        <v>15.768000000000002</v>
      </c>
      <c r="BU48" s="51">
        <f t="shared" si="91"/>
        <v>15.768000000000002</v>
      </c>
      <c r="BV48" s="51">
        <f t="shared" si="92"/>
        <v>15.768000000000002</v>
      </c>
      <c r="BW48" s="51">
        <f t="shared" si="93"/>
        <v>15.768000000000002</v>
      </c>
      <c r="BX48" s="51">
        <f t="shared" si="93"/>
        <v>15.768000000000002</v>
      </c>
      <c r="BY48" s="51">
        <f t="shared" si="94"/>
        <v>15.768000000000002</v>
      </c>
      <c r="BZ48" s="51">
        <f t="shared" si="94"/>
        <v>15.768000000000002</v>
      </c>
      <c r="CA48" s="51">
        <f t="shared" si="94"/>
        <v>15.768000000000002</v>
      </c>
      <c r="CB48" s="51">
        <f t="shared" si="94"/>
        <v>15.768000000000002</v>
      </c>
      <c r="CC48" s="51">
        <f t="shared" si="95"/>
        <v>15.768000000000002</v>
      </c>
      <c r="CD48" s="51">
        <f t="shared" si="95"/>
        <v>15.768000000000002</v>
      </c>
      <c r="CE48" s="51">
        <f t="shared" si="96"/>
        <v>15.768000000000002</v>
      </c>
      <c r="CF48" s="51">
        <f t="shared" si="97"/>
        <v>15.768000000000002</v>
      </c>
      <c r="CG48" s="51">
        <f t="shared" si="98"/>
        <v>15.768000000000002</v>
      </c>
      <c r="CH48" s="51">
        <f t="shared" si="99"/>
        <v>15.768000000000002</v>
      </c>
      <c r="CI48" s="51">
        <f t="shared" si="99"/>
        <v>15.768000000000002</v>
      </c>
      <c r="CJ48" s="51">
        <f t="shared" si="99"/>
        <v>15.768000000000002</v>
      </c>
      <c r="CK48" s="51">
        <f t="shared" si="99"/>
        <v>15.768000000000002</v>
      </c>
      <c r="CL48" s="51">
        <f t="shared" si="99"/>
        <v>15.768000000000002</v>
      </c>
      <c r="CM48" s="51">
        <f t="shared" si="99"/>
        <v>15.768000000000002</v>
      </c>
      <c r="CN48" s="51">
        <f t="shared" si="99"/>
        <v>15.768000000000002</v>
      </c>
      <c r="CO48" s="51">
        <f t="shared" si="99"/>
        <v>15.768000000000002</v>
      </c>
      <c r="CP48" s="51">
        <f t="shared" si="99"/>
        <v>15.768000000000002</v>
      </c>
      <c r="CQ48" s="51">
        <f t="shared" si="99"/>
        <v>15.768000000000002</v>
      </c>
      <c r="CR48" s="51">
        <f t="shared" si="100"/>
        <v>15.768000000000002</v>
      </c>
      <c r="CS48" s="51">
        <f t="shared" si="100"/>
        <v>15.768000000000002</v>
      </c>
      <c r="CT48" s="51">
        <f t="shared" si="101"/>
        <v>15.768000000000002</v>
      </c>
      <c r="CU48" s="51">
        <f t="shared" si="101"/>
        <v>15.768000000000002</v>
      </c>
      <c r="CV48" s="51">
        <f t="shared" si="102"/>
        <v>15.768000000000002</v>
      </c>
      <c r="CW48" s="51">
        <f t="shared" si="102"/>
        <v>15.768000000000002</v>
      </c>
      <c r="CX48" s="51">
        <f t="shared" si="103"/>
        <v>15.768000000000002</v>
      </c>
      <c r="CY48" s="51">
        <f t="shared" si="103"/>
        <v>15.768000000000002</v>
      </c>
      <c r="CZ48" s="51">
        <f t="shared" si="103"/>
        <v>15.768000000000002</v>
      </c>
      <c r="DA48" s="51">
        <f t="shared" si="103"/>
        <v>15.768000000000002</v>
      </c>
      <c r="DB48" s="51">
        <f t="shared" si="103"/>
        <v>15.768000000000002</v>
      </c>
      <c r="DC48" s="51">
        <f t="shared" si="104"/>
        <v>15.768000000000002</v>
      </c>
      <c r="DD48" s="51">
        <f t="shared" si="104"/>
        <v>15.768000000000002</v>
      </c>
      <c r="DE48" s="51">
        <f t="shared" si="105"/>
        <v>15.768000000000002</v>
      </c>
      <c r="DF48" s="51">
        <f t="shared" si="106"/>
        <v>15.768000000000002</v>
      </c>
      <c r="DG48" s="51">
        <f t="shared" si="107"/>
        <v>15.768000000000002</v>
      </c>
      <c r="DH48" s="51">
        <f t="shared" si="107"/>
        <v>15.768000000000002</v>
      </c>
      <c r="DI48" s="51">
        <f t="shared" si="107"/>
        <v>15.768000000000002</v>
      </c>
      <c r="DJ48" s="51">
        <f t="shared" si="107"/>
        <v>15.768000000000002</v>
      </c>
      <c r="DK48" s="51">
        <f t="shared" si="107"/>
        <v>15.768000000000002</v>
      </c>
      <c r="DL48" s="51">
        <f t="shared" si="107"/>
        <v>15.768000000000002</v>
      </c>
      <c r="DM48" s="51">
        <f t="shared" si="107"/>
        <v>15.768000000000002</v>
      </c>
      <c r="DN48" s="51">
        <f t="shared" si="107"/>
        <v>15.768000000000002</v>
      </c>
      <c r="DO48" s="51">
        <f t="shared" si="108"/>
        <v>15.768000000000002</v>
      </c>
      <c r="DP48" s="51">
        <f t="shared" si="109"/>
        <v>15.768000000000002</v>
      </c>
      <c r="DQ48" s="51">
        <f t="shared" si="109"/>
        <v>15.768000000000002</v>
      </c>
      <c r="DR48" s="51">
        <f t="shared" si="109"/>
        <v>15.768000000000002</v>
      </c>
      <c r="DS48" s="51">
        <f t="shared" si="109"/>
        <v>15.768000000000002</v>
      </c>
      <c r="DT48" s="51">
        <f t="shared" si="109"/>
        <v>15.768000000000002</v>
      </c>
      <c r="DU48" s="51">
        <f t="shared" si="109"/>
        <v>15.768000000000002</v>
      </c>
      <c r="DV48" s="51">
        <f t="shared" si="109"/>
        <v>15.768000000000002</v>
      </c>
      <c r="DW48" s="51">
        <f t="shared" si="109"/>
        <v>15.768000000000002</v>
      </c>
    </row>
    <row r="49" spans="1:127" ht="18" x14ac:dyDescent="0.2">
      <c r="A49" s="19"/>
      <c r="B49" s="23" t="s">
        <v>78</v>
      </c>
      <c r="C49" s="494" t="s">
        <v>79</v>
      </c>
      <c r="D49" s="495"/>
      <c r="E49" s="492"/>
      <c r="F49" s="1" t="s">
        <v>102</v>
      </c>
      <c r="G49" s="36">
        <f>+G39*86400*365</f>
        <v>946.08</v>
      </c>
      <c r="J49" s="51">
        <f t="shared" si="76"/>
        <v>946.08</v>
      </c>
      <c r="K49" s="51">
        <f t="shared" si="77"/>
        <v>946.08</v>
      </c>
      <c r="L49" s="51">
        <f t="shared" si="77"/>
        <v>946.08</v>
      </c>
      <c r="M49" s="51">
        <f t="shared" si="77"/>
        <v>946.08</v>
      </c>
      <c r="N49" s="51">
        <f t="shared" si="77"/>
        <v>946.08</v>
      </c>
      <c r="O49" s="51">
        <f t="shared" si="78"/>
        <v>946.08</v>
      </c>
      <c r="P49" s="51">
        <f t="shared" si="78"/>
        <v>946.08</v>
      </c>
      <c r="Q49" s="51">
        <f t="shared" si="78"/>
        <v>946.08</v>
      </c>
      <c r="R49" s="51">
        <f t="shared" si="79"/>
        <v>946.08</v>
      </c>
      <c r="S49" s="51">
        <f t="shared" si="79"/>
        <v>946.08</v>
      </c>
      <c r="T49" s="51">
        <f t="shared" si="79"/>
        <v>946.08</v>
      </c>
      <c r="U49" s="51">
        <f t="shared" si="70"/>
        <v>946.08</v>
      </c>
      <c r="V49" s="51">
        <f t="shared" si="110"/>
        <v>946.08</v>
      </c>
      <c r="W49" s="51">
        <f t="shared" si="110"/>
        <v>946.08</v>
      </c>
      <c r="X49" s="51">
        <f t="shared" si="110"/>
        <v>946.08</v>
      </c>
      <c r="Y49" s="51">
        <f t="shared" si="110"/>
        <v>946.08</v>
      </c>
      <c r="Z49" s="51">
        <f t="shared" si="110"/>
        <v>946.08</v>
      </c>
      <c r="AA49" s="51">
        <f t="shared" si="110"/>
        <v>946.08</v>
      </c>
      <c r="AB49" s="51">
        <f t="shared" si="110"/>
        <v>946.08</v>
      </c>
      <c r="AC49" s="51">
        <f t="shared" si="110"/>
        <v>946.08</v>
      </c>
      <c r="AD49" s="51">
        <f t="shared" si="110"/>
        <v>946.08</v>
      </c>
      <c r="AE49" s="51">
        <f t="shared" si="110"/>
        <v>946.08</v>
      </c>
      <c r="AF49" s="51">
        <f t="shared" si="110"/>
        <v>946.08</v>
      </c>
      <c r="AG49" s="51">
        <f t="shared" si="110"/>
        <v>946.08</v>
      </c>
      <c r="AH49" s="51">
        <f t="shared" si="81"/>
        <v>946.08</v>
      </c>
      <c r="AI49" s="51">
        <f t="shared" si="81"/>
        <v>946.08</v>
      </c>
      <c r="AJ49" s="51">
        <f t="shared" si="81"/>
        <v>946.08</v>
      </c>
      <c r="AK49" s="51">
        <f t="shared" si="82"/>
        <v>946.08</v>
      </c>
      <c r="AL49" s="51">
        <f t="shared" si="82"/>
        <v>946.08</v>
      </c>
      <c r="AM49" s="51">
        <f t="shared" si="82"/>
        <v>946.08</v>
      </c>
      <c r="AN49" s="51">
        <f t="shared" si="83"/>
        <v>946.08</v>
      </c>
      <c r="AO49" s="51">
        <f t="shared" si="83"/>
        <v>946.08</v>
      </c>
      <c r="AP49" s="51">
        <f t="shared" si="83"/>
        <v>946.08</v>
      </c>
      <c r="AQ49" s="51">
        <f t="shared" si="83"/>
        <v>946.08</v>
      </c>
      <c r="AR49" s="51">
        <f t="shared" si="83"/>
        <v>946.08</v>
      </c>
      <c r="AS49" s="51">
        <f t="shared" si="83"/>
        <v>946.08</v>
      </c>
      <c r="AT49" s="51">
        <f t="shared" si="83"/>
        <v>946.08</v>
      </c>
      <c r="AU49" s="51">
        <f t="shared" si="83"/>
        <v>946.08</v>
      </c>
      <c r="AV49" s="51">
        <f t="shared" si="83"/>
        <v>946.08</v>
      </c>
      <c r="AW49" s="51">
        <f t="shared" si="83"/>
        <v>946.08</v>
      </c>
      <c r="AX49" s="51">
        <f t="shared" si="83"/>
        <v>946.08</v>
      </c>
      <c r="AY49" s="51">
        <f t="shared" si="83"/>
        <v>946.08</v>
      </c>
      <c r="AZ49" s="51">
        <f t="shared" si="83"/>
        <v>946.08</v>
      </c>
      <c r="BA49" s="51">
        <f t="shared" si="83"/>
        <v>946.08</v>
      </c>
      <c r="BB49" s="51">
        <f t="shared" si="84"/>
        <v>946.08</v>
      </c>
      <c r="BC49" s="51">
        <f t="shared" si="84"/>
        <v>946.08</v>
      </c>
      <c r="BD49" s="51">
        <f t="shared" si="84"/>
        <v>946.08</v>
      </c>
      <c r="BE49" s="51">
        <f t="shared" si="84"/>
        <v>946.08</v>
      </c>
      <c r="BF49" s="51">
        <f t="shared" si="84"/>
        <v>946.08</v>
      </c>
      <c r="BG49" s="51">
        <f t="shared" si="85"/>
        <v>946.08</v>
      </c>
      <c r="BH49" s="51">
        <f t="shared" si="85"/>
        <v>946.08</v>
      </c>
      <c r="BI49" s="51">
        <f t="shared" si="86"/>
        <v>946.08</v>
      </c>
      <c r="BJ49" s="51">
        <f t="shared" si="86"/>
        <v>946.08</v>
      </c>
      <c r="BK49" s="51">
        <f t="shared" si="87"/>
        <v>946.08</v>
      </c>
      <c r="BL49" s="51">
        <f t="shared" si="88"/>
        <v>946.08</v>
      </c>
      <c r="BM49" s="51">
        <f t="shared" si="88"/>
        <v>946.08</v>
      </c>
      <c r="BN49" s="51">
        <f t="shared" si="88"/>
        <v>946.08</v>
      </c>
      <c r="BO49" s="51">
        <f t="shared" si="88"/>
        <v>946.08</v>
      </c>
      <c r="BP49" s="51">
        <f t="shared" si="89"/>
        <v>946.08</v>
      </c>
      <c r="BQ49" s="51">
        <f t="shared" si="90"/>
        <v>946.08</v>
      </c>
      <c r="BR49" s="51">
        <f t="shared" si="90"/>
        <v>946.08</v>
      </c>
      <c r="BS49" s="51">
        <f t="shared" si="90"/>
        <v>946.08</v>
      </c>
      <c r="BT49" s="51">
        <f t="shared" si="90"/>
        <v>946.08</v>
      </c>
      <c r="BU49" s="51">
        <f t="shared" si="91"/>
        <v>946.08</v>
      </c>
      <c r="BV49" s="51">
        <f t="shared" si="92"/>
        <v>946.08</v>
      </c>
      <c r="BW49" s="51">
        <f t="shared" si="93"/>
        <v>946.08</v>
      </c>
      <c r="BX49" s="51">
        <f t="shared" si="93"/>
        <v>946.08</v>
      </c>
      <c r="BY49" s="51">
        <f t="shared" si="94"/>
        <v>946.08</v>
      </c>
      <c r="BZ49" s="51">
        <f t="shared" si="94"/>
        <v>946.08</v>
      </c>
      <c r="CA49" s="51">
        <f t="shared" si="94"/>
        <v>946.08</v>
      </c>
      <c r="CB49" s="51">
        <f t="shared" si="94"/>
        <v>946.08</v>
      </c>
      <c r="CC49" s="51">
        <f t="shared" si="95"/>
        <v>946.08</v>
      </c>
      <c r="CD49" s="51">
        <f t="shared" si="95"/>
        <v>946.08</v>
      </c>
      <c r="CE49" s="51">
        <f t="shared" si="96"/>
        <v>946.08</v>
      </c>
      <c r="CF49" s="51">
        <f t="shared" si="97"/>
        <v>946.08</v>
      </c>
      <c r="CG49" s="51">
        <f t="shared" si="98"/>
        <v>946.08</v>
      </c>
      <c r="CH49" s="51">
        <f t="shared" si="99"/>
        <v>946.08</v>
      </c>
      <c r="CI49" s="51">
        <f t="shared" si="99"/>
        <v>946.08</v>
      </c>
      <c r="CJ49" s="51">
        <f t="shared" si="99"/>
        <v>946.08</v>
      </c>
      <c r="CK49" s="51">
        <f t="shared" si="99"/>
        <v>946.08</v>
      </c>
      <c r="CL49" s="51">
        <f t="shared" si="99"/>
        <v>946.08</v>
      </c>
      <c r="CM49" s="51">
        <f t="shared" si="99"/>
        <v>946.08</v>
      </c>
      <c r="CN49" s="51">
        <f t="shared" si="99"/>
        <v>946.08</v>
      </c>
      <c r="CO49" s="51">
        <f t="shared" si="99"/>
        <v>946.08</v>
      </c>
      <c r="CP49" s="51">
        <f t="shared" si="99"/>
        <v>946.08</v>
      </c>
      <c r="CQ49" s="51">
        <f t="shared" si="99"/>
        <v>946.08</v>
      </c>
      <c r="CR49" s="51">
        <f t="shared" si="100"/>
        <v>946.08</v>
      </c>
      <c r="CS49" s="51">
        <f t="shared" si="100"/>
        <v>946.08</v>
      </c>
      <c r="CT49" s="51">
        <f t="shared" si="101"/>
        <v>946.08</v>
      </c>
      <c r="CU49" s="51">
        <f t="shared" si="101"/>
        <v>946.08</v>
      </c>
      <c r="CV49" s="51">
        <f t="shared" si="102"/>
        <v>946.08</v>
      </c>
      <c r="CW49" s="51">
        <f t="shared" si="102"/>
        <v>946.08</v>
      </c>
      <c r="CX49" s="51">
        <f t="shared" si="103"/>
        <v>946.08</v>
      </c>
      <c r="CY49" s="51">
        <f t="shared" si="103"/>
        <v>946.08</v>
      </c>
      <c r="CZ49" s="51">
        <f t="shared" si="103"/>
        <v>946.08</v>
      </c>
      <c r="DA49" s="51">
        <f t="shared" si="103"/>
        <v>946.08</v>
      </c>
      <c r="DB49" s="51">
        <f t="shared" si="103"/>
        <v>946.08</v>
      </c>
      <c r="DC49" s="51">
        <f t="shared" si="104"/>
        <v>946.08</v>
      </c>
      <c r="DD49" s="51">
        <f t="shared" si="104"/>
        <v>946.08</v>
      </c>
      <c r="DE49" s="51">
        <f t="shared" si="105"/>
        <v>946.08</v>
      </c>
      <c r="DF49" s="51">
        <f t="shared" si="106"/>
        <v>946.08</v>
      </c>
      <c r="DG49" s="51">
        <f t="shared" si="107"/>
        <v>946.08</v>
      </c>
      <c r="DH49" s="51">
        <f t="shared" si="107"/>
        <v>946.08</v>
      </c>
      <c r="DI49" s="51">
        <f t="shared" si="107"/>
        <v>946.08</v>
      </c>
      <c r="DJ49" s="51">
        <f t="shared" si="107"/>
        <v>946.08</v>
      </c>
      <c r="DK49" s="51">
        <f t="shared" si="107"/>
        <v>946.08</v>
      </c>
      <c r="DL49" s="51">
        <f t="shared" si="107"/>
        <v>946.08</v>
      </c>
      <c r="DM49" s="51">
        <f t="shared" si="107"/>
        <v>946.08</v>
      </c>
      <c r="DN49" s="51">
        <f t="shared" si="107"/>
        <v>946.08</v>
      </c>
      <c r="DO49" s="51">
        <f t="shared" si="108"/>
        <v>946.08</v>
      </c>
      <c r="DP49" s="51">
        <f t="shared" si="109"/>
        <v>946.08</v>
      </c>
      <c r="DQ49" s="51">
        <f t="shared" si="109"/>
        <v>946.08</v>
      </c>
      <c r="DR49" s="51">
        <f t="shared" si="109"/>
        <v>946.08</v>
      </c>
      <c r="DS49" s="51">
        <f t="shared" si="109"/>
        <v>946.08</v>
      </c>
      <c r="DT49" s="51">
        <f t="shared" si="109"/>
        <v>946.08</v>
      </c>
      <c r="DU49" s="51">
        <f t="shared" si="109"/>
        <v>946.08</v>
      </c>
      <c r="DV49" s="51">
        <f t="shared" si="109"/>
        <v>946.08</v>
      </c>
      <c r="DW49" s="51">
        <f t="shared" si="109"/>
        <v>946.08</v>
      </c>
    </row>
    <row r="50" spans="1:127" ht="18" x14ac:dyDescent="0.2">
      <c r="A50" s="19"/>
      <c r="B50" s="23" t="s">
        <v>103</v>
      </c>
      <c r="C50" s="494" t="s">
        <v>104</v>
      </c>
      <c r="D50" s="495"/>
      <c r="E50" s="492"/>
      <c r="F50" s="1"/>
      <c r="G50" s="93">
        <f>1+G44*G51/G41</f>
        <v>1.1890000000000001</v>
      </c>
      <c r="J50" s="51">
        <f t="shared" si="76"/>
        <v>1.1890000000000001</v>
      </c>
      <c r="K50" s="51">
        <f t="shared" si="77"/>
        <v>1.1890000000000001</v>
      </c>
      <c r="L50" s="51">
        <f t="shared" si="77"/>
        <v>1.1890000000000001</v>
      </c>
      <c r="M50" s="51">
        <f t="shared" si="77"/>
        <v>1.1890000000000001</v>
      </c>
      <c r="N50" s="51">
        <f t="shared" si="77"/>
        <v>1.1890000000000001</v>
      </c>
      <c r="O50" s="51">
        <f t="shared" si="78"/>
        <v>1.1890000000000001</v>
      </c>
      <c r="P50" s="51">
        <f t="shared" si="78"/>
        <v>1.1890000000000001</v>
      </c>
      <c r="Q50" s="51">
        <f t="shared" si="78"/>
        <v>1.1890000000000001</v>
      </c>
      <c r="R50" s="51">
        <f t="shared" si="79"/>
        <v>1.1890000000000001</v>
      </c>
      <c r="S50" s="51">
        <f t="shared" si="79"/>
        <v>1.1890000000000001</v>
      </c>
      <c r="T50" s="51">
        <f t="shared" si="79"/>
        <v>1.1890000000000001</v>
      </c>
      <c r="U50" s="51">
        <f t="shared" si="70"/>
        <v>1.1890000000000001</v>
      </c>
      <c r="V50" s="51">
        <f t="shared" si="110"/>
        <v>1.1890000000000001</v>
      </c>
      <c r="W50" s="51">
        <f t="shared" si="110"/>
        <v>1.1890000000000001</v>
      </c>
      <c r="X50" s="51">
        <f t="shared" si="110"/>
        <v>1.1890000000000001</v>
      </c>
      <c r="Y50" s="51">
        <f t="shared" si="110"/>
        <v>1.1890000000000001</v>
      </c>
      <c r="Z50" s="51">
        <f t="shared" si="110"/>
        <v>1.1890000000000001</v>
      </c>
      <c r="AA50" s="51">
        <f t="shared" si="110"/>
        <v>1.1890000000000001</v>
      </c>
      <c r="AB50" s="51">
        <f t="shared" si="110"/>
        <v>1.1890000000000001</v>
      </c>
      <c r="AC50" s="51">
        <f t="shared" si="110"/>
        <v>1.1890000000000001</v>
      </c>
      <c r="AD50" s="51">
        <f t="shared" si="110"/>
        <v>1.1890000000000001</v>
      </c>
      <c r="AE50" s="51">
        <f t="shared" si="110"/>
        <v>1.1890000000000001</v>
      </c>
      <c r="AF50" s="51">
        <f t="shared" si="110"/>
        <v>1.1890000000000001</v>
      </c>
      <c r="AG50" s="51">
        <f t="shared" si="110"/>
        <v>1.1890000000000001</v>
      </c>
      <c r="AH50" s="51">
        <f t="shared" si="81"/>
        <v>1.1890000000000001</v>
      </c>
      <c r="AI50" s="51">
        <f t="shared" si="81"/>
        <v>1.1890000000000001</v>
      </c>
      <c r="AJ50" s="51">
        <f t="shared" si="81"/>
        <v>1.1890000000000001</v>
      </c>
      <c r="AK50" s="51">
        <f t="shared" si="82"/>
        <v>1.1890000000000001</v>
      </c>
      <c r="AL50" s="51">
        <f t="shared" si="82"/>
        <v>1.1890000000000001</v>
      </c>
      <c r="AM50" s="51">
        <f t="shared" si="82"/>
        <v>1.1890000000000001</v>
      </c>
      <c r="AN50" s="51">
        <f t="shared" si="83"/>
        <v>1.1890000000000001</v>
      </c>
      <c r="AO50" s="51">
        <f t="shared" si="83"/>
        <v>1.1890000000000001</v>
      </c>
      <c r="AP50" s="51">
        <f t="shared" si="83"/>
        <v>1.1890000000000001</v>
      </c>
      <c r="AQ50" s="51">
        <f t="shared" si="83"/>
        <v>1.1890000000000001</v>
      </c>
      <c r="AR50" s="51">
        <f t="shared" si="83"/>
        <v>1.1890000000000001</v>
      </c>
      <c r="AS50" s="51">
        <f t="shared" si="83"/>
        <v>1.1890000000000001</v>
      </c>
      <c r="AT50" s="51">
        <f t="shared" si="83"/>
        <v>1.1890000000000001</v>
      </c>
      <c r="AU50" s="51">
        <f t="shared" si="83"/>
        <v>1.1890000000000001</v>
      </c>
      <c r="AV50" s="51">
        <f t="shared" si="83"/>
        <v>1.1890000000000001</v>
      </c>
      <c r="AW50" s="51">
        <f t="shared" si="83"/>
        <v>1.1890000000000001</v>
      </c>
      <c r="AX50" s="51">
        <f t="shared" si="83"/>
        <v>1.1890000000000001</v>
      </c>
      <c r="AY50" s="51">
        <f t="shared" si="83"/>
        <v>1.1890000000000001</v>
      </c>
      <c r="AZ50" s="51">
        <f t="shared" si="83"/>
        <v>1.1890000000000001</v>
      </c>
      <c r="BA50" s="51">
        <f t="shared" si="83"/>
        <v>1.1890000000000001</v>
      </c>
      <c r="BB50" s="51">
        <f t="shared" si="84"/>
        <v>1.1890000000000001</v>
      </c>
      <c r="BC50" s="51">
        <f t="shared" si="84"/>
        <v>1.1890000000000001</v>
      </c>
      <c r="BD50" s="51">
        <f t="shared" si="84"/>
        <v>1.1890000000000001</v>
      </c>
      <c r="BE50" s="51">
        <f t="shared" si="84"/>
        <v>1.1890000000000001</v>
      </c>
      <c r="BF50" s="51">
        <f t="shared" si="84"/>
        <v>1.1890000000000001</v>
      </c>
      <c r="BG50" s="51">
        <f t="shared" si="85"/>
        <v>1.1890000000000001</v>
      </c>
      <c r="BH50" s="51">
        <f t="shared" si="85"/>
        <v>1.1890000000000001</v>
      </c>
      <c r="BI50" s="51">
        <f t="shared" si="86"/>
        <v>1.1890000000000001</v>
      </c>
      <c r="BJ50" s="51">
        <f t="shared" si="86"/>
        <v>1.1890000000000001</v>
      </c>
      <c r="BK50" s="51">
        <f t="shared" si="87"/>
        <v>1.1890000000000001</v>
      </c>
      <c r="BL50" s="51">
        <f t="shared" si="88"/>
        <v>1.1890000000000001</v>
      </c>
      <c r="BM50" s="51">
        <f t="shared" si="88"/>
        <v>1.1890000000000001</v>
      </c>
      <c r="BN50" s="51">
        <f t="shared" si="88"/>
        <v>1.1890000000000001</v>
      </c>
      <c r="BO50" s="51">
        <f t="shared" si="88"/>
        <v>1.1890000000000001</v>
      </c>
      <c r="BP50" s="51">
        <f t="shared" si="89"/>
        <v>1.1890000000000001</v>
      </c>
      <c r="BQ50" s="51">
        <f t="shared" si="90"/>
        <v>1.1890000000000001</v>
      </c>
      <c r="BR50" s="51">
        <f t="shared" si="90"/>
        <v>1.1890000000000001</v>
      </c>
      <c r="BS50" s="51">
        <f t="shared" si="90"/>
        <v>1.1890000000000001</v>
      </c>
      <c r="BT50" s="51">
        <f t="shared" si="90"/>
        <v>1.1890000000000001</v>
      </c>
      <c r="BU50" s="51">
        <f t="shared" si="91"/>
        <v>1.1890000000000001</v>
      </c>
      <c r="BV50" s="51">
        <f t="shared" si="92"/>
        <v>1.1890000000000001</v>
      </c>
      <c r="BW50" s="51">
        <f t="shared" si="93"/>
        <v>1.1890000000000001</v>
      </c>
      <c r="BX50" s="51">
        <f t="shared" si="93"/>
        <v>1.1890000000000001</v>
      </c>
      <c r="BY50" s="51">
        <f t="shared" si="94"/>
        <v>1.1890000000000001</v>
      </c>
      <c r="BZ50" s="51">
        <f t="shared" si="94"/>
        <v>1.1890000000000001</v>
      </c>
      <c r="CA50" s="51">
        <f t="shared" si="94"/>
        <v>1.1890000000000001</v>
      </c>
      <c r="CB50" s="51">
        <f t="shared" si="94"/>
        <v>1.1890000000000001</v>
      </c>
      <c r="CC50" s="51">
        <f t="shared" si="95"/>
        <v>1.1890000000000001</v>
      </c>
      <c r="CD50" s="51">
        <f t="shared" si="95"/>
        <v>1.1890000000000001</v>
      </c>
      <c r="CE50" s="51">
        <f t="shared" si="96"/>
        <v>1.1890000000000001</v>
      </c>
      <c r="CF50" s="51">
        <f t="shared" si="97"/>
        <v>1.1890000000000001</v>
      </c>
      <c r="CG50" s="51">
        <f t="shared" si="98"/>
        <v>1.1890000000000001</v>
      </c>
      <c r="CH50" s="51">
        <f t="shared" si="99"/>
        <v>1.1890000000000001</v>
      </c>
      <c r="CI50" s="51">
        <f t="shared" si="99"/>
        <v>1.1890000000000001</v>
      </c>
      <c r="CJ50" s="51">
        <f t="shared" si="99"/>
        <v>1.1890000000000001</v>
      </c>
      <c r="CK50" s="51">
        <f t="shared" si="99"/>
        <v>1.1890000000000001</v>
      </c>
      <c r="CL50" s="51">
        <f t="shared" si="99"/>
        <v>1.1890000000000001</v>
      </c>
      <c r="CM50" s="51">
        <f t="shared" si="99"/>
        <v>1.1890000000000001</v>
      </c>
      <c r="CN50" s="51">
        <f t="shared" si="99"/>
        <v>1.1890000000000001</v>
      </c>
      <c r="CO50" s="51">
        <f t="shared" si="99"/>
        <v>1.1890000000000001</v>
      </c>
      <c r="CP50" s="51">
        <f t="shared" si="99"/>
        <v>1.1890000000000001</v>
      </c>
      <c r="CQ50" s="51">
        <f t="shared" si="99"/>
        <v>1.1890000000000001</v>
      </c>
      <c r="CR50" s="51">
        <f t="shared" si="100"/>
        <v>1.1890000000000001</v>
      </c>
      <c r="CS50" s="51">
        <f t="shared" si="100"/>
        <v>1.1890000000000001</v>
      </c>
      <c r="CT50" s="51">
        <f t="shared" si="101"/>
        <v>1.1890000000000001</v>
      </c>
      <c r="CU50" s="51">
        <f t="shared" si="101"/>
        <v>1.1890000000000001</v>
      </c>
      <c r="CV50" s="51">
        <f t="shared" si="102"/>
        <v>1.1890000000000001</v>
      </c>
      <c r="CW50" s="51">
        <f t="shared" si="102"/>
        <v>1.1890000000000001</v>
      </c>
      <c r="CX50" s="51">
        <f t="shared" si="103"/>
        <v>1.1890000000000001</v>
      </c>
      <c r="CY50" s="51">
        <f t="shared" si="103"/>
        <v>1.1890000000000001</v>
      </c>
      <c r="CZ50" s="51">
        <f t="shared" si="103"/>
        <v>1.1890000000000001</v>
      </c>
      <c r="DA50" s="51">
        <f t="shared" si="103"/>
        <v>1.1890000000000001</v>
      </c>
      <c r="DB50" s="51">
        <f t="shared" si="103"/>
        <v>1.1890000000000001</v>
      </c>
      <c r="DC50" s="51">
        <f t="shared" si="104"/>
        <v>1.1890000000000001</v>
      </c>
      <c r="DD50" s="51">
        <f t="shared" si="104"/>
        <v>1.1890000000000001</v>
      </c>
      <c r="DE50" s="51">
        <f t="shared" si="105"/>
        <v>1.1890000000000001</v>
      </c>
      <c r="DF50" s="51">
        <f t="shared" si="106"/>
        <v>1.1890000000000001</v>
      </c>
      <c r="DG50" s="51">
        <f t="shared" si="107"/>
        <v>1.1890000000000001</v>
      </c>
      <c r="DH50" s="51">
        <f t="shared" si="107"/>
        <v>1.1890000000000001</v>
      </c>
      <c r="DI50" s="51">
        <f t="shared" si="107"/>
        <v>1.1890000000000001</v>
      </c>
      <c r="DJ50" s="51">
        <f t="shared" si="107"/>
        <v>1.1890000000000001</v>
      </c>
      <c r="DK50" s="51">
        <f t="shared" si="107"/>
        <v>1.1890000000000001</v>
      </c>
      <c r="DL50" s="51">
        <f t="shared" si="107"/>
        <v>1.1890000000000001</v>
      </c>
      <c r="DM50" s="51">
        <f t="shared" si="107"/>
        <v>1.1890000000000001</v>
      </c>
      <c r="DN50" s="51">
        <f t="shared" si="107"/>
        <v>1.1890000000000001</v>
      </c>
      <c r="DO50" s="51">
        <f t="shared" si="108"/>
        <v>1.1890000000000001</v>
      </c>
      <c r="DP50" s="51">
        <f t="shared" si="109"/>
        <v>1.1890000000000001</v>
      </c>
      <c r="DQ50" s="51">
        <f t="shared" si="109"/>
        <v>1.1890000000000001</v>
      </c>
      <c r="DR50" s="51">
        <f t="shared" si="109"/>
        <v>1.1890000000000001</v>
      </c>
      <c r="DS50" s="51">
        <f t="shared" si="109"/>
        <v>1.1890000000000001</v>
      </c>
      <c r="DT50" s="51">
        <f t="shared" si="109"/>
        <v>1.1890000000000001</v>
      </c>
      <c r="DU50" s="51">
        <f t="shared" si="109"/>
        <v>1.1890000000000001</v>
      </c>
      <c r="DV50" s="51">
        <f t="shared" si="109"/>
        <v>1.1890000000000001</v>
      </c>
      <c r="DW50" s="51">
        <f t="shared" si="109"/>
        <v>1.1890000000000001</v>
      </c>
    </row>
    <row r="51" spans="1:127" ht="18" x14ac:dyDescent="0.4">
      <c r="A51" s="16">
        <f>入力シート_1・1・ジクロロエチレン!Q23</f>
        <v>1.62</v>
      </c>
      <c r="B51" s="20" t="s">
        <v>105</v>
      </c>
      <c r="C51" s="494" t="s">
        <v>106</v>
      </c>
      <c r="D51" s="495"/>
      <c r="E51" s="492"/>
      <c r="F51" s="291" t="s">
        <v>107</v>
      </c>
      <c r="G51" s="25">
        <f>IF(A51="",1.67,A51)</f>
        <v>1.62</v>
      </c>
      <c r="J51" s="51">
        <f t="shared" si="76"/>
        <v>1.62</v>
      </c>
      <c r="K51" s="51">
        <f t="shared" si="77"/>
        <v>1.62</v>
      </c>
      <c r="L51" s="51">
        <f t="shared" si="77"/>
        <v>1.62</v>
      </c>
      <c r="M51" s="51">
        <f t="shared" si="77"/>
        <v>1.62</v>
      </c>
      <c r="N51" s="51">
        <f t="shared" si="77"/>
        <v>1.62</v>
      </c>
      <c r="O51" s="51">
        <f t="shared" si="78"/>
        <v>1.62</v>
      </c>
      <c r="P51" s="51">
        <f t="shared" si="78"/>
        <v>1.62</v>
      </c>
      <c r="Q51" s="51">
        <f t="shared" si="78"/>
        <v>1.62</v>
      </c>
      <c r="R51" s="51">
        <f t="shared" si="79"/>
        <v>1.62</v>
      </c>
      <c r="S51" s="51">
        <f t="shared" si="79"/>
        <v>1.62</v>
      </c>
      <c r="T51" s="51">
        <f t="shared" si="79"/>
        <v>1.62</v>
      </c>
      <c r="U51" s="52">
        <f t="shared" si="70"/>
        <v>1.62</v>
      </c>
      <c r="V51" s="51">
        <f t="shared" si="110"/>
        <v>1.62</v>
      </c>
      <c r="W51" s="51">
        <f t="shared" si="110"/>
        <v>1.62</v>
      </c>
      <c r="X51" s="51">
        <f t="shared" si="110"/>
        <v>1.62</v>
      </c>
      <c r="Y51" s="51">
        <f t="shared" si="110"/>
        <v>1.62</v>
      </c>
      <c r="Z51" s="51">
        <f t="shared" si="110"/>
        <v>1.62</v>
      </c>
      <c r="AA51" s="51">
        <f t="shared" si="110"/>
        <v>1.62</v>
      </c>
      <c r="AB51" s="51">
        <f t="shared" si="110"/>
        <v>1.62</v>
      </c>
      <c r="AC51" s="51">
        <f t="shared" si="110"/>
        <v>1.62</v>
      </c>
      <c r="AD51" s="51">
        <f t="shared" si="110"/>
        <v>1.62</v>
      </c>
      <c r="AE51" s="51">
        <f t="shared" si="110"/>
        <v>1.62</v>
      </c>
      <c r="AF51" s="51">
        <f t="shared" si="110"/>
        <v>1.62</v>
      </c>
      <c r="AG51" s="51">
        <f t="shared" si="110"/>
        <v>1.62</v>
      </c>
      <c r="AH51" s="51">
        <f t="shared" si="81"/>
        <v>1.62</v>
      </c>
      <c r="AI51" s="51">
        <f t="shared" si="81"/>
        <v>1.62</v>
      </c>
      <c r="AJ51" s="51">
        <f t="shared" si="81"/>
        <v>1.62</v>
      </c>
      <c r="AK51" s="51">
        <f t="shared" si="82"/>
        <v>1.62</v>
      </c>
      <c r="AL51" s="51">
        <f t="shared" si="82"/>
        <v>1.62</v>
      </c>
      <c r="AM51" s="51">
        <f t="shared" si="82"/>
        <v>1.62</v>
      </c>
      <c r="AN51" s="51">
        <f t="shared" si="83"/>
        <v>1.62</v>
      </c>
      <c r="AO51" s="51">
        <f t="shared" si="83"/>
        <v>1.62</v>
      </c>
      <c r="AP51" s="51">
        <f t="shared" si="83"/>
        <v>1.62</v>
      </c>
      <c r="AQ51" s="51">
        <f t="shared" si="83"/>
        <v>1.62</v>
      </c>
      <c r="AR51" s="51">
        <f t="shared" si="83"/>
        <v>1.62</v>
      </c>
      <c r="AS51" s="51">
        <f t="shared" si="83"/>
        <v>1.62</v>
      </c>
      <c r="AT51" s="51">
        <f t="shared" si="83"/>
        <v>1.62</v>
      </c>
      <c r="AU51" s="51">
        <f t="shared" si="83"/>
        <v>1.62</v>
      </c>
      <c r="AV51" s="51">
        <f t="shared" si="83"/>
        <v>1.62</v>
      </c>
      <c r="AW51" s="51">
        <f t="shared" si="83"/>
        <v>1.62</v>
      </c>
      <c r="AX51" s="51">
        <f t="shared" si="83"/>
        <v>1.62</v>
      </c>
      <c r="AY51" s="51">
        <f t="shared" si="83"/>
        <v>1.62</v>
      </c>
      <c r="AZ51" s="51">
        <f t="shared" si="83"/>
        <v>1.62</v>
      </c>
      <c r="BA51" s="51">
        <f t="shared" si="83"/>
        <v>1.62</v>
      </c>
      <c r="BB51" s="51">
        <f t="shared" si="84"/>
        <v>1.62</v>
      </c>
      <c r="BC51" s="51">
        <f t="shared" si="84"/>
        <v>1.62</v>
      </c>
      <c r="BD51" s="51">
        <f t="shared" si="84"/>
        <v>1.62</v>
      </c>
      <c r="BE51" s="51">
        <f t="shared" si="84"/>
        <v>1.62</v>
      </c>
      <c r="BF51" s="51">
        <f t="shared" si="84"/>
        <v>1.62</v>
      </c>
      <c r="BG51" s="51">
        <f t="shared" si="85"/>
        <v>1.62</v>
      </c>
      <c r="BH51" s="51">
        <f t="shared" si="85"/>
        <v>1.62</v>
      </c>
      <c r="BI51" s="51">
        <f t="shared" si="86"/>
        <v>1.62</v>
      </c>
      <c r="BJ51" s="51">
        <f t="shared" si="86"/>
        <v>1.62</v>
      </c>
      <c r="BK51" s="51">
        <f t="shared" si="87"/>
        <v>1.62</v>
      </c>
      <c r="BL51" s="51">
        <f t="shared" si="88"/>
        <v>1.62</v>
      </c>
      <c r="BM51" s="51">
        <f t="shared" si="88"/>
        <v>1.62</v>
      </c>
      <c r="BN51" s="51">
        <f t="shared" si="88"/>
        <v>1.62</v>
      </c>
      <c r="BO51" s="51">
        <f t="shared" si="88"/>
        <v>1.62</v>
      </c>
      <c r="BP51" s="51">
        <f t="shared" si="89"/>
        <v>1.62</v>
      </c>
      <c r="BQ51" s="51">
        <f t="shared" si="90"/>
        <v>1.62</v>
      </c>
      <c r="BR51" s="51">
        <f t="shared" si="90"/>
        <v>1.62</v>
      </c>
      <c r="BS51" s="51">
        <f t="shared" si="90"/>
        <v>1.62</v>
      </c>
      <c r="BT51" s="51">
        <f t="shared" si="90"/>
        <v>1.62</v>
      </c>
      <c r="BU51" s="51">
        <f t="shared" si="91"/>
        <v>1.62</v>
      </c>
      <c r="BV51" s="51">
        <f t="shared" si="92"/>
        <v>1.62</v>
      </c>
      <c r="BW51" s="51">
        <f t="shared" si="93"/>
        <v>1.62</v>
      </c>
      <c r="BX51" s="51">
        <f t="shared" si="93"/>
        <v>1.62</v>
      </c>
      <c r="BY51" s="51">
        <f t="shared" si="94"/>
        <v>1.62</v>
      </c>
      <c r="BZ51" s="51">
        <f t="shared" si="94"/>
        <v>1.62</v>
      </c>
      <c r="CA51" s="51">
        <f t="shared" si="94"/>
        <v>1.62</v>
      </c>
      <c r="CB51" s="51">
        <f t="shared" si="94"/>
        <v>1.62</v>
      </c>
      <c r="CC51" s="51">
        <f t="shared" si="95"/>
        <v>1.62</v>
      </c>
      <c r="CD51" s="51">
        <f t="shared" si="95"/>
        <v>1.62</v>
      </c>
      <c r="CE51" s="51">
        <f t="shared" si="96"/>
        <v>1.62</v>
      </c>
      <c r="CF51" s="51">
        <f t="shared" si="97"/>
        <v>1.62</v>
      </c>
      <c r="CG51" s="51">
        <f t="shared" si="98"/>
        <v>1.62</v>
      </c>
      <c r="CH51" s="51">
        <f t="shared" si="99"/>
        <v>1.62</v>
      </c>
      <c r="CI51" s="51">
        <f t="shared" si="99"/>
        <v>1.62</v>
      </c>
      <c r="CJ51" s="51">
        <f t="shared" si="99"/>
        <v>1.62</v>
      </c>
      <c r="CK51" s="51">
        <f t="shared" si="99"/>
        <v>1.62</v>
      </c>
      <c r="CL51" s="51">
        <f t="shared" si="99"/>
        <v>1.62</v>
      </c>
      <c r="CM51" s="51">
        <f t="shared" si="99"/>
        <v>1.62</v>
      </c>
      <c r="CN51" s="51">
        <f t="shared" si="99"/>
        <v>1.62</v>
      </c>
      <c r="CO51" s="51">
        <f t="shared" si="99"/>
        <v>1.62</v>
      </c>
      <c r="CP51" s="51">
        <f t="shared" si="99"/>
        <v>1.62</v>
      </c>
      <c r="CQ51" s="51">
        <f t="shared" si="99"/>
        <v>1.62</v>
      </c>
      <c r="CR51" s="51">
        <f t="shared" si="100"/>
        <v>1.62</v>
      </c>
      <c r="CS51" s="51">
        <f t="shared" si="100"/>
        <v>1.62</v>
      </c>
      <c r="CT51" s="51">
        <f t="shared" si="101"/>
        <v>1.62</v>
      </c>
      <c r="CU51" s="51">
        <f t="shared" si="101"/>
        <v>1.62</v>
      </c>
      <c r="CV51" s="51">
        <f t="shared" si="102"/>
        <v>1.62</v>
      </c>
      <c r="CW51" s="51">
        <f t="shared" si="102"/>
        <v>1.62</v>
      </c>
      <c r="CX51" s="51">
        <f t="shared" si="103"/>
        <v>1.62</v>
      </c>
      <c r="CY51" s="51">
        <f t="shared" si="103"/>
        <v>1.62</v>
      </c>
      <c r="CZ51" s="51">
        <f t="shared" si="103"/>
        <v>1.62</v>
      </c>
      <c r="DA51" s="51">
        <f t="shared" si="103"/>
        <v>1.62</v>
      </c>
      <c r="DB51" s="51">
        <f t="shared" si="103"/>
        <v>1.62</v>
      </c>
      <c r="DC51" s="51">
        <f t="shared" si="104"/>
        <v>1.62</v>
      </c>
      <c r="DD51" s="51">
        <f t="shared" si="104"/>
        <v>1.62</v>
      </c>
      <c r="DE51" s="51">
        <f t="shared" si="105"/>
        <v>1.62</v>
      </c>
      <c r="DF51" s="51">
        <f t="shared" si="106"/>
        <v>1.62</v>
      </c>
      <c r="DG51" s="51">
        <f t="shared" si="107"/>
        <v>1.62</v>
      </c>
      <c r="DH51" s="51">
        <f t="shared" si="107"/>
        <v>1.62</v>
      </c>
      <c r="DI51" s="51">
        <f t="shared" si="107"/>
        <v>1.62</v>
      </c>
      <c r="DJ51" s="51">
        <f t="shared" si="107"/>
        <v>1.62</v>
      </c>
      <c r="DK51" s="51">
        <f t="shared" si="107"/>
        <v>1.62</v>
      </c>
      <c r="DL51" s="51">
        <f t="shared" si="107"/>
        <v>1.62</v>
      </c>
      <c r="DM51" s="51">
        <f t="shared" si="107"/>
        <v>1.62</v>
      </c>
      <c r="DN51" s="51">
        <f t="shared" si="107"/>
        <v>1.62</v>
      </c>
      <c r="DO51" s="51">
        <f t="shared" si="108"/>
        <v>1.62</v>
      </c>
      <c r="DP51" s="51">
        <f t="shared" si="109"/>
        <v>1.62</v>
      </c>
      <c r="DQ51" s="51">
        <f t="shared" si="109"/>
        <v>1.62</v>
      </c>
      <c r="DR51" s="51">
        <f t="shared" si="109"/>
        <v>1.62</v>
      </c>
      <c r="DS51" s="51">
        <f t="shared" si="109"/>
        <v>1.62</v>
      </c>
      <c r="DT51" s="51">
        <f t="shared" si="109"/>
        <v>1.62</v>
      </c>
      <c r="DU51" s="51">
        <f t="shared" si="109"/>
        <v>1.62</v>
      </c>
      <c r="DV51" s="51">
        <f t="shared" si="109"/>
        <v>1.62</v>
      </c>
      <c r="DW51" s="51">
        <f t="shared" si="109"/>
        <v>1.62</v>
      </c>
    </row>
    <row r="52" spans="1:127" ht="37.5" customHeight="1" x14ac:dyDescent="0.2">
      <c r="A52" s="19"/>
      <c r="B52" s="37"/>
      <c r="C52" s="492"/>
      <c r="D52" s="493"/>
      <c r="E52" s="493"/>
      <c r="F52" s="291"/>
      <c r="G52" s="38">
        <f>SQRT(1+4*G47*G36/G48)</f>
        <v>1.796044963201618</v>
      </c>
      <c r="J52" s="52">
        <f>G52</f>
        <v>1.796044963201618</v>
      </c>
      <c r="K52" s="55">
        <f t="shared" si="77"/>
        <v>1.796044963201618</v>
      </c>
      <c r="L52" s="55">
        <f t="shared" si="77"/>
        <v>1.796044963201618</v>
      </c>
      <c r="M52" s="55">
        <f t="shared" si="77"/>
        <v>1.796044963201618</v>
      </c>
      <c r="N52" s="55">
        <f t="shared" si="77"/>
        <v>1.796044963201618</v>
      </c>
      <c r="O52" s="55">
        <f t="shared" si="78"/>
        <v>1.796044963201618</v>
      </c>
      <c r="P52" s="55">
        <f t="shared" si="78"/>
        <v>1.796044963201618</v>
      </c>
      <c r="Q52" s="55">
        <f t="shared" si="78"/>
        <v>1.796044963201618</v>
      </c>
      <c r="R52" s="55">
        <f t="shared" si="79"/>
        <v>1.796044963201618</v>
      </c>
      <c r="S52" s="55">
        <f t="shared" si="79"/>
        <v>1.796044963201618</v>
      </c>
      <c r="T52" s="55">
        <f t="shared" si="79"/>
        <v>1.796044963201618</v>
      </c>
      <c r="U52" s="52">
        <f>G52</f>
        <v>1.796044963201618</v>
      </c>
      <c r="V52" s="55">
        <f>+U52</f>
        <v>1.796044963201618</v>
      </c>
      <c r="W52" s="55">
        <f t="shared" si="110"/>
        <v>1.796044963201618</v>
      </c>
      <c r="X52" s="55">
        <f t="shared" si="110"/>
        <v>1.796044963201618</v>
      </c>
      <c r="Y52" s="55">
        <f t="shared" si="110"/>
        <v>1.796044963201618</v>
      </c>
      <c r="Z52" s="55">
        <f t="shared" si="110"/>
        <v>1.796044963201618</v>
      </c>
      <c r="AA52" s="55">
        <f t="shared" si="110"/>
        <v>1.796044963201618</v>
      </c>
      <c r="AB52" s="55">
        <f t="shared" si="110"/>
        <v>1.796044963201618</v>
      </c>
      <c r="AC52" s="55">
        <f t="shared" si="110"/>
        <v>1.796044963201618</v>
      </c>
      <c r="AD52" s="55">
        <f t="shared" si="110"/>
        <v>1.796044963201618</v>
      </c>
      <c r="AE52" s="55">
        <f t="shared" si="110"/>
        <v>1.796044963201618</v>
      </c>
      <c r="AF52" s="55">
        <f t="shared" si="110"/>
        <v>1.796044963201618</v>
      </c>
      <c r="AG52" s="55">
        <f t="shared" si="110"/>
        <v>1.796044963201618</v>
      </c>
      <c r="AH52" s="55">
        <f t="shared" si="81"/>
        <v>1.796044963201618</v>
      </c>
      <c r="AI52" s="55">
        <f t="shared" si="81"/>
        <v>1.796044963201618</v>
      </c>
      <c r="AJ52" s="55">
        <f t="shared" si="81"/>
        <v>1.796044963201618</v>
      </c>
      <c r="AK52" s="55">
        <f t="shared" si="82"/>
        <v>1.796044963201618</v>
      </c>
      <c r="AL52" s="55">
        <f t="shared" si="82"/>
        <v>1.796044963201618</v>
      </c>
      <c r="AM52" s="55">
        <f t="shared" si="82"/>
        <v>1.796044963201618</v>
      </c>
      <c r="AN52" s="55">
        <f t="shared" si="83"/>
        <v>1.796044963201618</v>
      </c>
      <c r="AO52" s="55">
        <f t="shared" si="83"/>
        <v>1.796044963201618</v>
      </c>
      <c r="AP52" s="55">
        <f t="shared" si="83"/>
        <v>1.796044963201618</v>
      </c>
      <c r="AQ52" s="55">
        <f t="shared" si="83"/>
        <v>1.796044963201618</v>
      </c>
      <c r="AR52" s="55">
        <f t="shared" si="83"/>
        <v>1.796044963201618</v>
      </c>
      <c r="AS52" s="55">
        <f t="shared" si="83"/>
        <v>1.796044963201618</v>
      </c>
      <c r="AT52" s="55">
        <f t="shared" si="83"/>
        <v>1.796044963201618</v>
      </c>
      <c r="AU52" s="55">
        <f t="shared" si="83"/>
        <v>1.796044963201618</v>
      </c>
      <c r="AV52" s="55">
        <f t="shared" si="83"/>
        <v>1.796044963201618</v>
      </c>
      <c r="AW52" s="55">
        <f t="shared" si="83"/>
        <v>1.796044963201618</v>
      </c>
      <c r="AX52" s="55">
        <f t="shared" si="83"/>
        <v>1.796044963201618</v>
      </c>
      <c r="AY52" s="55">
        <f t="shared" si="83"/>
        <v>1.796044963201618</v>
      </c>
      <c r="AZ52" s="55">
        <f t="shared" si="83"/>
        <v>1.796044963201618</v>
      </c>
      <c r="BA52" s="55">
        <f t="shared" si="83"/>
        <v>1.796044963201618</v>
      </c>
      <c r="BB52" s="55">
        <f t="shared" si="84"/>
        <v>1.796044963201618</v>
      </c>
      <c r="BC52" s="55">
        <f t="shared" si="84"/>
        <v>1.796044963201618</v>
      </c>
      <c r="BD52" s="55">
        <f t="shared" si="84"/>
        <v>1.796044963201618</v>
      </c>
      <c r="BE52" s="55">
        <f t="shared" si="84"/>
        <v>1.796044963201618</v>
      </c>
      <c r="BF52" s="55">
        <f t="shared" si="84"/>
        <v>1.796044963201618</v>
      </c>
      <c r="BG52" s="55">
        <f t="shared" si="85"/>
        <v>1.796044963201618</v>
      </c>
      <c r="BH52" s="55">
        <f t="shared" si="85"/>
        <v>1.796044963201618</v>
      </c>
      <c r="BI52" s="55">
        <f t="shared" si="86"/>
        <v>1.796044963201618</v>
      </c>
      <c r="BJ52" s="55">
        <f t="shared" si="86"/>
        <v>1.796044963201618</v>
      </c>
      <c r="BK52" s="55">
        <f t="shared" si="87"/>
        <v>1.796044963201618</v>
      </c>
      <c r="BL52" s="55">
        <f t="shared" si="88"/>
        <v>1.796044963201618</v>
      </c>
      <c r="BM52" s="55">
        <f t="shared" si="88"/>
        <v>1.796044963201618</v>
      </c>
      <c r="BN52" s="55">
        <f t="shared" si="88"/>
        <v>1.796044963201618</v>
      </c>
      <c r="BO52" s="55">
        <f t="shared" si="88"/>
        <v>1.796044963201618</v>
      </c>
      <c r="BP52" s="55">
        <f t="shared" si="89"/>
        <v>1.796044963201618</v>
      </c>
      <c r="BQ52" s="55">
        <f t="shared" si="90"/>
        <v>1.796044963201618</v>
      </c>
      <c r="BR52" s="55">
        <f t="shared" si="90"/>
        <v>1.796044963201618</v>
      </c>
      <c r="BS52" s="55">
        <f t="shared" si="90"/>
        <v>1.796044963201618</v>
      </c>
      <c r="BT52" s="55">
        <f t="shared" si="90"/>
        <v>1.796044963201618</v>
      </c>
      <c r="BU52" s="55">
        <f t="shared" si="91"/>
        <v>1.796044963201618</v>
      </c>
      <c r="BV52" s="55">
        <f t="shared" si="92"/>
        <v>1.796044963201618</v>
      </c>
      <c r="BW52" s="55">
        <f t="shared" si="93"/>
        <v>1.796044963201618</v>
      </c>
      <c r="BX52" s="55">
        <f t="shared" si="93"/>
        <v>1.796044963201618</v>
      </c>
      <c r="BY52" s="55">
        <f t="shared" si="94"/>
        <v>1.796044963201618</v>
      </c>
      <c r="BZ52" s="55">
        <f t="shared" si="94"/>
        <v>1.796044963201618</v>
      </c>
      <c r="CA52" s="55">
        <f t="shared" si="94"/>
        <v>1.796044963201618</v>
      </c>
      <c r="CB52" s="55">
        <f t="shared" si="94"/>
        <v>1.796044963201618</v>
      </c>
      <c r="CC52" s="55">
        <f t="shared" si="95"/>
        <v>1.796044963201618</v>
      </c>
      <c r="CD52" s="55">
        <f t="shared" si="95"/>
        <v>1.796044963201618</v>
      </c>
      <c r="CE52" s="55">
        <f t="shared" si="96"/>
        <v>1.796044963201618</v>
      </c>
      <c r="CF52" s="55">
        <f t="shared" si="97"/>
        <v>1.796044963201618</v>
      </c>
      <c r="CG52" s="55">
        <f t="shared" si="98"/>
        <v>1.796044963201618</v>
      </c>
      <c r="CH52" s="55">
        <f t="shared" si="99"/>
        <v>1.796044963201618</v>
      </c>
      <c r="CI52" s="55">
        <f t="shared" si="99"/>
        <v>1.796044963201618</v>
      </c>
      <c r="CJ52" s="55">
        <f t="shared" si="99"/>
        <v>1.796044963201618</v>
      </c>
      <c r="CK52" s="55">
        <f t="shared" si="99"/>
        <v>1.796044963201618</v>
      </c>
      <c r="CL52" s="55">
        <f t="shared" si="99"/>
        <v>1.796044963201618</v>
      </c>
      <c r="CM52" s="55">
        <f t="shared" si="99"/>
        <v>1.796044963201618</v>
      </c>
      <c r="CN52" s="55">
        <f t="shared" si="99"/>
        <v>1.796044963201618</v>
      </c>
      <c r="CO52" s="55">
        <f t="shared" si="99"/>
        <v>1.796044963201618</v>
      </c>
      <c r="CP52" s="55">
        <f t="shared" si="99"/>
        <v>1.796044963201618</v>
      </c>
      <c r="CQ52" s="55">
        <f t="shared" si="99"/>
        <v>1.796044963201618</v>
      </c>
      <c r="CR52" s="55">
        <f t="shared" si="100"/>
        <v>1.796044963201618</v>
      </c>
      <c r="CS52" s="55">
        <f t="shared" si="100"/>
        <v>1.796044963201618</v>
      </c>
      <c r="CT52" s="55">
        <f t="shared" si="101"/>
        <v>1.796044963201618</v>
      </c>
      <c r="CU52" s="55">
        <f t="shared" si="101"/>
        <v>1.796044963201618</v>
      </c>
      <c r="CV52" s="55">
        <f t="shared" si="102"/>
        <v>1.796044963201618</v>
      </c>
      <c r="CW52" s="55">
        <f t="shared" si="102"/>
        <v>1.796044963201618</v>
      </c>
      <c r="CX52" s="55">
        <f t="shared" si="103"/>
        <v>1.796044963201618</v>
      </c>
      <c r="CY52" s="55">
        <f t="shared" si="103"/>
        <v>1.796044963201618</v>
      </c>
      <c r="CZ52" s="55">
        <f t="shared" si="103"/>
        <v>1.796044963201618</v>
      </c>
      <c r="DA52" s="55">
        <f t="shared" si="103"/>
        <v>1.796044963201618</v>
      </c>
      <c r="DB52" s="55">
        <f t="shared" si="103"/>
        <v>1.796044963201618</v>
      </c>
      <c r="DC52" s="55">
        <f t="shared" si="104"/>
        <v>1.796044963201618</v>
      </c>
      <c r="DD52" s="55">
        <f t="shared" si="104"/>
        <v>1.796044963201618</v>
      </c>
      <c r="DE52" s="55">
        <f t="shared" si="105"/>
        <v>1.796044963201618</v>
      </c>
      <c r="DF52" s="55">
        <f t="shared" si="106"/>
        <v>1.796044963201618</v>
      </c>
      <c r="DG52" s="55">
        <f t="shared" si="107"/>
        <v>1.796044963201618</v>
      </c>
      <c r="DH52" s="55">
        <f t="shared" si="107"/>
        <v>1.796044963201618</v>
      </c>
      <c r="DI52" s="55">
        <f t="shared" si="107"/>
        <v>1.796044963201618</v>
      </c>
      <c r="DJ52" s="55">
        <f t="shared" si="107"/>
        <v>1.796044963201618</v>
      </c>
      <c r="DK52" s="55">
        <f t="shared" si="107"/>
        <v>1.796044963201618</v>
      </c>
      <c r="DL52" s="55">
        <f t="shared" si="107"/>
        <v>1.796044963201618</v>
      </c>
      <c r="DM52" s="55">
        <f t="shared" si="107"/>
        <v>1.796044963201618</v>
      </c>
      <c r="DN52" s="55">
        <f t="shared" si="107"/>
        <v>1.796044963201618</v>
      </c>
      <c r="DO52" s="55">
        <f t="shared" si="108"/>
        <v>1.796044963201618</v>
      </c>
      <c r="DP52" s="55">
        <f t="shared" si="109"/>
        <v>1.796044963201618</v>
      </c>
      <c r="DQ52" s="55">
        <f t="shared" si="109"/>
        <v>1.796044963201618</v>
      </c>
      <c r="DR52" s="55">
        <f t="shared" si="109"/>
        <v>1.796044963201618</v>
      </c>
      <c r="DS52" s="55">
        <f t="shared" si="109"/>
        <v>1.796044963201618</v>
      </c>
      <c r="DT52" s="55">
        <f t="shared" si="109"/>
        <v>1.796044963201618</v>
      </c>
      <c r="DU52" s="55">
        <f t="shared" si="109"/>
        <v>1.796044963201618</v>
      </c>
      <c r="DV52" s="55">
        <f t="shared" si="109"/>
        <v>1.796044963201618</v>
      </c>
      <c r="DW52" s="55">
        <f t="shared" si="109"/>
        <v>1.796044963201618</v>
      </c>
    </row>
    <row r="53" spans="1:127" ht="37.5" customHeight="1" x14ac:dyDescent="0.2">
      <c r="A53" s="19"/>
      <c r="B53" s="37" t="s">
        <v>108</v>
      </c>
      <c r="C53" s="492"/>
      <c r="D53" s="493"/>
      <c r="E53" s="493"/>
      <c r="F53" s="39"/>
      <c r="G53" s="38">
        <f>EXP(G30/(2*G36)*(1-G52))</f>
        <v>0.67164692779416058</v>
      </c>
      <c r="I53" s="71">
        <f>J53</f>
        <v>3.2875325344092023E-2</v>
      </c>
      <c r="J53" s="38">
        <f>EXP(J30/(2*J36)*(1-J52))</f>
        <v>3.2875325344092023E-2</v>
      </c>
      <c r="K53" s="38">
        <f t="shared" ref="K53:T53" si="111">EXP(K30/(2*K36)*(1-K52))</f>
        <v>1.3836701351886715E-173</v>
      </c>
      <c r="L53" s="38">
        <f t="shared" si="111"/>
        <v>0</v>
      </c>
      <c r="M53" s="38">
        <f t="shared" si="111"/>
        <v>0</v>
      </c>
      <c r="N53" s="38">
        <f t="shared" si="111"/>
        <v>0</v>
      </c>
      <c r="O53" s="38">
        <f t="shared" si="111"/>
        <v>0</v>
      </c>
      <c r="P53" s="38">
        <f t="shared" si="111"/>
        <v>0</v>
      </c>
      <c r="Q53" s="38">
        <f t="shared" si="111"/>
        <v>0</v>
      </c>
      <c r="R53" s="38">
        <f t="shared" si="111"/>
        <v>0</v>
      </c>
      <c r="S53" s="38">
        <f t="shared" si="111"/>
        <v>0</v>
      </c>
      <c r="T53" s="38">
        <f t="shared" si="111"/>
        <v>0</v>
      </c>
      <c r="U53" s="38">
        <f>EXP(U30/(2*U36)*(1-U52))</f>
        <v>5.17729911443442E-18</v>
      </c>
      <c r="V53" s="38">
        <f>EXP(V30/(2*V36)*(1-V52))</f>
        <v>2.6804426120323424E-35</v>
      </c>
      <c r="W53" s="38">
        <f t="shared" ref="W53:CH53" si="112">EXP(W30/(2*W36)*(1-W52))</f>
        <v>1.3877453161567428E-52</v>
      </c>
      <c r="X53" s="38">
        <f t="shared" si="112"/>
        <v>7.1847725963987668E-70</v>
      </c>
      <c r="Y53" s="38">
        <f t="shared" si="112"/>
        <v>3.7197716800748288E-87</v>
      </c>
      <c r="Z53" s="38">
        <f t="shared" si="112"/>
        <v>1.9258370625149783E-104</v>
      </c>
      <c r="AA53" s="38">
        <f t="shared" si="112"/>
        <v>9.9706345183038511E-122</v>
      </c>
      <c r="AB53" s="38">
        <f t="shared" si="112"/>
        <v>5.1620957261962686E-139</v>
      </c>
      <c r="AC53" s="38">
        <f t="shared" si="112"/>
        <v>2.6725713631861071E-156</v>
      </c>
      <c r="AD53" s="38">
        <f t="shared" si="112"/>
        <v>1.8681438979059876E-2</v>
      </c>
      <c r="AE53" s="38">
        <f t="shared" si="112"/>
        <v>3.4899616232833769E-4</v>
      </c>
      <c r="AF53" s="38">
        <f t="shared" si="112"/>
        <v>6.5197505104629205E-6</v>
      </c>
      <c r="AG53" s="38">
        <f t="shared" si="112"/>
        <v>1.2179832131990742E-7</v>
      </c>
      <c r="AH53" s="38">
        <f t="shared" si="112"/>
        <v>2.27536790748978E-9</v>
      </c>
      <c r="AI53" s="38">
        <f t="shared" si="112"/>
        <v>4.2507146718681513E-11</v>
      </c>
      <c r="AJ53" s="38">
        <f t="shared" si="112"/>
        <v>7.9409466759899461E-13</v>
      </c>
      <c r="AK53" s="38">
        <f t="shared" si="112"/>
        <v>1.4834831076347413E-14</v>
      </c>
      <c r="AL53" s="38">
        <f t="shared" si="112"/>
        <v>2.7713599151744557E-16</v>
      </c>
      <c r="AM53" s="38">
        <f t="shared" si="112"/>
        <v>5.17729911443442E-18</v>
      </c>
      <c r="AN53" s="38">
        <f t="shared" si="112"/>
        <v>1.8681438979059876E-2</v>
      </c>
      <c r="AO53" s="38">
        <f t="shared" si="112"/>
        <v>2.7814374198678941E-2</v>
      </c>
      <c r="AP53" s="38">
        <f t="shared" si="112"/>
        <v>4.1412195973303416E-2</v>
      </c>
      <c r="AQ53" s="38">
        <f t="shared" si="112"/>
        <v>6.1657686888124952E-2</v>
      </c>
      <c r="AR53" s="38">
        <f t="shared" si="112"/>
        <v>9.1800742825732348E-2</v>
      </c>
      <c r="AS53" s="38">
        <f t="shared" si="112"/>
        <v>0.13668006064916666</v>
      </c>
      <c r="AT53" s="38">
        <f t="shared" si="112"/>
        <v>0.20349986725623045</v>
      </c>
      <c r="AU53" s="38">
        <f t="shared" si="112"/>
        <v>0.30298637399350542</v>
      </c>
      <c r="AV53" s="38">
        <f t="shared" si="112"/>
        <v>0.45110959561533431</v>
      </c>
      <c r="AW53" s="38">
        <f t="shared" si="112"/>
        <v>0.67164692779416058</v>
      </c>
      <c r="AX53" s="38">
        <f t="shared" si="112"/>
        <v>2.7814374198678941E-2</v>
      </c>
      <c r="AY53" s="38">
        <f t="shared" si="112"/>
        <v>2.8943776092455402E-2</v>
      </c>
      <c r="AZ53" s="38">
        <f t="shared" si="112"/>
        <v>3.0119037318840049E-2</v>
      </c>
      <c r="BA53" s="38">
        <f t="shared" si="112"/>
        <v>3.1342019994762986E-2</v>
      </c>
      <c r="BB53" s="38">
        <f t="shared" si="112"/>
        <v>3.2614661848360621E-2</v>
      </c>
      <c r="BC53" s="38">
        <f t="shared" si="112"/>
        <v>3.3938979289166706E-2</v>
      </c>
      <c r="BD53" s="38">
        <f t="shared" si="112"/>
        <v>3.5317070602968237E-2</v>
      </c>
      <c r="BE53" s="38">
        <f t="shared" si="112"/>
        <v>3.6751119276388459E-2</v>
      </c>
      <c r="BF53" s="38">
        <f t="shared" si="112"/>
        <v>3.8243397456464483E-2</v>
      </c>
      <c r="BG53" s="38">
        <f t="shared" si="112"/>
        <v>3.9796269550700862E-2</v>
      </c>
      <c r="BH53" s="38">
        <f t="shared" si="112"/>
        <v>4.1412195973303416E-2</v>
      </c>
      <c r="BI53" s="38">
        <f t="shared" si="112"/>
        <v>3.1972009379670714E-2</v>
      </c>
      <c r="BJ53" s="38">
        <f t="shared" si="112"/>
        <v>3.209951875447465E-2</v>
      </c>
      <c r="BK53" s="38">
        <f t="shared" si="112"/>
        <v>3.2227536656611669E-2</v>
      </c>
      <c r="BL53" s="38">
        <f t="shared" si="112"/>
        <v>3.2356065114168338E-2</v>
      </c>
      <c r="BM53" s="38">
        <f t="shared" si="112"/>
        <v>3.248510616331949E-2</v>
      </c>
      <c r="BN53" s="38">
        <f t="shared" si="112"/>
        <v>3.2614661848360621E-2</v>
      </c>
      <c r="BO53" s="38">
        <f t="shared" si="112"/>
        <v>3.2744734221740152E-2</v>
      </c>
      <c r="BP53" s="38">
        <f t="shared" si="112"/>
        <v>3.2875325344092023E-2</v>
      </c>
      <c r="BQ53" s="38">
        <f t="shared" si="112"/>
        <v>3.3006437284268254E-2</v>
      </c>
      <c r="BR53" s="38">
        <f t="shared" si="112"/>
        <v>3.3138072119371816E-2</v>
      </c>
      <c r="BS53" s="38">
        <f t="shared" si="112"/>
        <v>3.3270231934789479E-2</v>
      </c>
      <c r="BT53" s="38">
        <f t="shared" si="112"/>
        <v>3.340291882422488E-2</v>
      </c>
      <c r="BU53" s="38">
        <f t="shared" si="112"/>
        <v>3.3536134889731603E-2</v>
      </c>
      <c r="BV53" s="38">
        <f t="shared" si="112"/>
        <v>3.3669882241746635E-2</v>
      </c>
      <c r="BW53" s="38">
        <f t="shared" si="112"/>
        <v>3.3804162999123658E-2</v>
      </c>
      <c r="BX53" s="38">
        <f t="shared" si="112"/>
        <v>3.3938979289166706E-2</v>
      </c>
      <c r="BY53" s="38">
        <f t="shared" si="112"/>
        <v>3.4074333247663825E-2</v>
      </c>
      <c r="BZ53" s="38">
        <f t="shared" si="112"/>
        <v>3.4210227018920937E-2</v>
      </c>
      <c r="CA53" s="38">
        <f t="shared" si="112"/>
        <v>3.4346662755795739E-2</v>
      </c>
      <c r="CB53" s="38">
        <f t="shared" si="112"/>
        <v>3.4483642619731913E-2</v>
      </c>
      <c r="CC53" s="38">
        <f t="shared" si="112"/>
        <v>3.4621168780793327E-2</v>
      </c>
      <c r="CD53" s="38">
        <f t="shared" si="112"/>
        <v>3.2875325344092023E-2</v>
      </c>
      <c r="CE53" s="38">
        <f t="shared" si="112"/>
        <v>0.99602768577998779</v>
      </c>
      <c r="CF53" s="38">
        <f t="shared" si="112"/>
        <v>0.9609794558191439</v>
      </c>
      <c r="CG53" s="38">
        <f t="shared" si="112"/>
        <v>0.92348151450645799</v>
      </c>
      <c r="CH53" s="38">
        <f t="shared" si="112"/>
        <v>0.85281810763514143</v>
      </c>
      <c r="CI53" s="38">
        <f t="shared" ref="CI53:DW53" si="113">EXP(CI30/(2*CI36)*(1-CI52))</f>
        <v>0.78756175763743197</v>
      </c>
      <c r="CJ53" s="38">
        <f t="shared" si="113"/>
        <v>0.72729872471038359</v>
      </c>
      <c r="CK53" s="38">
        <f t="shared" si="113"/>
        <v>0.67164692779416058</v>
      </c>
      <c r="CL53" s="38">
        <f t="shared" si="113"/>
        <v>0.45110959561533431</v>
      </c>
      <c r="CM53" s="38">
        <f t="shared" si="113"/>
        <v>0.30298637399350542</v>
      </c>
      <c r="CN53" s="38">
        <f t="shared" si="113"/>
        <v>0.20349986725623045</v>
      </c>
      <c r="CO53" s="38">
        <f t="shared" si="113"/>
        <v>0.13668006064916666</v>
      </c>
      <c r="CP53" s="38">
        <f t="shared" si="113"/>
        <v>9.1800742825732348E-2</v>
      </c>
      <c r="CQ53" s="38">
        <f t="shared" si="113"/>
        <v>6.1657686888124952E-2</v>
      </c>
      <c r="CR53" s="38">
        <f t="shared" si="113"/>
        <v>4.1412195973303416E-2</v>
      </c>
      <c r="CS53" s="38">
        <f t="shared" si="113"/>
        <v>2.7814374198678941E-2</v>
      </c>
      <c r="CT53" s="38">
        <f t="shared" si="113"/>
        <v>1.8681438979059876E-2</v>
      </c>
      <c r="CU53" s="38">
        <f t="shared" si="113"/>
        <v>1.2547331097059643E-2</v>
      </c>
      <c r="CV53" s="38">
        <f t="shared" si="113"/>
        <v>8.4273763833562498E-3</v>
      </c>
      <c r="CW53" s="38">
        <f t="shared" si="113"/>
        <v>5.6602214572462886E-3</v>
      </c>
      <c r="CX53" s="38">
        <f t="shared" si="113"/>
        <v>3.8016703523940558E-3</v>
      </c>
      <c r="CY53" s="38">
        <f t="shared" si="113"/>
        <v>2.5533802126716109E-3</v>
      </c>
      <c r="CZ53" s="38">
        <f t="shared" si="113"/>
        <v>1.7149699753312875E-3</v>
      </c>
      <c r="DA53" s="38">
        <f t="shared" si="113"/>
        <v>1.1518543151904865E-3</v>
      </c>
      <c r="DB53" s="38">
        <f t="shared" si="113"/>
        <v>7.7363941206413684E-4</v>
      </c>
      <c r="DC53" s="38">
        <f t="shared" si="113"/>
        <v>5.1961253433335808E-4</v>
      </c>
      <c r="DD53" s="38">
        <f t="shared" si="113"/>
        <v>3.4899616232833769E-4</v>
      </c>
      <c r="DE53" s="38">
        <f t="shared" si="113"/>
        <v>2.7814374198678941E-2</v>
      </c>
      <c r="DF53" s="38">
        <f t="shared" si="113"/>
        <v>2.7814374198678941E-2</v>
      </c>
      <c r="DG53" s="38">
        <f t="shared" si="113"/>
        <v>2.7814374198678941E-2</v>
      </c>
      <c r="DH53" s="38">
        <f t="shared" si="113"/>
        <v>2.7814374198678941E-2</v>
      </c>
      <c r="DI53" s="38">
        <f t="shared" si="113"/>
        <v>2.7814374198678941E-2</v>
      </c>
      <c r="DJ53" s="38">
        <f t="shared" si="113"/>
        <v>2.7814374198678941E-2</v>
      </c>
      <c r="DK53" s="38">
        <f t="shared" si="113"/>
        <v>2.7814374198678941E-2</v>
      </c>
      <c r="DL53" s="38">
        <f t="shared" si="113"/>
        <v>2.7814374198678941E-2</v>
      </c>
      <c r="DM53" s="38">
        <f t="shared" si="113"/>
        <v>2.7814374198678941E-2</v>
      </c>
      <c r="DN53" s="38">
        <f t="shared" si="113"/>
        <v>2.7814374198678941E-2</v>
      </c>
      <c r="DO53" s="38">
        <f t="shared" si="113"/>
        <v>2.7814374198678941E-2</v>
      </c>
      <c r="DP53" s="38">
        <f t="shared" si="113"/>
        <v>2.7814374198678941E-2</v>
      </c>
      <c r="DQ53" s="38">
        <f t="shared" si="113"/>
        <v>2.7814374198678941E-2</v>
      </c>
      <c r="DR53" s="38">
        <f t="shared" si="113"/>
        <v>2.7814374198678941E-2</v>
      </c>
      <c r="DS53" s="38">
        <f t="shared" si="113"/>
        <v>2.7814374198678941E-2</v>
      </c>
      <c r="DT53" s="38">
        <f t="shared" si="113"/>
        <v>2.7814374198678941E-2</v>
      </c>
      <c r="DU53" s="38">
        <f t="shared" si="113"/>
        <v>2.7814374198678941E-2</v>
      </c>
      <c r="DV53" s="38">
        <f t="shared" si="113"/>
        <v>2.7814374198678941E-2</v>
      </c>
      <c r="DW53" s="38">
        <f t="shared" si="113"/>
        <v>2.7814374198678941E-2</v>
      </c>
    </row>
    <row r="54" spans="1:127" ht="37.5" customHeight="1" x14ac:dyDescent="0.2">
      <c r="A54" s="19"/>
      <c r="B54" s="37" t="s">
        <v>109</v>
      </c>
      <c r="C54" s="492"/>
      <c r="D54" s="493"/>
      <c r="E54" s="493"/>
      <c r="F54" s="291"/>
      <c r="G54" s="40">
        <f>IF(G30-G48*G33/G50*G52&lt;=0,2-ERFC((-G30+G48*G33/G50*G52)/(2*SQRT(G36*G48*G33/G50))),ERFC((G30-G48*G33/G50*G52)/(2*SQRT(G36*G48*G33/G50))))</f>
        <v>1.9999906071502016</v>
      </c>
      <c r="I54" s="71">
        <f>J54/2</f>
        <v>0.99845615797559084</v>
      </c>
      <c r="J54" s="48">
        <f>IF(J30-J48*J33/J50*J52&lt;=0,2-ERFC((-J30+J48*J33/J50*J52)/(2*SQRT(J36*J48*J33/J50))),ERFC((J30-J48*J33/J50*J52)/(2*SQRT(J36*J48*J33/J50))))</f>
        <v>1.9969123159511817</v>
      </c>
      <c r="K54" s="48">
        <f t="shared" ref="K54:T54" si="114">IF(K30-K48*K33/K50*K52&lt;=0,2-ERFC((-K30+K48*K33/K50*K52)/(2*SQRT(K36*K48*K33/K50))),ERFC((K30-K48*K33/K50*K52)/(2*SQRT(K36*K48*K33/K50))))</f>
        <v>0</v>
      </c>
      <c r="L54" s="48">
        <f t="shared" si="114"/>
        <v>0</v>
      </c>
      <c r="M54" s="48">
        <f t="shared" si="114"/>
        <v>0</v>
      </c>
      <c r="N54" s="48">
        <f t="shared" si="114"/>
        <v>0</v>
      </c>
      <c r="O54" s="48">
        <f t="shared" si="114"/>
        <v>0</v>
      </c>
      <c r="P54" s="48">
        <f t="shared" si="114"/>
        <v>0</v>
      </c>
      <c r="Q54" s="48">
        <f t="shared" si="114"/>
        <v>0</v>
      </c>
      <c r="R54" s="48">
        <f t="shared" si="114"/>
        <v>0</v>
      </c>
      <c r="S54" s="48">
        <f t="shared" si="114"/>
        <v>0</v>
      </c>
      <c r="T54" s="48">
        <f t="shared" si="114"/>
        <v>0</v>
      </c>
      <c r="U54" s="48">
        <f>IF(U30-U48*U33/U50*U52&lt;=0,2-ERFC((-U30+U48*U33/U50*U52)/(2*SQRT(U36*U48*U33/U50))),ERFC((U30-U48*U33/U50*U52)/(2*SQRT(U36*U48*U33/U50))))</f>
        <v>1.6406100700639112E-49</v>
      </c>
      <c r="V54" s="48">
        <f>IF(V30-V48*V33/V50*V52&lt;=0,2-ERFC((-V30+V48*V33/V50*V52)/(2*SQRT(V36*V48*V33/V50))),ERFC((V30-V48*V33/V50*V52)/(2*SQRT(V36*V48*V33/V50))))</f>
        <v>1.7394375740935316E-256</v>
      </c>
      <c r="W54" s="48">
        <f t="shared" ref="W54:CH54" si="115">IF(W30-W48*W33/W50*W52&lt;=0,2-ERFC((-W30+W48*W33/W50*W52)/(2*SQRT(W36*W48*W33/W50))),ERFC((W30-W48*W33/W50*W52)/(2*SQRT(W36*W48*W33/W50))))</f>
        <v>0</v>
      </c>
      <c r="X54" s="48">
        <f t="shared" si="115"/>
        <v>0</v>
      </c>
      <c r="Y54" s="48">
        <f t="shared" si="115"/>
        <v>0</v>
      </c>
      <c r="Z54" s="48">
        <f t="shared" si="115"/>
        <v>0</v>
      </c>
      <c r="AA54" s="48">
        <f t="shared" si="115"/>
        <v>0</v>
      </c>
      <c r="AB54" s="48">
        <f t="shared" si="115"/>
        <v>0</v>
      </c>
      <c r="AC54" s="48">
        <f t="shared" si="115"/>
        <v>0</v>
      </c>
      <c r="AD54" s="48">
        <f t="shared" si="115"/>
        <v>1.9927066864264043</v>
      </c>
      <c r="AE54" s="48">
        <f t="shared" si="115"/>
        <v>1.5415620708902147</v>
      </c>
      <c r="AF54" s="48">
        <f t="shared" si="115"/>
        <v>0.23002165108278991</v>
      </c>
      <c r="AG54" s="48">
        <f t="shared" si="115"/>
        <v>1.6778219185743946E-3</v>
      </c>
      <c r="AH54" s="48">
        <f t="shared" si="115"/>
        <v>3.7005064490347993E-7</v>
      </c>
      <c r="AI54" s="48">
        <f t="shared" si="115"/>
        <v>2.1333650910324548E-12</v>
      </c>
      <c r="AJ54" s="48">
        <f t="shared" si="115"/>
        <v>3.0414386120286335E-19</v>
      </c>
      <c r="AK54" s="48">
        <f t="shared" si="115"/>
        <v>1.0448354318703998E-27</v>
      </c>
      <c r="AL54" s="48">
        <f t="shared" si="115"/>
        <v>8.5290061288127488E-38</v>
      </c>
      <c r="AM54" s="48">
        <f t="shared" si="115"/>
        <v>1.6406100700639112E-49</v>
      </c>
      <c r="AN54" s="48">
        <f t="shared" si="115"/>
        <v>1.9927066864264043</v>
      </c>
      <c r="AO54" s="48">
        <f t="shared" si="115"/>
        <v>1.9959892942702384</v>
      </c>
      <c r="AP54" s="48">
        <f t="shared" si="115"/>
        <v>1.9978700737527579</v>
      </c>
      <c r="AQ54" s="48">
        <f t="shared" si="115"/>
        <v>1.9989079202196693</v>
      </c>
      <c r="AR54" s="48">
        <f t="shared" si="115"/>
        <v>1.9994594952394762</v>
      </c>
      <c r="AS54" s="48">
        <f t="shared" si="115"/>
        <v>1.9997418220967524</v>
      </c>
      <c r="AT54" s="48">
        <f t="shared" si="115"/>
        <v>1.9998810017658395</v>
      </c>
      <c r="AU54" s="48">
        <f t="shared" si="115"/>
        <v>1.9999470825632073</v>
      </c>
      <c r="AV54" s="48">
        <f t="shared" si="115"/>
        <v>1.9999772995031364</v>
      </c>
      <c r="AW54" s="48">
        <f t="shared" si="115"/>
        <v>1.9999906071502016</v>
      </c>
      <c r="AX54" s="48">
        <f t="shared" si="115"/>
        <v>1.9959892942702384</v>
      </c>
      <c r="AY54" s="48">
        <f t="shared" si="115"/>
        <v>1.9962293276507341</v>
      </c>
      <c r="AZ54" s="48">
        <f t="shared" si="115"/>
        <v>1.9964562330385844</v>
      </c>
      <c r="BA54" s="48">
        <f t="shared" si="115"/>
        <v>1.996670647581428</v>
      </c>
      <c r="BB54" s="48">
        <f t="shared" si="115"/>
        <v>1.9968731825103303</v>
      </c>
      <c r="BC54" s="48">
        <f t="shared" si="115"/>
        <v>1.9970644238990227</v>
      </c>
      <c r="BD54" s="48">
        <f t="shared" si="115"/>
        <v>1.9972449334179527</v>
      </c>
      <c r="BE54" s="48">
        <f t="shared" si="115"/>
        <v>1.9974152490820449</v>
      </c>
      <c r="BF54" s="48">
        <f t="shared" si="115"/>
        <v>1.9975758859911619</v>
      </c>
      <c r="BG54" s="48">
        <f t="shared" si="115"/>
        <v>1.9977273370623154</v>
      </c>
      <c r="BH54" s="48">
        <f t="shared" si="115"/>
        <v>1.9978700737527579</v>
      </c>
      <c r="BI54" s="48">
        <f t="shared" si="115"/>
        <v>1.9967733627872533</v>
      </c>
      <c r="BJ54" s="48">
        <f t="shared" si="115"/>
        <v>1.9967935560290093</v>
      </c>
      <c r="BK54" s="48">
        <f t="shared" si="115"/>
        <v>1.9968136340411535</v>
      </c>
      <c r="BL54" s="48">
        <f t="shared" si="115"/>
        <v>1.9968335974059581</v>
      </c>
      <c r="BM54" s="48">
        <f t="shared" si="115"/>
        <v>1.9968534467032324</v>
      </c>
      <c r="BN54" s="48">
        <f t="shared" si="115"/>
        <v>1.9968731825103303</v>
      </c>
      <c r="BO54" s="48">
        <f t="shared" si="115"/>
        <v>1.996892805402158</v>
      </c>
      <c r="BP54" s="48">
        <f t="shared" si="115"/>
        <v>1.9969123159511817</v>
      </c>
      <c r="BQ54" s="48">
        <f t="shared" si="115"/>
        <v>1.9969317147274348</v>
      </c>
      <c r="BR54" s="48">
        <f t="shared" si="115"/>
        <v>1.9969510022985253</v>
      </c>
      <c r="BS54" s="48">
        <f t="shared" si="115"/>
        <v>1.9969701792296439</v>
      </c>
      <c r="BT54" s="48">
        <f t="shared" si="115"/>
        <v>1.9969892460835705</v>
      </c>
      <c r="BU54" s="48">
        <f t="shared" si="115"/>
        <v>1.9970082034206826</v>
      </c>
      <c r="BV54" s="48">
        <f t="shared" si="115"/>
        <v>1.9970270517989626</v>
      </c>
      <c r="BW54" s="48">
        <f t="shared" si="115"/>
        <v>1.9970457917740045</v>
      </c>
      <c r="BX54" s="48">
        <f t="shared" si="115"/>
        <v>1.9970644238990227</v>
      </c>
      <c r="BY54" s="48">
        <f t="shared" si="115"/>
        <v>1.9970829487248583</v>
      </c>
      <c r="BZ54" s="48">
        <f t="shared" si="115"/>
        <v>1.9971013667999871</v>
      </c>
      <c r="CA54" s="48">
        <f t="shared" si="115"/>
        <v>1.9971196786705268</v>
      </c>
      <c r="CB54" s="48">
        <f t="shared" si="115"/>
        <v>1.9971378848802444</v>
      </c>
      <c r="CC54" s="48">
        <f t="shared" si="115"/>
        <v>1.9971559859705643</v>
      </c>
      <c r="CD54" s="48">
        <f t="shared" si="115"/>
        <v>1.9969123159511817</v>
      </c>
      <c r="CE54" s="48">
        <f t="shared" si="115"/>
        <v>1.9999962164050586</v>
      </c>
      <c r="CF54" s="48">
        <f t="shared" si="115"/>
        <v>1.9999958843174885</v>
      </c>
      <c r="CG54" s="48">
        <f t="shared" si="115"/>
        <v>1.9999954825947663</v>
      </c>
      <c r="CH54" s="48">
        <f t="shared" si="115"/>
        <v>1.9999945636083853</v>
      </c>
      <c r="CI54" s="48">
        <f t="shared" ref="CI54:DW54" si="116">IF(CI30-CI48*CI33/CI50*CI52&lt;=0,2-ERFC((-CI30+CI48*CI33/CI50*CI52)/(2*SQRT(CI36*CI48*CI33/CI50))),ERFC((CI30-CI48*CI33/CI50*CI52)/(2*SQRT(CI36*CI48*CI33/CI50))))</f>
        <v>1.9999934671535433</v>
      </c>
      <c r="CJ54" s="48">
        <f t="shared" si="116"/>
        <v>1.9999921609299036</v>
      </c>
      <c r="CK54" s="48">
        <f t="shared" si="116"/>
        <v>1.9999906071502016</v>
      </c>
      <c r="CL54" s="48">
        <f t="shared" si="116"/>
        <v>1.9999772995031364</v>
      </c>
      <c r="CM54" s="48">
        <f t="shared" si="116"/>
        <v>1.9999470825632073</v>
      </c>
      <c r="CN54" s="48">
        <f t="shared" si="116"/>
        <v>1.9998810017658395</v>
      </c>
      <c r="CO54" s="48">
        <f t="shared" si="116"/>
        <v>1.9997418220967524</v>
      </c>
      <c r="CP54" s="48">
        <f t="shared" si="116"/>
        <v>1.9994594952394762</v>
      </c>
      <c r="CQ54" s="48">
        <f t="shared" si="116"/>
        <v>1.9989079202196693</v>
      </c>
      <c r="CR54" s="48">
        <f t="shared" si="116"/>
        <v>1.9978700737527579</v>
      </c>
      <c r="CS54" s="48">
        <f t="shared" si="116"/>
        <v>1.9959892942702384</v>
      </c>
      <c r="CT54" s="48">
        <f t="shared" si="116"/>
        <v>1.9927066864264043</v>
      </c>
      <c r="CU54" s="48">
        <f t="shared" si="116"/>
        <v>1.9871887513020619</v>
      </c>
      <c r="CV54" s="48">
        <f t="shared" si="116"/>
        <v>1.9782554755819319</v>
      </c>
      <c r="CW54" s="48">
        <f t="shared" si="116"/>
        <v>1.9643264242237848</v>
      </c>
      <c r="CX54" s="48">
        <f t="shared" si="116"/>
        <v>1.9434089578929277</v>
      </c>
      <c r="CY54" s="48">
        <f t="shared" si="116"/>
        <v>1.9131556105923189</v>
      </c>
      <c r="CZ54" s="48">
        <f t="shared" si="116"/>
        <v>1.8710136561164079</v>
      </c>
      <c r="DA54" s="48">
        <f t="shared" si="116"/>
        <v>1.8144766425525813</v>
      </c>
      <c r="DB54" s="48">
        <f t="shared" si="116"/>
        <v>1.7414253236637347</v>
      </c>
      <c r="DC54" s="48">
        <f t="shared" si="116"/>
        <v>1.6505176981606176</v>
      </c>
      <c r="DD54" s="48">
        <f t="shared" si="116"/>
        <v>1.5415620708902147</v>
      </c>
      <c r="DE54" s="48">
        <f t="shared" si="116"/>
        <v>1.2302008481441744E-31</v>
      </c>
      <c r="DF54" s="48">
        <f t="shared" si="116"/>
        <v>1.19232837488836E-11</v>
      </c>
      <c r="DG54" s="48">
        <f t="shared" si="116"/>
        <v>4.8294173741530598E-5</v>
      </c>
      <c r="DH54" s="48">
        <f t="shared" si="116"/>
        <v>6.5865150182324916E-2</v>
      </c>
      <c r="DI54" s="48">
        <f t="shared" si="116"/>
        <v>0.51090248910315128</v>
      </c>
      <c r="DJ54" s="48">
        <f t="shared" si="116"/>
        <v>1.1286173673985016</v>
      </c>
      <c r="DK54" s="48">
        <f t="shared" si="116"/>
        <v>1.575631577974663</v>
      </c>
      <c r="DL54" s="48">
        <f t="shared" si="116"/>
        <v>1.8152693514093599</v>
      </c>
      <c r="DM54" s="48">
        <f t="shared" si="116"/>
        <v>1.9709485272987615</v>
      </c>
      <c r="DN54" s="48">
        <f t="shared" si="116"/>
        <v>1.9959892942702384</v>
      </c>
      <c r="DO54" s="48">
        <f t="shared" si="116"/>
        <v>1.9996910818428879</v>
      </c>
      <c r="DP54" s="48">
        <f t="shared" si="116"/>
        <v>1.999977389325299</v>
      </c>
      <c r="DQ54" s="48">
        <f t="shared" si="116"/>
        <v>1.9999983902356295</v>
      </c>
      <c r="DR54" s="48">
        <f t="shared" si="116"/>
        <v>1.9999998872335571</v>
      </c>
      <c r="DS54" s="48">
        <f t="shared" si="116"/>
        <v>1.9999999921789875</v>
      </c>
      <c r="DT54" s="48">
        <f t="shared" si="116"/>
        <v>1.9999999994610198</v>
      </c>
      <c r="DU54" s="48">
        <f t="shared" si="116"/>
        <v>1.9999999999630118</v>
      </c>
      <c r="DV54" s="48">
        <f t="shared" si="116"/>
        <v>1.9999999999974687</v>
      </c>
      <c r="DW54" s="48">
        <f t="shared" si="116"/>
        <v>1.9999999999974687</v>
      </c>
    </row>
    <row r="55" spans="1:127" ht="37.5" customHeight="1" x14ac:dyDescent="0.2">
      <c r="A55" s="19"/>
      <c r="B55" s="37" t="s">
        <v>110</v>
      </c>
      <c r="C55" s="492"/>
      <c r="D55" s="493"/>
      <c r="E55" s="493"/>
      <c r="F55" s="39"/>
      <c r="G55" s="38">
        <f>ERF((G34)/(4*(G37*G30)^0.5))</f>
        <v>8.9020707489366038E-2</v>
      </c>
      <c r="H55" s="41"/>
      <c r="I55" s="71">
        <f>J55</f>
        <v>3.044710339681898E-2</v>
      </c>
      <c r="J55" s="38">
        <f>ERF((J34)/(4*(J37*J30)^0.5))</f>
        <v>3.044710339681898E-2</v>
      </c>
      <c r="K55" s="38">
        <f t="shared" ref="K55:T55" si="117">ERF((K34)/(4*(K37*K30)^0.5))</f>
        <v>2.8209420407749727E-3</v>
      </c>
      <c r="L55" s="38">
        <f t="shared" si="117"/>
        <v>1.9947093241847345E-3</v>
      </c>
      <c r="M55" s="38">
        <f t="shared" si="117"/>
        <v>1.6286739086527739E-3</v>
      </c>
      <c r="N55" s="38">
        <f t="shared" si="117"/>
        <v>1.4104732242478817E-3</v>
      </c>
      <c r="O55" s="38">
        <f t="shared" si="117"/>
        <v>1.2615657353576683E-3</v>
      </c>
      <c r="P55" s="38">
        <f t="shared" si="117"/>
        <v>1.1516467650270889E-3</v>
      </c>
      <c r="Q55" s="38">
        <f t="shared" si="117"/>
        <v>1.0662177757878872E-3</v>
      </c>
      <c r="R55" s="38">
        <f t="shared" si="117"/>
        <v>9.9735544127559561E-4</v>
      </c>
      <c r="S55" s="38">
        <f t="shared" si="117"/>
        <v>9.4031575491390488E-4</v>
      </c>
      <c r="T55" s="38">
        <f t="shared" si="117"/>
        <v>8.9206187223015831E-4</v>
      </c>
      <c r="U55" s="38">
        <f>ERF((U34)/(4*(U37*U30)^0.5))</f>
        <v>8.9204347379863245E-3</v>
      </c>
      <c r="V55" s="38">
        <f>ERF((V34)/(4*(V37*V30)^0.5))</f>
        <v>6.3077655990903016E-3</v>
      </c>
      <c r="W55" s="38">
        <f t="shared" ref="W55:CH55" si="118">ERF((W34)/(4*(W37*W30)^0.5))</f>
        <v>5.1502869277362476E-3</v>
      </c>
      <c r="X55" s="38">
        <f t="shared" si="118"/>
        <v>4.4602870597080591E-3</v>
      </c>
      <c r="Y55" s="38">
        <f t="shared" si="118"/>
        <v>3.9894061814816457E-3</v>
      </c>
      <c r="Z55" s="38">
        <f t="shared" si="118"/>
        <v>3.6418154567766483E-3</v>
      </c>
      <c r="AA55" s="38">
        <f t="shared" si="118"/>
        <v>3.3716676219956256E-3</v>
      </c>
      <c r="AB55" s="38">
        <f t="shared" si="118"/>
        <v>3.1539074392224384E-3</v>
      </c>
      <c r="AC55" s="38">
        <f t="shared" si="118"/>
        <v>2.9735333104073999E-3</v>
      </c>
      <c r="AD55" s="38">
        <f t="shared" si="118"/>
        <v>2.8203603304328015E-2</v>
      </c>
      <c r="AE55" s="38">
        <f t="shared" si="118"/>
        <v>1.9945036390476088E-2</v>
      </c>
      <c r="AF55" s="38">
        <f t="shared" si="118"/>
        <v>1.6285619443116406E-2</v>
      </c>
      <c r="AG55" s="38">
        <f t="shared" si="118"/>
        <v>1.410400500127445E-2</v>
      </c>
      <c r="AH55" s="38">
        <f t="shared" si="118"/>
        <v>1.2615136977203435E-2</v>
      </c>
      <c r="AI55" s="38">
        <f t="shared" si="118"/>
        <v>1.1516071784052565E-2</v>
      </c>
      <c r="AJ55" s="38">
        <f t="shared" si="118"/>
        <v>1.0661863612832372E-2</v>
      </c>
      <c r="AK55" s="38">
        <f t="shared" si="118"/>
        <v>9.9732972880759441E-3</v>
      </c>
      <c r="AL55" s="38">
        <f t="shared" si="118"/>
        <v>9.4029420645961714E-3</v>
      </c>
      <c r="AM55" s="38">
        <f t="shared" si="118"/>
        <v>8.9204347379863245E-3</v>
      </c>
      <c r="AN55" s="38">
        <f t="shared" si="118"/>
        <v>2.8203603304328015E-2</v>
      </c>
      <c r="AO55" s="38">
        <f t="shared" si="118"/>
        <v>2.9728520174748828E-2</v>
      </c>
      <c r="AP55" s="38">
        <f t="shared" si="118"/>
        <v>3.1530945127879552E-2</v>
      </c>
      <c r="AQ55" s="38">
        <f t="shared" si="118"/>
        <v>3.3706744499615533E-2</v>
      </c>
      <c r="AR55" s="38">
        <f t="shared" si="118"/>
        <v>3.6405639733927311E-2</v>
      </c>
      <c r="AS55" s="38">
        <f t="shared" si="118"/>
        <v>3.9877611676744924E-2</v>
      </c>
      <c r="AT55" s="38">
        <f t="shared" si="118"/>
        <v>4.4579883006436401E-2</v>
      </c>
      <c r="AU55" s="38">
        <f t="shared" si="118"/>
        <v>5.1467483149355737E-2</v>
      </c>
      <c r="AV55" s="38">
        <f t="shared" si="118"/>
        <v>6.3012668028519375E-2</v>
      </c>
      <c r="AW55" s="38">
        <f t="shared" si="118"/>
        <v>8.9020707489366038E-2</v>
      </c>
      <c r="AX55" s="38">
        <f t="shared" si="118"/>
        <v>2.9728520174748828E-2</v>
      </c>
      <c r="AY55" s="38">
        <f t="shared" si="118"/>
        <v>2.989499006943273E-2</v>
      </c>
      <c r="AZ55" s="38">
        <f t="shared" si="118"/>
        <v>3.0064288182282836E-2</v>
      </c>
      <c r="BA55" s="38">
        <f t="shared" si="118"/>
        <v>3.0236495513890429E-2</v>
      </c>
      <c r="BB55" s="38">
        <f t="shared" si="118"/>
        <v>3.0411696350319883E-2</v>
      </c>
      <c r="BC55" s="38">
        <f t="shared" si="118"/>
        <v>3.0589978436455958E-2</v>
      </c>
      <c r="BD55" s="38">
        <f t="shared" si="118"/>
        <v>3.0771433160662262E-2</v>
      </c>
      <c r="BE55" s="38">
        <f t="shared" si="118"/>
        <v>3.0956155751633761E-2</v>
      </c>
      <c r="BF55" s="38">
        <f t="shared" si="118"/>
        <v>3.1144245488406521E-2</v>
      </c>
      <c r="BG55" s="38">
        <f t="shared" si="118"/>
        <v>3.1335805924576757E-2</v>
      </c>
      <c r="BH55" s="38">
        <f t="shared" si="118"/>
        <v>3.1530945127879552E-2</v>
      </c>
      <c r="BI55" s="38">
        <f t="shared" si="118"/>
        <v>3.0323716343119884E-2</v>
      </c>
      <c r="BJ55" s="38">
        <f t="shared" si="118"/>
        <v>3.0341251259070598E-2</v>
      </c>
      <c r="BK55" s="38">
        <f t="shared" si="118"/>
        <v>3.035881662933022E-2</v>
      </c>
      <c r="BL55" s="38">
        <f t="shared" si="118"/>
        <v>3.0376412542155062E-2</v>
      </c>
      <c r="BM55" s="38">
        <f t="shared" si="118"/>
        <v>3.0394039086159896E-2</v>
      </c>
      <c r="BN55" s="38">
        <f t="shared" si="118"/>
        <v>3.0411696350319883E-2</v>
      </c>
      <c r="BO55" s="38">
        <f t="shared" si="118"/>
        <v>3.0429384423972403E-2</v>
      </c>
      <c r="BP55" s="38">
        <f t="shared" si="118"/>
        <v>3.044710339681898E-2</v>
      </c>
      <c r="BQ55" s="38">
        <f t="shared" si="118"/>
        <v>3.0464853358927232E-2</v>
      </c>
      <c r="BR55" s="38">
        <f t="shared" si="118"/>
        <v>3.0482634400732733E-2</v>
      </c>
      <c r="BS55" s="38">
        <f t="shared" si="118"/>
        <v>3.0500446613040962E-2</v>
      </c>
      <c r="BT55" s="38">
        <f t="shared" si="118"/>
        <v>3.051829008702929E-2</v>
      </c>
      <c r="BU55" s="38">
        <f t="shared" si="118"/>
        <v>3.0536164914248886E-2</v>
      </c>
      <c r="BV55" s="38">
        <f t="shared" si="118"/>
        <v>3.0554071186626727E-2</v>
      </c>
      <c r="BW55" s="38">
        <f t="shared" si="118"/>
        <v>3.0572008996467573E-2</v>
      </c>
      <c r="BX55" s="38">
        <f t="shared" si="118"/>
        <v>3.0589978436455958E-2</v>
      </c>
      <c r="BY55" s="38">
        <f t="shared" si="118"/>
        <v>3.0607979599658216E-2</v>
      </c>
      <c r="BZ55" s="38">
        <f t="shared" si="118"/>
        <v>3.0626012579524492E-2</v>
      </c>
      <c r="CA55" s="38">
        <f t="shared" si="118"/>
        <v>3.0644077469890788E-2</v>
      </c>
      <c r="CB55" s="38">
        <f t="shared" si="118"/>
        <v>3.0662174364981004E-2</v>
      </c>
      <c r="CC55" s="38">
        <f t="shared" si="118"/>
        <v>3.0680303359409005E-2</v>
      </c>
      <c r="CD55" s="38">
        <f t="shared" si="118"/>
        <v>3.044710339681898E-2</v>
      </c>
      <c r="CE55" s="38">
        <f t="shared" si="118"/>
        <v>0.73644752271702729</v>
      </c>
      <c r="CF55" s="38">
        <f t="shared" si="118"/>
        <v>0.27632639016823701</v>
      </c>
      <c r="CG55" s="38">
        <f t="shared" si="118"/>
        <v>0.1974126513658474</v>
      </c>
      <c r="CH55" s="38">
        <f t="shared" si="118"/>
        <v>0.1403162048013338</v>
      </c>
      <c r="CI55" s="38">
        <f t="shared" ref="CI55:DW55" si="119">ERF((CI34)/(4*(CI37*CI30)^0.5))</f>
        <v>0.1147660855267984</v>
      </c>
      <c r="CJ55" s="38">
        <f t="shared" si="119"/>
        <v>9.9476449660225785E-2</v>
      </c>
      <c r="CK55" s="38">
        <f t="shared" si="119"/>
        <v>8.9020707489366038E-2</v>
      </c>
      <c r="CL55" s="38">
        <f t="shared" si="119"/>
        <v>6.3012668028519375E-2</v>
      </c>
      <c r="CM55" s="38">
        <f t="shared" si="119"/>
        <v>5.1467483149355737E-2</v>
      </c>
      <c r="CN55" s="38">
        <f t="shared" si="119"/>
        <v>4.4579883006436401E-2</v>
      </c>
      <c r="CO55" s="38">
        <f t="shared" si="119"/>
        <v>3.9877611676744924E-2</v>
      </c>
      <c r="CP55" s="38">
        <f t="shared" si="119"/>
        <v>3.6405639733927311E-2</v>
      </c>
      <c r="CQ55" s="38">
        <f t="shared" si="119"/>
        <v>3.3706744499615533E-2</v>
      </c>
      <c r="CR55" s="38">
        <f t="shared" si="119"/>
        <v>3.1530945127879552E-2</v>
      </c>
      <c r="CS55" s="38">
        <f t="shared" si="119"/>
        <v>2.9728520174748828E-2</v>
      </c>
      <c r="CT55" s="38">
        <f t="shared" si="119"/>
        <v>2.8203603304328015E-2</v>
      </c>
      <c r="CU55" s="38">
        <f t="shared" si="119"/>
        <v>2.6891589857170595E-2</v>
      </c>
      <c r="CV55" s="38">
        <f t="shared" si="119"/>
        <v>2.5747143400456123E-2</v>
      </c>
      <c r="CW55" s="38">
        <f t="shared" si="119"/>
        <v>2.4737385544881245E-2</v>
      </c>
      <c r="CX55" s="38">
        <f t="shared" si="119"/>
        <v>2.3837814003919461E-2</v>
      </c>
      <c r="CY55" s="38">
        <f t="shared" si="119"/>
        <v>2.3029744678024339E-2</v>
      </c>
      <c r="CZ55" s="38">
        <f t="shared" si="119"/>
        <v>2.2298647944327364E-2</v>
      </c>
      <c r="DA55" s="38">
        <f t="shared" si="119"/>
        <v>2.163303174336129E-2</v>
      </c>
      <c r="DB55" s="38">
        <f t="shared" si="119"/>
        <v>2.1023671026752257E-2</v>
      </c>
      <c r="DC55" s="38">
        <f t="shared" si="119"/>
        <v>2.0463063389618792E-2</v>
      </c>
      <c r="DD55" s="38">
        <f t="shared" si="119"/>
        <v>1.9945036390476088E-2</v>
      </c>
      <c r="DE55" s="38">
        <f t="shared" si="119"/>
        <v>2.9728520174748828E-2</v>
      </c>
      <c r="DF55" s="38">
        <f t="shared" si="119"/>
        <v>2.9728520174748828E-2</v>
      </c>
      <c r="DG55" s="38">
        <f t="shared" si="119"/>
        <v>2.9728520174748828E-2</v>
      </c>
      <c r="DH55" s="38">
        <f t="shared" si="119"/>
        <v>2.9728520174748828E-2</v>
      </c>
      <c r="DI55" s="38">
        <f t="shared" si="119"/>
        <v>2.9728520174748828E-2</v>
      </c>
      <c r="DJ55" s="38">
        <f t="shared" si="119"/>
        <v>2.9728520174748828E-2</v>
      </c>
      <c r="DK55" s="38">
        <f t="shared" si="119"/>
        <v>2.9728520174748828E-2</v>
      </c>
      <c r="DL55" s="38">
        <f t="shared" si="119"/>
        <v>2.9728520174748828E-2</v>
      </c>
      <c r="DM55" s="38">
        <f t="shared" si="119"/>
        <v>2.9728520174748828E-2</v>
      </c>
      <c r="DN55" s="38">
        <f t="shared" si="119"/>
        <v>2.9728520174748828E-2</v>
      </c>
      <c r="DO55" s="38">
        <f t="shared" si="119"/>
        <v>2.9728520174748828E-2</v>
      </c>
      <c r="DP55" s="38">
        <f t="shared" si="119"/>
        <v>2.9728520174748828E-2</v>
      </c>
      <c r="DQ55" s="38">
        <f t="shared" si="119"/>
        <v>2.9728520174748828E-2</v>
      </c>
      <c r="DR55" s="38">
        <f t="shared" si="119"/>
        <v>2.9728520174748828E-2</v>
      </c>
      <c r="DS55" s="38">
        <f t="shared" si="119"/>
        <v>2.9728520174748828E-2</v>
      </c>
      <c r="DT55" s="38">
        <f t="shared" si="119"/>
        <v>2.9728520174748828E-2</v>
      </c>
      <c r="DU55" s="38">
        <f t="shared" si="119"/>
        <v>2.9728520174748828E-2</v>
      </c>
      <c r="DV55" s="38">
        <f t="shared" si="119"/>
        <v>2.9728520174748828E-2</v>
      </c>
      <c r="DW55" s="38">
        <f t="shared" si="119"/>
        <v>2.9728520174748828E-2</v>
      </c>
    </row>
    <row r="56" spans="1:127" ht="37.5" customHeight="1" x14ac:dyDescent="0.2">
      <c r="B56" s="37" t="s">
        <v>111</v>
      </c>
      <c r="C56" s="492"/>
      <c r="D56" s="493"/>
      <c r="E56" s="493"/>
      <c r="F56" s="39"/>
      <c r="G56" s="38">
        <f>ERF((G35)/(2*(G38*G30)^0.5))</f>
        <v>8.9020707489366038E-2</v>
      </c>
      <c r="J56" s="38">
        <f>ERF((J35)/(2*(J38*J30)^0.5))</f>
        <v>3.044710339681898E-2</v>
      </c>
      <c r="K56" s="38">
        <f t="shared" ref="K56:T56" si="120">ERF((K35)/(2*(K38*K30)^0.5))</f>
        <v>2.8209420407749727E-3</v>
      </c>
      <c r="L56" s="38">
        <f t="shared" si="120"/>
        <v>1.9947093241847345E-3</v>
      </c>
      <c r="M56" s="38">
        <f t="shared" si="120"/>
        <v>1.6286739086527739E-3</v>
      </c>
      <c r="N56" s="38">
        <f t="shared" si="120"/>
        <v>1.4104732242478817E-3</v>
      </c>
      <c r="O56" s="38">
        <f t="shared" si="120"/>
        <v>1.2615657353576683E-3</v>
      </c>
      <c r="P56" s="38">
        <f t="shared" si="120"/>
        <v>1.1516467650270889E-3</v>
      </c>
      <c r="Q56" s="38">
        <f t="shared" si="120"/>
        <v>1.0662177757878872E-3</v>
      </c>
      <c r="R56" s="38">
        <f t="shared" si="120"/>
        <v>9.9735544127559561E-4</v>
      </c>
      <c r="S56" s="38">
        <f t="shared" si="120"/>
        <v>9.4031575491390488E-4</v>
      </c>
      <c r="T56" s="38">
        <f t="shared" si="120"/>
        <v>8.9206187223015831E-4</v>
      </c>
      <c r="U56" s="38">
        <f>ERF((U35)/(2*(U38*U30)^0.5))</f>
        <v>8.9204347379863245E-3</v>
      </c>
      <c r="V56" s="38">
        <f>ERF((V35)/(2*(V38*V30)^0.5))</f>
        <v>6.3077655990903016E-3</v>
      </c>
      <c r="W56" s="38">
        <f t="shared" ref="W56:CH56" si="121">ERF((W35)/(2*(W38*W30)^0.5))</f>
        <v>5.1502869277362476E-3</v>
      </c>
      <c r="X56" s="38">
        <f t="shared" si="121"/>
        <v>4.4602870597080591E-3</v>
      </c>
      <c r="Y56" s="38">
        <f t="shared" si="121"/>
        <v>3.9894061814816457E-3</v>
      </c>
      <c r="Z56" s="38">
        <f t="shared" si="121"/>
        <v>3.6418154567766483E-3</v>
      </c>
      <c r="AA56" s="38">
        <f t="shared" si="121"/>
        <v>3.3716676219956256E-3</v>
      </c>
      <c r="AB56" s="38">
        <f t="shared" si="121"/>
        <v>3.1539074392224384E-3</v>
      </c>
      <c r="AC56" s="38">
        <f t="shared" si="121"/>
        <v>2.9735333104073999E-3</v>
      </c>
      <c r="AD56" s="38">
        <f t="shared" si="121"/>
        <v>2.8203603304328015E-2</v>
      </c>
      <c r="AE56" s="38">
        <f t="shared" si="121"/>
        <v>1.9945036390476088E-2</v>
      </c>
      <c r="AF56" s="38">
        <f t="shared" si="121"/>
        <v>1.6285619443116406E-2</v>
      </c>
      <c r="AG56" s="38">
        <f t="shared" si="121"/>
        <v>1.410400500127445E-2</v>
      </c>
      <c r="AH56" s="38">
        <f t="shared" si="121"/>
        <v>1.2615136977203435E-2</v>
      </c>
      <c r="AI56" s="38">
        <f t="shared" si="121"/>
        <v>1.1516071784052565E-2</v>
      </c>
      <c r="AJ56" s="38">
        <f t="shared" si="121"/>
        <v>1.0661863612832372E-2</v>
      </c>
      <c r="AK56" s="38">
        <f t="shared" si="121"/>
        <v>9.9732972880759441E-3</v>
      </c>
      <c r="AL56" s="38">
        <f t="shared" si="121"/>
        <v>9.4029420645961714E-3</v>
      </c>
      <c r="AM56" s="38">
        <f t="shared" si="121"/>
        <v>8.9204347379863245E-3</v>
      </c>
      <c r="AN56" s="38">
        <f t="shared" si="121"/>
        <v>2.8203603304328015E-2</v>
      </c>
      <c r="AO56" s="38">
        <f t="shared" si="121"/>
        <v>2.9728520174748828E-2</v>
      </c>
      <c r="AP56" s="38">
        <f t="shared" si="121"/>
        <v>3.1530945127879552E-2</v>
      </c>
      <c r="AQ56" s="38">
        <f t="shared" si="121"/>
        <v>3.3706744499615533E-2</v>
      </c>
      <c r="AR56" s="38">
        <f t="shared" si="121"/>
        <v>3.6405639733927311E-2</v>
      </c>
      <c r="AS56" s="38">
        <f t="shared" si="121"/>
        <v>3.9877611676744924E-2</v>
      </c>
      <c r="AT56" s="38">
        <f t="shared" si="121"/>
        <v>4.4579883006436401E-2</v>
      </c>
      <c r="AU56" s="38">
        <f t="shared" si="121"/>
        <v>5.1467483149355737E-2</v>
      </c>
      <c r="AV56" s="38">
        <f t="shared" si="121"/>
        <v>6.3012668028519375E-2</v>
      </c>
      <c r="AW56" s="38">
        <f t="shared" si="121"/>
        <v>8.9020707489366038E-2</v>
      </c>
      <c r="AX56" s="38">
        <f t="shared" si="121"/>
        <v>2.9728520174748828E-2</v>
      </c>
      <c r="AY56" s="38">
        <f t="shared" si="121"/>
        <v>2.989499006943273E-2</v>
      </c>
      <c r="AZ56" s="38">
        <f t="shared" si="121"/>
        <v>3.0064288182282836E-2</v>
      </c>
      <c r="BA56" s="38">
        <f t="shared" si="121"/>
        <v>3.0236495513890429E-2</v>
      </c>
      <c r="BB56" s="38">
        <f t="shared" si="121"/>
        <v>3.0411696350319883E-2</v>
      </c>
      <c r="BC56" s="38">
        <f t="shared" si="121"/>
        <v>3.0589978436455958E-2</v>
      </c>
      <c r="BD56" s="38">
        <f t="shared" si="121"/>
        <v>3.0771433160662262E-2</v>
      </c>
      <c r="BE56" s="38">
        <f t="shared" si="121"/>
        <v>3.0956155751633761E-2</v>
      </c>
      <c r="BF56" s="38">
        <f t="shared" si="121"/>
        <v>3.1144245488406521E-2</v>
      </c>
      <c r="BG56" s="38">
        <f t="shared" si="121"/>
        <v>3.1335805924576757E-2</v>
      </c>
      <c r="BH56" s="38">
        <f t="shared" si="121"/>
        <v>3.1530945127879552E-2</v>
      </c>
      <c r="BI56" s="38">
        <f t="shared" si="121"/>
        <v>3.0323716343119884E-2</v>
      </c>
      <c r="BJ56" s="38">
        <f t="shared" si="121"/>
        <v>3.0341251259070598E-2</v>
      </c>
      <c r="BK56" s="38">
        <f t="shared" si="121"/>
        <v>3.035881662933022E-2</v>
      </c>
      <c r="BL56" s="38">
        <f t="shared" si="121"/>
        <v>3.0376412542155062E-2</v>
      </c>
      <c r="BM56" s="38">
        <f t="shared" si="121"/>
        <v>3.0394039086159896E-2</v>
      </c>
      <c r="BN56" s="38">
        <f t="shared" si="121"/>
        <v>3.0411696350319883E-2</v>
      </c>
      <c r="BO56" s="38">
        <f t="shared" si="121"/>
        <v>3.0429384423972403E-2</v>
      </c>
      <c r="BP56" s="38">
        <f t="shared" si="121"/>
        <v>3.044710339681898E-2</v>
      </c>
      <c r="BQ56" s="38">
        <f t="shared" si="121"/>
        <v>3.0464853358927232E-2</v>
      </c>
      <c r="BR56" s="38">
        <f t="shared" si="121"/>
        <v>3.0482634400732733E-2</v>
      </c>
      <c r="BS56" s="38">
        <f t="shared" si="121"/>
        <v>3.0500446613040962E-2</v>
      </c>
      <c r="BT56" s="38">
        <f t="shared" si="121"/>
        <v>3.051829008702929E-2</v>
      </c>
      <c r="BU56" s="38">
        <f t="shared" si="121"/>
        <v>3.0536164914248886E-2</v>
      </c>
      <c r="BV56" s="38">
        <f t="shared" si="121"/>
        <v>3.0554071186626727E-2</v>
      </c>
      <c r="BW56" s="38">
        <f t="shared" si="121"/>
        <v>3.0572008996467573E-2</v>
      </c>
      <c r="BX56" s="38">
        <f t="shared" si="121"/>
        <v>3.0589978436455958E-2</v>
      </c>
      <c r="BY56" s="38">
        <f t="shared" si="121"/>
        <v>3.0607979599658216E-2</v>
      </c>
      <c r="BZ56" s="38">
        <f t="shared" si="121"/>
        <v>3.0626012579524492E-2</v>
      </c>
      <c r="CA56" s="38">
        <f t="shared" si="121"/>
        <v>3.0644077469890788E-2</v>
      </c>
      <c r="CB56" s="38">
        <f t="shared" si="121"/>
        <v>3.0662174364981004E-2</v>
      </c>
      <c r="CC56" s="38">
        <f t="shared" si="121"/>
        <v>3.0680303359409005E-2</v>
      </c>
      <c r="CD56" s="38">
        <f t="shared" si="121"/>
        <v>3.044710339681898E-2</v>
      </c>
      <c r="CE56" s="38">
        <f t="shared" si="121"/>
        <v>0.73644752271702729</v>
      </c>
      <c r="CF56" s="38">
        <f t="shared" si="121"/>
        <v>0.27632639016823701</v>
      </c>
      <c r="CG56" s="38">
        <f t="shared" si="121"/>
        <v>0.1974126513658474</v>
      </c>
      <c r="CH56" s="38">
        <f t="shared" si="121"/>
        <v>0.1403162048013338</v>
      </c>
      <c r="CI56" s="38">
        <f t="shared" ref="CI56:DW56" si="122">ERF((CI35)/(2*(CI38*CI30)^0.5))</f>
        <v>0.1147660855267984</v>
      </c>
      <c r="CJ56" s="38">
        <f t="shared" si="122"/>
        <v>9.9476449660225785E-2</v>
      </c>
      <c r="CK56" s="38">
        <f t="shared" si="122"/>
        <v>8.9020707489366038E-2</v>
      </c>
      <c r="CL56" s="38">
        <f t="shared" si="122"/>
        <v>6.3012668028519375E-2</v>
      </c>
      <c r="CM56" s="38">
        <f t="shared" si="122"/>
        <v>5.1467483149355737E-2</v>
      </c>
      <c r="CN56" s="38">
        <f t="shared" si="122"/>
        <v>4.4579883006436401E-2</v>
      </c>
      <c r="CO56" s="38">
        <f t="shared" si="122"/>
        <v>3.9877611676744924E-2</v>
      </c>
      <c r="CP56" s="38">
        <f t="shared" si="122"/>
        <v>3.6405639733927311E-2</v>
      </c>
      <c r="CQ56" s="38">
        <f t="shared" si="122"/>
        <v>3.3706744499615533E-2</v>
      </c>
      <c r="CR56" s="38">
        <f t="shared" si="122"/>
        <v>3.1530945127879552E-2</v>
      </c>
      <c r="CS56" s="38">
        <f t="shared" si="122"/>
        <v>2.9728520174748828E-2</v>
      </c>
      <c r="CT56" s="38">
        <f t="shared" si="122"/>
        <v>2.8203603304328015E-2</v>
      </c>
      <c r="CU56" s="38">
        <f t="shared" si="122"/>
        <v>2.6891589857170595E-2</v>
      </c>
      <c r="CV56" s="38">
        <f t="shared" si="122"/>
        <v>2.5747143400456123E-2</v>
      </c>
      <c r="CW56" s="38">
        <f t="shared" si="122"/>
        <v>2.4737385544881245E-2</v>
      </c>
      <c r="CX56" s="38">
        <f t="shared" si="122"/>
        <v>2.3837814003919461E-2</v>
      </c>
      <c r="CY56" s="38">
        <f t="shared" si="122"/>
        <v>2.3029744678024339E-2</v>
      </c>
      <c r="CZ56" s="38">
        <f t="shared" si="122"/>
        <v>2.2298647944327364E-2</v>
      </c>
      <c r="DA56" s="38">
        <f t="shared" si="122"/>
        <v>2.163303174336129E-2</v>
      </c>
      <c r="DB56" s="38">
        <f t="shared" si="122"/>
        <v>2.1023671026752257E-2</v>
      </c>
      <c r="DC56" s="38">
        <f t="shared" si="122"/>
        <v>2.0463063389618792E-2</v>
      </c>
      <c r="DD56" s="38">
        <f t="shared" si="122"/>
        <v>1.9945036390476088E-2</v>
      </c>
      <c r="DE56" s="38">
        <f t="shared" si="122"/>
        <v>2.9728520174748828E-2</v>
      </c>
      <c r="DF56" s="38">
        <f t="shared" si="122"/>
        <v>2.9728520174748828E-2</v>
      </c>
      <c r="DG56" s="38">
        <f t="shared" si="122"/>
        <v>2.9728520174748828E-2</v>
      </c>
      <c r="DH56" s="38">
        <f t="shared" si="122"/>
        <v>2.9728520174748828E-2</v>
      </c>
      <c r="DI56" s="38">
        <f t="shared" si="122"/>
        <v>2.9728520174748828E-2</v>
      </c>
      <c r="DJ56" s="38">
        <f t="shared" si="122"/>
        <v>2.9728520174748828E-2</v>
      </c>
      <c r="DK56" s="38">
        <f t="shared" si="122"/>
        <v>2.9728520174748828E-2</v>
      </c>
      <c r="DL56" s="38">
        <f t="shared" si="122"/>
        <v>2.9728520174748828E-2</v>
      </c>
      <c r="DM56" s="38">
        <f t="shared" si="122"/>
        <v>2.9728520174748828E-2</v>
      </c>
      <c r="DN56" s="38">
        <f t="shared" si="122"/>
        <v>2.9728520174748828E-2</v>
      </c>
      <c r="DO56" s="38">
        <f t="shared" si="122"/>
        <v>2.9728520174748828E-2</v>
      </c>
      <c r="DP56" s="38">
        <f t="shared" si="122"/>
        <v>2.9728520174748828E-2</v>
      </c>
      <c r="DQ56" s="38">
        <f t="shared" si="122"/>
        <v>2.9728520174748828E-2</v>
      </c>
      <c r="DR56" s="38">
        <f t="shared" si="122"/>
        <v>2.9728520174748828E-2</v>
      </c>
      <c r="DS56" s="38">
        <f t="shared" si="122"/>
        <v>2.9728520174748828E-2</v>
      </c>
      <c r="DT56" s="38">
        <f t="shared" si="122"/>
        <v>2.9728520174748828E-2</v>
      </c>
      <c r="DU56" s="38">
        <f t="shared" si="122"/>
        <v>2.9728520174748828E-2</v>
      </c>
      <c r="DV56" s="38">
        <f t="shared" si="122"/>
        <v>2.9728520174748828E-2</v>
      </c>
      <c r="DW56" s="38">
        <f t="shared" si="122"/>
        <v>2.9728520174748828E-2</v>
      </c>
    </row>
  </sheetData>
  <mergeCells count="32">
    <mergeCell ref="C55:E55"/>
    <mergeCell ref="C56:E56"/>
    <mergeCell ref="C49:E49"/>
    <mergeCell ref="C50:E50"/>
    <mergeCell ref="C51:E51"/>
    <mergeCell ref="C52:E52"/>
    <mergeCell ref="C53:E53"/>
    <mergeCell ref="C54:E54"/>
    <mergeCell ref="C48:E48"/>
    <mergeCell ref="C37:E37"/>
    <mergeCell ref="C38:E38"/>
    <mergeCell ref="C39:E39"/>
    <mergeCell ref="C40:E40"/>
    <mergeCell ref="C41:E41"/>
    <mergeCell ref="C42:E42"/>
    <mergeCell ref="C43:E43"/>
    <mergeCell ref="C44:E44"/>
    <mergeCell ref="C45:E45"/>
    <mergeCell ref="C46:E46"/>
    <mergeCell ref="C47:E47"/>
    <mergeCell ref="C36:E36"/>
    <mergeCell ref="E23:F23"/>
    <mergeCell ref="C26:E26"/>
    <mergeCell ref="C27:E27"/>
    <mergeCell ref="C28:E28"/>
    <mergeCell ref="C29:E29"/>
    <mergeCell ref="C30:E30"/>
    <mergeCell ref="C31:E31"/>
    <mergeCell ref="C32:E32"/>
    <mergeCell ref="C33:E33"/>
    <mergeCell ref="C34:E34"/>
    <mergeCell ref="C35:E35"/>
  </mergeCells>
  <phoneticPr fontId="2"/>
  <conditionalFormatting sqref="G29">
    <cfRule type="expression" dxfId="329" priority="15">
      <formula>$A$29&gt;0</formula>
    </cfRule>
  </conditionalFormatting>
  <conditionalFormatting sqref="G30">
    <cfRule type="expression" dxfId="328" priority="14">
      <formula>A30&gt;0</formula>
    </cfRule>
  </conditionalFormatting>
  <conditionalFormatting sqref="G42">
    <cfRule type="expression" dxfId="327" priority="13">
      <formula>$A42&gt;0</formula>
    </cfRule>
  </conditionalFormatting>
  <conditionalFormatting sqref="G44">
    <cfRule type="expression" dxfId="326" priority="12">
      <formula>$A$44&gt;0</formula>
    </cfRule>
  </conditionalFormatting>
  <conditionalFormatting sqref="G45">
    <cfRule type="expression" dxfId="325" priority="11">
      <formula>$A$45&gt;0</formula>
    </cfRule>
  </conditionalFormatting>
  <conditionalFormatting sqref="G46">
    <cfRule type="expression" dxfId="324" priority="10">
      <formula>$A$46&gt;0</formula>
    </cfRule>
  </conditionalFormatting>
  <conditionalFormatting sqref="G34">
    <cfRule type="expression" dxfId="323" priority="9">
      <formula>$A$34&gt;0</formula>
    </cfRule>
  </conditionalFormatting>
  <conditionalFormatting sqref="H36 G35:G38">
    <cfRule type="expression" dxfId="322" priority="8">
      <formula>$A$35&gt;0</formula>
    </cfRule>
  </conditionalFormatting>
  <conditionalFormatting sqref="G33">
    <cfRule type="expression" dxfId="321" priority="7">
      <formula>$A$33&gt;0</formula>
    </cfRule>
  </conditionalFormatting>
  <conditionalFormatting sqref="G40:G41">
    <cfRule type="expression" dxfId="320" priority="6">
      <formula>$A$40&gt;0</formula>
    </cfRule>
  </conditionalFormatting>
  <conditionalFormatting sqref="G41">
    <cfRule type="expression" dxfId="319" priority="5">
      <formula>$A$41&gt;0</formula>
    </cfRule>
  </conditionalFormatting>
  <conditionalFormatting sqref="G39">
    <cfRule type="expression" dxfId="318" priority="4">
      <formula>$A$39&gt;0</formula>
    </cfRule>
  </conditionalFormatting>
  <conditionalFormatting sqref="G51">
    <cfRule type="expression" dxfId="317" priority="3">
      <formula>$A$51&gt;0</formula>
    </cfRule>
  </conditionalFormatting>
  <conditionalFormatting sqref="G43">
    <cfRule type="expression" dxfId="316" priority="2">
      <formula>$A$40&gt;0</formula>
    </cfRule>
  </conditionalFormatting>
  <conditionalFormatting sqref="G43">
    <cfRule type="expression" dxfId="315" priority="1">
      <formula>$A$41&gt;0</formula>
    </cfRule>
  </conditionalFormatting>
  <pageMargins left="0.7" right="0.7" top="0.75" bottom="0.75" header="0.3" footer="0.3"/>
  <pageSetup paperSize="9" orientation="portrait" horizontalDpi="300" verticalDpi="300" r:id="rId1"/>
  <drawing r:id="rId2"/>
  <legacyDrawing r:id="rId3"/>
  <oleObjects>
    <mc:AlternateContent xmlns:mc="http://schemas.openxmlformats.org/markup-compatibility/2006">
      <mc:Choice Requires="x14">
        <oleObject progId="Equation.3" shapeId="15361" r:id="rId4">
          <objectPr defaultSize="0" autoPict="0" r:id="rId5">
            <anchor moveWithCells="1" sizeWithCells="1">
              <from>
                <xdr:col>2</xdr:col>
                <xdr:colOff>107950</xdr:colOff>
                <xdr:row>52</xdr:row>
                <xdr:rowOff>57150</xdr:rowOff>
              </from>
              <to>
                <xdr:col>4</xdr:col>
                <xdr:colOff>781050</xdr:colOff>
                <xdr:row>53</xdr:row>
                <xdr:rowOff>0</xdr:rowOff>
              </to>
            </anchor>
          </objectPr>
        </oleObject>
      </mc:Choice>
      <mc:Fallback>
        <oleObject progId="Equation.3" shapeId="15361" r:id="rId4"/>
      </mc:Fallback>
    </mc:AlternateContent>
    <mc:AlternateContent xmlns:mc="http://schemas.openxmlformats.org/markup-compatibility/2006">
      <mc:Choice Requires="x14">
        <oleObject progId="Equation.3" shapeId="15362" r:id="rId6">
          <objectPr defaultSize="0" autoPict="0" r:id="rId7">
            <anchor moveWithCells="1" sizeWithCells="1">
              <from>
                <xdr:col>1</xdr:col>
                <xdr:colOff>1003300</xdr:colOff>
                <xdr:row>53</xdr:row>
                <xdr:rowOff>38100</xdr:rowOff>
              </from>
              <to>
                <xdr:col>5</xdr:col>
                <xdr:colOff>0</xdr:colOff>
                <xdr:row>54</xdr:row>
                <xdr:rowOff>0</xdr:rowOff>
              </to>
            </anchor>
          </objectPr>
        </oleObject>
      </mc:Choice>
      <mc:Fallback>
        <oleObject progId="Equation.3" shapeId="15362" r:id="rId6"/>
      </mc:Fallback>
    </mc:AlternateContent>
    <mc:AlternateContent xmlns:mc="http://schemas.openxmlformats.org/markup-compatibility/2006">
      <mc:Choice Requires="x14">
        <oleObject progId="Equation.3" shapeId="15363" r:id="rId8">
          <objectPr defaultSize="0" autoPict="0" r:id="rId9">
            <anchor moveWithCells="1" sizeWithCells="1">
              <from>
                <xdr:col>2</xdr:col>
                <xdr:colOff>95250</xdr:colOff>
                <xdr:row>51</xdr:row>
                <xdr:rowOff>19050</xdr:rowOff>
              </from>
              <to>
                <xdr:col>4</xdr:col>
                <xdr:colOff>584200</xdr:colOff>
                <xdr:row>51</xdr:row>
                <xdr:rowOff>438150</xdr:rowOff>
              </to>
            </anchor>
          </objectPr>
        </oleObject>
      </mc:Choice>
      <mc:Fallback>
        <oleObject progId="Equation.3" shapeId="15363" r:id="rId8"/>
      </mc:Fallback>
    </mc:AlternateContent>
    <mc:AlternateContent xmlns:mc="http://schemas.openxmlformats.org/markup-compatibility/2006">
      <mc:Choice Requires="x14">
        <oleObject progId="Equation.3" shapeId="15364" r:id="rId10">
          <objectPr defaultSize="0" autoPict="0" r:id="rId11">
            <anchor>
              <from>
                <xdr:col>0</xdr:col>
                <xdr:colOff>469900</xdr:colOff>
                <xdr:row>4</xdr:row>
                <xdr:rowOff>76200</xdr:rowOff>
              </from>
              <to>
                <xdr:col>4</xdr:col>
                <xdr:colOff>527050</xdr:colOff>
                <xdr:row>8</xdr:row>
                <xdr:rowOff>12700</xdr:rowOff>
              </to>
            </anchor>
          </objectPr>
        </oleObject>
      </mc:Choice>
      <mc:Fallback>
        <oleObject progId="Equation.3" shapeId="15364" r:id="rId10"/>
      </mc:Fallback>
    </mc:AlternateContent>
    <mc:AlternateContent xmlns:mc="http://schemas.openxmlformats.org/markup-compatibility/2006">
      <mc:Choice Requires="x14">
        <oleObject progId="Equation.3" shapeId="15365" r:id="rId12">
          <objectPr defaultSize="0" autoPict="0" r:id="rId13">
            <anchor>
              <from>
                <xdr:col>10</xdr:col>
                <xdr:colOff>0</xdr:colOff>
                <xdr:row>4</xdr:row>
                <xdr:rowOff>57150</xdr:rowOff>
              </from>
              <to>
                <xdr:col>13</xdr:col>
                <xdr:colOff>127000</xdr:colOff>
                <xdr:row>7</xdr:row>
                <xdr:rowOff>146050</xdr:rowOff>
              </to>
            </anchor>
          </objectPr>
        </oleObject>
      </mc:Choice>
      <mc:Fallback>
        <oleObject progId="Equation.3" shapeId="15365" r:id="rId12"/>
      </mc:Fallback>
    </mc:AlternateContent>
    <mc:AlternateContent xmlns:mc="http://schemas.openxmlformats.org/markup-compatibility/2006">
      <mc:Choice Requires="x14">
        <oleObject progId="Equation.3" shapeId="15366" r:id="rId14">
          <objectPr defaultSize="0" autoPict="0" r:id="rId15">
            <anchor>
              <from>
                <xdr:col>4</xdr:col>
                <xdr:colOff>565150</xdr:colOff>
                <xdr:row>4</xdr:row>
                <xdr:rowOff>38100</xdr:rowOff>
              </from>
              <to>
                <xdr:col>9</xdr:col>
                <xdr:colOff>641350</xdr:colOff>
                <xdr:row>8</xdr:row>
                <xdr:rowOff>50800</xdr:rowOff>
              </to>
            </anchor>
          </objectPr>
        </oleObject>
      </mc:Choice>
      <mc:Fallback>
        <oleObject progId="Equation.3" shapeId="15366" r:id="rId14"/>
      </mc:Fallback>
    </mc:AlternateContent>
    <mc:AlternateContent xmlns:mc="http://schemas.openxmlformats.org/markup-compatibility/2006">
      <mc:Choice Requires="x14">
        <oleObject progId="Equation.3" shapeId="15367" r:id="rId16">
          <objectPr defaultSize="0" autoPict="0" r:id="rId17">
            <anchor>
              <from>
                <xdr:col>2</xdr:col>
                <xdr:colOff>57150</xdr:colOff>
                <xdr:row>54</xdr:row>
                <xdr:rowOff>12700</xdr:rowOff>
              </from>
              <to>
                <xdr:col>4</xdr:col>
                <xdr:colOff>717550</xdr:colOff>
                <xdr:row>54</xdr:row>
                <xdr:rowOff>450850</xdr:rowOff>
              </to>
            </anchor>
          </objectPr>
        </oleObject>
      </mc:Choice>
      <mc:Fallback>
        <oleObject progId="Equation.3" shapeId="15367" r:id="rId16"/>
      </mc:Fallback>
    </mc:AlternateContent>
  </oleObjec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pageSetUpPr fitToPage="1"/>
  </sheetPr>
  <dimension ref="A1:AA67"/>
  <sheetViews>
    <sheetView showGridLines="0" showRowColHeaders="0" zoomScaleNormal="100" zoomScaleSheetLayoutView="106" workbookViewId="0">
      <selection activeCell="S35" sqref="S35"/>
    </sheetView>
  </sheetViews>
  <sheetFormatPr defaultColWidth="8.7265625" defaultRowHeight="13" x14ac:dyDescent="0.2"/>
  <cols>
    <col min="1" max="2" width="1.6328125" style="94" customWidth="1"/>
    <col min="3" max="3" width="10.6328125" style="94" customWidth="1"/>
    <col min="4" max="4" width="13.36328125" style="94" customWidth="1"/>
    <col min="5" max="5" width="12.6328125" style="94" customWidth="1"/>
    <col min="6" max="6" width="4.6328125" style="94" customWidth="1"/>
    <col min="7" max="7" width="12.453125" style="94" customWidth="1"/>
    <col min="8" max="8" width="6.90625" style="94" customWidth="1"/>
    <col min="9" max="10" width="8.6328125" style="94" customWidth="1"/>
    <col min="11" max="11" width="8.7265625" style="94"/>
    <col min="12" max="12" width="3.6328125" style="94" customWidth="1"/>
    <col min="13" max="14" width="2.6328125" style="94" customWidth="1"/>
    <col min="15" max="15" width="16.6328125" style="94" customWidth="1"/>
    <col min="16" max="16" width="5.08984375" style="94" customWidth="1"/>
    <col min="17" max="17" width="8.7265625" style="94"/>
    <col min="18" max="18" width="8" style="94" customWidth="1"/>
    <col min="19" max="19" width="2.6328125" style="94" customWidth="1"/>
    <col min="20" max="20" width="1.6328125" style="94" customWidth="1"/>
    <col min="21" max="21" width="9" style="94" customWidth="1"/>
    <col min="22" max="22" width="12.08984375" style="94" hidden="1" customWidth="1"/>
    <col min="23" max="23" width="16.7265625" style="94" hidden="1" customWidth="1"/>
    <col min="24" max="24" width="10.08984375" style="94" hidden="1" customWidth="1"/>
    <col min="25" max="26" width="26.26953125" style="94" hidden="1" customWidth="1"/>
    <col min="27" max="27" width="8.7265625" style="94" customWidth="1"/>
    <col min="28" max="16384" width="8.7265625" style="94"/>
  </cols>
  <sheetData>
    <row r="1" spans="1:27" ht="13.5" thickBot="1" x14ac:dyDescent="0.25">
      <c r="A1" s="157"/>
      <c r="B1" s="157"/>
      <c r="C1" s="157"/>
      <c r="D1" s="157"/>
      <c r="E1" s="157"/>
      <c r="F1" s="157"/>
      <c r="G1" s="157"/>
      <c r="H1" s="157"/>
      <c r="I1" s="157"/>
      <c r="J1" s="157"/>
      <c r="K1" s="157"/>
      <c r="L1" s="157"/>
      <c r="M1" s="157"/>
      <c r="N1" s="157"/>
      <c r="O1" s="157"/>
      <c r="P1" s="157"/>
      <c r="Q1" s="157"/>
      <c r="R1" s="157"/>
      <c r="S1" s="157"/>
      <c r="T1" s="192" t="str">
        <f>'入力シート (複数物質)'!Z1</f>
        <v xml:space="preserve">地下水汚染が到達し得る距離の計算ツール　Ver 1.0  </v>
      </c>
      <c r="U1" s="6"/>
    </row>
    <row r="2" spans="1:27" x14ac:dyDescent="0.2">
      <c r="A2" s="193"/>
      <c r="B2" s="128"/>
      <c r="C2" s="128"/>
      <c r="D2" s="388" t="s">
        <v>276</v>
      </c>
      <c r="E2" s="388"/>
      <c r="F2" s="388"/>
      <c r="G2" s="388"/>
      <c r="H2" s="388"/>
      <c r="I2" s="128"/>
      <c r="J2" s="128"/>
      <c r="K2" s="128"/>
      <c r="L2" s="128"/>
      <c r="M2" s="128"/>
      <c r="N2" s="128"/>
      <c r="O2" s="128"/>
      <c r="P2" s="128"/>
      <c r="Q2" s="128"/>
      <c r="R2" s="128"/>
      <c r="S2" s="128"/>
      <c r="T2" s="179"/>
    </row>
    <row r="3" spans="1:27" ht="13.5" customHeight="1" x14ac:dyDescent="0.2">
      <c r="A3" s="193"/>
      <c r="B3" s="128"/>
      <c r="C3" s="129"/>
      <c r="D3" s="388"/>
      <c r="E3" s="388"/>
      <c r="F3" s="388"/>
      <c r="G3" s="388"/>
      <c r="H3" s="388"/>
      <c r="I3" s="130"/>
      <c r="J3" s="130"/>
      <c r="K3" s="130"/>
      <c r="L3" s="130"/>
      <c r="M3" s="129"/>
      <c r="N3" s="128"/>
      <c r="O3" s="128"/>
      <c r="P3" s="128"/>
      <c r="Q3" s="128"/>
      <c r="R3" s="128"/>
      <c r="S3" s="128"/>
      <c r="T3" s="180"/>
      <c r="V3" s="95" t="s">
        <v>124</v>
      </c>
      <c r="W3" s="246">
        <f>G25</f>
        <v>1100</v>
      </c>
      <c r="X3" s="94" t="s">
        <v>125</v>
      </c>
    </row>
    <row r="4" spans="1:27" ht="20.149999999999999" customHeight="1" thickBot="1" x14ac:dyDescent="0.25">
      <c r="A4" s="193"/>
      <c r="B4" s="128"/>
      <c r="C4" s="200" t="s">
        <v>244</v>
      </c>
      <c r="D4" s="158"/>
      <c r="E4" s="158"/>
      <c r="F4" s="158"/>
      <c r="G4" s="158"/>
      <c r="H4" s="158"/>
      <c r="I4" s="158"/>
      <c r="J4" s="158"/>
      <c r="K4" s="158"/>
      <c r="L4" s="159"/>
      <c r="M4" s="129"/>
      <c r="N4" s="131" t="s">
        <v>261</v>
      </c>
      <c r="O4" s="128"/>
      <c r="P4" s="128"/>
      <c r="Q4" s="128"/>
      <c r="R4" s="128"/>
      <c r="S4" s="128"/>
      <c r="T4" s="180"/>
      <c r="V4" s="210" t="s">
        <v>182</v>
      </c>
      <c r="W4"/>
      <c r="X4" s="211" t="s">
        <v>20</v>
      </c>
      <c r="Y4" s="211"/>
      <c r="Z4" s="211"/>
    </row>
    <row r="5" spans="1:27" ht="19.5" customHeight="1" thickBot="1" x14ac:dyDescent="0.25">
      <c r="A5" s="193"/>
      <c r="B5" s="128"/>
      <c r="C5" s="160" t="s">
        <v>158</v>
      </c>
      <c r="D5" s="132"/>
      <c r="E5" s="106"/>
      <c r="F5" s="133"/>
      <c r="G5" s="133"/>
      <c r="H5" s="133"/>
      <c r="I5" s="133"/>
      <c r="J5" s="133"/>
      <c r="K5" s="133"/>
      <c r="L5" s="161"/>
      <c r="M5" s="129"/>
      <c r="N5" s="134"/>
      <c r="O5" s="181"/>
      <c r="P5" s="181"/>
      <c r="Q5" s="181"/>
      <c r="R5" s="181"/>
      <c r="S5" s="182"/>
      <c r="T5" s="180"/>
      <c r="V5" s="212">
        <f>VLOOKUP(G15,W38:X42,2,FALSE)</f>
        <v>3</v>
      </c>
      <c r="W5"/>
      <c r="X5" s="212">
        <f>VLOOKUP(G13,Y38:Z67,2,FALSE)</f>
        <v>106</v>
      </c>
      <c r="Y5" s="211"/>
      <c r="Z5" s="211"/>
    </row>
    <row r="6" spans="1:27" ht="19.5" customHeight="1" thickBot="1" x14ac:dyDescent="0.25">
      <c r="A6" s="193"/>
      <c r="B6" s="128"/>
      <c r="C6" s="162" t="s">
        <v>159</v>
      </c>
      <c r="D6" s="132"/>
      <c r="E6" s="107"/>
      <c r="F6" s="133"/>
      <c r="G6" s="133"/>
      <c r="H6" s="133"/>
      <c r="I6" s="133"/>
      <c r="J6" s="133"/>
      <c r="K6" s="133"/>
      <c r="L6" s="161"/>
      <c r="M6" s="129"/>
      <c r="N6" s="135" t="s">
        <v>155</v>
      </c>
      <c r="O6" s="111" t="s">
        <v>161</v>
      </c>
      <c r="P6" s="112"/>
      <c r="Q6" s="183"/>
      <c r="R6" s="183"/>
      <c r="S6" s="184"/>
      <c r="T6" s="180"/>
      <c r="V6" s="236">
        <v>1</v>
      </c>
      <c r="W6" s="237" t="s">
        <v>183</v>
      </c>
      <c r="X6" s="249">
        <v>1</v>
      </c>
      <c r="Y6" s="213" t="s">
        <v>184</v>
      </c>
      <c r="Z6" s="214"/>
    </row>
    <row r="7" spans="1:27" ht="19.5" customHeight="1" thickBot="1" x14ac:dyDescent="0.25">
      <c r="A7" s="193"/>
      <c r="B7" s="128"/>
      <c r="C7" s="162" t="s">
        <v>160</v>
      </c>
      <c r="D7" s="132"/>
      <c r="E7" s="108"/>
      <c r="F7" s="133"/>
      <c r="G7" s="133"/>
      <c r="H7" s="133"/>
      <c r="I7" s="133"/>
      <c r="J7" s="133"/>
      <c r="K7" s="133"/>
      <c r="L7" s="161"/>
      <c r="M7" s="129"/>
      <c r="N7" s="135"/>
      <c r="O7" s="113" t="s">
        <v>17</v>
      </c>
      <c r="P7" s="113" t="s">
        <v>9</v>
      </c>
      <c r="Q7" s="113" t="s">
        <v>18</v>
      </c>
      <c r="R7" s="113" t="s">
        <v>5</v>
      </c>
      <c r="S7" s="185"/>
      <c r="T7" s="180"/>
      <c r="V7" s="238">
        <v>2</v>
      </c>
      <c r="W7" s="231" t="s">
        <v>185</v>
      </c>
      <c r="X7" s="250">
        <v>2</v>
      </c>
      <c r="Y7" s="216" t="s">
        <v>186</v>
      </c>
      <c r="Z7" s="214"/>
    </row>
    <row r="8" spans="1:27" ht="19.5" customHeight="1" thickBot="1" x14ac:dyDescent="0.25">
      <c r="A8" s="193"/>
      <c r="B8" s="128"/>
      <c r="C8" s="162" t="s">
        <v>240</v>
      </c>
      <c r="D8" s="132"/>
      <c r="E8" s="403"/>
      <c r="F8" s="404"/>
      <c r="G8" s="404"/>
      <c r="H8" s="404"/>
      <c r="I8" s="404"/>
      <c r="J8" s="404"/>
      <c r="K8" s="405"/>
      <c r="L8" s="163"/>
      <c r="M8" s="129"/>
      <c r="N8" s="135"/>
      <c r="O8" s="114" t="s">
        <v>30</v>
      </c>
      <c r="P8" s="115" t="s">
        <v>21</v>
      </c>
      <c r="Q8" s="115">
        <f>VLOOKUP($X$5,'パラメーター 一覧表'!$A$20:$F$49,3)</f>
        <v>10</v>
      </c>
      <c r="R8" s="115" t="s">
        <v>19</v>
      </c>
      <c r="S8" s="184"/>
      <c r="T8" s="180"/>
      <c r="V8" s="239">
        <v>3</v>
      </c>
      <c r="W8" s="231" t="s">
        <v>187</v>
      </c>
      <c r="X8" s="250">
        <v>3</v>
      </c>
      <c r="Y8" s="216" t="s">
        <v>188</v>
      </c>
      <c r="Z8" s="214"/>
    </row>
    <row r="9" spans="1:27" ht="19.5" customHeight="1" thickBot="1" x14ac:dyDescent="0.25">
      <c r="A9" s="193"/>
      <c r="B9" s="128"/>
      <c r="C9" s="162" t="s">
        <v>238</v>
      </c>
      <c r="D9" s="132"/>
      <c r="E9" s="247"/>
      <c r="F9" s="110" t="s">
        <v>242</v>
      </c>
      <c r="G9" s="136"/>
      <c r="H9" s="136"/>
      <c r="I9" s="136"/>
      <c r="J9" s="136"/>
      <c r="K9" s="136"/>
      <c r="L9" s="164"/>
      <c r="M9" s="129"/>
      <c r="N9" s="135"/>
      <c r="O9" s="114" t="s">
        <v>23</v>
      </c>
      <c r="P9" s="115" t="s">
        <v>22</v>
      </c>
      <c r="Q9" s="115">
        <f>VLOOKUP($X$5,'パラメーター 一覧表'!$A$20:$F$49,4)</f>
        <v>100</v>
      </c>
      <c r="R9" s="115" t="s">
        <v>29</v>
      </c>
      <c r="S9" s="184"/>
      <c r="T9" s="180"/>
      <c r="V9" s="240">
        <v>4</v>
      </c>
      <c r="W9" s="231" t="s">
        <v>248</v>
      </c>
      <c r="X9" s="251">
        <v>101</v>
      </c>
      <c r="Y9" s="218" t="s">
        <v>189</v>
      </c>
      <c r="Z9" s="219"/>
    </row>
    <row r="10" spans="1:27" ht="19.5" customHeight="1" thickBot="1" x14ac:dyDescent="0.25">
      <c r="A10" s="193"/>
      <c r="B10" s="128"/>
      <c r="C10" s="174"/>
      <c r="D10" s="175"/>
      <c r="E10" s="175"/>
      <c r="F10" s="175"/>
      <c r="G10" s="175"/>
      <c r="H10" s="175"/>
      <c r="I10" s="176"/>
      <c r="J10" s="177"/>
      <c r="K10" s="175"/>
      <c r="L10" s="178"/>
      <c r="M10" s="129"/>
      <c r="N10" s="135"/>
      <c r="O10" s="114" t="s">
        <v>24</v>
      </c>
      <c r="P10" s="115" t="s">
        <v>27</v>
      </c>
      <c r="Q10" s="115">
        <f>IF(VLOOKUP($X$5,'パラメーター 一覧表'!$A$20:$J$49,5)=0,Q11*Q24,VLOOKUP($X$5,'パラメーター 一覧表'!$A$20:$J$49,5))</f>
        <v>3.6000000000000004E-2</v>
      </c>
      <c r="R10" s="115" t="s">
        <v>28</v>
      </c>
      <c r="S10" s="184"/>
      <c r="T10" s="180"/>
      <c r="V10" s="241">
        <v>5</v>
      </c>
      <c r="W10" s="242" t="s">
        <v>249</v>
      </c>
      <c r="X10" s="251">
        <v>102</v>
      </c>
      <c r="Y10" s="218" t="s">
        <v>211</v>
      </c>
      <c r="Z10" s="219"/>
    </row>
    <row r="11" spans="1:27" ht="19.5" customHeight="1" x14ac:dyDescent="0.2">
      <c r="A11" s="193"/>
      <c r="B11" s="128"/>
      <c r="C11" s="208"/>
      <c r="D11" s="208"/>
      <c r="E11" s="208"/>
      <c r="F11" s="208"/>
      <c r="G11" s="208"/>
      <c r="H11" s="208"/>
      <c r="I11" s="209"/>
      <c r="J11" s="209"/>
      <c r="K11" s="208"/>
      <c r="L11" s="208"/>
      <c r="M11" s="129"/>
      <c r="N11" s="135"/>
      <c r="O11" s="114" t="s">
        <v>39</v>
      </c>
      <c r="P11" s="115" t="s">
        <v>35</v>
      </c>
      <c r="Q11" s="115">
        <f>VLOOKUP($X$5,'パラメーター 一覧表'!$A$20:$H$49,7)</f>
        <v>36</v>
      </c>
      <c r="R11" s="115" t="s">
        <v>28</v>
      </c>
      <c r="S11" s="184"/>
      <c r="T11" s="180"/>
      <c r="V11" s="220"/>
      <c r="W11" s="66"/>
      <c r="X11" s="217">
        <v>103</v>
      </c>
      <c r="Y11" s="218" t="s">
        <v>190</v>
      </c>
      <c r="Z11" s="219"/>
    </row>
    <row r="12" spans="1:27" ht="19.5" customHeight="1" thickBot="1" x14ac:dyDescent="0.25">
      <c r="A12" s="193"/>
      <c r="B12" s="128"/>
      <c r="C12" s="200" t="s">
        <v>122</v>
      </c>
      <c r="D12" s="201"/>
      <c r="E12" s="201"/>
      <c r="F12" s="201"/>
      <c r="G12" s="202" t="s">
        <v>241</v>
      </c>
      <c r="H12" s="203"/>
      <c r="I12" s="204"/>
      <c r="J12" s="205"/>
      <c r="K12" s="206"/>
      <c r="L12" s="207"/>
      <c r="M12" s="140"/>
      <c r="N12" s="135"/>
      <c r="O12" s="114" t="s">
        <v>25</v>
      </c>
      <c r="P12" s="115" t="s">
        <v>163</v>
      </c>
      <c r="Q12" s="115">
        <f>VLOOKUP($X$5,'パラメーター 一覧表'!$A$20:$F$49,6)</f>
        <v>7.9</v>
      </c>
      <c r="R12" s="115" t="s">
        <v>26</v>
      </c>
      <c r="S12" s="184"/>
      <c r="T12" s="180"/>
      <c r="V12"/>
      <c r="W12"/>
      <c r="X12" s="217">
        <v>104</v>
      </c>
      <c r="Y12" s="218" t="s">
        <v>207</v>
      </c>
      <c r="Z12" s="219"/>
    </row>
    <row r="13" spans="1:27" ht="19.5" customHeight="1" thickBot="1" x14ac:dyDescent="0.25">
      <c r="A13" s="193"/>
      <c r="B13" s="128"/>
      <c r="C13" s="166" t="s">
        <v>155</v>
      </c>
      <c r="D13" s="98" t="s">
        <v>20</v>
      </c>
      <c r="E13" s="99"/>
      <c r="F13" s="100"/>
      <c r="G13" s="406" t="s">
        <v>275</v>
      </c>
      <c r="H13" s="407"/>
      <c r="I13" s="138"/>
      <c r="J13" s="140"/>
      <c r="K13" s="141"/>
      <c r="L13" s="167"/>
      <c r="M13" s="140"/>
      <c r="N13" s="135"/>
      <c r="O13" s="114" t="s">
        <v>113</v>
      </c>
      <c r="P13" s="115" t="s">
        <v>115</v>
      </c>
      <c r="Q13" s="115">
        <f>VLOOKUP($X$5,'パラメーター 一覧表'!$A$20:$J$49,8)</f>
        <v>100</v>
      </c>
      <c r="R13" s="115" t="s">
        <v>117</v>
      </c>
      <c r="S13" s="184"/>
      <c r="T13" s="180"/>
      <c r="V13" s="66"/>
      <c r="W13" s="66"/>
      <c r="X13" s="217">
        <v>105</v>
      </c>
      <c r="Y13" s="218" t="s">
        <v>206</v>
      </c>
      <c r="Z13" s="219"/>
      <c r="AA13" s="105" t="s">
        <v>245</v>
      </c>
    </row>
    <row r="14" spans="1:27" ht="19.5" customHeight="1" thickBot="1" x14ac:dyDescent="0.25">
      <c r="A14" s="193"/>
      <c r="B14" s="128"/>
      <c r="C14" s="166"/>
      <c r="D14" s="290"/>
      <c r="E14" s="290"/>
      <c r="F14" s="290"/>
      <c r="G14" s="140"/>
      <c r="H14" s="140"/>
      <c r="I14" s="137"/>
      <c r="J14" s="129"/>
      <c r="K14" s="142"/>
      <c r="L14" s="168"/>
      <c r="M14" s="129"/>
      <c r="N14" s="135"/>
      <c r="O14" s="114" t="s">
        <v>114</v>
      </c>
      <c r="P14" s="115" t="s">
        <v>116</v>
      </c>
      <c r="Q14" s="115">
        <f>VLOOKUP($X$5,'パラメーター 一覧表'!$A$20:$J$49,9)</f>
        <v>10</v>
      </c>
      <c r="R14" s="115" t="s">
        <v>117</v>
      </c>
      <c r="S14" s="184"/>
      <c r="T14" s="180"/>
      <c r="V14" s="66"/>
      <c r="W14" s="66"/>
      <c r="X14" s="217">
        <v>106</v>
      </c>
      <c r="Y14" s="218" t="s">
        <v>212</v>
      </c>
      <c r="Z14" s="219"/>
    </row>
    <row r="15" spans="1:27" ht="19.5" customHeight="1" thickBot="1" x14ac:dyDescent="0.25">
      <c r="A15" s="193"/>
      <c r="B15" s="128"/>
      <c r="C15" s="166" t="s">
        <v>156</v>
      </c>
      <c r="D15" s="101" t="s">
        <v>15</v>
      </c>
      <c r="E15" s="102"/>
      <c r="F15" s="103"/>
      <c r="G15" s="408" t="str">
        <f>'入力シート (複数物質)'!H30</f>
        <v>砂</v>
      </c>
      <c r="H15" s="409"/>
      <c r="I15" s="129"/>
      <c r="J15" s="129"/>
      <c r="K15" s="129"/>
      <c r="L15" s="165"/>
      <c r="M15" s="129"/>
      <c r="N15" s="135"/>
      <c r="O15" s="114" t="s">
        <v>118</v>
      </c>
      <c r="P15" s="115"/>
      <c r="Q15" s="115">
        <f>VLOOKUP($X$5,'パラメーター 一覧表'!$A$20:$J$49,10)</f>
        <v>0.04</v>
      </c>
      <c r="R15" s="115" t="s">
        <v>29</v>
      </c>
      <c r="S15" s="184"/>
      <c r="T15" s="180"/>
      <c r="V15" s="66"/>
      <c r="W15" s="66"/>
      <c r="X15" s="217">
        <v>107</v>
      </c>
      <c r="Y15" s="218" t="s">
        <v>217</v>
      </c>
      <c r="Z15" s="219"/>
    </row>
    <row r="16" spans="1:27" ht="19.5" customHeight="1" x14ac:dyDescent="0.2">
      <c r="A16" s="193"/>
      <c r="B16" s="128"/>
      <c r="C16" s="166"/>
      <c r="D16" s="290"/>
      <c r="E16" s="290"/>
      <c r="F16" s="290"/>
      <c r="G16" s="140"/>
      <c r="H16" s="140"/>
      <c r="I16" s="140"/>
      <c r="J16" s="140"/>
      <c r="K16" s="140"/>
      <c r="L16" s="169"/>
      <c r="M16" s="140"/>
      <c r="N16" s="135"/>
      <c r="O16" s="183"/>
      <c r="P16" s="183"/>
      <c r="Q16" s="183"/>
      <c r="R16" s="183"/>
      <c r="S16" s="184"/>
      <c r="T16" s="180"/>
      <c r="V16" s="66"/>
      <c r="W16" s="66"/>
      <c r="X16" s="217">
        <v>108</v>
      </c>
      <c r="Y16" s="218" t="s">
        <v>224</v>
      </c>
      <c r="Z16" s="219"/>
    </row>
    <row r="17" spans="1:26" ht="19.5" customHeight="1" thickBot="1" x14ac:dyDescent="0.25">
      <c r="A17" s="193"/>
      <c r="B17" s="128"/>
      <c r="C17" s="389" t="s">
        <v>157</v>
      </c>
      <c r="D17" s="390" t="s">
        <v>123</v>
      </c>
      <c r="E17" s="391"/>
      <c r="F17" s="392"/>
      <c r="G17" s="143" t="s">
        <v>18</v>
      </c>
      <c r="H17" s="144" t="s">
        <v>5</v>
      </c>
      <c r="I17" s="128"/>
      <c r="J17" s="140"/>
      <c r="K17" s="140"/>
      <c r="L17" s="169"/>
      <c r="M17" s="140"/>
      <c r="N17" s="135" t="s">
        <v>156</v>
      </c>
      <c r="O17" s="116" t="s">
        <v>16</v>
      </c>
      <c r="P17" s="117"/>
      <c r="Q17" s="183"/>
      <c r="R17" s="183"/>
      <c r="S17" s="184"/>
      <c r="T17" s="180"/>
      <c r="V17"/>
      <c r="W17"/>
      <c r="X17" s="217">
        <v>109</v>
      </c>
      <c r="Y17" s="218" t="s">
        <v>205</v>
      </c>
      <c r="Z17" s="219"/>
    </row>
    <row r="18" spans="1:26" ht="19.5" customHeight="1" thickBot="1" x14ac:dyDescent="0.25">
      <c r="A18" s="193"/>
      <c r="B18" s="128"/>
      <c r="C18" s="389"/>
      <c r="D18" s="393"/>
      <c r="E18" s="394"/>
      <c r="F18" s="394"/>
      <c r="G18" s="104">
        <f>'入力シート (複数物質)'!H33</f>
        <v>5.0000000000000001E-3</v>
      </c>
      <c r="H18" s="109" t="s">
        <v>131</v>
      </c>
      <c r="I18" s="140"/>
      <c r="J18" s="140"/>
      <c r="K18" s="140"/>
      <c r="L18" s="169"/>
      <c r="M18" s="140"/>
      <c r="N18" s="135"/>
      <c r="O18" s="118" t="s">
        <v>17</v>
      </c>
      <c r="P18" s="118" t="s">
        <v>9</v>
      </c>
      <c r="Q18" s="118" t="s">
        <v>18</v>
      </c>
      <c r="R18" s="118" t="s">
        <v>5</v>
      </c>
      <c r="S18" s="185"/>
      <c r="T18" s="180"/>
      <c r="V18"/>
      <c r="W18"/>
      <c r="X18" s="217">
        <v>110</v>
      </c>
      <c r="Y18" s="218" t="s">
        <v>218</v>
      </c>
      <c r="Z18" s="219"/>
    </row>
    <row r="19" spans="1:26" ht="19.5" customHeight="1" x14ac:dyDescent="0.2">
      <c r="A19" s="193"/>
      <c r="B19" s="128"/>
      <c r="C19" s="170"/>
      <c r="D19" s="171"/>
      <c r="E19" s="171"/>
      <c r="F19" s="171"/>
      <c r="G19" s="172"/>
      <c r="H19" s="172"/>
      <c r="I19" s="172"/>
      <c r="J19" s="172"/>
      <c r="K19" s="172"/>
      <c r="L19" s="173"/>
      <c r="M19" s="140"/>
      <c r="N19" s="135"/>
      <c r="O19" s="119" t="s">
        <v>2</v>
      </c>
      <c r="P19" s="120" t="s">
        <v>10</v>
      </c>
      <c r="Q19" s="121">
        <f>VLOOKUP($V$5,'パラメーター 一覧表'!$A$7:$G$12,3)</f>
        <v>3.0000000000000001E-5</v>
      </c>
      <c r="R19" s="120" t="s">
        <v>6</v>
      </c>
      <c r="S19" s="184"/>
      <c r="T19" s="180"/>
      <c r="V19"/>
      <c r="W19"/>
      <c r="X19" s="217">
        <v>111</v>
      </c>
      <c r="Y19" s="218" t="s">
        <v>216</v>
      </c>
      <c r="Z19" s="219"/>
    </row>
    <row r="20" spans="1:26" ht="19.5" customHeight="1" x14ac:dyDescent="0.2">
      <c r="A20" s="193"/>
      <c r="B20" s="128"/>
      <c r="C20" s="290"/>
      <c r="D20" s="290"/>
      <c r="E20" s="290"/>
      <c r="F20" s="290"/>
      <c r="G20" s="140"/>
      <c r="H20" s="140"/>
      <c r="I20" s="140"/>
      <c r="J20" s="140"/>
      <c r="K20" s="140"/>
      <c r="L20" s="140"/>
      <c r="M20" s="140"/>
      <c r="N20" s="135"/>
      <c r="O20" s="119" t="s">
        <v>3</v>
      </c>
      <c r="P20" s="120" t="s">
        <v>11</v>
      </c>
      <c r="Q20" s="120">
        <f>VLOOKUP($V$5,'パラメーター 一覧表'!$A$7:$G$12,4)</f>
        <v>0.3</v>
      </c>
      <c r="R20" s="120" t="s">
        <v>7</v>
      </c>
      <c r="S20" s="184"/>
      <c r="T20" s="180"/>
      <c r="V20"/>
      <c r="W20"/>
      <c r="X20" s="217">
        <v>112</v>
      </c>
      <c r="Y20" s="218" t="s">
        <v>208</v>
      </c>
      <c r="Z20" s="219"/>
    </row>
    <row r="21" spans="1:26" ht="19.5" customHeight="1" x14ac:dyDescent="0.2">
      <c r="A21" s="193"/>
      <c r="B21" s="128"/>
      <c r="C21" s="128"/>
      <c r="D21" s="128"/>
      <c r="E21" s="128"/>
      <c r="F21" s="128"/>
      <c r="G21" s="128"/>
      <c r="H21" s="128"/>
      <c r="I21" s="140"/>
      <c r="J21" s="140"/>
      <c r="K21" s="140"/>
      <c r="L21" s="140"/>
      <c r="M21" s="140"/>
      <c r="N21" s="135"/>
      <c r="O21" s="119" t="s">
        <v>126</v>
      </c>
      <c r="P21" s="120" t="s">
        <v>127</v>
      </c>
      <c r="Q21" s="120">
        <f>VLOOKUP($V$5,'パラメーター 一覧表'!$A$7:$G$12,5)</f>
        <v>0.4</v>
      </c>
      <c r="R21" s="120" t="s">
        <v>7</v>
      </c>
      <c r="S21" s="184"/>
      <c r="T21" s="180"/>
      <c r="V21"/>
      <c r="W21"/>
      <c r="X21" s="217">
        <v>113</v>
      </c>
      <c r="Y21" s="218" t="s">
        <v>219</v>
      </c>
      <c r="Z21" s="219"/>
    </row>
    <row r="22" spans="1:26" ht="19.5" customHeight="1" thickBot="1" x14ac:dyDescent="0.25">
      <c r="A22" s="193"/>
      <c r="B22" s="128"/>
      <c r="C22" s="145"/>
      <c r="D22" s="145"/>
      <c r="E22" s="145"/>
      <c r="F22" s="145"/>
      <c r="G22" s="145"/>
      <c r="H22" s="145"/>
      <c r="I22" s="146"/>
      <c r="J22" s="140"/>
      <c r="K22" s="140"/>
      <c r="L22" s="140"/>
      <c r="M22" s="140"/>
      <c r="N22" s="135"/>
      <c r="O22" s="119" t="s">
        <v>4</v>
      </c>
      <c r="P22" s="120" t="s">
        <v>12</v>
      </c>
      <c r="Q22" s="120">
        <f>VLOOKUP($V$5,'パラメーター 一覧表'!$A$7:$G$12,6)</f>
        <v>2.7</v>
      </c>
      <c r="R22" s="120" t="s">
        <v>8</v>
      </c>
      <c r="S22" s="184"/>
      <c r="T22" s="180"/>
      <c r="V22"/>
      <c r="W22"/>
      <c r="X22" s="217">
        <v>201</v>
      </c>
      <c r="Y22" s="218" t="s">
        <v>191</v>
      </c>
      <c r="Z22" s="219"/>
    </row>
    <row r="23" spans="1:26" ht="19.5" customHeight="1" x14ac:dyDescent="0.2">
      <c r="A23" s="193"/>
      <c r="B23" s="128"/>
      <c r="C23" s="147" t="s">
        <v>121</v>
      </c>
      <c r="D23" s="148"/>
      <c r="E23" s="148"/>
      <c r="F23" s="148"/>
      <c r="G23" s="149"/>
      <c r="H23" s="149"/>
      <c r="I23" s="150"/>
      <c r="J23" s="140"/>
      <c r="K23" s="140"/>
      <c r="L23" s="140"/>
      <c r="M23" s="140"/>
      <c r="N23" s="135"/>
      <c r="O23" s="119" t="s">
        <v>13</v>
      </c>
      <c r="P23" s="120" t="s">
        <v>14</v>
      </c>
      <c r="Q23" s="120">
        <f>VLOOKUP($V$5,'パラメーター 一覧表'!$A$7:$G$12,7)</f>
        <v>1.62</v>
      </c>
      <c r="R23" s="120" t="s">
        <v>8</v>
      </c>
      <c r="S23" s="184"/>
      <c r="T23" s="180"/>
      <c r="V23"/>
      <c r="W23"/>
      <c r="X23" s="221">
        <v>202</v>
      </c>
      <c r="Y23" s="222" t="s">
        <v>192</v>
      </c>
      <c r="Z23" s="223"/>
    </row>
    <row r="24" spans="1:26" ht="19.5" customHeight="1" thickBot="1" x14ac:dyDescent="0.25">
      <c r="A24" s="193"/>
      <c r="B24" s="128"/>
      <c r="C24" s="151"/>
      <c r="D24" s="290"/>
      <c r="E24" s="290"/>
      <c r="F24" s="290"/>
      <c r="G24" s="290"/>
      <c r="H24" s="290"/>
      <c r="I24" s="248"/>
      <c r="J24" s="140"/>
      <c r="K24" s="140"/>
      <c r="L24" s="140"/>
      <c r="M24" s="140"/>
      <c r="N24" s="135"/>
      <c r="O24" s="119" t="s">
        <v>38</v>
      </c>
      <c r="P24" s="119" t="s">
        <v>36</v>
      </c>
      <c r="Q24" s="120">
        <f>VLOOKUP($V$5,'パラメーター 一覧表'!$A$7:$H$12,8)</f>
        <v>1E-3</v>
      </c>
      <c r="R24" s="119" t="s">
        <v>37</v>
      </c>
      <c r="S24" s="186"/>
      <c r="T24" s="180"/>
      <c r="V24"/>
      <c r="W24"/>
      <c r="X24" s="221">
        <v>203</v>
      </c>
      <c r="Y24" s="222" t="s">
        <v>193</v>
      </c>
      <c r="Z24" s="223"/>
    </row>
    <row r="25" spans="1:26" ht="19.5" customHeight="1" x14ac:dyDescent="0.2">
      <c r="A25" s="193"/>
      <c r="B25" s="128"/>
      <c r="C25" s="151"/>
      <c r="D25" s="501" t="s">
        <v>120</v>
      </c>
      <c r="E25" s="502"/>
      <c r="F25" s="502"/>
      <c r="G25" s="399">
        <f>計算シート_1・2・ジクロロエチレン!$C$21</f>
        <v>1100</v>
      </c>
      <c r="H25" s="401" t="s">
        <v>19</v>
      </c>
      <c r="I25" s="248"/>
      <c r="J25" s="140"/>
      <c r="K25" s="140"/>
      <c r="L25" s="140"/>
      <c r="M25" s="140"/>
      <c r="N25" s="135"/>
      <c r="O25" s="183"/>
      <c r="P25" s="183"/>
      <c r="Q25" s="183"/>
      <c r="R25" s="183"/>
      <c r="S25" s="184"/>
      <c r="T25" s="180"/>
      <c r="V25"/>
      <c r="W25"/>
      <c r="X25" s="217">
        <v>204</v>
      </c>
      <c r="Y25" s="218" t="s">
        <v>194</v>
      </c>
      <c r="Z25" s="219"/>
    </row>
    <row r="26" spans="1:26" ht="19.5" customHeight="1" thickBot="1" x14ac:dyDescent="0.25">
      <c r="A26" s="193"/>
      <c r="B26" s="128"/>
      <c r="C26" s="151"/>
      <c r="D26" s="503"/>
      <c r="E26" s="504"/>
      <c r="F26" s="504"/>
      <c r="G26" s="400"/>
      <c r="H26" s="402"/>
      <c r="I26" s="248"/>
      <c r="J26" s="140"/>
      <c r="K26" s="140"/>
      <c r="L26" s="140"/>
      <c r="M26" s="140"/>
      <c r="N26" s="135" t="s">
        <v>157</v>
      </c>
      <c r="O26" s="122" t="s">
        <v>162</v>
      </c>
      <c r="P26" s="123"/>
      <c r="Q26" s="183"/>
      <c r="R26" s="183"/>
      <c r="S26" s="184"/>
      <c r="T26" s="180"/>
      <c r="V26"/>
      <c r="W26"/>
      <c r="X26" s="217">
        <v>205</v>
      </c>
      <c r="Y26" s="218" t="s">
        <v>195</v>
      </c>
      <c r="Z26" s="219"/>
    </row>
    <row r="27" spans="1:26" ht="19.5" customHeight="1" x14ac:dyDescent="0.2">
      <c r="A27" s="193"/>
      <c r="B27" s="128"/>
      <c r="C27" s="151"/>
      <c r="D27" s="290"/>
      <c r="E27" s="290"/>
      <c r="F27" s="290"/>
      <c r="G27" s="266">
        <f>+計算シート_1・2・ジクロロエチレン!C24</f>
        <v>1061</v>
      </c>
      <c r="H27" s="290"/>
      <c r="I27" s="248"/>
      <c r="J27" s="140"/>
      <c r="K27" s="140"/>
      <c r="L27" s="140"/>
      <c r="M27" s="140"/>
      <c r="N27" s="135"/>
      <c r="O27" s="124" t="s">
        <v>17</v>
      </c>
      <c r="P27" s="124" t="s">
        <v>9</v>
      </c>
      <c r="Q27" s="124" t="s">
        <v>18</v>
      </c>
      <c r="R27" s="124" t="s">
        <v>5</v>
      </c>
      <c r="S27" s="185"/>
      <c r="T27" s="180"/>
      <c r="V27"/>
      <c r="W27"/>
      <c r="X27" s="217">
        <v>206</v>
      </c>
      <c r="Y27" s="218" t="s">
        <v>196</v>
      </c>
      <c r="Z27" s="219"/>
    </row>
    <row r="28" spans="1:26" ht="19.5" customHeight="1" x14ac:dyDescent="0.2">
      <c r="A28" s="193"/>
      <c r="B28" s="128"/>
      <c r="C28" s="153"/>
      <c r="D28" s="140"/>
      <c r="E28" s="140"/>
      <c r="F28" s="140"/>
      <c r="G28" s="290"/>
      <c r="H28" s="198" t="s">
        <v>239</v>
      </c>
      <c r="I28" s="152"/>
      <c r="J28" s="140"/>
      <c r="K28" s="140"/>
      <c r="L28" s="140"/>
      <c r="M28" s="140"/>
      <c r="N28" s="135"/>
      <c r="O28" s="125" t="s">
        <v>150</v>
      </c>
      <c r="P28" s="125" t="s">
        <v>151</v>
      </c>
      <c r="Q28" s="126">
        <f>+計算シート_1・2・ジクロロエチレン!G48</f>
        <v>15.768000000000002</v>
      </c>
      <c r="R28" s="126" t="s">
        <v>154</v>
      </c>
      <c r="S28" s="184"/>
      <c r="T28" s="180"/>
      <c r="V28"/>
      <c r="W28"/>
      <c r="X28" s="217">
        <v>207</v>
      </c>
      <c r="Y28" s="218" t="s">
        <v>197</v>
      </c>
      <c r="Z28" s="219"/>
    </row>
    <row r="29" spans="1:26" ht="19.5" customHeight="1" thickBot="1" x14ac:dyDescent="0.25">
      <c r="A29" s="193"/>
      <c r="B29" s="128"/>
      <c r="C29" s="154"/>
      <c r="D29" s="145"/>
      <c r="E29" s="145"/>
      <c r="F29" s="145"/>
      <c r="G29" s="145"/>
      <c r="H29" s="145"/>
      <c r="I29" s="155"/>
      <c r="J29" s="140"/>
      <c r="K29" s="140"/>
      <c r="L29" s="140"/>
      <c r="M29" s="140"/>
      <c r="N29" s="135"/>
      <c r="O29" s="125" t="s">
        <v>152</v>
      </c>
      <c r="P29" s="127" t="s">
        <v>153</v>
      </c>
      <c r="Q29" s="126">
        <f>+計算シート_1・2・ジクロロエチレン!G50</f>
        <v>1.1944000000000001</v>
      </c>
      <c r="R29" s="126"/>
      <c r="S29" s="184"/>
      <c r="T29" s="180"/>
      <c r="V29"/>
      <c r="W29"/>
      <c r="X29" s="217">
        <v>208</v>
      </c>
      <c r="Y29" s="218" t="s">
        <v>198</v>
      </c>
      <c r="Z29" s="219"/>
    </row>
    <row r="30" spans="1:26" ht="19.5" customHeight="1" x14ac:dyDescent="0.2">
      <c r="A30" s="193"/>
      <c r="B30" s="128"/>
      <c r="C30" s="128"/>
      <c r="D30" s="128"/>
      <c r="E30" s="128"/>
      <c r="F30" s="128"/>
      <c r="G30" s="128"/>
      <c r="H30" s="128"/>
      <c r="I30" s="140"/>
      <c r="J30" s="140"/>
      <c r="K30" s="140"/>
      <c r="L30" s="140"/>
      <c r="M30" s="140"/>
      <c r="N30" s="156"/>
      <c r="O30" s="189"/>
      <c r="P30" s="190"/>
      <c r="Q30" s="191"/>
      <c r="R30" s="191"/>
      <c r="S30" s="187"/>
      <c r="T30" s="180"/>
      <c r="V30"/>
      <c r="W30"/>
      <c r="X30" s="217">
        <v>209</v>
      </c>
      <c r="Y30" s="218" t="s">
        <v>199</v>
      </c>
      <c r="Z30" s="219"/>
    </row>
    <row r="31" spans="1:26" ht="7.5" customHeight="1" thickBot="1" x14ac:dyDescent="0.25">
      <c r="A31" s="194"/>
      <c r="B31" s="157"/>
      <c r="C31" s="157"/>
      <c r="D31" s="157"/>
      <c r="E31" s="157"/>
      <c r="F31" s="157"/>
      <c r="G31" s="157"/>
      <c r="H31" s="157"/>
      <c r="I31" s="139"/>
      <c r="J31" s="139"/>
      <c r="K31" s="139"/>
      <c r="L31" s="139"/>
      <c r="M31" s="139"/>
      <c r="N31" s="157"/>
      <c r="O31" s="157"/>
      <c r="P31" s="157"/>
      <c r="Q31" s="157"/>
      <c r="R31" s="157"/>
      <c r="S31" s="157"/>
      <c r="T31" s="188"/>
      <c r="V31"/>
      <c r="W31"/>
      <c r="X31" s="217">
        <v>301</v>
      </c>
      <c r="Y31" s="218" t="s">
        <v>200</v>
      </c>
      <c r="Z31" s="219"/>
    </row>
    <row r="32" spans="1:26" ht="19.5" customHeight="1" x14ac:dyDescent="0.2">
      <c r="V32"/>
      <c r="W32"/>
      <c r="X32" s="217">
        <v>302</v>
      </c>
      <c r="Y32" s="218" t="s">
        <v>201</v>
      </c>
      <c r="Z32" s="219"/>
    </row>
    <row r="33" spans="3:26" ht="19.5" hidden="1" customHeight="1" x14ac:dyDescent="0.2">
      <c r="C33" s="105" t="s">
        <v>155</v>
      </c>
      <c r="D33" s="105" t="s">
        <v>156</v>
      </c>
      <c r="E33" s="105" t="s">
        <v>157</v>
      </c>
      <c r="V33"/>
      <c r="W33"/>
      <c r="X33" s="217">
        <v>303</v>
      </c>
      <c r="Y33" s="218" t="s">
        <v>202</v>
      </c>
      <c r="Z33" s="219"/>
    </row>
    <row r="34" spans="3:26" ht="19.5" hidden="1" customHeight="1" x14ac:dyDescent="0.2">
      <c r="C34" s="262">
        <f>LOG(+計算シート_1・2・ジクロロエチレン!J53)</f>
        <v>-1.8340336444606278</v>
      </c>
      <c r="D34" s="262">
        <f>LOG(+計算シート_1・2・ジクロロエチレン!J54/2)</f>
        <v>-2.3484569933192026E-3</v>
      </c>
      <c r="E34" s="262">
        <f>+LOG(計算シート_1・2・ジクロロエチレン!J55)</f>
        <v>-1.5625478934348394</v>
      </c>
      <c r="V34"/>
      <c r="W34"/>
      <c r="X34" s="217">
        <v>304</v>
      </c>
      <c r="Y34" s="218" t="s">
        <v>203</v>
      </c>
      <c r="Z34" s="219"/>
    </row>
    <row r="35" spans="3:26" ht="19.5" customHeight="1" thickBot="1" x14ac:dyDescent="0.25">
      <c r="V35"/>
      <c r="W35"/>
      <c r="X35" s="224">
        <v>305</v>
      </c>
      <c r="Y35" s="225" t="s">
        <v>204</v>
      </c>
      <c r="Z35" s="219"/>
    </row>
    <row r="36" spans="3:26" ht="19.5" customHeight="1" x14ac:dyDescent="0.2">
      <c r="Y36" s="211"/>
      <c r="Z36" s="211"/>
    </row>
    <row r="37" spans="3:26" ht="19.5" customHeight="1" thickBot="1" x14ac:dyDescent="0.25">
      <c r="V37"/>
      <c r="W37"/>
      <c r="X37" s="211"/>
      <c r="Y37" s="211"/>
      <c r="Z37" s="211"/>
    </row>
    <row r="38" spans="3:26" ht="19.5" customHeight="1" x14ac:dyDescent="0.2">
      <c r="V38"/>
      <c r="W38" s="226" t="s">
        <v>185</v>
      </c>
      <c r="X38" s="227">
        <v>2</v>
      </c>
      <c r="Y38" s="228" t="s">
        <v>224</v>
      </c>
      <c r="Z38" s="229">
        <v>108</v>
      </c>
    </row>
    <row r="39" spans="3:26" ht="19.5" customHeight="1" x14ac:dyDescent="0.2">
      <c r="V39"/>
      <c r="W39" s="230" t="s">
        <v>243</v>
      </c>
      <c r="X39" s="231">
        <v>4</v>
      </c>
      <c r="Y39" s="217" t="s">
        <v>205</v>
      </c>
      <c r="Z39" s="218">
        <v>109</v>
      </c>
    </row>
    <row r="40" spans="3:26" ht="19.5" customHeight="1" x14ac:dyDescent="0.2">
      <c r="V40"/>
      <c r="W40" s="230" t="s">
        <v>187</v>
      </c>
      <c r="X40" s="231">
        <v>3</v>
      </c>
      <c r="Y40" s="217" t="s">
        <v>206</v>
      </c>
      <c r="Z40" s="218">
        <v>105</v>
      </c>
    </row>
    <row r="41" spans="3:26" ht="16.5" x14ac:dyDescent="0.2">
      <c r="V41"/>
      <c r="W41" s="230" t="s">
        <v>183</v>
      </c>
      <c r="X41" s="231">
        <v>1</v>
      </c>
      <c r="Y41" s="217" t="s">
        <v>207</v>
      </c>
      <c r="Z41" s="218">
        <v>104</v>
      </c>
    </row>
    <row r="42" spans="3:26" ht="17" thickBot="1" x14ac:dyDescent="0.25">
      <c r="V42"/>
      <c r="W42" s="232" t="s">
        <v>246</v>
      </c>
      <c r="X42" s="233">
        <v>5</v>
      </c>
      <c r="Y42" s="217" t="s">
        <v>208</v>
      </c>
      <c r="Z42" s="218">
        <v>112</v>
      </c>
    </row>
    <row r="43" spans="3:26" ht="16.5" x14ac:dyDescent="0.2">
      <c r="V43"/>
      <c r="W43"/>
      <c r="X43" s="211"/>
      <c r="Y43" s="217" t="s">
        <v>203</v>
      </c>
      <c r="Z43" s="218">
        <v>304</v>
      </c>
    </row>
    <row r="44" spans="3:26" ht="16.5" x14ac:dyDescent="0.2">
      <c r="V44"/>
      <c r="W44"/>
      <c r="X44" s="211"/>
      <c r="Y44" s="234" t="s">
        <v>192</v>
      </c>
      <c r="Z44" s="235">
        <v>202</v>
      </c>
    </row>
    <row r="45" spans="3:26" ht="16.5" x14ac:dyDescent="0.2">
      <c r="V45"/>
      <c r="W45"/>
      <c r="X45" s="211"/>
      <c r="Y45" s="217" t="s">
        <v>189</v>
      </c>
      <c r="Z45" s="218">
        <v>101</v>
      </c>
    </row>
    <row r="46" spans="3:26" ht="16.5" x14ac:dyDescent="0.2">
      <c r="V46"/>
      <c r="W46"/>
      <c r="X46" s="211"/>
      <c r="Y46" s="217" t="s">
        <v>199</v>
      </c>
      <c r="Z46" s="218">
        <v>209</v>
      </c>
    </row>
    <row r="47" spans="3:26" ht="16.5" x14ac:dyDescent="0.2">
      <c r="V47"/>
      <c r="W47"/>
      <c r="X47" s="211"/>
      <c r="Y47" s="217" t="s">
        <v>190</v>
      </c>
      <c r="Z47" s="218">
        <v>103</v>
      </c>
    </row>
    <row r="48" spans="3:26" ht="16.5" x14ac:dyDescent="0.2">
      <c r="V48"/>
      <c r="W48"/>
      <c r="X48" s="211"/>
      <c r="Y48" s="217" t="s">
        <v>211</v>
      </c>
      <c r="Z48" s="218">
        <v>102</v>
      </c>
    </row>
    <row r="49" spans="3:26" ht="16.5" x14ac:dyDescent="0.2">
      <c r="V49"/>
      <c r="W49"/>
      <c r="X49" s="211"/>
      <c r="Y49" s="217" t="s">
        <v>212</v>
      </c>
      <c r="Z49" s="218">
        <v>106</v>
      </c>
    </row>
    <row r="50" spans="3:26" ht="16.5" x14ac:dyDescent="0.2">
      <c r="C50"/>
      <c r="D50"/>
      <c r="E50"/>
      <c r="F50"/>
      <c r="G50"/>
      <c r="V50"/>
      <c r="W50"/>
      <c r="X50" s="211"/>
      <c r="Y50" s="217" t="s">
        <v>200</v>
      </c>
      <c r="Z50" s="218">
        <v>301</v>
      </c>
    </row>
    <row r="51" spans="3:26" ht="16.5" x14ac:dyDescent="0.2">
      <c r="C51"/>
      <c r="D51"/>
      <c r="E51"/>
      <c r="F51"/>
      <c r="G51"/>
      <c r="V51"/>
      <c r="W51"/>
      <c r="X51" s="211"/>
      <c r="Y51" s="234" t="s">
        <v>193</v>
      </c>
      <c r="Z51" s="235">
        <v>203</v>
      </c>
    </row>
    <row r="52" spans="3:26" ht="16.5" x14ac:dyDescent="0.2">
      <c r="V52"/>
      <c r="W52"/>
      <c r="X52" s="211"/>
      <c r="Y52" s="217" t="s">
        <v>198</v>
      </c>
      <c r="Z52" s="218">
        <v>208</v>
      </c>
    </row>
    <row r="53" spans="3:26" ht="16.5" x14ac:dyDescent="0.2">
      <c r="V53"/>
      <c r="W53"/>
      <c r="X53" s="211"/>
      <c r="Y53" s="215" t="s">
        <v>184</v>
      </c>
      <c r="Z53" s="216">
        <v>1</v>
      </c>
    </row>
    <row r="54" spans="3:26" ht="16.5" x14ac:dyDescent="0.2">
      <c r="V54"/>
      <c r="W54"/>
      <c r="X54" s="211"/>
      <c r="Y54" s="215" t="s">
        <v>186</v>
      </c>
      <c r="Z54" s="216">
        <v>2</v>
      </c>
    </row>
    <row r="55" spans="3:26" ht="16.5" x14ac:dyDescent="0.2">
      <c r="V55"/>
      <c r="W55"/>
      <c r="X55" s="211"/>
      <c r="Y55" s="215" t="s">
        <v>188</v>
      </c>
      <c r="Z55" s="216">
        <v>3</v>
      </c>
    </row>
    <row r="56" spans="3:26" ht="16.5" x14ac:dyDescent="0.2">
      <c r="V56"/>
      <c r="W56"/>
      <c r="X56" s="211"/>
      <c r="Y56" s="217" t="s">
        <v>201</v>
      </c>
      <c r="Z56" s="218">
        <v>302</v>
      </c>
    </row>
    <row r="57" spans="3:26" ht="16.5" x14ac:dyDescent="0.2">
      <c r="V57"/>
      <c r="W57"/>
      <c r="X57" s="211"/>
      <c r="Y57" s="217" t="s">
        <v>202</v>
      </c>
      <c r="Z57" s="218">
        <v>303</v>
      </c>
    </row>
    <row r="58" spans="3:26" ht="16.5" x14ac:dyDescent="0.2">
      <c r="V58"/>
      <c r="W58"/>
      <c r="X58" s="211"/>
      <c r="Y58" s="217" t="s">
        <v>216</v>
      </c>
      <c r="Z58" s="218">
        <v>111</v>
      </c>
    </row>
    <row r="59" spans="3:26" ht="16.5" x14ac:dyDescent="0.2">
      <c r="V59"/>
      <c r="W59"/>
      <c r="X59" s="211"/>
      <c r="Y59" s="217" t="s">
        <v>217</v>
      </c>
      <c r="Z59" s="218">
        <v>107</v>
      </c>
    </row>
    <row r="60" spans="3:26" ht="16.5" x14ac:dyDescent="0.2">
      <c r="V60"/>
      <c r="W60"/>
      <c r="X60" s="211"/>
      <c r="Y60" s="217" t="s">
        <v>218</v>
      </c>
      <c r="Z60" s="218">
        <v>110</v>
      </c>
    </row>
    <row r="61" spans="3:26" ht="16.5" x14ac:dyDescent="0.2">
      <c r="V61"/>
      <c r="W61"/>
      <c r="X61" s="211"/>
      <c r="Y61" s="217" t="s">
        <v>191</v>
      </c>
      <c r="Z61" s="218">
        <v>201</v>
      </c>
    </row>
    <row r="62" spans="3:26" ht="16.5" x14ac:dyDescent="0.2">
      <c r="V62"/>
      <c r="W62"/>
      <c r="X62" s="211"/>
      <c r="Y62" s="217" t="s">
        <v>194</v>
      </c>
      <c r="Z62" s="218">
        <v>204</v>
      </c>
    </row>
    <row r="63" spans="3:26" ht="16.5" x14ac:dyDescent="0.2">
      <c r="V63"/>
      <c r="W63"/>
      <c r="X63" s="211"/>
      <c r="Y63" s="217" t="s">
        <v>196</v>
      </c>
      <c r="Z63" s="218">
        <v>206</v>
      </c>
    </row>
    <row r="64" spans="3:26" ht="16.5" x14ac:dyDescent="0.2">
      <c r="V64"/>
      <c r="W64"/>
      <c r="X64" s="211"/>
      <c r="Y64" s="217" t="s">
        <v>219</v>
      </c>
      <c r="Z64" s="218">
        <v>113</v>
      </c>
    </row>
    <row r="65" spans="22:26" ht="16.5" x14ac:dyDescent="0.2">
      <c r="V65"/>
      <c r="W65"/>
      <c r="X65" s="211"/>
      <c r="Y65" s="217" t="s">
        <v>197</v>
      </c>
      <c r="Z65" s="218">
        <v>207</v>
      </c>
    </row>
    <row r="66" spans="22:26" ht="16.5" x14ac:dyDescent="0.2">
      <c r="V66"/>
      <c r="W66"/>
      <c r="X66" s="211"/>
      <c r="Y66" s="217" t="s">
        <v>204</v>
      </c>
      <c r="Z66" s="218">
        <v>305</v>
      </c>
    </row>
    <row r="67" spans="22:26" ht="17" thickBot="1" x14ac:dyDescent="0.25">
      <c r="V67"/>
      <c r="W67"/>
      <c r="X67" s="211"/>
      <c r="Y67" s="224" t="s">
        <v>195</v>
      </c>
      <c r="Z67" s="225">
        <v>205</v>
      </c>
    </row>
  </sheetData>
  <mergeCells count="9">
    <mergeCell ref="D25:F26"/>
    <mergeCell ref="G25:G26"/>
    <mergeCell ref="H25:H26"/>
    <mergeCell ref="D2:H3"/>
    <mergeCell ref="E8:K8"/>
    <mergeCell ref="G13:H13"/>
    <mergeCell ref="G15:H15"/>
    <mergeCell ref="C17:C18"/>
    <mergeCell ref="D17:F18"/>
  </mergeCells>
  <phoneticPr fontId="2"/>
  <pageMargins left="0.39370078740157483" right="0.39370078740157483" top="0.59055118110236227" bottom="0.19685039370078741" header="0.39370078740157483" footer="0.19685039370078741"/>
  <pageSetup paperSize="9" orientation="landscape"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00FF"/>
    <pageSetUpPr fitToPage="1"/>
  </sheetPr>
  <dimension ref="A1:L54"/>
  <sheetViews>
    <sheetView showGridLines="0" showRowColHeaders="0" zoomScale="85" zoomScaleNormal="85" workbookViewId="0">
      <selection activeCell="B3" sqref="B3:J3"/>
    </sheetView>
  </sheetViews>
  <sheetFormatPr defaultRowHeight="13" x14ac:dyDescent="0.2"/>
  <cols>
    <col min="1" max="1" width="3.6328125" customWidth="1"/>
    <col min="2" max="3" width="12.6328125" customWidth="1"/>
    <col min="4" max="4" width="10.26953125" bestFit="1" customWidth="1"/>
    <col min="10" max="10" width="3.6328125" customWidth="1"/>
  </cols>
  <sheetData>
    <row r="1" spans="1:12" x14ac:dyDescent="0.2">
      <c r="A1" s="286"/>
      <c r="B1" s="278"/>
      <c r="C1" s="278"/>
      <c r="D1" s="278"/>
      <c r="E1" s="278"/>
      <c r="F1" s="278"/>
      <c r="G1" s="278"/>
      <c r="H1" s="278"/>
      <c r="I1" s="278"/>
      <c r="J1" s="285" t="str">
        <f>'入力シート (一物質)'!T1</f>
        <v xml:space="preserve">地下水汚染が到達し得る距離の計算ツール　Ver 1.0 </v>
      </c>
      <c r="K1" s="270"/>
      <c r="L1" s="270"/>
    </row>
    <row r="2" spans="1:12" x14ac:dyDescent="0.2">
      <c r="A2" s="275"/>
      <c r="B2" s="276"/>
      <c r="C2" s="276"/>
      <c r="D2" s="276"/>
      <c r="E2" s="276"/>
      <c r="F2" s="276"/>
      <c r="G2" s="276"/>
      <c r="H2" s="276"/>
      <c r="I2" s="276"/>
      <c r="J2" s="284"/>
      <c r="K2" s="270"/>
      <c r="L2" s="270"/>
    </row>
    <row r="3" spans="1:12" ht="28" x14ac:dyDescent="0.2">
      <c r="A3" s="275"/>
      <c r="B3" s="434" t="s">
        <v>462</v>
      </c>
      <c r="C3" s="435"/>
      <c r="D3" s="435"/>
      <c r="E3" s="435"/>
      <c r="F3" s="435"/>
      <c r="G3" s="435"/>
      <c r="H3" s="435"/>
      <c r="I3" s="435"/>
      <c r="J3" s="436"/>
      <c r="K3" s="270"/>
      <c r="L3" s="270"/>
    </row>
    <row r="4" spans="1:12" ht="32.25" customHeight="1" x14ac:dyDescent="0.2">
      <c r="A4" s="275"/>
      <c r="B4" s="277"/>
      <c r="C4" s="277"/>
      <c r="D4" s="277"/>
      <c r="E4" s="277"/>
      <c r="F4" s="277"/>
      <c r="G4" s="277"/>
      <c r="H4" s="277"/>
      <c r="I4" s="277"/>
      <c r="J4" s="274"/>
      <c r="K4" s="270"/>
      <c r="L4" s="270"/>
    </row>
    <row r="5" spans="1:12" ht="25" customHeight="1" x14ac:dyDescent="0.2">
      <c r="A5" s="275"/>
      <c r="B5" s="437" t="str">
        <f>'入力シート (一物質)'!C6</f>
        <v>文書番号</v>
      </c>
      <c r="C5" s="419"/>
      <c r="D5" s="420" t="str">
        <f>'入力シート (一物質)'!E6</f>
        <v>文書－９８－７６５－４３</v>
      </c>
      <c r="E5" s="420"/>
      <c r="F5" s="283"/>
      <c r="G5" s="283"/>
      <c r="H5" s="283"/>
      <c r="I5" s="283"/>
      <c r="J5" s="274"/>
      <c r="K5" s="270"/>
      <c r="L5" s="270"/>
    </row>
    <row r="6" spans="1:12" ht="25" customHeight="1" x14ac:dyDescent="0.2">
      <c r="A6" s="275"/>
      <c r="B6" s="438" t="str">
        <f>'入力シート (一物質)'!C7</f>
        <v>状況調査報告書提出日</v>
      </c>
      <c r="C6" s="438"/>
      <c r="D6" s="433">
        <f>'入力シート (一物質)'!E7</f>
        <v>43565</v>
      </c>
      <c r="E6" s="433"/>
      <c r="F6" s="283"/>
      <c r="G6" s="283"/>
      <c r="H6" s="283"/>
      <c r="I6" s="283"/>
      <c r="J6" s="274"/>
      <c r="K6" s="270"/>
      <c r="L6" s="270"/>
    </row>
    <row r="7" spans="1:12" ht="25" customHeight="1" x14ac:dyDescent="0.2">
      <c r="A7" s="275"/>
      <c r="B7" s="419" t="str">
        <f>'入力シート (一物質)'!C8</f>
        <v>計算実施日</v>
      </c>
      <c r="C7" s="419"/>
      <c r="D7" s="433">
        <f>'入力シート (一物質)'!E8</f>
        <v>43570</v>
      </c>
      <c r="E7" s="433"/>
      <c r="F7" s="283"/>
      <c r="G7" s="283"/>
      <c r="H7" s="283"/>
      <c r="I7" s="283"/>
      <c r="J7" s="274"/>
      <c r="K7" s="270"/>
      <c r="L7" s="270"/>
    </row>
    <row r="8" spans="1:12" ht="25" customHeight="1" x14ac:dyDescent="0.2">
      <c r="A8" s="275"/>
      <c r="B8" s="419" t="str">
        <f>'入力シート (一物質)'!C9</f>
        <v>所在地</v>
      </c>
      <c r="C8" s="419"/>
      <c r="D8" s="420" t="str">
        <f>'入力シート (一物質)'!E9</f>
        <v>東京都 千代田区 霞が関 １－２－２　</v>
      </c>
      <c r="E8" s="420"/>
      <c r="F8" s="420"/>
      <c r="G8" s="420"/>
      <c r="H8" s="420"/>
      <c r="I8" s="420"/>
      <c r="J8" s="274"/>
      <c r="K8" s="270"/>
      <c r="L8" s="270"/>
    </row>
    <row r="9" spans="1:12" ht="25" customHeight="1" x14ac:dyDescent="0.2">
      <c r="A9" s="275"/>
      <c r="B9" s="419" t="str">
        <f>'入力シート (一物質)'!C10</f>
        <v>自由設定項目</v>
      </c>
      <c r="C9" s="419"/>
      <c r="D9" s="420" t="str">
        <f>'入力シート (一物質)'!E10</f>
        <v>※ この項目は項目タイトルを自由に設定することができます。</v>
      </c>
      <c r="E9" s="420"/>
      <c r="F9" s="420"/>
      <c r="G9" s="420"/>
      <c r="H9" s="420"/>
      <c r="I9" s="420"/>
      <c r="J9" s="274"/>
      <c r="K9" s="270"/>
      <c r="L9" s="270"/>
    </row>
    <row r="10" spans="1:12" ht="25" customHeight="1" x14ac:dyDescent="0.2">
      <c r="A10" s="275"/>
      <c r="B10" s="279"/>
      <c r="C10" s="279"/>
      <c r="D10" s="279"/>
      <c r="E10" s="279"/>
      <c r="F10" s="279"/>
      <c r="G10" s="279"/>
      <c r="H10" s="279"/>
      <c r="I10" s="279"/>
      <c r="J10" s="274"/>
      <c r="K10" s="270"/>
      <c r="L10" s="270"/>
    </row>
    <row r="11" spans="1:12" ht="25" customHeight="1" x14ac:dyDescent="0.2">
      <c r="A11" s="275"/>
      <c r="B11" s="277"/>
      <c r="C11" s="277"/>
      <c r="D11" s="277"/>
      <c r="E11" s="277"/>
      <c r="F11" s="277"/>
      <c r="G11" s="279"/>
      <c r="H11" s="279"/>
      <c r="I11" s="279"/>
      <c r="J11" s="274"/>
      <c r="K11" s="270"/>
      <c r="L11" s="270"/>
    </row>
    <row r="12" spans="1:12" ht="25" customHeight="1" x14ac:dyDescent="0.2">
      <c r="A12" s="275"/>
      <c r="B12" s="277"/>
      <c r="C12" s="277"/>
      <c r="D12" s="277"/>
      <c r="E12" s="277"/>
      <c r="F12" s="277"/>
      <c r="G12" s="279"/>
      <c r="H12" s="279"/>
      <c r="I12" s="279"/>
      <c r="J12" s="274"/>
      <c r="K12" s="270"/>
      <c r="L12" s="270"/>
    </row>
    <row r="13" spans="1:12" ht="25" customHeight="1" x14ac:dyDescent="0.2">
      <c r="A13" s="275"/>
      <c r="B13" s="282" t="s">
        <v>260</v>
      </c>
      <c r="C13" s="279"/>
      <c r="D13" s="279"/>
      <c r="E13" s="431" t="str">
        <f>'入力シート (一物質)'!G14</f>
        <v>1,1-ジクロロエチレン</v>
      </c>
      <c r="F13" s="431"/>
      <c r="G13" s="431"/>
      <c r="H13" s="431"/>
      <c r="I13" s="279"/>
      <c r="J13" s="274"/>
      <c r="K13" s="270"/>
      <c r="L13" s="270"/>
    </row>
    <row r="14" spans="1:12" ht="8.15" customHeight="1" x14ac:dyDescent="0.2">
      <c r="A14" s="275"/>
      <c r="B14" s="281"/>
      <c r="C14" s="281"/>
      <c r="D14" s="281"/>
      <c r="E14" s="277"/>
      <c r="F14" s="277"/>
      <c r="G14" s="279"/>
      <c r="H14" s="279"/>
      <c r="I14" s="279"/>
      <c r="J14" s="274"/>
      <c r="K14" s="270"/>
      <c r="L14" s="270"/>
    </row>
    <row r="15" spans="1:12" ht="25" customHeight="1" x14ac:dyDescent="0.2">
      <c r="A15" s="275"/>
      <c r="B15" s="280" t="s">
        <v>259</v>
      </c>
      <c r="C15" s="279"/>
      <c r="D15" s="279"/>
      <c r="E15" s="432" t="str">
        <f>'入力シート (一物質)'!G16</f>
        <v>砂</v>
      </c>
      <c r="F15" s="432"/>
      <c r="G15" s="432"/>
      <c r="H15" s="432"/>
      <c r="I15" s="279"/>
      <c r="J15" s="274"/>
      <c r="K15" s="270"/>
      <c r="L15" s="270"/>
    </row>
    <row r="16" spans="1:12" ht="8.15" customHeight="1" x14ac:dyDescent="0.2">
      <c r="A16" s="275"/>
      <c r="B16" s="270"/>
      <c r="C16" s="270"/>
      <c r="D16" s="270"/>
      <c r="E16" s="270"/>
      <c r="F16" s="279"/>
      <c r="G16" s="279"/>
      <c r="H16" s="279"/>
      <c r="I16" s="279"/>
      <c r="J16" s="274"/>
      <c r="K16" s="270"/>
      <c r="L16" s="270"/>
    </row>
    <row r="17" spans="1:12" ht="25" customHeight="1" x14ac:dyDescent="0.2">
      <c r="A17" s="275"/>
      <c r="B17" s="280" t="s">
        <v>258</v>
      </c>
      <c r="C17" s="279"/>
      <c r="D17" s="277"/>
      <c r="E17" s="270"/>
      <c r="F17" s="277">
        <f>'入力シート (一物質)'!G19</f>
        <v>5.0000000000000001E-3</v>
      </c>
      <c r="G17" s="277" t="str">
        <f>'入力シート (一物質)'!H19</f>
        <v>m/m</v>
      </c>
      <c r="H17" s="279"/>
      <c r="I17" s="279"/>
      <c r="J17" s="274"/>
      <c r="K17" s="270"/>
      <c r="L17" s="270"/>
    </row>
    <row r="18" spans="1:12" ht="25" customHeight="1" x14ac:dyDescent="0.2">
      <c r="A18" s="275"/>
      <c r="B18" s="270"/>
      <c r="C18" s="270"/>
      <c r="D18" s="270"/>
      <c r="E18" s="270"/>
      <c r="F18" s="270"/>
      <c r="G18" s="270"/>
      <c r="H18" s="270"/>
      <c r="I18" s="270"/>
      <c r="J18" s="274"/>
      <c r="K18" s="270"/>
      <c r="L18" s="270"/>
    </row>
    <row r="19" spans="1:12" ht="25" customHeight="1" x14ac:dyDescent="0.2">
      <c r="A19" s="275"/>
      <c r="B19" s="270"/>
      <c r="C19" s="270"/>
      <c r="D19" s="270"/>
      <c r="E19" s="270"/>
      <c r="F19" s="270"/>
      <c r="G19" s="270"/>
      <c r="H19" s="270"/>
      <c r="I19" s="270"/>
      <c r="J19" s="274"/>
      <c r="K19" s="270"/>
      <c r="L19" s="270"/>
    </row>
    <row r="20" spans="1:12" ht="25" customHeight="1" thickBot="1" x14ac:dyDescent="0.25">
      <c r="A20" s="275"/>
      <c r="B20" s="270"/>
      <c r="C20" s="270"/>
      <c r="D20" s="270"/>
      <c r="E20" s="270"/>
      <c r="F20" s="270"/>
      <c r="G20" s="270"/>
      <c r="H20" s="270"/>
      <c r="I20" s="270"/>
      <c r="J20" s="274"/>
      <c r="K20" s="270"/>
      <c r="L20" s="270"/>
    </row>
    <row r="21" spans="1:12" ht="25" customHeight="1" x14ac:dyDescent="0.2">
      <c r="A21" s="275"/>
      <c r="B21" s="427" t="s">
        <v>436</v>
      </c>
      <c r="C21" s="428"/>
      <c r="D21" s="428"/>
      <c r="E21" s="428"/>
      <c r="F21" s="421">
        <f>'入力シート (一物質)'!G26</f>
        <v>900</v>
      </c>
      <c r="G21" s="421"/>
      <c r="H21" s="422"/>
      <c r="I21" s="425" t="s">
        <v>257</v>
      </c>
      <c r="J21" s="274"/>
      <c r="K21" s="270"/>
      <c r="L21" s="270"/>
    </row>
    <row r="22" spans="1:12" ht="25" customHeight="1" thickBot="1" x14ac:dyDescent="0.25">
      <c r="A22" s="275"/>
      <c r="B22" s="429"/>
      <c r="C22" s="430"/>
      <c r="D22" s="430"/>
      <c r="E22" s="430"/>
      <c r="F22" s="423"/>
      <c r="G22" s="423"/>
      <c r="H22" s="424"/>
      <c r="I22" s="426"/>
      <c r="J22" s="274"/>
      <c r="K22" s="270"/>
      <c r="L22" s="270"/>
    </row>
    <row r="23" spans="1:12" ht="25" customHeight="1" x14ac:dyDescent="0.2">
      <c r="A23" s="275"/>
      <c r="B23" s="276"/>
      <c r="C23" s="276"/>
      <c r="D23" s="276"/>
      <c r="E23" s="276"/>
      <c r="F23" s="276"/>
      <c r="G23" s="276"/>
      <c r="H23" s="270"/>
      <c r="I23" s="198" t="s">
        <v>459</v>
      </c>
      <c r="J23" s="274"/>
      <c r="K23" s="270"/>
      <c r="L23" s="270"/>
    </row>
    <row r="24" spans="1:12" ht="25" customHeight="1" x14ac:dyDescent="0.2">
      <c r="A24" s="275"/>
      <c r="B24" s="276"/>
      <c r="C24" s="276"/>
      <c r="D24" s="276"/>
      <c r="E24" s="276"/>
      <c r="F24" s="276"/>
      <c r="G24" s="276"/>
      <c r="H24" s="276"/>
      <c r="I24" s="276"/>
      <c r="J24" s="274"/>
      <c r="K24" s="270"/>
      <c r="L24" s="270"/>
    </row>
    <row r="25" spans="1:12" ht="25" customHeight="1" x14ac:dyDescent="0.2">
      <c r="A25" s="275"/>
      <c r="B25" s="276"/>
      <c r="C25" s="276"/>
      <c r="D25" s="276"/>
      <c r="E25" s="276"/>
      <c r="F25" s="276"/>
      <c r="G25" s="276"/>
      <c r="H25" s="276"/>
      <c r="I25" s="276"/>
      <c r="J25" s="274"/>
      <c r="K25" s="270"/>
      <c r="L25" s="270"/>
    </row>
    <row r="26" spans="1:12" ht="25" customHeight="1" x14ac:dyDescent="0.2">
      <c r="A26" s="275"/>
      <c r="B26" s="276"/>
      <c r="C26" s="276"/>
      <c r="D26" s="276"/>
      <c r="E26" s="276"/>
      <c r="F26" s="276"/>
      <c r="G26" s="276"/>
      <c r="H26" s="276"/>
      <c r="I26" s="276"/>
      <c r="J26" s="274"/>
      <c r="K26" s="270"/>
      <c r="L26" s="270"/>
    </row>
    <row r="27" spans="1:12" ht="25" customHeight="1" thickBot="1" x14ac:dyDescent="0.25">
      <c r="A27" s="275"/>
      <c r="B27" s="277" t="s">
        <v>256</v>
      </c>
      <c r="C27" s="276"/>
      <c r="D27" s="276"/>
      <c r="E27" s="276"/>
      <c r="F27" s="276"/>
      <c r="G27" s="276"/>
      <c r="H27" s="276"/>
      <c r="I27" s="276"/>
      <c r="J27" s="274"/>
      <c r="K27" s="270"/>
      <c r="L27" s="270"/>
    </row>
    <row r="28" spans="1:12" ht="25" customHeight="1" x14ac:dyDescent="0.2">
      <c r="A28" s="275"/>
      <c r="B28" s="410" t="s">
        <v>450</v>
      </c>
      <c r="C28" s="411"/>
      <c r="D28" s="411"/>
      <c r="E28" s="411"/>
      <c r="F28" s="411"/>
      <c r="G28" s="411"/>
      <c r="H28" s="411"/>
      <c r="I28" s="412"/>
      <c r="J28" s="274"/>
      <c r="K28" s="270"/>
      <c r="L28" s="270"/>
    </row>
    <row r="29" spans="1:12" ht="25" customHeight="1" x14ac:dyDescent="0.2">
      <c r="A29" s="275"/>
      <c r="B29" s="413"/>
      <c r="C29" s="414"/>
      <c r="D29" s="414"/>
      <c r="E29" s="414"/>
      <c r="F29" s="414"/>
      <c r="G29" s="414"/>
      <c r="H29" s="414"/>
      <c r="I29" s="415"/>
      <c r="J29" s="274"/>
      <c r="K29" s="270"/>
      <c r="L29" s="270"/>
    </row>
    <row r="30" spans="1:12" ht="25" customHeight="1" x14ac:dyDescent="0.2">
      <c r="A30" s="275"/>
      <c r="B30" s="413"/>
      <c r="C30" s="414"/>
      <c r="D30" s="414"/>
      <c r="E30" s="414"/>
      <c r="F30" s="414"/>
      <c r="G30" s="414"/>
      <c r="H30" s="414"/>
      <c r="I30" s="415"/>
      <c r="J30" s="274"/>
      <c r="K30" s="270"/>
      <c r="L30" s="270"/>
    </row>
    <row r="31" spans="1:12" ht="25" customHeight="1" x14ac:dyDescent="0.2">
      <c r="A31" s="275"/>
      <c r="B31" s="413"/>
      <c r="C31" s="414"/>
      <c r="D31" s="414"/>
      <c r="E31" s="414"/>
      <c r="F31" s="414"/>
      <c r="G31" s="414"/>
      <c r="H31" s="414"/>
      <c r="I31" s="415"/>
      <c r="J31" s="274"/>
      <c r="K31" s="270"/>
      <c r="L31" s="270"/>
    </row>
    <row r="32" spans="1:12" ht="25" customHeight="1" x14ac:dyDescent="0.2">
      <c r="A32" s="275"/>
      <c r="B32" s="413"/>
      <c r="C32" s="414"/>
      <c r="D32" s="414"/>
      <c r="E32" s="414"/>
      <c r="F32" s="414"/>
      <c r="G32" s="414"/>
      <c r="H32" s="414"/>
      <c r="I32" s="415"/>
      <c r="J32" s="274"/>
      <c r="K32" s="270"/>
      <c r="L32" s="270"/>
    </row>
    <row r="33" spans="1:12" ht="25" customHeight="1" thickBot="1" x14ac:dyDescent="0.25">
      <c r="A33" s="275"/>
      <c r="B33" s="416"/>
      <c r="C33" s="417"/>
      <c r="D33" s="417"/>
      <c r="E33" s="417"/>
      <c r="F33" s="417"/>
      <c r="G33" s="417"/>
      <c r="H33" s="417"/>
      <c r="I33" s="418"/>
      <c r="J33" s="274"/>
      <c r="K33" s="270"/>
      <c r="L33" s="270"/>
    </row>
    <row r="34" spans="1:12" ht="25" customHeight="1" thickBot="1" x14ac:dyDescent="0.25">
      <c r="A34" s="273"/>
      <c r="B34" s="272"/>
      <c r="C34" s="272"/>
      <c r="D34" s="272"/>
      <c r="E34" s="272"/>
      <c r="F34" s="272"/>
      <c r="G34" s="272"/>
      <c r="H34" s="272"/>
      <c r="I34" s="272"/>
      <c r="J34" s="271"/>
      <c r="K34" s="270"/>
      <c r="L34" s="270"/>
    </row>
    <row r="35" spans="1:12" ht="25" customHeight="1" x14ac:dyDescent="0.2">
      <c r="A35" s="270"/>
      <c r="B35" s="270"/>
      <c r="C35" s="270"/>
      <c r="D35" s="270"/>
      <c r="E35" s="270"/>
      <c r="F35" s="270"/>
      <c r="G35" s="270"/>
      <c r="H35" s="270"/>
      <c r="I35" s="270"/>
      <c r="J35" s="270"/>
    </row>
    <row r="36" spans="1:12" ht="25" customHeight="1" x14ac:dyDescent="0.2"/>
    <row r="37" spans="1:12" ht="25" customHeight="1" x14ac:dyDescent="0.2"/>
    <row r="38" spans="1:12" ht="25" customHeight="1" x14ac:dyDescent="0.2"/>
    <row r="39" spans="1:12" ht="25" customHeight="1" x14ac:dyDescent="0.2"/>
    <row r="40" spans="1:12" ht="25" customHeight="1" x14ac:dyDescent="0.2"/>
    <row r="41" spans="1:12" ht="25" customHeight="1" x14ac:dyDescent="0.2"/>
    <row r="42" spans="1:12" ht="25" customHeight="1" x14ac:dyDescent="0.2"/>
    <row r="43" spans="1:12" ht="25" customHeight="1" x14ac:dyDescent="0.2"/>
    <row r="44" spans="1:12" ht="25" customHeight="1" x14ac:dyDescent="0.2"/>
    <row r="45" spans="1:12" ht="25" customHeight="1" x14ac:dyDescent="0.2"/>
    <row r="46" spans="1:12" ht="25" customHeight="1" x14ac:dyDescent="0.2"/>
    <row r="47" spans="1:12" ht="25" customHeight="1" x14ac:dyDescent="0.2"/>
    <row r="48" spans="1:12" ht="25" customHeight="1" x14ac:dyDescent="0.2"/>
    <row r="49" ht="25" customHeight="1" x14ac:dyDescent="0.2"/>
    <row r="50" ht="25" customHeight="1" x14ac:dyDescent="0.2"/>
    <row r="51" ht="25" customHeight="1" x14ac:dyDescent="0.2"/>
    <row r="52" ht="25" customHeight="1" x14ac:dyDescent="0.2"/>
    <row r="53" ht="25" customHeight="1" x14ac:dyDescent="0.2"/>
    <row r="54" ht="25" customHeight="1" x14ac:dyDescent="0.2"/>
  </sheetData>
  <sheetProtection password="CC6D" sheet="1" objects="1" scenarios="1"/>
  <mergeCells count="17">
    <mergeCell ref="B7:C7"/>
    <mergeCell ref="D7:E7"/>
    <mergeCell ref="B3:J3"/>
    <mergeCell ref="B5:C5"/>
    <mergeCell ref="D5:E5"/>
    <mergeCell ref="B6:C6"/>
    <mergeCell ref="D6:E6"/>
    <mergeCell ref="B28:I33"/>
    <mergeCell ref="B8:C8"/>
    <mergeCell ref="D8:I8"/>
    <mergeCell ref="B9:C9"/>
    <mergeCell ref="F21:H22"/>
    <mergeCell ref="I21:I22"/>
    <mergeCell ref="B21:E22"/>
    <mergeCell ref="D9:I9"/>
    <mergeCell ref="E13:H13"/>
    <mergeCell ref="E15:H15"/>
  </mergeCells>
  <phoneticPr fontId="2"/>
  <printOptions horizontalCentered="1" verticalCentered="1"/>
  <pageMargins left="0.70866141732283472" right="0.70866141732283472" top="0.74803149606299213" bottom="0.74803149606299213" header="0.31496062992125984" footer="0.31496062992125984"/>
  <pageSetup paperSize="9" orientation="portrait"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dimension ref="A1:DW56"/>
  <sheetViews>
    <sheetView zoomScale="69" zoomScaleNormal="69" workbookViewId="0">
      <selection activeCell="S53" sqref="S53"/>
    </sheetView>
  </sheetViews>
  <sheetFormatPr defaultRowHeight="13" x14ac:dyDescent="0.2"/>
  <cols>
    <col min="1" max="1" width="11.26953125" customWidth="1"/>
    <col min="2" max="2" width="13.26953125" customWidth="1"/>
    <col min="3" max="3" width="9.453125" bestFit="1" customWidth="1"/>
    <col min="5" max="5" width="10.453125" bestFit="1" customWidth="1"/>
    <col min="6" max="6" width="9.453125" bestFit="1" customWidth="1"/>
    <col min="7" max="7" width="10.08984375" bestFit="1" customWidth="1"/>
    <col min="9" max="9" width="9.08984375" bestFit="1" customWidth="1"/>
    <col min="10" max="127" width="10.08984375" style="45" bestFit="1" customWidth="1"/>
  </cols>
  <sheetData>
    <row r="1" spans="1:127" x14ac:dyDescent="0.2">
      <c r="A1" t="s">
        <v>40</v>
      </c>
    </row>
    <row r="3" spans="1:127" x14ac:dyDescent="0.2">
      <c r="A3" t="s">
        <v>41</v>
      </c>
      <c r="B3" t="s">
        <v>112</v>
      </c>
    </row>
    <row r="10" spans="1:127" x14ac:dyDescent="0.2">
      <c r="A10" s="42"/>
      <c r="B10" s="42"/>
      <c r="C10" s="42"/>
      <c r="D10" s="42"/>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row>
    <row r="11" spans="1:127" x14ac:dyDescent="0.2">
      <c r="A11" s="42"/>
      <c r="B11" s="42"/>
      <c r="C11" s="42"/>
      <c r="D11" s="42"/>
      <c r="E11" s="43"/>
      <c r="F11" s="42"/>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row>
    <row r="12" spans="1:127" x14ac:dyDescent="0.2">
      <c r="A12" s="42"/>
      <c r="B12" s="42"/>
      <c r="C12" s="42"/>
      <c r="D12" s="42"/>
      <c r="E12" s="4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c r="DT12" s="42"/>
      <c r="DU12" s="42"/>
      <c r="DV12" s="42"/>
      <c r="DW12" s="42"/>
    </row>
    <row r="13" spans="1:127" x14ac:dyDescent="0.2">
      <c r="A13" s="42"/>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c r="DT13" s="42"/>
      <c r="DU13" s="42"/>
      <c r="DV13" s="42"/>
      <c r="DW13" s="42"/>
    </row>
    <row r="14" spans="1:127" x14ac:dyDescent="0.2">
      <c r="A14" s="42"/>
      <c r="B14" s="43"/>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c r="DT14" s="42"/>
      <c r="DU14" s="42"/>
      <c r="DV14" s="42"/>
      <c r="DW14" s="42"/>
    </row>
    <row r="15" spans="1:127" x14ac:dyDescent="0.2">
      <c r="A15" s="42"/>
      <c r="B15" s="42"/>
      <c r="C15" s="42"/>
      <c r="D15" s="43"/>
      <c r="E15" s="42"/>
      <c r="F15" s="42"/>
      <c r="G15" s="42"/>
      <c r="H15" s="42"/>
      <c r="I15" s="42"/>
      <c r="J15" s="42"/>
      <c r="K15" s="42"/>
      <c r="L15" s="42"/>
      <c r="M15" s="42"/>
      <c r="N15" s="42"/>
      <c r="O15" s="42"/>
      <c r="P15" s="42"/>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c r="BC15" s="42"/>
      <c r="BD15" s="42"/>
      <c r="BE15" s="42"/>
      <c r="BF15" s="42"/>
      <c r="BG15" s="42"/>
      <c r="BH15" s="42"/>
      <c r="BI15" s="42"/>
      <c r="BJ15" s="42"/>
      <c r="BK15" s="42"/>
      <c r="BL15" s="42"/>
      <c r="BM15" s="42"/>
      <c r="BN15" s="42"/>
      <c r="BO15" s="42"/>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c r="CN15" s="42"/>
      <c r="CO15" s="42"/>
      <c r="CP15" s="42"/>
      <c r="CQ15" s="42"/>
      <c r="CR15" s="42"/>
      <c r="CS15" s="42"/>
      <c r="CT15" s="42"/>
      <c r="CU15" s="42"/>
      <c r="CV15" s="42"/>
      <c r="CW15" s="42"/>
      <c r="CX15" s="42"/>
      <c r="CY15" s="42"/>
      <c r="CZ15" s="42"/>
      <c r="DA15" s="42"/>
      <c r="DB15" s="42"/>
      <c r="DC15" s="42"/>
      <c r="DD15" s="42"/>
      <c r="DE15" s="42"/>
      <c r="DF15" s="42"/>
      <c r="DG15" s="42"/>
      <c r="DH15" s="42"/>
      <c r="DI15" s="42"/>
      <c r="DJ15" s="42"/>
      <c r="DK15" s="42"/>
      <c r="DL15" s="42"/>
      <c r="DM15" s="42"/>
      <c r="DN15" s="42"/>
      <c r="DO15" s="42"/>
      <c r="DP15" s="42"/>
      <c r="DQ15" s="42"/>
      <c r="DR15" s="42"/>
      <c r="DS15" s="42"/>
      <c r="DT15" s="42"/>
      <c r="DU15" s="42"/>
      <c r="DV15" s="42"/>
      <c r="DW15" s="42"/>
    </row>
    <row r="16" spans="1:127" x14ac:dyDescent="0.2">
      <c r="A16" s="42"/>
      <c r="B16" s="42"/>
      <c r="C16" s="42"/>
      <c r="D16" s="42"/>
      <c r="E16" s="42"/>
      <c r="F16" s="42"/>
      <c r="G16" s="42"/>
      <c r="H16" s="42"/>
      <c r="I16" s="42"/>
      <c r="J16" s="42"/>
      <c r="K16" s="42"/>
      <c r="L16" s="42"/>
      <c r="M16" s="42"/>
      <c r="N16" s="42"/>
      <c r="O16" s="42"/>
      <c r="P16" s="42"/>
      <c r="Q16" s="42"/>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42"/>
      <c r="CQ16" s="42"/>
      <c r="CR16" s="42"/>
      <c r="CS16" s="42"/>
      <c r="CT16" s="42"/>
      <c r="CU16" s="42"/>
      <c r="CV16" s="42"/>
      <c r="CW16" s="42"/>
      <c r="CX16" s="42"/>
      <c r="CY16" s="42"/>
      <c r="CZ16" s="42"/>
      <c r="DA16" s="42"/>
      <c r="DB16" s="42"/>
      <c r="DC16" s="42"/>
      <c r="DD16" s="42"/>
      <c r="DE16" s="42"/>
      <c r="DF16" s="42"/>
      <c r="DG16" s="42"/>
      <c r="DH16" s="42"/>
      <c r="DI16" s="42"/>
      <c r="DJ16" s="42"/>
      <c r="DK16" s="42"/>
      <c r="DL16" s="42"/>
      <c r="DM16" s="42"/>
      <c r="DN16" s="42"/>
      <c r="DO16" s="42"/>
      <c r="DP16" s="42"/>
      <c r="DQ16" s="42"/>
      <c r="DR16" s="42"/>
      <c r="DS16" s="42"/>
      <c r="DT16" s="42"/>
      <c r="DU16" s="42"/>
      <c r="DV16" s="42"/>
      <c r="DW16" s="42"/>
    </row>
    <row r="17" spans="1:127" x14ac:dyDescent="0.2">
      <c r="A17" s="42"/>
      <c r="B17" s="42"/>
      <c r="C17" s="42"/>
      <c r="D17" s="42"/>
      <c r="E17" s="42"/>
      <c r="F17" s="42"/>
      <c r="G17" s="42"/>
      <c r="H17" s="42"/>
      <c r="I17" s="42"/>
      <c r="J17" s="42"/>
      <c r="K17" s="42"/>
      <c r="L17" s="42"/>
      <c r="M17" s="42"/>
      <c r="N17" s="42"/>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c r="DO17" s="42"/>
      <c r="DP17" s="42"/>
      <c r="DQ17" s="42"/>
      <c r="DR17" s="42"/>
      <c r="DS17" s="42"/>
      <c r="DT17" s="42"/>
      <c r="DU17" s="42"/>
      <c r="DV17" s="42"/>
      <c r="DW17" s="42"/>
    </row>
    <row r="18" spans="1:127" x14ac:dyDescent="0.2">
      <c r="A18" s="42"/>
      <c r="B18" s="42"/>
      <c r="C18" s="42"/>
      <c r="D18" s="42"/>
      <c r="E18" s="42"/>
      <c r="F18" s="42"/>
      <c r="G18" s="42"/>
      <c r="H18" s="42"/>
      <c r="I18" s="42"/>
      <c r="J18" s="42"/>
      <c r="K18" s="42"/>
      <c r="L18" s="42"/>
      <c r="M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c r="DI18" s="42"/>
      <c r="DJ18" s="42"/>
      <c r="DK18" s="42"/>
      <c r="DL18" s="42"/>
      <c r="DM18" s="42"/>
      <c r="DN18" s="42"/>
      <c r="DO18" s="42"/>
      <c r="DP18" s="42"/>
      <c r="DQ18" s="42"/>
      <c r="DR18" s="42"/>
      <c r="DS18" s="42"/>
      <c r="DT18" s="42"/>
      <c r="DU18" s="42"/>
      <c r="DV18" s="42"/>
      <c r="DW18" s="42"/>
    </row>
    <row r="19" spans="1:127" x14ac:dyDescent="0.2">
      <c r="A19" s="42"/>
      <c r="B19" s="42"/>
      <c r="C19" s="42"/>
      <c r="D19" s="42"/>
      <c r="E19" s="44"/>
      <c r="F19" s="44"/>
      <c r="G19" s="44"/>
      <c r="H19" s="42"/>
      <c r="I19" s="42"/>
      <c r="J19" s="44"/>
      <c r="K19" s="44"/>
      <c r="L19" s="44"/>
      <c r="M19" s="44"/>
      <c r="N19" s="44"/>
      <c r="O19" s="44"/>
      <c r="P19" s="44"/>
      <c r="Q19" s="44"/>
      <c r="R19" s="44"/>
      <c r="S19" s="44"/>
      <c r="T19" s="44"/>
      <c r="U19" s="44"/>
      <c r="V19" s="44"/>
      <c r="W19" s="44"/>
      <c r="X19" s="44"/>
      <c r="Y19" s="44"/>
      <c r="Z19" s="44"/>
      <c r="AA19" s="44"/>
      <c r="AB19" s="44"/>
      <c r="AC19" s="44"/>
      <c r="AD19" s="44"/>
      <c r="AE19" s="44"/>
      <c r="AF19" s="44"/>
      <c r="AG19" s="44"/>
      <c r="AH19" s="44"/>
      <c r="AI19" s="44"/>
      <c r="AJ19" s="44"/>
      <c r="AK19" s="44"/>
      <c r="AL19" s="44"/>
      <c r="AM19" s="44"/>
      <c r="AN19" s="44"/>
      <c r="AO19" s="44"/>
      <c r="AP19" s="44"/>
      <c r="AQ19" s="44"/>
      <c r="AR19" s="44"/>
      <c r="AS19" s="44"/>
      <c r="AT19" s="44"/>
      <c r="AU19" s="44"/>
      <c r="AV19" s="44"/>
      <c r="AW19" s="44"/>
      <c r="AX19" s="44"/>
      <c r="AY19" s="44"/>
      <c r="AZ19" s="44"/>
      <c r="BA19" s="44"/>
      <c r="BB19" s="44"/>
      <c r="BC19" s="44"/>
      <c r="BD19" s="44"/>
      <c r="BE19" s="44"/>
      <c r="BF19" s="44"/>
      <c r="BG19" s="44"/>
      <c r="BH19" s="44"/>
      <c r="BI19" s="44"/>
      <c r="BJ19" s="44"/>
      <c r="BK19" s="44"/>
      <c r="BL19" s="44"/>
      <c r="BM19" s="44"/>
      <c r="BN19" s="44"/>
      <c r="BO19" s="44"/>
      <c r="BP19" s="44"/>
      <c r="BQ19" s="44"/>
      <c r="BR19" s="44"/>
      <c r="BS19" s="44"/>
      <c r="BT19" s="44"/>
      <c r="BU19" s="44"/>
      <c r="BV19" s="44"/>
      <c r="BW19" s="44"/>
      <c r="BX19" s="44"/>
      <c r="BY19" s="44"/>
      <c r="BZ19" s="44"/>
      <c r="CA19" s="44"/>
      <c r="CB19" s="44"/>
      <c r="CC19" s="44"/>
      <c r="CD19" s="44"/>
      <c r="CE19" s="44">
        <f>IF(CE20&lt;60,100,+IF(CE20&lt;120,200,+IF(CE20&lt;300,500,1000)))</f>
        <v>1000</v>
      </c>
      <c r="CF19" s="44"/>
      <c r="CG19" s="44"/>
      <c r="CH19" s="44"/>
      <c r="CI19" s="44"/>
      <c r="CJ19" s="44"/>
      <c r="CK19" s="44"/>
      <c r="CL19" s="44"/>
      <c r="CM19" s="44"/>
      <c r="CN19" s="44"/>
      <c r="CO19" s="44"/>
      <c r="CP19" s="44"/>
      <c r="CQ19" s="44"/>
      <c r="CR19" s="44"/>
      <c r="CS19" s="44"/>
      <c r="CT19" s="44"/>
      <c r="CU19" s="44"/>
      <c r="CV19" s="44"/>
      <c r="CW19" s="44"/>
      <c r="CX19" s="44"/>
      <c r="CY19" s="44"/>
      <c r="CZ19" s="44"/>
      <c r="DA19" s="44"/>
      <c r="DB19" s="44"/>
      <c r="DC19" s="44"/>
      <c r="DD19" s="44"/>
      <c r="DE19" s="44"/>
      <c r="DF19" s="44"/>
      <c r="DG19" s="44"/>
      <c r="DH19" s="44"/>
      <c r="DI19" s="44"/>
      <c r="DJ19" s="44"/>
      <c r="DK19" s="44"/>
      <c r="DL19" s="44"/>
      <c r="DM19" s="44"/>
      <c r="DN19" s="44"/>
      <c r="DO19" s="44"/>
      <c r="DP19" s="44"/>
      <c r="DQ19" s="44"/>
      <c r="DR19" s="44"/>
      <c r="DS19" s="44"/>
      <c r="DT19" s="44"/>
      <c r="DU19" s="44"/>
      <c r="DV19" s="44"/>
      <c r="DW19" s="44"/>
    </row>
    <row r="20" spans="1:127" x14ac:dyDescent="0.2">
      <c r="A20" s="42"/>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c r="BZ20" s="42"/>
      <c r="CA20" s="42"/>
      <c r="CB20" s="42"/>
      <c r="CC20" s="42"/>
      <c r="CD20" s="42"/>
      <c r="CE20" s="42">
        <f>BI23</f>
        <v>1061</v>
      </c>
      <c r="CF20" s="42"/>
      <c r="CG20" s="42"/>
      <c r="CH20" s="42"/>
      <c r="CI20" s="42"/>
      <c r="CJ20" s="42"/>
      <c r="CK20" s="42"/>
      <c r="CL20" s="42"/>
      <c r="CM20" s="42"/>
      <c r="CN20" s="42"/>
      <c r="CO20" s="42"/>
      <c r="CP20" s="42"/>
      <c r="CQ20" s="42"/>
      <c r="CR20" s="42"/>
      <c r="CS20" s="42"/>
      <c r="CT20" s="42"/>
      <c r="CU20" s="42"/>
      <c r="CV20" s="42"/>
      <c r="CW20" s="42"/>
      <c r="CX20" s="42"/>
      <c r="CY20" s="42"/>
      <c r="CZ20" s="42"/>
      <c r="DA20" s="42"/>
      <c r="DB20" s="42"/>
      <c r="DC20" s="42"/>
      <c r="DD20" s="42"/>
      <c r="DE20" s="42"/>
      <c r="DF20" s="42"/>
      <c r="DG20" s="42"/>
      <c r="DH20" s="42"/>
      <c r="DI20" s="42"/>
      <c r="DJ20" s="42"/>
      <c r="DK20" s="42"/>
      <c r="DL20" s="42"/>
      <c r="DM20" s="42"/>
      <c r="DN20" s="42"/>
      <c r="DO20" s="42"/>
      <c r="DP20" s="42"/>
      <c r="DQ20" s="42"/>
      <c r="DR20" s="42"/>
      <c r="DS20" s="42"/>
      <c r="DT20" s="42"/>
      <c r="DU20" s="42"/>
      <c r="DV20" s="42"/>
      <c r="DW20" s="42"/>
    </row>
    <row r="21" spans="1:127" x14ac:dyDescent="0.2">
      <c r="A21" s="42"/>
      <c r="B21" s="244" t="s">
        <v>149</v>
      </c>
      <c r="C21" s="245">
        <f>IF(C24&gt;1000000,"&gt;1,000,000",IF(C24&gt;500,ROUNDUP(C24,-2),IF(C24&gt;100,ROUNDUP(C24/5,-1)*5,ROUNDUP(C24,-1))))</f>
        <v>1100</v>
      </c>
      <c r="D21" s="42"/>
      <c r="E21" s="83">
        <f>IF(CD27&lt;0.01,IF(CD27&lt;0.001,ROUNDDOWN(CD27,5),ROUNDDOWN(CD27,4)),ROUNDDOWN(CD27,3))</f>
        <v>3.9E-2</v>
      </c>
      <c r="F21" s="42"/>
      <c r="G21" s="42"/>
      <c r="H21" s="42"/>
      <c r="I21" s="42"/>
      <c r="J21" s="83">
        <f>IF(J27&lt;0.01,IF(J27&lt;0.001,ROUNDDOWN(J27,5),ROUNDDOWN(J27,4)),ROUNDDOWN(J27,3))</f>
        <v>3.9E-2</v>
      </c>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c r="BZ21" s="42"/>
      <c r="CA21" s="42"/>
      <c r="CB21" s="42"/>
      <c r="CC21" s="42"/>
      <c r="CD21" s="42"/>
      <c r="CE21" s="42">
        <f>ROUNDUP(CE20*1.8/CE19,0)</f>
        <v>2</v>
      </c>
      <c r="CF21" s="42"/>
      <c r="CG21" s="42"/>
      <c r="CH21" s="42"/>
      <c r="CI21" s="42"/>
      <c r="CJ21" s="42"/>
      <c r="CK21" s="42"/>
      <c r="CL21" s="42"/>
      <c r="CM21" s="42"/>
      <c r="CN21" s="42"/>
      <c r="CO21" s="42"/>
      <c r="CP21" s="42"/>
      <c r="CQ21" s="42"/>
      <c r="CR21" s="42"/>
      <c r="CS21" s="42"/>
      <c r="CT21" s="42"/>
      <c r="CU21" s="42"/>
      <c r="CV21" s="42"/>
      <c r="CW21" s="42"/>
      <c r="CX21" s="42"/>
      <c r="CY21" s="42"/>
      <c r="CZ21" s="42"/>
      <c r="DA21" s="42"/>
      <c r="DB21" s="42"/>
      <c r="DC21" s="42"/>
      <c r="DD21" s="42"/>
      <c r="DE21" s="42"/>
      <c r="DF21" s="42"/>
      <c r="DG21" s="42"/>
      <c r="DH21" s="42"/>
      <c r="DI21" s="42"/>
      <c r="DJ21" s="42"/>
      <c r="DK21" s="42"/>
      <c r="DL21" s="42"/>
      <c r="DM21" s="42"/>
      <c r="DN21" s="42"/>
      <c r="DO21" s="42"/>
      <c r="DP21" s="42"/>
      <c r="DQ21" s="42"/>
      <c r="DR21" s="42"/>
      <c r="DS21" s="42"/>
      <c r="DT21" s="42"/>
      <c r="DU21" s="42"/>
      <c r="DV21" s="42"/>
      <c r="DW21" s="42"/>
    </row>
    <row r="22" spans="1:127" ht="13.5" thickBot="1" x14ac:dyDescent="0.25">
      <c r="H22">
        <v>1</v>
      </c>
      <c r="I22" s="71">
        <f>+CE21*CE19</f>
        <v>2000</v>
      </c>
      <c r="CE22" s="45">
        <v>0</v>
      </c>
      <c r="CF22" s="45">
        <v>0.1</v>
      </c>
      <c r="CG22" s="45">
        <v>0.2</v>
      </c>
      <c r="CH22" s="45">
        <v>0.4</v>
      </c>
      <c r="CI22" s="45">
        <v>0.6</v>
      </c>
      <c r="CJ22" s="45">
        <v>0.8</v>
      </c>
      <c r="CK22" s="45">
        <v>1</v>
      </c>
      <c r="CL22" s="45">
        <v>2</v>
      </c>
      <c r="CM22" s="45">
        <v>3</v>
      </c>
      <c r="CN22" s="45">
        <v>4</v>
      </c>
      <c r="CO22" s="45">
        <v>5</v>
      </c>
      <c r="CP22" s="45">
        <v>6</v>
      </c>
      <c r="CQ22" s="45">
        <v>7</v>
      </c>
      <c r="CR22" s="45">
        <v>8</v>
      </c>
      <c r="CS22" s="45">
        <v>9</v>
      </c>
      <c r="CT22" s="45">
        <v>10</v>
      </c>
      <c r="CU22" s="45">
        <v>11</v>
      </c>
      <c r="CV22" s="45">
        <v>12</v>
      </c>
      <c r="CW22" s="45">
        <v>13</v>
      </c>
      <c r="CX22" s="45">
        <v>14</v>
      </c>
      <c r="CY22" s="45">
        <v>15</v>
      </c>
      <c r="CZ22" s="45">
        <v>16</v>
      </c>
      <c r="DA22" s="45">
        <v>17</v>
      </c>
      <c r="DB22" s="45">
        <v>18</v>
      </c>
      <c r="DC22" s="45">
        <v>19</v>
      </c>
      <c r="DD22" s="45">
        <v>20</v>
      </c>
    </row>
    <row r="23" spans="1:127" ht="13.5" thickBot="1" x14ac:dyDescent="0.25">
      <c r="B23" s="7" t="s">
        <v>43</v>
      </c>
      <c r="C23" s="8">
        <f>入力シート_1・2・ジクロロエチレン!Q15</f>
        <v>0.04</v>
      </c>
      <c r="D23" s="9" t="s">
        <v>42</v>
      </c>
      <c r="E23" s="497" t="s">
        <v>44</v>
      </c>
      <c r="F23" s="498"/>
      <c r="H23">
        <f>+C23</f>
        <v>0.04</v>
      </c>
      <c r="I23">
        <f>+C23</f>
        <v>0.04</v>
      </c>
      <c r="J23" s="6">
        <f>MIN(J24:AL24)</f>
        <v>1061</v>
      </c>
      <c r="K23" s="264">
        <f>IF(MIN(K24:T24)=0,1000000,MIN(K24:T24))</f>
        <v>100000</v>
      </c>
      <c r="U23" s="264">
        <f>IF(MIN(U24:AC24)=0,1000000,MIN(U24:AC24))</f>
        <v>10000</v>
      </c>
      <c r="AD23" s="264">
        <f>IF(MIN(AD24:AM24)=0,1000000,MIN(AD24:AM24))</f>
        <v>2000</v>
      </c>
      <c r="AN23" s="264">
        <f>IF(MIN(AN24:AW24)=0,1000000,MIN(AN24:AW24))</f>
        <v>1100</v>
      </c>
      <c r="AX23" s="264">
        <f>IF(MIN(AX24:BG24)=0,1000000,MIN(AX24:BG24))</f>
        <v>1070</v>
      </c>
      <c r="BI23" s="264">
        <f>IF(MIN(BI24:CC24)=0,1000000,MIN(BI24:CC24))</f>
        <v>1061</v>
      </c>
    </row>
    <row r="24" spans="1:127" ht="13.5" thickBot="1" x14ac:dyDescent="0.25">
      <c r="B24" s="10" t="s">
        <v>45</v>
      </c>
      <c r="C24" s="11">
        <f>IF(+BI23=1000000,"&gt;1,000,000",+BI23)</f>
        <v>1061</v>
      </c>
      <c r="D24" s="12" t="s">
        <v>46</v>
      </c>
      <c r="E24" s="60">
        <f>IF(CD27&lt;0.1,IF(CD27&lt;0.01,IF(CD27&lt;0.001,ROUNDDOWN(CD27,5),ROUNDDOWN(CD27,4)),ROUNDDOWN(CD27,3)),ROUNDDOWN(CD27,2))</f>
        <v>3.9E-2</v>
      </c>
      <c r="F24" s="13" t="s">
        <v>42</v>
      </c>
      <c r="H24">
        <f>+BI30</f>
        <v>1075</v>
      </c>
      <c r="I24">
        <f>+CC30</f>
        <v>1055</v>
      </c>
      <c r="J24" s="57">
        <f>IF(J27&lt;=$C$23,J30,"")</f>
        <v>1061</v>
      </c>
      <c r="K24" s="58">
        <f t="shared" ref="K24:T24" si="0">IF(K27&lt;=$C$23,K30,"")</f>
        <v>100000</v>
      </c>
      <c r="L24" s="58">
        <f t="shared" si="0"/>
        <v>200000</v>
      </c>
      <c r="M24" s="58">
        <f t="shared" si="0"/>
        <v>300000</v>
      </c>
      <c r="N24" s="58">
        <f t="shared" si="0"/>
        <v>400000</v>
      </c>
      <c r="O24" s="58">
        <f t="shared" si="0"/>
        <v>500000</v>
      </c>
      <c r="P24" s="58">
        <f t="shared" si="0"/>
        <v>600000</v>
      </c>
      <c r="Q24" s="58">
        <f t="shared" si="0"/>
        <v>700000</v>
      </c>
      <c r="R24" s="58">
        <f t="shared" si="0"/>
        <v>800000</v>
      </c>
      <c r="S24" s="58">
        <f t="shared" si="0"/>
        <v>900000</v>
      </c>
      <c r="T24" s="263">
        <f t="shared" si="0"/>
        <v>1000000</v>
      </c>
      <c r="U24" s="57">
        <f>IF(U27&lt;=$C$23,U30,"")</f>
        <v>10000</v>
      </c>
      <c r="V24" s="58">
        <f t="shared" ref="V24:AM24" si="1">IF(V27&lt;=$C$23,V30,"")</f>
        <v>20000</v>
      </c>
      <c r="W24" s="58">
        <f t="shared" si="1"/>
        <v>30000</v>
      </c>
      <c r="X24" s="58">
        <f t="shared" si="1"/>
        <v>40000</v>
      </c>
      <c r="Y24" s="58">
        <f t="shared" si="1"/>
        <v>50000</v>
      </c>
      <c r="Z24" s="58">
        <f t="shared" si="1"/>
        <v>60000</v>
      </c>
      <c r="AA24" s="58">
        <f t="shared" si="1"/>
        <v>70000</v>
      </c>
      <c r="AB24" s="58">
        <f t="shared" si="1"/>
        <v>80000</v>
      </c>
      <c r="AC24" s="58">
        <f t="shared" si="1"/>
        <v>90000</v>
      </c>
      <c r="AD24" s="58" t="str">
        <f t="shared" si="1"/>
        <v/>
      </c>
      <c r="AE24" s="58">
        <f t="shared" si="1"/>
        <v>2000</v>
      </c>
      <c r="AF24" s="58">
        <f t="shared" si="1"/>
        <v>3000</v>
      </c>
      <c r="AG24" s="58">
        <f t="shared" si="1"/>
        <v>4000</v>
      </c>
      <c r="AH24" s="58">
        <f t="shared" si="1"/>
        <v>5000</v>
      </c>
      <c r="AI24" s="58">
        <f t="shared" si="1"/>
        <v>6000</v>
      </c>
      <c r="AJ24" s="58">
        <f t="shared" si="1"/>
        <v>7000</v>
      </c>
      <c r="AK24" s="58">
        <f t="shared" si="1"/>
        <v>8000</v>
      </c>
      <c r="AL24" s="58">
        <f t="shared" si="1"/>
        <v>9000</v>
      </c>
      <c r="AM24" s="58">
        <f t="shared" si="1"/>
        <v>10000</v>
      </c>
      <c r="AN24" s="56">
        <f>IF(AN27&lt;=$C$23,AN30,"")</f>
        <v>2000</v>
      </c>
      <c r="AO24" s="56">
        <f t="shared" ref="AO24:BG24" si="2">IF(AO27&lt;=$C$23,AO30,"")</f>
        <v>1900</v>
      </c>
      <c r="AP24" s="56">
        <f t="shared" si="2"/>
        <v>1800</v>
      </c>
      <c r="AQ24" s="56">
        <f t="shared" si="2"/>
        <v>1700</v>
      </c>
      <c r="AR24" s="56">
        <f t="shared" si="2"/>
        <v>1600</v>
      </c>
      <c r="AS24" s="56">
        <f t="shared" si="2"/>
        <v>1500</v>
      </c>
      <c r="AT24" s="56">
        <f t="shared" si="2"/>
        <v>1400</v>
      </c>
      <c r="AU24" s="56">
        <f t="shared" si="2"/>
        <v>1300</v>
      </c>
      <c r="AV24" s="56">
        <f t="shared" si="2"/>
        <v>1200</v>
      </c>
      <c r="AW24" s="56">
        <f t="shared" si="2"/>
        <v>1100</v>
      </c>
      <c r="AX24" s="56">
        <f t="shared" si="2"/>
        <v>1100</v>
      </c>
      <c r="AY24" s="56">
        <f t="shared" si="2"/>
        <v>1090</v>
      </c>
      <c r="AZ24" s="56">
        <f t="shared" si="2"/>
        <v>1080</v>
      </c>
      <c r="BA24" s="56">
        <f t="shared" si="2"/>
        <v>1070</v>
      </c>
      <c r="BB24" s="56" t="str">
        <f t="shared" si="2"/>
        <v/>
      </c>
      <c r="BC24" s="56" t="str">
        <f t="shared" si="2"/>
        <v/>
      </c>
      <c r="BD24" s="56" t="str">
        <f t="shared" si="2"/>
        <v/>
      </c>
      <c r="BE24" s="56" t="str">
        <f t="shared" si="2"/>
        <v/>
      </c>
      <c r="BF24" s="56" t="str">
        <f t="shared" si="2"/>
        <v/>
      </c>
      <c r="BG24" s="56" t="str">
        <f t="shared" si="2"/>
        <v/>
      </c>
      <c r="BH24" s="56" t="str">
        <f>IF(BH27&lt;=$C$23,BH30,"")</f>
        <v/>
      </c>
      <c r="BI24" s="56">
        <f t="shared" ref="BI24:CD24" si="3">IF(BI27&lt;=$C$23,BI30,"")</f>
        <v>1075</v>
      </c>
      <c r="BJ24" s="56">
        <f t="shared" si="3"/>
        <v>1074</v>
      </c>
      <c r="BK24" s="56">
        <f t="shared" si="3"/>
        <v>1073</v>
      </c>
      <c r="BL24" s="56">
        <f t="shared" si="3"/>
        <v>1072</v>
      </c>
      <c r="BM24" s="56">
        <f t="shared" si="3"/>
        <v>1071</v>
      </c>
      <c r="BN24" s="56">
        <f t="shared" si="3"/>
        <v>1070</v>
      </c>
      <c r="BO24" s="56">
        <f t="shared" si="3"/>
        <v>1069</v>
      </c>
      <c r="BP24" s="56">
        <f t="shared" si="3"/>
        <v>1068</v>
      </c>
      <c r="BQ24" s="56">
        <f t="shared" si="3"/>
        <v>1067</v>
      </c>
      <c r="BR24" s="56">
        <f t="shared" si="3"/>
        <v>1066</v>
      </c>
      <c r="BS24" s="56">
        <f t="shared" si="3"/>
        <v>1065</v>
      </c>
      <c r="BT24" s="56">
        <f t="shared" si="3"/>
        <v>1064</v>
      </c>
      <c r="BU24" s="56">
        <f t="shared" si="3"/>
        <v>1063</v>
      </c>
      <c r="BV24" s="56">
        <f t="shared" si="3"/>
        <v>1062</v>
      </c>
      <c r="BW24" s="56">
        <f t="shared" si="3"/>
        <v>1061</v>
      </c>
      <c r="BX24" s="56" t="str">
        <f t="shared" si="3"/>
        <v/>
      </c>
      <c r="BY24" s="56" t="str">
        <f t="shared" si="3"/>
        <v/>
      </c>
      <c r="BZ24" s="56" t="str">
        <f t="shared" si="3"/>
        <v/>
      </c>
      <c r="CA24" s="56" t="str">
        <f t="shared" si="3"/>
        <v/>
      </c>
      <c r="CB24" s="56" t="str">
        <f t="shared" si="3"/>
        <v/>
      </c>
      <c r="CC24" s="56" t="str">
        <f t="shared" si="3"/>
        <v/>
      </c>
      <c r="CD24" s="56">
        <f t="shared" si="3"/>
        <v>1061</v>
      </c>
      <c r="CE24" s="69"/>
      <c r="CF24" s="69"/>
      <c r="CG24" s="69"/>
      <c r="CH24" s="69"/>
      <c r="CI24" s="69"/>
      <c r="CJ24" s="69"/>
      <c r="CK24" s="69"/>
      <c r="CL24" s="69"/>
      <c r="CM24" s="69"/>
      <c r="CN24" s="69"/>
      <c r="CO24" s="69"/>
      <c r="CP24" s="69"/>
      <c r="CQ24" s="69"/>
      <c r="CR24" s="69"/>
      <c r="CS24" s="69"/>
      <c r="CT24" s="69"/>
      <c r="CU24" s="69"/>
      <c r="CV24" s="69"/>
      <c r="CW24" s="69"/>
      <c r="CX24" s="69"/>
      <c r="CY24" s="69"/>
      <c r="CZ24" s="69"/>
      <c r="DA24" s="69"/>
      <c r="DB24" s="69"/>
      <c r="DC24" s="69"/>
      <c r="DD24" s="69"/>
      <c r="DE24" s="67"/>
      <c r="DF24" s="67"/>
      <c r="DG24" s="67"/>
      <c r="DH24" s="67"/>
      <c r="DI24" s="67"/>
      <c r="DJ24" s="67"/>
      <c r="DK24" s="67"/>
      <c r="DL24" s="67"/>
      <c r="DM24" s="67"/>
      <c r="DN24" s="67"/>
      <c r="DO24" s="67"/>
      <c r="DP24" s="67"/>
      <c r="DQ24" s="67"/>
      <c r="DR24" s="67"/>
      <c r="DS24" s="67"/>
      <c r="DT24" s="67"/>
      <c r="DU24" s="67"/>
      <c r="DV24" s="67"/>
      <c r="DW24" s="67"/>
    </row>
    <row r="25" spans="1:127" ht="13.5" thickBot="1" x14ac:dyDescent="0.25">
      <c r="A25" s="14"/>
      <c r="B25" s="14"/>
      <c r="C25" s="14">
        <f>IF(BI23=1000000,-100,BI23)</f>
        <v>1061</v>
      </c>
      <c r="D25" s="14"/>
      <c r="E25" s="84">
        <f>E24</f>
        <v>3.9E-2</v>
      </c>
      <c r="F25" s="15"/>
      <c r="G25" s="14"/>
      <c r="H25">
        <f>+AX30</f>
        <v>1100</v>
      </c>
      <c r="I25">
        <f>IF(BH30&lt;10,0.1,+BH30-10)</f>
        <v>990</v>
      </c>
      <c r="J25" s="46"/>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6"/>
      <c r="BM25" s="46"/>
      <c r="BN25" s="46"/>
      <c r="BO25" s="46"/>
      <c r="BP25" s="46"/>
      <c r="BQ25" s="46"/>
      <c r="BR25" s="46"/>
      <c r="BS25" s="46"/>
      <c r="BT25" s="46"/>
      <c r="BU25" s="46"/>
      <c r="BV25" s="46"/>
      <c r="BW25" s="46"/>
      <c r="BX25" s="46"/>
      <c r="BY25" s="46"/>
      <c r="BZ25" s="46"/>
      <c r="CA25" s="46"/>
      <c r="CB25" s="46"/>
      <c r="CC25" s="46"/>
      <c r="CD25" s="46"/>
      <c r="CE25" s="46"/>
      <c r="CF25" s="46"/>
      <c r="CG25" s="46"/>
      <c r="CH25" s="46"/>
      <c r="CI25" s="46"/>
      <c r="CJ25" s="46"/>
      <c r="CK25" s="46"/>
      <c r="CL25" s="46"/>
      <c r="CM25" s="46"/>
      <c r="CN25" s="46"/>
      <c r="CO25" s="46"/>
      <c r="CP25" s="46"/>
      <c r="CQ25" s="46"/>
      <c r="CR25" s="46"/>
      <c r="CS25" s="46"/>
      <c r="CT25" s="46"/>
      <c r="CU25" s="46"/>
      <c r="CV25" s="46"/>
      <c r="CW25" s="46"/>
      <c r="CX25" s="46"/>
      <c r="CY25" s="46"/>
      <c r="CZ25" s="46"/>
      <c r="DA25" s="46"/>
      <c r="DB25" s="46"/>
      <c r="DC25" s="46"/>
      <c r="DD25" s="46"/>
      <c r="DE25" s="46"/>
      <c r="DF25" s="46"/>
      <c r="DG25" s="46"/>
      <c r="DH25" s="46"/>
      <c r="DI25" s="46"/>
      <c r="DJ25" s="46"/>
      <c r="DK25" s="46"/>
      <c r="DL25" s="46"/>
      <c r="DM25" s="46"/>
      <c r="DN25" s="46"/>
      <c r="DO25" s="46"/>
      <c r="DP25" s="46"/>
      <c r="DQ25" s="46"/>
      <c r="DR25" s="46"/>
      <c r="DS25" s="46"/>
      <c r="DT25" s="46"/>
      <c r="DU25" s="46"/>
      <c r="DV25" s="46"/>
      <c r="DW25" s="46"/>
    </row>
    <row r="26" spans="1:127" x14ac:dyDescent="0.2">
      <c r="A26" s="16" t="s">
        <v>47</v>
      </c>
      <c r="B26" s="17" t="s">
        <v>48</v>
      </c>
      <c r="C26" s="499" t="s">
        <v>49</v>
      </c>
      <c r="D26" s="500"/>
      <c r="E26" s="500"/>
      <c r="F26" s="18" t="s">
        <v>50</v>
      </c>
      <c r="G26" s="18" t="s">
        <v>51</v>
      </c>
      <c r="J26" s="47" t="s">
        <v>51</v>
      </c>
      <c r="K26" s="47" t="s">
        <v>51</v>
      </c>
      <c r="L26" s="47" t="s">
        <v>51</v>
      </c>
      <c r="M26" s="47" t="s">
        <v>51</v>
      </c>
      <c r="N26" s="47" t="s">
        <v>51</v>
      </c>
      <c r="O26" s="47" t="s">
        <v>51</v>
      </c>
      <c r="P26" s="47" t="s">
        <v>51</v>
      </c>
      <c r="Q26" s="47" t="s">
        <v>51</v>
      </c>
      <c r="R26" s="47" t="s">
        <v>51</v>
      </c>
      <c r="S26" s="47" t="s">
        <v>51</v>
      </c>
      <c r="T26" s="47" t="s">
        <v>51</v>
      </c>
      <c r="U26" s="47" t="s">
        <v>51</v>
      </c>
      <c r="V26" s="47" t="s">
        <v>51</v>
      </c>
      <c r="W26" s="47" t="s">
        <v>51</v>
      </c>
      <c r="X26" s="47" t="s">
        <v>51</v>
      </c>
      <c r="Y26" s="47" t="s">
        <v>51</v>
      </c>
      <c r="Z26" s="47" t="s">
        <v>51</v>
      </c>
      <c r="AA26" s="47" t="s">
        <v>51</v>
      </c>
      <c r="AB26" s="47" t="s">
        <v>51</v>
      </c>
      <c r="AC26" s="47" t="s">
        <v>51</v>
      </c>
      <c r="AD26" s="47" t="s">
        <v>51</v>
      </c>
      <c r="AE26" s="47" t="s">
        <v>51</v>
      </c>
      <c r="AF26" s="47" t="s">
        <v>51</v>
      </c>
      <c r="AG26" s="47" t="s">
        <v>51</v>
      </c>
      <c r="AH26" s="47" t="s">
        <v>51</v>
      </c>
      <c r="AI26" s="47" t="s">
        <v>51</v>
      </c>
      <c r="AJ26" s="47" t="s">
        <v>51</v>
      </c>
      <c r="AK26" s="47" t="s">
        <v>51</v>
      </c>
      <c r="AL26" s="47" t="s">
        <v>51</v>
      </c>
      <c r="AM26" s="47" t="s">
        <v>51</v>
      </c>
      <c r="AN26" s="47" t="s">
        <v>51</v>
      </c>
      <c r="AO26" s="47" t="s">
        <v>51</v>
      </c>
      <c r="AP26" s="47" t="s">
        <v>51</v>
      </c>
      <c r="AQ26" s="47" t="s">
        <v>51</v>
      </c>
      <c r="AR26" s="47" t="s">
        <v>51</v>
      </c>
      <c r="AS26" s="47" t="s">
        <v>51</v>
      </c>
      <c r="AT26" s="47" t="s">
        <v>51</v>
      </c>
      <c r="AU26" s="47" t="s">
        <v>51</v>
      </c>
      <c r="AV26" s="47" t="s">
        <v>51</v>
      </c>
      <c r="AW26" s="47" t="s">
        <v>51</v>
      </c>
      <c r="AX26" s="47" t="s">
        <v>51</v>
      </c>
      <c r="AY26" s="47" t="s">
        <v>51</v>
      </c>
      <c r="AZ26" s="47" t="s">
        <v>51</v>
      </c>
      <c r="BA26" s="47" t="s">
        <v>51</v>
      </c>
      <c r="BB26" s="47" t="s">
        <v>51</v>
      </c>
      <c r="BC26" s="47" t="s">
        <v>51</v>
      </c>
      <c r="BD26" s="47" t="s">
        <v>51</v>
      </c>
      <c r="BE26" s="47" t="s">
        <v>51</v>
      </c>
      <c r="BF26" s="47" t="s">
        <v>51</v>
      </c>
      <c r="BG26" s="47" t="s">
        <v>51</v>
      </c>
      <c r="BH26" s="47" t="s">
        <v>51</v>
      </c>
      <c r="BI26" s="47" t="s">
        <v>51</v>
      </c>
      <c r="BJ26" s="47" t="s">
        <v>51</v>
      </c>
      <c r="BK26" s="47" t="s">
        <v>51</v>
      </c>
      <c r="BL26" s="47" t="s">
        <v>51</v>
      </c>
      <c r="BM26" s="47" t="s">
        <v>51</v>
      </c>
      <c r="BN26" s="47" t="s">
        <v>51</v>
      </c>
      <c r="BO26" s="47" t="s">
        <v>51</v>
      </c>
      <c r="BP26" s="47" t="s">
        <v>51</v>
      </c>
      <c r="BQ26" s="47" t="s">
        <v>51</v>
      </c>
      <c r="BR26" s="47" t="s">
        <v>51</v>
      </c>
      <c r="BS26" s="47" t="s">
        <v>51</v>
      </c>
      <c r="BT26" s="47" t="s">
        <v>51</v>
      </c>
      <c r="BU26" s="47" t="s">
        <v>51</v>
      </c>
      <c r="BV26" s="47" t="s">
        <v>51</v>
      </c>
      <c r="BW26" s="47" t="s">
        <v>51</v>
      </c>
      <c r="BX26" s="47" t="s">
        <v>51</v>
      </c>
      <c r="BY26" s="47" t="s">
        <v>51</v>
      </c>
      <c r="BZ26" s="47" t="s">
        <v>51</v>
      </c>
      <c r="CA26" s="47" t="s">
        <v>51</v>
      </c>
      <c r="CB26" s="47" t="s">
        <v>51</v>
      </c>
      <c r="CC26" s="47" t="s">
        <v>51</v>
      </c>
      <c r="CD26" s="47" t="s">
        <v>51</v>
      </c>
      <c r="CE26" s="47" t="s">
        <v>51</v>
      </c>
      <c r="CF26" s="47" t="s">
        <v>51</v>
      </c>
      <c r="CG26" s="47" t="s">
        <v>51</v>
      </c>
      <c r="CH26" s="47" t="s">
        <v>51</v>
      </c>
      <c r="CI26" s="47" t="s">
        <v>51</v>
      </c>
      <c r="CJ26" s="47" t="s">
        <v>51</v>
      </c>
      <c r="CK26" s="47" t="s">
        <v>51</v>
      </c>
      <c r="CL26" s="47" t="s">
        <v>51</v>
      </c>
      <c r="CM26" s="47" t="s">
        <v>51</v>
      </c>
      <c r="CN26" s="47" t="s">
        <v>51</v>
      </c>
      <c r="CO26" s="47" t="s">
        <v>51</v>
      </c>
      <c r="CP26" s="47" t="s">
        <v>51</v>
      </c>
      <c r="CQ26" s="47" t="s">
        <v>51</v>
      </c>
      <c r="CR26" s="47" t="s">
        <v>51</v>
      </c>
      <c r="CS26" s="47" t="s">
        <v>51</v>
      </c>
      <c r="CT26" s="47" t="s">
        <v>51</v>
      </c>
      <c r="CU26" s="47" t="s">
        <v>51</v>
      </c>
      <c r="CV26" s="47" t="s">
        <v>51</v>
      </c>
      <c r="CW26" s="47" t="s">
        <v>51</v>
      </c>
      <c r="CX26" s="47" t="s">
        <v>51</v>
      </c>
      <c r="CY26" s="47" t="s">
        <v>51</v>
      </c>
      <c r="CZ26" s="47" t="s">
        <v>51</v>
      </c>
      <c r="DA26" s="47" t="s">
        <v>51</v>
      </c>
      <c r="DB26" s="47" t="s">
        <v>51</v>
      </c>
      <c r="DC26" s="47" t="s">
        <v>51</v>
      </c>
      <c r="DD26" s="47" t="s">
        <v>51</v>
      </c>
      <c r="DE26" s="47" t="s">
        <v>51</v>
      </c>
      <c r="DF26" s="47" t="s">
        <v>51</v>
      </c>
      <c r="DG26" s="47" t="s">
        <v>51</v>
      </c>
      <c r="DH26" s="47" t="s">
        <v>51</v>
      </c>
      <c r="DI26" s="47" t="s">
        <v>51</v>
      </c>
      <c r="DJ26" s="47" t="s">
        <v>51</v>
      </c>
      <c r="DK26" s="47" t="s">
        <v>51</v>
      </c>
      <c r="DL26" s="47" t="s">
        <v>51</v>
      </c>
      <c r="DM26" s="47" t="s">
        <v>51</v>
      </c>
      <c r="DN26" s="47" t="s">
        <v>51</v>
      </c>
      <c r="DO26" s="47" t="s">
        <v>51</v>
      </c>
      <c r="DP26" s="47" t="s">
        <v>51</v>
      </c>
      <c r="DQ26" s="47" t="s">
        <v>51</v>
      </c>
      <c r="DR26" s="47" t="s">
        <v>51</v>
      </c>
      <c r="DS26" s="47" t="s">
        <v>51</v>
      </c>
      <c r="DT26" s="47" t="s">
        <v>51</v>
      </c>
      <c r="DU26" s="47" t="s">
        <v>51</v>
      </c>
      <c r="DV26" s="47" t="s">
        <v>51</v>
      </c>
      <c r="DW26" s="47" t="s">
        <v>51</v>
      </c>
    </row>
    <row r="27" spans="1:127" ht="21" x14ac:dyDescent="0.55000000000000004">
      <c r="A27" s="19"/>
      <c r="B27" s="20" t="s">
        <v>52</v>
      </c>
      <c r="C27" s="492" t="s">
        <v>53</v>
      </c>
      <c r="D27" s="493"/>
      <c r="E27" s="493"/>
      <c r="F27" s="291" t="s">
        <v>54</v>
      </c>
      <c r="G27" s="22">
        <f>+G29*G53*G54*G55/2</f>
        <v>5.9790189341210995</v>
      </c>
      <c r="I27" s="61">
        <f>+G29</f>
        <v>100</v>
      </c>
      <c r="J27" s="22">
        <f t="shared" ref="J27:BU27" si="4">+J29*J53*J54*J55/2</f>
        <v>3.9908922745793121E-2</v>
      </c>
      <c r="K27" s="22">
        <f t="shared" si="4"/>
        <v>0</v>
      </c>
      <c r="L27" s="22">
        <f t="shared" si="4"/>
        <v>0</v>
      </c>
      <c r="M27" s="22">
        <f t="shared" si="4"/>
        <v>0</v>
      </c>
      <c r="N27" s="22">
        <f t="shared" si="4"/>
        <v>0</v>
      </c>
      <c r="O27" s="22">
        <f t="shared" si="4"/>
        <v>0</v>
      </c>
      <c r="P27" s="22">
        <f t="shared" si="4"/>
        <v>0</v>
      </c>
      <c r="Q27" s="22">
        <f t="shared" si="4"/>
        <v>0</v>
      </c>
      <c r="R27" s="22">
        <f t="shared" si="4"/>
        <v>0</v>
      </c>
      <c r="S27" s="22">
        <f t="shared" si="4"/>
        <v>0</v>
      </c>
      <c r="T27" s="22">
        <f t="shared" si="4"/>
        <v>0</v>
      </c>
      <c r="U27" s="22">
        <f t="shared" si="4"/>
        <v>1.6828791571732287E-67</v>
      </c>
      <c r="V27" s="22">
        <f t="shared" si="4"/>
        <v>5.0107503836480049E-293</v>
      </c>
      <c r="W27" s="22">
        <f t="shared" si="4"/>
        <v>0</v>
      </c>
      <c r="X27" s="22">
        <f t="shared" si="4"/>
        <v>0</v>
      </c>
      <c r="Y27" s="22">
        <f t="shared" si="4"/>
        <v>0</v>
      </c>
      <c r="Z27" s="22">
        <f t="shared" si="4"/>
        <v>0</v>
      </c>
      <c r="AA27" s="22">
        <f t="shared" si="4"/>
        <v>0</v>
      </c>
      <c r="AB27" s="22">
        <f t="shared" si="4"/>
        <v>0</v>
      </c>
      <c r="AC27" s="22">
        <f t="shared" si="4"/>
        <v>0</v>
      </c>
      <c r="AD27" s="22">
        <f t="shared" si="4"/>
        <v>5.2487536544268701E-2</v>
      </c>
      <c r="AE27" s="22">
        <f t="shared" si="4"/>
        <v>5.3242550723207101E-4</v>
      </c>
      <c r="AF27" s="22">
        <f t="shared" si="4"/>
        <v>1.1730500888761733E-6</v>
      </c>
      <c r="AG27" s="22">
        <f t="shared" si="4"/>
        <v>1.3088295364633353E-10</v>
      </c>
      <c r="AH27" s="22">
        <f t="shared" si="4"/>
        <v>4.4733281504066667E-16</v>
      </c>
      <c r="AI27" s="22">
        <f t="shared" si="4"/>
        <v>4.0063746341299969E-23</v>
      </c>
      <c r="AJ27" s="22">
        <f t="shared" si="4"/>
        <v>8.8431924448518043E-32</v>
      </c>
      <c r="AK27" s="22">
        <f t="shared" si="4"/>
        <v>4.6707026392158006E-42</v>
      </c>
      <c r="AL27" s="22">
        <f t="shared" si="4"/>
        <v>5.8072908006180322E-54</v>
      </c>
      <c r="AM27" s="22">
        <f t="shared" si="4"/>
        <v>1.6828791571732287E-67</v>
      </c>
      <c r="AN27" s="22">
        <f t="shared" si="4"/>
        <v>5.3242550723207101E-4</v>
      </c>
      <c r="AO27" s="22">
        <f t="shared" si="4"/>
        <v>8.722835735269441E-4</v>
      </c>
      <c r="AP27" s="22">
        <f t="shared" si="4"/>
        <v>1.4098210052365336E-3</v>
      </c>
      <c r="AQ27" s="22">
        <f t="shared" si="4"/>
        <v>2.2531474139958871E-3</v>
      </c>
      <c r="AR27" s="22">
        <f t="shared" si="4"/>
        <v>3.5689662985037302E-3</v>
      </c>
      <c r="AS27" s="22">
        <f t="shared" si="4"/>
        <v>5.6156485622398354E-3</v>
      </c>
      <c r="AT27" s="22">
        <f t="shared" si="4"/>
        <v>8.7960015222766572E-3</v>
      </c>
      <c r="AU27" s="22">
        <f t="shared" si="4"/>
        <v>1.3742029253622083E-2</v>
      </c>
      <c r="AV27" s="22">
        <f t="shared" si="4"/>
        <v>2.1452202681989122E-2</v>
      </c>
      <c r="AW27" s="22">
        <f t="shared" si="4"/>
        <v>3.351614360637728E-2</v>
      </c>
      <c r="AX27" s="22">
        <f t="shared" si="4"/>
        <v>3.351614360637728E-2</v>
      </c>
      <c r="AY27" s="22">
        <f t="shared" si="4"/>
        <v>3.5049167720485323E-2</v>
      </c>
      <c r="AZ27" s="22">
        <f t="shared" si="4"/>
        <v>3.6653227922670215E-2</v>
      </c>
      <c r="BA27" s="22">
        <f t="shared" si="4"/>
        <v>3.8331713920335443E-2</v>
      </c>
      <c r="BB27" s="22">
        <f t="shared" si="4"/>
        <v>4.0088184090917474E-2</v>
      </c>
      <c r="BC27" s="22">
        <f t="shared" si="4"/>
        <v>4.1926374344401308E-2</v>
      </c>
      <c r="BD27" s="22">
        <f t="shared" si="4"/>
        <v>4.3850207486151149E-2</v>
      </c>
      <c r="BE27" s="22">
        <f t="shared" si="4"/>
        <v>4.5863803111052821E-2</v>
      </c>
      <c r="BF27" s="22">
        <f t="shared" si="4"/>
        <v>4.7971488062111337E-2</v>
      </c>
      <c r="BG27" s="22">
        <f t="shared" si="4"/>
        <v>5.0177807488963992E-2</v>
      </c>
      <c r="BH27" s="22">
        <f t="shared" si="4"/>
        <v>5.2487536544268701E-2</v>
      </c>
      <c r="BI27" s="22">
        <f t="shared" si="4"/>
        <v>3.748294935316944E-2</v>
      </c>
      <c r="BJ27" s="22">
        <f t="shared" si="4"/>
        <v>3.7651164568831622E-2</v>
      </c>
      <c r="BK27" s="22">
        <f t="shared" si="4"/>
        <v>3.7820145041308047E-2</v>
      </c>
      <c r="BL27" s="22">
        <f t="shared" si="4"/>
        <v>3.7989894353923914E-2</v>
      </c>
      <c r="BM27" s="22">
        <f t="shared" si="4"/>
        <v>3.8160416107478598E-2</v>
      </c>
      <c r="BN27" s="22">
        <f t="shared" si="4"/>
        <v>3.8331713920335443E-2</v>
      </c>
      <c r="BO27" s="22">
        <f t="shared" si="4"/>
        <v>3.8503791428511951E-2</v>
      </c>
      <c r="BP27" s="22">
        <f t="shared" si="4"/>
        <v>3.8676652285770656E-2</v>
      </c>
      <c r="BQ27" s="22">
        <f t="shared" si="4"/>
        <v>3.8850300163710452E-2</v>
      </c>
      <c r="BR27" s="22">
        <f t="shared" si="4"/>
        <v>3.9024738751858176E-2</v>
      </c>
      <c r="BS27" s="22">
        <f t="shared" si="4"/>
        <v>3.9199971757761166E-2</v>
      </c>
      <c r="BT27" s="22">
        <f t="shared" si="4"/>
        <v>3.9376002907079703E-2</v>
      </c>
      <c r="BU27" s="22">
        <f t="shared" si="4"/>
        <v>3.9552835943680698E-2</v>
      </c>
      <c r="BV27" s="22">
        <f t="shared" ref="BV27:CD27" si="5">+BV29*BV53*BV54*BV55/2</f>
        <v>3.9730474629731269E-2</v>
      </c>
      <c r="BW27" s="22">
        <f t="shared" si="5"/>
        <v>3.9908922745793121E-2</v>
      </c>
      <c r="BX27" s="22">
        <f t="shared" si="5"/>
        <v>4.0088184090917474E-2</v>
      </c>
      <c r="BY27" s="22">
        <f t="shared" si="5"/>
        <v>4.026826248274043E-2</v>
      </c>
      <c r="BZ27" s="22">
        <f t="shared" si="5"/>
        <v>4.044916175757883E-2</v>
      </c>
      <c r="CA27" s="22">
        <f t="shared" si="5"/>
        <v>4.0630885770526738E-2</v>
      </c>
      <c r="CB27" s="22">
        <f t="shared" si="5"/>
        <v>4.0813438395552459E-2</v>
      </c>
      <c r="CC27" s="22">
        <f t="shared" si="5"/>
        <v>4.0996823525595971E-2</v>
      </c>
      <c r="CD27" s="22">
        <f t="shared" si="5"/>
        <v>3.9908922745793121E-2</v>
      </c>
      <c r="CE27" s="82">
        <f>IF(+CE29*CE53*CE54*CE55/2&lt;0.0000000001,0.0000000001,+CE29*CE53*CE54*CE55/2)</f>
        <v>73.352066227883256</v>
      </c>
      <c r="CF27" s="82">
        <f>IF(+CF29*CF53*CF54*CF55/2&lt;0.0000000001,0.0000000001,+CF29*CF53*CF54*CF55/2)</f>
        <v>26.554340932464232</v>
      </c>
      <c r="CG27" s="82">
        <f t="shared" ref="CG27:DD27" si="6">IF(+CG29*CG53*CG54*CG55/2&lt;0.0000000001,0.0000000001,+CG29*CG53*CG54*CG55/2)</f>
        <v>18.230650117213127</v>
      </c>
      <c r="CH27" s="82">
        <f t="shared" si="6"/>
        <v>11.966385813202292</v>
      </c>
      <c r="CI27" s="82">
        <f t="shared" si="6"/>
        <v>9.038506950158018</v>
      </c>
      <c r="CJ27" s="82">
        <f t="shared" si="6"/>
        <v>7.2348796706714973</v>
      </c>
      <c r="CK27" s="82">
        <f t="shared" si="6"/>
        <v>5.9790189341210995</v>
      </c>
      <c r="CL27" s="82">
        <f t="shared" si="6"/>
        <v>2.8425279859680619</v>
      </c>
      <c r="CM27" s="82">
        <f t="shared" si="6"/>
        <v>1.5593512252135429</v>
      </c>
      <c r="CN27" s="82">
        <f t="shared" si="6"/>
        <v>0.90714329175378849</v>
      </c>
      <c r="CO27" s="82">
        <f t="shared" si="6"/>
        <v>0.54497352351919959</v>
      </c>
      <c r="CP27" s="82">
        <f t="shared" si="6"/>
        <v>0.33411165895567774</v>
      </c>
      <c r="CQ27" s="82">
        <f t="shared" si="6"/>
        <v>0.20770895620059018</v>
      </c>
      <c r="CR27" s="82">
        <f t="shared" si="6"/>
        <v>0.13043085033586233</v>
      </c>
      <c r="CS27" s="82">
        <f t="shared" si="6"/>
        <v>8.2514456758057741E-2</v>
      </c>
      <c r="CT27" s="82">
        <f t="shared" si="6"/>
        <v>5.2487536544268701E-2</v>
      </c>
      <c r="CU27" s="82">
        <f t="shared" si="6"/>
        <v>3.351614360637728E-2</v>
      </c>
      <c r="CV27" s="82">
        <f t="shared" si="6"/>
        <v>2.1452202681989122E-2</v>
      </c>
      <c r="CW27" s="82">
        <f t="shared" si="6"/>
        <v>1.3742029253622083E-2</v>
      </c>
      <c r="CX27" s="82">
        <f t="shared" si="6"/>
        <v>8.7960015222766572E-3</v>
      </c>
      <c r="CY27" s="82">
        <f t="shared" si="6"/>
        <v>5.6156485622398354E-3</v>
      </c>
      <c r="CZ27" s="82">
        <f t="shared" si="6"/>
        <v>3.5689662985037302E-3</v>
      </c>
      <c r="DA27" s="82">
        <f t="shared" si="6"/>
        <v>2.2531474139958871E-3</v>
      </c>
      <c r="DB27" s="82">
        <f t="shared" si="6"/>
        <v>1.4098210052365336E-3</v>
      </c>
      <c r="DC27" s="82">
        <f t="shared" si="6"/>
        <v>8.722835735269441E-4</v>
      </c>
      <c r="DD27" s="82">
        <f t="shared" si="6"/>
        <v>5.3242550723207101E-4</v>
      </c>
      <c r="DE27" s="22">
        <f t="shared" ref="DE27:DW27" si="7">+DE29*DE53*DE54*DE55/2</f>
        <v>2.5519143254666255E-49</v>
      </c>
      <c r="DF27" s="22">
        <f t="shared" si="7"/>
        <v>2.2279696904395239E-19</v>
      </c>
      <c r="DG27" s="22">
        <f t="shared" si="7"/>
        <v>1.8452462159238743E-9</v>
      </c>
      <c r="DH27" s="22">
        <f t="shared" si="7"/>
        <v>1.0906860561183177E-4</v>
      </c>
      <c r="DI27" s="22">
        <f t="shared" si="7"/>
        <v>2.8219952874148115E-3</v>
      </c>
      <c r="DJ27" s="22">
        <f t="shared" si="7"/>
        <v>1.0812987270289457E-2</v>
      </c>
      <c r="DK27" s="22">
        <f t="shared" si="7"/>
        <v>2.0010719958727816E-2</v>
      </c>
      <c r="DL27" s="22">
        <f t="shared" si="7"/>
        <v>2.6696721823227201E-2</v>
      </c>
      <c r="DM27" s="22">
        <f t="shared" si="7"/>
        <v>3.234234697262723E-2</v>
      </c>
      <c r="DN27" s="22">
        <f t="shared" si="7"/>
        <v>3.351614360637728E-2</v>
      </c>
      <c r="DO27" s="22">
        <f t="shared" si="7"/>
        <v>3.3721906039112848E-2</v>
      </c>
      <c r="DP27" s="22">
        <f t="shared" si="7"/>
        <v>3.374016900390242E-2</v>
      </c>
      <c r="DQ27" s="22">
        <f t="shared" si="7"/>
        <v>3.3741645749356917E-2</v>
      </c>
      <c r="DR27" s="22">
        <f t="shared" si="7"/>
        <v>3.3741759079482639E-2</v>
      </c>
      <c r="DS27" s="22">
        <f t="shared" si="7"/>
        <v>3.3741767505185219E-2</v>
      </c>
      <c r="DT27" s="22">
        <f t="shared" si="7"/>
        <v>3.3741768118948356E-2</v>
      </c>
      <c r="DU27" s="22">
        <f t="shared" si="7"/>
        <v>3.3741768163047921E-2</v>
      </c>
      <c r="DV27" s="22">
        <f t="shared" si="7"/>
        <v>3.3741768166186417E-2</v>
      </c>
      <c r="DW27" s="22">
        <f t="shared" si="7"/>
        <v>3.3741768166186417E-2</v>
      </c>
    </row>
    <row r="28" spans="1:127" ht="21" x14ac:dyDescent="0.55000000000000004">
      <c r="A28" s="19"/>
      <c r="B28" s="20" t="s">
        <v>55</v>
      </c>
      <c r="C28" s="492" t="s">
        <v>53</v>
      </c>
      <c r="D28" s="493"/>
      <c r="E28" s="493"/>
      <c r="F28" s="291" t="s">
        <v>54</v>
      </c>
      <c r="G28" s="22">
        <f>+G29*G53*G55</f>
        <v>5.9790484695295323</v>
      </c>
      <c r="J28" s="22">
        <f t="shared" ref="J28:BU28" si="8">+J29*J53*J55</f>
        <v>4.0125315673570847E-2</v>
      </c>
      <c r="K28" s="22">
        <f t="shared" si="8"/>
        <v>3.9032532549185132E-174</v>
      </c>
      <c r="L28" s="22">
        <f t="shared" si="8"/>
        <v>0</v>
      </c>
      <c r="M28" s="22">
        <f t="shared" si="8"/>
        <v>0</v>
      </c>
      <c r="N28" s="22">
        <f t="shared" si="8"/>
        <v>0</v>
      </c>
      <c r="O28" s="22">
        <f t="shared" si="8"/>
        <v>0</v>
      </c>
      <c r="P28" s="22">
        <f t="shared" si="8"/>
        <v>0</v>
      </c>
      <c r="Q28" s="22">
        <f t="shared" si="8"/>
        <v>0</v>
      </c>
      <c r="R28" s="22">
        <f t="shared" si="8"/>
        <v>0</v>
      </c>
      <c r="S28" s="22">
        <f t="shared" si="8"/>
        <v>0</v>
      </c>
      <c r="T28" s="22">
        <f t="shared" si="8"/>
        <v>0</v>
      </c>
      <c r="U28" s="22">
        <f t="shared" si="8"/>
        <v>4.6183758869346628E-18</v>
      </c>
      <c r="V28" s="22">
        <f t="shared" si="8"/>
        <v>1.6907603698513359E-35</v>
      </c>
      <c r="W28" s="22">
        <f t="shared" si="8"/>
        <v>7.1472865608292779E-53</v>
      </c>
      <c r="X28" s="22">
        <f t="shared" si="8"/>
        <v>3.2046148238662492E-70</v>
      </c>
      <c r="Y28" s="22">
        <f t="shared" si="8"/>
        <v>1.4839680134190889E-87</v>
      </c>
      <c r="Z28" s="22">
        <f t="shared" si="8"/>
        <v>7.0135431815003842E-105</v>
      </c>
      <c r="AA28" s="22">
        <f t="shared" si="8"/>
        <v>3.3617665576117048E-122</v>
      </c>
      <c r="AB28" s="22">
        <f t="shared" si="8"/>
        <v>1.6280772112828768E-139</v>
      </c>
      <c r="AC28" s="22">
        <f t="shared" si="8"/>
        <v>7.9469799728748017E-157</v>
      </c>
      <c r="AD28" s="22">
        <f t="shared" si="8"/>
        <v>5.2688389411941532E-2</v>
      </c>
      <c r="AE28" s="22">
        <f t="shared" si="8"/>
        <v>6.9607411577751949E-4</v>
      </c>
      <c r="AF28" s="22">
        <f t="shared" si="8"/>
        <v>1.0617817567746305E-5</v>
      </c>
      <c r="AG28" s="22">
        <f t="shared" si="8"/>
        <v>1.7178441330428069E-7</v>
      </c>
      <c r="AH28" s="22">
        <f t="shared" si="8"/>
        <v>2.8704077826516328E-9</v>
      </c>
      <c r="AI28" s="22">
        <f t="shared" si="8"/>
        <v>4.8951535294759075E-11</v>
      </c>
      <c r="AJ28" s="22">
        <f t="shared" si="8"/>
        <v>8.4665290416179385E-13</v>
      </c>
      <c r="AK28" s="22">
        <f t="shared" si="8"/>
        <v>1.4795218054280039E-14</v>
      </c>
      <c r="AL28" s="22">
        <f t="shared" si="8"/>
        <v>2.6058936722529568E-16</v>
      </c>
      <c r="AM28" s="22">
        <f t="shared" si="8"/>
        <v>4.6183758869346628E-18</v>
      </c>
      <c r="AN28" s="22">
        <f t="shared" si="8"/>
        <v>6.9607411577751949E-4</v>
      </c>
      <c r="AO28" s="22">
        <f t="shared" si="8"/>
        <v>1.0632864228103979E-3</v>
      </c>
      <c r="AP28" s="22">
        <f t="shared" si="8"/>
        <v>1.6264740492566445E-3</v>
      </c>
      <c r="AQ28" s="22">
        <f t="shared" si="8"/>
        <v>2.4918100964243474E-3</v>
      </c>
      <c r="AR28" s="22">
        <f t="shared" si="8"/>
        <v>3.8241511715004163E-3</v>
      </c>
      <c r="AS28" s="22">
        <f t="shared" si="8"/>
        <v>5.8803694363746689E-3</v>
      </c>
      <c r="AT28" s="22">
        <f t="shared" si="8"/>
        <v>9.0623510764584452E-3</v>
      </c>
      <c r="AU28" s="22">
        <f t="shared" si="8"/>
        <v>1.4001908045731098E-2</v>
      </c>
      <c r="AV28" s="22">
        <f t="shared" si="8"/>
        <v>2.1698086823189067E-2</v>
      </c>
      <c r="AW28" s="22">
        <f t="shared" si="8"/>
        <v>3.3741768166425032E-2</v>
      </c>
      <c r="AX28" s="22">
        <f t="shared" si="8"/>
        <v>3.3741768166425032E-2</v>
      </c>
      <c r="AY28" s="22">
        <f t="shared" si="8"/>
        <v>3.5272486262440235E-2</v>
      </c>
      <c r="AZ28" s="22">
        <f t="shared" si="8"/>
        <v>3.687419707862627E-2</v>
      </c>
      <c r="BA28" s="22">
        <f t="shared" si="8"/>
        <v>3.8550292296078328E-2</v>
      </c>
      <c r="BB28" s="22">
        <f t="shared" si="8"/>
        <v>4.0304332284512343E-2</v>
      </c>
      <c r="BC28" s="22">
        <f t="shared" si="8"/>
        <v>4.2140054961986952E-2</v>
      </c>
      <c r="BD28" s="22">
        <f t="shared" si="8"/>
        <v>4.4061385154946314E-2</v>
      </c>
      <c r="BE28" s="22">
        <f t="shared" si="8"/>
        <v>4.6072444489586008E-2</v>
      </c>
      <c r="BF28" s="22">
        <f t="shared" si="8"/>
        <v>4.8177561847691064E-2</v>
      </c>
      <c r="BG28" s="22">
        <f t="shared" si="8"/>
        <v>5.0381284422411653E-2</v>
      </c>
      <c r="BH28" s="22">
        <f t="shared" si="8"/>
        <v>5.2688389411941532E-2</v>
      </c>
      <c r="BI28" s="22">
        <f t="shared" si="8"/>
        <v>3.7702728169181125E-2</v>
      </c>
      <c r="BJ28" s="22">
        <f t="shared" si="8"/>
        <v>3.7870704096843413E-2</v>
      </c>
      <c r="BK28" s="22">
        <f t="shared" si="8"/>
        <v>3.8039444879297009E-2</v>
      </c>
      <c r="BL28" s="22">
        <f t="shared" si="8"/>
        <v>3.8208954101862279E-2</v>
      </c>
      <c r="BM28" s="22">
        <f t="shared" si="8"/>
        <v>3.8379235367335451E-2</v>
      </c>
      <c r="BN28" s="22">
        <f t="shared" si="8"/>
        <v>3.8550292296078328E-2</v>
      </c>
      <c r="BO28" s="22">
        <f t="shared" si="8"/>
        <v>3.8722128526108471E-2</v>
      </c>
      <c r="BP28" s="22">
        <f t="shared" si="8"/>
        <v>3.8894747713190111E-2</v>
      </c>
      <c r="BQ28" s="22">
        <f t="shared" si="8"/>
        <v>3.9068153530925312E-2</v>
      </c>
      <c r="BR28" s="22">
        <f t="shared" si="8"/>
        <v>3.924234967084568E-2</v>
      </c>
      <c r="BS28" s="22">
        <f t="shared" si="8"/>
        <v>3.9417339842504749E-2</v>
      </c>
      <c r="BT28" s="22">
        <f t="shared" si="8"/>
        <v>3.9593127773570512E-2</v>
      </c>
      <c r="BU28" s="22">
        <f t="shared" si="8"/>
        <v>3.9769717209919009E-2</v>
      </c>
      <c r="BV28" s="22">
        <f t="shared" ref="BV28:DW28" si="9">+BV29*BV53*BV55</f>
        <v>3.9947111915727918E-2</v>
      </c>
      <c r="BW28" s="22">
        <f t="shared" si="9"/>
        <v>4.0125315673570847E-2</v>
      </c>
      <c r="BX28" s="22">
        <f t="shared" si="9"/>
        <v>4.0304332284512343E-2</v>
      </c>
      <c r="BY28" s="22">
        <f t="shared" si="9"/>
        <v>4.048416556820307E-2</v>
      </c>
      <c r="BZ28" s="22">
        <f t="shared" si="9"/>
        <v>4.0664819362975842E-2</v>
      </c>
      <c r="CA28" s="22">
        <f t="shared" si="9"/>
        <v>4.0846297525941884E-2</v>
      </c>
      <c r="CB28" s="22">
        <f t="shared" si="9"/>
        <v>4.1028603933087923E-2</v>
      </c>
      <c r="CC28" s="22">
        <f t="shared" si="9"/>
        <v>4.1211742479373606E-2</v>
      </c>
      <c r="CD28" s="22">
        <f t="shared" si="9"/>
        <v>4.0125315673570847E-2</v>
      </c>
      <c r="CE28" s="22">
        <f t="shared" si="9"/>
        <v>73.352212175024562</v>
      </c>
      <c r="CF28" s="22">
        <f t="shared" si="9"/>
        <v>26.554398405234082</v>
      </c>
      <c r="CG28" s="22">
        <f t="shared" si="9"/>
        <v>18.230693426606816</v>
      </c>
      <c r="CH28" s="22">
        <f t="shared" si="9"/>
        <v>11.966420024921844</v>
      </c>
      <c r="CI28" s="22">
        <f t="shared" si="9"/>
        <v>9.0385380034653195</v>
      </c>
      <c r="CJ28" s="22">
        <f t="shared" si="9"/>
        <v>7.2349094976598884</v>
      </c>
      <c r="CK28" s="22">
        <f t="shared" si="9"/>
        <v>5.9790484695295323</v>
      </c>
      <c r="CL28" s="22">
        <f t="shared" si="9"/>
        <v>2.842561919298868</v>
      </c>
      <c r="CM28" s="22">
        <f t="shared" si="9"/>
        <v>1.5593946097995137</v>
      </c>
      <c r="CN28" s="22">
        <f t="shared" si="9"/>
        <v>0.90720002741080907</v>
      </c>
      <c r="CO28" s="22">
        <f t="shared" si="9"/>
        <v>0.5450474382521413</v>
      </c>
      <c r="CP28" s="22">
        <f t="shared" si="9"/>
        <v>0.33420647706205242</v>
      </c>
      <c r="CQ28" s="22">
        <f t="shared" si="9"/>
        <v>0.20782798983753226</v>
      </c>
      <c r="CR28" s="22">
        <f t="shared" si="9"/>
        <v>0.13057656788592245</v>
      </c>
      <c r="CS28" s="22">
        <f t="shared" si="9"/>
        <v>8.268801845134402E-2</v>
      </c>
      <c r="CT28" s="22">
        <f t="shared" si="9"/>
        <v>5.2688389411941532E-2</v>
      </c>
      <c r="CU28" s="22">
        <f t="shared" si="9"/>
        <v>3.3741768166425032E-2</v>
      </c>
      <c r="CV28" s="22">
        <f t="shared" si="9"/>
        <v>2.1698086823189067E-2</v>
      </c>
      <c r="CW28" s="22">
        <f t="shared" si="9"/>
        <v>1.4001908045731098E-2</v>
      </c>
      <c r="CX28" s="22">
        <f t="shared" si="9"/>
        <v>9.0623510764584452E-3</v>
      </c>
      <c r="CY28" s="22">
        <f t="shared" si="9"/>
        <v>5.8803694363746689E-3</v>
      </c>
      <c r="CZ28" s="22">
        <f t="shared" si="9"/>
        <v>3.8241511715004163E-3</v>
      </c>
      <c r="DA28" s="22">
        <f t="shared" si="9"/>
        <v>2.4918100964243474E-3</v>
      </c>
      <c r="DB28" s="22">
        <f t="shared" si="9"/>
        <v>1.6264740492566445E-3</v>
      </c>
      <c r="DC28" s="22">
        <f t="shared" si="9"/>
        <v>1.0632864228103979E-3</v>
      </c>
      <c r="DD28" s="22">
        <f t="shared" si="9"/>
        <v>6.9607411577751949E-4</v>
      </c>
      <c r="DE28" s="22">
        <f t="shared" si="9"/>
        <v>3.3741768166425032E-2</v>
      </c>
      <c r="DF28" s="22">
        <f t="shared" si="9"/>
        <v>3.3741768166425032E-2</v>
      </c>
      <c r="DG28" s="22">
        <f t="shared" si="9"/>
        <v>3.3741768166425032E-2</v>
      </c>
      <c r="DH28" s="22">
        <f t="shared" si="9"/>
        <v>3.3741768166425032E-2</v>
      </c>
      <c r="DI28" s="22">
        <f t="shared" si="9"/>
        <v>3.3741768166425032E-2</v>
      </c>
      <c r="DJ28" s="22">
        <f t="shared" si="9"/>
        <v>3.3741768166425032E-2</v>
      </c>
      <c r="DK28" s="22">
        <f t="shared" si="9"/>
        <v>3.3741768166425032E-2</v>
      </c>
      <c r="DL28" s="22">
        <f t="shared" si="9"/>
        <v>3.3741768166425032E-2</v>
      </c>
      <c r="DM28" s="22">
        <f t="shared" si="9"/>
        <v>3.3741768166425032E-2</v>
      </c>
      <c r="DN28" s="22">
        <f t="shared" si="9"/>
        <v>3.3741768166425032E-2</v>
      </c>
      <c r="DO28" s="22">
        <f t="shared" si="9"/>
        <v>3.3741768166425032E-2</v>
      </c>
      <c r="DP28" s="22">
        <f t="shared" si="9"/>
        <v>3.3741768166425032E-2</v>
      </c>
      <c r="DQ28" s="22">
        <f t="shared" si="9"/>
        <v>3.3741768166425032E-2</v>
      </c>
      <c r="DR28" s="22">
        <f t="shared" si="9"/>
        <v>3.3741768166425032E-2</v>
      </c>
      <c r="DS28" s="22">
        <f t="shared" si="9"/>
        <v>3.3741768166425032E-2</v>
      </c>
      <c r="DT28" s="22">
        <f t="shared" si="9"/>
        <v>3.3741768166425032E-2</v>
      </c>
      <c r="DU28" s="22">
        <f t="shared" si="9"/>
        <v>3.3741768166425032E-2</v>
      </c>
      <c r="DV28" s="22">
        <f t="shared" si="9"/>
        <v>3.3741768166425032E-2</v>
      </c>
      <c r="DW28" s="22">
        <f t="shared" si="9"/>
        <v>3.3741768166425032E-2</v>
      </c>
    </row>
    <row r="29" spans="1:127" ht="18" x14ac:dyDescent="0.2">
      <c r="A29" s="16">
        <f>入力シート_1・2・ジクロロエチレン!Q9</f>
        <v>100</v>
      </c>
      <c r="B29" s="23" t="s">
        <v>56</v>
      </c>
      <c r="C29" s="492" t="s">
        <v>57</v>
      </c>
      <c r="D29" s="493"/>
      <c r="E29" s="493"/>
      <c r="F29" s="1" t="s">
        <v>54</v>
      </c>
      <c r="G29" s="72">
        <f>IF(A29="",1,A29)</f>
        <v>100</v>
      </c>
      <c r="J29" s="51">
        <f t="shared" ref="J29:J32" si="10">G29</f>
        <v>100</v>
      </c>
      <c r="K29" s="50">
        <f t="shared" ref="K29:N29" si="11">+J29</f>
        <v>100</v>
      </c>
      <c r="L29" s="50">
        <f t="shared" si="11"/>
        <v>100</v>
      </c>
      <c r="M29" s="50">
        <f t="shared" si="11"/>
        <v>100</v>
      </c>
      <c r="N29" s="50">
        <f t="shared" si="11"/>
        <v>100</v>
      </c>
      <c r="O29" s="50">
        <f>+J29</f>
        <v>100</v>
      </c>
      <c r="P29" s="50">
        <f>+K29</f>
        <v>100</v>
      </c>
      <c r="Q29" s="50">
        <f>+L29</f>
        <v>100</v>
      </c>
      <c r="R29" s="50">
        <f>+L29</f>
        <v>100</v>
      </c>
      <c r="S29" s="50">
        <f>+M29</f>
        <v>100</v>
      </c>
      <c r="T29" s="50">
        <f>+N29</f>
        <v>100</v>
      </c>
      <c r="U29" s="50">
        <f>G29</f>
        <v>100</v>
      </c>
      <c r="V29" s="50">
        <f>+U29</f>
        <v>100</v>
      </c>
      <c r="W29" s="50">
        <f t="shared" ref="W29:AG29" si="12">+V29</f>
        <v>100</v>
      </c>
      <c r="X29" s="50">
        <f t="shared" si="12"/>
        <v>100</v>
      </c>
      <c r="Y29" s="50">
        <f t="shared" si="12"/>
        <v>100</v>
      </c>
      <c r="Z29" s="50">
        <f t="shared" si="12"/>
        <v>100</v>
      </c>
      <c r="AA29" s="50">
        <f t="shared" si="12"/>
        <v>100</v>
      </c>
      <c r="AB29" s="50">
        <f t="shared" si="12"/>
        <v>100</v>
      </c>
      <c r="AC29" s="50">
        <f t="shared" si="12"/>
        <v>100</v>
      </c>
      <c r="AD29" s="50">
        <f t="shared" si="12"/>
        <v>100</v>
      </c>
      <c r="AE29" s="50">
        <f t="shared" si="12"/>
        <v>100</v>
      </c>
      <c r="AF29" s="50">
        <f t="shared" si="12"/>
        <v>100</v>
      </c>
      <c r="AG29" s="50">
        <f t="shared" si="12"/>
        <v>100</v>
      </c>
      <c r="AH29" s="50">
        <f>+AC29</f>
        <v>100</v>
      </c>
      <c r="AI29" s="50">
        <f>+AD29</f>
        <v>100</v>
      </c>
      <c r="AJ29" s="50">
        <f>+AE29</f>
        <v>100</v>
      </c>
      <c r="AK29" s="50">
        <f>+AE29</f>
        <v>100</v>
      </c>
      <c r="AL29" s="50">
        <f>+AF29</f>
        <v>100</v>
      </c>
      <c r="AM29" s="50">
        <f>+AG29</f>
        <v>100</v>
      </c>
      <c r="AN29" s="50">
        <f t="shared" ref="AN29:BF29" si="13">+AM29</f>
        <v>100</v>
      </c>
      <c r="AO29" s="50">
        <f t="shared" si="13"/>
        <v>100</v>
      </c>
      <c r="AP29" s="50">
        <f t="shared" si="13"/>
        <v>100</v>
      </c>
      <c r="AQ29" s="50">
        <f t="shared" si="13"/>
        <v>100</v>
      </c>
      <c r="AR29" s="50">
        <f t="shared" si="13"/>
        <v>100</v>
      </c>
      <c r="AS29" s="50">
        <f t="shared" si="13"/>
        <v>100</v>
      </c>
      <c r="AT29" s="50">
        <f t="shared" si="13"/>
        <v>100</v>
      </c>
      <c r="AU29" s="50">
        <f t="shared" si="13"/>
        <v>100</v>
      </c>
      <c r="AV29" s="50">
        <f t="shared" si="13"/>
        <v>100</v>
      </c>
      <c r="AW29" s="50">
        <f t="shared" si="13"/>
        <v>100</v>
      </c>
      <c r="AX29" s="50">
        <f t="shared" si="13"/>
        <v>100</v>
      </c>
      <c r="AY29" s="50">
        <f t="shared" si="13"/>
        <v>100</v>
      </c>
      <c r="AZ29" s="50">
        <f t="shared" si="13"/>
        <v>100</v>
      </c>
      <c r="BA29" s="50">
        <f t="shared" si="13"/>
        <v>100</v>
      </c>
      <c r="BB29" s="50">
        <f t="shared" si="13"/>
        <v>100</v>
      </c>
      <c r="BC29" s="50">
        <f t="shared" si="13"/>
        <v>100</v>
      </c>
      <c r="BD29" s="50">
        <f t="shared" si="13"/>
        <v>100</v>
      </c>
      <c r="BE29" s="50">
        <f t="shared" si="13"/>
        <v>100</v>
      </c>
      <c r="BF29" s="50">
        <f t="shared" si="13"/>
        <v>100</v>
      </c>
      <c r="BG29" s="50">
        <f t="shared" ref="BG29" si="14">+BE29</f>
        <v>100</v>
      </c>
      <c r="BH29" s="50">
        <f>+BF29</f>
        <v>100</v>
      </c>
      <c r="BI29" s="50">
        <f t="shared" ref="BI29:BJ29" si="15">+BH29</f>
        <v>100</v>
      </c>
      <c r="BJ29" s="50">
        <f t="shared" si="15"/>
        <v>100</v>
      </c>
      <c r="BK29" s="50">
        <f t="shared" ref="BK29" si="16">+AZ29</f>
        <v>100</v>
      </c>
      <c r="BL29" s="50">
        <f t="shared" ref="BL29:BO29" si="17">+BK29</f>
        <v>100</v>
      </c>
      <c r="BM29" s="50">
        <f t="shared" si="17"/>
        <v>100</v>
      </c>
      <c r="BN29" s="50">
        <f t="shared" si="17"/>
        <v>100</v>
      </c>
      <c r="BO29" s="50">
        <f t="shared" si="17"/>
        <v>100</v>
      </c>
      <c r="BP29" s="50">
        <f t="shared" ref="BP29" si="18">+BE29</f>
        <v>100</v>
      </c>
      <c r="BQ29" s="50">
        <f t="shared" ref="BQ29:BT29" si="19">+BP29</f>
        <v>100</v>
      </c>
      <c r="BR29" s="50">
        <f t="shared" si="19"/>
        <v>100</v>
      </c>
      <c r="BS29" s="50">
        <f t="shared" si="19"/>
        <v>100</v>
      </c>
      <c r="BT29" s="50">
        <f t="shared" si="19"/>
        <v>100</v>
      </c>
      <c r="BU29" s="50">
        <f t="shared" ref="BU29" si="20">+BJ29</f>
        <v>100</v>
      </c>
      <c r="BV29" s="50">
        <f t="shared" ref="BV29" si="21">+BU29</f>
        <v>100</v>
      </c>
      <c r="BW29" s="50">
        <f t="shared" ref="BW29:BX29" si="22">+BU29</f>
        <v>100</v>
      </c>
      <c r="BX29" s="50">
        <f t="shared" si="22"/>
        <v>100</v>
      </c>
      <c r="BY29" s="50">
        <f t="shared" ref="BY29:CB29" si="23">+BX29</f>
        <v>100</v>
      </c>
      <c r="BZ29" s="50">
        <f t="shared" si="23"/>
        <v>100</v>
      </c>
      <c r="CA29" s="50">
        <f t="shared" si="23"/>
        <v>100</v>
      </c>
      <c r="CB29" s="50">
        <f t="shared" si="23"/>
        <v>100</v>
      </c>
      <c r="CC29" s="50">
        <f>+CA29</f>
        <v>100</v>
      </c>
      <c r="CD29" s="50">
        <f>+CB29</f>
        <v>100</v>
      </c>
      <c r="CE29" s="50">
        <f t="shared" ref="CE29" si="24">+CD29</f>
        <v>100</v>
      </c>
      <c r="CF29" s="50">
        <f>+BA29</f>
        <v>100</v>
      </c>
      <c r="CG29" s="50">
        <f>+BA29</f>
        <v>100</v>
      </c>
      <c r="CH29" s="50">
        <f t="shared" ref="CH29:CQ29" si="25">+BA29</f>
        <v>100</v>
      </c>
      <c r="CI29" s="50">
        <f t="shared" si="25"/>
        <v>100</v>
      </c>
      <c r="CJ29" s="50">
        <f t="shared" si="25"/>
        <v>100</v>
      </c>
      <c r="CK29" s="50">
        <f t="shared" si="25"/>
        <v>100</v>
      </c>
      <c r="CL29" s="50">
        <f t="shared" si="25"/>
        <v>100</v>
      </c>
      <c r="CM29" s="50">
        <f t="shared" si="25"/>
        <v>100</v>
      </c>
      <c r="CN29" s="50">
        <f t="shared" si="25"/>
        <v>100</v>
      </c>
      <c r="CO29" s="50">
        <f t="shared" si="25"/>
        <v>100</v>
      </c>
      <c r="CP29" s="50">
        <f t="shared" si="25"/>
        <v>100</v>
      </c>
      <c r="CQ29" s="50">
        <f t="shared" si="25"/>
        <v>100</v>
      </c>
      <c r="CR29" s="50">
        <f>+BU29</f>
        <v>100</v>
      </c>
      <c r="CS29" s="50">
        <f>+BV29</f>
        <v>100</v>
      </c>
      <c r="CT29" s="50">
        <f t="shared" ref="CT29:CU29" si="26">+BX29</f>
        <v>100</v>
      </c>
      <c r="CU29" s="50">
        <f t="shared" si="26"/>
        <v>100</v>
      </c>
      <c r="CV29" s="50">
        <f>+BU29</f>
        <v>100</v>
      </c>
      <c r="CW29" s="50">
        <f>+BV29</f>
        <v>100</v>
      </c>
      <c r="CX29" s="50">
        <f>+BX29</f>
        <v>100</v>
      </c>
      <c r="CY29" s="50">
        <f>+BY29</f>
        <v>100</v>
      </c>
      <c r="CZ29" s="50">
        <f>+BZ29</f>
        <v>100</v>
      </c>
      <c r="DA29" s="50">
        <f>+CA29</f>
        <v>100</v>
      </c>
      <c r="DB29" s="50">
        <f>+CB29</f>
        <v>100</v>
      </c>
      <c r="DC29" s="50">
        <f t="shared" ref="DC29:DD29" si="27">+CD29</f>
        <v>100</v>
      </c>
      <c r="DD29" s="50">
        <f t="shared" si="27"/>
        <v>100</v>
      </c>
      <c r="DE29" s="50">
        <f t="shared" ref="DE29" si="28">+CE29</f>
        <v>100</v>
      </c>
      <c r="DF29" s="50">
        <f t="shared" ref="DF29" si="29">+BU29</f>
        <v>100</v>
      </c>
      <c r="DG29" s="50">
        <f t="shared" ref="DG29:DO32" si="30">+DF29</f>
        <v>100</v>
      </c>
      <c r="DH29" s="50">
        <f t="shared" si="30"/>
        <v>100</v>
      </c>
      <c r="DI29" s="50">
        <f t="shared" si="30"/>
        <v>100</v>
      </c>
      <c r="DJ29" s="50">
        <f t="shared" si="30"/>
        <v>100</v>
      </c>
      <c r="DK29" s="50">
        <f t="shared" si="30"/>
        <v>100</v>
      </c>
      <c r="DL29" s="50">
        <f t="shared" si="30"/>
        <v>100</v>
      </c>
      <c r="DM29" s="50">
        <f t="shared" si="30"/>
        <v>100</v>
      </c>
      <c r="DN29" s="50">
        <f t="shared" si="30"/>
        <v>100</v>
      </c>
      <c r="DO29" s="50">
        <f t="shared" ref="DO29" si="31">+DE29</f>
        <v>100</v>
      </c>
      <c r="DP29" s="50">
        <f t="shared" ref="DP29:DW42" si="32">+DO29</f>
        <v>100</v>
      </c>
      <c r="DQ29" s="50">
        <f t="shared" si="32"/>
        <v>100</v>
      </c>
      <c r="DR29" s="50">
        <f t="shared" si="32"/>
        <v>100</v>
      </c>
      <c r="DS29" s="50">
        <f t="shared" si="32"/>
        <v>100</v>
      </c>
      <c r="DT29" s="50">
        <f t="shared" si="32"/>
        <v>100</v>
      </c>
      <c r="DU29" s="50">
        <f t="shared" si="32"/>
        <v>100</v>
      </c>
      <c r="DV29" s="50">
        <f t="shared" si="32"/>
        <v>100</v>
      </c>
      <c r="DW29" s="50">
        <f>+DV29</f>
        <v>100</v>
      </c>
    </row>
    <row r="30" spans="1:127" ht="18" x14ac:dyDescent="0.2">
      <c r="A30" s="16"/>
      <c r="B30" s="23" t="s">
        <v>58</v>
      </c>
      <c r="C30" s="494" t="s">
        <v>59</v>
      </c>
      <c r="D30" s="495"/>
      <c r="E30" s="492"/>
      <c r="F30" s="1" t="s">
        <v>60</v>
      </c>
      <c r="G30" s="24">
        <f>IF(A30="",100,A30)</f>
        <v>100</v>
      </c>
      <c r="I30">
        <v>1</v>
      </c>
      <c r="J30" s="49">
        <f>IF(C24="&gt;1,000,000",1800000,C24)</f>
        <v>1061</v>
      </c>
      <c r="K30" s="49">
        <v>100000</v>
      </c>
      <c r="L30" s="49">
        <f>+K30+100000</f>
        <v>200000</v>
      </c>
      <c r="M30" s="49">
        <f t="shared" ref="M30:T30" si="33">+L30+100000</f>
        <v>300000</v>
      </c>
      <c r="N30" s="49">
        <f t="shared" si="33"/>
        <v>400000</v>
      </c>
      <c r="O30" s="49">
        <f t="shared" si="33"/>
        <v>500000</v>
      </c>
      <c r="P30" s="49">
        <f t="shared" si="33"/>
        <v>600000</v>
      </c>
      <c r="Q30" s="49">
        <f t="shared" si="33"/>
        <v>700000</v>
      </c>
      <c r="R30" s="49">
        <f t="shared" si="33"/>
        <v>800000</v>
      </c>
      <c r="S30" s="49">
        <f t="shared" si="33"/>
        <v>900000</v>
      </c>
      <c r="T30" s="49">
        <f t="shared" si="33"/>
        <v>1000000</v>
      </c>
      <c r="U30" s="49">
        <f>+$K$23-100000+10000</f>
        <v>10000</v>
      </c>
      <c r="V30" s="49">
        <f>+U30+10000</f>
        <v>20000</v>
      </c>
      <c r="W30" s="49">
        <f t="shared" ref="W30:AC30" si="34">+V30+10000</f>
        <v>30000</v>
      </c>
      <c r="X30" s="49">
        <f t="shared" si="34"/>
        <v>40000</v>
      </c>
      <c r="Y30" s="49">
        <f t="shared" si="34"/>
        <v>50000</v>
      </c>
      <c r="Z30" s="49">
        <f t="shared" si="34"/>
        <v>60000</v>
      </c>
      <c r="AA30" s="49">
        <f t="shared" si="34"/>
        <v>70000</v>
      </c>
      <c r="AB30" s="49">
        <f t="shared" si="34"/>
        <v>80000</v>
      </c>
      <c r="AC30" s="49">
        <f t="shared" si="34"/>
        <v>90000</v>
      </c>
      <c r="AD30" s="265">
        <f>+$U$23-10000+1000</f>
        <v>1000</v>
      </c>
      <c r="AE30" s="49">
        <f>+AD30+1000</f>
        <v>2000</v>
      </c>
      <c r="AF30" s="49">
        <f t="shared" ref="AF30:AM30" si="35">+AE30+1000</f>
        <v>3000</v>
      </c>
      <c r="AG30" s="49">
        <f t="shared" si="35"/>
        <v>4000</v>
      </c>
      <c r="AH30" s="49">
        <f t="shared" si="35"/>
        <v>5000</v>
      </c>
      <c r="AI30" s="49">
        <f t="shared" si="35"/>
        <v>6000</v>
      </c>
      <c r="AJ30" s="49">
        <f t="shared" si="35"/>
        <v>7000</v>
      </c>
      <c r="AK30" s="49">
        <f t="shared" si="35"/>
        <v>8000</v>
      </c>
      <c r="AL30" s="49">
        <f t="shared" si="35"/>
        <v>9000</v>
      </c>
      <c r="AM30" s="49">
        <f t="shared" si="35"/>
        <v>10000</v>
      </c>
      <c r="AN30" s="59">
        <f>+AD23</f>
        <v>2000</v>
      </c>
      <c r="AO30" s="49">
        <f>+AN30-100</f>
        <v>1900</v>
      </c>
      <c r="AP30" s="49">
        <f t="shared" ref="AP30:AW30" si="36">+AO30-100</f>
        <v>1800</v>
      </c>
      <c r="AQ30" s="49">
        <f t="shared" si="36"/>
        <v>1700</v>
      </c>
      <c r="AR30" s="49">
        <f t="shared" si="36"/>
        <v>1600</v>
      </c>
      <c r="AS30" s="49">
        <f t="shared" si="36"/>
        <v>1500</v>
      </c>
      <c r="AT30" s="49">
        <f t="shared" si="36"/>
        <v>1400</v>
      </c>
      <c r="AU30" s="49">
        <f t="shared" si="36"/>
        <v>1300</v>
      </c>
      <c r="AV30" s="49">
        <f t="shared" si="36"/>
        <v>1200</v>
      </c>
      <c r="AW30" s="49">
        <f t="shared" si="36"/>
        <v>1100</v>
      </c>
      <c r="AX30" s="59">
        <f>AN23</f>
        <v>1100</v>
      </c>
      <c r="AY30" s="49">
        <f>+AX30-10</f>
        <v>1090</v>
      </c>
      <c r="AZ30" s="49">
        <f t="shared" ref="AZ30:BG30" si="37">+AY30-10</f>
        <v>1080</v>
      </c>
      <c r="BA30" s="49">
        <f t="shared" si="37"/>
        <v>1070</v>
      </c>
      <c r="BB30" s="49">
        <f t="shared" si="37"/>
        <v>1060</v>
      </c>
      <c r="BC30" s="49">
        <f t="shared" si="37"/>
        <v>1050</v>
      </c>
      <c r="BD30" s="49">
        <f t="shared" si="37"/>
        <v>1040</v>
      </c>
      <c r="BE30" s="49">
        <f t="shared" si="37"/>
        <v>1030</v>
      </c>
      <c r="BF30" s="49">
        <f t="shared" si="37"/>
        <v>1020</v>
      </c>
      <c r="BG30" s="49">
        <f t="shared" si="37"/>
        <v>1010</v>
      </c>
      <c r="BH30" s="49">
        <f>IF(BG30=10,1,+BG30-10)</f>
        <v>1000</v>
      </c>
      <c r="BI30" s="59">
        <f>AX23+5</f>
        <v>1075</v>
      </c>
      <c r="BJ30" s="49">
        <f>IF(+BI30-1&gt;0,+BI30-1,0.1)</f>
        <v>1074</v>
      </c>
      <c r="BK30" s="49">
        <f t="shared" ref="BK30:CC30" si="38">IF(+BJ30-1&gt;0,+BJ30-1,0.1)</f>
        <v>1073</v>
      </c>
      <c r="BL30" s="49">
        <f t="shared" si="38"/>
        <v>1072</v>
      </c>
      <c r="BM30" s="49">
        <f t="shared" si="38"/>
        <v>1071</v>
      </c>
      <c r="BN30" s="49">
        <f t="shared" si="38"/>
        <v>1070</v>
      </c>
      <c r="BO30" s="49">
        <f t="shared" si="38"/>
        <v>1069</v>
      </c>
      <c r="BP30" s="49">
        <f t="shared" si="38"/>
        <v>1068</v>
      </c>
      <c r="BQ30" s="49">
        <f t="shared" si="38"/>
        <v>1067</v>
      </c>
      <c r="BR30" s="49">
        <f t="shared" si="38"/>
        <v>1066</v>
      </c>
      <c r="BS30" s="49">
        <f t="shared" si="38"/>
        <v>1065</v>
      </c>
      <c r="BT30" s="49">
        <f t="shared" si="38"/>
        <v>1064</v>
      </c>
      <c r="BU30" s="49">
        <f t="shared" si="38"/>
        <v>1063</v>
      </c>
      <c r="BV30" s="49">
        <f t="shared" si="38"/>
        <v>1062</v>
      </c>
      <c r="BW30" s="49">
        <f t="shared" si="38"/>
        <v>1061</v>
      </c>
      <c r="BX30" s="49">
        <f t="shared" si="38"/>
        <v>1060</v>
      </c>
      <c r="BY30" s="49">
        <f t="shared" si="38"/>
        <v>1059</v>
      </c>
      <c r="BZ30" s="49">
        <f t="shared" si="38"/>
        <v>1058</v>
      </c>
      <c r="CA30" s="49">
        <f t="shared" si="38"/>
        <v>1057</v>
      </c>
      <c r="CB30" s="49">
        <f t="shared" si="38"/>
        <v>1056</v>
      </c>
      <c r="CC30" s="49">
        <f t="shared" si="38"/>
        <v>1055</v>
      </c>
      <c r="CD30" s="73">
        <f>+BI23</f>
        <v>1061</v>
      </c>
      <c r="CE30" s="59">
        <v>1</v>
      </c>
      <c r="CF30" s="70">
        <f>+$CE$21*CF22*($CE$19/20)</f>
        <v>10</v>
      </c>
      <c r="CG30" s="70">
        <f t="shared" ref="CG30:DD30" si="39">+$CE$21*CG22*($CE$19/20)</f>
        <v>20</v>
      </c>
      <c r="CH30" s="70">
        <f t="shared" si="39"/>
        <v>40</v>
      </c>
      <c r="CI30" s="70">
        <f t="shared" si="39"/>
        <v>60</v>
      </c>
      <c r="CJ30" s="70">
        <f t="shared" si="39"/>
        <v>80</v>
      </c>
      <c r="CK30" s="70">
        <f t="shared" si="39"/>
        <v>100</v>
      </c>
      <c r="CL30" s="70">
        <f t="shared" si="39"/>
        <v>200</v>
      </c>
      <c r="CM30" s="70">
        <f t="shared" si="39"/>
        <v>300</v>
      </c>
      <c r="CN30" s="70">
        <f t="shared" si="39"/>
        <v>400</v>
      </c>
      <c r="CO30" s="70">
        <f t="shared" si="39"/>
        <v>500</v>
      </c>
      <c r="CP30" s="70">
        <f t="shared" si="39"/>
        <v>600</v>
      </c>
      <c r="CQ30" s="70">
        <f t="shared" si="39"/>
        <v>700</v>
      </c>
      <c r="CR30" s="70">
        <f t="shared" si="39"/>
        <v>800</v>
      </c>
      <c r="CS30" s="70">
        <f t="shared" si="39"/>
        <v>900</v>
      </c>
      <c r="CT30" s="70">
        <f t="shared" si="39"/>
        <v>1000</v>
      </c>
      <c r="CU30" s="70">
        <f t="shared" si="39"/>
        <v>1100</v>
      </c>
      <c r="CV30" s="70">
        <f t="shared" si="39"/>
        <v>1200</v>
      </c>
      <c r="CW30" s="70">
        <f t="shared" si="39"/>
        <v>1300</v>
      </c>
      <c r="CX30" s="70">
        <f t="shared" si="39"/>
        <v>1400</v>
      </c>
      <c r="CY30" s="70">
        <f t="shared" si="39"/>
        <v>1500</v>
      </c>
      <c r="CZ30" s="70">
        <f t="shared" si="39"/>
        <v>1600</v>
      </c>
      <c r="DA30" s="70">
        <f t="shared" si="39"/>
        <v>1700</v>
      </c>
      <c r="DB30" s="70">
        <f t="shared" si="39"/>
        <v>1800</v>
      </c>
      <c r="DC30" s="70">
        <f t="shared" si="39"/>
        <v>1900</v>
      </c>
      <c r="DD30" s="70">
        <f t="shared" si="39"/>
        <v>2000</v>
      </c>
      <c r="DE30" s="49">
        <f>入力シート_1・2・ジクロロエチレン!W3</f>
        <v>1100</v>
      </c>
      <c r="DF30" s="49">
        <f>+DE30</f>
        <v>1100</v>
      </c>
      <c r="DG30" s="49">
        <f t="shared" si="30"/>
        <v>1100</v>
      </c>
      <c r="DH30" s="49">
        <f t="shared" si="30"/>
        <v>1100</v>
      </c>
      <c r="DI30" s="49">
        <f t="shared" si="30"/>
        <v>1100</v>
      </c>
      <c r="DJ30" s="49">
        <f t="shared" si="30"/>
        <v>1100</v>
      </c>
      <c r="DK30" s="49">
        <f t="shared" si="30"/>
        <v>1100</v>
      </c>
      <c r="DL30" s="49">
        <f t="shared" si="30"/>
        <v>1100</v>
      </c>
      <c r="DM30" s="49">
        <f t="shared" si="30"/>
        <v>1100</v>
      </c>
      <c r="DN30" s="49">
        <f t="shared" si="30"/>
        <v>1100</v>
      </c>
      <c r="DO30" s="49">
        <f t="shared" si="30"/>
        <v>1100</v>
      </c>
      <c r="DP30" s="49">
        <f t="shared" si="32"/>
        <v>1100</v>
      </c>
      <c r="DQ30" s="49">
        <f t="shared" si="32"/>
        <v>1100</v>
      </c>
      <c r="DR30" s="49">
        <f t="shared" si="32"/>
        <v>1100</v>
      </c>
      <c r="DS30" s="49">
        <f t="shared" si="32"/>
        <v>1100</v>
      </c>
      <c r="DT30" s="49">
        <f t="shared" si="32"/>
        <v>1100</v>
      </c>
      <c r="DU30" s="49">
        <f t="shared" si="32"/>
        <v>1100</v>
      </c>
      <c r="DV30" s="49">
        <f t="shared" si="32"/>
        <v>1100</v>
      </c>
      <c r="DW30" s="49">
        <f>+DV30</f>
        <v>1100</v>
      </c>
    </row>
    <row r="31" spans="1:127" ht="18" x14ac:dyDescent="0.2">
      <c r="A31" s="19"/>
      <c r="B31" s="23" t="s">
        <v>61</v>
      </c>
      <c r="C31" s="494" t="s">
        <v>62</v>
      </c>
      <c r="D31" s="495"/>
      <c r="E31" s="492"/>
      <c r="F31" s="1" t="s">
        <v>60</v>
      </c>
      <c r="G31" s="25">
        <v>0</v>
      </c>
      <c r="J31" s="51">
        <f>G31</f>
        <v>0</v>
      </c>
      <c r="K31" s="54">
        <f>+J31</f>
        <v>0</v>
      </c>
      <c r="L31" s="54">
        <f t="shared" ref="L31:N42" si="40">+K31</f>
        <v>0</v>
      </c>
      <c r="M31" s="54">
        <f t="shared" si="40"/>
        <v>0</v>
      </c>
      <c r="N31" s="54">
        <f t="shared" si="40"/>
        <v>0</v>
      </c>
      <c r="O31" s="54">
        <f t="shared" ref="O31:Q42" si="41">+J31</f>
        <v>0</v>
      </c>
      <c r="P31" s="54">
        <f t="shared" si="41"/>
        <v>0</v>
      </c>
      <c r="Q31" s="54">
        <f t="shared" si="41"/>
        <v>0</v>
      </c>
      <c r="R31" s="54">
        <f t="shared" ref="R31:T42" si="42">+L31</f>
        <v>0</v>
      </c>
      <c r="S31" s="54">
        <f t="shared" si="42"/>
        <v>0</v>
      </c>
      <c r="T31" s="54">
        <f t="shared" si="42"/>
        <v>0</v>
      </c>
      <c r="U31" s="51">
        <f>G31</f>
        <v>0</v>
      </c>
      <c r="V31" s="54">
        <f>+U31</f>
        <v>0</v>
      </c>
      <c r="W31" s="54">
        <f t="shared" ref="W31:AG31" si="43">+V31</f>
        <v>0</v>
      </c>
      <c r="X31" s="54">
        <f t="shared" si="43"/>
        <v>0</v>
      </c>
      <c r="Y31" s="54">
        <f t="shared" si="43"/>
        <v>0</v>
      </c>
      <c r="Z31" s="54">
        <f t="shared" si="43"/>
        <v>0</v>
      </c>
      <c r="AA31" s="54">
        <f t="shared" si="43"/>
        <v>0</v>
      </c>
      <c r="AB31" s="54">
        <f t="shared" si="43"/>
        <v>0</v>
      </c>
      <c r="AC31" s="54">
        <f t="shared" si="43"/>
        <v>0</v>
      </c>
      <c r="AD31" s="54">
        <f t="shared" si="43"/>
        <v>0</v>
      </c>
      <c r="AE31" s="54">
        <f t="shared" si="43"/>
        <v>0</v>
      </c>
      <c r="AF31" s="54">
        <f t="shared" si="43"/>
        <v>0</v>
      </c>
      <c r="AG31" s="54">
        <f t="shared" si="43"/>
        <v>0</v>
      </c>
      <c r="AH31" s="54">
        <f t="shared" ref="AH31:AJ42" si="44">+AC31</f>
        <v>0</v>
      </c>
      <c r="AI31" s="54">
        <f t="shared" si="44"/>
        <v>0</v>
      </c>
      <c r="AJ31" s="54">
        <f t="shared" si="44"/>
        <v>0</v>
      </c>
      <c r="AK31" s="54">
        <f t="shared" ref="AK31:AM42" si="45">+AE31</f>
        <v>0</v>
      </c>
      <c r="AL31" s="54">
        <f t="shared" si="45"/>
        <v>0</v>
      </c>
      <c r="AM31" s="54">
        <f t="shared" si="45"/>
        <v>0</v>
      </c>
      <c r="AN31" s="54">
        <f t="shared" ref="AN31:BC42" si="46">+AM31</f>
        <v>0</v>
      </c>
      <c r="AO31" s="54">
        <f t="shared" si="46"/>
        <v>0</v>
      </c>
      <c r="AP31" s="54">
        <f t="shared" si="46"/>
        <v>0</v>
      </c>
      <c r="AQ31" s="54">
        <f t="shared" si="46"/>
        <v>0</v>
      </c>
      <c r="AR31" s="54">
        <f t="shared" si="46"/>
        <v>0</v>
      </c>
      <c r="AS31" s="54">
        <f t="shared" si="46"/>
        <v>0</v>
      </c>
      <c r="AT31" s="54">
        <f t="shared" si="46"/>
        <v>0</v>
      </c>
      <c r="AU31" s="54">
        <f t="shared" si="46"/>
        <v>0</v>
      </c>
      <c r="AV31" s="54">
        <f t="shared" si="46"/>
        <v>0</v>
      </c>
      <c r="AW31" s="54">
        <f t="shared" si="46"/>
        <v>0</v>
      </c>
      <c r="AX31" s="54">
        <f t="shared" si="46"/>
        <v>0</v>
      </c>
      <c r="AY31" s="54">
        <f t="shared" si="46"/>
        <v>0</v>
      </c>
      <c r="AZ31" s="54">
        <f t="shared" si="46"/>
        <v>0</v>
      </c>
      <c r="BA31" s="54">
        <f t="shared" si="46"/>
        <v>0</v>
      </c>
      <c r="BB31" s="54">
        <f t="shared" si="46"/>
        <v>0</v>
      </c>
      <c r="BC31" s="54">
        <f t="shared" si="46"/>
        <v>0</v>
      </c>
      <c r="BD31" s="54">
        <f t="shared" ref="BD31:BF42" si="47">+BC31</f>
        <v>0</v>
      </c>
      <c r="BE31" s="54">
        <f t="shared" si="47"/>
        <v>0</v>
      </c>
      <c r="BF31" s="54">
        <f t="shared" si="47"/>
        <v>0</v>
      </c>
      <c r="BG31" s="54">
        <f t="shared" ref="BG31:BH42" si="48">+BE31</f>
        <v>0</v>
      </c>
      <c r="BH31" s="54">
        <f t="shared" si="48"/>
        <v>0</v>
      </c>
      <c r="BI31" s="54">
        <f t="shared" ref="BI31:BJ42" si="49">+BH31</f>
        <v>0</v>
      </c>
      <c r="BJ31" s="54">
        <f t="shared" si="49"/>
        <v>0</v>
      </c>
      <c r="BK31" s="54">
        <f t="shared" ref="BK31:BK42" si="50">+AZ31</f>
        <v>0</v>
      </c>
      <c r="BL31" s="54">
        <f t="shared" ref="BL31:BO42" si="51">+BK31</f>
        <v>0</v>
      </c>
      <c r="BM31" s="54">
        <f t="shared" si="51"/>
        <v>0</v>
      </c>
      <c r="BN31" s="54">
        <f t="shared" si="51"/>
        <v>0</v>
      </c>
      <c r="BO31" s="54">
        <f t="shared" si="51"/>
        <v>0</v>
      </c>
      <c r="BP31" s="54">
        <f t="shared" ref="BP31:BP42" si="52">+BE31</f>
        <v>0</v>
      </c>
      <c r="BQ31" s="54">
        <f t="shared" ref="BQ31:BT42" si="53">+BP31</f>
        <v>0</v>
      </c>
      <c r="BR31" s="54">
        <f t="shared" si="53"/>
        <v>0</v>
      </c>
      <c r="BS31" s="54">
        <f t="shared" si="53"/>
        <v>0</v>
      </c>
      <c r="BT31" s="54">
        <f t="shared" si="53"/>
        <v>0</v>
      </c>
      <c r="BU31" s="54">
        <f t="shared" ref="BU31:BU42" si="54">+BJ31</f>
        <v>0</v>
      </c>
      <c r="BV31" s="54">
        <f t="shared" ref="BV31:BV42" si="55">+BU31</f>
        <v>0</v>
      </c>
      <c r="BW31" s="54">
        <f t="shared" ref="BW31:BX42" si="56">+BU31</f>
        <v>0</v>
      </c>
      <c r="BX31" s="54">
        <f t="shared" si="56"/>
        <v>0</v>
      </c>
      <c r="BY31" s="54">
        <f t="shared" ref="BY31:CB42" si="57">+BX31</f>
        <v>0</v>
      </c>
      <c r="BZ31" s="54">
        <f t="shared" si="57"/>
        <v>0</v>
      </c>
      <c r="CA31" s="54">
        <f t="shared" si="57"/>
        <v>0</v>
      </c>
      <c r="CB31" s="54">
        <f t="shared" si="57"/>
        <v>0</v>
      </c>
      <c r="CC31" s="54">
        <f t="shared" ref="CC31:CD42" si="58">+CA31</f>
        <v>0</v>
      </c>
      <c r="CD31" s="54">
        <f t="shared" si="58"/>
        <v>0</v>
      </c>
      <c r="CE31" s="54">
        <f t="shared" ref="CE31:CE42" si="59">+CD31</f>
        <v>0</v>
      </c>
      <c r="CF31" s="54">
        <f t="shared" ref="CF31:CF42" si="60">+BA31</f>
        <v>0</v>
      </c>
      <c r="CG31" s="54">
        <f t="shared" ref="CG31:CG42" si="61">+BA31</f>
        <v>0</v>
      </c>
      <c r="CH31" s="54">
        <f t="shared" ref="CH31:CQ42" si="62">+BA31</f>
        <v>0</v>
      </c>
      <c r="CI31" s="54">
        <f t="shared" si="62"/>
        <v>0</v>
      </c>
      <c r="CJ31" s="54">
        <f t="shared" si="62"/>
        <v>0</v>
      </c>
      <c r="CK31" s="54">
        <f t="shared" si="62"/>
        <v>0</v>
      </c>
      <c r="CL31" s="54">
        <f t="shared" si="62"/>
        <v>0</v>
      </c>
      <c r="CM31" s="54">
        <f t="shared" si="62"/>
        <v>0</v>
      </c>
      <c r="CN31" s="54">
        <f t="shared" si="62"/>
        <v>0</v>
      </c>
      <c r="CO31" s="54">
        <f t="shared" si="62"/>
        <v>0</v>
      </c>
      <c r="CP31" s="54">
        <f t="shared" si="62"/>
        <v>0</v>
      </c>
      <c r="CQ31" s="54">
        <f t="shared" si="62"/>
        <v>0</v>
      </c>
      <c r="CR31" s="54">
        <f t="shared" ref="CR31:CS42" si="63">+BU31</f>
        <v>0</v>
      </c>
      <c r="CS31" s="54">
        <f t="shared" si="63"/>
        <v>0</v>
      </c>
      <c r="CT31" s="54">
        <f t="shared" ref="CT31:CU42" si="64">+BX31</f>
        <v>0</v>
      </c>
      <c r="CU31" s="54">
        <f t="shared" si="64"/>
        <v>0</v>
      </c>
      <c r="CV31" s="54">
        <f t="shared" ref="CV31:CW42" si="65">+BU31</f>
        <v>0</v>
      </c>
      <c r="CW31" s="54">
        <f t="shared" si="65"/>
        <v>0</v>
      </c>
      <c r="CX31" s="54">
        <f t="shared" ref="CX31:DB42" si="66">+BX31</f>
        <v>0</v>
      </c>
      <c r="CY31" s="54">
        <f t="shared" si="66"/>
        <v>0</v>
      </c>
      <c r="CZ31" s="54">
        <f t="shared" si="66"/>
        <v>0</v>
      </c>
      <c r="DA31" s="54">
        <f t="shared" si="66"/>
        <v>0</v>
      </c>
      <c r="DB31" s="54">
        <f t="shared" si="66"/>
        <v>0</v>
      </c>
      <c r="DC31" s="54">
        <f t="shared" ref="DC31:DD42" si="67">+CD31</f>
        <v>0</v>
      </c>
      <c r="DD31" s="54">
        <f t="shared" si="67"/>
        <v>0</v>
      </c>
      <c r="DE31" s="54">
        <f t="shared" ref="DE31:DE42" si="68">+CE31</f>
        <v>0</v>
      </c>
      <c r="DF31" s="54">
        <f>+BU31</f>
        <v>0</v>
      </c>
      <c r="DG31" s="54">
        <f t="shared" si="30"/>
        <v>0</v>
      </c>
      <c r="DH31" s="54">
        <f t="shared" si="30"/>
        <v>0</v>
      </c>
      <c r="DI31" s="54">
        <f t="shared" si="30"/>
        <v>0</v>
      </c>
      <c r="DJ31" s="54">
        <f t="shared" si="30"/>
        <v>0</v>
      </c>
      <c r="DK31" s="54">
        <f t="shared" si="30"/>
        <v>0</v>
      </c>
      <c r="DL31" s="54">
        <f t="shared" si="30"/>
        <v>0</v>
      </c>
      <c r="DM31" s="54">
        <f t="shared" si="30"/>
        <v>0</v>
      </c>
      <c r="DN31" s="54">
        <f t="shared" si="30"/>
        <v>0</v>
      </c>
      <c r="DO31" s="54">
        <f>+DE31</f>
        <v>0</v>
      </c>
      <c r="DP31" s="54">
        <f t="shared" si="32"/>
        <v>0</v>
      </c>
      <c r="DQ31" s="54">
        <f t="shared" si="32"/>
        <v>0</v>
      </c>
      <c r="DR31" s="54">
        <f t="shared" si="32"/>
        <v>0</v>
      </c>
      <c r="DS31" s="54">
        <f t="shared" si="32"/>
        <v>0</v>
      </c>
      <c r="DT31" s="54">
        <f t="shared" si="32"/>
        <v>0</v>
      </c>
      <c r="DU31" s="54">
        <f t="shared" si="32"/>
        <v>0</v>
      </c>
      <c r="DV31" s="54">
        <f t="shared" si="32"/>
        <v>0</v>
      </c>
      <c r="DW31" s="54">
        <f>+DV31</f>
        <v>0</v>
      </c>
    </row>
    <row r="32" spans="1:127" ht="18" x14ac:dyDescent="0.2">
      <c r="A32" s="19"/>
      <c r="B32" s="23" t="s">
        <v>63</v>
      </c>
      <c r="C32" s="494" t="s">
        <v>64</v>
      </c>
      <c r="D32" s="495"/>
      <c r="E32" s="492"/>
      <c r="F32" s="1" t="s">
        <v>60</v>
      </c>
      <c r="G32" s="25">
        <v>0</v>
      </c>
      <c r="J32" s="51">
        <f t="shared" si="10"/>
        <v>0</v>
      </c>
      <c r="K32" s="54">
        <f t="shared" ref="K32:K42" si="69">+J32</f>
        <v>0</v>
      </c>
      <c r="L32" s="54">
        <f t="shared" si="40"/>
        <v>0</v>
      </c>
      <c r="M32" s="54">
        <f t="shared" si="40"/>
        <v>0</v>
      </c>
      <c r="N32" s="54">
        <f t="shared" si="40"/>
        <v>0</v>
      </c>
      <c r="O32" s="54">
        <f t="shared" si="41"/>
        <v>0</v>
      </c>
      <c r="P32" s="54">
        <f t="shared" si="41"/>
        <v>0</v>
      </c>
      <c r="Q32" s="54">
        <f t="shared" si="41"/>
        <v>0</v>
      </c>
      <c r="R32" s="54">
        <f t="shared" si="42"/>
        <v>0</v>
      </c>
      <c r="S32" s="54">
        <f t="shared" si="42"/>
        <v>0</v>
      </c>
      <c r="T32" s="54">
        <f t="shared" si="42"/>
        <v>0</v>
      </c>
      <c r="U32" s="51">
        <f t="shared" ref="U32:U51" si="70">G32</f>
        <v>0</v>
      </c>
      <c r="V32" s="54">
        <f t="shared" ref="V32:AG42" si="71">+U32</f>
        <v>0</v>
      </c>
      <c r="W32" s="54">
        <f t="shared" si="71"/>
        <v>0</v>
      </c>
      <c r="X32" s="54">
        <f t="shared" si="71"/>
        <v>0</v>
      </c>
      <c r="Y32" s="54">
        <f t="shared" si="71"/>
        <v>0</v>
      </c>
      <c r="Z32" s="54">
        <f t="shared" si="71"/>
        <v>0</v>
      </c>
      <c r="AA32" s="54">
        <f t="shared" si="71"/>
        <v>0</v>
      </c>
      <c r="AB32" s="54">
        <f t="shared" si="71"/>
        <v>0</v>
      </c>
      <c r="AC32" s="54">
        <f t="shared" si="71"/>
        <v>0</v>
      </c>
      <c r="AD32" s="54">
        <f t="shared" si="71"/>
        <v>0</v>
      </c>
      <c r="AE32" s="54">
        <f t="shared" si="71"/>
        <v>0</v>
      </c>
      <c r="AF32" s="54">
        <f t="shared" si="71"/>
        <v>0</v>
      </c>
      <c r="AG32" s="54">
        <f t="shared" si="71"/>
        <v>0</v>
      </c>
      <c r="AH32" s="54">
        <f t="shared" si="44"/>
        <v>0</v>
      </c>
      <c r="AI32" s="54">
        <f t="shared" si="44"/>
        <v>0</v>
      </c>
      <c r="AJ32" s="54">
        <f t="shared" si="44"/>
        <v>0</v>
      </c>
      <c r="AK32" s="54">
        <f t="shared" si="45"/>
        <v>0</v>
      </c>
      <c r="AL32" s="54">
        <f t="shared" si="45"/>
        <v>0</v>
      </c>
      <c r="AM32" s="54">
        <f t="shared" si="45"/>
        <v>0</v>
      </c>
      <c r="AN32" s="54">
        <f t="shared" si="46"/>
        <v>0</v>
      </c>
      <c r="AO32" s="54">
        <f t="shared" si="46"/>
        <v>0</v>
      </c>
      <c r="AP32" s="54">
        <f t="shared" si="46"/>
        <v>0</v>
      </c>
      <c r="AQ32" s="54">
        <f t="shared" si="46"/>
        <v>0</v>
      </c>
      <c r="AR32" s="54">
        <f t="shared" si="46"/>
        <v>0</v>
      </c>
      <c r="AS32" s="54">
        <f t="shared" si="46"/>
        <v>0</v>
      </c>
      <c r="AT32" s="54">
        <f t="shared" si="46"/>
        <v>0</v>
      </c>
      <c r="AU32" s="54">
        <f t="shared" si="46"/>
        <v>0</v>
      </c>
      <c r="AV32" s="54">
        <f t="shared" si="46"/>
        <v>0</v>
      </c>
      <c r="AW32" s="54">
        <f t="shared" si="46"/>
        <v>0</v>
      </c>
      <c r="AX32" s="54">
        <f t="shared" si="46"/>
        <v>0</v>
      </c>
      <c r="AY32" s="54">
        <f t="shared" si="46"/>
        <v>0</v>
      </c>
      <c r="AZ32" s="54">
        <f t="shared" si="46"/>
        <v>0</v>
      </c>
      <c r="BA32" s="54">
        <f t="shared" si="46"/>
        <v>0</v>
      </c>
      <c r="BB32" s="54">
        <f t="shared" si="46"/>
        <v>0</v>
      </c>
      <c r="BC32" s="54">
        <f t="shared" si="46"/>
        <v>0</v>
      </c>
      <c r="BD32" s="54">
        <f t="shared" si="47"/>
        <v>0</v>
      </c>
      <c r="BE32" s="54">
        <f t="shared" si="47"/>
        <v>0</v>
      </c>
      <c r="BF32" s="54">
        <f t="shared" si="47"/>
        <v>0</v>
      </c>
      <c r="BG32" s="54">
        <f t="shared" si="48"/>
        <v>0</v>
      </c>
      <c r="BH32" s="54">
        <f t="shared" si="48"/>
        <v>0</v>
      </c>
      <c r="BI32" s="54">
        <f t="shared" si="49"/>
        <v>0</v>
      </c>
      <c r="BJ32" s="54">
        <f t="shared" si="49"/>
        <v>0</v>
      </c>
      <c r="BK32" s="54">
        <f t="shared" si="50"/>
        <v>0</v>
      </c>
      <c r="BL32" s="54">
        <f t="shared" si="51"/>
        <v>0</v>
      </c>
      <c r="BM32" s="54">
        <f t="shared" si="51"/>
        <v>0</v>
      </c>
      <c r="BN32" s="54">
        <f t="shared" si="51"/>
        <v>0</v>
      </c>
      <c r="BO32" s="54">
        <f t="shared" si="51"/>
        <v>0</v>
      </c>
      <c r="BP32" s="54">
        <f t="shared" si="52"/>
        <v>0</v>
      </c>
      <c r="BQ32" s="54">
        <f t="shared" si="53"/>
        <v>0</v>
      </c>
      <c r="BR32" s="54">
        <f t="shared" si="53"/>
        <v>0</v>
      </c>
      <c r="BS32" s="54">
        <f t="shared" si="53"/>
        <v>0</v>
      </c>
      <c r="BT32" s="54">
        <f t="shared" si="53"/>
        <v>0</v>
      </c>
      <c r="BU32" s="54">
        <f t="shared" si="54"/>
        <v>0</v>
      </c>
      <c r="BV32" s="54">
        <f t="shared" si="55"/>
        <v>0</v>
      </c>
      <c r="BW32" s="54">
        <f t="shared" si="56"/>
        <v>0</v>
      </c>
      <c r="BX32" s="54">
        <f t="shared" si="56"/>
        <v>0</v>
      </c>
      <c r="BY32" s="54">
        <f t="shared" si="57"/>
        <v>0</v>
      </c>
      <c r="BZ32" s="54">
        <f t="shared" si="57"/>
        <v>0</v>
      </c>
      <c r="CA32" s="54">
        <f t="shared" si="57"/>
        <v>0</v>
      </c>
      <c r="CB32" s="54">
        <f t="shared" si="57"/>
        <v>0</v>
      </c>
      <c r="CC32" s="54">
        <f t="shared" si="58"/>
        <v>0</v>
      </c>
      <c r="CD32" s="54">
        <f t="shared" si="58"/>
        <v>0</v>
      </c>
      <c r="CE32" s="54">
        <f t="shared" si="59"/>
        <v>0</v>
      </c>
      <c r="CF32" s="54">
        <f t="shared" si="60"/>
        <v>0</v>
      </c>
      <c r="CG32" s="54">
        <f t="shared" si="61"/>
        <v>0</v>
      </c>
      <c r="CH32" s="54">
        <f t="shared" si="62"/>
        <v>0</v>
      </c>
      <c r="CI32" s="54">
        <f t="shared" si="62"/>
        <v>0</v>
      </c>
      <c r="CJ32" s="54">
        <f t="shared" si="62"/>
        <v>0</v>
      </c>
      <c r="CK32" s="54">
        <f t="shared" si="62"/>
        <v>0</v>
      </c>
      <c r="CL32" s="54">
        <f t="shared" si="62"/>
        <v>0</v>
      </c>
      <c r="CM32" s="54">
        <f t="shared" si="62"/>
        <v>0</v>
      </c>
      <c r="CN32" s="54">
        <f t="shared" si="62"/>
        <v>0</v>
      </c>
      <c r="CO32" s="54">
        <f t="shared" si="62"/>
        <v>0</v>
      </c>
      <c r="CP32" s="54">
        <f t="shared" si="62"/>
        <v>0</v>
      </c>
      <c r="CQ32" s="54">
        <f t="shared" si="62"/>
        <v>0</v>
      </c>
      <c r="CR32" s="54">
        <f t="shared" si="63"/>
        <v>0</v>
      </c>
      <c r="CS32" s="54">
        <f t="shared" si="63"/>
        <v>0</v>
      </c>
      <c r="CT32" s="54">
        <f t="shared" si="64"/>
        <v>0</v>
      </c>
      <c r="CU32" s="54">
        <f t="shared" si="64"/>
        <v>0</v>
      </c>
      <c r="CV32" s="54">
        <f t="shared" si="65"/>
        <v>0</v>
      </c>
      <c r="CW32" s="54">
        <f t="shared" si="65"/>
        <v>0</v>
      </c>
      <c r="CX32" s="54">
        <f t="shared" si="66"/>
        <v>0</v>
      </c>
      <c r="CY32" s="54">
        <f t="shared" si="66"/>
        <v>0</v>
      </c>
      <c r="CZ32" s="54">
        <f t="shared" si="66"/>
        <v>0</v>
      </c>
      <c r="DA32" s="54">
        <f t="shared" si="66"/>
        <v>0</v>
      </c>
      <c r="DB32" s="54">
        <f t="shared" si="66"/>
        <v>0</v>
      </c>
      <c r="DC32" s="54">
        <f t="shared" si="67"/>
        <v>0</v>
      </c>
      <c r="DD32" s="54">
        <f t="shared" si="67"/>
        <v>0</v>
      </c>
      <c r="DE32" s="54">
        <f t="shared" si="68"/>
        <v>0</v>
      </c>
      <c r="DF32" s="54">
        <f>+BU32</f>
        <v>0</v>
      </c>
      <c r="DG32" s="54">
        <f t="shared" si="30"/>
        <v>0</v>
      </c>
      <c r="DH32" s="54">
        <f t="shared" si="30"/>
        <v>0</v>
      </c>
      <c r="DI32" s="54">
        <f t="shared" si="30"/>
        <v>0</v>
      </c>
      <c r="DJ32" s="54">
        <f t="shared" si="30"/>
        <v>0</v>
      </c>
      <c r="DK32" s="54">
        <f t="shared" si="30"/>
        <v>0</v>
      </c>
      <c r="DL32" s="54">
        <f t="shared" si="30"/>
        <v>0</v>
      </c>
      <c r="DM32" s="54">
        <f t="shared" si="30"/>
        <v>0</v>
      </c>
      <c r="DN32" s="54">
        <f t="shared" si="30"/>
        <v>0</v>
      </c>
      <c r="DO32" s="54">
        <f>+DE32</f>
        <v>0</v>
      </c>
      <c r="DP32" s="54">
        <f t="shared" si="32"/>
        <v>0</v>
      </c>
      <c r="DQ32" s="54">
        <f t="shared" si="32"/>
        <v>0</v>
      </c>
      <c r="DR32" s="54">
        <f t="shared" si="32"/>
        <v>0</v>
      </c>
      <c r="DS32" s="54">
        <f t="shared" si="32"/>
        <v>0</v>
      </c>
      <c r="DT32" s="54">
        <f t="shared" si="32"/>
        <v>0</v>
      </c>
      <c r="DU32" s="54">
        <f t="shared" si="32"/>
        <v>0</v>
      </c>
      <c r="DV32" s="54">
        <f t="shared" si="32"/>
        <v>0</v>
      </c>
      <c r="DW32" s="54">
        <f>+DV32</f>
        <v>0</v>
      </c>
    </row>
    <row r="33" spans="1:127" ht="18" x14ac:dyDescent="0.2">
      <c r="A33" s="16"/>
      <c r="B33" s="23" t="s">
        <v>65</v>
      </c>
      <c r="C33" s="494" t="s">
        <v>66</v>
      </c>
      <c r="D33" s="495"/>
      <c r="E33" s="492"/>
      <c r="F33" s="1" t="s">
        <v>67</v>
      </c>
      <c r="G33" s="25">
        <f>IF(A33="",100,A33)</f>
        <v>100</v>
      </c>
      <c r="J33" s="51">
        <f>G33</f>
        <v>100</v>
      </c>
      <c r="K33" s="54">
        <f t="shared" si="69"/>
        <v>100</v>
      </c>
      <c r="L33" s="54">
        <f t="shared" si="40"/>
        <v>100</v>
      </c>
      <c r="M33" s="54">
        <f t="shared" si="40"/>
        <v>100</v>
      </c>
      <c r="N33" s="54">
        <f t="shared" si="40"/>
        <v>100</v>
      </c>
      <c r="O33" s="54">
        <f t="shared" si="41"/>
        <v>100</v>
      </c>
      <c r="P33" s="54">
        <f t="shared" si="41"/>
        <v>100</v>
      </c>
      <c r="Q33" s="54">
        <f t="shared" si="41"/>
        <v>100</v>
      </c>
      <c r="R33" s="54">
        <f t="shared" si="42"/>
        <v>100</v>
      </c>
      <c r="S33" s="54">
        <f t="shared" si="42"/>
        <v>100</v>
      </c>
      <c r="T33" s="54">
        <f t="shared" si="42"/>
        <v>100</v>
      </c>
      <c r="U33" s="51">
        <f t="shared" si="70"/>
        <v>100</v>
      </c>
      <c r="V33" s="54">
        <f t="shared" si="71"/>
        <v>100</v>
      </c>
      <c r="W33" s="54">
        <f t="shared" si="71"/>
        <v>100</v>
      </c>
      <c r="X33" s="54">
        <f t="shared" si="71"/>
        <v>100</v>
      </c>
      <c r="Y33" s="54">
        <f t="shared" si="71"/>
        <v>100</v>
      </c>
      <c r="Z33" s="54">
        <f t="shared" si="71"/>
        <v>100</v>
      </c>
      <c r="AA33" s="54">
        <f t="shared" si="71"/>
        <v>100</v>
      </c>
      <c r="AB33" s="54">
        <f t="shared" si="71"/>
        <v>100</v>
      </c>
      <c r="AC33" s="54">
        <f t="shared" si="71"/>
        <v>100</v>
      </c>
      <c r="AD33" s="54">
        <f t="shared" si="71"/>
        <v>100</v>
      </c>
      <c r="AE33" s="54">
        <f t="shared" si="71"/>
        <v>100</v>
      </c>
      <c r="AF33" s="54">
        <f t="shared" si="71"/>
        <v>100</v>
      </c>
      <c r="AG33" s="54">
        <f t="shared" si="71"/>
        <v>100</v>
      </c>
      <c r="AH33" s="54">
        <f t="shared" si="44"/>
        <v>100</v>
      </c>
      <c r="AI33" s="54">
        <f t="shared" si="44"/>
        <v>100</v>
      </c>
      <c r="AJ33" s="54">
        <f t="shared" si="44"/>
        <v>100</v>
      </c>
      <c r="AK33" s="54">
        <f t="shared" si="45"/>
        <v>100</v>
      </c>
      <c r="AL33" s="54">
        <f t="shared" si="45"/>
        <v>100</v>
      </c>
      <c r="AM33" s="54">
        <f t="shared" si="45"/>
        <v>100</v>
      </c>
      <c r="AN33" s="54">
        <f t="shared" si="46"/>
        <v>100</v>
      </c>
      <c r="AO33" s="54">
        <f t="shared" si="46"/>
        <v>100</v>
      </c>
      <c r="AP33" s="54">
        <f t="shared" si="46"/>
        <v>100</v>
      </c>
      <c r="AQ33" s="54">
        <f t="shared" si="46"/>
        <v>100</v>
      </c>
      <c r="AR33" s="54">
        <f t="shared" si="46"/>
        <v>100</v>
      </c>
      <c r="AS33" s="54">
        <f t="shared" si="46"/>
        <v>100</v>
      </c>
      <c r="AT33" s="54">
        <f t="shared" si="46"/>
        <v>100</v>
      </c>
      <c r="AU33" s="54">
        <f t="shared" si="46"/>
        <v>100</v>
      </c>
      <c r="AV33" s="54">
        <f t="shared" si="46"/>
        <v>100</v>
      </c>
      <c r="AW33" s="54">
        <f t="shared" si="46"/>
        <v>100</v>
      </c>
      <c r="AX33" s="54">
        <f t="shared" si="46"/>
        <v>100</v>
      </c>
      <c r="AY33" s="54">
        <f t="shared" si="46"/>
        <v>100</v>
      </c>
      <c r="AZ33" s="54">
        <f t="shared" si="46"/>
        <v>100</v>
      </c>
      <c r="BA33" s="54">
        <f t="shared" si="46"/>
        <v>100</v>
      </c>
      <c r="BB33" s="54">
        <f t="shared" si="46"/>
        <v>100</v>
      </c>
      <c r="BC33" s="54">
        <f t="shared" si="46"/>
        <v>100</v>
      </c>
      <c r="BD33" s="54">
        <f t="shared" si="47"/>
        <v>100</v>
      </c>
      <c r="BE33" s="54">
        <f t="shared" si="47"/>
        <v>100</v>
      </c>
      <c r="BF33" s="54">
        <f t="shared" si="47"/>
        <v>100</v>
      </c>
      <c r="BG33" s="54">
        <f t="shared" si="48"/>
        <v>100</v>
      </c>
      <c r="BH33" s="54">
        <f t="shared" si="48"/>
        <v>100</v>
      </c>
      <c r="BI33" s="54">
        <f t="shared" si="49"/>
        <v>100</v>
      </c>
      <c r="BJ33" s="54">
        <f t="shared" si="49"/>
        <v>100</v>
      </c>
      <c r="BK33" s="54">
        <f t="shared" si="50"/>
        <v>100</v>
      </c>
      <c r="BL33" s="54">
        <f t="shared" si="51"/>
        <v>100</v>
      </c>
      <c r="BM33" s="54">
        <f t="shared" si="51"/>
        <v>100</v>
      </c>
      <c r="BN33" s="54">
        <f t="shared" si="51"/>
        <v>100</v>
      </c>
      <c r="BO33" s="54">
        <f t="shared" si="51"/>
        <v>100</v>
      </c>
      <c r="BP33" s="54">
        <f t="shared" si="52"/>
        <v>100</v>
      </c>
      <c r="BQ33" s="54">
        <f t="shared" si="53"/>
        <v>100</v>
      </c>
      <c r="BR33" s="54">
        <f t="shared" si="53"/>
        <v>100</v>
      </c>
      <c r="BS33" s="54">
        <f t="shared" si="53"/>
        <v>100</v>
      </c>
      <c r="BT33" s="54">
        <f t="shared" si="53"/>
        <v>100</v>
      </c>
      <c r="BU33" s="54">
        <f t="shared" si="54"/>
        <v>100</v>
      </c>
      <c r="BV33" s="54">
        <f t="shared" si="55"/>
        <v>100</v>
      </c>
      <c r="BW33" s="54">
        <f t="shared" si="56"/>
        <v>100</v>
      </c>
      <c r="BX33" s="54">
        <f t="shared" si="56"/>
        <v>100</v>
      </c>
      <c r="BY33" s="54">
        <f t="shared" si="57"/>
        <v>100</v>
      </c>
      <c r="BZ33" s="54">
        <f t="shared" si="57"/>
        <v>100</v>
      </c>
      <c r="CA33" s="54">
        <f t="shared" si="57"/>
        <v>100</v>
      </c>
      <c r="CB33" s="54">
        <f t="shared" si="57"/>
        <v>100</v>
      </c>
      <c r="CC33" s="54">
        <f t="shared" si="58"/>
        <v>100</v>
      </c>
      <c r="CD33" s="54">
        <f t="shared" si="58"/>
        <v>100</v>
      </c>
      <c r="CE33" s="54">
        <f t="shared" si="59"/>
        <v>100</v>
      </c>
      <c r="CF33" s="54">
        <f t="shared" si="60"/>
        <v>100</v>
      </c>
      <c r="CG33" s="54">
        <f t="shared" si="61"/>
        <v>100</v>
      </c>
      <c r="CH33" s="54">
        <f t="shared" si="62"/>
        <v>100</v>
      </c>
      <c r="CI33" s="54">
        <f t="shared" si="62"/>
        <v>100</v>
      </c>
      <c r="CJ33" s="54">
        <f t="shared" si="62"/>
        <v>100</v>
      </c>
      <c r="CK33" s="54">
        <f t="shared" si="62"/>
        <v>100</v>
      </c>
      <c r="CL33" s="54">
        <f t="shared" si="62"/>
        <v>100</v>
      </c>
      <c r="CM33" s="54">
        <f t="shared" si="62"/>
        <v>100</v>
      </c>
      <c r="CN33" s="54">
        <f t="shared" si="62"/>
        <v>100</v>
      </c>
      <c r="CO33" s="54">
        <f t="shared" si="62"/>
        <v>100</v>
      </c>
      <c r="CP33" s="54">
        <f t="shared" si="62"/>
        <v>100</v>
      </c>
      <c r="CQ33" s="54">
        <f t="shared" si="62"/>
        <v>100</v>
      </c>
      <c r="CR33" s="54">
        <f t="shared" si="63"/>
        <v>100</v>
      </c>
      <c r="CS33" s="54">
        <f t="shared" si="63"/>
        <v>100</v>
      </c>
      <c r="CT33" s="54">
        <f t="shared" si="64"/>
        <v>100</v>
      </c>
      <c r="CU33" s="54">
        <f t="shared" si="64"/>
        <v>100</v>
      </c>
      <c r="CV33" s="54">
        <f t="shared" si="65"/>
        <v>100</v>
      </c>
      <c r="CW33" s="54">
        <f t="shared" si="65"/>
        <v>100</v>
      </c>
      <c r="CX33" s="54">
        <f t="shared" si="66"/>
        <v>100</v>
      </c>
      <c r="CY33" s="54">
        <f t="shared" si="66"/>
        <v>100</v>
      </c>
      <c r="CZ33" s="54">
        <f t="shared" si="66"/>
        <v>100</v>
      </c>
      <c r="DA33" s="54">
        <f t="shared" si="66"/>
        <v>100</v>
      </c>
      <c r="DB33" s="54">
        <f t="shared" si="66"/>
        <v>100</v>
      </c>
      <c r="DC33" s="54">
        <f t="shared" si="67"/>
        <v>100</v>
      </c>
      <c r="DD33" s="54">
        <f t="shared" si="67"/>
        <v>100</v>
      </c>
      <c r="DE33" s="68">
        <v>2</v>
      </c>
      <c r="DF33" s="68">
        <v>5</v>
      </c>
      <c r="DG33" s="68">
        <v>10</v>
      </c>
      <c r="DH33" s="68">
        <v>20</v>
      </c>
      <c r="DI33" s="68">
        <v>30</v>
      </c>
      <c r="DJ33" s="68">
        <v>40</v>
      </c>
      <c r="DK33" s="68">
        <v>50</v>
      </c>
      <c r="DL33" s="68">
        <v>60</v>
      </c>
      <c r="DM33" s="68">
        <v>80</v>
      </c>
      <c r="DN33" s="68">
        <v>100</v>
      </c>
      <c r="DO33" s="68">
        <v>125</v>
      </c>
      <c r="DP33" s="68">
        <v>150</v>
      </c>
      <c r="DQ33" s="68">
        <v>175</v>
      </c>
      <c r="DR33" s="68">
        <v>200</v>
      </c>
      <c r="DS33" s="68">
        <v>225</v>
      </c>
      <c r="DT33" s="68">
        <v>250</v>
      </c>
      <c r="DU33" s="68">
        <v>275</v>
      </c>
      <c r="DV33" s="68">
        <v>300</v>
      </c>
      <c r="DW33" s="68">
        <v>300</v>
      </c>
    </row>
    <row r="34" spans="1:127" ht="18" x14ac:dyDescent="0.2">
      <c r="A34" s="16">
        <f>入力シート_1・2・ジクロロエチレン!Q8</f>
        <v>10</v>
      </c>
      <c r="B34" s="23" t="s">
        <v>68</v>
      </c>
      <c r="C34" s="494" t="s">
        <v>69</v>
      </c>
      <c r="D34" s="495"/>
      <c r="E34" s="492"/>
      <c r="F34" s="1" t="s">
        <v>60</v>
      </c>
      <c r="G34" s="25">
        <f>IF(A34="",10,A34)</f>
        <v>10</v>
      </c>
      <c r="J34" s="51">
        <f t="shared" ref="J34:J40" si="72">G34</f>
        <v>10</v>
      </c>
      <c r="K34" s="54">
        <f t="shared" si="69"/>
        <v>10</v>
      </c>
      <c r="L34" s="54">
        <f t="shared" si="40"/>
        <v>10</v>
      </c>
      <c r="M34" s="54">
        <f t="shared" si="40"/>
        <v>10</v>
      </c>
      <c r="N34" s="54">
        <f t="shared" si="40"/>
        <v>10</v>
      </c>
      <c r="O34" s="54">
        <f t="shared" si="41"/>
        <v>10</v>
      </c>
      <c r="P34" s="54">
        <f t="shared" si="41"/>
        <v>10</v>
      </c>
      <c r="Q34" s="54">
        <f t="shared" si="41"/>
        <v>10</v>
      </c>
      <c r="R34" s="54">
        <f t="shared" si="42"/>
        <v>10</v>
      </c>
      <c r="S34" s="54">
        <f t="shared" si="42"/>
        <v>10</v>
      </c>
      <c r="T34" s="54">
        <f t="shared" si="42"/>
        <v>10</v>
      </c>
      <c r="U34" s="51">
        <f t="shared" si="70"/>
        <v>10</v>
      </c>
      <c r="V34" s="54">
        <f t="shared" si="71"/>
        <v>10</v>
      </c>
      <c r="W34" s="54">
        <f t="shared" si="71"/>
        <v>10</v>
      </c>
      <c r="X34" s="54">
        <f t="shared" si="71"/>
        <v>10</v>
      </c>
      <c r="Y34" s="54">
        <f t="shared" si="71"/>
        <v>10</v>
      </c>
      <c r="Z34" s="54">
        <f t="shared" si="71"/>
        <v>10</v>
      </c>
      <c r="AA34" s="54">
        <f t="shared" si="71"/>
        <v>10</v>
      </c>
      <c r="AB34" s="54">
        <f t="shared" si="71"/>
        <v>10</v>
      </c>
      <c r="AC34" s="54">
        <f t="shared" si="71"/>
        <v>10</v>
      </c>
      <c r="AD34" s="54">
        <f t="shared" si="71"/>
        <v>10</v>
      </c>
      <c r="AE34" s="54">
        <f t="shared" si="71"/>
        <v>10</v>
      </c>
      <c r="AF34" s="54">
        <f t="shared" si="71"/>
        <v>10</v>
      </c>
      <c r="AG34" s="54">
        <f t="shared" si="71"/>
        <v>10</v>
      </c>
      <c r="AH34" s="54">
        <f t="shared" si="44"/>
        <v>10</v>
      </c>
      <c r="AI34" s="54">
        <f t="shared" si="44"/>
        <v>10</v>
      </c>
      <c r="AJ34" s="54">
        <f t="shared" si="44"/>
        <v>10</v>
      </c>
      <c r="AK34" s="54">
        <f t="shared" si="45"/>
        <v>10</v>
      </c>
      <c r="AL34" s="54">
        <f t="shared" si="45"/>
        <v>10</v>
      </c>
      <c r="AM34" s="54">
        <f t="shared" si="45"/>
        <v>10</v>
      </c>
      <c r="AN34" s="54">
        <f t="shared" si="46"/>
        <v>10</v>
      </c>
      <c r="AO34" s="54">
        <f t="shared" si="46"/>
        <v>10</v>
      </c>
      <c r="AP34" s="54">
        <f t="shared" si="46"/>
        <v>10</v>
      </c>
      <c r="AQ34" s="54">
        <f t="shared" si="46"/>
        <v>10</v>
      </c>
      <c r="AR34" s="54">
        <f t="shared" si="46"/>
        <v>10</v>
      </c>
      <c r="AS34" s="54">
        <f t="shared" si="46"/>
        <v>10</v>
      </c>
      <c r="AT34" s="54">
        <f t="shared" si="46"/>
        <v>10</v>
      </c>
      <c r="AU34" s="54">
        <f t="shared" si="46"/>
        <v>10</v>
      </c>
      <c r="AV34" s="54">
        <f t="shared" si="46"/>
        <v>10</v>
      </c>
      <c r="AW34" s="54">
        <f t="shared" si="46"/>
        <v>10</v>
      </c>
      <c r="AX34" s="54">
        <f t="shared" si="46"/>
        <v>10</v>
      </c>
      <c r="AY34" s="54">
        <f t="shared" si="46"/>
        <v>10</v>
      </c>
      <c r="AZ34" s="54">
        <f t="shared" si="46"/>
        <v>10</v>
      </c>
      <c r="BA34" s="54">
        <f t="shared" si="46"/>
        <v>10</v>
      </c>
      <c r="BB34" s="54">
        <f t="shared" si="46"/>
        <v>10</v>
      </c>
      <c r="BC34" s="54">
        <f t="shared" si="46"/>
        <v>10</v>
      </c>
      <c r="BD34" s="54">
        <f t="shared" si="47"/>
        <v>10</v>
      </c>
      <c r="BE34" s="54">
        <f t="shared" si="47"/>
        <v>10</v>
      </c>
      <c r="BF34" s="54">
        <f t="shared" si="47"/>
        <v>10</v>
      </c>
      <c r="BG34" s="54">
        <f t="shared" si="48"/>
        <v>10</v>
      </c>
      <c r="BH34" s="54">
        <f t="shared" si="48"/>
        <v>10</v>
      </c>
      <c r="BI34" s="54">
        <f t="shared" si="49"/>
        <v>10</v>
      </c>
      <c r="BJ34" s="54">
        <f t="shared" si="49"/>
        <v>10</v>
      </c>
      <c r="BK34" s="54">
        <f t="shared" si="50"/>
        <v>10</v>
      </c>
      <c r="BL34" s="54">
        <f t="shared" si="51"/>
        <v>10</v>
      </c>
      <c r="BM34" s="54">
        <f t="shared" si="51"/>
        <v>10</v>
      </c>
      <c r="BN34" s="54">
        <f t="shared" si="51"/>
        <v>10</v>
      </c>
      <c r="BO34" s="54">
        <f t="shared" si="51"/>
        <v>10</v>
      </c>
      <c r="BP34" s="54">
        <f t="shared" si="52"/>
        <v>10</v>
      </c>
      <c r="BQ34" s="54">
        <f t="shared" si="53"/>
        <v>10</v>
      </c>
      <c r="BR34" s="54">
        <f t="shared" si="53"/>
        <v>10</v>
      </c>
      <c r="BS34" s="54">
        <f t="shared" si="53"/>
        <v>10</v>
      </c>
      <c r="BT34" s="54">
        <f t="shared" si="53"/>
        <v>10</v>
      </c>
      <c r="BU34" s="54">
        <f t="shared" si="54"/>
        <v>10</v>
      </c>
      <c r="BV34" s="54">
        <f t="shared" si="55"/>
        <v>10</v>
      </c>
      <c r="BW34" s="54">
        <f t="shared" si="56"/>
        <v>10</v>
      </c>
      <c r="BX34" s="54">
        <f t="shared" si="56"/>
        <v>10</v>
      </c>
      <c r="BY34" s="54">
        <f t="shared" si="57"/>
        <v>10</v>
      </c>
      <c r="BZ34" s="54">
        <f t="shared" si="57"/>
        <v>10</v>
      </c>
      <c r="CA34" s="54">
        <f t="shared" si="57"/>
        <v>10</v>
      </c>
      <c r="CB34" s="54">
        <f t="shared" si="57"/>
        <v>10</v>
      </c>
      <c r="CC34" s="54">
        <f t="shared" si="58"/>
        <v>10</v>
      </c>
      <c r="CD34" s="54">
        <f t="shared" si="58"/>
        <v>10</v>
      </c>
      <c r="CE34" s="54">
        <f t="shared" si="59"/>
        <v>10</v>
      </c>
      <c r="CF34" s="54">
        <f t="shared" si="60"/>
        <v>10</v>
      </c>
      <c r="CG34" s="54">
        <f t="shared" si="61"/>
        <v>10</v>
      </c>
      <c r="CH34" s="54">
        <f t="shared" si="62"/>
        <v>10</v>
      </c>
      <c r="CI34" s="54">
        <f t="shared" si="62"/>
        <v>10</v>
      </c>
      <c r="CJ34" s="54">
        <f t="shared" si="62"/>
        <v>10</v>
      </c>
      <c r="CK34" s="54">
        <f t="shared" si="62"/>
        <v>10</v>
      </c>
      <c r="CL34" s="54">
        <f t="shared" si="62"/>
        <v>10</v>
      </c>
      <c r="CM34" s="54">
        <f t="shared" si="62"/>
        <v>10</v>
      </c>
      <c r="CN34" s="54">
        <f t="shared" si="62"/>
        <v>10</v>
      </c>
      <c r="CO34" s="54">
        <f t="shared" si="62"/>
        <v>10</v>
      </c>
      <c r="CP34" s="54">
        <f t="shared" si="62"/>
        <v>10</v>
      </c>
      <c r="CQ34" s="54">
        <f t="shared" si="62"/>
        <v>10</v>
      </c>
      <c r="CR34" s="54">
        <f t="shared" si="63"/>
        <v>10</v>
      </c>
      <c r="CS34" s="54">
        <f t="shared" si="63"/>
        <v>10</v>
      </c>
      <c r="CT34" s="54">
        <f t="shared" si="64"/>
        <v>10</v>
      </c>
      <c r="CU34" s="54">
        <f t="shared" si="64"/>
        <v>10</v>
      </c>
      <c r="CV34" s="54">
        <f t="shared" si="65"/>
        <v>10</v>
      </c>
      <c r="CW34" s="54">
        <f t="shared" si="65"/>
        <v>10</v>
      </c>
      <c r="CX34" s="54">
        <f t="shared" si="66"/>
        <v>10</v>
      </c>
      <c r="CY34" s="54">
        <f t="shared" si="66"/>
        <v>10</v>
      </c>
      <c r="CZ34" s="54">
        <f t="shared" si="66"/>
        <v>10</v>
      </c>
      <c r="DA34" s="54">
        <f t="shared" si="66"/>
        <v>10</v>
      </c>
      <c r="DB34" s="54">
        <f t="shared" si="66"/>
        <v>10</v>
      </c>
      <c r="DC34" s="54">
        <f t="shared" si="67"/>
        <v>10</v>
      </c>
      <c r="DD34" s="54">
        <f t="shared" si="67"/>
        <v>10</v>
      </c>
      <c r="DE34" s="54">
        <f t="shared" si="68"/>
        <v>10</v>
      </c>
      <c r="DF34" s="54">
        <f t="shared" ref="DF34:DF42" si="73">+BU34</f>
        <v>10</v>
      </c>
      <c r="DG34" s="54">
        <f t="shared" ref="DG34:DN42" si="74">+DF34</f>
        <v>10</v>
      </c>
      <c r="DH34" s="54">
        <f t="shared" si="74"/>
        <v>10</v>
      </c>
      <c r="DI34" s="54">
        <f t="shared" si="74"/>
        <v>10</v>
      </c>
      <c r="DJ34" s="54">
        <f t="shared" si="74"/>
        <v>10</v>
      </c>
      <c r="DK34" s="54">
        <f t="shared" si="74"/>
        <v>10</v>
      </c>
      <c r="DL34" s="54">
        <f t="shared" si="74"/>
        <v>10</v>
      </c>
      <c r="DM34" s="54">
        <f t="shared" si="74"/>
        <v>10</v>
      </c>
      <c r="DN34" s="54">
        <f t="shared" si="74"/>
        <v>10</v>
      </c>
      <c r="DO34" s="54">
        <f t="shared" ref="DO34:DO42" si="75">+DE34</f>
        <v>10</v>
      </c>
      <c r="DP34" s="54">
        <f t="shared" si="32"/>
        <v>10</v>
      </c>
      <c r="DQ34" s="54">
        <f t="shared" si="32"/>
        <v>10</v>
      </c>
      <c r="DR34" s="54">
        <f t="shared" si="32"/>
        <v>10</v>
      </c>
      <c r="DS34" s="54">
        <f t="shared" si="32"/>
        <v>10</v>
      </c>
      <c r="DT34" s="54">
        <f t="shared" si="32"/>
        <v>10</v>
      </c>
      <c r="DU34" s="54">
        <f t="shared" si="32"/>
        <v>10</v>
      </c>
      <c r="DV34" s="54">
        <f t="shared" si="32"/>
        <v>10</v>
      </c>
      <c r="DW34" s="54">
        <f t="shared" si="32"/>
        <v>10</v>
      </c>
    </row>
    <row r="35" spans="1:127" ht="18" x14ac:dyDescent="0.2">
      <c r="A35" s="16"/>
      <c r="B35" s="23" t="s">
        <v>70</v>
      </c>
      <c r="C35" s="494" t="s">
        <v>71</v>
      </c>
      <c r="D35" s="495"/>
      <c r="E35" s="492"/>
      <c r="F35" s="1" t="s">
        <v>60</v>
      </c>
      <c r="G35" s="25">
        <f>IF(A35="",5,A35)</f>
        <v>5</v>
      </c>
      <c r="J35" s="51">
        <f t="shared" si="72"/>
        <v>5</v>
      </c>
      <c r="K35" s="54">
        <f t="shared" si="69"/>
        <v>5</v>
      </c>
      <c r="L35" s="54">
        <f t="shared" si="40"/>
        <v>5</v>
      </c>
      <c r="M35" s="54">
        <f t="shared" si="40"/>
        <v>5</v>
      </c>
      <c r="N35" s="54">
        <f t="shared" si="40"/>
        <v>5</v>
      </c>
      <c r="O35" s="54">
        <f t="shared" si="41"/>
        <v>5</v>
      </c>
      <c r="P35" s="54">
        <f t="shared" si="41"/>
        <v>5</v>
      </c>
      <c r="Q35" s="54">
        <f t="shared" si="41"/>
        <v>5</v>
      </c>
      <c r="R35" s="54">
        <f t="shared" si="42"/>
        <v>5</v>
      </c>
      <c r="S35" s="54">
        <f t="shared" si="42"/>
        <v>5</v>
      </c>
      <c r="T35" s="54">
        <f t="shared" si="42"/>
        <v>5</v>
      </c>
      <c r="U35" s="51">
        <f t="shared" si="70"/>
        <v>5</v>
      </c>
      <c r="V35" s="54">
        <f t="shared" si="71"/>
        <v>5</v>
      </c>
      <c r="W35" s="54">
        <f t="shared" si="71"/>
        <v>5</v>
      </c>
      <c r="X35" s="54">
        <f t="shared" si="71"/>
        <v>5</v>
      </c>
      <c r="Y35" s="54">
        <f t="shared" si="71"/>
        <v>5</v>
      </c>
      <c r="Z35" s="54">
        <f t="shared" si="71"/>
        <v>5</v>
      </c>
      <c r="AA35" s="54">
        <f t="shared" si="71"/>
        <v>5</v>
      </c>
      <c r="AB35" s="54">
        <f t="shared" si="71"/>
        <v>5</v>
      </c>
      <c r="AC35" s="54">
        <f t="shared" si="71"/>
        <v>5</v>
      </c>
      <c r="AD35" s="54">
        <f t="shared" si="71"/>
        <v>5</v>
      </c>
      <c r="AE35" s="54">
        <f t="shared" si="71"/>
        <v>5</v>
      </c>
      <c r="AF35" s="54">
        <f t="shared" si="71"/>
        <v>5</v>
      </c>
      <c r="AG35" s="54">
        <f t="shared" si="71"/>
        <v>5</v>
      </c>
      <c r="AH35" s="54">
        <f t="shared" si="44"/>
        <v>5</v>
      </c>
      <c r="AI35" s="54">
        <f t="shared" si="44"/>
        <v>5</v>
      </c>
      <c r="AJ35" s="54">
        <f t="shared" si="44"/>
        <v>5</v>
      </c>
      <c r="AK35" s="54">
        <f t="shared" si="45"/>
        <v>5</v>
      </c>
      <c r="AL35" s="54">
        <f t="shared" si="45"/>
        <v>5</v>
      </c>
      <c r="AM35" s="54">
        <f t="shared" si="45"/>
        <v>5</v>
      </c>
      <c r="AN35" s="54">
        <f t="shared" si="46"/>
        <v>5</v>
      </c>
      <c r="AO35" s="54">
        <f t="shared" si="46"/>
        <v>5</v>
      </c>
      <c r="AP35" s="54">
        <f t="shared" si="46"/>
        <v>5</v>
      </c>
      <c r="AQ35" s="54">
        <f t="shared" si="46"/>
        <v>5</v>
      </c>
      <c r="AR35" s="54">
        <f t="shared" si="46"/>
        <v>5</v>
      </c>
      <c r="AS35" s="54">
        <f t="shared" si="46"/>
        <v>5</v>
      </c>
      <c r="AT35" s="54">
        <f t="shared" si="46"/>
        <v>5</v>
      </c>
      <c r="AU35" s="54">
        <f t="shared" si="46"/>
        <v>5</v>
      </c>
      <c r="AV35" s="54">
        <f t="shared" si="46"/>
        <v>5</v>
      </c>
      <c r="AW35" s="54">
        <f t="shared" si="46"/>
        <v>5</v>
      </c>
      <c r="AX35" s="54">
        <f t="shared" si="46"/>
        <v>5</v>
      </c>
      <c r="AY35" s="54">
        <f t="shared" si="46"/>
        <v>5</v>
      </c>
      <c r="AZ35" s="54">
        <f t="shared" si="46"/>
        <v>5</v>
      </c>
      <c r="BA35" s="54">
        <f t="shared" si="46"/>
        <v>5</v>
      </c>
      <c r="BB35" s="54">
        <f t="shared" si="46"/>
        <v>5</v>
      </c>
      <c r="BC35" s="54">
        <f t="shared" si="46"/>
        <v>5</v>
      </c>
      <c r="BD35" s="54">
        <f t="shared" si="47"/>
        <v>5</v>
      </c>
      <c r="BE35" s="54">
        <f t="shared" si="47"/>
        <v>5</v>
      </c>
      <c r="BF35" s="54">
        <f t="shared" si="47"/>
        <v>5</v>
      </c>
      <c r="BG35" s="54">
        <f t="shared" si="48"/>
        <v>5</v>
      </c>
      <c r="BH35" s="54">
        <f t="shared" si="48"/>
        <v>5</v>
      </c>
      <c r="BI35" s="54">
        <f t="shared" si="49"/>
        <v>5</v>
      </c>
      <c r="BJ35" s="54">
        <f t="shared" si="49"/>
        <v>5</v>
      </c>
      <c r="BK35" s="54">
        <f t="shared" si="50"/>
        <v>5</v>
      </c>
      <c r="BL35" s="54">
        <f t="shared" si="51"/>
        <v>5</v>
      </c>
      <c r="BM35" s="54">
        <f t="shared" si="51"/>
        <v>5</v>
      </c>
      <c r="BN35" s="54">
        <f t="shared" si="51"/>
        <v>5</v>
      </c>
      <c r="BO35" s="54">
        <f t="shared" si="51"/>
        <v>5</v>
      </c>
      <c r="BP35" s="54">
        <f t="shared" si="52"/>
        <v>5</v>
      </c>
      <c r="BQ35" s="54">
        <f t="shared" si="53"/>
        <v>5</v>
      </c>
      <c r="BR35" s="54">
        <f t="shared" si="53"/>
        <v>5</v>
      </c>
      <c r="BS35" s="54">
        <f t="shared" si="53"/>
        <v>5</v>
      </c>
      <c r="BT35" s="54">
        <f t="shared" si="53"/>
        <v>5</v>
      </c>
      <c r="BU35" s="54">
        <f t="shared" si="54"/>
        <v>5</v>
      </c>
      <c r="BV35" s="54">
        <f t="shared" si="55"/>
        <v>5</v>
      </c>
      <c r="BW35" s="54">
        <f t="shared" si="56"/>
        <v>5</v>
      </c>
      <c r="BX35" s="54">
        <f t="shared" si="56"/>
        <v>5</v>
      </c>
      <c r="BY35" s="54">
        <f t="shared" si="57"/>
        <v>5</v>
      </c>
      <c r="BZ35" s="54">
        <f t="shared" si="57"/>
        <v>5</v>
      </c>
      <c r="CA35" s="54">
        <f t="shared" si="57"/>
        <v>5</v>
      </c>
      <c r="CB35" s="54">
        <f t="shared" si="57"/>
        <v>5</v>
      </c>
      <c r="CC35" s="54">
        <f t="shared" si="58"/>
        <v>5</v>
      </c>
      <c r="CD35" s="54">
        <f t="shared" si="58"/>
        <v>5</v>
      </c>
      <c r="CE35" s="54">
        <f t="shared" si="59"/>
        <v>5</v>
      </c>
      <c r="CF35" s="54">
        <f t="shared" si="60"/>
        <v>5</v>
      </c>
      <c r="CG35" s="54">
        <f t="shared" si="61"/>
        <v>5</v>
      </c>
      <c r="CH35" s="54">
        <f t="shared" si="62"/>
        <v>5</v>
      </c>
      <c r="CI35" s="54">
        <f t="shared" si="62"/>
        <v>5</v>
      </c>
      <c r="CJ35" s="54">
        <f t="shared" si="62"/>
        <v>5</v>
      </c>
      <c r="CK35" s="54">
        <f t="shared" si="62"/>
        <v>5</v>
      </c>
      <c r="CL35" s="54">
        <f t="shared" si="62"/>
        <v>5</v>
      </c>
      <c r="CM35" s="54">
        <f t="shared" si="62"/>
        <v>5</v>
      </c>
      <c r="CN35" s="54">
        <f t="shared" si="62"/>
        <v>5</v>
      </c>
      <c r="CO35" s="54">
        <f t="shared" si="62"/>
        <v>5</v>
      </c>
      <c r="CP35" s="54">
        <f t="shared" si="62"/>
        <v>5</v>
      </c>
      <c r="CQ35" s="54">
        <f t="shared" si="62"/>
        <v>5</v>
      </c>
      <c r="CR35" s="54">
        <f t="shared" si="63"/>
        <v>5</v>
      </c>
      <c r="CS35" s="54">
        <f t="shared" si="63"/>
        <v>5</v>
      </c>
      <c r="CT35" s="54">
        <f t="shared" si="64"/>
        <v>5</v>
      </c>
      <c r="CU35" s="54">
        <f t="shared" si="64"/>
        <v>5</v>
      </c>
      <c r="CV35" s="54">
        <f t="shared" si="65"/>
        <v>5</v>
      </c>
      <c r="CW35" s="54">
        <f t="shared" si="65"/>
        <v>5</v>
      </c>
      <c r="CX35" s="54">
        <f t="shared" si="66"/>
        <v>5</v>
      </c>
      <c r="CY35" s="54">
        <f t="shared" si="66"/>
        <v>5</v>
      </c>
      <c r="CZ35" s="54">
        <f t="shared" si="66"/>
        <v>5</v>
      </c>
      <c r="DA35" s="54">
        <f t="shared" si="66"/>
        <v>5</v>
      </c>
      <c r="DB35" s="54">
        <f t="shared" si="66"/>
        <v>5</v>
      </c>
      <c r="DC35" s="54">
        <f t="shared" si="67"/>
        <v>5</v>
      </c>
      <c r="DD35" s="54">
        <f t="shared" si="67"/>
        <v>5</v>
      </c>
      <c r="DE35" s="54">
        <f t="shared" si="68"/>
        <v>5</v>
      </c>
      <c r="DF35" s="54">
        <f t="shared" si="73"/>
        <v>5</v>
      </c>
      <c r="DG35" s="54">
        <f t="shared" si="74"/>
        <v>5</v>
      </c>
      <c r="DH35" s="54">
        <f t="shared" si="74"/>
        <v>5</v>
      </c>
      <c r="DI35" s="54">
        <f t="shared" si="74"/>
        <v>5</v>
      </c>
      <c r="DJ35" s="54">
        <f t="shared" si="74"/>
        <v>5</v>
      </c>
      <c r="DK35" s="54">
        <f t="shared" si="74"/>
        <v>5</v>
      </c>
      <c r="DL35" s="54">
        <f t="shared" si="74"/>
        <v>5</v>
      </c>
      <c r="DM35" s="54">
        <f t="shared" si="74"/>
        <v>5</v>
      </c>
      <c r="DN35" s="54">
        <f t="shared" si="74"/>
        <v>5</v>
      </c>
      <c r="DO35" s="54">
        <f t="shared" si="75"/>
        <v>5</v>
      </c>
      <c r="DP35" s="54">
        <f t="shared" si="32"/>
        <v>5</v>
      </c>
      <c r="DQ35" s="54">
        <f t="shared" si="32"/>
        <v>5</v>
      </c>
      <c r="DR35" s="54">
        <f t="shared" si="32"/>
        <v>5</v>
      </c>
      <c r="DS35" s="54">
        <f t="shared" si="32"/>
        <v>5</v>
      </c>
      <c r="DT35" s="54">
        <f t="shared" si="32"/>
        <v>5</v>
      </c>
      <c r="DU35" s="54">
        <f t="shared" si="32"/>
        <v>5</v>
      </c>
      <c r="DV35" s="54">
        <f t="shared" si="32"/>
        <v>5</v>
      </c>
      <c r="DW35" s="54">
        <f t="shared" si="32"/>
        <v>5</v>
      </c>
    </row>
    <row r="36" spans="1:127" ht="21" x14ac:dyDescent="0.2">
      <c r="A36" s="16">
        <f>入力シート_1・2・ジクロロエチレン!Q13</f>
        <v>100</v>
      </c>
      <c r="B36" s="23" t="s">
        <v>72</v>
      </c>
      <c r="C36" s="494" t="s">
        <v>73</v>
      </c>
      <c r="D36" s="495"/>
      <c r="E36" s="492"/>
      <c r="F36" s="1" t="s">
        <v>60</v>
      </c>
      <c r="G36" s="25">
        <f>IF(A36="",10,A36)</f>
        <v>100</v>
      </c>
      <c r="H36" s="26"/>
      <c r="J36" s="51">
        <f t="shared" si="72"/>
        <v>100</v>
      </c>
      <c r="K36" s="54">
        <f t="shared" si="69"/>
        <v>100</v>
      </c>
      <c r="L36" s="54">
        <f t="shared" si="40"/>
        <v>100</v>
      </c>
      <c r="M36" s="54">
        <f t="shared" si="40"/>
        <v>100</v>
      </c>
      <c r="N36" s="54">
        <f t="shared" si="40"/>
        <v>100</v>
      </c>
      <c r="O36" s="54">
        <f t="shared" si="41"/>
        <v>100</v>
      </c>
      <c r="P36" s="54">
        <f t="shared" si="41"/>
        <v>100</v>
      </c>
      <c r="Q36" s="54">
        <f t="shared" si="41"/>
        <v>100</v>
      </c>
      <c r="R36" s="54">
        <f t="shared" si="42"/>
        <v>100</v>
      </c>
      <c r="S36" s="54">
        <f t="shared" si="42"/>
        <v>100</v>
      </c>
      <c r="T36" s="54">
        <f t="shared" si="42"/>
        <v>100</v>
      </c>
      <c r="U36" s="51">
        <f t="shared" si="70"/>
        <v>100</v>
      </c>
      <c r="V36" s="54">
        <f t="shared" si="71"/>
        <v>100</v>
      </c>
      <c r="W36" s="54">
        <f t="shared" si="71"/>
        <v>100</v>
      </c>
      <c r="X36" s="54">
        <f t="shared" si="71"/>
        <v>100</v>
      </c>
      <c r="Y36" s="54">
        <f t="shared" si="71"/>
        <v>100</v>
      </c>
      <c r="Z36" s="54">
        <f t="shared" si="71"/>
        <v>100</v>
      </c>
      <c r="AA36" s="54">
        <f t="shared" si="71"/>
        <v>100</v>
      </c>
      <c r="AB36" s="54">
        <f t="shared" si="71"/>
        <v>100</v>
      </c>
      <c r="AC36" s="54">
        <f t="shared" si="71"/>
        <v>100</v>
      </c>
      <c r="AD36" s="54">
        <f t="shared" si="71"/>
        <v>100</v>
      </c>
      <c r="AE36" s="54">
        <f t="shared" si="71"/>
        <v>100</v>
      </c>
      <c r="AF36" s="54">
        <f t="shared" si="71"/>
        <v>100</v>
      </c>
      <c r="AG36" s="54">
        <f t="shared" si="71"/>
        <v>100</v>
      </c>
      <c r="AH36" s="54">
        <f t="shared" si="44"/>
        <v>100</v>
      </c>
      <c r="AI36" s="54">
        <f t="shared" si="44"/>
        <v>100</v>
      </c>
      <c r="AJ36" s="54">
        <f t="shared" si="44"/>
        <v>100</v>
      </c>
      <c r="AK36" s="54">
        <f t="shared" si="45"/>
        <v>100</v>
      </c>
      <c r="AL36" s="54">
        <f t="shared" si="45"/>
        <v>100</v>
      </c>
      <c r="AM36" s="54">
        <f t="shared" si="45"/>
        <v>100</v>
      </c>
      <c r="AN36" s="54">
        <f t="shared" si="46"/>
        <v>100</v>
      </c>
      <c r="AO36" s="54">
        <f t="shared" si="46"/>
        <v>100</v>
      </c>
      <c r="AP36" s="54">
        <f t="shared" si="46"/>
        <v>100</v>
      </c>
      <c r="AQ36" s="54">
        <f t="shared" si="46"/>
        <v>100</v>
      </c>
      <c r="AR36" s="54">
        <f t="shared" si="46"/>
        <v>100</v>
      </c>
      <c r="AS36" s="54">
        <f t="shared" si="46"/>
        <v>100</v>
      </c>
      <c r="AT36" s="54">
        <f t="shared" si="46"/>
        <v>100</v>
      </c>
      <c r="AU36" s="54">
        <f t="shared" si="46"/>
        <v>100</v>
      </c>
      <c r="AV36" s="54">
        <f t="shared" si="46"/>
        <v>100</v>
      </c>
      <c r="AW36" s="54">
        <f t="shared" si="46"/>
        <v>100</v>
      </c>
      <c r="AX36" s="54">
        <f t="shared" si="46"/>
        <v>100</v>
      </c>
      <c r="AY36" s="54">
        <f t="shared" si="46"/>
        <v>100</v>
      </c>
      <c r="AZ36" s="54">
        <f t="shared" si="46"/>
        <v>100</v>
      </c>
      <c r="BA36" s="54">
        <f t="shared" si="46"/>
        <v>100</v>
      </c>
      <c r="BB36" s="54">
        <f t="shared" si="46"/>
        <v>100</v>
      </c>
      <c r="BC36" s="54">
        <f t="shared" si="46"/>
        <v>100</v>
      </c>
      <c r="BD36" s="54">
        <f t="shared" si="47"/>
        <v>100</v>
      </c>
      <c r="BE36" s="54">
        <f t="shared" si="47"/>
        <v>100</v>
      </c>
      <c r="BF36" s="54">
        <f t="shared" si="47"/>
        <v>100</v>
      </c>
      <c r="BG36" s="54">
        <f t="shared" si="48"/>
        <v>100</v>
      </c>
      <c r="BH36" s="54">
        <f t="shared" si="48"/>
        <v>100</v>
      </c>
      <c r="BI36" s="54">
        <f t="shared" si="49"/>
        <v>100</v>
      </c>
      <c r="BJ36" s="54">
        <f t="shared" si="49"/>
        <v>100</v>
      </c>
      <c r="BK36" s="54">
        <f t="shared" si="50"/>
        <v>100</v>
      </c>
      <c r="BL36" s="54">
        <f t="shared" si="51"/>
        <v>100</v>
      </c>
      <c r="BM36" s="54">
        <f t="shared" si="51"/>
        <v>100</v>
      </c>
      <c r="BN36" s="54">
        <f t="shared" si="51"/>
        <v>100</v>
      </c>
      <c r="BO36" s="54">
        <f t="shared" si="51"/>
        <v>100</v>
      </c>
      <c r="BP36" s="54">
        <f t="shared" si="52"/>
        <v>100</v>
      </c>
      <c r="BQ36" s="54">
        <f t="shared" si="53"/>
        <v>100</v>
      </c>
      <c r="BR36" s="54">
        <f t="shared" si="53"/>
        <v>100</v>
      </c>
      <c r="BS36" s="54">
        <f t="shared" si="53"/>
        <v>100</v>
      </c>
      <c r="BT36" s="54">
        <f t="shared" si="53"/>
        <v>100</v>
      </c>
      <c r="BU36" s="54">
        <f t="shared" si="54"/>
        <v>100</v>
      </c>
      <c r="BV36" s="54">
        <f t="shared" si="55"/>
        <v>100</v>
      </c>
      <c r="BW36" s="54">
        <f t="shared" si="56"/>
        <v>100</v>
      </c>
      <c r="BX36" s="54">
        <f t="shared" si="56"/>
        <v>100</v>
      </c>
      <c r="BY36" s="54">
        <f t="shared" si="57"/>
        <v>100</v>
      </c>
      <c r="BZ36" s="54">
        <f t="shared" si="57"/>
        <v>100</v>
      </c>
      <c r="CA36" s="54">
        <f t="shared" si="57"/>
        <v>100</v>
      </c>
      <c r="CB36" s="54">
        <f t="shared" si="57"/>
        <v>100</v>
      </c>
      <c r="CC36" s="54">
        <f t="shared" si="58"/>
        <v>100</v>
      </c>
      <c r="CD36" s="54">
        <f t="shared" si="58"/>
        <v>100</v>
      </c>
      <c r="CE36" s="54">
        <f t="shared" si="59"/>
        <v>100</v>
      </c>
      <c r="CF36" s="54">
        <f t="shared" si="60"/>
        <v>100</v>
      </c>
      <c r="CG36" s="54">
        <f t="shared" si="61"/>
        <v>100</v>
      </c>
      <c r="CH36" s="54">
        <f t="shared" si="62"/>
        <v>100</v>
      </c>
      <c r="CI36" s="54">
        <f t="shared" si="62"/>
        <v>100</v>
      </c>
      <c r="CJ36" s="54">
        <f t="shared" si="62"/>
        <v>100</v>
      </c>
      <c r="CK36" s="54">
        <f t="shared" si="62"/>
        <v>100</v>
      </c>
      <c r="CL36" s="54">
        <f t="shared" si="62"/>
        <v>100</v>
      </c>
      <c r="CM36" s="54">
        <f t="shared" si="62"/>
        <v>100</v>
      </c>
      <c r="CN36" s="54">
        <f t="shared" si="62"/>
        <v>100</v>
      </c>
      <c r="CO36" s="54">
        <f t="shared" si="62"/>
        <v>100</v>
      </c>
      <c r="CP36" s="54">
        <f t="shared" si="62"/>
        <v>100</v>
      </c>
      <c r="CQ36" s="54">
        <f t="shared" si="62"/>
        <v>100</v>
      </c>
      <c r="CR36" s="54">
        <f t="shared" si="63"/>
        <v>100</v>
      </c>
      <c r="CS36" s="54">
        <f t="shared" si="63"/>
        <v>100</v>
      </c>
      <c r="CT36" s="54">
        <f t="shared" si="64"/>
        <v>100</v>
      </c>
      <c r="CU36" s="54">
        <f t="shared" si="64"/>
        <v>100</v>
      </c>
      <c r="CV36" s="54">
        <f t="shared" si="65"/>
        <v>100</v>
      </c>
      <c r="CW36" s="54">
        <f t="shared" si="65"/>
        <v>100</v>
      </c>
      <c r="CX36" s="54">
        <f t="shared" si="66"/>
        <v>100</v>
      </c>
      <c r="CY36" s="54">
        <f t="shared" si="66"/>
        <v>100</v>
      </c>
      <c r="CZ36" s="54">
        <f t="shared" si="66"/>
        <v>100</v>
      </c>
      <c r="DA36" s="54">
        <f t="shared" si="66"/>
        <v>100</v>
      </c>
      <c r="DB36" s="54">
        <f t="shared" si="66"/>
        <v>100</v>
      </c>
      <c r="DC36" s="54">
        <f t="shared" si="67"/>
        <v>100</v>
      </c>
      <c r="DD36" s="54">
        <f t="shared" si="67"/>
        <v>100</v>
      </c>
      <c r="DE36" s="54">
        <f t="shared" si="68"/>
        <v>100</v>
      </c>
      <c r="DF36" s="54">
        <f t="shared" si="73"/>
        <v>100</v>
      </c>
      <c r="DG36" s="54">
        <f t="shared" si="74"/>
        <v>100</v>
      </c>
      <c r="DH36" s="54">
        <f t="shared" si="74"/>
        <v>100</v>
      </c>
      <c r="DI36" s="54">
        <f t="shared" si="74"/>
        <v>100</v>
      </c>
      <c r="DJ36" s="54">
        <f t="shared" si="74"/>
        <v>100</v>
      </c>
      <c r="DK36" s="54">
        <f t="shared" si="74"/>
        <v>100</v>
      </c>
      <c r="DL36" s="54">
        <f t="shared" si="74"/>
        <v>100</v>
      </c>
      <c r="DM36" s="54">
        <f t="shared" si="74"/>
        <v>100</v>
      </c>
      <c r="DN36" s="54">
        <f t="shared" si="74"/>
        <v>100</v>
      </c>
      <c r="DO36" s="54">
        <f t="shared" si="75"/>
        <v>100</v>
      </c>
      <c r="DP36" s="54">
        <f t="shared" si="32"/>
        <v>100</v>
      </c>
      <c r="DQ36" s="54">
        <f t="shared" si="32"/>
        <v>100</v>
      </c>
      <c r="DR36" s="54">
        <f t="shared" si="32"/>
        <v>100</v>
      </c>
      <c r="DS36" s="54">
        <f t="shared" si="32"/>
        <v>100</v>
      </c>
      <c r="DT36" s="54">
        <f t="shared" si="32"/>
        <v>100</v>
      </c>
      <c r="DU36" s="54">
        <f t="shared" si="32"/>
        <v>100</v>
      </c>
      <c r="DV36" s="54">
        <f t="shared" si="32"/>
        <v>100</v>
      </c>
      <c r="DW36" s="54">
        <f t="shared" si="32"/>
        <v>100</v>
      </c>
    </row>
    <row r="37" spans="1:127" ht="20.5" x14ac:dyDescent="0.2">
      <c r="A37" s="16">
        <f>入力シート_1・2・ジクロロエチレン!Q14</f>
        <v>10</v>
      </c>
      <c r="B37" s="23" t="s">
        <v>74</v>
      </c>
      <c r="C37" s="494" t="s">
        <v>75</v>
      </c>
      <c r="D37" s="495"/>
      <c r="E37" s="492"/>
      <c r="F37" s="1" t="s">
        <v>60</v>
      </c>
      <c r="G37" s="25">
        <f>IF(A37="",1,A37)</f>
        <v>10</v>
      </c>
      <c r="J37" s="51">
        <f t="shared" si="72"/>
        <v>10</v>
      </c>
      <c r="K37" s="54">
        <f t="shared" si="69"/>
        <v>10</v>
      </c>
      <c r="L37" s="54">
        <f t="shared" si="40"/>
        <v>10</v>
      </c>
      <c r="M37" s="54">
        <f t="shared" si="40"/>
        <v>10</v>
      </c>
      <c r="N37" s="54">
        <f t="shared" si="40"/>
        <v>10</v>
      </c>
      <c r="O37" s="54">
        <f t="shared" si="41"/>
        <v>10</v>
      </c>
      <c r="P37" s="54">
        <f t="shared" si="41"/>
        <v>10</v>
      </c>
      <c r="Q37" s="54">
        <f t="shared" si="41"/>
        <v>10</v>
      </c>
      <c r="R37" s="54">
        <f t="shared" si="42"/>
        <v>10</v>
      </c>
      <c r="S37" s="54">
        <f t="shared" si="42"/>
        <v>10</v>
      </c>
      <c r="T37" s="54">
        <f t="shared" si="42"/>
        <v>10</v>
      </c>
      <c r="U37" s="51">
        <f t="shared" si="70"/>
        <v>10</v>
      </c>
      <c r="V37" s="54">
        <f t="shared" si="71"/>
        <v>10</v>
      </c>
      <c r="W37" s="54">
        <f t="shared" si="71"/>
        <v>10</v>
      </c>
      <c r="X37" s="54">
        <f t="shared" si="71"/>
        <v>10</v>
      </c>
      <c r="Y37" s="54">
        <f t="shared" si="71"/>
        <v>10</v>
      </c>
      <c r="Z37" s="54">
        <f t="shared" si="71"/>
        <v>10</v>
      </c>
      <c r="AA37" s="54">
        <f t="shared" si="71"/>
        <v>10</v>
      </c>
      <c r="AB37" s="54">
        <f t="shared" si="71"/>
        <v>10</v>
      </c>
      <c r="AC37" s="54">
        <f t="shared" si="71"/>
        <v>10</v>
      </c>
      <c r="AD37" s="54">
        <f t="shared" si="71"/>
        <v>10</v>
      </c>
      <c r="AE37" s="54">
        <f t="shared" si="71"/>
        <v>10</v>
      </c>
      <c r="AF37" s="54">
        <f t="shared" si="71"/>
        <v>10</v>
      </c>
      <c r="AG37" s="54">
        <f t="shared" si="71"/>
        <v>10</v>
      </c>
      <c r="AH37" s="54">
        <f t="shared" si="44"/>
        <v>10</v>
      </c>
      <c r="AI37" s="54">
        <f t="shared" si="44"/>
        <v>10</v>
      </c>
      <c r="AJ37" s="54">
        <f t="shared" si="44"/>
        <v>10</v>
      </c>
      <c r="AK37" s="54">
        <f t="shared" si="45"/>
        <v>10</v>
      </c>
      <c r="AL37" s="54">
        <f t="shared" si="45"/>
        <v>10</v>
      </c>
      <c r="AM37" s="54">
        <f t="shared" si="45"/>
        <v>10</v>
      </c>
      <c r="AN37" s="54">
        <f t="shared" si="46"/>
        <v>10</v>
      </c>
      <c r="AO37" s="54">
        <f t="shared" si="46"/>
        <v>10</v>
      </c>
      <c r="AP37" s="54">
        <f t="shared" si="46"/>
        <v>10</v>
      </c>
      <c r="AQ37" s="54">
        <f t="shared" si="46"/>
        <v>10</v>
      </c>
      <c r="AR37" s="54">
        <f t="shared" si="46"/>
        <v>10</v>
      </c>
      <c r="AS37" s="54">
        <f t="shared" si="46"/>
        <v>10</v>
      </c>
      <c r="AT37" s="54">
        <f t="shared" si="46"/>
        <v>10</v>
      </c>
      <c r="AU37" s="54">
        <f t="shared" si="46"/>
        <v>10</v>
      </c>
      <c r="AV37" s="54">
        <f t="shared" si="46"/>
        <v>10</v>
      </c>
      <c r="AW37" s="54">
        <f t="shared" si="46"/>
        <v>10</v>
      </c>
      <c r="AX37" s="54">
        <f t="shared" si="46"/>
        <v>10</v>
      </c>
      <c r="AY37" s="54">
        <f t="shared" si="46"/>
        <v>10</v>
      </c>
      <c r="AZ37" s="54">
        <f t="shared" si="46"/>
        <v>10</v>
      </c>
      <c r="BA37" s="54">
        <f t="shared" si="46"/>
        <v>10</v>
      </c>
      <c r="BB37" s="54">
        <f t="shared" si="46"/>
        <v>10</v>
      </c>
      <c r="BC37" s="54">
        <f t="shared" si="46"/>
        <v>10</v>
      </c>
      <c r="BD37" s="54">
        <f t="shared" si="47"/>
        <v>10</v>
      </c>
      <c r="BE37" s="54">
        <f t="shared" si="47"/>
        <v>10</v>
      </c>
      <c r="BF37" s="54">
        <f t="shared" si="47"/>
        <v>10</v>
      </c>
      <c r="BG37" s="54">
        <f t="shared" si="48"/>
        <v>10</v>
      </c>
      <c r="BH37" s="54">
        <f t="shared" si="48"/>
        <v>10</v>
      </c>
      <c r="BI37" s="54">
        <f t="shared" si="49"/>
        <v>10</v>
      </c>
      <c r="BJ37" s="54">
        <f t="shared" si="49"/>
        <v>10</v>
      </c>
      <c r="BK37" s="54">
        <f t="shared" si="50"/>
        <v>10</v>
      </c>
      <c r="BL37" s="54">
        <f t="shared" si="51"/>
        <v>10</v>
      </c>
      <c r="BM37" s="54">
        <f t="shared" si="51"/>
        <v>10</v>
      </c>
      <c r="BN37" s="54">
        <f t="shared" si="51"/>
        <v>10</v>
      </c>
      <c r="BO37" s="54">
        <f t="shared" si="51"/>
        <v>10</v>
      </c>
      <c r="BP37" s="54">
        <f t="shared" si="52"/>
        <v>10</v>
      </c>
      <c r="BQ37" s="54">
        <f t="shared" si="53"/>
        <v>10</v>
      </c>
      <c r="BR37" s="54">
        <f t="shared" si="53"/>
        <v>10</v>
      </c>
      <c r="BS37" s="54">
        <f t="shared" si="53"/>
        <v>10</v>
      </c>
      <c r="BT37" s="54">
        <f t="shared" si="53"/>
        <v>10</v>
      </c>
      <c r="BU37" s="54">
        <f t="shared" si="54"/>
        <v>10</v>
      </c>
      <c r="BV37" s="54">
        <f t="shared" si="55"/>
        <v>10</v>
      </c>
      <c r="BW37" s="54">
        <f t="shared" si="56"/>
        <v>10</v>
      </c>
      <c r="BX37" s="54">
        <f t="shared" si="56"/>
        <v>10</v>
      </c>
      <c r="BY37" s="54">
        <f t="shared" si="57"/>
        <v>10</v>
      </c>
      <c r="BZ37" s="54">
        <f t="shared" si="57"/>
        <v>10</v>
      </c>
      <c r="CA37" s="54">
        <f t="shared" si="57"/>
        <v>10</v>
      </c>
      <c r="CB37" s="54">
        <f t="shared" si="57"/>
        <v>10</v>
      </c>
      <c r="CC37" s="54">
        <f t="shared" si="58"/>
        <v>10</v>
      </c>
      <c r="CD37" s="54">
        <f t="shared" si="58"/>
        <v>10</v>
      </c>
      <c r="CE37" s="54">
        <f t="shared" si="59"/>
        <v>10</v>
      </c>
      <c r="CF37" s="54">
        <f t="shared" si="60"/>
        <v>10</v>
      </c>
      <c r="CG37" s="54">
        <f t="shared" si="61"/>
        <v>10</v>
      </c>
      <c r="CH37" s="54">
        <f t="shared" si="62"/>
        <v>10</v>
      </c>
      <c r="CI37" s="54">
        <f t="shared" si="62"/>
        <v>10</v>
      </c>
      <c r="CJ37" s="54">
        <f t="shared" si="62"/>
        <v>10</v>
      </c>
      <c r="CK37" s="54">
        <f t="shared" si="62"/>
        <v>10</v>
      </c>
      <c r="CL37" s="54">
        <f t="shared" si="62"/>
        <v>10</v>
      </c>
      <c r="CM37" s="54">
        <f t="shared" si="62"/>
        <v>10</v>
      </c>
      <c r="CN37" s="54">
        <f t="shared" si="62"/>
        <v>10</v>
      </c>
      <c r="CO37" s="54">
        <f t="shared" si="62"/>
        <v>10</v>
      </c>
      <c r="CP37" s="54">
        <f t="shared" si="62"/>
        <v>10</v>
      </c>
      <c r="CQ37" s="54">
        <f t="shared" si="62"/>
        <v>10</v>
      </c>
      <c r="CR37" s="54">
        <f t="shared" si="63"/>
        <v>10</v>
      </c>
      <c r="CS37" s="54">
        <f t="shared" si="63"/>
        <v>10</v>
      </c>
      <c r="CT37" s="54">
        <f t="shared" si="64"/>
        <v>10</v>
      </c>
      <c r="CU37" s="54">
        <f t="shared" si="64"/>
        <v>10</v>
      </c>
      <c r="CV37" s="54">
        <f t="shared" si="65"/>
        <v>10</v>
      </c>
      <c r="CW37" s="54">
        <f t="shared" si="65"/>
        <v>10</v>
      </c>
      <c r="CX37" s="54">
        <f t="shared" si="66"/>
        <v>10</v>
      </c>
      <c r="CY37" s="54">
        <f t="shared" si="66"/>
        <v>10</v>
      </c>
      <c r="CZ37" s="54">
        <f t="shared" si="66"/>
        <v>10</v>
      </c>
      <c r="DA37" s="54">
        <f t="shared" si="66"/>
        <v>10</v>
      </c>
      <c r="DB37" s="54">
        <f t="shared" si="66"/>
        <v>10</v>
      </c>
      <c r="DC37" s="54">
        <f t="shared" si="67"/>
        <v>10</v>
      </c>
      <c r="DD37" s="54">
        <f t="shared" si="67"/>
        <v>10</v>
      </c>
      <c r="DE37" s="54">
        <f t="shared" si="68"/>
        <v>10</v>
      </c>
      <c r="DF37" s="54">
        <f t="shared" si="73"/>
        <v>10</v>
      </c>
      <c r="DG37" s="54">
        <f t="shared" si="74"/>
        <v>10</v>
      </c>
      <c r="DH37" s="54">
        <f t="shared" si="74"/>
        <v>10</v>
      </c>
      <c r="DI37" s="54">
        <f t="shared" si="74"/>
        <v>10</v>
      </c>
      <c r="DJ37" s="54">
        <f t="shared" si="74"/>
        <v>10</v>
      </c>
      <c r="DK37" s="54">
        <f t="shared" si="74"/>
        <v>10</v>
      </c>
      <c r="DL37" s="54">
        <f t="shared" si="74"/>
        <v>10</v>
      </c>
      <c r="DM37" s="54">
        <f t="shared" si="74"/>
        <v>10</v>
      </c>
      <c r="DN37" s="54">
        <f t="shared" si="74"/>
        <v>10</v>
      </c>
      <c r="DO37" s="54">
        <f t="shared" si="75"/>
        <v>10</v>
      </c>
      <c r="DP37" s="54">
        <f t="shared" si="32"/>
        <v>10</v>
      </c>
      <c r="DQ37" s="54">
        <f t="shared" si="32"/>
        <v>10</v>
      </c>
      <c r="DR37" s="54">
        <f t="shared" si="32"/>
        <v>10</v>
      </c>
      <c r="DS37" s="54">
        <f t="shared" si="32"/>
        <v>10</v>
      </c>
      <c r="DT37" s="54">
        <f t="shared" si="32"/>
        <v>10</v>
      </c>
      <c r="DU37" s="54">
        <f t="shared" si="32"/>
        <v>10</v>
      </c>
      <c r="DV37" s="54">
        <f t="shared" si="32"/>
        <v>10</v>
      </c>
      <c r="DW37" s="54">
        <f t="shared" si="32"/>
        <v>10</v>
      </c>
    </row>
    <row r="38" spans="1:127" ht="21" x14ac:dyDescent="0.2">
      <c r="A38" s="16">
        <f>+G37</f>
        <v>10</v>
      </c>
      <c r="B38" s="23" t="s">
        <v>76</v>
      </c>
      <c r="C38" s="494" t="s">
        <v>77</v>
      </c>
      <c r="D38" s="495"/>
      <c r="E38" s="492"/>
      <c r="F38" s="1" t="s">
        <v>60</v>
      </c>
      <c r="G38" s="25">
        <f>IF(A38="",1,A38)</f>
        <v>10</v>
      </c>
      <c r="J38" s="51">
        <f t="shared" si="72"/>
        <v>10</v>
      </c>
      <c r="K38" s="54">
        <f t="shared" si="69"/>
        <v>10</v>
      </c>
      <c r="L38" s="54">
        <f t="shared" si="40"/>
        <v>10</v>
      </c>
      <c r="M38" s="54">
        <f t="shared" si="40"/>
        <v>10</v>
      </c>
      <c r="N38" s="54">
        <f t="shared" si="40"/>
        <v>10</v>
      </c>
      <c r="O38" s="54">
        <f t="shared" si="41"/>
        <v>10</v>
      </c>
      <c r="P38" s="54">
        <f t="shared" si="41"/>
        <v>10</v>
      </c>
      <c r="Q38" s="54">
        <f t="shared" si="41"/>
        <v>10</v>
      </c>
      <c r="R38" s="54">
        <f t="shared" si="42"/>
        <v>10</v>
      </c>
      <c r="S38" s="54">
        <f t="shared" si="42"/>
        <v>10</v>
      </c>
      <c r="T38" s="54">
        <f t="shared" si="42"/>
        <v>10</v>
      </c>
      <c r="U38" s="51">
        <f t="shared" si="70"/>
        <v>10</v>
      </c>
      <c r="V38" s="54">
        <f t="shared" si="71"/>
        <v>10</v>
      </c>
      <c r="W38" s="54">
        <f t="shared" si="71"/>
        <v>10</v>
      </c>
      <c r="X38" s="54">
        <f t="shared" si="71"/>
        <v>10</v>
      </c>
      <c r="Y38" s="54">
        <f t="shared" si="71"/>
        <v>10</v>
      </c>
      <c r="Z38" s="54">
        <f t="shared" si="71"/>
        <v>10</v>
      </c>
      <c r="AA38" s="54">
        <f t="shared" si="71"/>
        <v>10</v>
      </c>
      <c r="AB38" s="54">
        <f t="shared" si="71"/>
        <v>10</v>
      </c>
      <c r="AC38" s="54">
        <f t="shared" si="71"/>
        <v>10</v>
      </c>
      <c r="AD38" s="54">
        <f t="shared" si="71"/>
        <v>10</v>
      </c>
      <c r="AE38" s="54">
        <f t="shared" si="71"/>
        <v>10</v>
      </c>
      <c r="AF38" s="54">
        <f t="shared" si="71"/>
        <v>10</v>
      </c>
      <c r="AG38" s="54">
        <f t="shared" si="71"/>
        <v>10</v>
      </c>
      <c r="AH38" s="54">
        <f t="shared" si="44"/>
        <v>10</v>
      </c>
      <c r="AI38" s="54">
        <f t="shared" si="44"/>
        <v>10</v>
      </c>
      <c r="AJ38" s="54">
        <f t="shared" si="44"/>
        <v>10</v>
      </c>
      <c r="AK38" s="54">
        <f t="shared" si="45"/>
        <v>10</v>
      </c>
      <c r="AL38" s="54">
        <f t="shared" si="45"/>
        <v>10</v>
      </c>
      <c r="AM38" s="54">
        <f t="shared" si="45"/>
        <v>10</v>
      </c>
      <c r="AN38" s="54">
        <f t="shared" si="46"/>
        <v>10</v>
      </c>
      <c r="AO38" s="54">
        <f t="shared" si="46"/>
        <v>10</v>
      </c>
      <c r="AP38" s="54">
        <f t="shared" si="46"/>
        <v>10</v>
      </c>
      <c r="AQ38" s="54">
        <f t="shared" si="46"/>
        <v>10</v>
      </c>
      <c r="AR38" s="54">
        <f t="shared" si="46"/>
        <v>10</v>
      </c>
      <c r="AS38" s="54">
        <f t="shared" si="46"/>
        <v>10</v>
      </c>
      <c r="AT38" s="54">
        <f t="shared" si="46"/>
        <v>10</v>
      </c>
      <c r="AU38" s="54">
        <f t="shared" si="46"/>
        <v>10</v>
      </c>
      <c r="AV38" s="54">
        <f t="shared" si="46"/>
        <v>10</v>
      </c>
      <c r="AW38" s="54">
        <f t="shared" si="46"/>
        <v>10</v>
      </c>
      <c r="AX38" s="54">
        <f t="shared" si="46"/>
        <v>10</v>
      </c>
      <c r="AY38" s="54">
        <f t="shared" si="46"/>
        <v>10</v>
      </c>
      <c r="AZ38" s="54">
        <f t="shared" si="46"/>
        <v>10</v>
      </c>
      <c r="BA38" s="54">
        <f t="shared" si="46"/>
        <v>10</v>
      </c>
      <c r="BB38" s="54">
        <f t="shared" si="46"/>
        <v>10</v>
      </c>
      <c r="BC38" s="54">
        <f t="shared" si="46"/>
        <v>10</v>
      </c>
      <c r="BD38" s="54">
        <f t="shared" si="47"/>
        <v>10</v>
      </c>
      <c r="BE38" s="54">
        <f t="shared" si="47"/>
        <v>10</v>
      </c>
      <c r="BF38" s="54">
        <f t="shared" si="47"/>
        <v>10</v>
      </c>
      <c r="BG38" s="54">
        <f t="shared" si="48"/>
        <v>10</v>
      </c>
      <c r="BH38" s="54">
        <f t="shared" si="48"/>
        <v>10</v>
      </c>
      <c r="BI38" s="54">
        <f t="shared" si="49"/>
        <v>10</v>
      </c>
      <c r="BJ38" s="54">
        <f t="shared" si="49"/>
        <v>10</v>
      </c>
      <c r="BK38" s="54">
        <f t="shared" si="50"/>
        <v>10</v>
      </c>
      <c r="BL38" s="54">
        <f t="shared" si="51"/>
        <v>10</v>
      </c>
      <c r="BM38" s="54">
        <f t="shared" si="51"/>
        <v>10</v>
      </c>
      <c r="BN38" s="54">
        <f t="shared" si="51"/>
        <v>10</v>
      </c>
      <c r="BO38" s="54">
        <f t="shared" si="51"/>
        <v>10</v>
      </c>
      <c r="BP38" s="54">
        <f t="shared" si="52"/>
        <v>10</v>
      </c>
      <c r="BQ38" s="54">
        <f t="shared" si="53"/>
        <v>10</v>
      </c>
      <c r="BR38" s="54">
        <f t="shared" si="53"/>
        <v>10</v>
      </c>
      <c r="BS38" s="54">
        <f t="shared" si="53"/>
        <v>10</v>
      </c>
      <c r="BT38" s="54">
        <f t="shared" si="53"/>
        <v>10</v>
      </c>
      <c r="BU38" s="54">
        <f t="shared" si="54"/>
        <v>10</v>
      </c>
      <c r="BV38" s="54">
        <f t="shared" si="55"/>
        <v>10</v>
      </c>
      <c r="BW38" s="54">
        <f t="shared" si="56"/>
        <v>10</v>
      </c>
      <c r="BX38" s="54">
        <f t="shared" si="56"/>
        <v>10</v>
      </c>
      <c r="BY38" s="54">
        <f t="shared" si="57"/>
        <v>10</v>
      </c>
      <c r="BZ38" s="54">
        <f t="shared" si="57"/>
        <v>10</v>
      </c>
      <c r="CA38" s="54">
        <f t="shared" si="57"/>
        <v>10</v>
      </c>
      <c r="CB38" s="54">
        <f t="shared" si="57"/>
        <v>10</v>
      </c>
      <c r="CC38" s="54">
        <f t="shared" si="58"/>
        <v>10</v>
      </c>
      <c r="CD38" s="54">
        <f t="shared" si="58"/>
        <v>10</v>
      </c>
      <c r="CE38" s="54">
        <f t="shared" si="59"/>
        <v>10</v>
      </c>
      <c r="CF38" s="54">
        <f t="shared" si="60"/>
        <v>10</v>
      </c>
      <c r="CG38" s="54">
        <f t="shared" si="61"/>
        <v>10</v>
      </c>
      <c r="CH38" s="54">
        <f t="shared" si="62"/>
        <v>10</v>
      </c>
      <c r="CI38" s="54">
        <f t="shared" si="62"/>
        <v>10</v>
      </c>
      <c r="CJ38" s="54">
        <f t="shared" si="62"/>
        <v>10</v>
      </c>
      <c r="CK38" s="54">
        <f t="shared" si="62"/>
        <v>10</v>
      </c>
      <c r="CL38" s="54">
        <f t="shared" si="62"/>
        <v>10</v>
      </c>
      <c r="CM38" s="54">
        <f t="shared" si="62"/>
        <v>10</v>
      </c>
      <c r="CN38" s="54">
        <f t="shared" si="62"/>
        <v>10</v>
      </c>
      <c r="CO38" s="54">
        <f t="shared" si="62"/>
        <v>10</v>
      </c>
      <c r="CP38" s="54">
        <f t="shared" si="62"/>
        <v>10</v>
      </c>
      <c r="CQ38" s="54">
        <f t="shared" si="62"/>
        <v>10</v>
      </c>
      <c r="CR38" s="54">
        <f t="shared" si="63"/>
        <v>10</v>
      </c>
      <c r="CS38" s="54">
        <f t="shared" si="63"/>
        <v>10</v>
      </c>
      <c r="CT38" s="54">
        <f t="shared" si="64"/>
        <v>10</v>
      </c>
      <c r="CU38" s="54">
        <f t="shared" si="64"/>
        <v>10</v>
      </c>
      <c r="CV38" s="54">
        <f t="shared" si="65"/>
        <v>10</v>
      </c>
      <c r="CW38" s="54">
        <f t="shared" si="65"/>
        <v>10</v>
      </c>
      <c r="CX38" s="54">
        <f t="shared" si="66"/>
        <v>10</v>
      </c>
      <c r="CY38" s="54">
        <f t="shared" si="66"/>
        <v>10</v>
      </c>
      <c r="CZ38" s="54">
        <f t="shared" si="66"/>
        <v>10</v>
      </c>
      <c r="DA38" s="54">
        <f t="shared" si="66"/>
        <v>10</v>
      </c>
      <c r="DB38" s="54">
        <f t="shared" si="66"/>
        <v>10</v>
      </c>
      <c r="DC38" s="54">
        <f t="shared" si="67"/>
        <v>10</v>
      </c>
      <c r="DD38" s="54">
        <f t="shared" si="67"/>
        <v>10</v>
      </c>
      <c r="DE38" s="54">
        <f t="shared" si="68"/>
        <v>10</v>
      </c>
      <c r="DF38" s="54">
        <f t="shared" si="73"/>
        <v>10</v>
      </c>
      <c r="DG38" s="54">
        <f t="shared" si="74"/>
        <v>10</v>
      </c>
      <c r="DH38" s="54">
        <f t="shared" si="74"/>
        <v>10</v>
      </c>
      <c r="DI38" s="54">
        <f t="shared" si="74"/>
        <v>10</v>
      </c>
      <c r="DJ38" s="54">
        <f t="shared" si="74"/>
        <v>10</v>
      </c>
      <c r="DK38" s="54">
        <f t="shared" si="74"/>
        <v>10</v>
      </c>
      <c r="DL38" s="54">
        <f t="shared" si="74"/>
        <v>10</v>
      </c>
      <c r="DM38" s="54">
        <f t="shared" si="74"/>
        <v>10</v>
      </c>
      <c r="DN38" s="54">
        <f t="shared" si="74"/>
        <v>10</v>
      </c>
      <c r="DO38" s="54">
        <f t="shared" si="75"/>
        <v>10</v>
      </c>
      <c r="DP38" s="54">
        <f t="shared" si="32"/>
        <v>10</v>
      </c>
      <c r="DQ38" s="54">
        <f t="shared" si="32"/>
        <v>10</v>
      </c>
      <c r="DR38" s="54">
        <f t="shared" si="32"/>
        <v>10</v>
      </c>
      <c r="DS38" s="54">
        <f t="shared" si="32"/>
        <v>10</v>
      </c>
      <c r="DT38" s="54">
        <f t="shared" si="32"/>
        <v>10</v>
      </c>
      <c r="DU38" s="54">
        <f t="shared" si="32"/>
        <v>10</v>
      </c>
      <c r="DV38" s="54">
        <f t="shared" si="32"/>
        <v>10</v>
      </c>
      <c r="DW38" s="54">
        <f t="shared" si="32"/>
        <v>10</v>
      </c>
    </row>
    <row r="39" spans="1:127" ht="18" x14ac:dyDescent="0.2">
      <c r="A39" s="27">
        <f>入力シート_1・2・ジクロロエチレン!Q19</f>
        <v>3.0000000000000001E-5</v>
      </c>
      <c r="B39" s="23" t="s">
        <v>78</v>
      </c>
      <c r="C39" s="494" t="s">
        <v>79</v>
      </c>
      <c r="D39" s="495"/>
      <c r="E39" s="492"/>
      <c r="F39" s="1" t="s">
        <v>80</v>
      </c>
      <c r="G39" s="28">
        <f>IF(A39="",0.000032,A39)</f>
        <v>3.0000000000000001E-5</v>
      </c>
      <c r="J39" s="51">
        <f t="shared" si="72"/>
        <v>3.0000000000000001E-5</v>
      </c>
      <c r="K39" s="54">
        <f t="shared" si="69"/>
        <v>3.0000000000000001E-5</v>
      </c>
      <c r="L39" s="54">
        <f t="shared" si="40"/>
        <v>3.0000000000000001E-5</v>
      </c>
      <c r="M39" s="54">
        <f t="shared" si="40"/>
        <v>3.0000000000000001E-5</v>
      </c>
      <c r="N39" s="54">
        <f t="shared" si="40"/>
        <v>3.0000000000000001E-5</v>
      </c>
      <c r="O39" s="54">
        <f t="shared" si="41"/>
        <v>3.0000000000000001E-5</v>
      </c>
      <c r="P39" s="54">
        <f t="shared" si="41"/>
        <v>3.0000000000000001E-5</v>
      </c>
      <c r="Q39" s="54">
        <f t="shared" si="41"/>
        <v>3.0000000000000001E-5</v>
      </c>
      <c r="R39" s="54">
        <f t="shared" si="42"/>
        <v>3.0000000000000001E-5</v>
      </c>
      <c r="S39" s="54">
        <f t="shared" si="42"/>
        <v>3.0000000000000001E-5</v>
      </c>
      <c r="T39" s="54">
        <f t="shared" si="42"/>
        <v>3.0000000000000001E-5</v>
      </c>
      <c r="U39" s="51">
        <f t="shared" si="70"/>
        <v>3.0000000000000001E-5</v>
      </c>
      <c r="V39" s="54">
        <f t="shared" si="71"/>
        <v>3.0000000000000001E-5</v>
      </c>
      <c r="W39" s="54">
        <f t="shared" si="71"/>
        <v>3.0000000000000001E-5</v>
      </c>
      <c r="X39" s="54">
        <f t="shared" si="71"/>
        <v>3.0000000000000001E-5</v>
      </c>
      <c r="Y39" s="54">
        <f t="shared" si="71"/>
        <v>3.0000000000000001E-5</v>
      </c>
      <c r="Z39" s="54">
        <f t="shared" si="71"/>
        <v>3.0000000000000001E-5</v>
      </c>
      <c r="AA39" s="54">
        <f t="shared" si="71"/>
        <v>3.0000000000000001E-5</v>
      </c>
      <c r="AB39" s="54">
        <f t="shared" si="71"/>
        <v>3.0000000000000001E-5</v>
      </c>
      <c r="AC39" s="54">
        <f t="shared" si="71"/>
        <v>3.0000000000000001E-5</v>
      </c>
      <c r="AD39" s="54">
        <f t="shared" si="71"/>
        <v>3.0000000000000001E-5</v>
      </c>
      <c r="AE39" s="54">
        <f t="shared" si="71"/>
        <v>3.0000000000000001E-5</v>
      </c>
      <c r="AF39" s="54">
        <f t="shared" si="71"/>
        <v>3.0000000000000001E-5</v>
      </c>
      <c r="AG39" s="54">
        <f t="shared" si="71"/>
        <v>3.0000000000000001E-5</v>
      </c>
      <c r="AH39" s="54">
        <f t="shared" si="44"/>
        <v>3.0000000000000001E-5</v>
      </c>
      <c r="AI39" s="54">
        <f t="shared" si="44"/>
        <v>3.0000000000000001E-5</v>
      </c>
      <c r="AJ39" s="54">
        <f t="shared" si="44"/>
        <v>3.0000000000000001E-5</v>
      </c>
      <c r="AK39" s="54">
        <f t="shared" si="45"/>
        <v>3.0000000000000001E-5</v>
      </c>
      <c r="AL39" s="54">
        <f t="shared" si="45"/>
        <v>3.0000000000000001E-5</v>
      </c>
      <c r="AM39" s="54">
        <f t="shared" si="45"/>
        <v>3.0000000000000001E-5</v>
      </c>
      <c r="AN39" s="54">
        <f t="shared" si="46"/>
        <v>3.0000000000000001E-5</v>
      </c>
      <c r="AO39" s="54">
        <f t="shared" si="46"/>
        <v>3.0000000000000001E-5</v>
      </c>
      <c r="AP39" s="54">
        <f t="shared" si="46"/>
        <v>3.0000000000000001E-5</v>
      </c>
      <c r="AQ39" s="54">
        <f t="shared" si="46"/>
        <v>3.0000000000000001E-5</v>
      </c>
      <c r="AR39" s="54">
        <f t="shared" si="46"/>
        <v>3.0000000000000001E-5</v>
      </c>
      <c r="AS39" s="54">
        <f t="shared" si="46"/>
        <v>3.0000000000000001E-5</v>
      </c>
      <c r="AT39" s="54">
        <f t="shared" si="46"/>
        <v>3.0000000000000001E-5</v>
      </c>
      <c r="AU39" s="54">
        <f t="shared" si="46"/>
        <v>3.0000000000000001E-5</v>
      </c>
      <c r="AV39" s="54">
        <f t="shared" si="46"/>
        <v>3.0000000000000001E-5</v>
      </c>
      <c r="AW39" s="54">
        <f t="shared" si="46"/>
        <v>3.0000000000000001E-5</v>
      </c>
      <c r="AX39" s="54">
        <f t="shared" si="46"/>
        <v>3.0000000000000001E-5</v>
      </c>
      <c r="AY39" s="54">
        <f t="shared" si="46"/>
        <v>3.0000000000000001E-5</v>
      </c>
      <c r="AZ39" s="54">
        <f t="shared" si="46"/>
        <v>3.0000000000000001E-5</v>
      </c>
      <c r="BA39" s="54">
        <f t="shared" si="46"/>
        <v>3.0000000000000001E-5</v>
      </c>
      <c r="BB39" s="54">
        <f t="shared" si="46"/>
        <v>3.0000000000000001E-5</v>
      </c>
      <c r="BC39" s="54">
        <f t="shared" si="46"/>
        <v>3.0000000000000001E-5</v>
      </c>
      <c r="BD39" s="54">
        <f t="shared" si="47"/>
        <v>3.0000000000000001E-5</v>
      </c>
      <c r="BE39" s="54">
        <f t="shared" si="47"/>
        <v>3.0000000000000001E-5</v>
      </c>
      <c r="BF39" s="54">
        <f t="shared" si="47"/>
        <v>3.0000000000000001E-5</v>
      </c>
      <c r="BG39" s="54">
        <f t="shared" si="48"/>
        <v>3.0000000000000001E-5</v>
      </c>
      <c r="BH39" s="54">
        <f t="shared" si="48"/>
        <v>3.0000000000000001E-5</v>
      </c>
      <c r="BI39" s="54">
        <f t="shared" si="49"/>
        <v>3.0000000000000001E-5</v>
      </c>
      <c r="BJ39" s="54">
        <f t="shared" si="49"/>
        <v>3.0000000000000001E-5</v>
      </c>
      <c r="BK39" s="54">
        <f t="shared" si="50"/>
        <v>3.0000000000000001E-5</v>
      </c>
      <c r="BL39" s="54">
        <f t="shared" si="51"/>
        <v>3.0000000000000001E-5</v>
      </c>
      <c r="BM39" s="54">
        <f t="shared" si="51"/>
        <v>3.0000000000000001E-5</v>
      </c>
      <c r="BN39" s="54">
        <f t="shared" si="51"/>
        <v>3.0000000000000001E-5</v>
      </c>
      <c r="BO39" s="54">
        <f t="shared" si="51"/>
        <v>3.0000000000000001E-5</v>
      </c>
      <c r="BP39" s="54">
        <f t="shared" si="52"/>
        <v>3.0000000000000001E-5</v>
      </c>
      <c r="BQ39" s="54">
        <f t="shared" si="53"/>
        <v>3.0000000000000001E-5</v>
      </c>
      <c r="BR39" s="54">
        <f t="shared" si="53"/>
        <v>3.0000000000000001E-5</v>
      </c>
      <c r="BS39" s="54">
        <f t="shared" si="53"/>
        <v>3.0000000000000001E-5</v>
      </c>
      <c r="BT39" s="54">
        <f t="shared" si="53"/>
        <v>3.0000000000000001E-5</v>
      </c>
      <c r="BU39" s="54">
        <f t="shared" si="54"/>
        <v>3.0000000000000001E-5</v>
      </c>
      <c r="BV39" s="54">
        <f t="shared" si="55"/>
        <v>3.0000000000000001E-5</v>
      </c>
      <c r="BW39" s="54">
        <f t="shared" si="56"/>
        <v>3.0000000000000001E-5</v>
      </c>
      <c r="BX39" s="54">
        <f t="shared" si="56"/>
        <v>3.0000000000000001E-5</v>
      </c>
      <c r="BY39" s="54">
        <f t="shared" si="57"/>
        <v>3.0000000000000001E-5</v>
      </c>
      <c r="BZ39" s="54">
        <f t="shared" si="57"/>
        <v>3.0000000000000001E-5</v>
      </c>
      <c r="CA39" s="54">
        <f t="shared" si="57"/>
        <v>3.0000000000000001E-5</v>
      </c>
      <c r="CB39" s="54">
        <f t="shared" si="57"/>
        <v>3.0000000000000001E-5</v>
      </c>
      <c r="CC39" s="54">
        <f t="shared" si="58"/>
        <v>3.0000000000000001E-5</v>
      </c>
      <c r="CD39" s="54">
        <f t="shared" si="58"/>
        <v>3.0000000000000001E-5</v>
      </c>
      <c r="CE39" s="54">
        <f t="shared" si="59"/>
        <v>3.0000000000000001E-5</v>
      </c>
      <c r="CF39" s="54">
        <f t="shared" si="60"/>
        <v>3.0000000000000001E-5</v>
      </c>
      <c r="CG39" s="54">
        <f t="shared" si="61"/>
        <v>3.0000000000000001E-5</v>
      </c>
      <c r="CH39" s="54">
        <f t="shared" si="62"/>
        <v>3.0000000000000001E-5</v>
      </c>
      <c r="CI39" s="54">
        <f t="shared" si="62"/>
        <v>3.0000000000000001E-5</v>
      </c>
      <c r="CJ39" s="54">
        <f t="shared" si="62"/>
        <v>3.0000000000000001E-5</v>
      </c>
      <c r="CK39" s="54">
        <f t="shared" si="62"/>
        <v>3.0000000000000001E-5</v>
      </c>
      <c r="CL39" s="54">
        <f t="shared" si="62"/>
        <v>3.0000000000000001E-5</v>
      </c>
      <c r="CM39" s="54">
        <f t="shared" si="62"/>
        <v>3.0000000000000001E-5</v>
      </c>
      <c r="CN39" s="54">
        <f t="shared" si="62"/>
        <v>3.0000000000000001E-5</v>
      </c>
      <c r="CO39" s="54">
        <f t="shared" si="62"/>
        <v>3.0000000000000001E-5</v>
      </c>
      <c r="CP39" s="54">
        <f t="shared" si="62"/>
        <v>3.0000000000000001E-5</v>
      </c>
      <c r="CQ39" s="54">
        <f t="shared" si="62"/>
        <v>3.0000000000000001E-5</v>
      </c>
      <c r="CR39" s="54">
        <f t="shared" si="63"/>
        <v>3.0000000000000001E-5</v>
      </c>
      <c r="CS39" s="54">
        <f t="shared" si="63"/>
        <v>3.0000000000000001E-5</v>
      </c>
      <c r="CT39" s="54">
        <f t="shared" si="64"/>
        <v>3.0000000000000001E-5</v>
      </c>
      <c r="CU39" s="54">
        <f t="shared" si="64"/>
        <v>3.0000000000000001E-5</v>
      </c>
      <c r="CV39" s="54">
        <f t="shared" si="65"/>
        <v>3.0000000000000001E-5</v>
      </c>
      <c r="CW39" s="54">
        <f t="shared" si="65"/>
        <v>3.0000000000000001E-5</v>
      </c>
      <c r="CX39" s="54">
        <f t="shared" si="66"/>
        <v>3.0000000000000001E-5</v>
      </c>
      <c r="CY39" s="54">
        <f t="shared" si="66"/>
        <v>3.0000000000000001E-5</v>
      </c>
      <c r="CZ39" s="54">
        <f t="shared" si="66"/>
        <v>3.0000000000000001E-5</v>
      </c>
      <c r="DA39" s="54">
        <f t="shared" si="66"/>
        <v>3.0000000000000001E-5</v>
      </c>
      <c r="DB39" s="54">
        <f t="shared" si="66"/>
        <v>3.0000000000000001E-5</v>
      </c>
      <c r="DC39" s="54">
        <f t="shared" si="67"/>
        <v>3.0000000000000001E-5</v>
      </c>
      <c r="DD39" s="54">
        <f t="shared" si="67"/>
        <v>3.0000000000000001E-5</v>
      </c>
      <c r="DE39" s="54">
        <f t="shared" si="68"/>
        <v>3.0000000000000001E-5</v>
      </c>
      <c r="DF39" s="54">
        <f t="shared" si="73"/>
        <v>3.0000000000000001E-5</v>
      </c>
      <c r="DG39" s="54">
        <f t="shared" si="74"/>
        <v>3.0000000000000001E-5</v>
      </c>
      <c r="DH39" s="54">
        <f t="shared" si="74"/>
        <v>3.0000000000000001E-5</v>
      </c>
      <c r="DI39" s="54">
        <f t="shared" si="74"/>
        <v>3.0000000000000001E-5</v>
      </c>
      <c r="DJ39" s="54">
        <f t="shared" si="74"/>
        <v>3.0000000000000001E-5</v>
      </c>
      <c r="DK39" s="54">
        <f t="shared" si="74"/>
        <v>3.0000000000000001E-5</v>
      </c>
      <c r="DL39" s="54">
        <f t="shared" si="74"/>
        <v>3.0000000000000001E-5</v>
      </c>
      <c r="DM39" s="54">
        <f t="shared" si="74"/>
        <v>3.0000000000000001E-5</v>
      </c>
      <c r="DN39" s="54">
        <f t="shared" si="74"/>
        <v>3.0000000000000001E-5</v>
      </c>
      <c r="DO39" s="54">
        <f t="shared" si="75"/>
        <v>3.0000000000000001E-5</v>
      </c>
      <c r="DP39" s="54">
        <f t="shared" si="32"/>
        <v>3.0000000000000001E-5</v>
      </c>
      <c r="DQ39" s="54">
        <f t="shared" si="32"/>
        <v>3.0000000000000001E-5</v>
      </c>
      <c r="DR39" s="54">
        <f t="shared" si="32"/>
        <v>3.0000000000000001E-5</v>
      </c>
      <c r="DS39" s="54">
        <f t="shared" si="32"/>
        <v>3.0000000000000001E-5</v>
      </c>
      <c r="DT39" s="54">
        <f t="shared" si="32"/>
        <v>3.0000000000000001E-5</v>
      </c>
      <c r="DU39" s="54">
        <f t="shared" si="32"/>
        <v>3.0000000000000001E-5</v>
      </c>
      <c r="DV39" s="54">
        <f t="shared" si="32"/>
        <v>3.0000000000000001E-5</v>
      </c>
      <c r="DW39" s="54">
        <f t="shared" si="32"/>
        <v>3.0000000000000001E-5</v>
      </c>
    </row>
    <row r="40" spans="1:127" ht="18" x14ac:dyDescent="0.2">
      <c r="A40" s="16">
        <f>入力シート_1・2・ジクロロエチレン!G18</f>
        <v>5.0000000000000001E-3</v>
      </c>
      <c r="B40" s="23" t="s">
        <v>81</v>
      </c>
      <c r="C40" s="494" t="s">
        <v>82</v>
      </c>
      <c r="D40" s="495"/>
      <c r="E40" s="492"/>
      <c r="F40" s="1" t="s">
        <v>83</v>
      </c>
      <c r="G40" s="25">
        <f>IF(A40="",0.005,A40)</f>
        <v>5.0000000000000001E-3</v>
      </c>
      <c r="J40" s="51">
        <f t="shared" si="72"/>
        <v>5.0000000000000001E-3</v>
      </c>
      <c r="K40" s="54">
        <f t="shared" si="69"/>
        <v>5.0000000000000001E-3</v>
      </c>
      <c r="L40" s="54">
        <f t="shared" si="40"/>
        <v>5.0000000000000001E-3</v>
      </c>
      <c r="M40" s="54">
        <f t="shared" si="40"/>
        <v>5.0000000000000001E-3</v>
      </c>
      <c r="N40" s="54">
        <f t="shared" si="40"/>
        <v>5.0000000000000001E-3</v>
      </c>
      <c r="O40" s="54">
        <f t="shared" si="41"/>
        <v>5.0000000000000001E-3</v>
      </c>
      <c r="P40" s="54">
        <f t="shared" si="41"/>
        <v>5.0000000000000001E-3</v>
      </c>
      <c r="Q40" s="54">
        <f t="shared" si="41"/>
        <v>5.0000000000000001E-3</v>
      </c>
      <c r="R40" s="54">
        <f t="shared" si="42"/>
        <v>5.0000000000000001E-3</v>
      </c>
      <c r="S40" s="54">
        <f t="shared" si="42"/>
        <v>5.0000000000000001E-3</v>
      </c>
      <c r="T40" s="54">
        <f t="shared" si="42"/>
        <v>5.0000000000000001E-3</v>
      </c>
      <c r="U40" s="51">
        <f t="shared" si="70"/>
        <v>5.0000000000000001E-3</v>
      </c>
      <c r="V40" s="54">
        <f t="shared" si="71"/>
        <v>5.0000000000000001E-3</v>
      </c>
      <c r="W40" s="54">
        <f t="shared" si="71"/>
        <v>5.0000000000000001E-3</v>
      </c>
      <c r="X40" s="54">
        <f t="shared" si="71"/>
        <v>5.0000000000000001E-3</v>
      </c>
      <c r="Y40" s="54">
        <f t="shared" si="71"/>
        <v>5.0000000000000001E-3</v>
      </c>
      <c r="Z40" s="54">
        <f t="shared" si="71"/>
        <v>5.0000000000000001E-3</v>
      </c>
      <c r="AA40" s="54">
        <f t="shared" si="71"/>
        <v>5.0000000000000001E-3</v>
      </c>
      <c r="AB40" s="54">
        <f t="shared" si="71"/>
        <v>5.0000000000000001E-3</v>
      </c>
      <c r="AC40" s="54">
        <f t="shared" si="71"/>
        <v>5.0000000000000001E-3</v>
      </c>
      <c r="AD40" s="54">
        <f t="shared" si="71"/>
        <v>5.0000000000000001E-3</v>
      </c>
      <c r="AE40" s="54">
        <f t="shared" si="71"/>
        <v>5.0000000000000001E-3</v>
      </c>
      <c r="AF40" s="54">
        <f t="shared" si="71"/>
        <v>5.0000000000000001E-3</v>
      </c>
      <c r="AG40" s="54">
        <f t="shared" si="71"/>
        <v>5.0000000000000001E-3</v>
      </c>
      <c r="AH40" s="54">
        <f t="shared" si="44"/>
        <v>5.0000000000000001E-3</v>
      </c>
      <c r="AI40" s="54">
        <f t="shared" si="44"/>
        <v>5.0000000000000001E-3</v>
      </c>
      <c r="AJ40" s="54">
        <f t="shared" si="44"/>
        <v>5.0000000000000001E-3</v>
      </c>
      <c r="AK40" s="54">
        <f t="shared" si="45"/>
        <v>5.0000000000000001E-3</v>
      </c>
      <c r="AL40" s="54">
        <f t="shared" si="45"/>
        <v>5.0000000000000001E-3</v>
      </c>
      <c r="AM40" s="54">
        <f t="shared" si="45"/>
        <v>5.0000000000000001E-3</v>
      </c>
      <c r="AN40" s="54">
        <f t="shared" si="46"/>
        <v>5.0000000000000001E-3</v>
      </c>
      <c r="AO40" s="54">
        <f t="shared" si="46"/>
        <v>5.0000000000000001E-3</v>
      </c>
      <c r="AP40" s="54">
        <f t="shared" si="46"/>
        <v>5.0000000000000001E-3</v>
      </c>
      <c r="AQ40" s="54">
        <f t="shared" si="46"/>
        <v>5.0000000000000001E-3</v>
      </c>
      <c r="AR40" s="54">
        <f t="shared" si="46"/>
        <v>5.0000000000000001E-3</v>
      </c>
      <c r="AS40" s="54">
        <f t="shared" si="46"/>
        <v>5.0000000000000001E-3</v>
      </c>
      <c r="AT40" s="54">
        <f t="shared" si="46"/>
        <v>5.0000000000000001E-3</v>
      </c>
      <c r="AU40" s="54">
        <f t="shared" si="46"/>
        <v>5.0000000000000001E-3</v>
      </c>
      <c r="AV40" s="54">
        <f t="shared" si="46"/>
        <v>5.0000000000000001E-3</v>
      </c>
      <c r="AW40" s="54">
        <f t="shared" si="46"/>
        <v>5.0000000000000001E-3</v>
      </c>
      <c r="AX40" s="54">
        <f t="shared" si="46"/>
        <v>5.0000000000000001E-3</v>
      </c>
      <c r="AY40" s="54">
        <f t="shared" si="46"/>
        <v>5.0000000000000001E-3</v>
      </c>
      <c r="AZ40" s="54">
        <f t="shared" si="46"/>
        <v>5.0000000000000001E-3</v>
      </c>
      <c r="BA40" s="54">
        <f t="shared" si="46"/>
        <v>5.0000000000000001E-3</v>
      </c>
      <c r="BB40" s="54">
        <f t="shared" si="46"/>
        <v>5.0000000000000001E-3</v>
      </c>
      <c r="BC40" s="54">
        <f t="shared" si="46"/>
        <v>5.0000000000000001E-3</v>
      </c>
      <c r="BD40" s="54">
        <f t="shared" si="47"/>
        <v>5.0000000000000001E-3</v>
      </c>
      <c r="BE40" s="54">
        <f t="shared" si="47"/>
        <v>5.0000000000000001E-3</v>
      </c>
      <c r="BF40" s="54">
        <f t="shared" si="47"/>
        <v>5.0000000000000001E-3</v>
      </c>
      <c r="BG40" s="54">
        <f t="shared" si="48"/>
        <v>5.0000000000000001E-3</v>
      </c>
      <c r="BH40" s="54">
        <f t="shared" si="48"/>
        <v>5.0000000000000001E-3</v>
      </c>
      <c r="BI40" s="54">
        <f t="shared" si="49"/>
        <v>5.0000000000000001E-3</v>
      </c>
      <c r="BJ40" s="54">
        <f t="shared" si="49"/>
        <v>5.0000000000000001E-3</v>
      </c>
      <c r="BK40" s="54">
        <f t="shared" si="50"/>
        <v>5.0000000000000001E-3</v>
      </c>
      <c r="BL40" s="54">
        <f t="shared" si="51"/>
        <v>5.0000000000000001E-3</v>
      </c>
      <c r="BM40" s="54">
        <f t="shared" si="51"/>
        <v>5.0000000000000001E-3</v>
      </c>
      <c r="BN40" s="54">
        <f t="shared" si="51"/>
        <v>5.0000000000000001E-3</v>
      </c>
      <c r="BO40" s="54">
        <f t="shared" si="51"/>
        <v>5.0000000000000001E-3</v>
      </c>
      <c r="BP40" s="54">
        <f t="shared" si="52"/>
        <v>5.0000000000000001E-3</v>
      </c>
      <c r="BQ40" s="54">
        <f t="shared" si="53"/>
        <v>5.0000000000000001E-3</v>
      </c>
      <c r="BR40" s="54">
        <f t="shared" si="53"/>
        <v>5.0000000000000001E-3</v>
      </c>
      <c r="BS40" s="54">
        <f t="shared" si="53"/>
        <v>5.0000000000000001E-3</v>
      </c>
      <c r="BT40" s="54">
        <f t="shared" si="53"/>
        <v>5.0000000000000001E-3</v>
      </c>
      <c r="BU40" s="54">
        <f t="shared" si="54"/>
        <v>5.0000000000000001E-3</v>
      </c>
      <c r="BV40" s="54">
        <f t="shared" si="55"/>
        <v>5.0000000000000001E-3</v>
      </c>
      <c r="BW40" s="54">
        <f t="shared" si="56"/>
        <v>5.0000000000000001E-3</v>
      </c>
      <c r="BX40" s="54">
        <f t="shared" si="56"/>
        <v>5.0000000000000001E-3</v>
      </c>
      <c r="BY40" s="54">
        <f t="shared" si="57"/>
        <v>5.0000000000000001E-3</v>
      </c>
      <c r="BZ40" s="54">
        <f t="shared" si="57"/>
        <v>5.0000000000000001E-3</v>
      </c>
      <c r="CA40" s="54">
        <f t="shared" si="57"/>
        <v>5.0000000000000001E-3</v>
      </c>
      <c r="CB40" s="54">
        <f t="shared" si="57"/>
        <v>5.0000000000000001E-3</v>
      </c>
      <c r="CC40" s="54">
        <f t="shared" si="58"/>
        <v>5.0000000000000001E-3</v>
      </c>
      <c r="CD40" s="54">
        <f t="shared" si="58"/>
        <v>5.0000000000000001E-3</v>
      </c>
      <c r="CE40" s="54">
        <f t="shared" si="59"/>
        <v>5.0000000000000001E-3</v>
      </c>
      <c r="CF40" s="54">
        <f t="shared" si="60"/>
        <v>5.0000000000000001E-3</v>
      </c>
      <c r="CG40" s="54">
        <f t="shared" si="61"/>
        <v>5.0000000000000001E-3</v>
      </c>
      <c r="CH40" s="54">
        <f t="shared" si="62"/>
        <v>5.0000000000000001E-3</v>
      </c>
      <c r="CI40" s="54">
        <f t="shared" si="62"/>
        <v>5.0000000000000001E-3</v>
      </c>
      <c r="CJ40" s="54">
        <f t="shared" si="62"/>
        <v>5.0000000000000001E-3</v>
      </c>
      <c r="CK40" s="54">
        <f t="shared" si="62"/>
        <v>5.0000000000000001E-3</v>
      </c>
      <c r="CL40" s="54">
        <f t="shared" si="62"/>
        <v>5.0000000000000001E-3</v>
      </c>
      <c r="CM40" s="54">
        <f t="shared" si="62"/>
        <v>5.0000000000000001E-3</v>
      </c>
      <c r="CN40" s="54">
        <f t="shared" si="62"/>
        <v>5.0000000000000001E-3</v>
      </c>
      <c r="CO40" s="54">
        <f t="shared" si="62"/>
        <v>5.0000000000000001E-3</v>
      </c>
      <c r="CP40" s="54">
        <f t="shared" si="62"/>
        <v>5.0000000000000001E-3</v>
      </c>
      <c r="CQ40" s="54">
        <f t="shared" si="62"/>
        <v>5.0000000000000001E-3</v>
      </c>
      <c r="CR40" s="54">
        <f t="shared" si="63"/>
        <v>5.0000000000000001E-3</v>
      </c>
      <c r="CS40" s="54">
        <f t="shared" si="63"/>
        <v>5.0000000000000001E-3</v>
      </c>
      <c r="CT40" s="54">
        <f t="shared" si="64"/>
        <v>5.0000000000000001E-3</v>
      </c>
      <c r="CU40" s="54">
        <f t="shared" si="64"/>
        <v>5.0000000000000001E-3</v>
      </c>
      <c r="CV40" s="54">
        <f t="shared" si="65"/>
        <v>5.0000000000000001E-3</v>
      </c>
      <c r="CW40" s="54">
        <f t="shared" si="65"/>
        <v>5.0000000000000001E-3</v>
      </c>
      <c r="CX40" s="54">
        <f t="shared" si="66"/>
        <v>5.0000000000000001E-3</v>
      </c>
      <c r="CY40" s="54">
        <f t="shared" si="66"/>
        <v>5.0000000000000001E-3</v>
      </c>
      <c r="CZ40" s="54">
        <f t="shared" si="66"/>
        <v>5.0000000000000001E-3</v>
      </c>
      <c r="DA40" s="54">
        <f t="shared" si="66"/>
        <v>5.0000000000000001E-3</v>
      </c>
      <c r="DB40" s="54">
        <f t="shared" si="66"/>
        <v>5.0000000000000001E-3</v>
      </c>
      <c r="DC40" s="54">
        <f t="shared" si="67"/>
        <v>5.0000000000000001E-3</v>
      </c>
      <c r="DD40" s="54">
        <f t="shared" si="67"/>
        <v>5.0000000000000001E-3</v>
      </c>
      <c r="DE40" s="54">
        <f t="shared" si="68"/>
        <v>5.0000000000000001E-3</v>
      </c>
      <c r="DF40" s="54">
        <f t="shared" si="73"/>
        <v>5.0000000000000001E-3</v>
      </c>
      <c r="DG40" s="54">
        <f t="shared" si="74"/>
        <v>5.0000000000000001E-3</v>
      </c>
      <c r="DH40" s="54">
        <f t="shared" si="74"/>
        <v>5.0000000000000001E-3</v>
      </c>
      <c r="DI40" s="54">
        <f t="shared" si="74"/>
        <v>5.0000000000000001E-3</v>
      </c>
      <c r="DJ40" s="54">
        <f t="shared" si="74"/>
        <v>5.0000000000000001E-3</v>
      </c>
      <c r="DK40" s="54">
        <f t="shared" si="74"/>
        <v>5.0000000000000001E-3</v>
      </c>
      <c r="DL40" s="54">
        <f t="shared" si="74"/>
        <v>5.0000000000000001E-3</v>
      </c>
      <c r="DM40" s="54">
        <f t="shared" si="74"/>
        <v>5.0000000000000001E-3</v>
      </c>
      <c r="DN40" s="54">
        <f t="shared" si="74"/>
        <v>5.0000000000000001E-3</v>
      </c>
      <c r="DO40" s="54">
        <f t="shared" si="75"/>
        <v>5.0000000000000001E-3</v>
      </c>
      <c r="DP40" s="54">
        <f t="shared" si="32"/>
        <v>5.0000000000000001E-3</v>
      </c>
      <c r="DQ40" s="54">
        <f t="shared" si="32"/>
        <v>5.0000000000000001E-3</v>
      </c>
      <c r="DR40" s="54">
        <f t="shared" si="32"/>
        <v>5.0000000000000001E-3</v>
      </c>
      <c r="DS40" s="54">
        <f t="shared" si="32"/>
        <v>5.0000000000000001E-3</v>
      </c>
      <c r="DT40" s="54">
        <f t="shared" si="32"/>
        <v>5.0000000000000001E-3</v>
      </c>
      <c r="DU40" s="54">
        <f t="shared" si="32"/>
        <v>5.0000000000000001E-3</v>
      </c>
      <c r="DV40" s="54">
        <f t="shared" si="32"/>
        <v>5.0000000000000001E-3</v>
      </c>
      <c r="DW40" s="54">
        <f t="shared" si="32"/>
        <v>5.0000000000000001E-3</v>
      </c>
    </row>
    <row r="41" spans="1:127" ht="18" x14ac:dyDescent="0.2">
      <c r="A41" s="16">
        <f>入力シート_1・2・ジクロロエチレン!Q20</f>
        <v>0.3</v>
      </c>
      <c r="B41" s="23" t="s">
        <v>137</v>
      </c>
      <c r="C41" s="494" t="s">
        <v>84</v>
      </c>
      <c r="D41" s="495"/>
      <c r="E41" s="492"/>
      <c r="F41" s="1" t="s">
        <v>85</v>
      </c>
      <c r="G41" s="25">
        <f>IF(A41="",0.2,A41)</f>
        <v>0.3</v>
      </c>
      <c r="J41" s="51">
        <f>G41</f>
        <v>0.3</v>
      </c>
      <c r="K41" s="54">
        <f t="shared" si="69"/>
        <v>0.3</v>
      </c>
      <c r="L41" s="54">
        <f t="shared" si="40"/>
        <v>0.3</v>
      </c>
      <c r="M41" s="54">
        <f t="shared" si="40"/>
        <v>0.3</v>
      </c>
      <c r="N41" s="54">
        <f t="shared" si="40"/>
        <v>0.3</v>
      </c>
      <c r="O41" s="54">
        <f t="shared" si="41"/>
        <v>0.3</v>
      </c>
      <c r="P41" s="54">
        <f t="shared" si="41"/>
        <v>0.3</v>
      </c>
      <c r="Q41" s="54">
        <f t="shared" si="41"/>
        <v>0.3</v>
      </c>
      <c r="R41" s="54">
        <f t="shared" si="42"/>
        <v>0.3</v>
      </c>
      <c r="S41" s="54">
        <f t="shared" si="42"/>
        <v>0.3</v>
      </c>
      <c r="T41" s="54">
        <f t="shared" si="42"/>
        <v>0.3</v>
      </c>
      <c r="U41" s="51">
        <f t="shared" si="70"/>
        <v>0.3</v>
      </c>
      <c r="V41" s="54">
        <f t="shared" si="71"/>
        <v>0.3</v>
      </c>
      <c r="W41" s="54">
        <f t="shared" si="71"/>
        <v>0.3</v>
      </c>
      <c r="X41" s="54">
        <f t="shared" si="71"/>
        <v>0.3</v>
      </c>
      <c r="Y41" s="54">
        <f t="shared" si="71"/>
        <v>0.3</v>
      </c>
      <c r="Z41" s="54">
        <f t="shared" si="71"/>
        <v>0.3</v>
      </c>
      <c r="AA41" s="54">
        <f t="shared" si="71"/>
        <v>0.3</v>
      </c>
      <c r="AB41" s="54">
        <f t="shared" si="71"/>
        <v>0.3</v>
      </c>
      <c r="AC41" s="54">
        <f t="shared" si="71"/>
        <v>0.3</v>
      </c>
      <c r="AD41" s="54">
        <f t="shared" si="71"/>
        <v>0.3</v>
      </c>
      <c r="AE41" s="54">
        <f t="shared" si="71"/>
        <v>0.3</v>
      </c>
      <c r="AF41" s="54">
        <f t="shared" si="71"/>
        <v>0.3</v>
      </c>
      <c r="AG41" s="54">
        <f t="shared" si="71"/>
        <v>0.3</v>
      </c>
      <c r="AH41" s="54">
        <f t="shared" si="44"/>
        <v>0.3</v>
      </c>
      <c r="AI41" s="54">
        <f t="shared" si="44"/>
        <v>0.3</v>
      </c>
      <c r="AJ41" s="54">
        <f t="shared" si="44"/>
        <v>0.3</v>
      </c>
      <c r="AK41" s="54">
        <f t="shared" si="45"/>
        <v>0.3</v>
      </c>
      <c r="AL41" s="54">
        <f t="shared" si="45"/>
        <v>0.3</v>
      </c>
      <c r="AM41" s="54">
        <f t="shared" si="45"/>
        <v>0.3</v>
      </c>
      <c r="AN41" s="54">
        <f t="shared" si="46"/>
        <v>0.3</v>
      </c>
      <c r="AO41" s="54">
        <f t="shared" si="46"/>
        <v>0.3</v>
      </c>
      <c r="AP41" s="54">
        <f t="shared" si="46"/>
        <v>0.3</v>
      </c>
      <c r="AQ41" s="54">
        <f t="shared" si="46"/>
        <v>0.3</v>
      </c>
      <c r="AR41" s="54">
        <f t="shared" si="46"/>
        <v>0.3</v>
      </c>
      <c r="AS41" s="54">
        <f t="shared" si="46"/>
        <v>0.3</v>
      </c>
      <c r="AT41" s="54">
        <f t="shared" si="46"/>
        <v>0.3</v>
      </c>
      <c r="AU41" s="54">
        <f t="shared" si="46"/>
        <v>0.3</v>
      </c>
      <c r="AV41" s="54">
        <f t="shared" si="46"/>
        <v>0.3</v>
      </c>
      <c r="AW41" s="54">
        <f t="shared" si="46"/>
        <v>0.3</v>
      </c>
      <c r="AX41" s="54">
        <f t="shared" si="46"/>
        <v>0.3</v>
      </c>
      <c r="AY41" s="54">
        <f t="shared" si="46"/>
        <v>0.3</v>
      </c>
      <c r="AZ41" s="54">
        <f t="shared" si="46"/>
        <v>0.3</v>
      </c>
      <c r="BA41" s="54">
        <f t="shared" si="46"/>
        <v>0.3</v>
      </c>
      <c r="BB41" s="54">
        <f t="shared" si="46"/>
        <v>0.3</v>
      </c>
      <c r="BC41" s="54">
        <f t="shared" si="46"/>
        <v>0.3</v>
      </c>
      <c r="BD41" s="54">
        <f t="shared" si="47"/>
        <v>0.3</v>
      </c>
      <c r="BE41" s="54">
        <f t="shared" si="47"/>
        <v>0.3</v>
      </c>
      <c r="BF41" s="54">
        <f t="shared" si="47"/>
        <v>0.3</v>
      </c>
      <c r="BG41" s="54">
        <f t="shared" si="48"/>
        <v>0.3</v>
      </c>
      <c r="BH41" s="54">
        <f t="shared" si="48"/>
        <v>0.3</v>
      </c>
      <c r="BI41" s="54">
        <f t="shared" si="49"/>
        <v>0.3</v>
      </c>
      <c r="BJ41" s="54">
        <f t="shared" si="49"/>
        <v>0.3</v>
      </c>
      <c r="BK41" s="54">
        <f t="shared" si="50"/>
        <v>0.3</v>
      </c>
      <c r="BL41" s="54">
        <f t="shared" si="51"/>
        <v>0.3</v>
      </c>
      <c r="BM41" s="54">
        <f t="shared" si="51"/>
        <v>0.3</v>
      </c>
      <c r="BN41" s="54">
        <f t="shared" si="51"/>
        <v>0.3</v>
      </c>
      <c r="BO41" s="54">
        <f t="shared" si="51"/>
        <v>0.3</v>
      </c>
      <c r="BP41" s="54">
        <f t="shared" si="52"/>
        <v>0.3</v>
      </c>
      <c r="BQ41" s="54">
        <f t="shared" si="53"/>
        <v>0.3</v>
      </c>
      <c r="BR41" s="54">
        <f t="shared" si="53"/>
        <v>0.3</v>
      </c>
      <c r="BS41" s="54">
        <f t="shared" si="53"/>
        <v>0.3</v>
      </c>
      <c r="BT41" s="54">
        <f t="shared" si="53"/>
        <v>0.3</v>
      </c>
      <c r="BU41" s="54">
        <f t="shared" si="54"/>
        <v>0.3</v>
      </c>
      <c r="BV41" s="54">
        <f t="shared" si="55"/>
        <v>0.3</v>
      </c>
      <c r="BW41" s="54">
        <f t="shared" si="56"/>
        <v>0.3</v>
      </c>
      <c r="BX41" s="54">
        <f t="shared" si="56"/>
        <v>0.3</v>
      </c>
      <c r="BY41" s="54">
        <f t="shared" si="57"/>
        <v>0.3</v>
      </c>
      <c r="BZ41" s="54">
        <f t="shared" si="57"/>
        <v>0.3</v>
      </c>
      <c r="CA41" s="54">
        <f t="shared" si="57"/>
        <v>0.3</v>
      </c>
      <c r="CB41" s="54">
        <f t="shared" si="57"/>
        <v>0.3</v>
      </c>
      <c r="CC41" s="54">
        <f t="shared" si="58"/>
        <v>0.3</v>
      </c>
      <c r="CD41" s="54">
        <f t="shared" si="58"/>
        <v>0.3</v>
      </c>
      <c r="CE41" s="54">
        <f t="shared" si="59"/>
        <v>0.3</v>
      </c>
      <c r="CF41" s="54">
        <f t="shared" si="60"/>
        <v>0.3</v>
      </c>
      <c r="CG41" s="54">
        <f t="shared" si="61"/>
        <v>0.3</v>
      </c>
      <c r="CH41" s="54">
        <f t="shared" si="62"/>
        <v>0.3</v>
      </c>
      <c r="CI41" s="54">
        <f t="shared" si="62"/>
        <v>0.3</v>
      </c>
      <c r="CJ41" s="54">
        <f t="shared" si="62"/>
        <v>0.3</v>
      </c>
      <c r="CK41" s="54">
        <f t="shared" si="62"/>
        <v>0.3</v>
      </c>
      <c r="CL41" s="54">
        <f t="shared" si="62"/>
        <v>0.3</v>
      </c>
      <c r="CM41" s="54">
        <f t="shared" si="62"/>
        <v>0.3</v>
      </c>
      <c r="CN41" s="54">
        <f t="shared" si="62"/>
        <v>0.3</v>
      </c>
      <c r="CO41" s="54">
        <f t="shared" si="62"/>
        <v>0.3</v>
      </c>
      <c r="CP41" s="54">
        <f t="shared" si="62"/>
        <v>0.3</v>
      </c>
      <c r="CQ41" s="54">
        <f t="shared" si="62"/>
        <v>0.3</v>
      </c>
      <c r="CR41" s="54">
        <f t="shared" si="63"/>
        <v>0.3</v>
      </c>
      <c r="CS41" s="54">
        <f t="shared" si="63"/>
        <v>0.3</v>
      </c>
      <c r="CT41" s="54">
        <f t="shared" si="64"/>
        <v>0.3</v>
      </c>
      <c r="CU41" s="54">
        <f t="shared" si="64"/>
        <v>0.3</v>
      </c>
      <c r="CV41" s="54">
        <f t="shared" si="65"/>
        <v>0.3</v>
      </c>
      <c r="CW41" s="54">
        <f t="shared" si="65"/>
        <v>0.3</v>
      </c>
      <c r="CX41" s="54">
        <f t="shared" si="66"/>
        <v>0.3</v>
      </c>
      <c r="CY41" s="54">
        <f t="shared" si="66"/>
        <v>0.3</v>
      </c>
      <c r="CZ41" s="54">
        <f t="shared" si="66"/>
        <v>0.3</v>
      </c>
      <c r="DA41" s="54">
        <f t="shared" si="66"/>
        <v>0.3</v>
      </c>
      <c r="DB41" s="54">
        <f t="shared" si="66"/>
        <v>0.3</v>
      </c>
      <c r="DC41" s="54">
        <f t="shared" si="67"/>
        <v>0.3</v>
      </c>
      <c r="DD41" s="54">
        <f t="shared" si="67"/>
        <v>0.3</v>
      </c>
      <c r="DE41" s="54">
        <f t="shared" si="68"/>
        <v>0.3</v>
      </c>
      <c r="DF41" s="54">
        <f t="shared" si="73"/>
        <v>0.3</v>
      </c>
      <c r="DG41" s="54">
        <f t="shared" si="74"/>
        <v>0.3</v>
      </c>
      <c r="DH41" s="54">
        <f t="shared" si="74"/>
        <v>0.3</v>
      </c>
      <c r="DI41" s="54">
        <f t="shared" si="74"/>
        <v>0.3</v>
      </c>
      <c r="DJ41" s="54">
        <f t="shared" si="74"/>
        <v>0.3</v>
      </c>
      <c r="DK41" s="54">
        <f t="shared" si="74"/>
        <v>0.3</v>
      </c>
      <c r="DL41" s="54">
        <f t="shared" si="74"/>
        <v>0.3</v>
      </c>
      <c r="DM41" s="54">
        <f t="shared" si="74"/>
        <v>0.3</v>
      </c>
      <c r="DN41" s="54">
        <f t="shared" si="74"/>
        <v>0.3</v>
      </c>
      <c r="DO41" s="54">
        <f t="shared" si="75"/>
        <v>0.3</v>
      </c>
      <c r="DP41" s="54">
        <f t="shared" si="32"/>
        <v>0.3</v>
      </c>
      <c r="DQ41" s="54">
        <f t="shared" si="32"/>
        <v>0.3</v>
      </c>
      <c r="DR41" s="54">
        <f t="shared" si="32"/>
        <v>0.3</v>
      </c>
      <c r="DS41" s="54">
        <f t="shared" si="32"/>
        <v>0.3</v>
      </c>
      <c r="DT41" s="54">
        <f t="shared" si="32"/>
        <v>0.3</v>
      </c>
      <c r="DU41" s="54">
        <f t="shared" si="32"/>
        <v>0.3</v>
      </c>
      <c r="DV41" s="54">
        <f t="shared" si="32"/>
        <v>0.3</v>
      </c>
      <c r="DW41" s="54">
        <f t="shared" si="32"/>
        <v>0.3</v>
      </c>
    </row>
    <row r="42" spans="1:127" ht="21" x14ac:dyDescent="0.2">
      <c r="A42" s="16">
        <f>IF(+入力シート_1・2・ジクロロエチレン!Q12="-",0,+入力シート_1・2・ジクロロエチレン!Q12)</f>
        <v>7.9</v>
      </c>
      <c r="B42" s="23" t="s">
        <v>86</v>
      </c>
      <c r="C42" s="494" t="s">
        <v>87</v>
      </c>
      <c r="D42" s="495"/>
      <c r="E42" s="492"/>
      <c r="F42" s="1" t="s">
        <v>67</v>
      </c>
      <c r="G42" s="29">
        <f>IF(A42="",7,A42)</f>
        <v>7.9</v>
      </c>
      <c r="J42" s="51">
        <f>G42</f>
        <v>7.9</v>
      </c>
      <c r="K42" s="54">
        <f t="shared" si="69"/>
        <v>7.9</v>
      </c>
      <c r="L42" s="54">
        <f t="shared" si="40"/>
        <v>7.9</v>
      </c>
      <c r="M42" s="54">
        <f t="shared" si="40"/>
        <v>7.9</v>
      </c>
      <c r="N42" s="54">
        <f t="shared" si="40"/>
        <v>7.9</v>
      </c>
      <c r="O42" s="54">
        <f t="shared" si="41"/>
        <v>7.9</v>
      </c>
      <c r="P42" s="54">
        <f t="shared" si="41"/>
        <v>7.9</v>
      </c>
      <c r="Q42" s="54">
        <f t="shared" si="41"/>
        <v>7.9</v>
      </c>
      <c r="R42" s="54">
        <f t="shared" si="42"/>
        <v>7.9</v>
      </c>
      <c r="S42" s="54">
        <f t="shared" si="42"/>
        <v>7.9</v>
      </c>
      <c r="T42" s="54">
        <f t="shared" si="42"/>
        <v>7.9</v>
      </c>
      <c r="U42" s="51">
        <f t="shared" si="70"/>
        <v>7.9</v>
      </c>
      <c r="V42" s="54">
        <f t="shared" si="71"/>
        <v>7.9</v>
      </c>
      <c r="W42" s="54">
        <f t="shared" si="71"/>
        <v>7.9</v>
      </c>
      <c r="X42" s="54">
        <f t="shared" si="71"/>
        <v>7.9</v>
      </c>
      <c r="Y42" s="54">
        <f t="shared" si="71"/>
        <v>7.9</v>
      </c>
      <c r="Z42" s="54">
        <f t="shared" si="71"/>
        <v>7.9</v>
      </c>
      <c r="AA42" s="54">
        <f t="shared" si="71"/>
        <v>7.9</v>
      </c>
      <c r="AB42" s="54">
        <f t="shared" si="71"/>
        <v>7.9</v>
      </c>
      <c r="AC42" s="54">
        <f t="shared" si="71"/>
        <v>7.9</v>
      </c>
      <c r="AD42" s="54">
        <f t="shared" si="71"/>
        <v>7.9</v>
      </c>
      <c r="AE42" s="54">
        <f t="shared" si="71"/>
        <v>7.9</v>
      </c>
      <c r="AF42" s="54">
        <f t="shared" si="71"/>
        <v>7.9</v>
      </c>
      <c r="AG42" s="54">
        <f t="shared" si="71"/>
        <v>7.9</v>
      </c>
      <c r="AH42" s="54">
        <f t="shared" si="44"/>
        <v>7.9</v>
      </c>
      <c r="AI42" s="54">
        <f t="shared" si="44"/>
        <v>7.9</v>
      </c>
      <c r="AJ42" s="54">
        <f t="shared" si="44"/>
        <v>7.9</v>
      </c>
      <c r="AK42" s="54">
        <f t="shared" si="45"/>
        <v>7.9</v>
      </c>
      <c r="AL42" s="54">
        <f t="shared" si="45"/>
        <v>7.9</v>
      </c>
      <c r="AM42" s="54">
        <f t="shared" si="45"/>
        <v>7.9</v>
      </c>
      <c r="AN42" s="54">
        <f t="shared" si="46"/>
        <v>7.9</v>
      </c>
      <c r="AO42" s="54">
        <f t="shared" si="46"/>
        <v>7.9</v>
      </c>
      <c r="AP42" s="54">
        <f t="shared" si="46"/>
        <v>7.9</v>
      </c>
      <c r="AQ42" s="54">
        <f t="shared" si="46"/>
        <v>7.9</v>
      </c>
      <c r="AR42" s="54">
        <f t="shared" si="46"/>
        <v>7.9</v>
      </c>
      <c r="AS42" s="54">
        <f t="shared" si="46"/>
        <v>7.9</v>
      </c>
      <c r="AT42" s="54">
        <f t="shared" si="46"/>
        <v>7.9</v>
      </c>
      <c r="AU42" s="54">
        <f t="shared" si="46"/>
        <v>7.9</v>
      </c>
      <c r="AV42" s="54">
        <f t="shared" si="46"/>
        <v>7.9</v>
      </c>
      <c r="AW42" s="54">
        <f t="shared" si="46"/>
        <v>7.9</v>
      </c>
      <c r="AX42" s="54">
        <f t="shared" si="46"/>
        <v>7.9</v>
      </c>
      <c r="AY42" s="54">
        <f t="shared" si="46"/>
        <v>7.9</v>
      </c>
      <c r="AZ42" s="54">
        <f t="shared" si="46"/>
        <v>7.9</v>
      </c>
      <c r="BA42" s="54">
        <f t="shared" si="46"/>
        <v>7.9</v>
      </c>
      <c r="BB42" s="54">
        <f t="shared" si="46"/>
        <v>7.9</v>
      </c>
      <c r="BC42" s="54">
        <f t="shared" si="46"/>
        <v>7.9</v>
      </c>
      <c r="BD42" s="54">
        <f t="shared" si="47"/>
        <v>7.9</v>
      </c>
      <c r="BE42" s="54">
        <f t="shared" si="47"/>
        <v>7.9</v>
      </c>
      <c r="BF42" s="54">
        <f t="shared" si="47"/>
        <v>7.9</v>
      </c>
      <c r="BG42" s="54">
        <f t="shared" si="48"/>
        <v>7.9</v>
      </c>
      <c r="BH42" s="54">
        <f t="shared" si="48"/>
        <v>7.9</v>
      </c>
      <c r="BI42" s="54">
        <f t="shared" si="49"/>
        <v>7.9</v>
      </c>
      <c r="BJ42" s="54">
        <f t="shared" si="49"/>
        <v>7.9</v>
      </c>
      <c r="BK42" s="54">
        <f t="shared" si="50"/>
        <v>7.9</v>
      </c>
      <c r="BL42" s="54">
        <f t="shared" si="51"/>
        <v>7.9</v>
      </c>
      <c r="BM42" s="54">
        <f t="shared" si="51"/>
        <v>7.9</v>
      </c>
      <c r="BN42" s="54">
        <f t="shared" si="51"/>
        <v>7.9</v>
      </c>
      <c r="BO42" s="54">
        <f t="shared" si="51"/>
        <v>7.9</v>
      </c>
      <c r="BP42" s="54">
        <f t="shared" si="52"/>
        <v>7.9</v>
      </c>
      <c r="BQ42" s="54">
        <f t="shared" si="53"/>
        <v>7.9</v>
      </c>
      <c r="BR42" s="54">
        <f t="shared" si="53"/>
        <v>7.9</v>
      </c>
      <c r="BS42" s="54">
        <f t="shared" si="53"/>
        <v>7.9</v>
      </c>
      <c r="BT42" s="54">
        <f t="shared" si="53"/>
        <v>7.9</v>
      </c>
      <c r="BU42" s="54">
        <f t="shared" si="54"/>
        <v>7.9</v>
      </c>
      <c r="BV42" s="54">
        <f t="shared" si="55"/>
        <v>7.9</v>
      </c>
      <c r="BW42" s="54">
        <f t="shared" si="56"/>
        <v>7.9</v>
      </c>
      <c r="BX42" s="54">
        <f t="shared" si="56"/>
        <v>7.9</v>
      </c>
      <c r="BY42" s="54">
        <f t="shared" si="57"/>
        <v>7.9</v>
      </c>
      <c r="BZ42" s="54">
        <f t="shared" si="57"/>
        <v>7.9</v>
      </c>
      <c r="CA42" s="54">
        <f t="shared" si="57"/>
        <v>7.9</v>
      </c>
      <c r="CB42" s="54">
        <f t="shared" si="57"/>
        <v>7.9</v>
      </c>
      <c r="CC42" s="54">
        <f t="shared" si="58"/>
        <v>7.9</v>
      </c>
      <c r="CD42" s="54">
        <f t="shared" si="58"/>
        <v>7.9</v>
      </c>
      <c r="CE42" s="54">
        <f t="shared" si="59"/>
        <v>7.9</v>
      </c>
      <c r="CF42" s="54">
        <f t="shared" si="60"/>
        <v>7.9</v>
      </c>
      <c r="CG42" s="54">
        <f t="shared" si="61"/>
        <v>7.9</v>
      </c>
      <c r="CH42" s="54">
        <f t="shared" si="62"/>
        <v>7.9</v>
      </c>
      <c r="CI42" s="54">
        <f t="shared" si="62"/>
        <v>7.9</v>
      </c>
      <c r="CJ42" s="54">
        <f t="shared" si="62"/>
        <v>7.9</v>
      </c>
      <c r="CK42" s="54">
        <f t="shared" si="62"/>
        <v>7.9</v>
      </c>
      <c r="CL42" s="54">
        <f t="shared" si="62"/>
        <v>7.9</v>
      </c>
      <c r="CM42" s="54">
        <f t="shared" si="62"/>
        <v>7.9</v>
      </c>
      <c r="CN42" s="54">
        <f t="shared" si="62"/>
        <v>7.9</v>
      </c>
      <c r="CO42" s="54">
        <f t="shared" si="62"/>
        <v>7.9</v>
      </c>
      <c r="CP42" s="54">
        <f t="shared" si="62"/>
        <v>7.9</v>
      </c>
      <c r="CQ42" s="54">
        <f t="shared" si="62"/>
        <v>7.9</v>
      </c>
      <c r="CR42" s="54">
        <f t="shared" si="63"/>
        <v>7.9</v>
      </c>
      <c r="CS42" s="54">
        <f t="shared" si="63"/>
        <v>7.9</v>
      </c>
      <c r="CT42" s="54">
        <f t="shared" si="64"/>
        <v>7.9</v>
      </c>
      <c r="CU42" s="54">
        <f t="shared" si="64"/>
        <v>7.9</v>
      </c>
      <c r="CV42" s="54">
        <f t="shared" si="65"/>
        <v>7.9</v>
      </c>
      <c r="CW42" s="54">
        <f t="shared" si="65"/>
        <v>7.9</v>
      </c>
      <c r="CX42" s="54">
        <f t="shared" si="66"/>
        <v>7.9</v>
      </c>
      <c r="CY42" s="54">
        <f t="shared" si="66"/>
        <v>7.9</v>
      </c>
      <c r="CZ42" s="54">
        <f t="shared" si="66"/>
        <v>7.9</v>
      </c>
      <c r="DA42" s="54">
        <f t="shared" si="66"/>
        <v>7.9</v>
      </c>
      <c r="DB42" s="54">
        <f t="shared" si="66"/>
        <v>7.9</v>
      </c>
      <c r="DC42" s="54">
        <f t="shared" si="67"/>
        <v>7.9</v>
      </c>
      <c r="DD42" s="54">
        <f t="shared" si="67"/>
        <v>7.9</v>
      </c>
      <c r="DE42" s="54">
        <f t="shared" si="68"/>
        <v>7.9</v>
      </c>
      <c r="DF42" s="54">
        <f t="shared" si="73"/>
        <v>7.9</v>
      </c>
      <c r="DG42" s="54">
        <f t="shared" si="74"/>
        <v>7.9</v>
      </c>
      <c r="DH42" s="54">
        <f t="shared" si="74"/>
        <v>7.9</v>
      </c>
      <c r="DI42" s="54">
        <f t="shared" si="74"/>
        <v>7.9</v>
      </c>
      <c r="DJ42" s="54">
        <f t="shared" si="74"/>
        <v>7.9</v>
      </c>
      <c r="DK42" s="54">
        <f t="shared" si="74"/>
        <v>7.9</v>
      </c>
      <c r="DL42" s="54">
        <f t="shared" si="74"/>
        <v>7.9</v>
      </c>
      <c r="DM42" s="54">
        <f t="shared" si="74"/>
        <v>7.9</v>
      </c>
      <c r="DN42" s="54">
        <f t="shared" si="74"/>
        <v>7.9</v>
      </c>
      <c r="DO42" s="54">
        <f t="shared" si="75"/>
        <v>7.9</v>
      </c>
      <c r="DP42" s="54">
        <f t="shared" si="32"/>
        <v>7.9</v>
      </c>
      <c r="DQ42" s="54">
        <f t="shared" si="32"/>
        <v>7.9</v>
      </c>
      <c r="DR42" s="54">
        <f t="shared" si="32"/>
        <v>7.9</v>
      </c>
      <c r="DS42" s="54">
        <f t="shared" si="32"/>
        <v>7.9</v>
      </c>
      <c r="DT42" s="54">
        <f t="shared" si="32"/>
        <v>7.9</v>
      </c>
      <c r="DU42" s="54">
        <f t="shared" si="32"/>
        <v>7.9</v>
      </c>
      <c r="DV42" s="54">
        <f t="shared" si="32"/>
        <v>7.9</v>
      </c>
      <c r="DW42" s="54">
        <f t="shared" si="32"/>
        <v>7.9</v>
      </c>
    </row>
    <row r="43" spans="1:127" ht="14" x14ac:dyDescent="0.3">
      <c r="A43" s="30">
        <f>入力シート_1・2・ジクロロエチレン!Q21</f>
        <v>0.4</v>
      </c>
      <c r="B43" s="31" t="s">
        <v>138</v>
      </c>
      <c r="C43" s="496" t="s">
        <v>126</v>
      </c>
      <c r="D43" s="496"/>
      <c r="E43" s="496"/>
      <c r="F43" s="292" t="s">
        <v>140</v>
      </c>
      <c r="G43" s="25">
        <f>IF(A43="",0.2,A43)</f>
        <v>0.4</v>
      </c>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36"/>
      <c r="BR43" s="36"/>
      <c r="BS43" s="36"/>
      <c r="BT43" s="36"/>
      <c r="BU43" s="36"/>
      <c r="BV43" s="36"/>
      <c r="BW43" s="36"/>
      <c r="BX43" s="36"/>
      <c r="BY43" s="36"/>
      <c r="BZ43" s="36"/>
      <c r="CA43" s="36"/>
      <c r="CB43" s="36"/>
      <c r="CC43" s="36"/>
      <c r="CD43" s="36"/>
      <c r="CE43" s="36"/>
      <c r="CF43" s="36"/>
      <c r="CG43" s="36"/>
      <c r="CH43" s="36"/>
      <c r="CI43" s="36"/>
      <c r="CJ43" s="36"/>
      <c r="CK43" s="36"/>
      <c r="CL43" s="36"/>
      <c r="CM43" s="36"/>
      <c r="CN43" s="36"/>
      <c r="CO43" s="36"/>
      <c r="CP43" s="36"/>
      <c r="CQ43" s="36"/>
      <c r="CR43" s="36"/>
      <c r="CS43" s="36"/>
      <c r="CT43" s="36"/>
      <c r="CU43" s="36"/>
      <c r="CV43" s="36"/>
      <c r="CW43" s="36"/>
      <c r="CX43" s="36"/>
      <c r="CY43" s="36"/>
      <c r="CZ43" s="36"/>
      <c r="DA43" s="36"/>
      <c r="DB43" s="36"/>
      <c r="DC43" s="36"/>
      <c r="DD43" s="36"/>
      <c r="DE43" s="36"/>
      <c r="DF43" s="36"/>
      <c r="DG43" s="36"/>
      <c r="DH43" s="36"/>
      <c r="DI43" s="36"/>
      <c r="DJ43" s="36"/>
      <c r="DK43" s="36"/>
      <c r="DL43" s="36"/>
      <c r="DM43" s="36"/>
      <c r="DN43" s="36"/>
      <c r="DO43" s="36"/>
      <c r="DP43" s="36"/>
      <c r="DQ43" s="36"/>
      <c r="DR43" s="36"/>
      <c r="DS43" s="36"/>
      <c r="DT43" s="36"/>
      <c r="DU43" s="36"/>
      <c r="DV43" s="36"/>
      <c r="DW43" s="36"/>
    </row>
    <row r="44" spans="1:127" ht="14" x14ac:dyDescent="0.3">
      <c r="A44" s="16">
        <f>入力シート_1・2・ジクロロエチレン!Q10</f>
        <v>3.6000000000000004E-2</v>
      </c>
      <c r="B44" s="32" t="s">
        <v>88</v>
      </c>
      <c r="C44" s="493" t="s">
        <v>89</v>
      </c>
      <c r="D44" s="493"/>
      <c r="E44" s="493"/>
      <c r="F44" s="291" t="s">
        <v>90</v>
      </c>
      <c r="G44" s="33">
        <f>IF(A44="",IF(G45*G46&gt;0,G45*G46,G43),A44)</f>
        <v>3.6000000000000004E-2</v>
      </c>
      <c r="J44" s="51">
        <f t="shared" ref="J44:J51" si="76">G44</f>
        <v>3.6000000000000004E-2</v>
      </c>
      <c r="K44" s="51">
        <f t="shared" ref="K44:N52" si="77">+J44</f>
        <v>3.6000000000000004E-2</v>
      </c>
      <c r="L44" s="51">
        <f t="shared" si="77"/>
        <v>3.6000000000000004E-2</v>
      </c>
      <c r="M44" s="51">
        <f t="shared" si="77"/>
        <v>3.6000000000000004E-2</v>
      </c>
      <c r="N44" s="51">
        <f t="shared" si="77"/>
        <v>3.6000000000000004E-2</v>
      </c>
      <c r="O44" s="51">
        <f t="shared" ref="O44:Q52" si="78">+J44</f>
        <v>3.6000000000000004E-2</v>
      </c>
      <c r="P44" s="51">
        <f t="shared" si="78"/>
        <v>3.6000000000000004E-2</v>
      </c>
      <c r="Q44" s="51">
        <f t="shared" si="78"/>
        <v>3.6000000000000004E-2</v>
      </c>
      <c r="R44" s="51">
        <f t="shared" ref="R44:T52" si="79">+L44</f>
        <v>3.6000000000000004E-2</v>
      </c>
      <c r="S44" s="51">
        <f t="shared" si="79"/>
        <v>3.6000000000000004E-2</v>
      </c>
      <c r="T44" s="51">
        <f t="shared" si="79"/>
        <v>3.6000000000000004E-2</v>
      </c>
      <c r="U44" s="51">
        <f t="shared" si="70"/>
        <v>3.6000000000000004E-2</v>
      </c>
      <c r="V44" s="51">
        <f>+U44</f>
        <v>3.6000000000000004E-2</v>
      </c>
      <c r="W44" s="51">
        <f t="shared" ref="W44:AG44" si="80">+V44</f>
        <v>3.6000000000000004E-2</v>
      </c>
      <c r="X44" s="51">
        <f t="shared" si="80"/>
        <v>3.6000000000000004E-2</v>
      </c>
      <c r="Y44" s="51">
        <f t="shared" si="80"/>
        <v>3.6000000000000004E-2</v>
      </c>
      <c r="Z44" s="51">
        <f t="shared" si="80"/>
        <v>3.6000000000000004E-2</v>
      </c>
      <c r="AA44" s="51">
        <f t="shared" si="80"/>
        <v>3.6000000000000004E-2</v>
      </c>
      <c r="AB44" s="51">
        <f t="shared" si="80"/>
        <v>3.6000000000000004E-2</v>
      </c>
      <c r="AC44" s="51">
        <f t="shared" si="80"/>
        <v>3.6000000000000004E-2</v>
      </c>
      <c r="AD44" s="51">
        <f t="shared" si="80"/>
        <v>3.6000000000000004E-2</v>
      </c>
      <c r="AE44" s="51">
        <f t="shared" si="80"/>
        <v>3.6000000000000004E-2</v>
      </c>
      <c r="AF44" s="51">
        <f t="shared" si="80"/>
        <v>3.6000000000000004E-2</v>
      </c>
      <c r="AG44" s="51">
        <f t="shared" si="80"/>
        <v>3.6000000000000004E-2</v>
      </c>
      <c r="AH44" s="51">
        <f t="shared" ref="AH44:AJ52" si="81">+AC44</f>
        <v>3.6000000000000004E-2</v>
      </c>
      <c r="AI44" s="51">
        <f t="shared" si="81"/>
        <v>3.6000000000000004E-2</v>
      </c>
      <c r="AJ44" s="51">
        <f t="shared" si="81"/>
        <v>3.6000000000000004E-2</v>
      </c>
      <c r="AK44" s="51">
        <f t="shared" ref="AK44:AM52" si="82">+AE44</f>
        <v>3.6000000000000004E-2</v>
      </c>
      <c r="AL44" s="51">
        <f t="shared" si="82"/>
        <v>3.6000000000000004E-2</v>
      </c>
      <c r="AM44" s="51">
        <f t="shared" si="82"/>
        <v>3.6000000000000004E-2</v>
      </c>
      <c r="AN44" s="51">
        <f t="shared" ref="AN44:BA52" si="83">+AM44</f>
        <v>3.6000000000000004E-2</v>
      </c>
      <c r="AO44" s="51">
        <f t="shared" si="83"/>
        <v>3.6000000000000004E-2</v>
      </c>
      <c r="AP44" s="51">
        <f t="shared" si="83"/>
        <v>3.6000000000000004E-2</v>
      </c>
      <c r="AQ44" s="51">
        <f t="shared" si="83"/>
        <v>3.6000000000000004E-2</v>
      </c>
      <c r="AR44" s="51">
        <f t="shared" si="83"/>
        <v>3.6000000000000004E-2</v>
      </c>
      <c r="AS44" s="51">
        <f t="shared" si="83"/>
        <v>3.6000000000000004E-2</v>
      </c>
      <c r="AT44" s="51">
        <f t="shared" si="83"/>
        <v>3.6000000000000004E-2</v>
      </c>
      <c r="AU44" s="51">
        <f t="shared" si="83"/>
        <v>3.6000000000000004E-2</v>
      </c>
      <c r="AV44" s="51">
        <f t="shared" si="83"/>
        <v>3.6000000000000004E-2</v>
      </c>
      <c r="AW44" s="51">
        <f t="shared" si="83"/>
        <v>3.6000000000000004E-2</v>
      </c>
      <c r="AX44" s="51">
        <f t="shared" si="83"/>
        <v>3.6000000000000004E-2</v>
      </c>
      <c r="AY44" s="51">
        <f t="shared" si="83"/>
        <v>3.6000000000000004E-2</v>
      </c>
      <c r="AZ44" s="51">
        <f t="shared" si="83"/>
        <v>3.6000000000000004E-2</v>
      </c>
      <c r="BA44" s="51">
        <f>+AZ44</f>
        <v>3.6000000000000004E-2</v>
      </c>
      <c r="BB44" s="51">
        <f t="shared" ref="BB44:BF52" si="84">+BA44</f>
        <v>3.6000000000000004E-2</v>
      </c>
      <c r="BC44" s="51">
        <f t="shared" si="84"/>
        <v>3.6000000000000004E-2</v>
      </c>
      <c r="BD44" s="51">
        <f t="shared" si="84"/>
        <v>3.6000000000000004E-2</v>
      </c>
      <c r="BE44" s="51">
        <f t="shared" si="84"/>
        <v>3.6000000000000004E-2</v>
      </c>
      <c r="BF44" s="51">
        <f t="shared" si="84"/>
        <v>3.6000000000000004E-2</v>
      </c>
      <c r="BG44" s="51">
        <f t="shared" ref="BG44:BH52" si="85">+BE44</f>
        <v>3.6000000000000004E-2</v>
      </c>
      <c r="BH44" s="51">
        <f t="shared" si="85"/>
        <v>3.6000000000000004E-2</v>
      </c>
      <c r="BI44" s="51">
        <f t="shared" ref="BI44:BJ52" si="86">+BH44</f>
        <v>3.6000000000000004E-2</v>
      </c>
      <c r="BJ44" s="51">
        <f t="shared" si="86"/>
        <v>3.6000000000000004E-2</v>
      </c>
      <c r="BK44" s="51">
        <f t="shared" ref="BK44:BK52" si="87">+AZ44</f>
        <v>3.6000000000000004E-2</v>
      </c>
      <c r="BL44" s="51">
        <f t="shared" ref="BL44:BO52" si="88">+BK44</f>
        <v>3.6000000000000004E-2</v>
      </c>
      <c r="BM44" s="51">
        <f t="shared" si="88"/>
        <v>3.6000000000000004E-2</v>
      </c>
      <c r="BN44" s="51">
        <f t="shared" si="88"/>
        <v>3.6000000000000004E-2</v>
      </c>
      <c r="BO44" s="51">
        <f t="shared" si="88"/>
        <v>3.6000000000000004E-2</v>
      </c>
      <c r="BP44" s="51">
        <f t="shared" ref="BP44:BP52" si="89">+BE44</f>
        <v>3.6000000000000004E-2</v>
      </c>
      <c r="BQ44" s="51">
        <f t="shared" ref="BQ44:BT52" si="90">+BP44</f>
        <v>3.6000000000000004E-2</v>
      </c>
      <c r="BR44" s="51">
        <f t="shared" si="90"/>
        <v>3.6000000000000004E-2</v>
      </c>
      <c r="BS44" s="51">
        <f t="shared" si="90"/>
        <v>3.6000000000000004E-2</v>
      </c>
      <c r="BT44" s="51">
        <f t="shared" si="90"/>
        <v>3.6000000000000004E-2</v>
      </c>
      <c r="BU44" s="51">
        <f t="shared" ref="BU44:BU52" si="91">+BJ44</f>
        <v>3.6000000000000004E-2</v>
      </c>
      <c r="BV44" s="51">
        <f t="shared" ref="BV44:BV52" si="92">+BU44</f>
        <v>3.6000000000000004E-2</v>
      </c>
      <c r="BW44" s="51">
        <f t="shared" ref="BW44:BX52" si="93">+BU44</f>
        <v>3.6000000000000004E-2</v>
      </c>
      <c r="BX44" s="51">
        <f t="shared" si="93"/>
        <v>3.6000000000000004E-2</v>
      </c>
      <c r="BY44" s="51">
        <f t="shared" ref="BY44:CB52" si="94">+BX44</f>
        <v>3.6000000000000004E-2</v>
      </c>
      <c r="BZ44" s="51">
        <f t="shared" si="94"/>
        <v>3.6000000000000004E-2</v>
      </c>
      <c r="CA44" s="51">
        <f t="shared" si="94"/>
        <v>3.6000000000000004E-2</v>
      </c>
      <c r="CB44" s="51">
        <f t="shared" si="94"/>
        <v>3.6000000000000004E-2</v>
      </c>
      <c r="CC44" s="51">
        <f t="shared" ref="CC44:CD52" si="95">+CA44</f>
        <v>3.6000000000000004E-2</v>
      </c>
      <c r="CD44" s="51">
        <f t="shared" si="95"/>
        <v>3.6000000000000004E-2</v>
      </c>
      <c r="CE44" s="51">
        <f t="shared" ref="CE44:CE52" si="96">+CD44</f>
        <v>3.6000000000000004E-2</v>
      </c>
      <c r="CF44" s="51">
        <f t="shared" ref="CF44:CF52" si="97">+BA44</f>
        <v>3.6000000000000004E-2</v>
      </c>
      <c r="CG44" s="51">
        <f t="shared" ref="CG44:CG52" si="98">+BA44</f>
        <v>3.6000000000000004E-2</v>
      </c>
      <c r="CH44" s="51">
        <f t="shared" ref="CH44:CQ52" si="99">+BA44</f>
        <v>3.6000000000000004E-2</v>
      </c>
      <c r="CI44" s="51">
        <f t="shared" si="99"/>
        <v>3.6000000000000004E-2</v>
      </c>
      <c r="CJ44" s="51">
        <f t="shared" si="99"/>
        <v>3.6000000000000004E-2</v>
      </c>
      <c r="CK44" s="51">
        <f t="shared" si="99"/>
        <v>3.6000000000000004E-2</v>
      </c>
      <c r="CL44" s="51">
        <f t="shared" si="99"/>
        <v>3.6000000000000004E-2</v>
      </c>
      <c r="CM44" s="51">
        <f t="shared" si="99"/>
        <v>3.6000000000000004E-2</v>
      </c>
      <c r="CN44" s="51">
        <f t="shared" si="99"/>
        <v>3.6000000000000004E-2</v>
      </c>
      <c r="CO44" s="51">
        <f t="shared" si="99"/>
        <v>3.6000000000000004E-2</v>
      </c>
      <c r="CP44" s="51">
        <f t="shared" si="99"/>
        <v>3.6000000000000004E-2</v>
      </c>
      <c r="CQ44" s="51">
        <f t="shared" si="99"/>
        <v>3.6000000000000004E-2</v>
      </c>
      <c r="CR44" s="51">
        <f t="shared" ref="CR44:CS52" si="100">+BU44</f>
        <v>3.6000000000000004E-2</v>
      </c>
      <c r="CS44" s="51">
        <f t="shared" si="100"/>
        <v>3.6000000000000004E-2</v>
      </c>
      <c r="CT44" s="51">
        <f t="shared" ref="CT44:CU52" si="101">+BX44</f>
        <v>3.6000000000000004E-2</v>
      </c>
      <c r="CU44" s="51">
        <f t="shared" si="101"/>
        <v>3.6000000000000004E-2</v>
      </c>
      <c r="CV44" s="51">
        <f t="shared" ref="CV44:CW52" si="102">+BU44</f>
        <v>3.6000000000000004E-2</v>
      </c>
      <c r="CW44" s="51">
        <f t="shared" si="102"/>
        <v>3.6000000000000004E-2</v>
      </c>
      <c r="CX44" s="51">
        <f t="shared" ref="CX44:DB52" si="103">+BX44</f>
        <v>3.6000000000000004E-2</v>
      </c>
      <c r="CY44" s="51">
        <f t="shared" si="103"/>
        <v>3.6000000000000004E-2</v>
      </c>
      <c r="CZ44" s="51">
        <f t="shared" si="103"/>
        <v>3.6000000000000004E-2</v>
      </c>
      <c r="DA44" s="51">
        <f t="shared" si="103"/>
        <v>3.6000000000000004E-2</v>
      </c>
      <c r="DB44" s="51">
        <f t="shared" si="103"/>
        <v>3.6000000000000004E-2</v>
      </c>
      <c r="DC44" s="51">
        <f t="shared" ref="DC44:DD52" si="104">+CD44</f>
        <v>3.6000000000000004E-2</v>
      </c>
      <c r="DD44" s="51">
        <f t="shared" si="104"/>
        <v>3.6000000000000004E-2</v>
      </c>
      <c r="DE44" s="51">
        <f t="shared" ref="DE44:DE52" si="105">+CE44</f>
        <v>3.6000000000000004E-2</v>
      </c>
      <c r="DF44" s="51">
        <f t="shared" ref="DF44:DF52" si="106">+BU44</f>
        <v>3.6000000000000004E-2</v>
      </c>
      <c r="DG44" s="51">
        <f t="shared" ref="DG44:DN52" si="107">+DF44</f>
        <v>3.6000000000000004E-2</v>
      </c>
      <c r="DH44" s="51">
        <f t="shared" si="107"/>
        <v>3.6000000000000004E-2</v>
      </c>
      <c r="DI44" s="51">
        <f t="shared" si="107"/>
        <v>3.6000000000000004E-2</v>
      </c>
      <c r="DJ44" s="51">
        <f t="shared" si="107"/>
        <v>3.6000000000000004E-2</v>
      </c>
      <c r="DK44" s="51">
        <f t="shared" si="107"/>
        <v>3.6000000000000004E-2</v>
      </c>
      <c r="DL44" s="51">
        <f t="shared" si="107"/>
        <v>3.6000000000000004E-2</v>
      </c>
      <c r="DM44" s="51">
        <f t="shared" si="107"/>
        <v>3.6000000000000004E-2</v>
      </c>
      <c r="DN44" s="51">
        <f t="shared" si="107"/>
        <v>3.6000000000000004E-2</v>
      </c>
      <c r="DO44" s="51">
        <f t="shared" ref="DO44:DO52" si="108">+DE44</f>
        <v>3.6000000000000004E-2</v>
      </c>
      <c r="DP44" s="51">
        <f t="shared" ref="DP44:DW52" si="109">+DO44</f>
        <v>3.6000000000000004E-2</v>
      </c>
      <c r="DQ44" s="51">
        <f t="shared" si="109"/>
        <v>3.6000000000000004E-2</v>
      </c>
      <c r="DR44" s="51">
        <f t="shared" si="109"/>
        <v>3.6000000000000004E-2</v>
      </c>
      <c r="DS44" s="51">
        <f t="shared" si="109"/>
        <v>3.6000000000000004E-2</v>
      </c>
      <c r="DT44" s="51">
        <f t="shared" si="109"/>
        <v>3.6000000000000004E-2</v>
      </c>
      <c r="DU44" s="51">
        <f t="shared" si="109"/>
        <v>3.6000000000000004E-2</v>
      </c>
      <c r="DV44" s="51">
        <f t="shared" si="109"/>
        <v>3.6000000000000004E-2</v>
      </c>
      <c r="DW44" s="51">
        <f t="shared" si="109"/>
        <v>3.6000000000000004E-2</v>
      </c>
    </row>
    <row r="45" spans="1:127" ht="18" x14ac:dyDescent="0.4">
      <c r="A45" s="16">
        <f>入力シート_1・2・ジクロロエチレン!Q11</f>
        <v>36</v>
      </c>
      <c r="B45" s="20" t="s">
        <v>91</v>
      </c>
      <c r="C45" s="493" t="s">
        <v>92</v>
      </c>
      <c r="D45" s="493"/>
      <c r="E45" s="493"/>
      <c r="F45" s="291" t="s">
        <v>93</v>
      </c>
      <c r="G45" s="33">
        <f>IF(A45="",154.9,A45)</f>
        <v>36</v>
      </c>
      <c r="J45" s="51">
        <f t="shared" si="76"/>
        <v>36</v>
      </c>
      <c r="K45" s="51">
        <f t="shared" si="77"/>
        <v>36</v>
      </c>
      <c r="L45" s="51">
        <f t="shared" si="77"/>
        <v>36</v>
      </c>
      <c r="M45" s="51">
        <f t="shared" si="77"/>
        <v>36</v>
      </c>
      <c r="N45" s="51">
        <f t="shared" si="77"/>
        <v>36</v>
      </c>
      <c r="O45" s="51">
        <f t="shared" si="78"/>
        <v>36</v>
      </c>
      <c r="P45" s="51">
        <f t="shared" si="78"/>
        <v>36</v>
      </c>
      <c r="Q45" s="51">
        <f t="shared" si="78"/>
        <v>36</v>
      </c>
      <c r="R45" s="51">
        <f t="shared" si="79"/>
        <v>36</v>
      </c>
      <c r="S45" s="51">
        <f t="shared" si="79"/>
        <v>36</v>
      </c>
      <c r="T45" s="51">
        <f t="shared" si="79"/>
        <v>36</v>
      </c>
      <c r="U45" s="51">
        <f t="shared" si="70"/>
        <v>36</v>
      </c>
      <c r="V45" s="51">
        <f t="shared" ref="V45:AG52" si="110">+U45</f>
        <v>36</v>
      </c>
      <c r="W45" s="51">
        <f t="shared" si="110"/>
        <v>36</v>
      </c>
      <c r="X45" s="51">
        <f t="shared" si="110"/>
        <v>36</v>
      </c>
      <c r="Y45" s="51">
        <f t="shared" si="110"/>
        <v>36</v>
      </c>
      <c r="Z45" s="51">
        <f t="shared" si="110"/>
        <v>36</v>
      </c>
      <c r="AA45" s="51">
        <f t="shared" si="110"/>
        <v>36</v>
      </c>
      <c r="AB45" s="51">
        <f t="shared" si="110"/>
        <v>36</v>
      </c>
      <c r="AC45" s="51">
        <f t="shared" si="110"/>
        <v>36</v>
      </c>
      <c r="AD45" s="51">
        <f t="shared" si="110"/>
        <v>36</v>
      </c>
      <c r="AE45" s="51">
        <f t="shared" si="110"/>
        <v>36</v>
      </c>
      <c r="AF45" s="51">
        <f t="shared" si="110"/>
        <v>36</v>
      </c>
      <c r="AG45" s="51">
        <f t="shared" si="110"/>
        <v>36</v>
      </c>
      <c r="AH45" s="51">
        <f t="shared" si="81"/>
        <v>36</v>
      </c>
      <c r="AI45" s="51">
        <f t="shared" si="81"/>
        <v>36</v>
      </c>
      <c r="AJ45" s="51">
        <f t="shared" si="81"/>
        <v>36</v>
      </c>
      <c r="AK45" s="51">
        <f t="shared" si="82"/>
        <v>36</v>
      </c>
      <c r="AL45" s="51">
        <f t="shared" si="82"/>
        <v>36</v>
      </c>
      <c r="AM45" s="51">
        <f t="shared" si="82"/>
        <v>36</v>
      </c>
      <c r="AN45" s="51">
        <f t="shared" si="83"/>
        <v>36</v>
      </c>
      <c r="AO45" s="51">
        <f t="shared" si="83"/>
        <v>36</v>
      </c>
      <c r="AP45" s="51">
        <f t="shared" si="83"/>
        <v>36</v>
      </c>
      <c r="AQ45" s="51">
        <f t="shared" si="83"/>
        <v>36</v>
      </c>
      <c r="AR45" s="51">
        <f t="shared" si="83"/>
        <v>36</v>
      </c>
      <c r="AS45" s="51">
        <f t="shared" si="83"/>
        <v>36</v>
      </c>
      <c r="AT45" s="51">
        <f t="shared" si="83"/>
        <v>36</v>
      </c>
      <c r="AU45" s="51">
        <f t="shared" si="83"/>
        <v>36</v>
      </c>
      <c r="AV45" s="51">
        <f t="shared" si="83"/>
        <v>36</v>
      </c>
      <c r="AW45" s="51">
        <f t="shared" si="83"/>
        <v>36</v>
      </c>
      <c r="AX45" s="51">
        <f t="shared" si="83"/>
        <v>36</v>
      </c>
      <c r="AY45" s="51">
        <f t="shared" si="83"/>
        <v>36</v>
      </c>
      <c r="AZ45" s="51">
        <f t="shared" si="83"/>
        <v>36</v>
      </c>
      <c r="BA45" s="51">
        <f>+AZ45</f>
        <v>36</v>
      </c>
      <c r="BB45" s="51">
        <f t="shared" si="84"/>
        <v>36</v>
      </c>
      <c r="BC45" s="51">
        <f t="shared" si="84"/>
        <v>36</v>
      </c>
      <c r="BD45" s="51">
        <f t="shared" si="84"/>
        <v>36</v>
      </c>
      <c r="BE45" s="51">
        <f t="shared" si="84"/>
        <v>36</v>
      </c>
      <c r="BF45" s="51">
        <f t="shared" si="84"/>
        <v>36</v>
      </c>
      <c r="BG45" s="51">
        <f t="shared" si="85"/>
        <v>36</v>
      </c>
      <c r="BH45" s="51">
        <f t="shared" si="85"/>
        <v>36</v>
      </c>
      <c r="BI45" s="51">
        <f t="shared" si="86"/>
        <v>36</v>
      </c>
      <c r="BJ45" s="51">
        <f t="shared" si="86"/>
        <v>36</v>
      </c>
      <c r="BK45" s="51">
        <f t="shared" si="87"/>
        <v>36</v>
      </c>
      <c r="BL45" s="51">
        <f t="shared" si="88"/>
        <v>36</v>
      </c>
      <c r="BM45" s="51">
        <f t="shared" si="88"/>
        <v>36</v>
      </c>
      <c r="BN45" s="51">
        <f t="shared" si="88"/>
        <v>36</v>
      </c>
      <c r="BO45" s="51">
        <f t="shared" si="88"/>
        <v>36</v>
      </c>
      <c r="BP45" s="51">
        <f t="shared" si="89"/>
        <v>36</v>
      </c>
      <c r="BQ45" s="51">
        <f t="shared" si="90"/>
        <v>36</v>
      </c>
      <c r="BR45" s="51">
        <f t="shared" si="90"/>
        <v>36</v>
      </c>
      <c r="BS45" s="51">
        <f t="shared" si="90"/>
        <v>36</v>
      </c>
      <c r="BT45" s="51">
        <f t="shared" si="90"/>
        <v>36</v>
      </c>
      <c r="BU45" s="51">
        <f t="shared" si="91"/>
        <v>36</v>
      </c>
      <c r="BV45" s="51">
        <f t="shared" si="92"/>
        <v>36</v>
      </c>
      <c r="BW45" s="51">
        <f t="shared" si="93"/>
        <v>36</v>
      </c>
      <c r="BX45" s="51">
        <f t="shared" si="93"/>
        <v>36</v>
      </c>
      <c r="BY45" s="51">
        <f t="shared" si="94"/>
        <v>36</v>
      </c>
      <c r="BZ45" s="51">
        <f t="shared" si="94"/>
        <v>36</v>
      </c>
      <c r="CA45" s="51">
        <f t="shared" si="94"/>
        <v>36</v>
      </c>
      <c r="CB45" s="51">
        <f t="shared" si="94"/>
        <v>36</v>
      </c>
      <c r="CC45" s="51">
        <f t="shared" si="95"/>
        <v>36</v>
      </c>
      <c r="CD45" s="51">
        <f t="shared" si="95"/>
        <v>36</v>
      </c>
      <c r="CE45" s="51">
        <f t="shared" si="96"/>
        <v>36</v>
      </c>
      <c r="CF45" s="51">
        <f t="shared" si="97"/>
        <v>36</v>
      </c>
      <c r="CG45" s="51">
        <f t="shared" si="98"/>
        <v>36</v>
      </c>
      <c r="CH45" s="51">
        <f t="shared" si="99"/>
        <v>36</v>
      </c>
      <c r="CI45" s="51">
        <f t="shared" si="99"/>
        <v>36</v>
      </c>
      <c r="CJ45" s="51">
        <f t="shared" si="99"/>
        <v>36</v>
      </c>
      <c r="CK45" s="51">
        <f t="shared" si="99"/>
        <v>36</v>
      </c>
      <c r="CL45" s="51">
        <f t="shared" si="99"/>
        <v>36</v>
      </c>
      <c r="CM45" s="51">
        <f t="shared" si="99"/>
        <v>36</v>
      </c>
      <c r="CN45" s="51">
        <f t="shared" si="99"/>
        <v>36</v>
      </c>
      <c r="CO45" s="51">
        <f t="shared" si="99"/>
        <v>36</v>
      </c>
      <c r="CP45" s="51">
        <f t="shared" si="99"/>
        <v>36</v>
      </c>
      <c r="CQ45" s="51">
        <f t="shared" si="99"/>
        <v>36</v>
      </c>
      <c r="CR45" s="51">
        <f t="shared" si="100"/>
        <v>36</v>
      </c>
      <c r="CS45" s="51">
        <f t="shared" si="100"/>
        <v>36</v>
      </c>
      <c r="CT45" s="51">
        <f t="shared" si="101"/>
        <v>36</v>
      </c>
      <c r="CU45" s="51">
        <f t="shared" si="101"/>
        <v>36</v>
      </c>
      <c r="CV45" s="51">
        <f t="shared" si="102"/>
        <v>36</v>
      </c>
      <c r="CW45" s="51">
        <f t="shared" si="102"/>
        <v>36</v>
      </c>
      <c r="CX45" s="51">
        <f t="shared" si="103"/>
        <v>36</v>
      </c>
      <c r="CY45" s="51">
        <f t="shared" si="103"/>
        <v>36</v>
      </c>
      <c r="CZ45" s="51">
        <f t="shared" si="103"/>
        <v>36</v>
      </c>
      <c r="DA45" s="51">
        <f t="shared" si="103"/>
        <v>36</v>
      </c>
      <c r="DB45" s="51">
        <f t="shared" si="103"/>
        <v>36</v>
      </c>
      <c r="DC45" s="51">
        <f t="shared" si="104"/>
        <v>36</v>
      </c>
      <c r="DD45" s="51">
        <f t="shared" si="104"/>
        <v>36</v>
      </c>
      <c r="DE45" s="51">
        <f t="shared" si="105"/>
        <v>36</v>
      </c>
      <c r="DF45" s="51">
        <f t="shared" si="106"/>
        <v>36</v>
      </c>
      <c r="DG45" s="51">
        <f t="shared" si="107"/>
        <v>36</v>
      </c>
      <c r="DH45" s="51">
        <f t="shared" si="107"/>
        <v>36</v>
      </c>
      <c r="DI45" s="51">
        <f t="shared" si="107"/>
        <v>36</v>
      </c>
      <c r="DJ45" s="51">
        <f t="shared" si="107"/>
        <v>36</v>
      </c>
      <c r="DK45" s="51">
        <f t="shared" si="107"/>
        <v>36</v>
      </c>
      <c r="DL45" s="51">
        <f t="shared" si="107"/>
        <v>36</v>
      </c>
      <c r="DM45" s="51">
        <f t="shared" si="107"/>
        <v>36</v>
      </c>
      <c r="DN45" s="51">
        <f t="shared" si="107"/>
        <v>36</v>
      </c>
      <c r="DO45" s="51">
        <f t="shared" si="108"/>
        <v>36</v>
      </c>
      <c r="DP45" s="51">
        <f t="shared" si="109"/>
        <v>36</v>
      </c>
      <c r="DQ45" s="51">
        <f t="shared" si="109"/>
        <v>36</v>
      </c>
      <c r="DR45" s="51">
        <f t="shared" si="109"/>
        <v>36</v>
      </c>
      <c r="DS45" s="51">
        <f t="shared" si="109"/>
        <v>36</v>
      </c>
      <c r="DT45" s="51">
        <f t="shared" si="109"/>
        <v>36</v>
      </c>
      <c r="DU45" s="51">
        <f t="shared" si="109"/>
        <v>36</v>
      </c>
      <c r="DV45" s="51">
        <f t="shared" si="109"/>
        <v>36</v>
      </c>
      <c r="DW45" s="51">
        <f t="shared" si="109"/>
        <v>36</v>
      </c>
    </row>
    <row r="46" spans="1:127" ht="18" x14ac:dyDescent="0.4">
      <c r="A46" s="16"/>
      <c r="B46" s="20" t="s">
        <v>94</v>
      </c>
      <c r="C46" s="493" t="s">
        <v>95</v>
      </c>
      <c r="D46" s="493"/>
      <c r="E46" s="493"/>
      <c r="F46" s="291" t="s">
        <v>96</v>
      </c>
      <c r="G46" s="33">
        <f>IF(A46="",0.001,A46)</f>
        <v>1E-3</v>
      </c>
      <c r="J46" s="51">
        <f t="shared" si="76"/>
        <v>1E-3</v>
      </c>
      <c r="K46" s="51">
        <f t="shared" si="77"/>
        <v>1E-3</v>
      </c>
      <c r="L46" s="51">
        <f t="shared" si="77"/>
        <v>1E-3</v>
      </c>
      <c r="M46" s="51">
        <f t="shared" si="77"/>
        <v>1E-3</v>
      </c>
      <c r="N46" s="51">
        <f t="shared" si="77"/>
        <v>1E-3</v>
      </c>
      <c r="O46" s="51">
        <f t="shared" si="78"/>
        <v>1E-3</v>
      </c>
      <c r="P46" s="51">
        <f t="shared" si="78"/>
        <v>1E-3</v>
      </c>
      <c r="Q46" s="51">
        <f t="shared" si="78"/>
        <v>1E-3</v>
      </c>
      <c r="R46" s="51">
        <f t="shared" si="79"/>
        <v>1E-3</v>
      </c>
      <c r="S46" s="51">
        <f t="shared" si="79"/>
        <v>1E-3</v>
      </c>
      <c r="T46" s="51">
        <f t="shared" si="79"/>
        <v>1E-3</v>
      </c>
      <c r="U46" s="51">
        <f t="shared" si="70"/>
        <v>1E-3</v>
      </c>
      <c r="V46" s="51">
        <f t="shared" si="110"/>
        <v>1E-3</v>
      </c>
      <c r="W46" s="51">
        <f t="shared" si="110"/>
        <v>1E-3</v>
      </c>
      <c r="X46" s="51">
        <f t="shared" si="110"/>
        <v>1E-3</v>
      </c>
      <c r="Y46" s="51">
        <f t="shared" si="110"/>
        <v>1E-3</v>
      </c>
      <c r="Z46" s="51">
        <f t="shared" si="110"/>
        <v>1E-3</v>
      </c>
      <c r="AA46" s="51">
        <f t="shared" si="110"/>
        <v>1E-3</v>
      </c>
      <c r="AB46" s="51">
        <f t="shared" si="110"/>
        <v>1E-3</v>
      </c>
      <c r="AC46" s="51">
        <f t="shared" si="110"/>
        <v>1E-3</v>
      </c>
      <c r="AD46" s="51">
        <f t="shared" si="110"/>
        <v>1E-3</v>
      </c>
      <c r="AE46" s="51">
        <f t="shared" si="110"/>
        <v>1E-3</v>
      </c>
      <c r="AF46" s="51">
        <f t="shared" si="110"/>
        <v>1E-3</v>
      </c>
      <c r="AG46" s="51">
        <f t="shared" si="110"/>
        <v>1E-3</v>
      </c>
      <c r="AH46" s="51">
        <f t="shared" si="81"/>
        <v>1E-3</v>
      </c>
      <c r="AI46" s="51">
        <f t="shared" si="81"/>
        <v>1E-3</v>
      </c>
      <c r="AJ46" s="51">
        <f t="shared" si="81"/>
        <v>1E-3</v>
      </c>
      <c r="AK46" s="51">
        <f t="shared" si="82"/>
        <v>1E-3</v>
      </c>
      <c r="AL46" s="51">
        <f t="shared" si="82"/>
        <v>1E-3</v>
      </c>
      <c r="AM46" s="51">
        <f t="shared" si="82"/>
        <v>1E-3</v>
      </c>
      <c r="AN46" s="51">
        <f t="shared" si="83"/>
        <v>1E-3</v>
      </c>
      <c r="AO46" s="51">
        <f t="shared" si="83"/>
        <v>1E-3</v>
      </c>
      <c r="AP46" s="51">
        <f t="shared" si="83"/>
        <v>1E-3</v>
      </c>
      <c r="AQ46" s="51">
        <f t="shared" si="83"/>
        <v>1E-3</v>
      </c>
      <c r="AR46" s="51">
        <f t="shared" si="83"/>
        <v>1E-3</v>
      </c>
      <c r="AS46" s="51">
        <f t="shared" si="83"/>
        <v>1E-3</v>
      </c>
      <c r="AT46" s="51">
        <f t="shared" si="83"/>
        <v>1E-3</v>
      </c>
      <c r="AU46" s="51">
        <f t="shared" si="83"/>
        <v>1E-3</v>
      </c>
      <c r="AV46" s="51">
        <f t="shared" si="83"/>
        <v>1E-3</v>
      </c>
      <c r="AW46" s="51">
        <f t="shared" si="83"/>
        <v>1E-3</v>
      </c>
      <c r="AX46" s="51">
        <f t="shared" si="83"/>
        <v>1E-3</v>
      </c>
      <c r="AY46" s="51">
        <f t="shared" si="83"/>
        <v>1E-3</v>
      </c>
      <c r="AZ46" s="51">
        <f t="shared" si="83"/>
        <v>1E-3</v>
      </c>
      <c r="BA46" s="51">
        <f t="shared" si="83"/>
        <v>1E-3</v>
      </c>
      <c r="BB46" s="51">
        <f t="shared" si="84"/>
        <v>1E-3</v>
      </c>
      <c r="BC46" s="51">
        <f t="shared" si="84"/>
        <v>1E-3</v>
      </c>
      <c r="BD46" s="51">
        <f t="shared" si="84"/>
        <v>1E-3</v>
      </c>
      <c r="BE46" s="51">
        <f t="shared" si="84"/>
        <v>1E-3</v>
      </c>
      <c r="BF46" s="51">
        <f t="shared" si="84"/>
        <v>1E-3</v>
      </c>
      <c r="BG46" s="51">
        <f t="shared" si="85"/>
        <v>1E-3</v>
      </c>
      <c r="BH46" s="51">
        <f t="shared" si="85"/>
        <v>1E-3</v>
      </c>
      <c r="BI46" s="51">
        <f t="shared" si="86"/>
        <v>1E-3</v>
      </c>
      <c r="BJ46" s="51">
        <f t="shared" si="86"/>
        <v>1E-3</v>
      </c>
      <c r="BK46" s="51">
        <f t="shared" si="87"/>
        <v>1E-3</v>
      </c>
      <c r="BL46" s="51">
        <f t="shared" si="88"/>
        <v>1E-3</v>
      </c>
      <c r="BM46" s="51">
        <f t="shared" si="88"/>
        <v>1E-3</v>
      </c>
      <c r="BN46" s="51">
        <f t="shared" si="88"/>
        <v>1E-3</v>
      </c>
      <c r="BO46" s="51">
        <f t="shared" si="88"/>
        <v>1E-3</v>
      </c>
      <c r="BP46" s="51">
        <f t="shared" si="89"/>
        <v>1E-3</v>
      </c>
      <c r="BQ46" s="51">
        <f t="shared" si="90"/>
        <v>1E-3</v>
      </c>
      <c r="BR46" s="51">
        <f t="shared" si="90"/>
        <v>1E-3</v>
      </c>
      <c r="BS46" s="51">
        <f t="shared" si="90"/>
        <v>1E-3</v>
      </c>
      <c r="BT46" s="51">
        <f t="shared" si="90"/>
        <v>1E-3</v>
      </c>
      <c r="BU46" s="51">
        <f t="shared" si="91"/>
        <v>1E-3</v>
      </c>
      <c r="BV46" s="51">
        <f t="shared" si="92"/>
        <v>1E-3</v>
      </c>
      <c r="BW46" s="51">
        <f t="shared" si="93"/>
        <v>1E-3</v>
      </c>
      <c r="BX46" s="51">
        <f t="shared" si="93"/>
        <v>1E-3</v>
      </c>
      <c r="BY46" s="51">
        <f t="shared" si="94"/>
        <v>1E-3</v>
      </c>
      <c r="BZ46" s="51">
        <f t="shared" si="94"/>
        <v>1E-3</v>
      </c>
      <c r="CA46" s="51">
        <f t="shared" si="94"/>
        <v>1E-3</v>
      </c>
      <c r="CB46" s="51">
        <f t="shared" si="94"/>
        <v>1E-3</v>
      </c>
      <c r="CC46" s="51">
        <f t="shared" si="95"/>
        <v>1E-3</v>
      </c>
      <c r="CD46" s="51">
        <f t="shared" si="95"/>
        <v>1E-3</v>
      </c>
      <c r="CE46" s="51">
        <f t="shared" si="96"/>
        <v>1E-3</v>
      </c>
      <c r="CF46" s="51">
        <f t="shared" si="97"/>
        <v>1E-3</v>
      </c>
      <c r="CG46" s="51">
        <f t="shared" si="98"/>
        <v>1E-3</v>
      </c>
      <c r="CH46" s="51">
        <f t="shared" si="99"/>
        <v>1E-3</v>
      </c>
      <c r="CI46" s="51">
        <f t="shared" si="99"/>
        <v>1E-3</v>
      </c>
      <c r="CJ46" s="51">
        <f t="shared" si="99"/>
        <v>1E-3</v>
      </c>
      <c r="CK46" s="51">
        <f t="shared" si="99"/>
        <v>1E-3</v>
      </c>
      <c r="CL46" s="51">
        <f t="shared" si="99"/>
        <v>1E-3</v>
      </c>
      <c r="CM46" s="51">
        <f t="shared" si="99"/>
        <v>1E-3</v>
      </c>
      <c r="CN46" s="51">
        <f t="shared" si="99"/>
        <v>1E-3</v>
      </c>
      <c r="CO46" s="51">
        <f t="shared" si="99"/>
        <v>1E-3</v>
      </c>
      <c r="CP46" s="51">
        <f t="shared" si="99"/>
        <v>1E-3</v>
      </c>
      <c r="CQ46" s="51">
        <f t="shared" si="99"/>
        <v>1E-3</v>
      </c>
      <c r="CR46" s="51">
        <f t="shared" si="100"/>
        <v>1E-3</v>
      </c>
      <c r="CS46" s="51">
        <f t="shared" si="100"/>
        <v>1E-3</v>
      </c>
      <c r="CT46" s="51">
        <f t="shared" si="101"/>
        <v>1E-3</v>
      </c>
      <c r="CU46" s="51">
        <f t="shared" si="101"/>
        <v>1E-3</v>
      </c>
      <c r="CV46" s="51">
        <f t="shared" si="102"/>
        <v>1E-3</v>
      </c>
      <c r="CW46" s="51">
        <f t="shared" si="102"/>
        <v>1E-3</v>
      </c>
      <c r="CX46" s="51">
        <f t="shared" si="103"/>
        <v>1E-3</v>
      </c>
      <c r="CY46" s="51">
        <f t="shared" si="103"/>
        <v>1E-3</v>
      </c>
      <c r="CZ46" s="51">
        <f t="shared" si="103"/>
        <v>1E-3</v>
      </c>
      <c r="DA46" s="51">
        <f t="shared" si="103"/>
        <v>1E-3</v>
      </c>
      <c r="DB46" s="51">
        <f t="shared" si="103"/>
        <v>1E-3</v>
      </c>
      <c r="DC46" s="51">
        <f t="shared" si="104"/>
        <v>1E-3</v>
      </c>
      <c r="DD46" s="51">
        <f t="shared" si="104"/>
        <v>1E-3</v>
      </c>
      <c r="DE46" s="51">
        <f t="shared" si="105"/>
        <v>1E-3</v>
      </c>
      <c r="DF46" s="51">
        <f t="shared" si="106"/>
        <v>1E-3</v>
      </c>
      <c r="DG46" s="51">
        <f t="shared" si="107"/>
        <v>1E-3</v>
      </c>
      <c r="DH46" s="51">
        <f t="shared" si="107"/>
        <v>1E-3</v>
      </c>
      <c r="DI46" s="51">
        <f t="shared" si="107"/>
        <v>1E-3</v>
      </c>
      <c r="DJ46" s="51">
        <f t="shared" si="107"/>
        <v>1E-3</v>
      </c>
      <c r="DK46" s="51">
        <f t="shared" si="107"/>
        <v>1E-3</v>
      </c>
      <c r="DL46" s="51">
        <f t="shared" si="107"/>
        <v>1E-3</v>
      </c>
      <c r="DM46" s="51">
        <f t="shared" si="107"/>
        <v>1E-3</v>
      </c>
      <c r="DN46" s="51">
        <f t="shared" si="107"/>
        <v>1E-3</v>
      </c>
      <c r="DO46" s="51">
        <f t="shared" si="108"/>
        <v>1E-3</v>
      </c>
      <c r="DP46" s="51">
        <f t="shared" si="109"/>
        <v>1E-3</v>
      </c>
      <c r="DQ46" s="51">
        <f t="shared" si="109"/>
        <v>1E-3</v>
      </c>
      <c r="DR46" s="51">
        <f t="shared" si="109"/>
        <v>1E-3</v>
      </c>
      <c r="DS46" s="51">
        <f t="shared" si="109"/>
        <v>1E-3</v>
      </c>
      <c r="DT46" s="51">
        <f t="shared" si="109"/>
        <v>1E-3</v>
      </c>
      <c r="DU46" s="51">
        <f t="shared" si="109"/>
        <v>1E-3</v>
      </c>
      <c r="DV46" s="51">
        <f t="shared" si="109"/>
        <v>1E-3</v>
      </c>
      <c r="DW46" s="51">
        <f t="shared" si="109"/>
        <v>1E-3</v>
      </c>
    </row>
    <row r="47" spans="1:127" ht="18" x14ac:dyDescent="0.2">
      <c r="A47" s="19"/>
      <c r="B47" s="23" t="s">
        <v>97</v>
      </c>
      <c r="C47" s="494" t="s">
        <v>98</v>
      </c>
      <c r="D47" s="495"/>
      <c r="E47" s="492"/>
      <c r="F47" s="1" t="s">
        <v>99</v>
      </c>
      <c r="G47" s="34">
        <f>IF(G42=0,0,LN(2)/G42)</f>
        <v>8.7740149437967749E-2</v>
      </c>
      <c r="J47" s="51">
        <f t="shared" si="76"/>
        <v>8.7740149437967749E-2</v>
      </c>
      <c r="K47" s="51">
        <f t="shared" si="77"/>
        <v>8.7740149437967749E-2</v>
      </c>
      <c r="L47" s="51">
        <f t="shared" si="77"/>
        <v>8.7740149437967749E-2</v>
      </c>
      <c r="M47" s="51">
        <f t="shared" si="77"/>
        <v>8.7740149437967749E-2</v>
      </c>
      <c r="N47" s="51">
        <f t="shared" si="77"/>
        <v>8.7740149437967749E-2</v>
      </c>
      <c r="O47" s="51">
        <f t="shared" si="78"/>
        <v>8.7740149437967749E-2</v>
      </c>
      <c r="P47" s="51">
        <f t="shared" si="78"/>
        <v>8.7740149437967749E-2</v>
      </c>
      <c r="Q47" s="51">
        <f t="shared" si="78"/>
        <v>8.7740149437967749E-2</v>
      </c>
      <c r="R47" s="51">
        <f t="shared" si="79"/>
        <v>8.7740149437967749E-2</v>
      </c>
      <c r="S47" s="51">
        <f t="shared" si="79"/>
        <v>8.7740149437967749E-2</v>
      </c>
      <c r="T47" s="51">
        <f t="shared" si="79"/>
        <v>8.7740149437967749E-2</v>
      </c>
      <c r="U47" s="53">
        <f t="shared" si="70"/>
        <v>8.7740149437967749E-2</v>
      </c>
      <c r="V47" s="51">
        <f t="shared" si="110"/>
        <v>8.7740149437967749E-2</v>
      </c>
      <c r="W47" s="51">
        <f t="shared" si="110"/>
        <v>8.7740149437967749E-2</v>
      </c>
      <c r="X47" s="51">
        <f t="shared" si="110"/>
        <v>8.7740149437967749E-2</v>
      </c>
      <c r="Y47" s="51">
        <f t="shared" si="110"/>
        <v>8.7740149437967749E-2</v>
      </c>
      <c r="Z47" s="51">
        <f t="shared" si="110"/>
        <v>8.7740149437967749E-2</v>
      </c>
      <c r="AA47" s="51">
        <f t="shared" si="110"/>
        <v>8.7740149437967749E-2</v>
      </c>
      <c r="AB47" s="51">
        <f t="shared" si="110"/>
        <v>8.7740149437967749E-2</v>
      </c>
      <c r="AC47" s="51">
        <f t="shared" si="110"/>
        <v>8.7740149437967749E-2</v>
      </c>
      <c r="AD47" s="51">
        <f t="shared" si="110"/>
        <v>8.7740149437967749E-2</v>
      </c>
      <c r="AE47" s="51">
        <f t="shared" si="110"/>
        <v>8.7740149437967749E-2</v>
      </c>
      <c r="AF47" s="51">
        <f t="shared" si="110"/>
        <v>8.7740149437967749E-2</v>
      </c>
      <c r="AG47" s="51">
        <f t="shared" si="110"/>
        <v>8.7740149437967749E-2</v>
      </c>
      <c r="AH47" s="51">
        <f t="shared" si="81"/>
        <v>8.7740149437967749E-2</v>
      </c>
      <c r="AI47" s="51">
        <f t="shared" si="81"/>
        <v>8.7740149437967749E-2</v>
      </c>
      <c r="AJ47" s="51">
        <f t="shared" si="81"/>
        <v>8.7740149437967749E-2</v>
      </c>
      <c r="AK47" s="51">
        <f t="shared" si="82"/>
        <v>8.7740149437967749E-2</v>
      </c>
      <c r="AL47" s="51">
        <f t="shared" si="82"/>
        <v>8.7740149437967749E-2</v>
      </c>
      <c r="AM47" s="51">
        <f t="shared" si="82"/>
        <v>8.7740149437967749E-2</v>
      </c>
      <c r="AN47" s="51">
        <f t="shared" si="83"/>
        <v>8.7740149437967749E-2</v>
      </c>
      <c r="AO47" s="51">
        <f t="shared" si="83"/>
        <v>8.7740149437967749E-2</v>
      </c>
      <c r="AP47" s="51">
        <f t="shared" si="83"/>
        <v>8.7740149437967749E-2</v>
      </c>
      <c r="AQ47" s="51">
        <f t="shared" si="83"/>
        <v>8.7740149437967749E-2</v>
      </c>
      <c r="AR47" s="51">
        <f t="shared" si="83"/>
        <v>8.7740149437967749E-2</v>
      </c>
      <c r="AS47" s="51">
        <f t="shared" si="83"/>
        <v>8.7740149437967749E-2</v>
      </c>
      <c r="AT47" s="51">
        <f t="shared" si="83"/>
        <v>8.7740149437967749E-2</v>
      </c>
      <c r="AU47" s="51">
        <f t="shared" si="83"/>
        <v>8.7740149437967749E-2</v>
      </c>
      <c r="AV47" s="51">
        <f t="shared" si="83"/>
        <v>8.7740149437967749E-2</v>
      </c>
      <c r="AW47" s="51">
        <f t="shared" si="83"/>
        <v>8.7740149437967749E-2</v>
      </c>
      <c r="AX47" s="51">
        <f t="shared" si="83"/>
        <v>8.7740149437967749E-2</v>
      </c>
      <c r="AY47" s="51">
        <f t="shared" si="83"/>
        <v>8.7740149437967749E-2</v>
      </c>
      <c r="AZ47" s="51">
        <f t="shared" si="83"/>
        <v>8.7740149437967749E-2</v>
      </c>
      <c r="BA47" s="51">
        <f t="shared" si="83"/>
        <v>8.7740149437967749E-2</v>
      </c>
      <c r="BB47" s="51">
        <f t="shared" si="84"/>
        <v>8.7740149437967749E-2</v>
      </c>
      <c r="BC47" s="51">
        <f t="shared" si="84"/>
        <v>8.7740149437967749E-2</v>
      </c>
      <c r="BD47" s="51">
        <f t="shared" si="84"/>
        <v>8.7740149437967749E-2</v>
      </c>
      <c r="BE47" s="51">
        <f t="shared" si="84"/>
        <v>8.7740149437967749E-2</v>
      </c>
      <c r="BF47" s="51">
        <f t="shared" si="84"/>
        <v>8.7740149437967749E-2</v>
      </c>
      <c r="BG47" s="51">
        <f t="shared" si="85"/>
        <v>8.7740149437967749E-2</v>
      </c>
      <c r="BH47" s="51">
        <f t="shared" si="85"/>
        <v>8.7740149437967749E-2</v>
      </c>
      <c r="BI47" s="51">
        <f t="shared" si="86"/>
        <v>8.7740149437967749E-2</v>
      </c>
      <c r="BJ47" s="51">
        <f t="shared" si="86"/>
        <v>8.7740149437967749E-2</v>
      </c>
      <c r="BK47" s="51">
        <f t="shared" si="87"/>
        <v>8.7740149437967749E-2</v>
      </c>
      <c r="BL47" s="51">
        <f t="shared" si="88"/>
        <v>8.7740149437967749E-2</v>
      </c>
      <c r="BM47" s="51">
        <f t="shared" si="88"/>
        <v>8.7740149437967749E-2</v>
      </c>
      <c r="BN47" s="51">
        <f t="shared" si="88"/>
        <v>8.7740149437967749E-2</v>
      </c>
      <c r="BO47" s="51">
        <f t="shared" si="88"/>
        <v>8.7740149437967749E-2</v>
      </c>
      <c r="BP47" s="51">
        <f t="shared" si="89"/>
        <v>8.7740149437967749E-2</v>
      </c>
      <c r="BQ47" s="51">
        <f t="shared" si="90"/>
        <v>8.7740149437967749E-2</v>
      </c>
      <c r="BR47" s="51">
        <f t="shared" si="90"/>
        <v>8.7740149437967749E-2</v>
      </c>
      <c r="BS47" s="51">
        <f t="shared" si="90"/>
        <v>8.7740149437967749E-2</v>
      </c>
      <c r="BT47" s="51">
        <f t="shared" si="90"/>
        <v>8.7740149437967749E-2</v>
      </c>
      <c r="BU47" s="51">
        <f t="shared" si="91"/>
        <v>8.7740149437967749E-2</v>
      </c>
      <c r="BV47" s="51">
        <f t="shared" si="92"/>
        <v>8.7740149437967749E-2</v>
      </c>
      <c r="BW47" s="51">
        <f t="shared" si="93"/>
        <v>8.7740149437967749E-2</v>
      </c>
      <c r="BX47" s="51">
        <f t="shared" si="93"/>
        <v>8.7740149437967749E-2</v>
      </c>
      <c r="BY47" s="51">
        <f t="shared" si="94"/>
        <v>8.7740149437967749E-2</v>
      </c>
      <c r="BZ47" s="51">
        <f t="shared" si="94"/>
        <v>8.7740149437967749E-2</v>
      </c>
      <c r="CA47" s="51">
        <f t="shared" si="94"/>
        <v>8.7740149437967749E-2</v>
      </c>
      <c r="CB47" s="51">
        <f t="shared" si="94"/>
        <v>8.7740149437967749E-2</v>
      </c>
      <c r="CC47" s="51">
        <f t="shared" si="95"/>
        <v>8.7740149437967749E-2</v>
      </c>
      <c r="CD47" s="51">
        <f t="shared" si="95"/>
        <v>8.7740149437967749E-2</v>
      </c>
      <c r="CE47" s="51">
        <f t="shared" si="96"/>
        <v>8.7740149437967749E-2</v>
      </c>
      <c r="CF47" s="51">
        <f t="shared" si="97"/>
        <v>8.7740149437967749E-2</v>
      </c>
      <c r="CG47" s="51">
        <f t="shared" si="98"/>
        <v>8.7740149437967749E-2</v>
      </c>
      <c r="CH47" s="51">
        <f t="shared" si="99"/>
        <v>8.7740149437967749E-2</v>
      </c>
      <c r="CI47" s="51">
        <f t="shared" si="99"/>
        <v>8.7740149437967749E-2</v>
      </c>
      <c r="CJ47" s="51">
        <f t="shared" si="99"/>
        <v>8.7740149437967749E-2</v>
      </c>
      <c r="CK47" s="51">
        <f t="shared" si="99"/>
        <v>8.7740149437967749E-2</v>
      </c>
      <c r="CL47" s="51">
        <f t="shared" si="99"/>
        <v>8.7740149437967749E-2</v>
      </c>
      <c r="CM47" s="51">
        <f t="shared" si="99"/>
        <v>8.7740149437967749E-2</v>
      </c>
      <c r="CN47" s="51">
        <f t="shared" si="99"/>
        <v>8.7740149437967749E-2</v>
      </c>
      <c r="CO47" s="51">
        <f t="shared" si="99"/>
        <v>8.7740149437967749E-2</v>
      </c>
      <c r="CP47" s="51">
        <f t="shared" si="99"/>
        <v>8.7740149437967749E-2</v>
      </c>
      <c r="CQ47" s="51">
        <f t="shared" si="99"/>
        <v>8.7740149437967749E-2</v>
      </c>
      <c r="CR47" s="51">
        <f t="shared" si="100"/>
        <v>8.7740149437967749E-2</v>
      </c>
      <c r="CS47" s="51">
        <f t="shared" si="100"/>
        <v>8.7740149437967749E-2</v>
      </c>
      <c r="CT47" s="51">
        <f t="shared" si="101"/>
        <v>8.7740149437967749E-2</v>
      </c>
      <c r="CU47" s="51">
        <f t="shared" si="101"/>
        <v>8.7740149437967749E-2</v>
      </c>
      <c r="CV47" s="51">
        <f t="shared" si="102"/>
        <v>8.7740149437967749E-2</v>
      </c>
      <c r="CW47" s="51">
        <f t="shared" si="102"/>
        <v>8.7740149437967749E-2</v>
      </c>
      <c r="CX47" s="51">
        <f t="shared" si="103"/>
        <v>8.7740149437967749E-2</v>
      </c>
      <c r="CY47" s="51">
        <f t="shared" si="103"/>
        <v>8.7740149437967749E-2</v>
      </c>
      <c r="CZ47" s="51">
        <f t="shared" si="103"/>
        <v>8.7740149437967749E-2</v>
      </c>
      <c r="DA47" s="51">
        <f t="shared" si="103"/>
        <v>8.7740149437967749E-2</v>
      </c>
      <c r="DB47" s="51">
        <f t="shared" si="103"/>
        <v>8.7740149437967749E-2</v>
      </c>
      <c r="DC47" s="51">
        <f t="shared" si="104"/>
        <v>8.7740149437967749E-2</v>
      </c>
      <c r="DD47" s="51">
        <f t="shared" si="104"/>
        <v>8.7740149437967749E-2</v>
      </c>
      <c r="DE47" s="51">
        <f t="shared" si="105"/>
        <v>8.7740149437967749E-2</v>
      </c>
      <c r="DF47" s="51">
        <f t="shared" si="106"/>
        <v>8.7740149437967749E-2</v>
      </c>
      <c r="DG47" s="51">
        <f t="shared" si="107"/>
        <v>8.7740149437967749E-2</v>
      </c>
      <c r="DH47" s="51">
        <f t="shared" si="107"/>
        <v>8.7740149437967749E-2</v>
      </c>
      <c r="DI47" s="51">
        <f t="shared" si="107"/>
        <v>8.7740149437967749E-2</v>
      </c>
      <c r="DJ47" s="51">
        <f t="shared" si="107"/>
        <v>8.7740149437967749E-2</v>
      </c>
      <c r="DK47" s="51">
        <f t="shared" si="107"/>
        <v>8.7740149437967749E-2</v>
      </c>
      <c r="DL47" s="51">
        <f t="shared" si="107"/>
        <v>8.7740149437967749E-2</v>
      </c>
      <c r="DM47" s="51">
        <f t="shared" si="107"/>
        <v>8.7740149437967749E-2</v>
      </c>
      <c r="DN47" s="51">
        <f t="shared" si="107"/>
        <v>8.7740149437967749E-2</v>
      </c>
      <c r="DO47" s="51">
        <f t="shared" si="108"/>
        <v>8.7740149437967749E-2</v>
      </c>
      <c r="DP47" s="51">
        <f t="shared" si="109"/>
        <v>8.7740149437967749E-2</v>
      </c>
      <c r="DQ47" s="51">
        <f t="shared" si="109"/>
        <v>8.7740149437967749E-2</v>
      </c>
      <c r="DR47" s="51">
        <f t="shared" si="109"/>
        <v>8.7740149437967749E-2</v>
      </c>
      <c r="DS47" s="51">
        <f t="shared" si="109"/>
        <v>8.7740149437967749E-2</v>
      </c>
      <c r="DT47" s="51">
        <f t="shared" si="109"/>
        <v>8.7740149437967749E-2</v>
      </c>
      <c r="DU47" s="51">
        <f t="shared" si="109"/>
        <v>8.7740149437967749E-2</v>
      </c>
      <c r="DV47" s="51">
        <f t="shared" si="109"/>
        <v>8.7740149437967749E-2</v>
      </c>
      <c r="DW47" s="51">
        <f t="shared" si="109"/>
        <v>8.7740149437967749E-2</v>
      </c>
    </row>
    <row r="48" spans="1:127" ht="18" x14ac:dyDescent="0.2">
      <c r="A48" s="19"/>
      <c r="B48" s="23" t="s">
        <v>100</v>
      </c>
      <c r="C48" s="494" t="s">
        <v>101</v>
      </c>
      <c r="D48" s="495"/>
      <c r="E48" s="492"/>
      <c r="F48" s="1" t="s">
        <v>102</v>
      </c>
      <c r="G48" s="35">
        <f>+G49*G40/G41</f>
        <v>15.768000000000002</v>
      </c>
      <c r="J48" s="51">
        <f t="shared" si="76"/>
        <v>15.768000000000002</v>
      </c>
      <c r="K48" s="51">
        <f t="shared" si="77"/>
        <v>15.768000000000002</v>
      </c>
      <c r="L48" s="51">
        <f t="shared" si="77"/>
        <v>15.768000000000002</v>
      </c>
      <c r="M48" s="51">
        <f t="shared" si="77"/>
        <v>15.768000000000002</v>
      </c>
      <c r="N48" s="51">
        <f t="shared" si="77"/>
        <v>15.768000000000002</v>
      </c>
      <c r="O48" s="51">
        <f t="shared" si="78"/>
        <v>15.768000000000002</v>
      </c>
      <c r="P48" s="51">
        <f t="shared" si="78"/>
        <v>15.768000000000002</v>
      </c>
      <c r="Q48" s="51">
        <f t="shared" si="78"/>
        <v>15.768000000000002</v>
      </c>
      <c r="R48" s="51">
        <f t="shared" si="79"/>
        <v>15.768000000000002</v>
      </c>
      <c r="S48" s="51">
        <f t="shared" si="79"/>
        <v>15.768000000000002</v>
      </c>
      <c r="T48" s="51">
        <f t="shared" si="79"/>
        <v>15.768000000000002</v>
      </c>
      <c r="U48" s="51">
        <f t="shared" si="70"/>
        <v>15.768000000000002</v>
      </c>
      <c r="V48" s="51">
        <f t="shared" si="110"/>
        <v>15.768000000000002</v>
      </c>
      <c r="W48" s="51">
        <f t="shared" si="110"/>
        <v>15.768000000000002</v>
      </c>
      <c r="X48" s="51">
        <f t="shared" si="110"/>
        <v>15.768000000000002</v>
      </c>
      <c r="Y48" s="51">
        <f t="shared" si="110"/>
        <v>15.768000000000002</v>
      </c>
      <c r="Z48" s="51">
        <f t="shared" si="110"/>
        <v>15.768000000000002</v>
      </c>
      <c r="AA48" s="51">
        <f t="shared" si="110"/>
        <v>15.768000000000002</v>
      </c>
      <c r="AB48" s="51">
        <f t="shared" si="110"/>
        <v>15.768000000000002</v>
      </c>
      <c r="AC48" s="51">
        <f t="shared" si="110"/>
        <v>15.768000000000002</v>
      </c>
      <c r="AD48" s="51">
        <f t="shared" si="110"/>
        <v>15.768000000000002</v>
      </c>
      <c r="AE48" s="51">
        <f t="shared" si="110"/>
        <v>15.768000000000002</v>
      </c>
      <c r="AF48" s="51">
        <f t="shared" si="110"/>
        <v>15.768000000000002</v>
      </c>
      <c r="AG48" s="51">
        <f t="shared" si="110"/>
        <v>15.768000000000002</v>
      </c>
      <c r="AH48" s="51">
        <f t="shared" si="81"/>
        <v>15.768000000000002</v>
      </c>
      <c r="AI48" s="51">
        <f t="shared" si="81"/>
        <v>15.768000000000002</v>
      </c>
      <c r="AJ48" s="51">
        <f t="shared" si="81"/>
        <v>15.768000000000002</v>
      </c>
      <c r="AK48" s="51">
        <f t="shared" si="82"/>
        <v>15.768000000000002</v>
      </c>
      <c r="AL48" s="51">
        <f t="shared" si="82"/>
        <v>15.768000000000002</v>
      </c>
      <c r="AM48" s="51">
        <f t="shared" si="82"/>
        <v>15.768000000000002</v>
      </c>
      <c r="AN48" s="51">
        <f t="shared" si="83"/>
        <v>15.768000000000002</v>
      </c>
      <c r="AO48" s="51">
        <f t="shared" si="83"/>
        <v>15.768000000000002</v>
      </c>
      <c r="AP48" s="51">
        <f t="shared" si="83"/>
        <v>15.768000000000002</v>
      </c>
      <c r="AQ48" s="51">
        <f t="shared" si="83"/>
        <v>15.768000000000002</v>
      </c>
      <c r="AR48" s="51">
        <f t="shared" si="83"/>
        <v>15.768000000000002</v>
      </c>
      <c r="AS48" s="51">
        <f t="shared" si="83"/>
        <v>15.768000000000002</v>
      </c>
      <c r="AT48" s="51">
        <f t="shared" si="83"/>
        <v>15.768000000000002</v>
      </c>
      <c r="AU48" s="51">
        <f t="shared" si="83"/>
        <v>15.768000000000002</v>
      </c>
      <c r="AV48" s="51">
        <f t="shared" si="83"/>
        <v>15.768000000000002</v>
      </c>
      <c r="AW48" s="51">
        <f t="shared" si="83"/>
        <v>15.768000000000002</v>
      </c>
      <c r="AX48" s="51">
        <f t="shared" si="83"/>
        <v>15.768000000000002</v>
      </c>
      <c r="AY48" s="51">
        <f t="shared" si="83"/>
        <v>15.768000000000002</v>
      </c>
      <c r="AZ48" s="51">
        <f t="shared" si="83"/>
        <v>15.768000000000002</v>
      </c>
      <c r="BA48" s="51">
        <f t="shared" si="83"/>
        <v>15.768000000000002</v>
      </c>
      <c r="BB48" s="51">
        <f t="shared" si="84"/>
        <v>15.768000000000002</v>
      </c>
      <c r="BC48" s="51">
        <f t="shared" si="84"/>
        <v>15.768000000000002</v>
      </c>
      <c r="BD48" s="51">
        <f t="shared" si="84"/>
        <v>15.768000000000002</v>
      </c>
      <c r="BE48" s="51">
        <f t="shared" si="84"/>
        <v>15.768000000000002</v>
      </c>
      <c r="BF48" s="51">
        <f t="shared" si="84"/>
        <v>15.768000000000002</v>
      </c>
      <c r="BG48" s="51">
        <f t="shared" si="85"/>
        <v>15.768000000000002</v>
      </c>
      <c r="BH48" s="51">
        <f t="shared" si="85"/>
        <v>15.768000000000002</v>
      </c>
      <c r="BI48" s="51">
        <f t="shared" si="86"/>
        <v>15.768000000000002</v>
      </c>
      <c r="BJ48" s="51">
        <f t="shared" si="86"/>
        <v>15.768000000000002</v>
      </c>
      <c r="BK48" s="51">
        <f t="shared" si="87"/>
        <v>15.768000000000002</v>
      </c>
      <c r="BL48" s="51">
        <f t="shared" si="88"/>
        <v>15.768000000000002</v>
      </c>
      <c r="BM48" s="51">
        <f t="shared" si="88"/>
        <v>15.768000000000002</v>
      </c>
      <c r="BN48" s="51">
        <f t="shared" si="88"/>
        <v>15.768000000000002</v>
      </c>
      <c r="BO48" s="51">
        <f t="shared" si="88"/>
        <v>15.768000000000002</v>
      </c>
      <c r="BP48" s="51">
        <f t="shared" si="89"/>
        <v>15.768000000000002</v>
      </c>
      <c r="BQ48" s="51">
        <f t="shared" si="90"/>
        <v>15.768000000000002</v>
      </c>
      <c r="BR48" s="51">
        <f t="shared" si="90"/>
        <v>15.768000000000002</v>
      </c>
      <c r="BS48" s="51">
        <f t="shared" si="90"/>
        <v>15.768000000000002</v>
      </c>
      <c r="BT48" s="51">
        <f t="shared" si="90"/>
        <v>15.768000000000002</v>
      </c>
      <c r="BU48" s="51">
        <f t="shared" si="91"/>
        <v>15.768000000000002</v>
      </c>
      <c r="BV48" s="51">
        <f t="shared" si="92"/>
        <v>15.768000000000002</v>
      </c>
      <c r="BW48" s="51">
        <f t="shared" si="93"/>
        <v>15.768000000000002</v>
      </c>
      <c r="BX48" s="51">
        <f t="shared" si="93"/>
        <v>15.768000000000002</v>
      </c>
      <c r="BY48" s="51">
        <f t="shared" si="94"/>
        <v>15.768000000000002</v>
      </c>
      <c r="BZ48" s="51">
        <f t="shared" si="94"/>
        <v>15.768000000000002</v>
      </c>
      <c r="CA48" s="51">
        <f t="shared" si="94"/>
        <v>15.768000000000002</v>
      </c>
      <c r="CB48" s="51">
        <f t="shared" si="94"/>
        <v>15.768000000000002</v>
      </c>
      <c r="CC48" s="51">
        <f t="shared" si="95"/>
        <v>15.768000000000002</v>
      </c>
      <c r="CD48" s="51">
        <f t="shared" si="95"/>
        <v>15.768000000000002</v>
      </c>
      <c r="CE48" s="51">
        <f t="shared" si="96"/>
        <v>15.768000000000002</v>
      </c>
      <c r="CF48" s="51">
        <f t="shared" si="97"/>
        <v>15.768000000000002</v>
      </c>
      <c r="CG48" s="51">
        <f t="shared" si="98"/>
        <v>15.768000000000002</v>
      </c>
      <c r="CH48" s="51">
        <f t="shared" si="99"/>
        <v>15.768000000000002</v>
      </c>
      <c r="CI48" s="51">
        <f t="shared" si="99"/>
        <v>15.768000000000002</v>
      </c>
      <c r="CJ48" s="51">
        <f t="shared" si="99"/>
        <v>15.768000000000002</v>
      </c>
      <c r="CK48" s="51">
        <f t="shared" si="99"/>
        <v>15.768000000000002</v>
      </c>
      <c r="CL48" s="51">
        <f t="shared" si="99"/>
        <v>15.768000000000002</v>
      </c>
      <c r="CM48" s="51">
        <f t="shared" si="99"/>
        <v>15.768000000000002</v>
      </c>
      <c r="CN48" s="51">
        <f t="shared" si="99"/>
        <v>15.768000000000002</v>
      </c>
      <c r="CO48" s="51">
        <f t="shared" si="99"/>
        <v>15.768000000000002</v>
      </c>
      <c r="CP48" s="51">
        <f t="shared" si="99"/>
        <v>15.768000000000002</v>
      </c>
      <c r="CQ48" s="51">
        <f t="shared" si="99"/>
        <v>15.768000000000002</v>
      </c>
      <c r="CR48" s="51">
        <f t="shared" si="100"/>
        <v>15.768000000000002</v>
      </c>
      <c r="CS48" s="51">
        <f t="shared" si="100"/>
        <v>15.768000000000002</v>
      </c>
      <c r="CT48" s="51">
        <f t="shared" si="101"/>
        <v>15.768000000000002</v>
      </c>
      <c r="CU48" s="51">
        <f t="shared" si="101"/>
        <v>15.768000000000002</v>
      </c>
      <c r="CV48" s="51">
        <f t="shared" si="102"/>
        <v>15.768000000000002</v>
      </c>
      <c r="CW48" s="51">
        <f t="shared" si="102"/>
        <v>15.768000000000002</v>
      </c>
      <c r="CX48" s="51">
        <f t="shared" si="103"/>
        <v>15.768000000000002</v>
      </c>
      <c r="CY48" s="51">
        <f t="shared" si="103"/>
        <v>15.768000000000002</v>
      </c>
      <c r="CZ48" s="51">
        <f t="shared" si="103"/>
        <v>15.768000000000002</v>
      </c>
      <c r="DA48" s="51">
        <f t="shared" si="103"/>
        <v>15.768000000000002</v>
      </c>
      <c r="DB48" s="51">
        <f t="shared" si="103"/>
        <v>15.768000000000002</v>
      </c>
      <c r="DC48" s="51">
        <f t="shared" si="104"/>
        <v>15.768000000000002</v>
      </c>
      <c r="DD48" s="51">
        <f t="shared" si="104"/>
        <v>15.768000000000002</v>
      </c>
      <c r="DE48" s="51">
        <f t="shared" si="105"/>
        <v>15.768000000000002</v>
      </c>
      <c r="DF48" s="51">
        <f t="shared" si="106"/>
        <v>15.768000000000002</v>
      </c>
      <c r="DG48" s="51">
        <f t="shared" si="107"/>
        <v>15.768000000000002</v>
      </c>
      <c r="DH48" s="51">
        <f t="shared" si="107"/>
        <v>15.768000000000002</v>
      </c>
      <c r="DI48" s="51">
        <f t="shared" si="107"/>
        <v>15.768000000000002</v>
      </c>
      <c r="DJ48" s="51">
        <f t="shared" si="107"/>
        <v>15.768000000000002</v>
      </c>
      <c r="DK48" s="51">
        <f t="shared" si="107"/>
        <v>15.768000000000002</v>
      </c>
      <c r="DL48" s="51">
        <f t="shared" si="107"/>
        <v>15.768000000000002</v>
      </c>
      <c r="DM48" s="51">
        <f t="shared" si="107"/>
        <v>15.768000000000002</v>
      </c>
      <c r="DN48" s="51">
        <f t="shared" si="107"/>
        <v>15.768000000000002</v>
      </c>
      <c r="DO48" s="51">
        <f t="shared" si="108"/>
        <v>15.768000000000002</v>
      </c>
      <c r="DP48" s="51">
        <f t="shared" si="109"/>
        <v>15.768000000000002</v>
      </c>
      <c r="DQ48" s="51">
        <f t="shared" si="109"/>
        <v>15.768000000000002</v>
      </c>
      <c r="DR48" s="51">
        <f t="shared" si="109"/>
        <v>15.768000000000002</v>
      </c>
      <c r="DS48" s="51">
        <f t="shared" si="109"/>
        <v>15.768000000000002</v>
      </c>
      <c r="DT48" s="51">
        <f t="shared" si="109"/>
        <v>15.768000000000002</v>
      </c>
      <c r="DU48" s="51">
        <f t="shared" si="109"/>
        <v>15.768000000000002</v>
      </c>
      <c r="DV48" s="51">
        <f t="shared" si="109"/>
        <v>15.768000000000002</v>
      </c>
      <c r="DW48" s="51">
        <f t="shared" si="109"/>
        <v>15.768000000000002</v>
      </c>
    </row>
    <row r="49" spans="1:127" ht="18" x14ac:dyDescent="0.2">
      <c r="A49" s="19"/>
      <c r="B49" s="23" t="s">
        <v>78</v>
      </c>
      <c r="C49" s="494" t="s">
        <v>79</v>
      </c>
      <c r="D49" s="495"/>
      <c r="E49" s="492"/>
      <c r="F49" s="1" t="s">
        <v>102</v>
      </c>
      <c r="G49" s="36">
        <f>+G39*86400*365</f>
        <v>946.08</v>
      </c>
      <c r="J49" s="51">
        <f t="shared" si="76"/>
        <v>946.08</v>
      </c>
      <c r="K49" s="51">
        <f t="shared" si="77"/>
        <v>946.08</v>
      </c>
      <c r="L49" s="51">
        <f t="shared" si="77"/>
        <v>946.08</v>
      </c>
      <c r="M49" s="51">
        <f t="shared" si="77"/>
        <v>946.08</v>
      </c>
      <c r="N49" s="51">
        <f t="shared" si="77"/>
        <v>946.08</v>
      </c>
      <c r="O49" s="51">
        <f t="shared" si="78"/>
        <v>946.08</v>
      </c>
      <c r="P49" s="51">
        <f t="shared" si="78"/>
        <v>946.08</v>
      </c>
      <c r="Q49" s="51">
        <f t="shared" si="78"/>
        <v>946.08</v>
      </c>
      <c r="R49" s="51">
        <f t="shared" si="79"/>
        <v>946.08</v>
      </c>
      <c r="S49" s="51">
        <f t="shared" si="79"/>
        <v>946.08</v>
      </c>
      <c r="T49" s="51">
        <f t="shared" si="79"/>
        <v>946.08</v>
      </c>
      <c r="U49" s="51">
        <f t="shared" si="70"/>
        <v>946.08</v>
      </c>
      <c r="V49" s="51">
        <f t="shared" si="110"/>
        <v>946.08</v>
      </c>
      <c r="W49" s="51">
        <f t="shared" si="110"/>
        <v>946.08</v>
      </c>
      <c r="X49" s="51">
        <f t="shared" si="110"/>
        <v>946.08</v>
      </c>
      <c r="Y49" s="51">
        <f t="shared" si="110"/>
        <v>946.08</v>
      </c>
      <c r="Z49" s="51">
        <f t="shared" si="110"/>
        <v>946.08</v>
      </c>
      <c r="AA49" s="51">
        <f t="shared" si="110"/>
        <v>946.08</v>
      </c>
      <c r="AB49" s="51">
        <f t="shared" si="110"/>
        <v>946.08</v>
      </c>
      <c r="AC49" s="51">
        <f t="shared" si="110"/>
        <v>946.08</v>
      </c>
      <c r="AD49" s="51">
        <f t="shared" si="110"/>
        <v>946.08</v>
      </c>
      <c r="AE49" s="51">
        <f t="shared" si="110"/>
        <v>946.08</v>
      </c>
      <c r="AF49" s="51">
        <f t="shared" si="110"/>
        <v>946.08</v>
      </c>
      <c r="AG49" s="51">
        <f t="shared" si="110"/>
        <v>946.08</v>
      </c>
      <c r="AH49" s="51">
        <f t="shared" si="81"/>
        <v>946.08</v>
      </c>
      <c r="AI49" s="51">
        <f t="shared" si="81"/>
        <v>946.08</v>
      </c>
      <c r="AJ49" s="51">
        <f t="shared" si="81"/>
        <v>946.08</v>
      </c>
      <c r="AK49" s="51">
        <f t="shared" si="82"/>
        <v>946.08</v>
      </c>
      <c r="AL49" s="51">
        <f t="shared" si="82"/>
        <v>946.08</v>
      </c>
      <c r="AM49" s="51">
        <f t="shared" si="82"/>
        <v>946.08</v>
      </c>
      <c r="AN49" s="51">
        <f t="shared" si="83"/>
        <v>946.08</v>
      </c>
      <c r="AO49" s="51">
        <f t="shared" si="83"/>
        <v>946.08</v>
      </c>
      <c r="AP49" s="51">
        <f t="shared" si="83"/>
        <v>946.08</v>
      </c>
      <c r="AQ49" s="51">
        <f t="shared" si="83"/>
        <v>946.08</v>
      </c>
      <c r="AR49" s="51">
        <f t="shared" si="83"/>
        <v>946.08</v>
      </c>
      <c r="AS49" s="51">
        <f t="shared" si="83"/>
        <v>946.08</v>
      </c>
      <c r="AT49" s="51">
        <f t="shared" si="83"/>
        <v>946.08</v>
      </c>
      <c r="AU49" s="51">
        <f t="shared" si="83"/>
        <v>946.08</v>
      </c>
      <c r="AV49" s="51">
        <f t="shared" si="83"/>
        <v>946.08</v>
      </c>
      <c r="AW49" s="51">
        <f t="shared" si="83"/>
        <v>946.08</v>
      </c>
      <c r="AX49" s="51">
        <f t="shared" si="83"/>
        <v>946.08</v>
      </c>
      <c r="AY49" s="51">
        <f t="shared" si="83"/>
        <v>946.08</v>
      </c>
      <c r="AZ49" s="51">
        <f t="shared" si="83"/>
        <v>946.08</v>
      </c>
      <c r="BA49" s="51">
        <f t="shared" si="83"/>
        <v>946.08</v>
      </c>
      <c r="BB49" s="51">
        <f t="shared" si="84"/>
        <v>946.08</v>
      </c>
      <c r="BC49" s="51">
        <f t="shared" si="84"/>
        <v>946.08</v>
      </c>
      <c r="BD49" s="51">
        <f t="shared" si="84"/>
        <v>946.08</v>
      </c>
      <c r="BE49" s="51">
        <f t="shared" si="84"/>
        <v>946.08</v>
      </c>
      <c r="BF49" s="51">
        <f t="shared" si="84"/>
        <v>946.08</v>
      </c>
      <c r="BG49" s="51">
        <f t="shared" si="85"/>
        <v>946.08</v>
      </c>
      <c r="BH49" s="51">
        <f t="shared" si="85"/>
        <v>946.08</v>
      </c>
      <c r="BI49" s="51">
        <f t="shared" si="86"/>
        <v>946.08</v>
      </c>
      <c r="BJ49" s="51">
        <f t="shared" si="86"/>
        <v>946.08</v>
      </c>
      <c r="BK49" s="51">
        <f t="shared" si="87"/>
        <v>946.08</v>
      </c>
      <c r="BL49" s="51">
        <f t="shared" si="88"/>
        <v>946.08</v>
      </c>
      <c r="BM49" s="51">
        <f t="shared" si="88"/>
        <v>946.08</v>
      </c>
      <c r="BN49" s="51">
        <f t="shared" si="88"/>
        <v>946.08</v>
      </c>
      <c r="BO49" s="51">
        <f t="shared" si="88"/>
        <v>946.08</v>
      </c>
      <c r="BP49" s="51">
        <f t="shared" si="89"/>
        <v>946.08</v>
      </c>
      <c r="BQ49" s="51">
        <f t="shared" si="90"/>
        <v>946.08</v>
      </c>
      <c r="BR49" s="51">
        <f t="shared" si="90"/>
        <v>946.08</v>
      </c>
      <c r="BS49" s="51">
        <f t="shared" si="90"/>
        <v>946.08</v>
      </c>
      <c r="BT49" s="51">
        <f t="shared" si="90"/>
        <v>946.08</v>
      </c>
      <c r="BU49" s="51">
        <f t="shared" si="91"/>
        <v>946.08</v>
      </c>
      <c r="BV49" s="51">
        <f t="shared" si="92"/>
        <v>946.08</v>
      </c>
      <c r="BW49" s="51">
        <f t="shared" si="93"/>
        <v>946.08</v>
      </c>
      <c r="BX49" s="51">
        <f t="shared" si="93"/>
        <v>946.08</v>
      </c>
      <c r="BY49" s="51">
        <f t="shared" si="94"/>
        <v>946.08</v>
      </c>
      <c r="BZ49" s="51">
        <f t="shared" si="94"/>
        <v>946.08</v>
      </c>
      <c r="CA49" s="51">
        <f t="shared" si="94"/>
        <v>946.08</v>
      </c>
      <c r="CB49" s="51">
        <f t="shared" si="94"/>
        <v>946.08</v>
      </c>
      <c r="CC49" s="51">
        <f t="shared" si="95"/>
        <v>946.08</v>
      </c>
      <c r="CD49" s="51">
        <f t="shared" si="95"/>
        <v>946.08</v>
      </c>
      <c r="CE49" s="51">
        <f t="shared" si="96"/>
        <v>946.08</v>
      </c>
      <c r="CF49" s="51">
        <f t="shared" si="97"/>
        <v>946.08</v>
      </c>
      <c r="CG49" s="51">
        <f t="shared" si="98"/>
        <v>946.08</v>
      </c>
      <c r="CH49" s="51">
        <f t="shared" si="99"/>
        <v>946.08</v>
      </c>
      <c r="CI49" s="51">
        <f t="shared" si="99"/>
        <v>946.08</v>
      </c>
      <c r="CJ49" s="51">
        <f t="shared" si="99"/>
        <v>946.08</v>
      </c>
      <c r="CK49" s="51">
        <f t="shared" si="99"/>
        <v>946.08</v>
      </c>
      <c r="CL49" s="51">
        <f t="shared" si="99"/>
        <v>946.08</v>
      </c>
      <c r="CM49" s="51">
        <f t="shared" si="99"/>
        <v>946.08</v>
      </c>
      <c r="CN49" s="51">
        <f t="shared" si="99"/>
        <v>946.08</v>
      </c>
      <c r="CO49" s="51">
        <f t="shared" si="99"/>
        <v>946.08</v>
      </c>
      <c r="CP49" s="51">
        <f t="shared" si="99"/>
        <v>946.08</v>
      </c>
      <c r="CQ49" s="51">
        <f t="shared" si="99"/>
        <v>946.08</v>
      </c>
      <c r="CR49" s="51">
        <f t="shared" si="100"/>
        <v>946.08</v>
      </c>
      <c r="CS49" s="51">
        <f t="shared" si="100"/>
        <v>946.08</v>
      </c>
      <c r="CT49" s="51">
        <f t="shared" si="101"/>
        <v>946.08</v>
      </c>
      <c r="CU49" s="51">
        <f t="shared" si="101"/>
        <v>946.08</v>
      </c>
      <c r="CV49" s="51">
        <f t="shared" si="102"/>
        <v>946.08</v>
      </c>
      <c r="CW49" s="51">
        <f t="shared" si="102"/>
        <v>946.08</v>
      </c>
      <c r="CX49" s="51">
        <f t="shared" si="103"/>
        <v>946.08</v>
      </c>
      <c r="CY49" s="51">
        <f t="shared" si="103"/>
        <v>946.08</v>
      </c>
      <c r="CZ49" s="51">
        <f t="shared" si="103"/>
        <v>946.08</v>
      </c>
      <c r="DA49" s="51">
        <f t="shared" si="103"/>
        <v>946.08</v>
      </c>
      <c r="DB49" s="51">
        <f t="shared" si="103"/>
        <v>946.08</v>
      </c>
      <c r="DC49" s="51">
        <f t="shared" si="104"/>
        <v>946.08</v>
      </c>
      <c r="DD49" s="51">
        <f t="shared" si="104"/>
        <v>946.08</v>
      </c>
      <c r="DE49" s="51">
        <f t="shared" si="105"/>
        <v>946.08</v>
      </c>
      <c r="DF49" s="51">
        <f t="shared" si="106"/>
        <v>946.08</v>
      </c>
      <c r="DG49" s="51">
        <f t="shared" si="107"/>
        <v>946.08</v>
      </c>
      <c r="DH49" s="51">
        <f t="shared" si="107"/>
        <v>946.08</v>
      </c>
      <c r="DI49" s="51">
        <f t="shared" si="107"/>
        <v>946.08</v>
      </c>
      <c r="DJ49" s="51">
        <f t="shared" si="107"/>
        <v>946.08</v>
      </c>
      <c r="DK49" s="51">
        <f t="shared" si="107"/>
        <v>946.08</v>
      </c>
      <c r="DL49" s="51">
        <f t="shared" si="107"/>
        <v>946.08</v>
      </c>
      <c r="DM49" s="51">
        <f t="shared" si="107"/>
        <v>946.08</v>
      </c>
      <c r="DN49" s="51">
        <f t="shared" si="107"/>
        <v>946.08</v>
      </c>
      <c r="DO49" s="51">
        <f t="shared" si="108"/>
        <v>946.08</v>
      </c>
      <c r="DP49" s="51">
        <f t="shared" si="109"/>
        <v>946.08</v>
      </c>
      <c r="DQ49" s="51">
        <f t="shared" si="109"/>
        <v>946.08</v>
      </c>
      <c r="DR49" s="51">
        <f t="shared" si="109"/>
        <v>946.08</v>
      </c>
      <c r="DS49" s="51">
        <f t="shared" si="109"/>
        <v>946.08</v>
      </c>
      <c r="DT49" s="51">
        <f t="shared" si="109"/>
        <v>946.08</v>
      </c>
      <c r="DU49" s="51">
        <f t="shared" si="109"/>
        <v>946.08</v>
      </c>
      <c r="DV49" s="51">
        <f t="shared" si="109"/>
        <v>946.08</v>
      </c>
      <c r="DW49" s="51">
        <f t="shared" si="109"/>
        <v>946.08</v>
      </c>
    </row>
    <row r="50" spans="1:127" ht="18" x14ac:dyDescent="0.2">
      <c r="A50" s="19"/>
      <c r="B50" s="23" t="s">
        <v>103</v>
      </c>
      <c r="C50" s="494" t="s">
        <v>104</v>
      </c>
      <c r="D50" s="495"/>
      <c r="E50" s="492"/>
      <c r="F50" s="1"/>
      <c r="G50" s="93">
        <f>1+G44*G51/G41</f>
        <v>1.1944000000000001</v>
      </c>
      <c r="J50" s="51">
        <f t="shared" si="76"/>
        <v>1.1944000000000001</v>
      </c>
      <c r="K50" s="51">
        <f t="shared" si="77"/>
        <v>1.1944000000000001</v>
      </c>
      <c r="L50" s="51">
        <f t="shared" si="77"/>
        <v>1.1944000000000001</v>
      </c>
      <c r="M50" s="51">
        <f t="shared" si="77"/>
        <v>1.1944000000000001</v>
      </c>
      <c r="N50" s="51">
        <f t="shared" si="77"/>
        <v>1.1944000000000001</v>
      </c>
      <c r="O50" s="51">
        <f t="shared" si="78"/>
        <v>1.1944000000000001</v>
      </c>
      <c r="P50" s="51">
        <f t="shared" si="78"/>
        <v>1.1944000000000001</v>
      </c>
      <c r="Q50" s="51">
        <f t="shared" si="78"/>
        <v>1.1944000000000001</v>
      </c>
      <c r="R50" s="51">
        <f t="shared" si="79"/>
        <v>1.1944000000000001</v>
      </c>
      <c r="S50" s="51">
        <f t="shared" si="79"/>
        <v>1.1944000000000001</v>
      </c>
      <c r="T50" s="51">
        <f t="shared" si="79"/>
        <v>1.1944000000000001</v>
      </c>
      <c r="U50" s="51">
        <f t="shared" si="70"/>
        <v>1.1944000000000001</v>
      </c>
      <c r="V50" s="51">
        <f t="shared" si="110"/>
        <v>1.1944000000000001</v>
      </c>
      <c r="W50" s="51">
        <f t="shared" si="110"/>
        <v>1.1944000000000001</v>
      </c>
      <c r="X50" s="51">
        <f t="shared" si="110"/>
        <v>1.1944000000000001</v>
      </c>
      <c r="Y50" s="51">
        <f t="shared" si="110"/>
        <v>1.1944000000000001</v>
      </c>
      <c r="Z50" s="51">
        <f t="shared" si="110"/>
        <v>1.1944000000000001</v>
      </c>
      <c r="AA50" s="51">
        <f t="shared" si="110"/>
        <v>1.1944000000000001</v>
      </c>
      <c r="AB50" s="51">
        <f t="shared" si="110"/>
        <v>1.1944000000000001</v>
      </c>
      <c r="AC50" s="51">
        <f t="shared" si="110"/>
        <v>1.1944000000000001</v>
      </c>
      <c r="AD50" s="51">
        <f t="shared" si="110"/>
        <v>1.1944000000000001</v>
      </c>
      <c r="AE50" s="51">
        <f t="shared" si="110"/>
        <v>1.1944000000000001</v>
      </c>
      <c r="AF50" s="51">
        <f t="shared" si="110"/>
        <v>1.1944000000000001</v>
      </c>
      <c r="AG50" s="51">
        <f t="shared" si="110"/>
        <v>1.1944000000000001</v>
      </c>
      <c r="AH50" s="51">
        <f t="shared" si="81"/>
        <v>1.1944000000000001</v>
      </c>
      <c r="AI50" s="51">
        <f t="shared" si="81"/>
        <v>1.1944000000000001</v>
      </c>
      <c r="AJ50" s="51">
        <f t="shared" si="81"/>
        <v>1.1944000000000001</v>
      </c>
      <c r="AK50" s="51">
        <f t="shared" si="82"/>
        <v>1.1944000000000001</v>
      </c>
      <c r="AL50" s="51">
        <f t="shared" si="82"/>
        <v>1.1944000000000001</v>
      </c>
      <c r="AM50" s="51">
        <f t="shared" si="82"/>
        <v>1.1944000000000001</v>
      </c>
      <c r="AN50" s="51">
        <f t="shared" si="83"/>
        <v>1.1944000000000001</v>
      </c>
      <c r="AO50" s="51">
        <f t="shared" si="83"/>
        <v>1.1944000000000001</v>
      </c>
      <c r="AP50" s="51">
        <f t="shared" si="83"/>
        <v>1.1944000000000001</v>
      </c>
      <c r="AQ50" s="51">
        <f t="shared" si="83"/>
        <v>1.1944000000000001</v>
      </c>
      <c r="AR50" s="51">
        <f t="shared" si="83"/>
        <v>1.1944000000000001</v>
      </c>
      <c r="AS50" s="51">
        <f t="shared" si="83"/>
        <v>1.1944000000000001</v>
      </c>
      <c r="AT50" s="51">
        <f t="shared" si="83"/>
        <v>1.1944000000000001</v>
      </c>
      <c r="AU50" s="51">
        <f t="shared" si="83"/>
        <v>1.1944000000000001</v>
      </c>
      <c r="AV50" s="51">
        <f t="shared" si="83"/>
        <v>1.1944000000000001</v>
      </c>
      <c r="AW50" s="51">
        <f t="shared" si="83"/>
        <v>1.1944000000000001</v>
      </c>
      <c r="AX50" s="51">
        <f t="shared" si="83"/>
        <v>1.1944000000000001</v>
      </c>
      <c r="AY50" s="51">
        <f t="shared" si="83"/>
        <v>1.1944000000000001</v>
      </c>
      <c r="AZ50" s="51">
        <f t="shared" si="83"/>
        <v>1.1944000000000001</v>
      </c>
      <c r="BA50" s="51">
        <f t="shared" si="83"/>
        <v>1.1944000000000001</v>
      </c>
      <c r="BB50" s="51">
        <f t="shared" si="84"/>
        <v>1.1944000000000001</v>
      </c>
      <c r="BC50" s="51">
        <f t="shared" si="84"/>
        <v>1.1944000000000001</v>
      </c>
      <c r="BD50" s="51">
        <f t="shared" si="84"/>
        <v>1.1944000000000001</v>
      </c>
      <c r="BE50" s="51">
        <f t="shared" si="84"/>
        <v>1.1944000000000001</v>
      </c>
      <c r="BF50" s="51">
        <f t="shared" si="84"/>
        <v>1.1944000000000001</v>
      </c>
      <c r="BG50" s="51">
        <f t="shared" si="85"/>
        <v>1.1944000000000001</v>
      </c>
      <c r="BH50" s="51">
        <f t="shared" si="85"/>
        <v>1.1944000000000001</v>
      </c>
      <c r="BI50" s="51">
        <f t="shared" si="86"/>
        <v>1.1944000000000001</v>
      </c>
      <c r="BJ50" s="51">
        <f t="shared" si="86"/>
        <v>1.1944000000000001</v>
      </c>
      <c r="BK50" s="51">
        <f t="shared" si="87"/>
        <v>1.1944000000000001</v>
      </c>
      <c r="BL50" s="51">
        <f t="shared" si="88"/>
        <v>1.1944000000000001</v>
      </c>
      <c r="BM50" s="51">
        <f t="shared" si="88"/>
        <v>1.1944000000000001</v>
      </c>
      <c r="BN50" s="51">
        <f t="shared" si="88"/>
        <v>1.1944000000000001</v>
      </c>
      <c r="BO50" s="51">
        <f t="shared" si="88"/>
        <v>1.1944000000000001</v>
      </c>
      <c r="BP50" s="51">
        <f t="shared" si="89"/>
        <v>1.1944000000000001</v>
      </c>
      <c r="BQ50" s="51">
        <f t="shared" si="90"/>
        <v>1.1944000000000001</v>
      </c>
      <c r="BR50" s="51">
        <f t="shared" si="90"/>
        <v>1.1944000000000001</v>
      </c>
      <c r="BS50" s="51">
        <f t="shared" si="90"/>
        <v>1.1944000000000001</v>
      </c>
      <c r="BT50" s="51">
        <f t="shared" si="90"/>
        <v>1.1944000000000001</v>
      </c>
      <c r="BU50" s="51">
        <f t="shared" si="91"/>
        <v>1.1944000000000001</v>
      </c>
      <c r="BV50" s="51">
        <f t="shared" si="92"/>
        <v>1.1944000000000001</v>
      </c>
      <c r="BW50" s="51">
        <f t="shared" si="93"/>
        <v>1.1944000000000001</v>
      </c>
      <c r="BX50" s="51">
        <f t="shared" si="93"/>
        <v>1.1944000000000001</v>
      </c>
      <c r="BY50" s="51">
        <f t="shared" si="94"/>
        <v>1.1944000000000001</v>
      </c>
      <c r="BZ50" s="51">
        <f t="shared" si="94"/>
        <v>1.1944000000000001</v>
      </c>
      <c r="CA50" s="51">
        <f t="shared" si="94"/>
        <v>1.1944000000000001</v>
      </c>
      <c r="CB50" s="51">
        <f t="shared" si="94"/>
        <v>1.1944000000000001</v>
      </c>
      <c r="CC50" s="51">
        <f t="shared" si="95"/>
        <v>1.1944000000000001</v>
      </c>
      <c r="CD50" s="51">
        <f t="shared" si="95"/>
        <v>1.1944000000000001</v>
      </c>
      <c r="CE50" s="51">
        <f t="shared" si="96"/>
        <v>1.1944000000000001</v>
      </c>
      <c r="CF50" s="51">
        <f t="shared" si="97"/>
        <v>1.1944000000000001</v>
      </c>
      <c r="CG50" s="51">
        <f t="shared" si="98"/>
        <v>1.1944000000000001</v>
      </c>
      <c r="CH50" s="51">
        <f t="shared" si="99"/>
        <v>1.1944000000000001</v>
      </c>
      <c r="CI50" s="51">
        <f t="shared" si="99"/>
        <v>1.1944000000000001</v>
      </c>
      <c r="CJ50" s="51">
        <f t="shared" si="99"/>
        <v>1.1944000000000001</v>
      </c>
      <c r="CK50" s="51">
        <f t="shared" si="99"/>
        <v>1.1944000000000001</v>
      </c>
      <c r="CL50" s="51">
        <f t="shared" si="99"/>
        <v>1.1944000000000001</v>
      </c>
      <c r="CM50" s="51">
        <f t="shared" si="99"/>
        <v>1.1944000000000001</v>
      </c>
      <c r="CN50" s="51">
        <f t="shared" si="99"/>
        <v>1.1944000000000001</v>
      </c>
      <c r="CO50" s="51">
        <f t="shared" si="99"/>
        <v>1.1944000000000001</v>
      </c>
      <c r="CP50" s="51">
        <f t="shared" si="99"/>
        <v>1.1944000000000001</v>
      </c>
      <c r="CQ50" s="51">
        <f t="shared" si="99"/>
        <v>1.1944000000000001</v>
      </c>
      <c r="CR50" s="51">
        <f t="shared" si="100"/>
        <v>1.1944000000000001</v>
      </c>
      <c r="CS50" s="51">
        <f t="shared" si="100"/>
        <v>1.1944000000000001</v>
      </c>
      <c r="CT50" s="51">
        <f t="shared" si="101"/>
        <v>1.1944000000000001</v>
      </c>
      <c r="CU50" s="51">
        <f t="shared" si="101"/>
        <v>1.1944000000000001</v>
      </c>
      <c r="CV50" s="51">
        <f t="shared" si="102"/>
        <v>1.1944000000000001</v>
      </c>
      <c r="CW50" s="51">
        <f t="shared" si="102"/>
        <v>1.1944000000000001</v>
      </c>
      <c r="CX50" s="51">
        <f t="shared" si="103"/>
        <v>1.1944000000000001</v>
      </c>
      <c r="CY50" s="51">
        <f t="shared" si="103"/>
        <v>1.1944000000000001</v>
      </c>
      <c r="CZ50" s="51">
        <f t="shared" si="103"/>
        <v>1.1944000000000001</v>
      </c>
      <c r="DA50" s="51">
        <f t="shared" si="103"/>
        <v>1.1944000000000001</v>
      </c>
      <c r="DB50" s="51">
        <f t="shared" si="103"/>
        <v>1.1944000000000001</v>
      </c>
      <c r="DC50" s="51">
        <f t="shared" si="104"/>
        <v>1.1944000000000001</v>
      </c>
      <c r="DD50" s="51">
        <f t="shared" si="104"/>
        <v>1.1944000000000001</v>
      </c>
      <c r="DE50" s="51">
        <f t="shared" si="105"/>
        <v>1.1944000000000001</v>
      </c>
      <c r="DF50" s="51">
        <f t="shared" si="106"/>
        <v>1.1944000000000001</v>
      </c>
      <c r="DG50" s="51">
        <f t="shared" si="107"/>
        <v>1.1944000000000001</v>
      </c>
      <c r="DH50" s="51">
        <f t="shared" si="107"/>
        <v>1.1944000000000001</v>
      </c>
      <c r="DI50" s="51">
        <f t="shared" si="107"/>
        <v>1.1944000000000001</v>
      </c>
      <c r="DJ50" s="51">
        <f t="shared" si="107"/>
        <v>1.1944000000000001</v>
      </c>
      <c r="DK50" s="51">
        <f t="shared" si="107"/>
        <v>1.1944000000000001</v>
      </c>
      <c r="DL50" s="51">
        <f t="shared" si="107"/>
        <v>1.1944000000000001</v>
      </c>
      <c r="DM50" s="51">
        <f t="shared" si="107"/>
        <v>1.1944000000000001</v>
      </c>
      <c r="DN50" s="51">
        <f t="shared" si="107"/>
        <v>1.1944000000000001</v>
      </c>
      <c r="DO50" s="51">
        <f t="shared" si="108"/>
        <v>1.1944000000000001</v>
      </c>
      <c r="DP50" s="51">
        <f t="shared" si="109"/>
        <v>1.1944000000000001</v>
      </c>
      <c r="DQ50" s="51">
        <f t="shared" si="109"/>
        <v>1.1944000000000001</v>
      </c>
      <c r="DR50" s="51">
        <f t="shared" si="109"/>
        <v>1.1944000000000001</v>
      </c>
      <c r="DS50" s="51">
        <f t="shared" si="109"/>
        <v>1.1944000000000001</v>
      </c>
      <c r="DT50" s="51">
        <f t="shared" si="109"/>
        <v>1.1944000000000001</v>
      </c>
      <c r="DU50" s="51">
        <f t="shared" si="109"/>
        <v>1.1944000000000001</v>
      </c>
      <c r="DV50" s="51">
        <f t="shared" si="109"/>
        <v>1.1944000000000001</v>
      </c>
      <c r="DW50" s="51">
        <f t="shared" si="109"/>
        <v>1.1944000000000001</v>
      </c>
    </row>
    <row r="51" spans="1:127" ht="18" x14ac:dyDescent="0.4">
      <c r="A51" s="16">
        <f>入力シート_1・2・ジクロロエチレン!Q23</f>
        <v>1.62</v>
      </c>
      <c r="B51" s="20" t="s">
        <v>105</v>
      </c>
      <c r="C51" s="494" t="s">
        <v>106</v>
      </c>
      <c r="D51" s="495"/>
      <c r="E51" s="492"/>
      <c r="F51" s="291" t="s">
        <v>107</v>
      </c>
      <c r="G51" s="25">
        <f>IF(A51="",1.67,A51)</f>
        <v>1.62</v>
      </c>
      <c r="J51" s="51">
        <f t="shared" si="76"/>
        <v>1.62</v>
      </c>
      <c r="K51" s="51">
        <f t="shared" si="77"/>
        <v>1.62</v>
      </c>
      <c r="L51" s="51">
        <f t="shared" si="77"/>
        <v>1.62</v>
      </c>
      <c r="M51" s="51">
        <f t="shared" si="77"/>
        <v>1.62</v>
      </c>
      <c r="N51" s="51">
        <f t="shared" si="77"/>
        <v>1.62</v>
      </c>
      <c r="O51" s="51">
        <f t="shared" si="78"/>
        <v>1.62</v>
      </c>
      <c r="P51" s="51">
        <f t="shared" si="78"/>
        <v>1.62</v>
      </c>
      <c r="Q51" s="51">
        <f t="shared" si="78"/>
        <v>1.62</v>
      </c>
      <c r="R51" s="51">
        <f t="shared" si="79"/>
        <v>1.62</v>
      </c>
      <c r="S51" s="51">
        <f t="shared" si="79"/>
        <v>1.62</v>
      </c>
      <c r="T51" s="51">
        <f t="shared" si="79"/>
        <v>1.62</v>
      </c>
      <c r="U51" s="52">
        <f t="shared" si="70"/>
        <v>1.62</v>
      </c>
      <c r="V51" s="51">
        <f t="shared" si="110"/>
        <v>1.62</v>
      </c>
      <c r="W51" s="51">
        <f t="shared" si="110"/>
        <v>1.62</v>
      </c>
      <c r="X51" s="51">
        <f t="shared" si="110"/>
        <v>1.62</v>
      </c>
      <c r="Y51" s="51">
        <f t="shared" si="110"/>
        <v>1.62</v>
      </c>
      <c r="Z51" s="51">
        <f t="shared" si="110"/>
        <v>1.62</v>
      </c>
      <c r="AA51" s="51">
        <f t="shared" si="110"/>
        <v>1.62</v>
      </c>
      <c r="AB51" s="51">
        <f t="shared" si="110"/>
        <v>1.62</v>
      </c>
      <c r="AC51" s="51">
        <f t="shared" si="110"/>
        <v>1.62</v>
      </c>
      <c r="AD51" s="51">
        <f t="shared" si="110"/>
        <v>1.62</v>
      </c>
      <c r="AE51" s="51">
        <f t="shared" si="110"/>
        <v>1.62</v>
      </c>
      <c r="AF51" s="51">
        <f t="shared" si="110"/>
        <v>1.62</v>
      </c>
      <c r="AG51" s="51">
        <f t="shared" si="110"/>
        <v>1.62</v>
      </c>
      <c r="AH51" s="51">
        <f t="shared" si="81"/>
        <v>1.62</v>
      </c>
      <c r="AI51" s="51">
        <f t="shared" si="81"/>
        <v>1.62</v>
      </c>
      <c r="AJ51" s="51">
        <f t="shared" si="81"/>
        <v>1.62</v>
      </c>
      <c r="AK51" s="51">
        <f t="shared" si="82"/>
        <v>1.62</v>
      </c>
      <c r="AL51" s="51">
        <f t="shared" si="82"/>
        <v>1.62</v>
      </c>
      <c r="AM51" s="51">
        <f t="shared" si="82"/>
        <v>1.62</v>
      </c>
      <c r="AN51" s="51">
        <f t="shared" si="83"/>
        <v>1.62</v>
      </c>
      <c r="AO51" s="51">
        <f t="shared" si="83"/>
        <v>1.62</v>
      </c>
      <c r="AP51" s="51">
        <f t="shared" si="83"/>
        <v>1.62</v>
      </c>
      <c r="AQ51" s="51">
        <f t="shared" si="83"/>
        <v>1.62</v>
      </c>
      <c r="AR51" s="51">
        <f t="shared" si="83"/>
        <v>1.62</v>
      </c>
      <c r="AS51" s="51">
        <f t="shared" si="83"/>
        <v>1.62</v>
      </c>
      <c r="AT51" s="51">
        <f t="shared" si="83"/>
        <v>1.62</v>
      </c>
      <c r="AU51" s="51">
        <f t="shared" si="83"/>
        <v>1.62</v>
      </c>
      <c r="AV51" s="51">
        <f t="shared" si="83"/>
        <v>1.62</v>
      </c>
      <c r="AW51" s="51">
        <f t="shared" si="83"/>
        <v>1.62</v>
      </c>
      <c r="AX51" s="51">
        <f t="shared" si="83"/>
        <v>1.62</v>
      </c>
      <c r="AY51" s="51">
        <f t="shared" si="83"/>
        <v>1.62</v>
      </c>
      <c r="AZ51" s="51">
        <f t="shared" si="83"/>
        <v>1.62</v>
      </c>
      <c r="BA51" s="51">
        <f t="shared" si="83"/>
        <v>1.62</v>
      </c>
      <c r="BB51" s="51">
        <f t="shared" si="84"/>
        <v>1.62</v>
      </c>
      <c r="BC51" s="51">
        <f t="shared" si="84"/>
        <v>1.62</v>
      </c>
      <c r="BD51" s="51">
        <f t="shared" si="84"/>
        <v>1.62</v>
      </c>
      <c r="BE51" s="51">
        <f t="shared" si="84"/>
        <v>1.62</v>
      </c>
      <c r="BF51" s="51">
        <f t="shared" si="84"/>
        <v>1.62</v>
      </c>
      <c r="BG51" s="51">
        <f t="shared" si="85"/>
        <v>1.62</v>
      </c>
      <c r="BH51" s="51">
        <f t="shared" si="85"/>
        <v>1.62</v>
      </c>
      <c r="BI51" s="51">
        <f t="shared" si="86"/>
        <v>1.62</v>
      </c>
      <c r="BJ51" s="51">
        <f t="shared" si="86"/>
        <v>1.62</v>
      </c>
      <c r="BK51" s="51">
        <f t="shared" si="87"/>
        <v>1.62</v>
      </c>
      <c r="BL51" s="51">
        <f t="shared" si="88"/>
        <v>1.62</v>
      </c>
      <c r="BM51" s="51">
        <f t="shared" si="88"/>
        <v>1.62</v>
      </c>
      <c r="BN51" s="51">
        <f t="shared" si="88"/>
        <v>1.62</v>
      </c>
      <c r="BO51" s="51">
        <f t="shared" si="88"/>
        <v>1.62</v>
      </c>
      <c r="BP51" s="51">
        <f t="shared" si="89"/>
        <v>1.62</v>
      </c>
      <c r="BQ51" s="51">
        <f t="shared" si="90"/>
        <v>1.62</v>
      </c>
      <c r="BR51" s="51">
        <f t="shared" si="90"/>
        <v>1.62</v>
      </c>
      <c r="BS51" s="51">
        <f t="shared" si="90"/>
        <v>1.62</v>
      </c>
      <c r="BT51" s="51">
        <f t="shared" si="90"/>
        <v>1.62</v>
      </c>
      <c r="BU51" s="51">
        <f t="shared" si="91"/>
        <v>1.62</v>
      </c>
      <c r="BV51" s="51">
        <f t="shared" si="92"/>
        <v>1.62</v>
      </c>
      <c r="BW51" s="51">
        <f t="shared" si="93"/>
        <v>1.62</v>
      </c>
      <c r="BX51" s="51">
        <f t="shared" si="93"/>
        <v>1.62</v>
      </c>
      <c r="BY51" s="51">
        <f t="shared" si="94"/>
        <v>1.62</v>
      </c>
      <c r="BZ51" s="51">
        <f t="shared" si="94"/>
        <v>1.62</v>
      </c>
      <c r="CA51" s="51">
        <f t="shared" si="94"/>
        <v>1.62</v>
      </c>
      <c r="CB51" s="51">
        <f t="shared" si="94"/>
        <v>1.62</v>
      </c>
      <c r="CC51" s="51">
        <f t="shared" si="95"/>
        <v>1.62</v>
      </c>
      <c r="CD51" s="51">
        <f t="shared" si="95"/>
        <v>1.62</v>
      </c>
      <c r="CE51" s="51">
        <f t="shared" si="96"/>
        <v>1.62</v>
      </c>
      <c r="CF51" s="51">
        <f t="shared" si="97"/>
        <v>1.62</v>
      </c>
      <c r="CG51" s="51">
        <f t="shared" si="98"/>
        <v>1.62</v>
      </c>
      <c r="CH51" s="51">
        <f t="shared" si="99"/>
        <v>1.62</v>
      </c>
      <c r="CI51" s="51">
        <f t="shared" si="99"/>
        <v>1.62</v>
      </c>
      <c r="CJ51" s="51">
        <f t="shared" si="99"/>
        <v>1.62</v>
      </c>
      <c r="CK51" s="51">
        <f t="shared" si="99"/>
        <v>1.62</v>
      </c>
      <c r="CL51" s="51">
        <f t="shared" si="99"/>
        <v>1.62</v>
      </c>
      <c r="CM51" s="51">
        <f t="shared" si="99"/>
        <v>1.62</v>
      </c>
      <c r="CN51" s="51">
        <f t="shared" si="99"/>
        <v>1.62</v>
      </c>
      <c r="CO51" s="51">
        <f t="shared" si="99"/>
        <v>1.62</v>
      </c>
      <c r="CP51" s="51">
        <f t="shared" si="99"/>
        <v>1.62</v>
      </c>
      <c r="CQ51" s="51">
        <f t="shared" si="99"/>
        <v>1.62</v>
      </c>
      <c r="CR51" s="51">
        <f t="shared" si="100"/>
        <v>1.62</v>
      </c>
      <c r="CS51" s="51">
        <f t="shared" si="100"/>
        <v>1.62</v>
      </c>
      <c r="CT51" s="51">
        <f t="shared" si="101"/>
        <v>1.62</v>
      </c>
      <c r="CU51" s="51">
        <f t="shared" si="101"/>
        <v>1.62</v>
      </c>
      <c r="CV51" s="51">
        <f t="shared" si="102"/>
        <v>1.62</v>
      </c>
      <c r="CW51" s="51">
        <f t="shared" si="102"/>
        <v>1.62</v>
      </c>
      <c r="CX51" s="51">
        <f t="shared" si="103"/>
        <v>1.62</v>
      </c>
      <c r="CY51" s="51">
        <f t="shared" si="103"/>
        <v>1.62</v>
      </c>
      <c r="CZ51" s="51">
        <f t="shared" si="103"/>
        <v>1.62</v>
      </c>
      <c r="DA51" s="51">
        <f t="shared" si="103"/>
        <v>1.62</v>
      </c>
      <c r="DB51" s="51">
        <f t="shared" si="103"/>
        <v>1.62</v>
      </c>
      <c r="DC51" s="51">
        <f t="shared" si="104"/>
        <v>1.62</v>
      </c>
      <c r="DD51" s="51">
        <f t="shared" si="104"/>
        <v>1.62</v>
      </c>
      <c r="DE51" s="51">
        <f t="shared" si="105"/>
        <v>1.62</v>
      </c>
      <c r="DF51" s="51">
        <f t="shared" si="106"/>
        <v>1.62</v>
      </c>
      <c r="DG51" s="51">
        <f t="shared" si="107"/>
        <v>1.62</v>
      </c>
      <c r="DH51" s="51">
        <f t="shared" si="107"/>
        <v>1.62</v>
      </c>
      <c r="DI51" s="51">
        <f t="shared" si="107"/>
        <v>1.62</v>
      </c>
      <c r="DJ51" s="51">
        <f t="shared" si="107"/>
        <v>1.62</v>
      </c>
      <c r="DK51" s="51">
        <f t="shared" si="107"/>
        <v>1.62</v>
      </c>
      <c r="DL51" s="51">
        <f t="shared" si="107"/>
        <v>1.62</v>
      </c>
      <c r="DM51" s="51">
        <f t="shared" si="107"/>
        <v>1.62</v>
      </c>
      <c r="DN51" s="51">
        <f t="shared" si="107"/>
        <v>1.62</v>
      </c>
      <c r="DO51" s="51">
        <f t="shared" si="108"/>
        <v>1.62</v>
      </c>
      <c r="DP51" s="51">
        <f t="shared" si="109"/>
        <v>1.62</v>
      </c>
      <c r="DQ51" s="51">
        <f t="shared" si="109"/>
        <v>1.62</v>
      </c>
      <c r="DR51" s="51">
        <f t="shared" si="109"/>
        <v>1.62</v>
      </c>
      <c r="DS51" s="51">
        <f t="shared" si="109"/>
        <v>1.62</v>
      </c>
      <c r="DT51" s="51">
        <f t="shared" si="109"/>
        <v>1.62</v>
      </c>
      <c r="DU51" s="51">
        <f t="shared" si="109"/>
        <v>1.62</v>
      </c>
      <c r="DV51" s="51">
        <f t="shared" si="109"/>
        <v>1.62</v>
      </c>
      <c r="DW51" s="51">
        <f t="shared" si="109"/>
        <v>1.62</v>
      </c>
    </row>
    <row r="52" spans="1:127" ht="37.5" customHeight="1" x14ac:dyDescent="0.2">
      <c r="A52" s="19"/>
      <c r="B52" s="37"/>
      <c r="C52" s="492"/>
      <c r="D52" s="493"/>
      <c r="E52" s="493"/>
      <c r="F52" s="291"/>
      <c r="G52" s="38">
        <f>SQRT(1+4*G47*G36/G48)</f>
        <v>1.796044963201618</v>
      </c>
      <c r="J52" s="52">
        <f>G52</f>
        <v>1.796044963201618</v>
      </c>
      <c r="K52" s="55">
        <f t="shared" si="77"/>
        <v>1.796044963201618</v>
      </c>
      <c r="L52" s="55">
        <f t="shared" si="77"/>
        <v>1.796044963201618</v>
      </c>
      <c r="M52" s="55">
        <f t="shared" si="77"/>
        <v>1.796044963201618</v>
      </c>
      <c r="N52" s="55">
        <f t="shared" si="77"/>
        <v>1.796044963201618</v>
      </c>
      <c r="O52" s="55">
        <f t="shared" si="78"/>
        <v>1.796044963201618</v>
      </c>
      <c r="P52" s="55">
        <f t="shared" si="78"/>
        <v>1.796044963201618</v>
      </c>
      <c r="Q52" s="55">
        <f t="shared" si="78"/>
        <v>1.796044963201618</v>
      </c>
      <c r="R52" s="55">
        <f t="shared" si="79"/>
        <v>1.796044963201618</v>
      </c>
      <c r="S52" s="55">
        <f t="shared" si="79"/>
        <v>1.796044963201618</v>
      </c>
      <c r="T52" s="55">
        <f t="shared" si="79"/>
        <v>1.796044963201618</v>
      </c>
      <c r="U52" s="52">
        <f>G52</f>
        <v>1.796044963201618</v>
      </c>
      <c r="V52" s="55">
        <f>+U52</f>
        <v>1.796044963201618</v>
      </c>
      <c r="W52" s="55">
        <f t="shared" si="110"/>
        <v>1.796044963201618</v>
      </c>
      <c r="X52" s="55">
        <f t="shared" si="110"/>
        <v>1.796044963201618</v>
      </c>
      <c r="Y52" s="55">
        <f t="shared" si="110"/>
        <v>1.796044963201618</v>
      </c>
      <c r="Z52" s="55">
        <f t="shared" si="110"/>
        <v>1.796044963201618</v>
      </c>
      <c r="AA52" s="55">
        <f t="shared" si="110"/>
        <v>1.796044963201618</v>
      </c>
      <c r="AB52" s="55">
        <f t="shared" si="110"/>
        <v>1.796044963201618</v>
      </c>
      <c r="AC52" s="55">
        <f t="shared" si="110"/>
        <v>1.796044963201618</v>
      </c>
      <c r="AD52" s="55">
        <f t="shared" si="110"/>
        <v>1.796044963201618</v>
      </c>
      <c r="AE52" s="55">
        <f t="shared" si="110"/>
        <v>1.796044963201618</v>
      </c>
      <c r="AF52" s="55">
        <f t="shared" si="110"/>
        <v>1.796044963201618</v>
      </c>
      <c r="AG52" s="55">
        <f t="shared" si="110"/>
        <v>1.796044963201618</v>
      </c>
      <c r="AH52" s="55">
        <f t="shared" si="81"/>
        <v>1.796044963201618</v>
      </c>
      <c r="AI52" s="55">
        <f t="shared" si="81"/>
        <v>1.796044963201618</v>
      </c>
      <c r="AJ52" s="55">
        <f t="shared" si="81"/>
        <v>1.796044963201618</v>
      </c>
      <c r="AK52" s="55">
        <f t="shared" si="82"/>
        <v>1.796044963201618</v>
      </c>
      <c r="AL52" s="55">
        <f t="shared" si="82"/>
        <v>1.796044963201618</v>
      </c>
      <c r="AM52" s="55">
        <f t="shared" si="82"/>
        <v>1.796044963201618</v>
      </c>
      <c r="AN52" s="55">
        <f t="shared" si="83"/>
        <v>1.796044963201618</v>
      </c>
      <c r="AO52" s="55">
        <f t="shared" si="83"/>
        <v>1.796044963201618</v>
      </c>
      <c r="AP52" s="55">
        <f t="shared" si="83"/>
        <v>1.796044963201618</v>
      </c>
      <c r="AQ52" s="55">
        <f t="shared" si="83"/>
        <v>1.796044963201618</v>
      </c>
      <c r="AR52" s="55">
        <f t="shared" si="83"/>
        <v>1.796044963201618</v>
      </c>
      <c r="AS52" s="55">
        <f t="shared" si="83"/>
        <v>1.796044963201618</v>
      </c>
      <c r="AT52" s="55">
        <f t="shared" si="83"/>
        <v>1.796044963201618</v>
      </c>
      <c r="AU52" s="55">
        <f t="shared" si="83"/>
        <v>1.796044963201618</v>
      </c>
      <c r="AV52" s="55">
        <f t="shared" si="83"/>
        <v>1.796044963201618</v>
      </c>
      <c r="AW52" s="55">
        <f t="shared" si="83"/>
        <v>1.796044963201618</v>
      </c>
      <c r="AX52" s="55">
        <f t="shared" si="83"/>
        <v>1.796044963201618</v>
      </c>
      <c r="AY52" s="55">
        <f t="shared" si="83"/>
        <v>1.796044963201618</v>
      </c>
      <c r="AZ52" s="55">
        <f t="shared" si="83"/>
        <v>1.796044963201618</v>
      </c>
      <c r="BA52" s="55">
        <f t="shared" si="83"/>
        <v>1.796044963201618</v>
      </c>
      <c r="BB52" s="55">
        <f t="shared" si="84"/>
        <v>1.796044963201618</v>
      </c>
      <c r="BC52" s="55">
        <f t="shared" si="84"/>
        <v>1.796044963201618</v>
      </c>
      <c r="BD52" s="55">
        <f t="shared" si="84"/>
        <v>1.796044963201618</v>
      </c>
      <c r="BE52" s="55">
        <f t="shared" si="84"/>
        <v>1.796044963201618</v>
      </c>
      <c r="BF52" s="55">
        <f t="shared" si="84"/>
        <v>1.796044963201618</v>
      </c>
      <c r="BG52" s="55">
        <f t="shared" si="85"/>
        <v>1.796044963201618</v>
      </c>
      <c r="BH52" s="55">
        <f t="shared" si="85"/>
        <v>1.796044963201618</v>
      </c>
      <c r="BI52" s="55">
        <f t="shared" si="86"/>
        <v>1.796044963201618</v>
      </c>
      <c r="BJ52" s="55">
        <f t="shared" si="86"/>
        <v>1.796044963201618</v>
      </c>
      <c r="BK52" s="55">
        <f t="shared" si="87"/>
        <v>1.796044963201618</v>
      </c>
      <c r="BL52" s="55">
        <f t="shared" si="88"/>
        <v>1.796044963201618</v>
      </c>
      <c r="BM52" s="55">
        <f t="shared" si="88"/>
        <v>1.796044963201618</v>
      </c>
      <c r="BN52" s="55">
        <f t="shared" si="88"/>
        <v>1.796044963201618</v>
      </c>
      <c r="BO52" s="55">
        <f t="shared" si="88"/>
        <v>1.796044963201618</v>
      </c>
      <c r="BP52" s="55">
        <f t="shared" si="89"/>
        <v>1.796044963201618</v>
      </c>
      <c r="BQ52" s="55">
        <f t="shared" si="90"/>
        <v>1.796044963201618</v>
      </c>
      <c r="BR52" s="55">
        <f t="shared" si="90"/>
        <v>1.796044963201618</v>
      </c>
      <c r="BS52" s="55">
        <f t="shared" si="90"/>
        <v>1.796044963201618</v>
      </c>
      <c r="BT52" s="55">
        <f t="shared" si="90"/>
        <v>1.796044963201618</v>
      </c>
      <c r="BU52" s="55">
        <f t="shared" si="91"/>
        <v>1.796044963201618</v>
      </c>
      <c r="BV52" s="55">
        <f t="shared" si="92"/>
        <v>1.796044963201618</v>
      </c>
      <c r="BW52" s="55">
        <f t="shared" si="93"/>
        <v>1.796044963201618</v>
      </c>
      <c r="BX52" s="55">
        <f t="shared" si="93"/>
        <v>1.796044963201618</v>
      </c>
      <c r="BY52" s="55">
        <f t="shared" si="94"/>
        <v>1.796044963201618</v>
      </c>
      <c r="BZ52" s="55">
        <f t="shared" si="94"/>
        <v>1.796044963201618</v>
      </c>
      <c r="CA52" s="55">
        <f t="shared" si="94"/>
        <v>1.796044963201618</v>
      </c>
      <c r="CB52" s="55">
        <f t="shared" si="94"/>
        <v>1.796044963201618</v>
      </c>
      <c r="CC52" s="55">
        <f t="shared" si="95"/>
        <v>1.796044963201618</v>
      </c>
      <c r="CD52" s="55">
        <f t="shared" si="95"/>
        <v>1.796044963201618</v>
      </c>
      <c r="CE52" s="55">
        <f t="shared" si="96"/>
        <v>1.796044963201618</v>
      </c>
      <c r="CF52" s="55">
        <f t="shared" si="97"/>
        <v>1.796044963201618</v>
      </c>
      <c r="CG52" s="55">
        <f t="shared" si="98"/>
        <v>1.796044963201618</v>
      </c>
      <c r="CH52" s="55">
        <f t="shared" si="99"/>
        <v>1.796044963201618</v>
      </c>
      <c r="CI52" s="55">
        <f t="shared" si="99"/>
        <v>1.796044963201618</v>
      </c>
      <c r="CJ52" s="55">
        <f t="shared" si="99"/>
        <v>1.796044963201618</v>
      </c>
      <c r="CK52" s="55">
        <f t="shared" si="99"/>
        <v>1.796044963201618</v>
      </c>
      <c r="CL52" s="55">
        <f t="shared" si="99"/>
        <v>1.796044963201618</v>
      </c>
      <c r="CM52" s="55">
        <f t="shared" si="99"/>
        <v>1.796044963201618</v>
      </c>
      <c r="CN52" s="55">
        <f t="shared" si="99"/>
        <v>1.796044963201618</v>
      </c>
      <c r="CO52" s="55">
        <f t="shared" si="99"/>
        <v>1.796044963201618</v>
      </c>
      <c r="CP52" s="55">
        <f t="shared" si="99"/>
        <v>1.796044963201618</v>
      </c>
      <c r="CQ52" s="55">
        <f t="shared" si="99"/>
        <v>1.796044963201618</v>
      </c>
      <c r="CR52" s="55">
        <f t="shared" si="100"/>
        <v>1.796044963201618</v>
      </c>
      <c r="CS52" s="55">
        <f t="shared" si="100"/>
        <v>1.796044963201618</v>
      </c>
      <c r="CT52" s="55">
        <f t="shared" si="101"/>
        <v>1.796044963201618</v>
      </c>
      <c r="CU52" s="55">
        <f t="shared" si="101"/>
        <v>1.796044963201618</v>
      </c>
      <c r="CV52" s="55">
        <f t="shared" si="102"/>
        <v>1.796044963201618</v>
      </c>
      <c r="CW52" s="55">
        <f t="shared" si="102"/>
        <v>1.796044963201618</v>
      </c>
      <c r="CX52" s="55">
        <f t="shared" si="103"/>
        <v>1.796044963201618</v>
      </c>
      <c r="CY52" s="55">
        <f t="shared" si="103"/>
        <v>1.796044963201618</v>
      </c>
      <c r="CZ52" s="55">
        <f t="shared" si="103"/>
        <v>1.796044963201618</v>
      </c>
      <c r="DA52" s="55">
        <f t="shared" si="103"/>
        <v>1.796044963201618</v>
      </c>
      <c r="DB52" s="55">
        <f t="shared" si="103"/>
        <v>1.796044963201618</v>
      </c>
      <c r="DC52" s="55">
        <f t="shared" si="104"/>
        <v>1.796044963201618</v>
      </c>
      <c r="DD52" s="55">
        <f t="shared" si="104"/>
        <v>1.796044963201618</v>
      </c>
      <c r="DE52" s="55">
        <f t="shared" si="105"/>
        <v>1.796044963201618</v>
      </c>
      <c r="DF52" s="55">
        <f t="shared" si="106"/>
        <v>1.796044963201618</v>
      </c>
      <c r="DG52" s="55">
        <f t="shared" si="107"/>
        <v>1.796044963201618</v>
      </c>
      <c r="DH52" s="55">
        <f t="shared" si="107"/>
        <v>1.796044963201618</v>
      </c>
      <c r="DI52" s="55">
        <f t="shared" si="107"/>
        <v>1.796044963201618</v>
      </c>
      <c r="DJ52" s="55">
        <f t="shared" si="107"/>
        <v>1.796044963201618</v>
      </c>
      <c r="DK52" s="55">
        <f t="shared" si="107"/>
        <v>1.796044963201618</v>
      </c>
      <c r="DL52" s="55">
        <f t="shared" si="107"/>
        <v>1.796044963201618</v>
      </c>
      <c r="DM52" s="55">
        <f t="shared" si="107"/>
        <v>1.796044963201618</v>
      </c>
      <c r="DN52" s="55">
        <f t="shared" si="107"/>
        <v>1.796044963201618</v>
      </c>
      <c r="DO52" s="55">
        <f t="shared" si="108"/>
        <v>1.796044963201618</v>
      </c>
      <c r="DP52" s="55">
        <f t="shared" si="109"/>
        <v>1.796044963201618</v>
      </c>
      <c r="DQ52" s="55">
        <f t="shared" si="109"/>
        <v>1.796044963201618</v>
      </c>
      <c r="DR52" s="55">
        <f t="shared" si="109"/>
        <v>1.796044963201618</v>
      </c>
      <c r="DS52" s="55">
        <f t="shared" si="109"/>
        <v>1.796044963201618</v>
      </c>
      <c r="DT52" s="55">
        <f t="shared" si="109"/>
        <v>1.796044963201618</v>
      </c>
      <c r="DU52" s="55">
        <f t="shared" si="109"/>
        <v>1.796044963201618</v>
      </c>
      <c r="DV52" s="55">
        <f t="shared" si="109"/>
        <v>1.796044963201618</v>
      </c>
      <c r="DW52" s="55">
        <f t="shared" si="109"/>
        <v>1.796044963201618</v>
      </c>
    </row>
    <row r="53" spans="1:127" ht="37.5" customHeight="1" x14ac:dyDescent="0.2">
      <c r="A53" s="19"/>
      <c r="B53" s="37" t="s">
        <v>108</v>
      </c>
      <c r="C53" s="492"/>
      <c r="D53" s="493"/>
      <c r="E53" s="493"/>
      <c r="F53" s="39"/>
      <c r="G53" s="38">
        <f>EXP(G30/(2*G36)*(1-G52))</f>
        <v>0.67164692779416058</v>
      </c>
      <c r="I53" s="71">
        <f>J53</f>
        <v>1.4654343104856265E-2</v>
      </c>
      <c r="J53" s="38">
        <f>EXP(J30/(2*J36)*(1-J52))</f>
        <v>1.4654343104856265E-2</v>
      </c>
      <c r="K53" s="38">
        <f t="shared" ref="K53:T53" si="111">EXP(K30/(2*K36)*(1-K52))</f>
        <v>1.3836701351886715E-173</v>
      </c>
      <c r="L53" s="38">
        <f t="shared" si="111"/>
        <v>0</v>
      </c>
      <c r="M53" s="38">
        <f t="shared" si="111"/>
        <v>0</v>
      </c>
      <c r="N53" s="38">
        <f t="shared" si="111"/>
        <v>0</v>
      </c>
      <c r="O53" s="38">
        <f t="shared" si="111"/>
        <v>0</v>
      </c>
      <c r="P53" s="38">
        <f t="shared" si="111"/>
        <v>0</v>
      </c>
      <c r="Q53" s="38">
        <f t="shared" si="111"/>
        <v>0</v>
      </c>
      <c r="R53" s="38">
        <f t="shared" si="111"/>
        <v>0</v>
      </c>
      <c r="S53" s="38">
        <f t="shared" si="111"/>
        <v>0</v>
      </c>
      <c r="T53" s="38">
        <f t="shared" si="111"/>
        <v>0</v>
      </c>
      <c r="U53" s="38">
        <f>EXP(U30/(2*U36)*(1-U52))</f>
        <v>5.17729911443442E-18</v>
      </c>
      <c r="V53" s="38">
        <f>EXP(V30/(2*V36)*(1-V52))</f>
        <v>2.6804426120323424E-35</v>
      </c>
      <c r="W53" s="38">
        <f t="shared" ref="W53:CH53" si="112">EXP(W30/(2*W36)*(1-W52))</f>
        <v>1.3877453161567428E-52</v>
      </c>
      <c r="X53" s="38">
        <f t="shared" si="112"/>
        <v>7.1847725963987668E-70</v>
      </c>
      <c r="Y53" s="38">
        <f t="shared" si="112"/>
        <v>3.7197716800748288E-87</v>
      </c>
      <c r="Z53" s="38">
        <f t="shared" si="112"/>
        <v>1.9258370625149783E-104</v>
      </c>
      <c r="AA53" s="38">
        <f t="shared" si="112"/>
        <v>9.9706345183038511E-122</v>
      </c>
      <c r="AB53" s="38">
        <f t="shared" si="112"/>
        <v>5.1620957261962686E-139</v>
      </c>
      <c r="AC53" s="38">
        <f t="shared" si="112"/>
        <v>2.6725713631861071E-156</v>
      </c>
      <c r="AD53" s="38">
        <f t="shared" si="112"/>
        <v>1.8681438979059876E-2</v>
      </c>
      <c r="AE53" s="38">
        <f t="shared" si="112"/>
        <v>3.4899616232833769E-4</v>
      </c>
      <c r="AF53" s="38">
        <f t="shared" si="112"/>
        <v>6.5197505104629205E-6</v>
      </c>
      <c r="AG53" s="38">
        <f t="shared" si="112"/>
        <v>1.2179832131990742E-7</v>
      </c>
      <c r="AH53" s="38">
        <f t="shared" si="112"/>
        <v>2.27536790748978E-9</v>
      </c>
      <c r="AI53" s="38">
        <f t="shared" si="112"/>
        <v>4.2507146718681513E-11</v>
      </c>
      <c r="AJ53" s="38">
        <f t="shared" si="112"/>
        <v>7.9409466759899461E-13</v>
      </c>
      <c r="AK53" s="38">
        <f t="shared" si="112"/>
        <v>1.4834831076347413E-14</v>
      </c>
      <c r="AL53" s="38">
        <f t="shared" si="112"/>
        <v>2.7713599151744557E-16</v>
      </c>
      <c r="AM53" s="38">
        <f t="shared" si="112"/>
        <v>5.17729911443442E-18</v>
      </c>
      <c r="AN53" s="38">
        <f t="shared" si="112"/>
        <v>3.4899616232833769E-4</v>
      </c>
      <c r="AO53" s="38">
        <f t="shared" si="112"/>
        <v>5.1961253433335808E-4</v>
      </c>
      <c r="AP53" s="38">
        <f t="shared" si="112"/>
        <v>7.7363941206413684E-4</v>
      </c>
      <c r="AQ53" s="38">
        <f t="shared" si="112"/>
        <v>1.1518543151904865E-3</v>
      </c>
      <c r="AR53" s="38">
        <f t="shared" si="112"/>
        <v>1.7149699753312875E-3</v>
      </c>
      <c r="AS53" s="38">
        <f t="shared" si="112"/>
        <v>2.5533802126716109E-3</v>
      </c>
      <c r="AT53" s="38">
        <f t="shared" si="112"/>
        <v>3.8016703523940558E-3</v>
      </c>
      <c r="AU53" s="38">
        <f t="shared" si="112"/>
        <v>5.6602214572462886E-3</v>
      </c>
      <c r="AV53" s="38">
        <f t="shared" si="112"/>
        <v>8.4273763833562498E-3</v>
      </c>
      <c r="AW53" s="38">
        <f t="shared" si="112"/>
        <v>1.2547331097059643E-2</v>
      </c>
      <c r="AX53" s="38">
        <f t="shared" si="112"/>
        <v>1.2547331097059643E-2</v>
      </c>
      <c r="AY53" s="38">
        <f t="shared" si="112"/>
        <v>1.3056815128648334E-2</v>
      </c>
      <c r="AZ53" s="38">
        <f t="shared" si="112"/>
        <v>1.3586986745225094E-2</v>
      </c>
      <c r="BA53" s="38">
        <f t="shared" si="112"/>
        <v>1.4138685965605255E-2</v>
      </c>
      <c r="BB53" s="38">
        <f t="shared" si="112"/>
        <v>1.4712786917544834E-2</v>
      </c>
      <c r="BC53" s="38">
        <f t="shared" si="112"/>
        <v>1.5310199222733202E-2</v>
      </c>
      <c r="BD53" s="38">
        <f t="shared" si="112"/>
        <v>1.5931869438023216E-2</v>
      </c>
      <c r="BE53" s="38">
        <f t="shared" si="112"/>
        <v>1.6578782555182518E-2</v>
      </c>
      <c r="BF53" s="38">
        <f t="shared" si="112"/>
        <v>1.7251963561542193E-2</v>
      </c>
      <c r="BG53" s="38">
        <f t="shared" si="112"/>
        <v>1.7952479064015505E-2</v>
      </c>
      <c r="BH53" s="38">
        <f t="shared" si="112"/>
        <v>1.8681438979059876E-2</v>
      </c>
      <c r="BI53" s="38">
        <f t="shared" si="112"/>
        <v>1.3860091587344539E-2</v>
      </c>
      <c r="BJ53" s="38">
        <f t="shared" si="112"/>
        <v>1.3915367800736099E-2</v>
      </c>
      <c r="BK53" s="38">
        <f t="shared" si="112"/>
        <v>1.3970864464313552E-2</v>
      </c>
      <c r="BL53" s="38">
        <f t="shared" si="112"/>
        <v>1.4026582457266722E-2</v>
      </c>
      <c r="BM53" s="38">
        <f t="shared" si="112"/>
        <v>1.4082522662291786E-2</v>
      </c>
      <c r="BN53" s="38">
        <f t="shared" si="112"/>
        <v>1.4138685965605255E-2</v>
      </c>
      <c r="BO53" s="38">
        <f t="shared" si="112"/>
        <v>1.4195073256957982E-2</v>
      </c>
      <c r="BP53" s="38">
        <f t="shared" si="112"/>
        <v>1.4251685429649314E-2</v>
      </c>
      <c r="BQ53" s="38">
        <f t="shared" si="112"/>
        <v>1.4308523380541211E-2</v>
      </c>
      <c r="BR53" s="38">
        <f t="shared" si="112"/>
        <v>1.4365588010072457E-2</v>
      </c>
      <c r="BS53" s="38">
        <f t="shared" si="112"/>
        <v>1.4422880222272933E-2</v>
      </c>
      <c r="BT53" s="38">
        <f t="shared" si="112"/>
        <v>1.4480400924777903E-2</v>
      </c>
      <c r="BU53" s="38">
        <f t="shared" si="112"/>
        <v>1.4538151028842455E-2</v>
      </c>
      <c r="BV53" s="38">
        <f t="shared" si="112"/>
        <v>1.4596131449355908E-2</v>
      </c>
      <c r="BW53" s="38">
        <f t="shared" si="112"/>
        <v>1.4654343104856265E-2</v>
      </c>
      <c r="BX53" s="38">
        <f t="shared" si="112"/>
        <v>1.4712786917544834E-2</v>
      </c>
      <c r="BY53" s="38">
        <f t="shared" si="112"/>
        <v>1.47714638133008E-2</v>
      </c>
      <c r="BZ53" s="38">
        <f t="shared" si="112"/>
        <v>1.48303747216959E-2</v>
      </c>
      <c r="CA53" s="38">
        <f t="shared" si="112"/>
        <v>1.4889520576009141E-2</v>
      </c>
      <c r="CB53" s="38">
        <f t="shared" si="112"/>
        <v>1.4948902313241601E-2</v>
      </c>
      <c r="CC53" s="38">
        <f t="shared" si="112"/>
        <v>1.500852087413126E-2</v>
      </c>
      <c r="CD53" s="38">
        <f t="shared" si="112"/>
        <v>1.4654343104856265E-2</v>
      </c>
      <c r="CE53" s="38">
        <f t="shared" si="112"/>
        <v>0.99602768577998779</v>
      </c>
      <c r="CF53" s="38">
        <f t="shared" si="112"/>
        <v>0.9609794558191439</v>
      </c>
      <c r="CG53" s="38">
        <f t="shared" si="112"/>
        <v>0.92348151450645799</v>
      </c>
      <c r="CH53" s="38">
        <f t="shared" si="112"/>
        <v>0.85281810763514143</v>
      </c>
      <c r="CI53" s="38">
        <f t="shared" ref="CI53:DW53" si="113">EXP(CI30/(2*CI36)*(1-CI52))</f>
        <v>0.78756175763743197</v>
      </c>
      <c r="CJ53" s="38">
        <f t="shared" si="113"/>
        <v>0.72729872471038359</v>
      </c>
      <c r="CK53" s="38">
        <f t="shared" si="113"/>
        <v>0.67164692779416058</v>
      </c>
      <c r="CL53" s="38">
        <f t="shared" si="113"/>
        <v>0.45110959561533431</v>
      </c>
      <c r="CM53" s="38">
        <f t="shared" si="113"/>
        <v>0.30298637399350542</v>
      </c>
      <c r="CN53" s="38">
        <f t="shared" si="113"/>
        <v>0.20349986725623045</v>
      </c>
      <c r="CO53" s="38">
        <f t="shared" si="113"/>
        <v>0.13668006064916666</v>
      </c>
      <c r="CP53" s="38">
        <f t="shared" si="113"/>
        <v>9.1800742825732348E-2</v>
      </c>
      <c r="CQ53" s="38">
        <f t="shared" si="113"/>
        <v>6.1657686888124952E-2</v>
      </c>
      <c r="CR53" s="38">
        <f t="shared" si="113"/>
        <v>4.1412195973303416E-2</v>
      </c>
      <c r="CS53" s="38">
        <f t="shared" si="113"/>
        <v>2.7814374198678941E-2</v>
      </c>
      <c r="CT53" s="38">
        <f t="shared" si="113"/>
        <v>1.8681438979059876E-2</v>
      </c>
      <c r="CU53" s="38">
        <f t="shared" si="113"/>
        <v>1.2547331097059643E-2</v>
      </c>
      <c r="CV53" s="38">
        <f t="shared" si="113"/>
        <v>8.4273763833562498E-3</v>
      </c>
      <c r="CW53" s="38">
        <f t="shared" si="113"/>
        <v>5.6602214572462886E-3</v>
      </c>
      <c r="CX53" s="38">
        <f t="shared" si="113"/>
        <v>3.8016703523940558E-3</v>
      </c>
      <c r="CY53" s="38">
        <f t="shared" si="113"/>
        <v>2.5533802126716109E-3</v>
      </c>
      <c r="CZ53" s="38">
        <f t="shared" si="113"/>
        <v>1.7149699753312875E-3</v>
      </c>
      <c r="DA53" s="38">
        <f t="shared" si="113"/>
        <v>1.1518543151904865E-3</v>
      </c>
      <c r="DB53" s="38">
        <f t="shared" si="113"/>
        <v>7.7363941206413684E-4</v>
      </c>
      <c r="DC53" s="38">
        <f t="shared" si="113"/>
        <v>5.1961253433335808E-4</v>
      </c>
      <c r="DD53" s="38">
        <f t="shared" si="113"/>
        <v>3.4899616232833769E-4</v>
      </c>
      <c r="DE53" s="38">
        <f t="shared" si="113"/>
        <v>1.2547331097059643E-2</v>
      </c>
      <c r="DF53" s="38">
        <f t="shared" si="113"/>
        <v>1.2547331097059643E-2</v>
      </c>
      <c r="DG53" s="38">
        <f t="shared" si="113"/>
        <v>1.2547331097059643E-2</v>
      </c>
      <c r="DH53" s="38">
        <f t="shared" si="113"/>
        <v>1.2547331097059643E-2</v>
      </c>
      <c r="DI53" s="38">
        <f t="shared" si="113"/>
        <v>1.2547331097059643E-2</v>
      </c>
      <c r="DJ53" s="38">
        <f t="shared" si="113"/>
        <v>1.2547331097059643E-2</v>
      </c>
      <c r="DK53" s="38">
        <f t="shared" si="113"/>
        <v>1.2547331097059643E-2</v>
      </c>
      <c r="DL53" s="38">
        <f t="shared" si="113"/>
        <v>1.2547331097059643E-2</v>
      </c>
      <c r="DM53" s="38">
        <f t="shared" si="113"/>
        <v>1.2547331097059643E-2</v>
      </c>
      <c r="DN53" s="38">
        <f t="shared" si="113"/>
        <v>1.2547331097059643E-2</v>
      </c>
      <c r="DO53" s="38">
        <f t="shared" si="113"/>
        <v>1.2547331097059643E-2</v>
      </c>
      <c r="DP53" s="38">
        <f t="shared" si="113"/>
        <v>1.2547331097059643E-2</v>
      </c>
      <c r="DQ53" s="38">
        <f t="shared" si="113"/>
        <v>1.2547331097059643E-2</v>
      </c>
      <c r="DR53" s="38">
        <f t="shared" si="113"/>
        <v>1.2547331097059643E-2</v>
      </c>
      <c r="DS53" s="38">
        <f t="shared" si="113"/>
        <v>1.2547331097059643E-2</v>
      </c>
      <c r="DT53" s="38">
        <f t="shared" si="113"/>
        <v>1.2547331097059643E-2</v>
      </c>
      <c r="DU53" s="38">
        <f t="shared" si="113"/>
        <v>1.2547331097059643E-2</v>
      </c>
      <c r="DV53" s="38">
        <f t="shared" si="113"/>
        <v>1.2547331097059643E-2</v>
      </c>
      <c r="DW53" s="38">
        <f t="shared" si="113"/>
        <v>1.2547331097059643E-2</v>
      </c>
    </row>
    <row r="54" spans="1:127" ht="37.5" customHeight="1" x14ac:dyDescent="0.2">
      <c r="A54" s="19"/>
      <c r="B54" s="37" t="s">
        <v>109</v>
      </c>
      <c r="C54" s="492"/>
      <c r="D54" s="493"/>
      <c r="E54" s="493"/>
      <c r="F54" s="291"/>
      <c r="G54" s="40">
        <f>IF(G30-G48*G33/G50*G52&lt;=0,2-ERFC((-G30+G48*G33/G50*G52)/(2*SQRT(G36*G48*G33/G50))),ERFC((G30-G48*G33/G50*G52)/(2*SQRT(G36*G48*G33/G50))))</f>
        <v>1.9999901203649433</v>
      </c>
      <c r="I54" s="71">
        <f>J54/2</f>
        <v>0.99460707226484801</v>
      </c>
      <c r="J54" s="48">
        <f>IF(J30-J48*J33/J50*J52&lt;=0,2-ERFC((-J30+J48*J33/J50*J52)/(2*SQRT(J36*J48*J33/J50))),ERFC((J30-J48*J33/J50*J52)/(2*SQRT(J36*J48*J33/J50))))</f>
        <v>1.989214144529696</v>
      </c>
      <c r="K54" s="48">
        <f t="shared" ref="K54:T54" si="114">IF(K30-K48*K33/K50*K52&lt;=0,2-ERFC((-K30+K48*K33/K50*K52)/(2*SQRT(K36*K48*K33/K50))),ERFC((K30-K48*K33/K50*K52)/(2*SQRT(K36*K48*K33/K50))))</f>
        <v>0</v>
      </c>
      <c r="L54" s="48">
        <f t="shared" si="114"/>
        <v>0</v>
      </c>
      <c r="M54" s="48">
        <f t="shared" si="114"/>
        <v>0</v>
      </c>
      <c r="N54" s="48">
        <f t="shared" si="114"/>
        <v>0</v>
      </c>
      <c r="O54" s="48">
        <f t="shared" si="114"/>
        <v>0</v>
      </c>
      <c r="P54" s="48">
        <f t="shared" si="114"/>
        <v>0</v>
      </c>
      <c r="Q54" s="48">
        <f t="shared" si="114"/>
        <v>0</v>
      </c>
      <c r="R54" s="48">
        <f t="shared" si="114"/>
        <v>0</v>
      </c>
      <c r="S54" s="48">
        <f t="shared" si="114"/>
        <v>0</v>
      </c>
      <c r="T54" s="48">
        <f t="shared" si="114"/>
        <v>0</v>
      </c>
      <c r="U54" s="48">
        <f>IF(U30-U48*U33/U50*U52&lt;=0,2-ERFC((-U30+U48*U33/U50*U52)/(2*SQRT(U36*U48*U33/U50))),ERFC((U30-U48*U33/U50*U52)/(2*SQRT(U36*U48*U33/U50))))</f>
        <v>7.287753090579206E-50</v>
      </c>
      <c r="V54" s="48">
        <f>IF(V30-V48*V33/V50*V52&lt;=0,2-ERFC((-V30+V48*V33/V50*V52)/(2*SQRT(V36*V48*V33/V50))),ERFC((V30-V48*V33/V50*V52)/(2*SQRT(V36*V48*V33/V50))))</f>
        <v>5.9272153203929021E-258</v>
      </c>
      <c r="W54" s="48">
        <f t="shared" ref="W54:CH54" si="115">IF(W30-W48*W33/W50*W52&lt;=0,2-ERFC((-W30+W48*W33/W50*W52)/(2*SQRT(W36*W48*W33/W50))),ERFC((W30-W48*W33/W50*W52)/(2*SQRT(W36*W48*W33/W50))))</f>
        <v>0</v>
      </c>
      <c r="X54" s="48">
        <f t="shared" si="115"/>
        <v>0</v>
      </c>
      <c r="Y54" s="48">
        <f t="shared" si="115"/>
        <v>0</v>
      </c>
      <c r="Z54" s="48">
        <f t="shared" si="115"/>
        <v>0</v>
      </c>
      <c r="AA54" s="48">
        <f t="shared" si="115"/>
        <v>0</v>
      </c>
      <c r="AB54" s="48">
        <f t="shared" si="115"/>
        <v>0</v>
      </c>
      <c r="AC54" s="48">
        <f t="shared" si="115"/>
        <v>0</v>
      </c>
      <c r="AD54" s="48">
        <f t="shared" si="115"/>
        <v>1.9923758205587772</v>
      </c>
      <c r="AE54" s="48">
        <f t="shared" si="115"/>
        <v>1.5297954489726948</v>
      </c>
      <c r="AF54" s="48">
        <f t="shared" si="115"/>
        <v>0.2209587952310543</v>
      </c>
      <c r="AG54" s="48">
        <f t="shared" si="115"/>
        <v>1.5238047635264945E-3</v>
      </c>
      <c r="AH54" s="48">
        <f t="shared" si="115"/>
        <v>3.1168589894738116E-7</v>
      </c>
      <c r="AI54" s="48">
        <f t="shared" si="115"/>
        <v>1.6368739448133034E-12</v>
      </c>
      <c r="AJ54" s="48">
        <f t="shared" si="115"/>
        <v>2.0889770533786266E-19</v>
      </c>
      <c r="AK54" s="48">
        <f t="shared" si="115"/>
        <v>6.3138003401911812E-28</v>
      </c>
      <c r="AL54" s="48">
        <f t="shared" si="115"/>
        <v>4.4570435566523092E-38</v>
      </c>
      <c r="AM54" s="48">
        <f t="shared" si="115"/>
        <v>7.287753090579206E-50</v>
      </c>
      <c r="AN54" s="48">
        <f t="shared" si="115"/>
        <v>1.5297954489726948</v>
      </c>
      <c r="AO54" s="48">
        <f t="shared" si="115"/>
        <v>1.6407311422662398</v>
      </c>
      <c r="AP54" s="48">
        <f t="shared" si="115"/>
        <v>1.7335917605090239</v>
      </c>
      <c r="AQ54" s="48">
        <f t="shared" si="115"/>
        <v>1.8084423184809051</v>
      </c>
      <c r="AR54" s="48">
        <f t="shared" si="115"/>
        <v>1.8665403842303838</v>
      </c>
      <c r="AS54" s="48">
        <f t="shared" si="115"/>
        <v>1.9099645432148096</v>
      </c>
      <c r="AT54" s="48">
        <f t="shared" si="115"/>
        <v>1.9412184427783441</v>
      </c>
      <c r="AU54" s="48">
        <f t="shared" si="115"/>
        <v>1.962879517382883</v>
      </c>
      <c r="AV54" s="48">
        <f t="shared" si="115"/>
        <v>1.9773358689912546</v>
      </c>
      <c r="AW54" s="48">
        <f t="shared" si="115"/>
        <v>1.9866263937956716</v>
      </c>
      <c r="AX54" s="48">
        <f t="shared" si="115"/>
        <v>1.9866263937956716</v>
      </c>
      <c r="AY54" s="48">
        <f t="shared" si="115"/>
        <v>1.9873375219261074</v>
      </c>
      <c r="AZ54" s="48">
        <f t="shared" si="115"/>
        <v>1.9880149712556514</v>
      </c>
      <c r="BA54" s="48">
        <f t="shared" si="115"/>
        <v>1.9886600924286577</v>
      </c>
      <c r="BB54" s="48">
        <f t="shared" si="115"/>
        <v>1.9892741955346611</v>
      </c>
      <c r="BC54" s="48">
        <f t="shared" si="115"/>
        <v>1.9898585505985507</v>
      </c>
      <c r="BD54" s="48">
        <f t="shared" si="115"/>
        <v>1.9904143881063869</v>
      </c>
      <c r="BE54" s="48">
        <f t="shared" si="115"/>
        <v>1.9909428995641703</v>
      </c>
      <c r="BF54" s="48">
        <f t="shared" si="115"/>
        <v>1.9914452380869245</v>
      </c>
      <c r="BG54" s="48">
        <f t="shared" si="115"/>
        <v>1.9919225190155276</v>
      </c>
      <c r="BH54" s="48">
        <f t="shared" si="115"/>
        <v>1.9923758205587772</v>
      </c>
      <c r="BI54" s="48">
        <f t="shared" si="115"/>
        <v>1.9883414900361858</v>
      </c>
      <c r="BJ54" s="48">
        <f t="shared" si="115"/>
        <v>1.9884058385896188</v>
      </c>
      <c r="BK54" s="48">
        <f t="shared" si="115"/>
        <v>1.9884698718036069</v>
      </c>
      <c r="BL54" s="48">
        <f t="shared" si="115"/>
        <v>1.9885335909821362</v>
      </c>
      <c r="BM54" s="48">
        <f t="shared" si="115"/>
        <v>1.9885969974251707</v>
      </c>
      <c r="BN54" s="48">
        <f t="shared" si="115"/>
        <v>1.9886600924286577</v>
      </c>
      <c r="BO54" s="48">
        <f t="shared" si="115"/>
        <v>1.988722877284532</v>
      </c>
      <c r="BP54" s="48">
        <f t="shared" si="115"/>
        <v>1.9887853532807211</v>
      </c>
      <c r="BQ54" s="48">
        <f t="shared" si="115"/>
        <v>1.9888475217011514</v>
      </c>
      <c r="BR54" s="48">
        <f t="shared" si="115"/>
        <v>1.9889093838257514</v>
      </c>
      <c r="BS54" s="48">
        <f t="shared" si="115"/>
        <v>1.9889709409304588</v>
      </c>
      <c r="BT54" s="48">
        <f t="shared" si="115"/>
        <v>1.9890321942872244</v>
      </c>
      <c r="BU54" s="48">
        <f t="shared" si="115"/>
        <v>1.9890931451640184</v>
      </c>
      <c r="BV54" s="48">
        <f t="shared" si="115"/>
        <v>1.9891537948248343</v>
      </c>
      <c r="BW54" s="48">
        <f t="shared" si="115"/>
        <v>1.989214144529696</v>
      </c>
      <c r="BX54" s="48">
        <f t="shared" si="115"/>
        <v>1.9892741955346611</v>
      </c>
      <c r="BY54" s="48">
        <f t="shared" si="115"/>
        <v>1.9893339490918285</v>
      </c>
      <c r="BZ54" s="48">
        <f t="shared" si="115"/>
        <v>1.9893934064493417</v>
      </c>
      <c r="CA54" s="48">
        <f t="shared" si="115"/>
        <v>1.9894525688513955</v>
      </c>
      <c r="CB54" s="48">
        <f t="shared" si="115"/>
        <v>1.9895114375382419</v>
      </c>
      <c r="CC54" s="48">
        <f t="shared" si="115"/>
        <v>1.9895700137461938</v>
      </c>
      <c r="CD54" s="48">
        <f t="shared" si="115"/>
        <v>1.989214144529696</v>
      </c>
      <c r="CE54" s="48">
        <f t="shared" si="115"/>
        <v>1.9999960206478584</v>
      </c>
      <c r="CF54" s="48">
        <f t="shared" si="115"/>
        <v>1.9999956713182523</v>
      </c>
      <c r="CG54" s="48">
        <f t="shared" si="115"/>
        <v>1.9999952487387425</v>
      </c>
      <c r="CH54" s="48">
        <f t="shared" si="115"/>
        <v>1.9999942820460119</v>
      </c>
      <c r="CI54" s="48">
        <f t="shared" ref="CI54:DW54" si="116">IF(CI30-CI48*CI33/CI50*CI52&lt;=0,2-ERFC((-CI30+CI48*CI33/CI50*CI52)/(2*SQRT(CI36*CI48*CI33/CI50))),ERFC((CI30-CI48*CI33/CI50*CI52)/(2*SQRT(CI36*CI48*CI33/CI50))))</f>
        <v>1.9999931286880048</v>
      </c>
      <c r="CJ54" s="48">
        <f t="shared" si="116"/>
        <v>1.9999917547031096</v>
      </c>
      <c r="CK54" s="48">
        <f t="shared" si="116"/>
        <v>1.9999901203649433</v>
      </c>
      <c r="CL54" s="48">
        <f t="shared" si="116"/>
        <v>1.9999761248255836</v>
      </c>
      <c r="CM54" s="48">
        <f t="shared" si="116"/>
        <v>1.9999443571425755</v>
      </c>
      <c r="CN54" s="48">
        <f t="shared" si="116"/>
        <v>1.9998749213948275</v>
      </c>
      <c r="CO54" s="48">
        <f t="shared" si="116"/>
        <v>1.9997287768815915</v>
      </c>
      <c r="CP54" s="48">
        <f t="shared" si="116"/>
        <v>1.9994325776854582</v>
      </c>
      <c r="CQ54" s="48">
        <f t="shared" si="116"/>
        <v>1.998854498501043</v>
      </c>
      <c r="CR54" s="48">
        <f t="shared" si="116"/>
        <v>1.9977680903638477</v>
      </c>
      <c r="CS54" s="48">
        <f t="shared" si="116"/>
        <v>1.9958020110643138</v>
      </c>
      <c r="CT54" s="48">
        <f t="shared" si="116"/>
        <v>1.9923758205587772</v>
      </c>
      <c r="CU54" s="48">
        <f t="shared" si="116"/>
        <v>1.9866263937956716</v>
      </c>
      <c r="CV54" s="48">
        <f t="shared" si="116"/>
        <v>1.9773358689912546</v>
      </c>
      <c r="CW54" s="48">
        <f t="shared" si="116"/>
        <v>1.962879517382883</v>
      </c>
      <c r="CX54" s="48">
        <f t="shared" si="116"/>
        <v>1.9412184427783441</v>
      </c>
      <c r="CY54" s="48">
        <f t="shared" si="116"/>
        <v>1.9099645432148096</v>
      </c>
      <c r="CZ54" s="48">
        <f t="shared" si="116"/>
        <v>1.8665403842303838</v>
      </c>
      <c r="DA54" s="48">
        <f t="shared" si="116"/>
        <v>1.8084423184809051</v>
      </c>
      <c r="DB54" s="48">
        <f t="shared" si="116"/>
        <v>1.7335917605090239</v>
      </c>
      <c r="DC54" s="48">
        <f t="shared" si="116"/>
        <v>1.6407311422662398</v>
      </c>
      <c r="DD54" s="48">
        <f t="shared" si="116"/>
        <v>1.5297954489726948</v>
      </c>
      <c r="DE54" s="48">
        <f t="shared" si="116"/>
        <v>1.5126144622177354E-47</v>
      </c>
      <c r="DF54" s="48">
        <f t="shared" si="116"/>
        <v>1.320600437683334E-17</v>
      </c>
      <c r="DG54" s="48">
        <f t="shared" si="116"/>
        <v>1.0937460104773042E-7</v>
      </c>
      <c r="DH54" s="48">
        <f t="shared" si="116"/>
        <v>6.4649016064523366E-3</v>
      </c>
      <c r="DI54" s="48">
        <f t="shared" si="116"/>
        <v>0.1672701485882922</v>
      </c>
      <c r="DJ54" s="48">
        <f t="shared" si="116"/>
        <v>0.64092594181528351</v>
      </c>
      <c r="DK54" s="48">
        <f t="shared" si="116"/>
        <v>1.186109741494793</v>
      </c>
      <c r="DL54" s="48">
        <f t="shared" si="116"/>
        <v>1.5824139204294545</v>
      </c>
      <c r="DM54" s="48">
        <f t="shared" si="116"/>
        <v>1.9170511049156986</v>
      </c>
      <c r="DN54" s="48">
        <f t="shared" si="116"/>
        <v>1.9866263937956716</v>
      </c>
      <c r="DO54" s="48">
        <f t="shared" si="116"/>
        <v>1.9988226978969081</v>
      </c>
      <c r="DP54" s="48">
        <f t="shared" si="116"/>
        <v>1.9999052116940212</v>
      </c>
      <c r="DQ54" s="48">
        <f t="shared" si="116"/>
        <v>1.9999927438854115</v>
      </c>
      <c r="DR54" s="48">
        <f t="shared" si="116"/>
        <v>1.9999994613831529</v>
      </c>
      <c r="DS54" s="48">
        <f t="shared" si="116"/>
        <v>1.9999999608058585</v>
      </c>
      <c r="DT54" s="48">
        <f t="shared" si="116"/>
        <v>1.9999999971858811</v>
      </c>
      <c r="DU54" s="48">
        <f t="shared" si="116"/>
        <v>1.9999999997998261</v>
      </c>
      <c r="DV54" s="48">
        <f t="shared" si="116"/>
        <v>1.9999999999858562</v>
      </c>
      <c r="DW54" s="48">
        <f t="shared" si="116"/>
        <v>1.9999999999858562</v>
      </c>
    </row>
    <row r="55" spans="1:127" ht="37.5" customHeight="1" x14ac:dyDescent="0.2">
      <c r="A55" s="19"/>
      <c r="B55" s="37" t="s">
        <v>110</v>
      </c>
      <c r="C55" s="492"/>
      <c r="D55" s="493"/>
      <c r="E55" s="493"/>
      <c r="F55" s="39"/>
      <c r="G55" s="38">
        <f>ERF((G34)/(4*(G37*G30)^0.5))</f>
        <v>8.9020707489366038E-2</v>
      </c>
      <c r="H55" s="41"/>
      <c r="I55" s="71">
        <f>J55</f>
        <v>2.7381176615329707E-2</v>
      </c>
      <c r="J55" s="38">
        <f>ERF((J34)/(4*(J37*J30)^0.5))</f>
        <v>2.7381176615329707E-2</v>
      </c>
      <c r="K55" s="38">
        <f t="shared" ref="K55:T55" si="117">ERF((K34)/(4*(K37*K30)^0.5))</f>
        <v>2.8209420407749727E-3</v>
      </c>
      <c r="L55" s="38">
        <f t="shared" si="117"/>
        <v>1.9947093241847345E-3</v>
      </c>
      <c r="M55" s="38">
        <f t="shared" si="117"/>
        <v>1.6286739086527739E-3</v>
      </c>
      <c r="N55" s="38">
        <f t="shared" si="117"/>
        <v>1.4104732242478817E-3</v>
      </c>
      <c r="O55" s="38">
        <f t="shared" si="117"/>
        <v>1.2615657353576683E-3</v>
      </c>
      <c r="P55" s="38">
        <f t="shared" si="117"/>
        <v>1.1516467650270889E-3</v>
      </c>
      <c r="Q55" s="38">
        <f t="shared" si="117"/>
        <v>1.0662177757878872E-3</v>
      </c>
      <c r="R55" s="38">
        <f t="shared" si="117"/>
        <v>9.9735544127559561E-4</v>
      </c>
      <c r="S55" s="38">
        <f t="shared" si="117"/>
        <v>9.4031575491390488E-4</v>
      </c>
      <c r="T55" s="38">
        <f t="shared" si="117"/>
        <v>8.9206187223015831E-4</v>
      </c>
      <c r="U55" s="38">
        <f>ERF((U34)/(4*(U37*U30)^0.5))</f>
        <v>8.9204347379863245E-3</v>
      </c>
      <c r="V55" s="38">
        <f>ERF((V34)/(4*(V37*V30)^0.5))</f>
        <v>6.3077655990903016E-3</v>
      </c>
      <c r="W55" s="38">
        <f t="shared" ref="W55:CH55" si="118">ERF((W34)/(4*(W37*W30)^0.5))</f>
        <v>5.1502869277362476E-3</v>
      </c>
      <c r="X55" s="38">
        <f t="shared" si="118"/>
        <v>4.4602870597080591E-3</v>
      </c>
      <c r="Y55" s="38">
        <f t="shared" si="118"/>
        <v>3.9894061814816457E-3</v>
      </c>
      <c r="Z55" s="38">
        <f t="shared" si="118"/>
        <v>3.6418154567766483E-3</v>
      </c>
      <c r="AA55" s="38">
        <f t="shared" si="118"/>
        <v>3.3716676219956256E-3</v>
      </c>
      <c r="AB55" s="38">
        <f t="shared" si="118"/>
        <v>3.1539074392224384E-3</v>
      </c>
      <c r="AC55" s="38">
        <f t="shared" si="118"/>
        <v>2.9735333104073999E-3</v>
      </c>
      <c r="AD55" s="38">
        <f t="shared" si="118"/>
        <v>2.8203603304328015E-2</v>
      </c>
      <c r="AE55" s="38">
        <f t="shared" si="118"/>
        <v>1.9945036390476088E-2</v>
      </c>
      <c r="AF55" s="38">
        <f t="shared" si="118"/>
        <v>1.6285619443116406E-2</v>
      </c>
      <c r="AG55" s="38">
        <f t="shared" si="118"/>
        <v>1.410400500127445E-2</v>
      </c>
      <c r="AH55" s="38">
        <f t="shared" si="118"/>
        <v>1.2615136977203435E-2</v>
      </c>
      <c r="AI55" s="38">
        <f t="shared" si="118"/>
        <v>1.1516071784052565E-2</v>
      </c>
      <c r="AJ55" s="38">
        <f t="shared" si="118"/>
        <v>1.0661863612832372E-2</v>
      </c>
      <c r="AK55" s="38">
        <f t="shared" si="118"/>
        <v>9.9732972880759441E-3</v>
      </c>
      <c r="AL55" s="38">
        <f t="shared" si="118"/>
        <v>9.4029420645961714E-3</v>
      </c>
      <c r="AM55" s="38">
        <f t="shared" si="118"/>
        <v>8.9204347379863245E-3</v>
      </c>
      <c r="AN55" s="38">
        <f t="shared" si="118"/>
        <v>1.9945036390476088E-2</v>
      </c>
      <c r="AO55" s="38">
        <f t="shared" si="118"/>
        <v>2.0463063389618792E-2</v>
      </c>
      <c r="AP55" s="38">
        <f t="shared" si="118"/>
        <v>2.1023671026752257E-2</v>
      </c>
      <c r="AQ55" s="38">
        <f t="shared" si="118"/>
        <v>2.163303174336129E-2</v>
      </c>
      <c r="AR55" s="38">
        <f t="shared" si="118"/>
        <v>2.2298647944327364E-2</v>
      </c>
      <c r="AS55" s="38">
        <f t="shared" si="118"/>
        <v>2.3029744678024339E-2</v>
      </c>
      <c r="AT55" s="38">
        <f t="shared" si="118"/>
        <v>2.3837814003919461E-2</v>
      </c>
      <c r="AU55" s="38">
        <f t="shared" si="118"/>
        <v>2.4737385544881245E-2</v>
      </c>
      <c r="AV55" s="38">
        <f t="shared" si="118"/>
        <v>2.5747143400456123E-2</v>
      </c>
      <c r="AW55" s="38">
        <f t="shared" si="118"/>
        <v>2.6891589857170595E-2</v>
      </c>
      <c r="AX55" s="38">
        <f t="shared" si="118"/>
        <v>2.6891589857170595E-2</v>
      </c>
      <c r="AY55" s="38">
        <f t="shared" si="118"/>
        <v>2.7014617205575547E-2</v>
      </c>
      <c r="AZ55" s="38">
        <f t="shared" si="118"/>
        <v>2.7139348679783657E-2</v>
      </c>
      <c r="BA55" s="38">
        <f t="shared" si="118"/>
        <v>2.7265823988069635E-2</v>
      </c>
      <c r="BB55" s="38">
        <f t="shared" si="118"/>
        <v>2.7394084146253675E-2</v>
      </c>
      <c r="BC55" s="38">
        <f t="shared" si="118"/>
        <v>2.7524171533585075E-2</v>
      </c>
      <c r="BD55" s="38">
        <f t="shared" si="118"/>
        <v>2.7656129951572923E-2</v>
      </c>
      <c r="BE55" s="38">
        <f t="shared" si="118"/>
        <v>2.7790004685949506E-2</v>
      </c>
      <c r="BF55" s="38">
        <f t="shared" si="118"/>
        <v>2.7925842571965391E-2</v>
      </c>
      <c r="BG55" s="38">
        <f t="shared" si="118"/>
        <v>2.8063692063230103E-2</v>
      </c>
      <c r="BH55" s="38">
        <f t="shared" si="118"/>
        <v>2.8203603304328015E-2</v>
      </c>
      <c r="BI55" s="38">
        <f t="shared" si="118"/>
        <v>2.7202365822464675E-2</v>
      </c>
      <c r="BJ55" s="38">
        <f t="shared" si="118"/>
        <v>2.7215022009580026E-2</v>
      </c>
      <c r="BK55" s="38">
        <f t="shared" si="118"/>
        <v>2.722769587842111E-2</v>
      </c>
      <c r="BL55" s="38">
        <f t="shared" si="118"/>
        <v>2.7240387470197663E-2</v>
      </c>
      <c r="BM55" s="38">
        <f t="shared" si="118"/>
        <v>2.7253096826254014E-2</v>
      </c>
      <c r="BN55" s="38">
        <f t="shared" si="118"/>
        <v>2.7265823988069635E-2</v>
      </c>
      <c r="BO55" s="38">
        <f t="shared" si="118"/>
        <v>2.7278568997259729E-2</v>
      </c>
      <c r="BP55" s="38">
        <f t="shared" si="118"/>
        <v>2.7291331895575793E-2</v>
      </c>
      <c r="BQ55" s="38">
        <f t="shared" si="118"/>
        <v>2.7304112724906196E-2</v>
      </c>
      <c r="BR55" s="38">
        <f t="shared" si="118"/>
        <v>2.7316911527276739E-2</v>
      </c>
      <c r="BS55" s="38">
        <f t="shared" si="118"/>
        <v>2.7329728344851277E-2</v>
      </c>
      <c r="BT55" s="38">
        <f t="shared" si="118"/>
        <v>2.7342563219932243E-2</v>
      </c>
      <c r="BU55" s="38">
        <f t="shared" si="118"/>
        <v>2.7355416194961291E-2</v>
      </c>
      <c r="BV55" s="38">
        <f t="shared" si="118"/>
        <v>2.7368287312519841E-2</v>
      </c>
      <c r="BW55" s="38">
        <f t="shared" si="118"/>
        <v>2.7381176615329707E-2</v>
      </c>
      <c r="BX55" s="38">
        <f t="shared" si="118"/>
        <v>2.7394084146253675E-2</v>
      </c>
      <c r="BY55" s="38">
        <f t="shared" si="118"/>
        <v>2.740700994829609E-2</v>
      </c>
      <c r="BZ55" s="38">
        <f t="shared" si="118"/>
        <v>2.7419954064603496E-2</v>
      </c>
      <c r="CA55" s="38">
        <f t="shared" si="118"/>
        <v>2.7432916538465187E-2</v>
      </c>
      <c r="CB55" s="38">
        <f t="shared" si="118"/>
        <v>2.7445897413313859E-2</v>
      </c>
      <c r="CC55" s="38">
        <f t="shared" si="118"/>
        <v>2.7458896732726217E-2</v>
      </c>
      <c r="CD55" s="38">
        <f t="shared" si="118"/>
        <v>2.7381176615329707E-2</v>
      </c>
      <c r="CE55" s="38">
        <f t="shared" si="118"/>
        <v>0.73644752271702729</v>
      </c>
      <c r="CF55" s="38">
        <f t="shared" si="118"/>
        <v>0.27632639016823701</v>
      </c>
      <c r="CG55" s="38">
        <f t="shared" si="118"/>
        <v>0.1974126513658474</v>
      </c>
      <c r="CH55" s="38">
        <f t="shared" si="118"/>
        <v>0.1403162048013338</v>
      </c>
      <c r="CI55" s="38">
        <f t="shared" ref="CI55:DW55" si="119">ERF((CI34)/(4*(CI37*CI30)^0.5))</f>
        <v>0.1147660855267984</v>
      </c>
      <c r="CJ55" s="38">
        <f t="shared" si="119"/>
        <v>9.9476449660225785E-2</v>
      </c>
      <c r="CK55" s="38">
        <f t="shared" si="119"/>
        <v>8.9020707489366038E-2</v>
      </c>
      <c r="CL55" s="38">
        <f t="shared" si="119"/>
        <v>6.3012668028519375E-2</v>
      </c>
      <c r="CM55" s="38">
        <f t="shared" si="119"/>
        <v>5.1467483149355737E-2</v>
      </c>
      <c r="CN55" s="38">
        <f t="shared" si="119"/>
        <v>4.4579883006436401E-2</v>
      </c>
      <c r="CO55" s="38">
        <f t="shared" si="119"/>
        <v>3.9877611676744924E-2</v>
      </c>
      <c r="CP55" s="38">
        <f t="shared" si="119"/>
        <v>3.6405639733927311E-2</v>
      </c>
      <c r="CQ55" s="38">
        <f t="shared" si="119"/>
        <v>3.3706744499615533E-2</v>
      </c>
      <c r="CR55" s="38">
        <f t="shared" si="119"/>
        <v>3.1530945127879552E-2</v>
      </c>
      <c r="CS55" s="38">
        <f t="shared" si="119"/>
        <v>2.9728520174748828E-2</v>
      </c>
      <c r="CT55" s="38">
        <f t="shared" si="119"/>
        <v>2.8203603304328015E-2</v>
      </c>
      <c r="CU55" s="38">
        <f t="shared" si="119"/>
        <v>2.6891589857170595E-2</v>
      </c>
      <c r="CV55" s="38">
        <f t="shared" si="119"/>
        <v>2.5747143400456123E-2</v>
      </c>
      <c r="CW55" s="38">
        <f t="shared" si="119"/>
        <v>2.4737385544881245E-2</v>
      </c>
      <c r="CX55" s="38">
        <f t="shared" si="119"/>
        <v>2.3837814003919461E-2</v>
      </c>
      <c r="CY55" s="38">
        <f t="shared" si="119"/>
        <v>2.3029744678024339E-2</v>
      </c>
      <c r="CZ55" s="38">
        <f t="shared" si="119"/>
        <v>2.2298647944327364E-2</v>
      </c>
      <c r="DA55" s="38">
        <f t="shared" si="119"/>
        <v>2.163303174336129E-2</v>
      </c>
      <c r="DB55" s="38">
        <f t="shared" si="119"/>
        <v>2.1023671026752257E-2</v>
      </c>
      <c r="DC55" s="38">
        <f t="shared" si="119"/>
        <v>2.0463063389618792E-2</v>
      </c>
      <c r="DD55" s="38">
        <f t="shared" si="119"/>
        <v>1.9945036390476088E-2</v>
      </c>
      <c r="DE55" s="38">
        <f t="shared" si="119"/>
        <v>2.6891589857170595E-2</v>
      </c>
      <c r="DF55" s="38">
        <f t="shared" si="119"/>
        <v>2.6891589857170595E-2</v>
      </c>
      <c r="DG55" s="38">
        <f t="shared" si="119"/>
        <v>2.6891589857170595E-2</v>
      </c>
      <c r="DH55" s="38">
        <f t="shared" si="119"/>
        <v>2.6891589857170595E-2</v>
      </c>
      <c r="DI55" s="38">
        <f t="shared" si="119"/>
        <v>2.6891589857170595E-2</v>
      </c>
      <c r="DJ55" s="38">
        <f t="shared" si="119"/>
        <v>2.6891589857170595E-2</v>
      </c>
      <c r="DK55" s="38">
        <f t="shared" si="119"/>
        <v>2.6891589857170595E-2</v>
      </c>
      <c r="DL55" s="38">
        <f t="shared" si="119"/>
        <v>2.6891589857170595E-2</v>
      </c>
      <c r="DM55" s="38">
        <f t="shared" si="119"/>
        <v>2.6891589857170595E-2</v>
      </c>
      <c r="DN55" s="38">
        <f t="shared" si="119"/>
        <v>2.6891589857170595E-2</v>
      </c>
      <c r="DO55" s="38">
        <f t="shared" si="119"/>
        <v>2.6891589857170595E-2</v>
      </c>
      <c r="DP55" s="38">
        <f t="shared" si="119"/>
        <v>2.6891589857170595E-2</v>
      </c>
      <c r="DQ55" s="38">
        <f t="shared" si="119"/>
        <v>2.6891589857170595E-2</v>
      </c>
      <c r="DR55" s="38">
        <f t="shared" si="119"/>
        <v>2.6891589857170595E-2</v>
      </c>
      <c r="DS55" s="38">
        <f t="shared" si="119"/>
        <v>2.6891589857170595E-2</v>
      </c>
      <c r="DT55" s="38">
        <f t="shared" si="119"/>
        <v>2.6891589857170595E-2</v>
      </c>
      <c r="DU55" s="38">
        <f t="shared" si="119"/>
        <v>2.6891589857170595E-2</v>
      </c>
      <c r="DV55" s="38">
        <f t="shared" si="119"/>
        <v>2.6891589857170595E-2</v>
      </c>
      <c r="DW55" s="38">
        <f t="shared" si="119"/>
        <v>2.6891589857170595E-2</v>
      </c>
    </row>
    <row r="56" spans="1:127" ht="37.5" customHeight="1" x14ac:dyDescent="0.2">
      <c r="B56" s="37" t="s">
        <v>111</v>
      </c>
      <c r="C56" s="492"/>
      <c r="D56" s="493"/>
      <c r="E56" s="493"/>
      <c r="F56" s="39"/>
      <c r="G56" s="38">
        <f>ERF((G35)/(2*(G38*G30)^0.5))</f>
        <v>8.9020707489366038E-2</v>
      </c>
      <c r="J56" s="38">
        <f>ERF((J35)/(2*(J38*J30)^0.5))</f>
        <v>2.7381176615329707E-2</v>
      </c>
      <c r="K56" s="38">
        <f t="shared" ref="K56:T56" si="120">ERF((K35)/(2*(K38*K30)^0.5))</f>
        <v>2.8209420407749727E-3</v>
      </c>
      <c r="L56" s="38">
        <f t="shared" si="120"/>
        <v>1.9947093241847345E-3</v>
      </c>
      <c r="M56" s="38">
        <f t="shared" si="120"/>
        <v>1.6286739086527739E-3</v>
      </c>
      <c r="N56" s="38">
        <f t="shared" si="120"/>
        <v>1.4104732242478817E-3</v>
      </c>
      <c r="O56" s="38">
        <f t="shared" si="120"/>
        <v>1.2615657353576683E-3</v>
      </c>
      <c r="P56" s="38">
        <f t="shared" si="120"/>
        <v>1.1516467650270889E-3</v>
      </c>
      <c r="Q56" s="38">
        <f t="shared" si="120"/>
        <v>1.0662177757878872E-3</v>
      </c>
      <c r="R56" s="38">
        <f t="shared" si="120"/>
        <v>9.9735544127559561E-4</v>
      </c>
      <c r="S56" s="38">
        <f t="shared" si="120"/>
        <v>9.4031575491390488E-4</v>
      </c>
      <c r="T56" s="38">
        <f t="shared" si="120"/>
        <v>8.9206187223015831E-4</v>
      </c>
      <c r="U56" s="38">
        <f>ERF((U35)/(2*(U38*U30)^0.5))</f>
        <v>8.9204347379863245E-3</v>
      </c>
      <c r="V56" s="38">
        <f>ERF((V35)/(2*(V38*V30)^0.5))</f>
        <v>6.3077655990903016E-3</v>
      </c>
      <c r="W56" s="38">
        <f t="shared" ref="W56:CH56" si="121">ERF((W35)/(2*(W38*W30)^0.5))</f>
        <v>5.1502869277362476E-3</v>
      </c>
      <c r="X56" s="38">
        <f t="shared" si="121"/>
        <v>4.4602870597080591E-3</v>
      </c>
      <c r="Y56" s="38">
        <f t="shared" si="121"/>
        <v>3.9894061814816457E-3</v>
      </c>
      <c r="Z56" s="38">
        <f t="shared" si="121"/>
        <v>3.6418154567766483E-3</v>
      </c>
      <c r="AA56" s="38">
        <f t="shared" si="121"/>
        <v>3.3716676219956256E-3</v>
      </c>
      <c r="AB56" s="38">
        <f t="shared" si="121"/>
        <v>3.1539074392224384E-3</v>
      </c>
      <c r="AC56" s="38">
        <f t="shared" si="121"/>
        <v>2.9735333104073999E-3</v>
      </c>
      <c r="AD56" s="38">
        <f t="shared" si="121"/>
        <v>2.8203603304328015E-2</v>
      </c>
      <c r="AE56" s="38">
        <f t="shared" si="121"/>
        <v>1.9945036390476088E-2</v>
      </c>
      <c r="AF56" s="38">
        <f t="shared" si="121"/>
        <v>1.6285619443116406E-2</v>
      </c>
      <c r="AG56" s="38">
        <f t="shared" si="121"/>
        <v>1.410400500127445E-2</v>
      </c>
      <c r="AH56" s="38">
        <f t="shared" si="121"/>
        <v>1.2615136977203435E-2</v>
      </c>
      <c r="AI56" s="38">
        <f t="shared" si="121"/>
        <v>1.1516071784052565E-2</v>
      </c>
      <c r="AJ56" s="38">
        <f t="shared" si="121"/>
        <v>1.0661863612832372E-2</v>
      </c>
      <c r="AK56" s="38">
        <f t="shared" si="121"/>
        <v>9.9732972880759441E-3</v>
      </c>
      <c r="AL56" s="38">
        <f t="shared" si="121"/>
        <v>9.4029420645961714E-3</v>
      </c>
      <c r="AM56" s="38">
        <f t="shared" si="121"/>
        <v>8.9204347379863245E-3</v>
      </c>
      <c r="AN56" s="38">
        <f t="shared" si="121"/>
        <v>1.9945036390476088E-2</v>
      </c>
      <c r="AO56" s="38">
        <f t="shared" si="121"/>
        <v>2.0463063389618792E-2</v>
      </c>
      <c r="AP56" s="38">
        <f t="shared" si="121"/>
        <v>2.1023671026752257E-2</v>
      </c>
      <c r="AQ56" s="38">
        <f t="shared" si="121"/>
        <v>2.163303174336129E-2</v>
      </c>
      <c r="AR56" s="38">
        <f t="shared" si="121"/>
        <v>2.2298647944327364E-2</v>
      </c>
      <c r="AS56" s="38">
        <f t="shared" si="121"/>
        <v>2.3029744678024339E-2</v>
      </c>
      <c r="AT56" s="38">
        <f t="shared" si="121"/>
        <v>2.3837814003919461E-2</v>
      </c>
      <c r="AU56" s="38">
        <f t="shared" si="121"/>
        <v>2.4737385544881245E-2</v>
      </c>
      <c r="AV56" s="38">
        <f t="shared" si="121"/>
        <v>2.5747143400456123E-2</v>
      </c>
      <c r="AW56" s="38">
        <f t="shared" si="121"/>
        <v>2.6891589857170595E-2</v>
      </c>
      <c r="AX56" s="38">
        <f t="shared" si="121"/>
        <v>2.6891589857170595E-2</v>
      </c>
      <c r="AY56" s="38">
        <f t="shared" si="121"/>
        <v>2.7014617205575547E-2</v>
      </c>
      <c r="AZ56" s="38">
        <f t="shared" si="121"/>
        <v>2.7139348679783657E-2</v>
      </c>
      <c r="BA56" s="38">
        <f t="shared" si="121"/>
        <v>2.7265823988069635E-2</v>
      </c>
      <c r="BB56" s="38">
        <f t="shared" si="121"/>
        <v>2.7394084146253675E-2</v>
      </c>
      <c r="BC56" s="38">
        <f t="shared" si="121"/>
        <v>2.7524171533585075E-2</v>
      </c>
      <c r="BD56" s="38">
        <f t="shared" si="121"/>
        <v>2.7656129951572923E-2</v>
      </c>
      <c r="BE56" s="38">
        <f t="shared" si="121"/>
        <v>2.7790004685949506E-2</v>
      </c>
      <c r="BF56" s="38">
        <f t="shared" si="121"/>
        <v>2.7925842571965391E-2</v>
      </c>
      <c r="BG56" s="38">
        <f t="shared" si="121"/>
        <v>2.8063692063230103E-2</v>
      </c>
      <c r="BH56" s="38">
        <f t="shared" si="121"/>
        <v>2.8203603304328015E-2</v>
      </c>
      <c r="BI56" s="38">
        <f t="shared" si="121"/>
        <v>2.7202365822464675E-2</v>
      </c>
      <c r="BJ56" s="38">
        <f t="shared" si="121"/>
        <v>2.7215022009580026E-2</v>
      </c>
      <c r="BK56" s="38">
        <f t="shared" si="121"/>
        <v>2.722769587842111E-2</v>
      </c>
      <c r="BL56" s="38">
        <f t="shared" si="121"/>
        <v>2.7240387470197663E-2</v>
      </c>
      <c r="BM56" s="38">
        <f t="shared" si="121"/>
        <v>2.7253096826254014E-2</v>
      </c>
      <c r="BN56" s="38">
        <f t="shared" si="121"/>
        <v>2.7265823988069635E-2</v>
      </c>
      <c r="BO56" s="38">
        <f t="shared" si="121"/>
        <v>2.7278568997259729E-2</v>
      </c>
      <c r="BP56" s="38">
        <f t="shared" si="121"/>
        <v>2.7291331895575793E-2</v>
      </c>
      <c r="BQ56" s="38">
        <f t="shared" si="121"/>
        <v>2.7304112724906196E-2</v>
      </c>
      <c r="BR56" s="38">
        <f t="shared" si="121"/>
        <v>2.7316911527276739E-2</v>
      </c>
      <c r="BS56" s="38">
        <f t="shared" si="121"/>
        <v>2.7329728344851277E-2</v>
      </c>
      <c r="BT56" s="38">
        <f t="shared" si="121"/>
        <v>2.7342563219932243E-2</v>
      </c>
      <c r="BU56" s="38">
        <f t="shared" si="121"/>
        <v>2.7355416194961291E-2</v>
      </c>
      <c r="BV56" s="38">
        <f t="shared" si="121"/>
        <v>2.7368287312519841E-2</v>
      </c>
      <c r="BW56" s="38">
        <f t="shared" si="121"/>
        <v>2.7381176615329707E-2</v>
      </c>
      <c r="BX56" s="38">
        <f t="shared" si="121"/>
        <v>2.7394084146253675E-2</v>
      </c>
      <c r="BY56" s="38">
        <f t="shared" si="121"/>
        <v>2.740700994829609E-2</v>
      </c>
      <c r="BZ56" s="38">
        <f t="shared" si="121"/>
        <v>2.7419954064603496E-2</v>
      </c>
      <c r="CA56" s="38">
        <f t="shared" si="121"/>
        <v>2.7432916538465187E-2</v>
      </c>
      <c r="CB56" s="38">
        <f t="shared" si="121"/>
        <v>2.7445897413313859E-2</v>
      </c>
      <c r="CC56" s="38">
        <f t="shared" si="121"/>
        <v>2.7458896732726217E-2</v>
      </c>
      <c r="CD56" s="38">
        <f t="shared" si="121"/>
        <v>2.7381176615329707E-2</v>
      </c>
      <c r="CE56" s="38">
        <f t="shared" si="121"/>
        <v>0.73644752271702729</v>
      </c>
      <c r="CF56" s="38">
        <f t="shared" si="121"/>
        <v>0.27632639016823701</v>
      </c>
      <c r="CG56" s="38">
        <f t="shared" si="121"/>
        <v>0.1974126513658474</v>
      </c>
      <c r="CH56" s="38">
        <f t="shared" si="121"/>
        <v>0.1403162048013338</v>
      </c>
      <c r="CI56" s="38">
        <f t="shared" ref="CI56:DW56" si="122">ERF((CI35)/(2*(CI38*CI30)^0.5))</f>
        <v>0.1147660855267984</v>
      </c>
      <c r="CJ56" s="38">
        <f t="shared" si="122"/>
        <v>9.9476449660225785E-2</v>
      </c>
      <c r="CK56" s="38">
        <f t="shared" si="122"/>
        <v>8.9020707489366038E-2</v>
      </c>
      <c r="CL56" s="38">
        <f t="shared" si="122"/>
        <v>6.3012668028519375E-2</v>
      </c>
      <c r="CM56" s="38">
        <f t="shared" si="122"/>
        <v>5.1467483149355737E-2</v>
      </c>
      <c r="CN56" s="38">
        <f t="shared" si="122"/>
        <v>4.4579883006436401E-2</v>
      </c>
      <c r="CO56" s="38">
        <f t="shared" si="122"/>
        <v>3.9877611676744924E-2</v>
      </c>
      <c r="CP56" s="38">
        <f t="shared" si="122"/>
        <v>3.6405639733927311E-2</v>
      </c>
      <c r="CQ56" s="38">
        <f t="shared" si="122"/>
        <v>3.3706744499615533E-2</v>
      </c>
      <c r="CR56" s="38">
        <f t="shared" si="122"/>
        <v>3.1530945127879552E-2</v>
      </c>
      <c r="CS56" s="38">
        <f t="shared" si="122"/>
        <v>2.9728520174748828E-2</v>
      </c>
      <c r="CT56" s="38">
        <f t="shared" si="122"/>
        <v>2.8203603304328015E-2</v>
      </c>
      <c r="CU56" s="38">
        <f t="shared" si="122"/>
        <v>2.6891589857170595E-2</v>
      </c>
      <c r="CV56" s="38">
        <f t="shared" si="122"/>
        <v>2.5747143400456123E-2</v>
      </c>
      <c r="CW56" s="38">
        <f t="shared" si="122"/>
        <v>2.4737385544881245E-2</v>
      </c>
      <c r="CX56" s="38">
        <f t="shared" si="122"/>
        <v>2.3837814003919461E-2</v>
      </c>
      <c r="CY56" s="38">
        <f t="shared" si="122"/>
        <v>2.3029744678024339E-2</v>
      </c>
      <c r="CZ56" s="38">
        <f t="shared" si="122"/>
        <v>2.2298647944327364E-2</v>
      </c>
      <c r="DA56" s="38">
        <f t="shared" si="122"/>
        <v>2.163303174336129E-2</v>
      </c>
      <c r="DB56" s="38">
        <f t="shared" si="122"/>
        <v>2.1023671026752257E-2</v>
      </c>
      <c r="DC56" s="38">
        <f t="shared" si="122"/>
        <v>2.0463063389618792E-2</v>
      </c>
      <c r="DD56" s="38">
        <f t="shared" si="122"/>
        <v>1.9945036390476088E-2</v>
      </c>
      <c r="DE56" s="38">
        <f t="shared" si="122"/>
        <v>2.6891589857170595E-2</v>
      </c>
      <c r="DF56" s="38">
        <f t="shared" si="122"/>
        <v>2.6891589857170595E-2</v>
      </c>
      <c r="DG56" s="38">
        <f t="shared" si="122"/>
        <v>2.6891589857170595E-2</v>
      </c>
      <c r="DH56" s="38">
        <f t="shared" si="122"/>
        <v>2.6891589857170595E-2</v>
      </c>
      <c r="DI56" s="38">
        <f t="shared" si="122"/>
        <v>2.6891589857170595E-2</v>
      </c>
      <c r="DJ56" s="38">
        <f t="shared" si="122"/>
        <v>2.6891589857170595E-2</v>
      </c>
      <c r="DK56" s="38">
        <f t="shared" si="122"/>
        <v>2.6891589857170595E-2</v>
      </c>
      <c r="DL56" s="38">
        <f t="shared" si="122"/>
        <v>2.6891589857170595E-2</v>
      </c>
      <c r="DM56" s="38">
        <f t="shared" si="122"/>
        <v>2.6891589857170595E-2</v>
      </c>
      <c r="DN56" s="38">
        <f t="shared" si="122"/>
        <v>2.6891589857170595E-2</v>
      </c>
      <c r="DO56" s="38">
        <f t="shared" si="122"/>
        <v>2.6891589857170595E-2</v>
      </c>
      <c r="DP56" s="38">
        <f t="shared" si="122"/>
        <v>2.6891589857170595E-2</v>
      </c>
      <c r="DQ56" s="38">
        <f t="shared" si="122"/>
        <v>2.6891589857170595E-2</v>
      </c>
      <c r="DR56" s="38">
        <f t="shared" si="122"/>
        <v>2.6891589857170595E-2</v>
      </c>
      <c r="DS56" s="38">
        <f t="shared" si="122"/>
        <v>2.6891589857170595E-2</v>
      </c>
      <c r="DT56" s="38">
        <f t="shared" si="122"/>
        <v>2.6891589857170595E-2</v>
      </c>
      <c r="DU56" s="38">
        <f t="shared" si="122"/>
        <v>2.6891589857170595E-2</v>
      </c>
      <c r="DV56" s="38">
        <f t="shared" si="122"/>
        <v>2.6891589857170595E-2</v>
      </c>
      <c r="DW56" s="38">
        <f t="shared" si="122"/>
        <v>2.6891589857170595E-2</v>
      </c>
    </row>
  </sheetData>
  <mergeCells count="32">
    <mergeCell ref="C55:E55"/>
    <mergeCell ref="C56:E56"/>
    <mergeCell ref="C49:E49"/>
    <mergeCell ref="C50:E50"/>
    <mergeCell ref="C51:E51"/>
    <mergeCell ref="C52:E52"/>
    <mergeCell ref="C53:E53"/>
    <mergeCell ref="C54:E54"/>
    <mergeCell ref="C48:E48"/>
    <mergeCell ref="C37:E37"/>
    <mergeCell ref="C38:E38"/>
    <mergeCell ref="C39:E39"/>
    <mergeCell ref="C40:E40"/>
    <mergeCell ref="C41:E41"/>
    <mergeCell ref="C42:E42"/>
    <mergeCell ref="C43:E43"/>
    <mergeCell ref="C44:E44"/>
    <mergeCell ref="C45:E45"/>
    <mergeCell ref="C46:E46"/>
    <mergeCell ref="C47:E47"/>
    <mergeCell ref="C36:E36"/>
    <mergeCell ref="E23:F23"/>
    <mergeCell ref="C26:E26"/>
    <mergeCell ref="C27:E27"/>
    <mergeCell ref="C28:E28"/>
    <mergeCell ref="C29:E29"/>
    <mergeCell ref="C30:E30"/>
    <mergeCell ref="C31:E31"/>
    <mergeCell ref="C32:E32"/>
    <mergeCell ref="C33:E33"/>
    <mergeCell ref="C34:E34"/>
    <mergeCell ref="C35:E35"/>
  </mergeCells>
  <phoneticPr fontId="2"/>
  <conditionalFormatting sqref="G29">
    <cfRule type="expression" dxfId="314" priority="15">
      <formula>$A$29&gt;0</formula>
    </cfRule>
  </conditionalFormatting>
  <conditionalFormatting sqref="G30">
    <cfRule type="expression" dxfId="313" priority="14">
      <formula>A30&gt;0</formula>
    </cfRule>
  </conditionalFormatting>
  <conditionalFormatting sqref="G42">
    <cfRule type="expression" dxfId="312" priority="13">
      <formula>$A42&gt;0</formula>
    </cfRule>
  </conditionalFormatting>
  <conditionalFormatting sqref="G44">
    <cfRule type="expression" dxfId="311" priority="12">
      <formula>$A$44&gt;0</formula>
    </cfRule>
  </conditionalFormatting>
  <conditionalFormatting sqref="G45">
    <cfRule type="expression" dxfId="310" priority="11">
      <formula>$A$45&gt;0</formula>
    </cfRule>
  </conditionalFormatting>
  <conditionalFormatting sqref="G46">
    <cfRule type="expression" dxfId="309" priority="10">
      <formula>$A$46&gt;0</formula>
    </cfRule>
  </conditionalFormatting>
  <conditionalFormatting sqref="G34">
    <cfRule type="expression" dxfId="308" priority="9">
      <formula>$A$34&gt;0</formula>
    </cfRule>
  </conditionalFormatting>
  <conditionalFormatting sqref="H36 G35:G38">
    <cfRule type="expression" dxfId="307" priority="8">
      <formula>$A$35&gt;0</formula>
    </cfRule>
  </conditionalFormatting>
  <conditionalFormatting sqref="G33">
    <cfRule type="expression" dxfId="306" priority="7">
      <formula>$A$33&gt;0</formula>
    </cfRule>
  </conditionalFormatting>
  <conditionalFormatting sqref="G40:G41">
    <cfRule type="expression" dxfId="305" priority="6">
      <formula>$A$40&gt;0</formula>
    </cfRule>
  </conditionalFormatting>
  <conditionalFormatting sqref="G41">
    <cfRule type="expression" dxfId="304" priority="5">
      <formula>$A$41&gt;0</formula>
    </cfRule>
  </conditionalFormatting>
  <conditionalFormatting sqref="G39">
    <cfRule type="expression" dxfId="303" priority="4">
      <formula>$A$39&gt;0</formula>
    </cfRule>
  </conditionalFormatting>
  <conditionalFormatting sqref="G51">
    <cfRule type="expression" dxfId="302" priority="3">
      <formula>$A$51&gt;0</formula>
    </cfRule>
  </conditionalFormatting>
  <conditionalFormatting sqref="G43">
    <cfRule type="expression" dxfId="301" priority="2">
      <formula>$A$40&gt;0</formula>
    </cfRule>
  </conditionalFormatting>
  <conditionalFormatting sqref="G43">
    <cfRule type="expression" dxfId="300" priority="1">
      <formula>$A$41&gt;0</formula>
    </cfRule>
  </conditionalFormatting>
  <pageMargins left="0.7" right="0.7" top="0.75" bottom="0.75" header="0.3" footer="0.3"/>
  <pageSetup paperSize="9" orientation="portrait" horizontalDpi="300" verticalDpi="300" r:id="rId1"/>
  <drawing r:id="rId2"/>
  <legacyDrawing r:id="rId3"/>
  <oleObjects>
    <mc:AlternateContent xmlns:mc="http://schemas.openxmlformats.org/markup-compatibility/2006">
      <mc:Choice Requires="x14">
        <oleObject progId="Equation.3" shapeId="17409" r:id="rId4">
          <objectPr defaultSize="0" autoPict="0" r:id="rId5">
            <anchor moveWithCells="1" sizeWithCells="1">
              <from>
                <xdr:col>2</xdr:col>
                <xdr:colOff>107950</xdr:colOff>
                <xdr:row>52</xdr:row>
                <xdr:rowOff>57150</xdr:rowOff>
              </from>
              <to>
                <xdr:col>4</xdr:col>
                <xdr:colOff>781050</xdr:colOff>
                <xdr:row>53</xdr:row>
                <xdr:rowOff>0</xdr:rowOff>
              </to>
            </anchor>
          </objectPr>
        </oleObject>
      </mc:Choice>
      <mc:Fallback>
        <oleObject progId="Equation.3" shapeId="17409" r:id="rId4"/>
      </mc:Fallback>
    </mc:AlternateContent>
    <mc:AlternateContent xmlns:mc="http://schemas.openxmlformats.org/markup-compatibility/2006">
      <mc:Choice Requires="x14">
        <oleObject progId="Equation.3" shapeId="17410" r:id="rId6">
          <objectPr defaultSize="0" autoPict="0" r:id="rId7">
            <anchor moveWithCells="1" sizeWithCells="1">
              <from>
                <xdr:col>1</xdr:col>
                <xdr:colOff>1003300</xdr:colOff>
                <xdr:row>53</xdr:row>
                <xdr:rowOff>38100</xdr:rowOff>
              </from>
              <to>
                <xdr:col>5</xdr:col>
                <xdr:colOff>0</xdr:colOff>
                <xdr:row>54</xdr:row>
                <xdr:rowOff>0</xdr:rowOff>
              </to>
            </anchor>
          </objectPr>
        </oleObject>
      </mc:Choice>
      <mc:Fallback>
        <oleObject progId="Equation.3" shapeId="17410" r:id="rId6"/>
      </mc:Fallback>
    </mc:AlternateContent>
    <mc:AlternateContent xmlns:mc="http://schemas.openxmlformats.org/markup-compatibility/2006">
      <mc:Choice Requires="x14">
        <oleObject progId="Equation.3" shapeId="17411" r:id="rId8">
          <objectPr defaultSize="0" autoPict="0" r:id="rId9">
            <anchor moveWithCells="1" sizeWithCells="1">
              <from>
                <xdr:col>2</xdr:col>
                <xdr:colOff>95250</xdr:colOff>
                <xdr:row>51</xdr:row>
                <xdr:rowOff>19050</xdr:rowOff>
              </from>
              <to>
                <xdr:col>4</xdr:col>
                <xdr:colOff>584200</xdr:colOff>
                <xdr:row>51</xdr:row>
                <xdr:rowOff>438150</xdr:rowOff>
              </to>
            </anchor>
          </objectPr>
        </oleObject>
      </mc:Choice>
      <mc:Fallback>
        <oleObject progId="Equation.3" shapeId="17411" r:id="rId8"/>
      </mc:Fallback>
    </mc:AlternateContent>
    <mc:AlternateContent xmlns:mc="http://schemas.openxmlformats.org/markup-compatibility/2006">
      <mc:Choice Requires="x14">
        <oleObject progId="Equation.3" shapeId="17412" r:id="rId10">
          <objectPr defaultSize="0" autoPict="0" r:id="rId11">
            <anchor>
              <from>
                <xdr:col>0</xdr:col>
                <xdr:colOff>469900</xdr:colOff>
                <xdr:row>4</xdr:row>
                <xdr:rowOff>76200</xdr:rowOff>
              </from>
              <to>
                <xdr:col>4</xdr:col>
                <xdr:colOff>527050</xdr:colOff>
                <xdr:row>8</xdr:row>
                <xdr:rowOff>12700</xdr:rowOff>
              </to>
            </anchor>
          </objectPr>
        </oleObject>
      </mc:Choice>
      <mc:Fallback>
        <oleObject progId="Equation.3" shapeId="17412" r:id="rId10"/>
      </mc:Fallback>
    </mc:AlternateContent>
    <mc:AlternateContent xmlns:mc="http://schemas.openxmlformats.org/markup-compatibility/2006">
      <mc:Choice Requires="x14">
        <oleObject progId="Equation.3" shapeId="17413" r:id="rId12">
          <objectPr defaultSize="0" autoPict="0" r:id="rId13">
            <anchor>
              <from>
                <xdr:col>10</xdr:col>
                <xdr:colOff>0</xdr:colOff>
                <xdr:row>4</xdr:row>
                <xdr:rowOff>57150</xdr:rowOff>
              </from>
              <to>
                <xdr:col>13</xdr:col>
                <xdr:colOff>127000</xdr:colOff>
                <xdr:row>7</xdr:row>
                <xdr:rowOff>146050</xdr:rowOff>
              </to>
            </anchor>
          </objectPr>
        </oleObject>
      </mc:Choice>
      <mc:Fallback>
        <oleObject progId="Equation.3" shapeId="17413" r:id="rId12"/>
      </mc:Fallback>
    </mc:AlternateContent>
    <mc:AlternateContent xmlns:mc="http://schemas.openxmlformats.org/markup-compatibility/2006">
      <mc:Choice Requires="x14">
        <oleObject progId="Equation.3" shapeId="17414" r:id="rId14">
          <objectPr defaultSize="0" autoPict="0" r:id="rId15">
            <anchor>
              <from>
                <xdr:col>4</xdr:col>
                <xdr:colOff>565150</xdr:colOff>
                <xdr:row>4</xdr:row>
                <xdr:rowOff>38100</xdr:rowOff>
              </from>
              <to>
                <xdr:col>9</xdr:col>
                <xdr:colOff>641350</xdr:colOff>
                <xdr:row>8</xdr:row>
                <xdr:rowOff>50800</xdr:rowOff>
              </to>
            </anchor>
          </objectPr>
        </oleObject>
      </mc:Choice>
      <mc:Fallback>
        <oleObject progId="Equation.3" shapeId="17414" r:id="rId14"/>
      </mc:Fallback>
    </mc:AlternateContent>
    <mc:AlternateContent xmlns:mc="http://schemas.openxmlformats.org/markup-compatibility/2006">
      <mc:Choice Requires="x14">
        <oleObject progId="Equation.3" shapeId="17415" r:id="rId16">
          <objectPr defaultSize="0" autoPict="0" r:id="rId17">
            <anchor>
              <from>
                <xdr:col>2</xdr:col>
                <xdr:colOff>57150</xdr:colOff>
                <xdr:row>54</xdr:row>
                <xdr:rowOff>12700</xdr:rowOff>
              </from>
              <to>
                <xdr:col>4</xdr:col>
                <xdr:colOff>717550</xdr:colOff>
                <xdr:row>54</xdr:row>
                <xdr:rowOff>450850</xdr:rowOff>
              </to>
            </anchor>
          </objectPr>
        </oleObject>
      </mc:Choice>
      <mc:Fallback>
        <oleObject progId="Equation.3" shapeId="17415" r:id="rId16"/>
      </mc:Fallback>
    </mc:AlternateContent>
  </oleObjec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pageSetUpPr fitToPage="1"/>
  </sheetPr>
  <dimension ref="A1:AA67"/>
  <sheetViews>
    <sheetView showGridLines="0" showRowColHeaders="0" zoomScaleNormal="100" zoomScaleSheetLayoutView="106" workbookViewId="0">
      <selection activeCell="G25" sqref="G25:G26"/>
    </sheetView>
  </sheetViews>
  <sheetFormatPr defaultColWidth="8.7265625" defaultRowHeight="13" x14ac:dyDescent="0.2"/>
  <cols>
    <col min="1" max="2" width="1.6328125" style="94" customWidth="1"/>
    <col min="3" max="3" width="10.6328125" style="94" customWidth="1"/>
    <col min="4" max="4" width="13.36328125" style="94" customWidth="1"/>
    <col min="5" max="5" width="12.6328125" style="94" customWidth="1"/>
    <col min="6" max="6" width="4.6328125" style="94" customWidth="1"/>
    <col min="7" max="7" width="12.453125" style="94" customWidth="1"/>
    <col min="8" max="8" width="6.90625" style="94" customWidth="1"/>
    <col min="9" max="10" width="8.6328125" style="94" customWidth="1"/>
    <col min="11" max="11" width="8.7265625" style="94"/>
    <col min="12" max="12" width="3.6328125" style="94" customWidth="1"/>
    <col min="13" max="14" width="2.6328125" style="94" customWidth="1"/>
    <col min="15" max="15" width="16.6328125" style="94" customWidth="1"/>
    <col min="16" max="16" width="5.08984375" style="94" customWidth="1"/>
    <col min="17" max="17" width="8.7265625" style="94"/>
    <col min="18" max="18" width="8" style="94" customWidth="1"/>
    <col min="19" max="19" width="2.6328125" style="94" customWidth="1"/>
    <col min="20" max="20" width="1.6328125" style="94" customWidth="1"/>
    <col min="21" max="21" width="9" style="94" customWidth="1"/>
    <col min="22" max="22" width="12.08984375" style="94" hidden="1" customWidth="1"/>
    <col min="23" max="23" width="16.7265625" style="94" hidden="1" customWidth="1"/>
    <col min="24" max="24" width="10.08984375" style="94" hidden="1" customWidth="1"/>
    <col min="25" max="26" width="26.26953125" style="94" hidden="1" customWidth="1"/>
    <col min="27" max="27" width="8.7265625" style="94" customWidth="1"/>
    <col min="28" max="16384" width="8.7265625" style="94"/>
  </cols>
  <sheetData>
    <row r="1" spans="1:27" ht="13.5" thickBot="1" x14ac:dyDescent="0.25">
      <c r="A1" s="157"/>
      <c r="B1" s="157"/>
      <c r="C1" s="157"/>
      <c r="D1" s="157"/>
      <c r="E1" s="157"/>
      <c r="F1" s="157"/>
      <c r="G1" s="157"/>
      <c r="H1" s="157"/>
      <c r="I1" s="157"/>
      <c r="J1" s="157"/>
      <c r="K1" s="157"/>
      <c r="L1" s="157"/>
      <c r="M1" s="157"/>
      <c r="N1" s="157"/>
      <c r="O1" s="157"/>
      <c r="P1" s="157"/>
      <c r="Q1" s="157"/>
      <c r="R1" s="157"/>
      <c r="S1" s="157"/>
      <c r="T1" s="192" t="str">
        <f>'入力シート (複数物質)'!Z1</f>
        <v xml:space="preserve">地下水汚染が到達し得る距離の計算ツール　Ver 1.0  </v>
      </c>
      <c r="U1" s="6"/>
    </row>
    <row r="2" spans="1:27" x14ac:dyDescent="0.2">
      <c r="A2" s="193"/>
      <c r="B2" s="128"/>
      <c r="C2" s="128"/>
      <c r="D2" s="388" t="s">
        <v>280</v>
      </c>
      <c r="E2" s="388"/>
      <c r="F2" s="388"/>
      <c r="G2" s="388"/>
      <c r="H2" s="388"/>
      <c r="I2" s="128"/>
      <c r="J2" s="128"/>
      <c r="K2" s="128"/>
      <c r="L2" s="128"/>
      <c r="M2" s="128"/>
      <c r="N2" s="128"/>
      <c r="O2" s="128"/>
      <c r="P2" s="128"/>
      <c r="Q2" s="128"/>
      <c r="R2" s="128"/>
      <c r="S2" s="128"/>
      <c r="T2" s="179"/>
    </row>
    <row r="3" spans="1:27" ht="13.5" customHeight="1" x14ac:dyDescent="0.2">
      <c r="A3" s="193"/>
      <c r="B3" s="128"/>
      <c r="C3" s="129"/>
      <c r="D3" s="388"/>
      <c r="E3" s="388"/>
      <c r="F3" s="388"/>
      <c r="G3" s="388"/>
      <c r="H3" s="388"/>
      <c r="I3" s="130"/>
      <c r="J3" s="130"/>
      <c r="K3" s="130"/>
      <c r="L3" s="130"/>
      <c r="M3" s="129"/>
      <c r="N3" s="128"/>
      <c r="O3" s="128"/>
      <c r="P3" s="128"/>
      <c r="Q3" s="128"/>
      <c r="R3" s="128"/>
      <c r="S3" s="128"/>
      <c r="T3" s="180"/>
      <c r="V3" s="95" t="s">
        <v>124</v>
      </c>
      <c r="W3" s="246">
        <f>G25</f>
        <v>200</v>
      </c>
      <c r="X3" s="94" t="s">
        <v>125</v>
      </c>
    </row>
    <row r="4" spans="1:27" ht="20.149999999999999" customHeight="1" thickBot="1" x14ac:dyDescent="0.25">
      <c r="A4" s="193"/>
      <c r="B4" s="128"/>
      <c r="C4" s="200" t="s">
        <v>244</v>
      </c>
      <c r="D4" s="158"/>
      <c r="E4" s="158"/>
      <c r="F4" s="158"/>
      <c r="G4" s="158"/>
      <c r="H4" s="158"/>
      <c r="I4" s="158"/>
      <c r="J4" s="158"/>
      <c r="K4" s="158"/>
      <c r="L4" s="159"/>
      <c r="M4" s="129"/>
      <c r="N4" s="131" t="s">
        <v>261</v>
      </c>
      <c r="O4" s="128"/>
      <c r="P4" s="128"/>
      <c r="Q4" s="128"/>
      <c r="R4" s="128"/>
      <c r="S4" s="128"/>
      <c r="T4" s="180"/>
      <c r="V4" s="210" t="s">
        <v>182</v>
      </c>
      <c r="W4"/>
      <c r="X4" s="211" t="s">
        <v>20</v>
      </c>
      <c r="Y4" s="211"/>
      <c r="Z4" s="211"/>
    </row>
    <row r="5" spans="1:27" ht="19.5" customHeight="1" thickBot="1" x14ac:dyDescent="0.25">
      <c r="A5" s="193"/>
      <c r="B5" s="128"/>
      <c r="C5" s="160" t="s">
        <v>158</v>
      </c>
      <c r="D5" s="132"/>
      <c r="E5" s="106"/>
      <c r="F5" s="133"/>
      <c r="G5" s="133"/>
      <c r="H5" s="133"/>
      <c r="I5" s="133"/>
      <c r="J5" s="133"/>
      <c r="K5" s="133"/>
      <c r="L5" s="161"/>
      <c r="M5" s="129"/>
      <c r="N5" s="134"/>
      <c r="O5" s="181"/>
      <c r="P5" s="181"/>
      <c r="Q5" s="181"/>
      <c r="R5" s="181"/>
      <c r="S5" s="182"/>
      <c r="T5" s="180"/>
      <c r="V5" s="212">
        <f>VLOOKUP(G15,W38:X42,2,FALSE)</f>
        <v>3</v>
      </c>
      <c r="W5"/>
      <c r="X5" s="212">
        <f>VLOOKUP(G13,Y38:Z67,2,FALSE)</f>
        <v>108</v>
      </c>
      <c r="Y5" s="211"/>
      <c r="Z5" s="211"/>
    </row>
    <row r="6" spans="1:27" ht="19.5" customHeight="1" thickBot="1" x14ac:dyDescent="0.25">
      <c r="A6" s="193"/>
      <c r="B6" s="128"/>
      <c r="C6" s="162" t="s">
        <v>159</v>
      </c>
      <c r="D6" s="132"/>
      <c r="E6" s="107"/>
      <c r="F6" s="133"/>
      <c r="G6" s="133"/>
      <c r="H6" s="133"/>
      <c r="I6" s="133"/>
      <c r="J6" s="133"/>
      <c r="K6" s="133"/>
      <c r="L6" s="161"/>
      <c r="M6" s="129"/>
      <c r="N6" s="135" t="s">
        <v>155</v>
      </c>
      <c r="O6" s="111" t="s">
        <v>161</v>
      </c>
      <c r="P6" s="112"/>
      <c r="Q6" s="183"/>
      <c r="R6" s="183"/>
      <c r="S6" s="184"/>
      <c r="T6" s="180"/>
      <c r="V6" s="236">
        <v>1</v>
      </c>
      <c r="W6" s="237" t="s">
        <v>183</v>
      </c>
      <c r="X6" s="249">
        <v>1</v>
      </c>
      <c r="Y6" s="213" t="s">
        <v>184</v>
      </c>
      <c r="Z6" s="214"/>
    </row>
    <row r="7" spans="1:27" ht="19.5" customHeight="1" thickBot="1" x14ac:dyDescent="0.25">
      <c r="A7" s="193"/>
      <c r="B7" s="128"/>
      <c r="C7" s="162" t="s">
        <v>160</v>
      </c>
      <c r="D7" s="132"/>
      <c r="E7" s="108"/>
      <c r="F7" s="133"/>
      <c r="G7" s="133"/>
      <c r="H7" s="133"/>
      <c r="I7" s="133"/>
      <c r="J7" s="133"/>
      <c r="K7" s="133"/>
      <c r="L7" s="161"/>
      <c r="M7" s="129"/>
      <c r="N7" s="135"/>
      <c r="O7" s="113" t="s">
        <v>17</v>
      </c>
      <c r="P7" s="113" t="s">
        <v>9</v>
      </c>
      <c r="Q7" s="113" t="s">
        <v>18</v>
      </c>
      <c r="R7" s="113" t="s">
        <v>5</v>
      </c>
      <c r="S7" s="185"/>
      <c r="T7" s="180"/>
      <c r="V7" s="238">
        <v>2</v>
      </c>
      <c r="W7" s="231" t="s">
        <v>185</v>
      </c>
      <c r="X7" s="250">
        <v>2</v>
      </c>
      <c r="Y7" s="216" t="s">
        <v>186</v>
      </c>
      <c r="Z7" s="214"/>
    </row>
    <row r="8" spans="1:27" ht="19.5" customHeight="1" thickBot="1" x14ac:dyDescent="0.25">
      <c r="A8" s="193"/>
      <c r="B8" s="128"/>
      <c r="C8" s="162" t="s">
        <v>240</v>
      </c>
      <c r="D8" s="132"/>
      <c r="E8" s="403"/>
      <c r="F8" s="404"/>
      <c r="G8" s="404"/>
      <c r="H8" s="404"/>
      <c r="I8" s="404"/>
      <c r="J8" s="404"/>
      <c r="K8" s="405"/>
      <c r="L8" s="163"/>
      <c r="M8" s="129"/>
      <c r="N8" s="135"/>
      <c r="O8" s="114" t="s">
        <v>30</v>
      </c>
      <c r="P8" s="115" t="s">
        <v>21</v>
      </c>
      <c r="Q8" s="115">
        <f>VLOOKUP($X$5,'パラメーター 一覧表'!$A$20:$F$49,3)</f>
        <v>10</v>
      </c>
      <c r="R8" s="115" t="s">
        <v>19</v>
      </c>
      <c r="S8" s="184"/>
      <c r="T8" s="180"/>
      <c r="V8" s="239">
        <v>3</v>
      </c>
      <c r="W8" s="231" t="s">
        <v>187</v>
      </c>
      <c r="X8" s="250">
        <v>3</v>
      </c>
      <c r="Y8" s="216" t="s">
        <v>188</v>
      </c>
      <c r="Z8" s="214"/>
    </row>
    <row r="9" spans="1:27" ht="19.5" customHeight="1" thickBot="1" x14ac:dyDescent="0.25">
      <c r="A9" s="193"/>
      <c r="B9" s="128"/>
      <c r="C9" s="162" t="s">
        <v>238</v>
      </c>
      <c r="D9" s="132"/>
      <c r="E9" s="247"/>
      <c r="F9" s="110" t="s">
        <v>242</v>
      </c>
      <c r="G9" s="136"/>
      <c r="H9" s="136"/>
      <c r="I9" s="136"/>
      <c r="J9" s="136"/>
      <c r="K9" s="136"/>
      <c r="L9" s="164"/>
      <c r="M9" s="129"/>
      <c r="N9" s="135"/>
      <c r="O9" s="114" t="s">
        <v>23</v>
      </c>
      <c r="P9" s="115" t="s">
        <v>22</v>
      </c>
      <c r="Q9" s="115">
        <f>VLOOKUP($X$5,'パラメーター 一覧表'!$A$20:$F$49,4)</f>
        <v>100</v>
      </c>
      <c r="R9" s="115" t="s">
        <v>29</v>
      </c>
      <c r="S9" s="184"/>
      <c r="T9" s="180"/>
      <c r="V9" s="240">
        <v>4</v>
      </c>
      <c r="W9" s="231" t="s">
        <v>248</v>
      </c>
      <c r="X9" s="251">
        <v>101</v>
      </c>
      <c r="Y9" s="218" t="s">
        <v>189</v>
      </c>
      <c r="Z9" s="219"/>
    </row>
    <row r="10" spans="1:27" ht="19.5" customHeight="1" thickBot="1" x14ac:dyDescent="0.25">
      <c r="A10" s="193"/>
      <c r="B10" s="128"/>
      <c r="C10" s="174"/>
      <c r="D10" s="175"/>
      <c r="E10" s="175"/>
      <c r="F10" s="175"/>
      <c r="G10" s="175"/>
      <c r="H10" s="175"/>
      <c r="I10" s="176"/>
      <c r="J10" s="177"/>
      <c r="K10" s="175"/>
      <c r="L10" s="178"/>
      <c r="M10" s="129"/>
      <c r="N10" s="135"/>
      <c r="O10" s="114" t="s">
        <v>24</v>
      </c>
      <c r="P10" s="115" t="s">
        <v>27</v>
      </c>
      <c r="Q10" s="115">
        <f>IF(VLOOKUP($X$5,'パラメーター 一覧表'!$A$20:$J$49,5)=0,Q11*Q24,VLOOKUP($X$5,'パラメーター 一覧表'!$A$20:$J$49,5))</f>
        <v>8.1000000000000003E-2</v>
      </c>
      <c r="R10" s="115" t="s">
        <v>28</v>
      </c>
      <c r="S10" s="184"/>
      <c r="T10" s="180"/>
      <c r="V10" s="241">
        <v>5</v>
      </c>
      <c r="W10" s="242" t="s">
        <v>249</v>
      </c>
      <c r="X10" s="251">
        <v>102</v>
      </c>
      <c r="Y10" s="218" t="s">
        <v>211</v>
      </c>
      <c r="Z10" s="219"/>
    </row>
    <row r="11" spans="1:27" ht="19.5" customHeight="1" x14ac:dyDescent="0.2">
      <c r="A11" s="193"/>
      <c r="B11" s="128"/>
      <c r="C11" s="208"/>
      <c r="D11" s="208"/>
      <c r="E11" s="208"/>
      <c r="F11" s="208"/>
      <c r="G11" s="208"/>
      <c r="H11" s="208"/>
      <c r="I11" s="209"/>
      <c r="J11" s="209"/>
      <c r="K11" s="208"/>
      <c r="L11" s="208"/>
      <c r="M11" s="129"/>
      <c r="N11" s="135"/>
      <c r="O11" s="114" t="s">
        <v>39</v>
      </c>
      <c r="P11" s="115" t="s">
        <v>35</v>
      </c>
      <c r="Q11" s="115">
        <f>VLOOKUP($X$5,'パラメーター 一覧表'!$A$20:$H$49,7)</f>
        <v>81</v>
      </c>
      <c r="R11" s="115" t="s">
        <v>28</v>
      </c>
      <c r="S11" s="184"/>
      <c r="T11" s="180"/>
      <c r="V11" s="220"/>
      <c r="W11" s="66"/>
      <c r="X11" s="217">
        <v>103</v>
      </c>
      <c r="Y11" s="218" t="s">
        <v>190</v>
      </c>
      <c r="Z11" s="219"/>
    </row>
    <row r="12" spans="1:27" ht="19.5" customHeight="1" thickBot="1" x14ac:dyDescent="0.25">
      <c r="A12" s="193"/>
      <c r="B12" s="128"/>
      <c r="C12" s="200" t="s">
        <v>122</v>
      </c>
      <c r="D12" s="201"/>
      <c r="E12" s="201"/>
      <c r="F12" s="201"/>
      <c r="G12" s="202" t="s">
        <v>241</v>
      </c>
      <c r="H12" s="203"/>
      <c r="I12" s="204"/>
      <c r="J12" s="205"/>
      <c r="K12" s="206"/>
      <c r="L12" s="207"/>
      <c r="M12" s="140"/>
      <c r="N12" s="135"/>
      <c r="O12" s="114" t="s">
        <v>25</v>
      </c>
      <c r="P12" s="115" t="s">
        <v>163</v>
      </c>
      <c r="Q12" s="115">
        <f>VLOOKUP($X$5,'パラメーター 一覧表'!$A$20:$F$49,6)</f>
        <v>2</v>
      </c>
      <c r="R12" s="115" t="s">
        <v>26</v>
      </c>
      <c r="S12" s="184"/>
      <c r="T12" s="180"/>
      <c r="V12"/>
      <c r="W12"/>
      <c r="X12" s="217">
        <v>104</v>
      </c>
      <c r="Y12" s="218" t="s">
        <v>207</v>
      </c>
      <c r="Z12" s="219"/>
    </row>
    <row r="13" spans="1:27" ht="19.5" customHeight="1" thickBot="1" x14ac:dyDescent="0.25">
      <c r="A13" s="193"/>
      <c r="B13" s="128"/>
      <c r="C13" s="166" t="s">
        <v>155</v>
      </c>
      <c r="D13" s="98" t="s">
        <v>20</v>
      </c>
      <c r="E13" s="99"/>
      <c r="F13" s="100"/>
      <c r="G13" s="406" t="s">
        <v>279</v>
      </c>
      <c r="H13" s="407"/>
      <c r="I13" s="138"/>
      <c r="J13" s="140"/>
      <c r="K13" s="141"/>
      <c r="L13" s="167"/>
      <c r="M13" s="140"/>
      <c r="N13" s="135"/>
      <c r="O13" s="114" t="s">
        <v>113</v>
      </c>
      <c r="P13" s="115" t="s">
        <v>115</v>
      </c>
      <c r="Q13" s="115">
        <f>VLOOKUP($X$5,'パラメーター 一覧表'!$A$20:$J$49,8)</f>
        <v>100</v>
      </c>
      <c r="R13" s="115" t="s">
        <v>117</v>
      </c>
      <c r="S13" s="184"/>
      <c r="T13" s="180"/>
      <c r="V13" s="66"/>
      <c r="W13" s="66"/>
      <c r="X13" s="217">
        <v>105</v>
      </c>
      <c r="Y13" s="218" t="s">
        <v>206</v>
      </c>
      <c r="Z13" s="219"/>
      <c r="AA13" s="105" t="s">
        <v>245</v>
      </c>
    </row>
    <row r="14" spans="1:27" ht="19.5" customHeight="1" thickBot="1" x14ac:dyDescent="0.25">
      <c r="A14" s="193"/>
      <c r="B14" s="128"/>
      <c r="C14" s="166"/>
      <c r="D14" s="290"/>
      <c r="E14" s="290"/>
      <c r="F14" s="290"/>
      <c r="G14" s="140"/>
      <c r="H14" s="140"/>
      <c r="I14" s="137"/>
      <c r="J14" s="129"/>
      <c r="K14" s="142"/>
      <c r="L14" s="168"/>
      <c r="M14" s="129"/>
      <c r="N14" s="135"/>
      <c r="O14" s="114" t="s">
        <v>114</v>
      </c>
      <c r="P14" s="115" t="s">
        <v>116</v>
      </c>
      <c r="Q14" s="115">
        <f>VLOOKUP($X$5,'パラメーター 一覧表'!$A$20:$J$49,9)</f>
        <v>10</v>
      </c>
      <c r="R14" s="115" t="s">
        <v>117</v>
      </c>
      <c r="S14" s="184"/>
      <c r="T14" s="180"/>
      <c r="V14" s="66"/>
      <c r="W14" s="66"/>
      <c r="X14" s="217">
        <v>106</v>
      </c>
      <c r="Y14" s="218" t="s">
        <v>212</v>
      </c>
      <c r="Z14" s="219"/>
    </row>
    <row r="15" spans="1:27" ht="19.5" customHeight="1" thickBot="1" x14ac:dyDescent="0.25">
      <c r="A15" s="193"/>
      <c r="B15" s="128"/>
      <c r="C15" s="166" t="s">
        <v>156</v>
      </c>
      <c r="D15" s="101" t="s">
        <v>15</v>
      </c>
      <c r="E15" s="102"/>
      <c r="F15" s="103"/>
      <c r="G15" s="408" t="str">
        <f>'入力シート (複数物質)'!H30</f>
        <v>砂</v>
      </c>
      <c r="H15" s="409"/>
      <c r="I15" s="129"/>
      <c r="J15" s="129"/>
      <c r="K15" s="129"/>
      <c r="L15" s="165"/>
      <c r="M15" s="129"/>
      <c r="N15" s="135"/>
      <c r="O15" s="114" t="s">
        <v>118</v>
      </c>
      <c r="P15" s="115"/>
      <c r="Q15" s="115">
        <f>VLOOKUP($X$5,'パラメーター 一覧表'!$A$20:$J$49,10)</f>
        <v>1</v>
      </c>
      <c r="R15" s="115" t="s">
        <v>29</v>
      </c>
      <c r="S15" s="184"/>
      <c r="T15" s="180"/>
      <c r="V15" s="66"/>
      <c r="W15" s="66"/>
      <c r="X15" s="217">
        <v>107</v>
      </c>
      <c r="Y15" s="218" t="s">
        <v>217</v>
      </c>
      <c r="Z15" s="219"/>
    </row>
    <row r="16" spans="1:27" ht="19.5" customHeight="1" x14ac:dyDescent="0.2">
      <c r="A16" s="193"/>
      <c r="B16" s="128"/>
      <c r="C16" s="166"/>
      <c r="D16" s="290"/>
      <c r="E16" s="290"/>
      <c r="F16" s="290"/>
      <c r="G16" s="140"/>
      <c r="H16" s="140"/>
      <c r="I16" s="140"/>
      <c r="J16" s="140"/>
      <c r="K16" s="140"/>
      <c r="L16" s="169"/>
      <c r="M16" s="140"/>
      <c r="N16" s="135"/>
      <c r="O16" s="183"/>
      <c r="P16" s="183"/>
      <c r="Q16" s="183"/>
      <c r="R16" s="183"/>
      <c r="S16" s="184"/>
      <c r="T16" s="180"/>
      <c r="V16" s="66"/>
      <c r="W16" s="66"/>
      <c r="X16" s="217">
        <v>108</v>
      </c>
      <c r="Y16" s="218" t="s">
        <v>224</v>
      </c>
      <c r="Z16" s="219"/>
    </row>
    <row r="17" spans="1:26" ht="19.5" customHeight="1" thickBot="1" x14ac:dyDescent="0.25">
      <c r="A17" s="193"/>
      <c r="B17" s="128"/>
      <c r="C17" s="389" t="s">
        <v>157</v>
      </c>
      <c r="D17" s="390" t="s">
        <v>123</v>
      </c>
      <c r="E17" s="391"/>
      <c r="F17" s="392"/>
      <c r="G17" s="143" t="s">
        <v>18</v>
      </c>
      <c r="H17" s="144" t="s">
        <v>5</v>
      </c>
      <c r="I17" s="128"/>
      <c r="J17" s="140"/>
      <c r="K17" s="140"/>
      <c r="L17" s="169"/>
      <c r="M17" s="140"/>
      <c r="N17" s="135" t="s">
        <v>156</v>
      </c>
      <c r="O17" s="116" t="s">
        <v>16</v>
      </c>
      <c r="P17" s="117"/>
      <c r="Q17" s="183"/>
      <c r="R17" s="183"/>
      <c r="S17" s="184"/>
      <c r="T17" s="180"/>
      <c r="V17"/>
      <c r="W17"/>
      <c r="X17" s="217">
        <v>109</v>
      </c>
      <c r="Y17" s="218" t="s">
        <v>205</v>
      </c>
      <c r="Z17" s="219"/>
    </row>
    <row r="18" spans="1:26" ht="19.5" customHeight="1" thickBot="1" x14ac:dyDescent="0.25">
      <c r="A18" s="193"/>
      <c r="B18" s="128"/>
      <c r="C18" s="389"/>
      <c r="D18" s="393"/>
      <c r="E18" s="394"/>
      <c r="F18" s="394"/>
      <c r="G18" s="104">
        <f>'入力シート (複数物質)'!H33</f>
        <v>5.0000000000000001E-3</v>
      </c>
      <c r="H18" s="109" t="s">
        <v>131</v>
      </c>
      <c r="I18" s="140"/>
      <c r="J18" s="140"/>
      <c r="K18" s="140"/>
      <c r="L18" s="169"/>
      <c r="M18" s="140"/>
      <c r="N18" s="135"/>
      <c r="O18" s="118" t="s">
        <v>17</v>
      </c>
      <c r="P18" s="118" t="s">
        <v>9</v>
      </c>
      <c r="Q18" s="118" t="s">
        <v>18</v>
      </c>
      <c r="R18" s="118" t="s">
        <v>5</v>
      </c>
      <c r="S18" s="185"/>
      <c r="T18" s="180"/>
      <c r="V18"/>
      <c r="W18"/>
      <c r="X18" s="217">
        <v>110</v>
      </c>
      <c r="Y18" s="218" t="s">
        <v>218</v>
      </c>
      <c r="Z18" s="219"/>
    </row>
    <row r="19" spans="1:26" ht="19.5" customHeight="1" x14ac:dyDescent="0.2">
      <c r="A19" s="193"/>
      <c r="B19" s="128"/>
      <c r="C19" s="170"/>
      <c r="D19" s="171"/>
      <c r="E19" s="171"/>
      <c r="F19" s="171"/>
      <c r="G19" s="172"/>
      <c r="H19" s="172"/>
      <c r="I19" s="172"/>
      <c r="J19" s="172"/>
      <c r="K19" s="172"/>
      <c r="L19" s="173"/>
      <c r="M19" s="140"/>
      <c r="N19" s="135"/>
      <c r="O19" s="119" t="s">
        <v>2</v>
      </c>
      <c r="P19" s="120" t="s">
        <v>10</v>
      </c>
      <c r="Q19" s="121">
        <f>VLOOKUP($V$5,'パラメーター 一覧表'!$A$7:$G$12,3)</f>
        <v>3.0000000000000001E-5</v>
      </c>
      <c r="R19" s="120" t="s">
        <v>6</v>
      </c>
      <c r="S19" s="184"/>
      <c r="T19" s="180"/>
      <c r="V19"/>
      <c r="W19"/>
      <c r="X19" s="217">
        <v>111</v>
      </c>
      <c r="Y19" s="218" t="s">
        <v>216</v>
      </c>
      <c r="Z19" s="219"/>
    </row>
    <row r="20" spans="1:26" ht="19.5" customHeight="1" x14ac:dyDescent="0.2">
      <c r="A20" s="193"/>
      <c r="B20" s="128"/>
      <c r="C20" s="290"/>
      <c r="D20" s="290"/>
      <c r="E20" s="290"/>
      <c r="F20" s="290"/>
      <c r="G20" s="140"/>
      <c r="H20" s="140"/>
      <c r="I20" s="140"/>
      <c r="J20" s="140"/>
      <c r="K20" s="140"/>
      <c r="L20" s="140"/>
      <c r="M20" s="140"/>
      <c r="N20" s="135"/>
      <c r="O20" s="119" t="s">
        <v>3</v>
      </c>
      <c r="P20" s="120" t="s">
        <v>11</v>
      </c>
      <c r="Q20" s="120">
        <f>VLOOKUP($V$5,'パラメーター 一覧表'!$A$7:$G$12,4)</f>
        <v>0.3</v>
      </c>
      <c r="R20" s="120" t="s">
        <v>7</v>
      </c>
      <c r="S20" s="184"/>
      <c r="T20" s="180"/>
      <c r="V20"/>
      <c r="W20"/>
      <c r="X20" s="217">
        <v>112</v>
      </c>
      <c r="Y20" s="218" t="s">
        <v>208</v>
      </c>
      <c r="Z20" s="219"/>
    </row>
    <row r="21" spans="1:26" ht="19.5" customHeight="1" x14ac:dyDescent="0.2">
      <c r="A21" s="193"/>
      <c r="B21" s="128"/>
      <c r="C21" s="128"/>
      <c r="D21" s="128"/>
      <c r="E21" s="128"/>
      <c r="F21" s="128"/>
      <c r="G21" s="128"/>
      <c r="H21" s="128"/>
      <c r="I21" s="140"/>
      <c r="J21" s="140"/>
      <c r="K21" s="140"/>
      <c r="L21" s="140"/>
      <c r="M21" s="140"/>
      <c r="N21" s="135"/>
      <c r="O21" s="119" t="s">
        <v>126</v>
      </c>
      <c r="P21" s="120" t="s">
        <v>127</v>
      </c>
      <c r="Q21" s="120">
        <f>VLOOKUP($V$5,'パラメーター 一覧表'!$A$7:$G$12,5)</f>
        <v>0.4</v>
      </c>
      <c r="R21" s="120" t="s">
        <v>7</v>
      </c>
      <c r="S21" s="184"/>
      <c r="T21" s="180"/>
      <c r="V21"/>
      <c r="W21"/>
      <c r="X21" s="217">
        <v>113</v>
      </c>
      <c r="Y21" s="218" t="s">
        <v>219</v>
      </c>
      <c r="Z21" s="219"/>
    </row>
    <row r="22" spans="1:26" ht="19.5" customHeight="1" thickBot="1" x14ac:dyDescent="0.25">
      <c r="A22" s="193"/>
      <c r="B22" s="128"/>
      <c r="C22" s="145"/>
      <c r="D22" s="145"/>
      <c r="E22" s="145"/>
      <c r="F22" s="145"/>
      <c r="G22" s="145"/>
      <c r="H22" s="145"/>
      <c r="I22" s="146"/>
      <c r="J22" s="140"/>
      <c r="K22" s="140"/>
      <c r="L22" s="140"/>
      <c r="M22" s="140"/>
      <c r="N22" s="135"/>
      <c r="O22" s="119" t="s">
        <v>4</v>
      </c>
      <c r="P22" s="120" t="s">
        <v>12</v>
      </c>
      <c r="Q22" s="120">
        <f>VLOOKUP($V$5,'パラメーター 一覧表'!$A$7:$G$12,6)</f>
        <v>2.7</v>
      </c>
      <c r="R22" s="120" t="s">
        <v>8</v>
      </c>
      <c r="S22" s="184"/>
      <c r="T22" s="180"/>
      <c r="V22"/>
      <c r="W22"/>
      <c r="X22" s="217">
        <v>201</v>
      </c>
      <c r="Y22" s="218" t="s">
        <v>191</v>
      </c>
      <c r="Z22" s="219"/>
    </row>
    <row r="23" spans="1:26" ht="19.5" customHeight="1" x14ac:dyDescent="0.2">
      <c r="A23" s="193"/>
      <c r="B23" s="128"/>
      <c r="C23" s="147" t="s">
        <v>121</v>
      </c>
      <c r="D23" s="148"/>
      <c r="E23" s="148"/>
      <c r="F23" s="148"/>
      <c r="G23" s="149"/>
      <c r="H23" s="149"/>
      <c r="I23" s="150"/>
      <c r="J23" s="140"/>
      <c r="K23" s="140"/>
      <c r="L23" s="140"/>
      <c r="M23" s="140"/>
      <c r="N23" s="135"/>
      <c r="O23" s="119" t="s">
        <v>13</v>
      </c>
      <c r="P23" s="120" t="s">
        <v>14</v>
      </c>
      <c r="Q23" s="120">
        <f>VLOOKUP($V$5,'パラメーター 一覧表'!$A$7:$G$12,7)</f>
        <v>1.62</v>
      </c>
      <c r="R23" s="120" t="s">
        <v>8</v>
      </c>
      <c r="S23" s="184"/>
      <c r="T23" s="180"/>
      <c r="V23"/>
      <c r="W23"/>
      <c r="X23" s="221">
        <v>202</v>
      </c>
      <c r="Y23" s="222" t="s">
        <v>192</v>
      </c>
      <c r="Z23" s="223"/>
    </row>
    <row r="24" spans="1:26" ht="19.5" customHeight="1" thickBot="1" x14ac:dyDescent="0.25">
      <c r="A24" s="193"/>
      <c r="B24" s="128"/>
      <c r="C24" s="151"/>
      <c r="D24" s="290"/>
      <c r="E24" s="290"/>
      <c r="F24" s="290"/>
      <c r="G24" s="290"/>
      <c r="H24" s="290"/>
      <c r="I24" s="248"/>
      <c r="J24" s="140"/>
      <c r="K24" s="140"/>
      <c r="L24" s="140"/>
      <c r="M24" s="140"/>
      <c r="N24" s="135"/>
      <c r="O24" s="119" t="s">
        <v>38</v>
      </c>
      <c r="P24" s="119" t="s">
        <v>36</v>
      </c>
      <c r="Q24" s="120">
        <f>VLOOKUP($V$5,'パラメーター 一覧表'!$A$7:$H$12,8)</f>
        <v>1E-3</v>
      </c>
      <c r="R24" s="119" t="s">
        <v>37</v>
      </c>
      <c r="S24" s="186"/>
      <c r="T24" s="180"/>
      <c r="V24"/>
      <c r="W24"/>
      <c r="X24" s="221">
        <v>203</v>
      </c>
      <c r="Y24" s="222" t="s">
        <v>193</v>
      </c>
      <c r="Z24" s="223"/>
    </row>
    <row r="25" spans="1:26" ht="19.5" customHeight="1" x14ac:dyDescent="0.2">
      <c r="A25" s="193"/>
      <c r="B25" s="128"/>
      <c r="C25" s="151"/>
      <c r="D25" s="501" t="s">
        <v>120</v>
      </c>
      <c r="E25" s="502"/>
      <c r="F25" s="502"/>
      <c r="G25" s="399">
        <f>計算シート_1・1・1・トリクロロエタン!$C$21</f>
        <v>200</v>
      </c>
      <c r="H25" s="401" t="s">
        <v>19</v>
      </c>
      <c r="I25" s="248"/>
      <c r="J25" s="140"/>
      <c r="K25" s="140"/>
      <c r="L25" s="140"/>
      <c r="M25" s="140"/>
      <c r="N25" s="135"/>
      <c r="O25" s="183"/>
      <c r="P25" s="183"/>
      <c r="Q25" s="183"/>
      <c r="R25" s="183"/>
      <c r="S25" s="184"/>
      <c r="T25" s="180"/>
      <c r="V25"/>
      <c r="W25"/>
      <c r="X25" s="217">
        <v>204</v>
      </c>
      <c r="Y25" s="218" t="s">
        <v>194</v>
      </c>
      <c r="Z25" s="219"/>
    </row>
    <row r="26" spans="1:26" ht="19.5" customHeight="1" thickBot="1" x14ac:dyDescent="0.25">
      <c r="A26" s="193"/>
      <c r="B26" s="128"/>
      <c r="C26" s="151"/>
      <c r="D26" s="503"/>
      <c r="E26" s="504"/>
      <c r="F26" s="504"/>
      <c r="G26" s="400"/>
      <c r="H26" s="402"/>
      <c r="I26" s="248"/>
      <c r="J26" s="140"/>
      <c r="K26" s="140"/>
      <c r="L26" s="140"/>
      <c r="M26" s="140"/>
      <c r="N26" s="135" t="s">
        <v>157</v>
      </c>
      <c r="O26" s="122" t="s">
        <v>162</v>
      </c>
      <c r="P26" s="123"/>
      <c r="Q26" s="183"/>
      <c r="R26" s="183"/>
      <c r="S26" s="184"/>
      <c r="T26" s="180"/>
      <c r="V26"/>
      <c r="W26"/>
      <c r="X26" s="217">
        <v>205</v>
      </c>
      <c r="Y26" s="218" t="s">
        <v>195</v>
      </c>
      <c r="Z26" s="219"/>
    </row>
    <row r="27" spans="1:26" ht="19.5" customHeight="1" x14ac:dyDescent="0.2">
      <c r="A27" s="193"/>
      <c r="B27" s="128"/>
      <c r="C27" s="151"/>
      <c r="D27" s="290"/>
      <c r="E27" s="290"/>
      <c r="F27" s="290"/>
      <c r="G27" s="266">
        <f>+計算シート_1・1・1・トリクロロエタン!C24</f>
        <v>179</v>
      </c>
      <c r="H27" s="290"/>
      <c r="I27" s="248"/>
      <c r="J27" s="140"/>
      <c r="K27" s="140"/>
      <c r="L27" s="140"/>
      <c r="M27" s="140"/>
      <c r="N27" s="135"/>
      <c r="O27" s="124" t="s">
        <v>17</v>
      </c>
      <c r="P27" s="124" t="s">
        <v>9</v>
      </c>
      <c r="Q27" s="124" t="s">
        <v>18</v>
      </c>
      <c r="R27" s="124" t="s">
        <v>5</v>
      </c>
      <c r="S27" s="185"/>
      <c r="T27" s="180"/>
      <c r="V27"/>
      <c r="W27"/>
      <c r="X27" s="217">
        <v>206</v>
      </c>
      <c r="Y27" s="218" t="s">
        <v>196</v>
      </c>
      <c r="Z27" s="219"/>
    </row>
    <row r="28" spans="1:26" ht="19.5" customHeight="1" x14ac:dyDescent="0.2">
      <c r="A28" s="193"/>
      <c r="B28" s="128"/>
      <c r="C28" s="153"/>
      <c r="D28" s="140"/>
      <c r="E28" s="140"/>
      <c r="F28" s="140"/>
      <c r="G28" s="290"/>
      <c r="H28" s="198" t="s">
        <v>239</v>
      </c>
      <c r="I28" s="152"/>
      <c r="J28" s="140"/>
      <c r="K28" s="140"/>
      <c r="L28" s="140"/>
      <c r="M28" s="140"/>
      <c r="N28" s="135"/>
      <c r="O28" s="125" t="s">
        <v>150</v>
      </c>
      <c r="P28" s="125" t="s">
        <v>151</v>
      </c>
      <c r="Q28" s="126">
        <f>+計算シート_1・1・1・トリクロロエタン!G48</f>
        <v>15.768000000000002</v>
      </c>
      <c r="R28" s="126" t="s">
        <v>154</v>
      </c>
      <c r="S28" s="184"/>
      <c r="T28" s="180"/>
      <c r="V28"/>
      <c r="W28"/>
      <c r="X28" s="217">
        <v>207</v>
      </c>
      <c r="Y28" s="218" t="s">
        <v>197</v>
      </c>
      <c r="Z28" s="219"/>
    </row>
    <row r="29" spans="1:26" ht="19.5" customHeight="1" thickBot="1" x14ac:dyDescent="0.25">
      <c r="A29" s="193"/>
      <c r="B29" s="128"/>
      <c r="C29" s="154"/>
      <c r="D29" s="145"/>
      <c r="E29" s="145"/>
      <c r="F29" s="145"/>
      <c r="G29" s="145"/>
      <c r="H29" s="145"/>
      <c r="I29" s="155"/>
      <c r="J29" s="140"/>
      <c r="K29" s="140"/>
      <c r="L29" s="140"/>
      <c r="M29" s="140"/>
      <c r="N29" s="135"/>
      <c r="O29" s="125" t="s">
        <v>152</v>
      </c>
      <c r="P29" s="127" t="s">
        <v>153</v>
      </c>
      <c r="Q29" s="126">
        <f>+計算シート_1・1・1・トリクロロエタン!G50</f>
        <v>1.4374</v>
      </c>
      <c r="R29" s="126"/>
      <c r="S29" s="184"/>
      <c r="T29" s="180"/>
      <c r="V29"/>
      <c r="W29"/>
      <c r="X29" s="217">
        <v>208</v>
      </c>
      <c r="Y29" s="218" t="s">
        <v>198</v>
      </c>
      <c r="Z29" s="219"/>
    </row>
    <row r="30" spans="1:26" ht="19.5" customHeight="1" x14ac:dyDescent="0.2">
      <c r="A30" s="193"/>
      <c r="B30" s="128"/>
      <c r="C30" s="128"/>
      <c r="D30" s="128"/>
      <c r="E30" s="128"/>
      <c r="F30" s="128"/>
      <c r="G30" s="128"/>
      <c r="H30" s="128"/>
      <c r="I30" s="140"/>
      <c r="J30" s="140"/>
      <c r="K30" s="140"/>
      <c r="L30" s="140"/>
      <c r="M30" s="140"/>
      <c r="N30" s="156"/>
      <c r="O30" s="189"/>
      <c r="P30" s="190"/>
      <c r="Q30" s="191"/>
      <c r="R30" s="191"/>
      <c r="S30" s="187"/>
      <c r="T30" s="180"/>
      <c r="V30"/>
      <c r="W30"/>
      <c r="X30" s="217">
        <v>209</v>
      </c>
      <c r="Y30" s="218" t="s">
        <v>199</v>
      </c>
      <c r="Z30" s="219"/>
    </row>
    <row r="31" spans="1:26" ht="7.5" customHeight="1" thickBot="1" x14ac:dyDescent="0.25">
      <c r="A31" s="194"/>
      <c r="B31" s="157"/>
      <c r="C31" s="157"/>
      <c r="D31" s="157"/>
      <c r="E31" s="157"/>
      <c r="F31" s="157"/>
      <c r="G31" s="157"/>
      <c r="H31" s="157"/>
      <c r="I31" s="139"/>
      <c r="J31" s="139"/>
      <c r="K31" s="139"/>
      <c r="L31" s="139"/>
      <c r="M31" s="139"/>
      <c r="N31" s="157"/>
      <c r="O31" s="157"/>
      <c r="P31" s="157"/>
      <c r="Q31" s="157"/>
      <c r="R31" s="157"/>
      <c r="S31" s="157"/>
      <c r="T31" s="188"/>
      <c r="V31"/>
      <c r="W31"/>
      <c r="X31" s="217">
        <v>301</v>
      </c>
      <c r="Y31" s="218" t="s">
        <v>200</v>
      </c>
      <c r="Z31" s="219"/>
    </row>
    <row r="32" spans="1:26" ht="19.5" customHeight="1" x14ac:dyDescent="0.2">
      <c r="V32"/>
      <c r="W32"/>
      <c r="X32" s="217">
        <v>302</v>
      </c>
      <c r="Y32" s="218" t="s">
        <v>201</v>
      </c>
      <c r="Z32" s="219"/>
    </row>
    <row r="33" spans="3:26" ht="19.5" hidden="1" customHeight="1" x14ac:dyDescent="0.2">
      <c r="C33" s="105" t="s">
        <v>155</v>
      </c>
      <c r="D33" s="105" t="s">
        <v>156</v>
      </c>
      <c r="E33" s="105" t="s">
        <v>157</v>
      </c>
      <c r="V33"/>
      <c r="W33"/>
      <c r="X33" s="217">
        <v>303</v>
      </c>
      <c r="Y33" s="218" t="s">
        <v>202</v>
      </c>
      <c r="Z33" s="219"/>
    </row>
    <row r="34" spans="3:26" ht="19.5" hidden="1" customHeight="1" x14ac:dyDescent="0.2">
      <c r="C34" s="262">
        <f>LOG(+計算シート_1・1・1・トリクロロエタン!J53)</f>
        <v>-0.82760189151590924</v>
      </c>
      <c r="D34" s="262">
        <f>LOG(+計算シート_1・1・1・トリクロロエタン!J54/2)</f>
        <v>-8.1389238177173694E-13</v>
      </c>
      <c r="E34" s="262">
        <f>+LOG(計算シート_1・1・1・トリクロロエタン!J55)</f>
        <v>-1.1765366760173219</v>
      </c>
      <c r="V34"/>
      <c r="W34"/>
      <c r="X34" s="217">
        <v>304</v>
      </c>
      <c r="Y34" s="218" t="s">
        <v>203</v>
      </c>
      <c r="Z34" s="219"/>
    </row>
    <row r="35" spans="3:26" ht="19.5" customHeight="1" thickBot="1" x14ac:dyDescent="0.25">
      <c r="V35"/>
      <c r="W35"/>
      <c r="X35" s="224">
        <v>305</v>
      </c>
      <c r="Y35" s="225" t="s">
        <v>204</v>
      </c>
      <c r="Z35" s="219"/>
    </row>
    <row r="36" spans="3:26" ht="19.5" customHeight="1" x14ac:dyDescent="0.2">
      <c r="Y36" s="211"/>
      <c r="Z36" s="211"/>
    </row>
    <row r="37" spans="3:26" ht="19.5" customHeight="1" thickBot="1" x14ac:dyDescent="0.25">
      <c r="V37"/>
      <c r="W37"/>
      <c r="X37" s="211"/>
      <c r="Y37" s="211"/>
      <c r="Z37" s="211"/>
    </row>
    <row r="38" spans="3:26" ht="19.5" customHeight="1" x14ac:dyDescent="0.2">
      <c r="V38"/>
      <c r="W38" s="226" t="s">
        <v>185</v>
      </c>
      <c r="X38" s="227">
        <v>2</v>
      </c>
      <c r="Y38" s="228" t="s">
        <v>224</v>
      </c>
      <c r="Z38" s="229">
        <v>108</v>
      </c>
    </row>
    <row r="39" spans="3:26" ht="19.5" customHeight="1" x14ac:dyDescent="0.2">
      <c r="V39"/>
      <c r="W39" s="230" t="s">
        <v>243</v>
      </c>
      <c r="X39" s="231">
        <v>4</v>
      </c>
      <c r="Y39" s="217" t="s">
        <v>205</v>
      </c>
      <c r="Z39" s="218">
        <v>109</v>
      </c>
    </row>
    <row r="40" spans="3:26" ht="19.5" customHeight="1" x14ac:dyDescent="0.2">
      <c r="V40"/>
      <c r="W40" s="230" t="s">
        <v>187</v>
      </c>
      <c r="X40" s="231">
        <v>3</v>
      </c>
      <c r="Y40" s="217" t="s">
        <v>206</v>
      </c>
      <c r="Z40" s="218">
        <v>105</v>
      </c>
    </row>
    <row r="41" spans="3:26" ht="16.5" x14ac:dyDescent="0.2">
      <c r="V41"/>
      <c r="W41" s="230" t="s">
        <v>183</v>
      </c>
      <c r="X41" s="231">
        <v>1</v>
      </c>
      <c r="Y41" s="217" t="s">
        <v>207</v>
      </c>
      <c r="Z41" s="218">
        <v>104</v>
      </c>
    </row>
    <row r="42" spans="3:26" ht="17" thickBot="1" x14ac:dyDescent="0.25">
      <c r="V42"/>
      <c r="W42" s="232" t="s">
        <v>246</v>
      </c>
      <c r="X42" s="233">
        <v>5</v>
      </c>
      <c r="Y42" s="217" t="s">
        <v>208</v>
      </c>
      <c r="Z42" s="218">
        <v>112</v>
      </c>
    </row>
    <row r="43" spans="3:26" ht="16.5" x14ac:dyDescent="0.2">
      <c r="V43"/>
      <c r="W43"/>
      <c r="X43" s="211"/>
      <c r="Y43" s="217" t="s">
        <v>203</v>
      </c>
      <c r="Z43" s="218">
        <v>304</v>
      </c>
    </row>
    <row r="44" spans="3:26" ht="16.5" x14ac:dyDescent="0.2">
      <c r="V44"/>
      <c r="W44"/>
      <c r="X44" s="211"/>
      <c r="Y44" s="234" t="s">
        <v>192</v>
      </c>
      <c r="Z44" s="235">
        <v>202</v>
      </c>
    </row>
    <row r="45" spans="3:26" ht="16.5" x14ac:dyDescent="0.2">
      <c r="V45"/>
      <c r="W45"/>
      <c r="X45" s="211"/>
      <c r="Y45" s="217" t="s">
        <v>189</v>
      </c>
      <c r="Z45" s="218">
        <v>101</v>
      </c>
    </row>
    <row r="46" spans="3:26" ht="16.5" x14ac:dyDescent="0.2">
      <c r="V46"/>
      <c r="W46"/>
      <c r="X46" s="211"/>
      <c r="Y46" s="217" t="s">
        <v>199</v>
      </c>
      <c r="Z46" s="218">
        <v>209</v>
      </c>
    </row>
    <row r="47" spans="3:26" ht="16.5" x14ac:dyDescent="0.2">
      <c r="V47"/>
      <c r="W47"/>
      <c r="X47" s="211"/>
      <c r="Y47" s="217" t="s">
        <v>190</v>
      </c>
      <c r="Z47" s="218">
        <v>103</v>
      </c>
    </row>
    <row r="48" spans="3:26" ht="16.5" x14ac:dyDescent="0.2">
      <c r="V48"/>
      <c r="W48"/>
      <c r="X48" s="211"/>
      <c r="Y48" s="217" t="s">
        <v>211</v>
      </c>
      <c r="Z48" s="218">
        <v>102</v>
      </c>
    </row>
    <row r="49" spans="3:26" ht="16.5" x14ac:dyDescent="0.2">
      <c r="V49"/>
      <c r="W49"/>
      <c r="X49" s="211"/>
      <c r="Y49" s="217" t="s">
        <v>212</v>
      </c>
      <c r="Z49" s="218">
        <v>106</v>
      </c>
    </row>
    <row r="50" spans="3:26" ht="16.5" x14ac:dyDescent="0.2">
      <c r="C50"/>
      <c r="D50"/>
      <c r="E50"/>
      <c r="F50"/>
      <c r="G50"/>
      <c r="V50"/>
      <c r="W50"/>
      <c r="X50" s="211"/>
      <c r="Y50" s="217" t="s">
        <v>200</v>
      </c>
      <c r="Z50" s="218">
        <v>301</v>
      </c>
    </row>
    <row r="51" spans="3:26" ht="16.5" x14ac:dyDescent="0.2">
      <c r="C51"/>
      <c r="D51"/>
      <c r="E51"/>
      <c r="F51"/>
      <c r="G51"/>
      <c r="V51"/>
      <c r="W51"/>
      <c r="X51" s="211"/>
      <c r="Y51" s="234" t="s">
        <v>193</v>
      </c>
      <c r="Z51" s="235">
        <v>203</v>
      </c>
    </row>
    <row r="52" spans="3:26" ht="16.5" x14ac:dyDescent="0.2">
      <c r="V52"/>
      <c r="W52"/>
      <c r="X52" s="211"/>
      <c r="Y52" s="217" t="s">
        <v>198</v>
      </c>
      <c r="Z52" s="218">
        <v>208</v>
      </c>
    </row>
    <row r="53" spans="3:26" ht="16.5" x14ac:dyDescent="0.2">
      <c r="V53"/>
      <c r="W53"/>
      <c r="X53" s="211"/>
      <c r="Y53" s="215" t="s">
        <v>184</v>
      </c>
      <c r="Z53" s="216">
        <v>1</v>
      </c>
    </row>
    <row r="54" spans="3:26" ht="16.5" x14ac:dyDescent="0.2">
      <c r="V54"/>
      <c r="W54"/>
      <c r="X54" s="211"/>
      <c r="Y54" s="215" t="s">
        <v>186</v>
      </c>
      <c r="Z54" s="216">
        <v>2</v>
      </c>
    </row>
    <row r="55" spans="3:26" ht="16.5" x14ac:dyDescent="0.2">
      <c r="V55"/>
      <c r="W55"/>
      <c r="X55" s="211"/>
      <c r="Y55" s="215" t="s">
        <v>188</v>
      </c>
      <c r="Z55" s="216">
        <v>3</v>
      </c>
    </row>
    <row r="56" spans="3:26" ht="16.5" x14ac:dyDescent="0.2">
      <c r="V56"/>
      <c r="W56"/>
      <c r="X56" s="211"/>
      <c r="Y56" s="217" t="s">
        <v>201</v>
      </c>
      <c r="Z56" s="218">
        <v>302</v>
      </c>
    </row>
    <row r="57" spans="3:26" ht="16.5" x14ac:dyDescent="0.2">
      <c r="V57"/>
      <c r="W57"/>
      <c r="X57" s="211"/>
      <c r="Y57" s="217" t="s">
        <v>202</v>
      </c>
      <c r="Z57" s="218">
        <v>303</v>
      </c>
    </row>
    <row r="58" spans="3:26" ht="16.5" x14ac:dyDescent="0.2">
      <c r="V58"/>
      <c r="W58"/>
      <c r="X58" s="211"/>
      <c r="Y58" s="217" t="s">
        <v>216</v>
      </c>
      <c r="Z58" s="218">
        <v>111</v>
      </c>
    </row>
    <row r="59" spans="3:26" ht="16.5" x14ac:dyDescent="0.2">
      <c r="V59"/>
      <c r="W59"/>
      <c r="X59" s="211"/>
      <c r="Y59" s="217" t="s">
        <v>217</v>
      </c>
      <c r="Z59" s="218">
        <v>107</v>
      </c>
    </row>
    <row r="60" spans="3:26" ht="16.5" x14ac:dyDescent="0.2">
      <c r="V60"/>
      <c r="W60"/>
      <c r="X60" s="211"/>
      <c r="Y60" s="217" t="s">
        <v>218</v>
      </c>
      <c r="Z60" s="218">
        <v>110</v>
      </c>
    </row>
    <row r="61" spans="3:26" ht="16.5" x14ac:dyDescent="0.2">
      <c r="V61"/>
      <c r="W61"/>
      <c r="X61" s="211"/>
      <c r="Y61" s="217" t="s">
        <v>191</v>
      </c>
      <c r="Z61" s="218">
        <v>201</v>
      </c>
    </row>
    <row r="62" spans="3:26" ht="16.5" x14ac:dyDescent="0.2">
      <c r="V62"/>
      <c r="W62"/>
      <c r="X62" s="211"/>
      <c r="Y62" s="217" t="s">
        <v>194</v>
      </c>
      <c r="Z62" s="218">
        <v>204</v>
      </c>
    </row>
    <row r="63" spans="3:26" ht="16.5" x14ac:dyDescent="0.2">
      <c r="V63"/>
      <c r="W63"/>
      <c r="X63" s="211"/>
      <c r="Y63" s="217" t="s">
        <v>196</v>
      </c>
      <c r="Z63" s="218">
        <v>206</v>
      </c>
    </row>
    <row r="64" spans="3:26" ht="16.5" x14ac:dyDescent="0.2">
      <c r="V64"/>
      <c r="W64"/>
      <c r="X64" s="211"/>
      <c r="Y64" s="217" t="s">
        <v>219</v>
      </c>
      <c r="Z64" s="218">
        <v>113</v>
      </c>
    </row>
    <row r="65" spans="22:26" ht="16.5" x14ac:dyDescent="0.2">
      <c r="V65"/>
      <c r="W65"/>
      <c r="X65" s="211"/>
      <c r="Y65" s="217" t="s">
        <v>197</v>
      </c>
      <c r="Z65" s="218">
        <v>207</v>
      </c>
    </row>
    <row r="66" spans="22:26" ht="16.5" x14ac:dyDescent="0.2">
      <c r="V66"/>
      <c r="W66"/>
      <c r="X66" s="211"/>
      <c r="Y66" s="217" t="s">
        <v>204</v>
      </c>
      <c r="Z66" s="218">
        <v>305</v>
      </c>
    </row>
    <row r="67" spans="22:26" ht="17" thickBot="1" x14ac:dyDescent="0.25">
      <c r="V67"/>
      <c r="W67"/>
      <c r="X67" s="211"/>
      <c r="Y67" s="224" t="s">
        <v>195</v>
      </c>
      <c r="Z67" s="225">
        <v>205</v>
      </c>
    </row>
  </sheetData>
  <mergeCells count="9">
    <mergeCell ref="D25:F26"/>
    <mergeCell ref="G25:G26"/>
    <mergeCell ref="H25:H26"/>
    <mergeCell ref="D2:H3"/>
    <mergeCell ref="E8:K8"/>
    <mergeCell ref="G13:H13"/>
    <mergeCell ref="G15:H15"/>
    <mergeCell ref="C17:C18"/>
    <mergeCell ref="D17:F18"/>
  </mergeCells>
  <phoneticPr fontId="2"/>
  <pageMargins left="0.39370078740157483" right="0.39370078740157483" top="0.59055118110236227" bottom="0.19685039370078741" header="0.39370078740157483" footer="0.19685039370078741"/>
  <pageSetup paperSize="9" orientation="landscape" horizontalDpi="300" verticalDpi="300" r:id="rId1"/>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DW56"/>
  <sheetViews>
    <sheetView zoomScale="69" zoomScaleNormal="69" workbookViewId="0">
      <selection activeCell="C23" sqref="C23"/>
    </sheetView>
  </sheetViews>
  <sheetFormatPr defaultRowHeight="13" x14ac:dyDescent="0.2"/>
  <cols>
    <col min="1" max="1" width="11.26953125" customWidth="1"/>
    <col min="2" max="2" width="13.26953125" customWidth="1"/>
    <col min="3" max="3" width="9.453125" bestFit="1" customWidth="1"/>
    <col min="5" max="5" width="10.453125" bestFit="1" customWidth="1"/>
    <col min="6" max="6" width="9.453125" bestFit="1" customWidth="1"/>
    <col min="7" max="7" width="10.08984375" bestFit="1" customWidth="1"/>
    <col min="9" max="9" width="9.08984375" bestFit="1" customWidth="1"/>
    <col min="10" max="127" width="10.08984375" style="45" bestFit="1" customWidth="1"/>
  </cols>
  <sheetData>
    <row r="1" spans="1:127" x14ac:dyDescent="0.2">
      <c r="A1" t="s">
        <v>40</v>
      </c>
    </row>
    <row r="3" spans="1:127" x14ac:dyDescent="0.2">
      <c r="A3" t="s">
        <v>41</v>
      </c>
      <c r="B3" t="s">
        <v>112</v>
      </c>
    </row>
    <row r="10" spans="1:127" x14ac:dyDescent="0.2">
      <c r="A10" s="42"/>
      <c r="B10" s="42"/>
      <c r="C10" s="42"/>
      <c r="D10" s="42"/>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row>
    <row r="11" spans="1:127" x14ac:dyDescent="0.2">
      <c r="A11" s="42"/>
      <c r="B11" s="42"/>
      <c r="C11" s="42"/>
      <c r="D11" s="42"/>
      <c r="E11" s="43"/>
      <c r="F11" s="42"/>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row>
    <row r="12" spans="1:127" x14ac:dyDescent="0.2">
      <c r="A12" s="42"/>
      <c r="B12" s="42"/>
      <c r="C12" s="42"/>
      <c r="D12" s="42"/>
      <c r="E12" s="4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c r="DT12" s="42"/>
      <c r="DU12" s="42"/>
      <c r="DV12" s="42"/>
      <c r="DW12" s="42"/>
    </row>
    <row r="13" spans="1:127" x14ac:dyDescent="0.2">
      <c r="A13" s="42"/>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c r="DT13" s="42"/>
      <c r="DU13" s="42"/>
      <c r="DV13" s="42"/>
      <c r="DW13" s="42"/>
    </row>
    <row r="14" spans="1:127" x14ac:dyDescent="0.2">
      <c r="A14" s="42"/>
      <c r="B14" s="43"/>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c r="DT14" s="42"/>
      <c r="DU14" s="42"/>
      <c r="DV14" s="42"/>
      <c r="DW14" s="42"/>
    </row>
    <row r="15" spans="1:127" x14ac:dyDescent="0.2">
      <c r="A15" s="42"/>
      <c r="B15" s="42"/>
      <c r="C15" s="42"/>
      <c r="D15" s="43"/>
      <c r="E15" s="42"/>
      <c r="F15" s="42"/>
      <c r="G15" s="42"/>
      <c r="H15" s="42"/>
      <c r="I15" s="42"/>
      <c r="J15" s="42"/>
      <c r="K15" s="42"/>
      <c r="L15" s="42"/>
      <c r="M15" s="42"/>
      <c r="N15" s="42"/>
      <c r="O15" s="42"/>
      <c r="P15" s="42"/>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c r="BC15" s="42"/>
      <c r="BD15" s="42"/>
      <c r="BE15" s="42"/>
      <c r="BF15" s="42"/>
      <c r="BG15" s="42"/>
      <c r="BH15" s="42"/>
      <c r="BI15" s="42"/>
      <c r="BJ15" s="42"/>
      <c r="BK15" s="42"/>
      <c r="BL15" s="42"/>
      <c r="BM15" s="42"/>
      <c r="BN15" s="42"/>
      <c r="BO15" s="42"/>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c r="CN15" s="42"/>
      <c r="CO15" s="42"/>
      <c r="CP15" s="42"/>
      <c r="CQ15" s="42"/>
      <c r="CR15" s="42"/>
      <c r="CS15" s="42"/>
      <c r="CT15" s="42"/>
      <c r="CU15" s="42"/>
      <c r="CV15" s="42"/>
      <c r="CW15" s="42"/>
      <c r="CX15" s="42"/>
      <c r="CY15" s="42"/>
      <c r="CZ15" s="42"/>
      <c r="DA15" s="42"/>
      <c r="DB15" s="42"/>
      <c r="DC15" s="42"/>
      <c r="DD15" s="42"/>
      <c r="DE15" s="42"/>
      <c r="DF15" s="42"/>
      <c r="DG15" s="42"/>
      <c r="DH15" s="42"/>
      <c r="DI15" s="42"/>
      <c r="DJ15" s="42"/>
      <c r="DK15" s="42"/>
      <c r="DL15" s="42"/>
      <c r="DM15" s="42"/>
      <c r="DN15" s="42"/>
      <c r="DO15" s="42"/>
      <c r="DP15" s="42"/>
      <c r="DQ15" s="42"/>
      <c r="DR15" s="42"/>
      <c r="DS15" s="42"/>
      <c r="DT15" s="42"/>
      <c r="DU15" s="42"/>
      <c r="DV15" s="42"/>
      <c r="DW15" s="42"/>
    </row>
    <row r="16" spans="1:127" x14ac:dyDescent="0.2">
      <c r="A16" s="42"/>
      <c r="B16" s="42"/>
      <c r="C16" s="42"/>
      <c r="D16" s="42"/>
      <c r="E16" s="42"/>
      <c r="F16" s="42"/>
      <c r="G16" s="42"/>
      <c r="H16" s="42"/>
      <c r="I16" s="42"/>
      <c r="J16" s="42"/>
      <c r="K16" s="42"/>
      <c r="L16" s="42"/>
      <c r="M16" s="42"/>
      <c r="N16" s="42"/>
      <c r="O16" s="42"/>
      <c r="P16" s="42"/>
      <c r="Q16" s="42"/>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42"/>
      <c r="CQ16" s="42"/>
      <c r="CR16" s="42"/>
      <c r="CS16" s="42"/>
      <c r="CT16" s="42"/>
      <c r="CU16" s="42"/>
      <c r="CV16" s="42"/>
      <c r="CW16" s="42"/>
      <c r="CX16" s="42"/>
      <c r="CY16" s="42"/>
      <c r="CZ16" s="42"/>
      <c r="DA16" s="42"/>
      <c r="DB16" s="42"/>
      <c r="DC16" s="42"/>
      <c r="DD16" s="42"/>
      <c r="DE16" s="42"/>
      <c r="DF16" s="42"/>
      <c r="DG16" s="42"/>
      <c r="DH16" s="42"/>
      <c r="DI16" s="42"/>
      <c r="DJ16" s="42"/>
      <c r="DK16" s="42"/>
      <c r="DL16" s="42"/>
      <c r="DM16" s="42"/>
      <c r="DN16" s="42"/>
      <c r="DO16" s="42"/>
      <c r="DP16" s="42"/>
      <c r="DQ16" s="42"/>
      <c r="DR16" s="42"/>
      <c r="DS16" s="42"/>
      <c r="DT16" s="42"/>
      <c r="DU16" s="42"/>
      <c r="DV16" s="42"/>
      <c r="DW16" s="42"/>
    </row>
    <row r="17" spans="1:127" x14ac:dyDescent="0.2">
      <c r="A17" s="42"/>
      <c r="B17" s="42"/>
      <c r="C17" s="42"/>
      <c r="D17" s="42"/>
      <c r="E17" s="42"/>
      <c r="F17" s="42"/>
      <c r="G17" s="42"/>
      <c r="H17" s="42"/>
      <c r="I17" s="42"/>
      <c r="J17" s="42"/>
      <c r="K17" s="42"/>
      <c r="L17" s="42"/>
      <c r="M17" s="42"/>
      <c r="N17" s="42"/>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c r="DO17" s="42"/>
      <c r="DP17" s="42"/>
      <c r="DQ17" s="42"/>
      <c r="DR17" s="42"/>
      <c r="DS17" s="42"/>
      <c r="DT17" s="42"/>
      <c r="DU17" s="42"/>
      <c r="DV17" s="42"/>
      <c r="DW17" s="42"/>
    </row>
    <row r="18" spans="1:127" x14ac:dyDescent="0.2">
      <c r="A18" s="42"/>
      <c r="B18" s="42"/>
      <c r="C18" s="42"/>
      <c r="D18" s="42"/>
      <c r="E18" s="42"/>
      <c r="F18" s="42"/>
      <c r="G18" s="42"/>
      <c r="H18" s="42"/>
      <c r="I18" s="42"/>
      <c r="J18" s="42"/>
      <c r="K18" s="42"/>
      <c r="L18" s="42"/>
      <c r="M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c r="DI18" s="42"/>
      <c r="DJ18" s="42"/>
      <c r="DK18" s="42"/>
      <c r="DL18" s="42"/>
      <c r="DM18" s="42"/>
      <c r="DN18" s="42"/>
      <c r="DO18" s="42"/>
      <c r="DP18" s="42"/>
      <c r="DQ18" s="42"/>
      <c r="DR18" s="42"/>
      <c r="DS18" s="42"/>
      <c r="DT18" s="42"/>
      <c r="DU18" s="42"/>
      <c r="DV18" s="42"/>
      <c r="DW18" s="42"/>
    </row>
    <row r="19" spans="1:127" x14ac:dyDescent="0.2">
      <c r="A19" s="42"/>
      <c r="B19" s="42"/>
      <c r="C19" s="42"/>
      <c r="D19" s="42"/>
      <c r="E19" s="44"/>
      <c r="F19" s="44"/>
      <c r="G19" s="44"/>
      <c r="H19" s="42"/>
      <c r="I19" s="42"/>
      <c r="J19" s="44"/>
      <c r="K19" s="44"/>
      <c r="L19" s="44"/>
      <c r="M19" s="44"/>
      <c r="N19" s="44"/>
      <c r="O19" s="44"/>
      <c r="P19" s="44"/>
      <c r="Q19" s="44"/>
      <c r="R19" s="44"/>
      <c r="S19" s="44"/>
      <c r="T19" s="44"/>
      <c r="U19" s="44"/>
      <c r="V19" s="44"/>
      <c r="W19" s="44"/>
      <c r="X19" s="44"/>
      <c r="Y19" s="44"/>
      <c r="Z19" s="44"/>
      <c r="AA19" s="44"/>
      <c r="AB19" s="44"/>
      <c r="AC19" s="44"/>
      <c r="AD19" s="44"/>
      <c r="AE19" s="44"/>
      <c r="AF19" s="44"/>
      <c r="AG19" s="44"/>
      <c r="AH19" s="44"/>
      <c r="AI19" s="44"/>
      <c r="AJ19" s="44"/>
      <c r="AK19" s="44"/>
      <c r="AL19" s="44"/>
      <c r="AM19" s="44"/>
      <c r="AN19" s="44"/>
      <c r="AO19" s="44"/>
      <c r="AP19" s="44"/>
      <c r="AQ19" s="44"/>
      <c r="AR19" s="44"/>
      <c r="AS19" s="44"/>
      <c r="AT19" s="44"/>
      <c r="AU19" s="44"/>
      <c r="AV19" s="44"/>
      <c r="AW19" s="44"/>
      <c r="AX19" s="44"/>
      <c r="AY19" s="44"/>
      <c r="AZ19" s="44"/>
      <c r="BA19" s="44"/>
      <c r="BB19" s="44"/>
      <c r="BC19" s="44"/>
      <c r="BD19" s="44"/>
      <c r="BE19" s="44"/>
      <c r="BF19" s="44"/>
      <c r="BG19" s="44"/>
      <c r="BH19" s="44"/>
      <c r="BI19" s="44"/>
      <c r="BJ19" s="44"/>
      <c r="BK19" s="44"/>
      <c r="BL19" s="44"/>
      <c r="BM19" s="44"/>
      <c r="BN19" s="44"/>
      <c r="BO19" s="44"/>
      <c r="BP19" s="44"/>
      <c r="BQ19" s="44"/>
      <c r="BR19" s="44"/>
      <c r="BS19" s="44"/>
      <c r="BT19" s="44"/>
      <c r="BU19" s="44"/>
      <c r="BV19" s="44"/>
      <c r="BW19" s="44"/>
      <c r="BX19" s="44"/>
      <c r="BY19" s="44"/>
      <c r="BZ19" s="44"/>
      <c r="CA19" s="44"/>
      <c r="CB19" s="44"/>
      <c r="CC19" s="44"/>
      <c r="CD19" s="44"/>
      <c r="CE19" s="44">
        <f>IF(CE20&lt;60,100,+IF(CE20&lt;120,200,+IF(CE20&lt;300,500,1000)))</f>
        <v>500</v>
      </c>
      <c r="CF19" s="44"/>
      <c r="CG19" s="44"/>
      <c r="CH19" s="44"/>
      <c r="CI19" s="44"/>
      <c r="CJ19" s="44"/>
      <c r="CK19" s="44"/>
      <c r="CL19" s="44"/>
      <c r="CM19" s="44"/>
      <c r="CN19" s="44"/>
      <c r="CO19" s="44"/>
      <c r="CP19" s="44"/>
      <c r="CQ19" s="44"/>
      <c r="CR19" s="44"/>
      <c r="CS19" s="44"/>
      <c r="CT19" s="44"/>
      <c r="CU19" s="44"/>
      <c r="CV19" s="44"/>
      <c r="CW19" s="44"/>
      <c r="CX19" s="44"/>
      <c r="CY19" s="44"/>
      <c r="CZ19" s="44"/>
      <c r="DA19" s="44"/>
      <c r="DB19" s="44"/>
      <c r="DC19" s="44"/>
      <c r="DD19" s="44"/>
      <c r="DE19" s="44"/>
      <c r="DF19" s="44"/>
      <c r="DG19" s="44"/>
      <c r="DH19" s="44"/>
      <c r="DI19" s="44"/>
      <c r="DJ19" s="44"/>
      <c r="DK19" s="44"/>
      <c r="DL19" s="44"/>
      <c r="DM19" s="44"/>
      <c r="DN19" s="44"/>
      <c r="DO19" s="44"/>
      <c r="DP19" s="44"/>
      <c r="DQ19" s="44"/>
      <c r="DR19" s="44"/>
      <c r="DS19" s="44"/>
      <c r="DT19" s="44"/>
      <c r="DU19" s="44"/>
      <c r="DV19" s="44"/>
      <c r="DW19" s="44"/>
    </row>
    <row r="20" spans="1:127" x14ac:dyDescent="0.2">
      <c r="A20" s="42"/>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c r="BZ20" s="42"/>
      <c r="CA20" s="42"/>
      <c r="CB20" s="42"/>
      <c r="CC20" s="42"/>
      <c r="CD20" s="42"/>
      <c r="CE20" s="42">
        <f>BI23</f>
        <v>179</v>
      </c>
      <c r="CF20" s="42"/>
      <c r="CG20" s="42"/>
      <c r="CH20" s="42"/>
      <c r="CI20" s="42"/>
      <c r="CJ20" s="42"/>
      <c r="CK20" s="42"/>
      <c r="CL20" s="42"/>
      <c r="CM20" s="42"/>
      <c r="CN20" s="42"/>
      <c r="CO20" s="42"/>
      <c r="CP20" s="42"/>
      <c r="CQ20" s="42"/>
      <c r="CR20" s="42"/>
      <c r="CS20" s="42"/>
      <c r="CT20" s="42"/>
      <c r="CU20" s="42"/>
      <c r="CV20" s="42"/>
      <c r="CW20" s="42"/>
      <c r="CX20" s="42"/>
      <c r="CY20" s="42"/>
      <c r="CZ20" s="42"/>
      <c r="DA20" s="42"/>
      <c r="DB20" s="42"/>
      <c r="DC20" s="42"/>
      <c r="DD20" s="42"/>
      <c r="DE20" s="42"/>
      <c r="DF20" s="42"/>
      <c r="DG20" s="42"/>
      <c r="DH20" s="42"/>
      <c r="DI20" s="42"/>
      <c r="DJ20" s="42"/>
      <c r="DK20" s="42"/>
      <c r="DL20" s="42"/>
      <c r="DM20" s="42"/>
      <c r="DN20" s="42"/>
      <c r="DO20" s="42"/>
      <c r="DP20" s="42"/>
      <c r="DQ20" s="42"/>
      <c r="DR20" s="42"/>
      <c r="DS20" s="42"/>
      <c r="DT20" s="42"/>
      <c r="DU20" s="42"/>
      <c r="DV20" s="42"/>
      <c r="DW20" s="42"/>
    </row>
    <row r="21" spans="1:127" x14ac:dyDescent="0.2">
      <c r="A21" s="42"/>
      <c r="B21" s="244" t="s">
        <v>149</v>
      </c>
      <c r="C21" s="245">
        <f>IF(C24&gt;1000000,"&gt;1,000,000",IF(C24&gt;500,ROUNDUP(C24,-2),IF(C24&gt;100,ROUNDUP(C24/5,-1)*5,ROUNDUP(C24,-1))))</f>
        <v>200</v>
      </c>
      <c r="D21" s="42"/>
      <c r="E21" s="83">
        <f>IF(CD27&lt;0.01,IF(CD27&lt;0.001,ROUNDDOWN(CD27,5),ROUNDDOWN(CD27,4)),ROUNDDOWN(CD27,3))</f>
        <v>0.99</v>
      </c>
      <c r="F21" s="42"/>
      <c r="G21" s="42"/>
      <c r="H21" s="42"/>
      <c r="I21" s="42"/>
      <c r="J21" s="83">
        <f>IF(J27&lt;0.01,IF(J27&lt;0.001,ROUNDDOWN(J27,5),ROUNDDOWN(J27,4)),ROUNDDOWN(J27,3))</f>
        <v>0.99</v>
      </c>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c r="BZ21" s="42"/>
      <c r="CA21" s="42"/>
      <c r="CB21" s="42"/>
      <c r="CC21" s="42"/>
      <c r="CD21" s="42"/>
      <c r="CE21" s="42">
        <f>ROUNDUP(CE20*1.8/CE19,0)</f>
        <v>1</v>
      </c>
      <c r="CF21" s="42"/>
      <c r="CG21" s="42"/>
      <c r="CH21" s="42"/>
      <c r="CI21" s="42"/>
      <c r="CJ21" s="42"/>
      <c r="CK21" s="42"/>
      <c r="CL21" s="42"/>
      <c r="CM21" s="42"/>
      <c r="CN21" s="42"/>
      <c r="CO21" s="42"/>
      <c r="CP21" s="42"/>
      <c r="CQ21" s="42"/>
      <c r="CR21" s="42"/>
      <c r="CS21" s="42"/>
      <c r="CT21" s="42"/>
      <c r="CU21" s="42"/>
      <c r="CV21" s="42"/>
      <c r="CW21" s="42"/>
      <c r="CX21" s="42"/>
      <c r="CY21" s="42"/>
      <c r="CZ21" s="42"/>
      <c r="DA21" s="42"/>
      <c r="DB21" s="42"/>
      <c r="DC21" s="42"/>
      <c r="DD21" s="42"/>
      <c r="DE21" s="42"/>
      <c r="DF21" s="42"/>
      <c r="DG21" s="42"/>
      <c r="DH21" s="42"/>
      <c r="DI21" s="42"/>
      <c r="DJ21" s="42"/>
      <c r="DK21" s="42"/>
      <c r="DL21" s="42"/>
      <c r="DM21" s="42"/>
      <c r="DN21" s="42"/>
      <c r="DO21" s="42"/>
      <c r="DP21" s="42"/>
      <c r="DQ21" s="42"/>
      <c r="DR21" s="42"/>
      <c r="DS21" s="42"/>
      <c r="DT21" s="42"/>
      <c r="DU21" s="42"/>
      <c r="DV21" s="42"/>
      <c r="DW21" s="42"/>
    </row>
    <row r="22" spans="1:127" ht="13.5" thickBot="1" x14ac:dyDescent="0.25">
      <c r="H22">
        <v>1</v>
      </c>
      <c r="I22" s="71">
        <f>+CE21*CE19</f>
        <v>500</v>
      </c>
      <c r="CE22" s="45">
        <v>0</v>
      </c>
      <c r="CF22" s="45">
        <v>0.1</v>
      </c>
      <c r="CG22" s="45">
        <v>0.2</v>
      </c>
      <c r="CH22" s="45">
        <v>0.4</v>
      </c>
      <c r="CI22" s="45">
        <v>0.6</v>
      </c>
      <c r="CJ22" s="45">
        <v>0.8</v>
      </c>
      <c r="CK22" s="45">
        <v>1</v>
      </c>
      <c r="CL22" s="45">
        <v>2</v>
      </c>
      <c r="CM22" s="45">
        <v>3</v>
      </c>
      <c r="CN22" s="45">
        <v>4</v>
      </c>
      <c r="CO22" s="45">
        <v>5</v>
      </c>
      <c r="CP22" s="45">
        <v>6</v>
      </c>
      <c r="CQ22" s="45">
        <v>7</v>
      </c>
      <c r="CR22" s="45">
        <v>8</v>
      </c>
      <c r="CS22" s="45">
        <v>9</v>
      </c>
      <c r="CT22" s="45">
        <v>10</v>
      </c>
      <c r="CU22" s="45">
        <v>11</v>
      </c>
      <c r="CV22" s="45">
        <v>12</v>
      </c>
      <c r="CW22" s="45">
        <v>13</v>
      </c>
      <c r="CX22" s="45">
        <v>14</v>
      </c>
      <c r="CY22" s="45">
        <v>15</v>
      </c>
      <c r="CZ22" s="45">
        <v>16</v>
      </c>
      <c r="DA22" s="45">
        <v>17</v>
      </c>
      <c r="DB22" s="45">
        <v>18</v>
      </c>
      <c r="DC22" s="45">
        <v>19</v>
      </c>
      <c r="DD22" s="45">
        <v>20</v>
      </c>
    </row>
    <row r="23" spans="1:127" ht="13.5" thickBot="1" x14ac:dyDescent="0.25">
      <c r="B23" s="7" t="s">
        <v>43</v>
      </c>
      <c r="C23" s="8">
        <f>入力シート_1・1・1・トリクロロエタン!Q15</f>
        <v>1</v>
      </c>
      <c r="D23" s="9" t="s">
        <v>42</v>
      </c>
      <c r="E23" s="497" t="s">
        <v>44</v>
      </c>
      <c r="F23" s="498"/>
      <c r="H23">
        <f>+C23</f>
        <v>1</v>
      </c>
      <c r="I23">
        <f>+C23</f>
        <v>1</v>
      </c>
      <c r="J23" s="6">
        <f>MIN(J24:AL24)</f>
        <v>179</v>
      </c>
      <c r="K23" s="264">
        <f>IF(MIN(K24:T24)=0,1000000,MIN(K24:T24))</f>
        <v>100000</v>
      </c>
      <c r="U23" s="264">
        <f>IF(MIN(U24:AC24)=0,1000000,MIN(U24:AC24))</f>
        <v>10000</v>
      </c>
      <c r="AD23" s="264">
        <f>IF(MIN(AD24:AM24)=0,1000000,MIN(AD24:AM24))</f>
        <v>1000</v>
      </c>
      <c r="AN23" s="264">
        <f>IF(MIN(AN24:AW24)=0,1000000,MIN(AN24:AW24))</f>
        <v>200</v>
      </c>
      <c r="AX23" s="264">
        <f>IF(MIN(AX24:BG24)=0,1000000,MIN(AX24:BG24))</f>
        <v>180</v>
      </c>
      <c r="BI23" s="264">
        <f>IF(MIN(BI24:CC24)=0,1000000,MIN(BI24:CC24))</f>
        <v>179</v>
      </c>
    </row>
    <row r="24" spans="1:127" ht="13.5" thickBot="1" x14ac:dyDescent="0.25">
      <c r="B24" s="10" t="s">
        <v>45</v>
      </c>
      <c r="C24" s="11">
        <f>IF(+BI23=1000000,"&gt;1,000,000",+BI23)</f>
        <v>179</v>
      </c>
      <c r="D24" s="12" t="s">
        <v>46</v>
      </c>
      <c r="E24" s="60">
        <f>IF(CD27&lt;0.1,IF(CD27&lt;0.01,IF(CD27&lt;0.001,ROUNDDOWN(CD27,5),ROUNDDOWN(CD27,4)),ROUNDDOWN(CD27,3)),ROUNDDOWN(CD27,2))</f>
        <v>0.99</v>
      </c>
      <c r="F24" s="13" t="s">
        <v>42</v>
      </c>
      <c r="H24">
        <f>+BI30</f>
        <v>185</v>
      </c>
      <c r="I24">
        <f>+CC30</f>
        <v>165</v>
      </c>
      <c r="J24" s="57">
        <f>IF(J27&lt;=$C$23,J30,"")</f>
        <v>179</v>
      </c>
      <c r="K24" s="58">
        <f t="shared" ref="K24:T24" si="0">IF(K27&lt;=$C$23,K30,"")</f>
        <v>100000</v>
      </c>
      <c r="L24" s="58">
        <f t="shared" si="0"/>
        <v>200000</v>
      </c>
      <c r="M24" s="58">
        <f t="shared" si="0"/>
        <v>300000</v>
      </c>
      <c r="N24" s="58">
        <f t="shared" si="0"/>
        <v>400000</v>
      </c>
      <c r="O24" s="58">
        <f t="shared" si="0"/>
        <v>500000</v>
      </c>
      <c r="P24" s="58">
        <f t="shared" si="0"/>
        <v>600000</v>
      </c>
      <c r="Q24" s="58">
        <f t="shared" si="0"/>
        <v>700000</v>
      </c>
      <c r="R24" s="58">
        <f t="shared" si="0"/>
        <v>800000</v>
      </c>
      <c r="S24" s="58">
        <f t="shared" si="0"/>
        <v>900000</v>
      </c>
      <c r="T24" s="263">
        <f t="shared" si="0"/>
        <v>1000000</v>
      </c>
      <c r="U24" s="57">
        <f>IF(U27&lt;=$C$23,U30,"")</f>
        <v>10000</v>
      </c>
      <c r="V24" s="58">
        <f t="shared" ref="V24:AM24" si="1">IF(V27&lt;=$C$23,V30,"")</f>
        <v>20000</v>
      </c>
      <c r="W24" s="58">
        <f t="shared" si="1"/>
        <v>30000</v>
      </c>
      <c r="X24" s="58">
        <f t="shared" si="1"/>
        <v>40000</v>
      </c>
      <c r="Y24" s="58">
        <f t="shared" si="1"/>
        <v>50000</v>
      </c>
      <c r="Z24" s="58">
        <f t="shared" si="1"/>
        <v>60000</v>
      </c>
      <c r="AA24" s="58">
        <f t="shared" si="1"/>
        <v>70000</v>
      </c>
      <c r="AB24" s="58">
        <f t="shared" si="1"/>
        <v>80000</v>
      </c>
      <c r="AC24" s="58">
        <f t="shared" si="1"/>
        <v>90000</v>
      </c>
      <c r="AD24" s="58">
        <f t="shared" si="1"/>
        <v>1000</v>
      </c>
      <c r="AE24" s="58">
        <f t="shared" si="1"/>
        <v>2000</v>
      </c>
      <c r="AF24" s="58">
        <f t="shared" si="1"/>
        <v>3000</v>
      </c>
      <c r="AG24" s="58">
        <f t="shared" si="1"/>
        <v>4000</v>
      </c>
      <c r="AH24" s="58">
        <f t="shared" si="1"/>
        <v>5000</v>
      </c>
      <c r="AI24" s="58">
        <f t="shared" si="1"/>
        <v>6000</v>
      </c>
      <c r="AJ24" s="58">
        <f t="shared" si="1"/>
        <v>7000</v>
      </c>
      <c r="AK24" s="58">
        <f t="shared" si="1"/>
        <v>8000</v>
      </c>
      <c r="AL24" s="58">
        <f t="shared" si="1"/>
        <v>9000</v>
      </c>
      <c r="AM24" s="58">
        <f t="shared" si="1"/>
        <v>10000</v>
      </c>
      <c r="AN24" s="56">
        <f>IF(AN27&lt;=$C$23,AN30,"")</f>
        <v>1000</v>
      </c>
      <c r="AO24" s="56">
        <f t="shared" ref="AO24:BG24" si="2">IF(AO27&lt;=$C$23,AO30,"")</f>
        <v>900</v>
      </c>
      <c r="AP24" s="56">
        <f t="shared" si="2"/>
        <v>800</v>
      </c>
      <c r="AQ24" s="56">
        <f t="shared" si="2"/>
        <v>700</v>
      </c>
      <c r="AR24" s="56">
        <f t="shared" si="2"/>
        <v>600</v>
      </c>
      <c r="AS24" s="56">
        <f t="shared" si="2"/>
        <v>500</v>
      </c>
      <c r="AT24" s="56">
        <f t="shared" si="2"/>
        <v>400</v>
      </c>
      <c r="AU24" s="56">
        <f t="shared" si="2"/>
        <v>300</v>
      </c>
      <c r="AV24" s="56">
        <f t="shared" si="2"/>
        <v>200</v>
      </c>
      <c r="AW24" s="56" t="str">
        <f t="shared" si="2"/>
        <v/>
      </c>
      <c r="AX24" s="56">
        <f t="shared" si="2"/>
        <v>200</v>
      </c>
      <c r="AY24" s="56">
        <f t="shared" si="2"/>
        <v>190</v>
      </c>
      <c r="AZ24" s="56">
        <f t="shared" si="2"/>
        <v>180</v>
      </c>
      <c r="BA24" s="56" t="str">
        <f t="shared" si="2"/>
        <v/>
      </c>
      <c r="BB24" s="56" t="str">
        <f t="shared" si="2"/>
        <v/>
      </c>
      <c r="BC24" s="56" t="str">
        <f t="shared" si="2"/>
        <v/>
      </c>
      <c r="BD24" s="56" t="str">
        <f t="shared" si="2"/>
        <v/>
      </c>
      <c r="BE24" s="56" t="str">
        <f t="shared" si="2"/>
        <v/>
      </c>
      <c r="BF24" s="56" t="str">
        <f t="shared" si="2"/>
        <v/>
      </c>
      <c r="BG24" s="56" t="str">
        <f t="shared" si="2"/>
        <v/>
      </c>
      <c r="BH24" s="56" t="str">
        <f>IF(BH27&lt;=$C$23,BH30,"")</f>
        <v/>
      </c>
      <c r="BI24" s="56">
        <f t="shared" ref="BI24:CD24" si="3">IF(BI27&lt;=$C$23,BI30,"")</f>
        <v>185</v>
      </c>
      <c r="BJ24" s="56">
        <f t="shared" si="3"/>
        <v>184</v>
      </c>
      <c r="BK24" s="56">
        <f t="shared" si="3"/>
        <v>183</v>
      </c>
      <c r="BL24" s="56">
        <f t="shared" si="3"/>
        <v>182</v>
      </c>
      <c r="BM24" s="56">
        <f t="shared" si="3"/>
        <v>181</v>
      </c>
      <c r="BN24" s="56">
        <f t="shared" si="3"/>
        <v>180</v>
      </c>
      <c r="BO24" s="56">
        <f t="shared" si="3"/>
        <v>179</v>
      </c>
      <c r="BP24" s="56" t="str">
        <f t="shared" si="3"/>
        <v/>
      </c>
      <c r="BQ24" s="56" t="str">
        <f t="shared" si="3"/>
        <v/>
      </c>
      <c r="BR24" s="56" t="str">
        <f t="shared" si="3"/>
        <v/>
      </c>
      <c r="BS24" s="56" t="str">
        <f t="shared" si="3"/>
        <v/>
      </c>
      <c r="BT24" s="56" t="str">
        <f t="shared" si="3"/>
        <v/>
      </c>
      <c r="BU24" s="56" t="str">
        <f t="shared" si="3"/>
        <v/>
      </c>
      <c r="BV24" s="56" t="str">
        <f t="shared" si="3"/>
        <v/>
      </c>
      <c r="BW24" s="56" t="str">
        <f t="shared" si="3"/>
        <v/>
      </c>
      <c r="BX24" s="56" t="str">
        <f t="shared" si="3"/>
        <v/>
      </c>
      <c r="BY24" s="56" t="str">
        <f t="shared" si="3"/>
        <v/>
      </c>
      <c r="BZ24" s="56" t="str">
        <f t="shared" si="3"/>
        <v/>
      </c>
      <c r="CA24" s="56" t="str">
        <f t="shared" si="3"/>
        <v/>
      </c>
      <c r="CB24" s="56" t="str">
        <f t="shared" si="3"/>
        <v/>
      </c>
      <c r="CC24" s="56" t="str">
        <f t="shared" si="3"/>
        <v/>
      </c>
      <c r="CD24" s="56">
        <f t="shared" si="3"/>
        <v>179</v>
      </c>
      <c r="CE24" s="69"/>
      <c r="CF24" s="69"/>
      <c r="CG24" s="69"/>
      <c r="CH24" s="69"/>
      <c r="CI24" s="69"/>
      <c r="CJ24" s="69"/>
      <c r="CK24" s="69"/>
      <c r="CL24" s="69"/>
      <c r="CM24" s="69"/>
      <c r="CN24" s="69"/>
      <c r="CO24" s="69"/>
      <c r="CP24" s="69"/>
      <c r="CQ24" s="69"/>
      <c r="CR24" s="69"/>
      <c r="CS24" s="69"/>
      <c r="CT24" s="69"/>
      <c r="CU24" s="69"/>
      <c r="CV24" s="69"/>
      <c r="CW24" s="69"/>
      <c r="CX24" s="69"/>
      <c r="CY24" s="69"/>
      <c r="CZ24" s="69"/>
      <c r="DA24" s="69"/>
      <c r="DB24" s="69"/>
      <c r="DC24" s="69"/>
      <c r="DD24" s="69"/>
      <c r="DE24" s="67"/>
      <c r="DF24" s="67"/>
      <c r="DG24" s="67"/>
      <c r="DH24" s="67"/>
      <c r="DI24" s="67"/>
      <c r="DJ24" s="67"/>
      <c r="DK24" s="67"/>
      <c r="DL24" s="67"/>
      <c r="DM24" s="67"/>
      <c r="DN24" s="67"/>
      <c r="DO24" s="67"/>
      <c r="DP24" s="67"/>
      <c r="DQ24" s="67"/>
      <c r="DR24" s="67"/>
      <c r="DS24" s="67"/>
      <c r="DT24" s="67"/>
      <c r="DU24" s="67"/>
      <c r="DV24" s="67"/>
      <c r="DW24" s="67"/>
    </row>
    <row r="25" spans="1:127" ht="13.5" thickBot="1" x14ac:dyDescent="0.25">
      <c r="A25" s="14"/>
      <c r="B25" s="14"/>
      <c r="C25" s="14">
        <f>IF(BI23=1000000,-100,BI23)</f>
        <v>179</v>
      </c>
      <c r="D25" s="14"/>
      <c r="E25" s="84">
        <f>E24</f>
        <v>0.99</v>
      </c>
      <c r="F25" s="15"/>
      <c r="G25" s="14"/>
      <c r="H25">
        <f>+AX30</f>
        <v>200</v>
      </c>
      <c r="I25">
        <f>IF(BH30&lt;10,0.1,+BH30-10)</f>
        <v>90</v>
      </c>
      <c r="J25" s="46"/>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6"/>
      <c r="BM25" s="46"/>
      <c r="BN25" s="46"/>
      <c r="BO25" s="46"/>
      <c r="BP25" s="46"/>
      <c r="BQ25" s="46"/>
      <c r="BR25" s="46"/>
      <c r="BS25" s="46"/>
      <c r="BT25" s="46"/>
      <c r="BU25" s="46"/>
      <c r="BV25" s="46"/>
      <c r="BW25" s="46"/>
      <c r="BX25" s="46"/>
      <c r="BY25" s="46"/>
      <c r="BZ25" s="46"/>
      <c r="CA25" s="46"/>
      <c r="CB25" s="46"/>
      <c r="CC25" s="46"/>
      <c r="CD25" s="46"/>
      <c r="CE25" s="46"/>
      <c r="CF25" s="46"/>
      <c r="CG25" s="46"/>
      <c r="CH25" s="46"/>
      <c r="CI25" s="46"/>
      <c r="CJ25" s="46"/>
      <c r="CK25" s="46"/>
      <c r="CL25" s="46"/>
      <c r="CM25" s="46"/>
      <c r="CN25" s="46"/>
      <c r="CO25" s="46"/>
      <c r="CP25" s="46"/>
      <c r="CQ25" s="46"/>
      <c r="CR25" s="46"/>
      <c r="CS25" s="46"/>
      <c r="CT25" s="46"/>
      <c r="CU25" s="46"/>
      <c r="CV25" s="46"/>
      <c r="CW25" s="46"/>
      <c r="CX25" s="46"/>
      <c r="CY25" s="46"/>
      <c r="CZ25" s="46"/>
      <c r="DA25" s="46"/>
      <c r="DB25" s="46"/>
      <c r="DC25" s="46"/>
      <c r="DD25" s="46"/>
      <c r="DE25" s="46"/>
      <c r="DF25" s="46"/>
      <c r="DG25" s="46"/>
      <c r="DH25" s="46"/>
      <c r="DI25" s="46"/>
      <c r="DJ25" s="46"/>
      <c r="DK25" s="46"/>
      <c r="DL25" s="46"/>
      <c r="DM25" s="46"/>
      <c r="DN25" s="46"/>
      <c r="DO25" s="46"/>
      <c r="DP25" s="46"/>
      <c r="DQ25" s="46"/>
      <c r="DR25" s="46"/>
      <c r="DS25" s="46"/>
      <c r="DT25" s="46"/>
      <c r="DU25" s="46"/>
      <c r="DV25" s="46"/>
      <c r="DW25" s="46"/>
    </row>
    <row r="26" spans="1:127" x14ac:dyDescent="0.2">
      <c r="A26" s="16" t="s">
        <v>47</v>
      </c>
      <c r="B26" s="17" t="s">
        <v>48</v>
      </c>
      <c r="C26" s="499" t="s">
        <v>49</v>
      </c>
      <c r="D26" s="500"/>
      <c r="E26" s="500"/>
      <c r="F26" s="18" t="s">
        <v>50</v>
      </c>
      <c r="G26" s="18" t="s">
        <v>51</v>
      </c>
      <c r="J26" s="47" t="s">
        <v>51</v>
      </c>
      <c r="K26" s="47" t="s">
        <v>51</v>
      </c>
      <c r="L26" s="47" t="s">
        <v>51</v>
      </c>
      <c r="M26" s="47" t="s">
        <v>51</v>
      </c>
      <c r="N26" s="47" t="s">
        <v>51</v>
      </c>
      <c r="O26" s="47" t="s">
        <v>51</v>
      </c>
      <c r="P26" s="47" t="s">
        <v>51</v>
      </c>
      <c r="Q26" s="47" t="s">
        <v>51</v>
      </c>
      <c r="R26" s="47" t="s">
        <v>51</v>
      </c>
      <c r="S26" s="47" t="s">
        <v>51</v>
      </c>
      <c r="T26" s="47" t="s">
        <v>51</v>
      </c>
      <c r="U26" s="47" t="s">
        <v>51</v>
      </c>
      <c r="V26" s="47" t="s">
        <v>51</v>
      </c>
      <c r="W26" s="47" t="s">
        <v>51</v>
      </c>
      <c r="X26" s="47" t="s">
        <v>51</v>
      </c>
      <c r="Y26" s="47" t="s">
        <v>51</v>
      </c>
      <c r="Z26" s="47" t="s">
        <v>51</v>
      </c>
      <c r="AA26" s="47" t="s">
        <v>51</v>
      </c>
      <c r="AB26" s="47" t="s">
        <v>51</v>
      </c>
      <c r="AC26" s="47" t="s">
        <v>51</v>
      </c>
      <c r="AD26" s="47" t="s">
        <v>51</v>
      </c>
      <c r="AE26" s="47" t="s">
        <v>51</v>
      </c>
      <c r="AF26" s="47" t="s">
        <v>51</v>
      </c>
      <c r="AG26" s="47" t="s">
        <v>51</v>
      </c>
      <c r="AH26" s="47" t="s">
        <v>51</v>
      </c>
      <c r="AI26" s="47" t="s">
        <v>51</v>
      </c>
      <c r="AJ26" s="47" t="s">
        <v>51</v>
      </c>
      <c r="AK26" s="47" t="s">
        <v>51</v>
      </c>
      <c r="AL26" s="47" t="s">
        <v>51</v>
      </c>
      <c r="AM26" s="47" t="s">
        <v>51</v>
      </c>
      <c r="AN26" s="47" t="s">
        <v>51</v>
      </c>
      <c r="AO26" s="47" t="s">
        <v>51</v>
      </c>
      <c r="AP26" s="47" t="s">
        <v>51</v>
      </c>
      <c r="AQ26" s="47" t="s">
        <v>51</v>
      </c>
      <c r="AR26" s="47" t="s">
        <v>51</v>
      </c>
      <c r="AS26" s="47" t="s">
        <v>51</v>
      </c>
      <c r="AT26" s="47" t="s">
        <v>51</v>
      </c>
      <c r="AU26" s="47" t="s">
        <v>51</v>
      </c>
      <c r="AV26" s="47" t="s">
        <v>51</v>
      </c>
      <c r="AW26" s="47" t="s">
        <v>51</v>
      </c>
      <c r="AX26" s="47" t="s">
        <v>51</v>
      </c>
      <c r="AY26" s="47" t="s">
        <v>51</v>
      </c>
      <c r="AZ26" s="47" t="s">
        <v>51</v>
      </c>
      <c r="BA26" s="47" t="s">
        <v>51</v>
      </c>
      <c r="BB26" s="47" t="s">
        <v>51</v>
      </c>
      <c r="BC26" s="47" t="s">
        <v>51</v>
      </c>
      <c r="BD26" s="47" t="s">
        <v>51</v>
      </c>
      <c r="BE26" s="47" t="s">
        <v>51</v>
      </c>
      <c r="BF26" s="47" t="s">
        <v>51</v>
      </c>
      <c r="BG26" s="47" t="s">
        <v>51</v>
      </c>
      <c r="BH26" s="47" t="s">
        <v>51</v>
      </c>
      <c r="BI26" s="47" t="s">
        <v>51</v>
      </c>
      <c r="BJ26" s="47" t="s">
        <v>51</v>
      </c>
      <c r="BK26" s="47" t="s">
        <v>51</v>
      </c>
      <c r="BL26" s="47" t="s">
        <v>51</v>
      </c>
      <c r="BM26" s="47" t="s">
        <v>51</v>
      </c>
      <c r="BN26" s="47" t="s">
        <v>51</v>
      </c>
      <c r="BO26" s="47" t="s">
        <v>51</v>
      </c>
      <c r="BP26" s="47" t="s">
        <v>51</v>
      </c>
      <c r="BQ26" s="47" t="s">
        <v>51</v>
      </c>
      <c r="BR26" s="47" t="s">
        <v>51</v>
      </c>
      <c r="BS26" s="47" t="s">
        <v>51</v>
      </c>
      <c r="BT26" s="47" t="s">
        <v>51</v>
      </c>
      <c r="BU26" s="47" t="s">
        <v>51</v>
      </c>
      <c r="BV26" s="47" t="s">
        <v>51</v>
      </c>
      <c r="BW26" s="47" t="s">
        <v>51</v>
      </c>
      <c r="BX26" s="47" t="s">
        <v>51</v>
      </c>
      <c r="BY26" s="47" t="s">
        <v>51</v>
      </c>
      <c r="BZ26" s="47" t="s">
        <v>51</v>
      </c>
      <c r="CA26" s="47" t="s">
        <v>51</v>
      </c>
      <c r="CB26" s="47" t="s">
        <v>51</v>
      </c>
      <c r="CC26" s="47" t="s">
        <v>51</v>
      </c>
      <c r="CD26" s="47" t="s">
        <v>51</v>
      </c>
      <c r="CE26" s="47" t="s">
        <v>51</v>
      </c>
      <c r="CF26" s="47" t="s">
        <v>51</v>
      </c>
      <c r="CG26" s="47" t="s">
        <v>51</v>
      </c>
      <c r="CH26" s="47" t="s">
        <v>51</v>
      </c>
      <c r="CI26" s="47" t="s">
        <v>51</v>
      </c>
      <c r="CJ26" s="47" t="s">
        <v>51</v>
      </c>
      <c r="CK26" s="47" t="s">
        <v>51</v>
      </c>
      <c r="CL26" s="47" t="s">
        <v>51</v>
      </c>
      <c r="CM26" s="47" t="s">
        <v>51</v>
      </c>
      <c r="CN26" s="47" t="s">
        <v>51</v>
      </c>
      <c r="CO26" s="47" t="s">
        <v>51</v>
      </c>
      <c r="CP26" s="47" t="s">
        <v>51</v>
      </c>
      <c r="CQ26" s="47" t="s">
        <v>51</v>
      </c>
      <c r="CR26" s="47" t="s">
        <v>51</v>
      </c>
      <c r="CS26" s="47" t="s">
        <v>51</v>
      </c>
      <c r="CT26" s="47" t="s">
        <v>51</v>
      </c>
      <c r="CU26" s="47" t="s">
        <v>51</v>
      </c>
      <c r="CV26" s="47" t="s">
        <v>51</v>
      </c>
      <c r="CW26" s="47" t="s">
        <v>51</v>
      </c>
      <c r="CX26" s="47" t="s">
        <v>51</v>
      </c>
      <c r="CY26" s="47" t="s">
        <v>51</v>
      </c>
      <c r="CZ26" s="47" t="s">
        <v>51</v>
      </c>
      <c r="DA26" s="47" t="s">
        <v>51</v>
      </c>
      <c r="DB26" s="47" t="s">
        <v>51</v>
      </c>
      <c r="DC26" s="47" t="s">
        <v>51</v>
      </c>
      <c r="DD26" s="47" t="s">
        <v>51</v>
      </c>
      <c r="DE26" s="47" t="s">
        <v>51</v>
      </c>
      <c r="DF26" s="47" t="s">
        <v>51</v>
      </c>
      <c r="DG26" s="47" t="s">
        <v>51</v>
      </c>
      <c r="DH26" s="47" t="s">
        <v>51</v>
      </c>
      <c r="DI26" s="47" t="s">
        <v>51</v>
      </c>
      <c r="DJ26" s="47" t="s">
        <v>51</v>
      </c>
      <c r="DK26" s="47" t="s">
        <v>51</v>
      </c>
      <c r="DL26" s="47" t="s">
        <v>51</v>
      </c>
      <c r="DM26" s="47" t="s">
        <v>51</v>
      </c>
      <c r="DN26" s="47" t="s">
        <v>51</v>
      </c>
      <c r="DO26" s="47" t="s">
        <v>51</v>
      </c>
      <c r="DP26" s="47" t="s">
        <v>51</v>
      </c>
      <c r="DQ26" s="47" t="s">
        <v>51</v>
      </c>
      <c r="DR26" s="47" t="s">
        <v>51</v>
      </c>
      <c r="DS26" s="47" t="s">
        <v>51</v>
      </c>
      <c r="DT26" s="47" t="s">
        <v>51</v>
      </c>
      <c r="DU26" s="47" t="s">
        <v>51</v>
      </c>
      <c r="DV26" s="47" t="s">
        <v>51</v>
      </c>
      <c r="DW26" s="47" t="s">
        <v>51</v>
      </c>
    </row>
    <row r="27" spans="1:127" ht="21" x14ac:dyDescent="0.55000000000000004">
      <c r="A27" s="19"/>
      <c r="B27" s="20" t="s">
        <v>52</v>
      </c>
      <c r="C27" s="492" t="s">
        <v>53</v>
      </c>
      <c r="D27" s="493"/>
      <c r="E27" s="493"/>
      <c r="F27" s="291" t="s">
        <v>54</v>
      </c>
      <c r="G27" s="22">
        <f>+G29*G53*G54*G55/2</f>
        <v>3.0700370456702313</v>
      </c>
      <c r="I27" s="61">
        <f>+G29</f>
        <v>100</v>
      </c>
      <c r="J27" s="22">
        <f t="shared" ref="J27:BU27" si="4">+J29*J53*J54*J55/2</f>
        <v>0.99051585697535027</v>
      </c>
      <c r="K27" s="22">
        <f t="shared" si="4"/>
        <v>0</v>
      </c>
      <c r="L27" s="22">
        <f t="shared" si="4"/>
        <v>0</v>
      </c>
      <c r="M27" s="22">
        <f t="shared" si="4"/>
        <v>0</v>
      </c>
      <c r="N27" s="22">
        <f t="shared" si="4"/>
        <v>0</v>
      </c>
      <c r="O27" s="22">
        <f t="shared" si="4"/>
        <v>0</v>
      </c>
      <c r="P27" s="22">
        <f t="shared" si="4"/>
        <v>0</v>
      </c>
      <c r="Q27" s="22">
        <f t="shared" si="4"/>
        <v>0</v>
      </c>
      <c r="R27" s="22">
        <f t="shared" si="4"/>
        <v>0</v>
      </c>
      <c r="S27" s="22">
        <f t="shared" si="4"/>
        <v>0</v>
      </c>
      <c r="T27" s="22">
        <f t="shared" si="4"/>
        <v>0</v>
      </c>
      <c r="U27" s="22">
        <f t="shared" si="4"/>
        <v>3.0180850441387317E-91</v>
      </c>
      <c r="V27" s="22">
        <f t="shared" si="4"/>
        <v>0</v>
      </c>
      <c r="W27" s="22">
        <f t="shared" si="4"/>
        <v>0</v>
      </c>
      <c r="X27" s="22">
        <f t="shared" si="4"/>
        <v>0</v>
      </c>
      <c r="Y27" s="22">
        <f t="shared" si="4"/>
        <v>0</v>
      </c>
      <c r="Z27" s="22">
        <f t="shared" si="4"/>
        <v>0</v>
      </c>
      <c r="AA27" s="22">
        <f t="shared" si="4"/>
        <v>0</v>
      </c>
      <c r="AB27" s="22">
        <f t="shared" si="4"/>
        <v>0</v>
      </c>
      <c r="AC27" s="22">
        <f t="shared" si="4"/>
        <v>0</v>
      </c>
      <c r="AD27" s="22">
        <f t="shared" si="4"/>
        <v>6.7116654181829407E-5</v>
      </c>
      <c r="AE27" s="22">
        <f t="shared" si="4"/>
        <v>1.1282445458387546E-9</v>
      </c>
      <c r="AF27" s="22">
        <f t="shared" si="4"/>
        <v>1.8044628864004865E-14</v>
      </c>
      <c r="AG27" s="22">
        <f t="shared" si="4"/>
        <v>5.106785364116188E-20</v>
      </c>
      <c r="AH27" s="22">
        <f t="shared" si="4"/>
        <v>3.9441662613730219E-27</v>
      </c>
      <c r="AI27" s="22">
        <f t="shared" si="4"/>
        <v>4.4198787460499811E-36</v>
      </c>
      <c r="AJ27" s="22">
        <f t="shared" si="4"/>
        <v>6.0260157458648079E-47</v>
      </c>
      <c r="AK27" s="22">
        <f t="shared" si="4"/>
        <v>9.3687317490334957E-60</v>
      </c>
      <c r="AL27" s="22">
        <f t="shared" si="4"/>
        <v>1.6116912403935459E-74</v>
      </c>
      <c r="AM27" s="22">
        <f t="shared" si="4"/>
        <v>3.0180850441387317E-91</v>
      </c>
      <c r="AN27" s="22">
        <f t="shared" si="4"/>
        <v>6.7116654181829407E-5</v>
      </c>
      <c r="AO27" s="22">
        <f t="shared" si="4"/>
        <v>2.0513815665577838E-4</v>
      </c>
      <c r="AP27" s="22">
        <f t="shared" si="4"/>
        <v>6.3089572005254268E-4</v>
      </c>
      <c r="AQ27" s="22">
        <f t="shared" si="4"/>
        <v>1.9556216200482699E-3</v>
      </c>
      <c r="AR27" s="22">
        <f t="shared" si="4"/>
        <v>6.1246900323847445E-3</v>
      </c>
      <c r="AS27" s="22">
        <f t="shared" si="4"/>
        <v>1.945324304077977E-2</v>
      </c>
      <c r="AT27" s="22">
        <f t="shared" si="4"/>
        <v>6.305931120753698E-2</v>
      </c>
      <c r="AU27" s="22">
        <f t="shared" si="4"/>
        <v>0.21110117699068451</v>
      </c>
      <c r="AV27" s="22">
        <f t="shared" si="4"/>
        <v>0.74943335389276322</v>
      </c>
      <c r="AW27" s="22">
        <f t="shared" si="4"/>
        <v>3.0700370456702313</v>
      </c>
      <c r="AX27" s="22">
        <f t="shared" si="4"/>
        <v>0.74943335389276322</v>
      </c>
      <c r="AY27" s="22">
        <f t="shared" si="4"/>
        <v>0.85522850564791042</v>
      </c>
      <c r="AZ27" s="22">
        <f t="shared" si="4"/>
        <v>0.9773070388019035</v>
      </c>
      <c r="BA27" s="22">
        <f t="shared" si="4"/>
        <v>1.1185309903098224</v>
      </c>
      <c r="BB27" s="22">
        <f t="shared" si="4"/>
        <v>1.2823719291055855</v>
      </c>
      <c r="BC27" s="22">
        <f t="shared" si="4"/>
        <v>1.4730769995829807</v>
      </c>
      <c r="BD27" s="22">
        <f t="shared" si="4"/>
        <v>1.6958942495606406</v>
      </c>
      <c r="BE27" s="22">
        <f t="shared" si="4"/>
        <v>1.9573847483584901</v>
      </c>
      <c r="BF27" s="22">
        <f t="shared" si="4"/>
        <v>2.265865226035912</v>
      </c>
      <c r="BG27" s="22">
        <f t="shared" si="4"/>
        <v>2.6320531379828456</v>
      </c>
      <c r="BH27" s="22">
        <f t="shared" si="4"/>
        <v>3.0700370456702313</v>
      </c>
      <c r="BI27" s="22">
        <f t="shared" si="4"/>
        <v>0.91406612965569511</v>
      </c>
      <c r="BJ27" s="22">
        <f t="shared" si="4"/>
        <v>0.92635060182055817</v>
      </c>
      <c r="BK27" s="22">
        <f t="shared" si="4"/>
        <v>0.93881397174451831</v>
      </c>
      <c r="BL27" s="22">
        <f t="shared" si="4"/>
        <v>0.95145916824931398</v>
      </c>
      <c r="BM27" s="22">
        <f t="shared" si="4"/>
        <v>0.96428917639731027</v>
      </c>
      <c r="BN27" s="22">
        <f t="shared" si="4"/>
        <v>0.9773070388019035</v>
      </c>
      <c r="BO27" s="22">
        <f t="shared" si="4"/>
        <v>0.99051585697535027</v>
      </c>
      <c r="BP27" s="22">
        <f t="shared" si="4"/>
        <v>1.003918792715315</v>
      </c>
      <c r="BQ27" s="22">
        <f t="shared" si="4"/>
        <v>1.0175190695314853</v>
      </c>
      <c r="BR27" s="22">
        <f t="shared" si="4"/>
        <v>1.0313199741136452</v>
      </c>
      <c r="BS27" s="22">
        <f t="shared" si="4"/>
        <v>1.0453248578426788</v>
      </c>
      <c r="BT27" s="22">
        <f t="shared" si="4"/>
        <v>1.0595371383460048</v>
      </c>
      <c r="BU27" s="22">
        <f t="shared" si="4"/>
        <v>1.0739603010990419</v>
      </c>
      <c r="BV27" s="22">
        <f t="shared" ref="BV27:CD27" si="5">+BV29*BV53*BV54*BV55/2</f>
        <v>1.088597901074337</v>
      </c>
      <c r="BW27" s="22">
        <f t="shared" si="5"/>
        <v>1.103453564440084</v>
      </c>
      <c r="BX27" s="22">
        <f t="shared" si="5"/>
        <v>1.1185309903098224</v>
      </c>
      <c r="BY27" s="22">
        <f t="shared" si="5"/>
        <v>1.1338339525451753</v>
      </c>
      <c r="BZ27" s="22">
        <f t="shared" si="5"/>
        <v>1.1493663016135875</v>
      </c>
      <c r="CA27" s="22">
        <f t="shared" si="5"/>
        <v>1.1651319665030808</v>
      </c>
      <c r="CB27" s="22">
        <f t="shared" si="5"/>
        <v>1.1811349566961589</v>
      </c>
      <c r="CC27" s="22">
        <f t="shared" si="5"/>
        <v>1.1973793642050679</v>
      </c>
      <c r="CD27" s="22">
        <f t="shared" si="5"/>
        <v>0.99051585697535027</v>
      </c>
      <c r="CE27" s="82">
        <f>IF(+CE29*CE53*CE54*CE55/2&lt;0.0000000001,0.0000000001,+CE29*CE53*CE54*CE55/2)</f>
        <v>72.864892978692012</v>
      </c>
      <c r="CF27" s="82">
        <f>IF(+CF29*CF53*CF54*CF55/2&lt;0.0000000001,0.0000000001,+CF29*CF53*CF54*CF55/2)</f>
        <v>50.682957143618474</v>
      </c>
      <c r="CG27" s="82">
        <f t="shared" ref="CG27:DD27" si="6">IF(+CG29*CG53*CG54*CG55/2&lt;0.0000000001,0.0000000001,+CG29*CG53*CG54*CG55/2)</f>
        <v>36.307492967738973</v>
      </c>
      <c r="CH27" s="82">
        <f t="shared" si="6"/>
        <v>24.842060838830289</v>
      </c>
      <c r="CI27" s="82">
        <f t="shared" si="6"/>
        <v>19.364169621062416</v>
      </c>
      <c r="CJ27" s="82">
        <f t="shared" si="6"/>
        <v>15.955319171888819</v>
      </c>
      <c r="CK27" s="82">
        <f t="shared" si="6"/>
        <v>13.559108349528591</v>
      </c>
      <c r="CL27" s="82">
        <f t="shared" si="6"/>
        <v>7.3778497454899572</v>
      </c>
      <c r="CM27" s="82">
        <f t="shared" si="6"/>
        <v>4.6227332469705695</v>
      </c>
      <c r="CN27" s="82">
        <f t="shared" si="6"/>
        <v>3.0700370456702313</v>
      </c>
      <c r="CO27" s="82">
        <f t="shared" si="6"/>
        <v>2.105147050621857</v>
      </c>
      <c r="CP27" s="82">
        <f t="shared" si="6"/>
        <v>1.4730769995829807</v>
      </c>
      <c r="CQ27" s="82">
        <f t="shared" si="6"/>
        <v>1.0453248578426788</v>
      </c>
      <c r="CR27" s="82">
        <f t="shared" si="6"/>
        <v>0.74943335389276322</v>
      </c>
      <c r="CS27" s="82">
        <f t="shared" si="6"/>
        <v>0.54152701385738988</v>
      </c>
      <c r="CT27" s="82">
        <f t="shared" si="6"/>
        <v>0.39372655657506478</v>
      </c>
      <c r="CU27" s="82">
        <f t="shared" si="6"/>
        <v>0.28770299958505113</v>
      </c>
      <c r="CV27" s="82">
        <f t="shared" si="6"/>
        <v>0.21110117699068451</v>
      </c>
      <c r="CW27" s="82">
        <f t="shared" si="6"/>
        <v>0.15543396738494836</v>
      </c>
      <c r="CX27" s="82">
        <f t="shared" si="6"/>
        <v>0.11478538883388269</v>
      </c>
      <c r="CY27" s="82">
        <f t="shared" si="6"/>
        <v>8.4983647612062799E-2</v>
      </c>
      <c r="CZ27" s="82">
        <f t="shared" si="6"/>
        <v>6.305931120753698E-2</v>
      </c>
      <c r="DA27" s="82">
        <f t="shared" si="6"/>
        <v>4.6882546943425592E-2</v>
      </c>
      <c r="DB27" s="82">
        <f t="shared" si="6"/>
        <v>3.4915990897746212E-2</v>
      </c>
      <c r="DC27" s="82">
        <f t="shared" si="6"/>
        <v>2.6043991546788169E-2</v>
      </c>
      <c r="DD27" s="82">
        <f t="shared" si="6"/>
        <v>1.945324304077977E-2</v>
      </c>
      <c r="DE27" s="22">
        <f t="shared" ref="DE27:DW27" si="7">+DE29*DE53*DE54*DE55/2</f>
        <v>1.7755607509492496E-2</v>
      </c>
      <c r="DF27" s="22">
        <f t="shared" si="7"/>
        <v>0.29471965732774524</v>
      </c>
      <c r="DG27" s="22">
        <f t="shared" si="7"/>
        <v>0.62449137814943712</v>
      </c>
      <c r="DH27" s="22">
        <f t="shared" si="7"/>
        <v>0.74186462959907118</v>
      </c>
      <c r="DI27" s="22">
        <f t="shared" si="7"/>
        <v>0.74897662052447456</v>
      </c>
      <c r="DJ27" s="22">
        <f t="shared" si="7"/>
        <v>0.74940524960239052</v>
      </c>
      <c r="DK27" s="22">
        <f t="shared" si="7"/>
        <v>0.74943159644112456</v>
      </c>
      <c r="DL27" s="22">
        <f t="shared" si="7"/>
        <v>0.74943324264324773</v>
      </c>
      <c r="DM27" s="22">
        <f t="shared" si="7"/>
        <v>0.74943335343710016</v>
      </c>
      <c r="DN27" s="22">
        <f t="shared" si="7"/>
        <v>0.74943335389276322</v>
      </c>
      <c r="DO27" s="22">
        <f t="shared" si="7"/>
        <v>0.74943335389468879</v>
      </c>
      <c r="DP27" s="22">
        <f t="shared" si="7"/>
        <v>0.7494333538946909</v>
      </c>
      <c r="DQ27" s="22">
        <f t="shared" si="7"/>
        <v>0.7494333538946909</v>
      </c>
      <c r="DR27" s="22">
        <f t="shared" si="7"/>
        <v>0.7494333538946909</v>
      </c>
      <c r="DS27" s="22">
        <f t="shared" si="7"/>
        <v>0.7494333538946909</v>
      </c>
      <c r="DT27" s="22">
        <f t="shared" si="7"/>
        <v>0.7494333538946909</v>
      </c>
      <c r="DU27" s="22">
        <f t="shared" si="7"/>
        <v>0.7494333538946909</v>
      </c>
      <c r="DV27" s="22">
        <f t="shared" si="7"/>
        <v>0.7494333538946909</v>
      </c>
      <c r="DW27" s="22">
        <f t="shared" si="7"/>
        <v>0.7494333538946909</v>
      </c>
    </row>
    <row r="28" spans="1:127" ht="21" x14ac:dyDescent="0.55000000000000004">
      <c r="A28" s="19"/>
      <c r="B28" s="20" t="s">
        <v>55</v>
      </c>
      <c r="C28" s="492" t="s">
        <v>53</v>
      </c>
      <c r="D28" s="493"/>
      <c r="E28" s="493"/>
      <c r="F28" s="291" t="s">
        <v>54</v>
      </c>
      <c r="G28" s="22">
        <f>+G29*G53*G55</f>
        <v>3.0700370456719486</v>
      </c>
      <c r="J28" s="22">
        <f t="shared" ref="J28:BU28" si="8">+J29*J53*J55</f>
        <v>0.99051585697720657</v>
      </c>
      <c r="K28" s="22">
        <f t="shared" si="8"/>
        <v>0</v>
      </c>
      <c r="L28" s="22">
        <f t="shared" si="8"/>
        <v>0</v>
      </c>
      <c r="M28" s="22">
        <f t="shared" si="8"/>
        <v>0</v>
      </c>
      <c r="N28" s="22">
        <f t="shared" si="8"/>
        <v>0</v>
      </c>
      <c r="O28" s="22">
        <f t="shared" si="8"/>
        <v>0</v>
      </c>
      <c r="P28" s="22">
        <f t="shared" si="8"/>
        <v>0</v>
      </c>
      <c r="Q28" s="22">
        <f t="shared" si="8"/>
        <v>0</v>
      </c>
      <c r="R28" s="22">
        <f t="shared" si="8"/>
        <v>0</v>
      </c>
      <c r="S28" s="22">
        <f t="shared" si="8"/>
        <v>0</v>
      </c>
      <c r="T28" s="22">
        <f t="shared" si="8"/>
        <v>0</v>
      </c>
      <c r="U28" s="22">
        <f t="shared" si="8"/>
        <v>5.1956929479333646E-47</v>
      </c>
      <c r="V28" s="22">
        <f t="shared" si="8"/>
        <v>2.13988512924856E-93</v>
      </c>
      <c r="W28" s="22">
        <f t="shared" si="8"/>
        <v>1.0176625583704259E-139</v>
      </c>
      <c r="X28" s="22">
        <f t="shared" si="8"/>
        <v>5.1332526405538578E-186</v>
      </c>
      <c r="Y28" s="22">
        <f t="shared" si="8"/>
        <v>2.6742102083684046E-232</v>
      </c>
      <c r="Z28" s="22">
        <f t="shared" si="8"/>
        <v>1.421879124464032E-278</v>
      </c>
      <c r="AA28" s="22">
        <f t="shared" si="8"/>
        <v>0</v>
      </c>
      <c r="AB28" s="22">
        <f t="shared" si="8"/>
        <v>0</v>
      </c>
      <c r="AC28" s="22">
        <f t="shared" si="8"/>
        <v>0</v>
      </c>
      <c r="AD28" s="22">
        <f t="shared" si="8"/>
        <v>6.7116661104522972E-5</v>
      </c>
      <c r="AE28" s="22">
        <f t="shared" si="8"/>
        <v>1.1295002320389562E-9</v>
      </c>
      <c r="AF28" s="22">
        <f t="shared" si="8"/>
        <v>2.1947321183907004E-14</v>
      </c>
      <c r="AG28" s="22">
        <f t="shared" si="8"/>
        <v>4.5231963029827646E-19</v>
      </c>
      <c r="AH28" s="22">
        <f t="shared" si="8"/>
        <v>9.6276589874350704E-24</v>
      </c>
      <c r="AI28" s="22">
        <f t="shared" si="8"/>
        <v>2.0915046653542384E-28</v>
      </c>
      <c r="AJ28" s="22">
        <f t="shared" si="8"/>
        <v>4.6080092557853558E-33</v>
      </c>
      <c r="AK28" s="22">
        <f t="shared" si="8"/>
        <v>1.0257575698169519E-37</v>
      </c>
      <c r="AL28" s="22">
        <f t="shared" si="8"/>
        <v>2.3014178210808861E-42</v>
      </c>
      <c r="AM28" s="22">
        <f t="shared" si="8"/>
        <v>5.1956929479333646E-47</v>
      </c>
      <c r="AN28" s="22">
        <f t="shared" si="8"/>
        <v>6.7116661104522972E-5</v>
      </c>
      <c r="AO28" s="22">
        <f t="shared" si="8"/>
        <v>2.0513816322663612E-4</v>
      </c>
      <c r="AP28" s="22">
        <f t="shared" si="8"/>
        <v>6.308957260564924E-4</v>
      </c>
      <c r="AQ28" s="22">
        <f t="shared" si="8"/>
        <v>1.9556216253376517E-3</v>
      </c>
      <c r="AR28" s="22">
        <f t="shared" si="8"/>
        <v>6.1246900368882281E-3</v>
      </c>
      <c r="AS28" s="22">
        <f t="shared" si="8"/>
        <v>1.9453243044499184E-2</v>
      </c>
      <c r="AT28" s="22">
        <f t="shared" si="8"/>
        <v>6.3059311210535429E-2</v>
      </c>
      <c r="AU28" s="22">
        <f t="shared" si="8"/>
        <v>0.21110117699307188</v>
      </c>
      <c r="AV28" s="22">
        <f t="shared" si="8"/>
        <v>0.7494333538946909</v>
      </c>
      <c r="AW28" s="22">
        <f t="shared" si="8"/>
        <v>3.0700370456719486</v>
      </c>
      <c r="AX28" s="22">
        <f t="shared" si="8"/>
        <v>0.7494333538946909</v>
      </c>
      <c r="AY28" s="22">
        <f t="shared" si="8"/>
        <v>0.85522850564980291</v>
      </c>
      <c r="AZ28" s="22">
        <f t="shared" si="8"/>
        <v>0.97730703880376302</v>
      </c>
      <c r="BA28" s="22">
        <f t="shared" si="8"/>
        <v>1.1185309903116514</v>
      </c>
      <c r="BB28" s="22">
        <f t="shared" si="8"/>
        <v>1.2823719291073872</v>
      </c>
      <c r="BC28" s="22">
        <f t="shared" si="8"/>
        <v>1.4730769995847577</v>
      </c>
      <c r="BD28" s="22">
        <f t="shared" si="8"/>
        <v>1.6958942495623965</v>
      </c>
      <c r="BE28" s="22">
        <f t="shared" si="8"/>
        <v>1.9573847483602287</v>
      </c>
      <c r="BF28" s="22">
        <f t="shared" si="8"/>
        <v>2.2658652260376382</v>
      </c>
      <c r="BG28" s="22">
        <f t="shared" si="8"/>
        <v>2.6320531379845642</v>
      </c>
      <c r="BH28" s="22">
        <f t="shared" si="8"/>
        <v>3.0700370456719486</v>
      </c>
      <c r="BI28" s="22">
        <f t="shared" si="8"/>
        <v>0.91406612965757073</v>
      </c>
      <c r="BJ28" s="22">
        <f t="shared" si="8"/>
        <v>0.92635060182243045</v>
      </c>
      <c r="BK28" s="22">
        <f t="shared" si="8"/>
        <v>0.93881397174638748</v>
      </c>
      <c r="BL28" s="22">
        <f t="shared" si="8"/>
        <v>0.95145916825117993</v>
      </c>
      <c r="BM28" s="22">
        <f t="shared" si="8"/>
        <v>0.964289176399173</v>
      </c>
      <c r="BN28" s="22">
        <f t="shared" si="8"/>
        <v>0.97730703880376302</v>
      </c>
      <c r="BO28" s="22">
        <f t="shared" si="8"/>
        <v>0.99051585697720657</v>
      </c>
      <c r="BP28" s="22">
        <f t="shared" si="8"/>
        <v>1.0039187927171682</v>
      </c>
      <c r="BQ28" s="22">
        <f t="shared" si="8"/>
        <v>1.0175190695333354</v>
      </c>
      <c r="BR28" s="22">
        <f t="shared" si="8"/>
        <v>1.0313199741154921</v>
      </c>
      <c r="BS28" s="22">
        <f t="shared" si="8"/>
        <v>1.0453248578445227</v>
      </c>
      <c r="BT28" s="22">
        <f t="shared" si="8"/>
        <v>1.0595371383478458</v>
      </c>
      <c r="BU28" s="22">
        <f t="shared" si="8"/>
        <v>1.07396030110088</v>
      </c>
      <c r="BV28" s="22">
        <f t="shared" ref="BV28:DW28" si="9">+BV29*BV53*BV55</f>
        <v>1.0885979010761719</v>
      </c>
      <c r="BW28" s="22">
        <f t="shared" si="9"/>
        <v>1.1034535644419161</v>
      </c>
      <c r="BX28" s="22">
        <f t="shared" si="9"/>
        <v>1.1185309903116514</v>
      </c>
      <c r="BY28" s="22">
        <f t="shared" si="9"/>
        <v>1.1338339525470016</v>
      </c>
      <c r="BZ28" s="22">
        <f t="shared" si="9"/>
        <v>1.149366301615411</v>
      </c>
      <c r="CA28" s="22">
        <f t="shared" si="9"/>
        <v>1.1651319665049014</v>
      </c>
      <c r="CB28" s="22">
        <f t="shared" si="9"/>
        <v>1.1811349566979765</v>
      </c>
      <c r="CC28" s="22">
        <f t="shared" si="9"/>
        <v>1.1973793642068828</v>
      </c>
      <c r="CD28" s="22">
        <f t="shared" si="9"/>
        <v>0.99051585697720657</v>
      </c>
      <c r="CE28" s="22">
        <f t="shared" si="9"/>
        <v>72.864892978700624</v>
      </c>
      <c r="CF28" s="22">
        <f t="shared" si="9"/>
        <v>50.682957143624613</v>
      </c>
      <c r="CG28" s="22">
        <f t="shared" si="9"/>
        <v>36.307492967743549</v>
      </c>
      <c r="CH28" s="22">
        <f t="shared" si="9"/>
        <v>24.842060838833678</v>
      </c>
      <c r="CI28" s="22">
        <f t="shared" si="9"/>
        <v>19.364169621065276</v>
      </c>
      <c r="CJ28" s="22">
        <f t="shared" si="9"/>
        <v>15.95531917189137</v>
      </c>
      <c r="CK28" s="22">
        <f t="shared" si="9"/>
        <v>13.559108349530938</v>
      </c>
      <c r="CL28" s="22">
        <f t="shared" si="9"/>
        <v>7.3778497454918499</v>
      </c>
      <c r="CM28" s="22">
        <f t="shared" si="9"/>
        <v>4.6227332469723237</v>
      </c>
      <c r="CN28" s="22">
        <f t="shared" si="9"/>
        <v>3.0700370456719486</v>
      </c>
      <c r="CO28" s="22">
        <f t="shared" si="9"/>
        <v>2.105147050623589</v>
      </c>
      <c r="CP28" s="22">
        <f t="shared" si="9"/>
        <v>1.4730769995847577</v>
      </c>
      <c r="CQ28" s="22">
        <f t="shared" si="9"/>
        <v>1.0453248578445227</v>
      </c>
      <c r="CR28" s="22">
        <f t="shared" si="9"/>
        <v>0.7494333538946909</v>
      </c>
      <c r="CS28" s="22">
        <f t="shared" si="9"/>
        <v>0.54152701385941537</v>
      </c>
      <c r="CT28" s="22">
        <f t="shared" si="9"/>
        <v>0.39372655657720024</v>
      </c>
      <c r="CU28" s="22">
        <f t="shared" si="9"/>
        <v>0.28770299958730761</v>
      </c>
      <c r="CV28" s="22">
        <f t="shared" si="9"/>
        <v>0.21110117699307188</v>
      </c>
      <c r="CW28" s="22">
        <f t="shared" si="9"/>
        <v>0.15543396738747603</v>
      </c>
      <c r="CX28" s="22">
        <f t="shared" si="9"/>
        <v>0.11478538883655938</v>
      </c>
      <c r="CY28" s="22">
        <f t="shared" si="9"/>
        <v>8.4983647614896615E-2</v>
      </c>
      <c r="CZ28" s="22">
        <f t="shared" si="9"/>
        <v>6.3059311210535429E-2</v>
      </c>
      <c r="DA28" s="22">
        <f t="shared" si="9"/>
        <v>4.6882546946595577E-2</v>
      </c>
      <c r="DB28" s="22">
        <f t="shared" si="9"/>
        <v>3.4915990901094013E-2</v>
      </c>
      <c r="DC28" s="22">
        <f t="shared" si="9"/>
        <v>2.6043991550319362E-2</v>
      </c>
      <c r="DD28" s="22">
        <f t="shared" si="9"/>
        <v>1.9453243044499184E-2</v>
      </c>
      <c r="DE28" s="22">
        <f t="shared" si="9"/>
        <v>0.7494333538946909</v>
      </c>
      <c r="DF28" s="22">
        <f t="shared" si="9"/>
        <v>0.7494333538946909</v>
      </c>
      <c r="DG28" s="22">
        <f t="shared" si="9"/>
        <v>0.7494333538946909</v>
      </c>
      <c r="DH28" s="22">
        <f t="shared" si="9"/>
        <v>0.7494333538946909</v>
      </c>
      <c r="DI28" s="22">
        <f t="shared" si="9"/>
        <v>0.7494333538946909</v>
      </c>
      <c r="DJ28" s="22">
        <f t="shared" si="9"/>
        <v>0.7494333538946909</v>
      </c>
      <c r="DK28" s="22">
        <f t="shared" si="9"/>
        <v>0.7494333538946909</v>
      </c>
      <c r="DL28" s="22">
        <f t="shared" si="9"/>
        <v>0.7494333538946909</v>
      </c>
      <c r="DM28" s="22">
        <f t="shared" si="9"/>
        <v>0.7494333538946909</v>
      </c>
      <c r="DN28" s="22">
        <f t="shared" si="9"/>
        <v>0.7494333538946909</v>
      </c>
      <c r="DO28" s="22">
        <f t="shared" si="9"/>
        <v>0.7494333538946909</v>
      </c>
      <c r="DP28" s="22">
        <f t="shared" si="9"/>
        <v>0.7494333538946909</v>
      </c>
      <c r="DQ28" s="22">
        <f t="shared" si="9"/>
        <v>0.7494333538946909</v>
      </c>
      <c r="DR28" s="22">
        <f t="shared" si="9"/>
        <v>0.7494333538946909</v>
      </c>
      <c r="DS28" s="22">
        <f t="shared" si="9"/>
        <v>0.7494333538946909</v>
      </c>
      <c r="DT28" s="22">
        <f t="shared" si="9"/>
        <v>0.7494333538946909</v>
      </c>
      <c r="DU28" s="22">
        <f t="shared" si="9"/>
        <v>0.7494333538946909</v>
      </c>
      <c r="DV28" s="22">
        <f t="shared" si="9"/>
        <v>0.7494333538946909</v>
      </c>
      <c r="DW28" s="22">
        <f t="shared" si="9"/>
        <v>0.7494333538946909</v>
      </c>
    </row>
    <row r="29" spans="1:127" ht="18" x14ac:dyDescent="0.2">
      <c r="A29" s="16">
        <f>入力シート_1・1・1・トリクロロエタン!Q9</f>
        <v>100</v>
      </c>
      <c r="B29" s="23" t="s">
        <v>56</v>
      </c>
      <c r="C29" s="492" t="s">
        <v>57</v>
      </c>
      <c r="D29" s="493"/>
      <c r="E29" s="493"/>
      <c r="F29" s="1" t="s">
        <v>54</v>
      </c>
      <c r="G29" s="72">
        <f>IF(A29="",1,A29)</f>
        <v>100</v>
      </c>
      <c r="J29" s="51">
        <f t="shared" ref="J29:J32" si="10">G29</f>
        <v>100</v>
      </c>
      <c r="K29" s="50">
        <f t="shared" ref="K29:N29" si="11">+J29</f>
        <v>100</v>
      </c>
      <c r="L29" s="50">
        <f t="shared" si="11"/>
        <v>100</v>
      </c>
      <c r="M29" s="50">
        <f t="shared" si="11"/>
        <v>100</v>
      </c>
      <c r="N29" s="50">
        <f t="shared" si="11"/>
        <v>100</v>
      </c>
      <c r="O29" s="50">
        <f>+J29</f>
        <v>100</v>
      </c>
      <c r="P29" s="50">
        <f>+K29</f>
        <v>100</v>
      </c>
      <c r="Q29" s="50">
        <f>+L29</f>
        <v>100</v>
      </c>
      <c r="R29" s="50">
        <f>+L29</f>
        <v>100</v>
      </c>
      <c r="S29" s="50">
        <f>+M29</f>
        <v>100</v>
      </c>
      <c r="T29" s="50">
        <f>+N29</f>
        <v>100</v>
      </c>
      <c r="U29" s="50">
        <f>G29</f>
        <v>100</v>
      </c>
      <c r="V29" s="50">
        <f>+U29</f>
        <v>100</v>
      </c>
      <c r="W29" s="50">
        <f t="shared" ref="W29:AG29" si="12">+V29</f>
        <v>100</v>
      </c>
      <c r="X29" s="50">
        <f t="shared" si="12"/>
        <v>100</v>
      </c>
      <c r="Y29" s="50">
        <f t="shared" si="12"/>
        <v>100</v>
      </c>
      <c r="Z29" s="50">
        <f t="shared" si="12"/>
        <v>100</v>
      </c>
      <c r="AA29" s="50">
        <f t="shared" si="12"/>
        <v>100</v>
      </c>
      <c r="AB29" s="50">
        <f t="shared" si="12"/>
        <v>100</v>
      </c>
      <c r="AC29" s="50">
        <f t="shared" si="12"/>
        <v>100</v>
      </c>
      <c r="AD29" s="50">
        <f t="shared" si="12"/>
        <v>100</v>
      </c>
      <c r="AE29" s="50">
        <f t="shared" si="12"/>
        <v>100</v>
      </c>
      <c r="AF29" s="50">
        <f t="shared" si="12"/>
        <v>100</v>
      </c>
      <c r="AG29" s="50">
        <f t="shared" si="12"/>
        <v>100</v>
      </c>
      <c r="AH29" s="50">
        <f>+AC29</f>
        <v>100</v>
      </c>
      <c r="AI29" s="50">
        <f>+AD29</f>
        <v>100</v>
      </c>
      <c r="AJ29" s="50">
        <f>+AE29</f>
        <v>100</v>
      </c>
      <c r="AK29" s="50">
        <f>+AE29</f>
        <v>100</v>
      </c>
      <c r="AL29" s="50">
        <f>+AF29</f>
        <v>100</v>
      </c>
      <c r="AM29" s="50">
        <f>+AG29</f>
        <v>100</v>
      </c>
      <c r="AN29" s="50">
        <f t="shared" ref="AN29:BF29" si="13">+AM29</f>
        <v>100</v>
      </c>
      <c r="AO29" s="50">
        <f t="shared" si="13"/>
        <v>100</v>
      </c>
      <c r="AP29" s="50">
        <f t="shared" si="13"/>
        <v>100</v>
      </c>
      <c r="AQ29" s="50">
        <f t="shared" si="13"/>
        <v>100</v>
      </c>
      <c r="AR29" s="50">
        <f t="shared" si="13"/>
        <v>100</v>
      </c>
      <c r="AS29" s="50">
        <f t="shared" si="13"/>
        <v>100</v>
      </c>
      <c r="AT29" s="50">
        <f t="shared" si="13"/>
        <v>100</v>
      </c>
      <c r="AU29" s="50">
        <f t="shared" si="13"/>
        <v>100</v>
      </c>
      <c r="AV29" s="50">
        <f t="shared" si="13"/>
        <v>100</v>
      </c>
      <c r="AW29" s="50">
        <f t="shared" si="13"/>
        <v>100</v>
      </c>
      <c r="AX29" s="50">
        <f t="shared" si="13"/>
        <v>100</v>
      </c>
      <c r="AY29" s="50">
        <f t="shared" si="13"/>
        <v>100</v>
      </c>
      <c r="AZ29" s="50">
        <f t="shared" si="13"/>
        <v>100</v>
      </c>
      <c r="BA29" s="50">
        <f t="shared" si="13"/>
        <v>100</v>
      </c>
      <c r="BB29" s="50">
        <f t="shared" si="13"/>
        <v>100</v>
      </c>
      <c r="BC29" s="50">
        <f t="shared" si="13"/>
        <v>100</v>
      </c>
      <c r="BD29" s="50">
        <f t="shared" si="13"/>
        <v>100</v>
      </c>
      <c r="BE29" s="50">
        <f t="shared" si="13"/>
        <v>100</v>
      </c>
      <c r="BF29" s="50">
        <f t="shared" si="13"/>
        <v>100</v>
      </c>
      <c r="BG29" s="50">
        <f t="shared" ref="BG29" si="14">+BE29</f>
        <v>100</v>
      </c>
      <c r="BH29" s="50">
        <f>+BF29</f>
        <v>100</v>
      </c>
      <c r="BI29" s="50">
        <f t="shared" ref="BI29:BJ29" si="15">+BH29</f>
        <v>100</v>
      </c>
      <c r="BJ29" s="50">
        <f t="shared" si="15"/>
        <v>100</v>
      </c>
      <c r="BK29" s="50">
        <f t="shared" ref="BK29" si="16">+AZ29</f>
        <v>100</v>
      </c>
      <c r="BL29" s="50">
        <f t="shared" ref="BL29:BO29" si="17">+BK29</f>
        <v>100</v>
      </c>
      <c r="BM29" s="50">
        <f t="shared" si="17"/>
        <v>100</v>
      </c>
      <c r="BN29" s="50">
        <f t="shared" si="17"/>
        <v>100</v>
      </c>
      <c r="BO29" s="50">
        <f t="shared" si="17"/>
        <v>100</v>
      </c>
      <c r="BP29" s="50">
        <f t="shared" ref="BP29" si="18">+BE29</f>
        <v>100</v>
      </c>
      <c r="BQ29" s="50">
        <f t="shared" ref="BQ29:BT29" si="19">+BP29</f>
        <v>100</v>
      </c>
      <c r="BR29" s="50">
        <f t="shared" si="19"/>
        <v>100</v>
      </c>
      <c r="BS29" s="50">
        <f t="shared" si="19"/>
        <v>100</v>
      </c>
      <c r="BT29" s="50">
        <f t="shared" si="19"/>
        <v>100</v>
      </c>
      <c r="BU29" s="50">
        <f t="shared" ref="BU29" si="20">+BJ29</f>
        <v>100</v>
      </c>
      <c r="BV29" s="50">
        <f t="shared" ref="BV29" si="21">+BU29</f>
        <v>100</v>
      </c>
      <c r="BW29" s="50">
        <f t="shared" ref="BW29:BX29" si="22">+BU29</f>
        <v>100</v>
      </c>
      <c r="BX29" s="50">
        <f t="shared" si="22"/>
        <v>100</v>
      </c>
      <c r="BY29" s="50">
        <f t="shared" ref="BY29:CB29" si="23">+BX29</f>
        <v>100</v>
      </c>
      <c r="BZ29" s="50">
        <f t="shared" si="23"/>
        <v>100</v>
      </c>
      <c r="CA29" s="50">
        <f t="shared" si="23"/>
        <v>100</v>
      </c>
      <c r="CB29" s="50">
        <f t="shared" si="23"/>
        <v>100</v>
      </c>
      <c r="CC29" s="50">
        <f>+CA29</f>
        <v>100</v>
      </c>
      <c r="CD29" s="50">
        <f>+CB29</f>
        <v>100</v>
      </c>
      <c r="CE29" s="50">
        <f t="shared" ref="CE29" si="24">+CD29</f>
        <v>100</v>
      </c>
      <c r="CF29" s="50">
        <f>+BA29</f>
        <v>100</v>
      </c>
      <c r="CG29" s="50">
        <f>+BA29</f>
        <v>100</v>
      </c>
      <c r="CH29" s="50">
        <f t="shared" ref="CH29:CQ29" si="25">+BA29</f>
        <v>100</v>
      </c>
      <c r="CI29" s="50">
        <f t="shared" si="25"/>
        <v>100</v>
      </c>
      <c r="CJ29" s="50">
        <f t="shared" si="25"/>
        <v>100</v>
      </c>
      <c r="CK29" s="50">
        <f t="shared" si="25"/>
        <v>100</v>
      </c>
      <c r="CL29" s="50">
        <f t="shared" si="25"/>
        <v>100</v>
      </c>
      <c r="CM29" s="50">
        <f t="shared" si="25"/>
        <v>100</v>
      </c>
      <c r="CN29" s="50">
        <f t="shared" si="25"/>
        <v>100</v>
      </c>
      <c r="CO29" s="50">
        <f t="shared" si="25"/>
        <v>100</v>
      </c>
      <c r="CP29" s="50">
        <f t="shared" si="25"/>
        <v>100</v>
      </c>
      <c r="CQ29" s="50">
        <f t="shared" si="25"/>
        <v>100</v>
      </c>
      <c r="CR29" s="50">
        <f>+BU29</f>
        <v>100</v>
      </c>
      <c r="CS29" s="50">
        <f>+BV29</f>
        <v>100</v>
      </c>
      <c r="CT29" s="50">
        <f t="shared" ref="CT29:CU29" si="26">+BX29</f>
        <v>100</v>
      </c>
      <c r="CU29" s="50">
        <f t="shared" si="26"/>
        <v>100</v>
      </c>
      <c r="CV29" s="50">
        <f>+BU29</f>
        <v>100</v>
      </c>
      <c r="CW29" s="50">
        <f>+BV29</f>
        <v>100</v>
      </c>
      <c r="CX29" s="50">
        <f>+BX29</f>
        <v>100</v>
      </c>
      <c r="CY29" s="50">
        <f>+BY29</f>
        <v>100</v>
      </c>
      <c r="CZ29" s="50">
        <f>+BZ29</f>
        <v>100</v>
      </c>
      <c r="DA29" s="50">
        <f>+CA29</f>
        <v>100</v>
      </c>
      <c r="DB29" s="50">
        <f>+CB29</f>
        <v>100</v>
      </c>
      <c r="DC29" s="50">
        <f t="shared" ref="DC29:DD29" si="27">+CD29</f>
        <v>100</v>
      </c>
      <c r="DD29" s="50">
        <f t="shared" si="27"/>
        <v>100</v>
      </c>
      <c r="DE29" s="50">
        <f t="shared" ref="DE29" si="28">+CE29</f>
        <v>100</v>
      </c>
      <c r="DF29" s="50">
        <f t="shared" ref="DF29" si="29">+BU29</f>
        <v>100</v>
      </c>
      <c r="DG29" s="50">
        <f t="shared" ref="DG29:DO32" si="30">+DF29</f>
        <v>100</v>
      </c>
      <c r="DH29" s="50">
        <f t="shared" si="30"/>
        <v>100</v>
      </c>
      <c r="DI29" s="50">
        <f t="shared" si="30"/>
        <v>100</v>
      </c>
      <c r="DJ29" s="50">
        <f t="shared" si="30"/>
        <v>100</v>
      </c>
      <c r="DK29" s="50">
        <f t="shared" si="30"/>
        <v>100</v>
      </c>
      <c r="DL29" s="50">
        <f t="shared" si="30"/>
        <v>100</v>
      </c>
      <c r="DM29" s="50">
        <f t="shared" si="30"/>
        <v>100</v>
      </c>
      <c r="DN29" s="50">
        <f t="shared" si="30"/>
        <v>100</v>
      </c>
      <c r="DO29" s="50">
        <f t="shared" ref="DO29" si="31">+DE29</f>
        <v>100</v>
      </c>
      <c r="DP29" s="50">
        <f t="shared" ref="DP29:DW42" si="32">+DO29</f>
        <v>100</v>
      </c>
      <c r="DQ29" s="50">
        <f t="shared" si="32"/>
        <v>100</v>
      </c>
      <c r="DR29" s="50">
        <f t="shared" si="32"/>
        <v>100</v>
      </c>
      <c r="DS29" s="50">
        <f t="shared" si="32"/>
        <v>100</v>
      </c>
      <c r="DT29" s="50">
        <f t="shared" si="32"/>
        <v>100</v>
      </c>
      <c r="DU29" s="50">
        <f t="shared" si="32"/>
        <v>100</v>
      </c>
      <c r="DV29" s="50">
        <f t="shared" si="32"/>
        <v>100</v>
      </c>
      <c r="DW29" s="50">
        <f>+DV29</f>
        <v>100</v>
      </c>
    </row>
    <row r="30" spans="1:127" ht="18" x14ac:dyDescent="0.2">
      <c r="A30" s="16"/>
      <c r="B30" s="23" t="s">
        <v>58</v>
      </c>
      <c r="C30" s="494" t="s">
        <v>59</v>
      </c>
      <c r="D30" s="495"/>
      <c r="E30" s="492"/>
      <c r="F30" s="1" t="s">
        <v>60</v>
      </c>
      <c r="G30" s="24">
        <f>IF(A30="",100,A30)</f>
        <v>100</v>
      </c>
      <c r="I30">
        <v>1</v>
      </c>
      <c r="J30" s="49">
        <f>IF(C24="&gt;1,000,000",1800000,C24)</f>
        <v>179</v>
      </c>
      <c r="K30" s="49">
        <v>100000</v>
      </c>
      <c r="L30" s="49">
        <f>+K30+100000</f>
        <v>200000</v>
      </c>
      <c r="M30" s="49">
        <f t="shared" ref="M30:T30" si="33">+L30+100000</f>
        <v>300000</v>
      </c>
      <c r="N30" s="49">
        <f t="shared" si="33"/>
        <v>400000</v>
      </c>
      <c r="O30" s="49">
        <f t="shared" si="33"/>
        <v>500000</v>
      </c>
      <c r="P30" s="49">
        <f t="shared" si="33"/>
        <v>600000</v>
      </c>
      <c r="Q30" s="49">
        <f t="shared" si="33"/>
        <v>700000</v>
      </c>
      <c r="R30" s="49">
        <f t="shared" si="33"/>
        <v>800000</v>
      </c>
      <c r="S30" s="49">
        <f t="shared" si="33"/>
        <v>900000</v>
      </c>
      <c r="T30" s="49">
        <f t="shared" si="33"/>
        <v>1000000</v>
      </c>
      <c r="U30" s="49">
        <f>+$K$23-100000+10000</f>
        <v>10000</v>
      </c>
      <c r="V30" s="49">
        <f>+U30+10000</f>
        <v>20000</v>
      </c>
      <c r="W30" s="49">
        <f t="shared" ref="W30:AC30" si="34">+V30+10000</f>
        <v>30000</v>
      </c>
      <c r="X30" s="49">
        <f t="shared" si="34"/>
        <v>40000</v>
      </c>
      <c r="Y30" s="49">
        <f t="shared" si="34"/>
        <v>50000</v>
      </c>
      <c r="Z30" s="49">
        <f t="shared" si="34"/>
        <v>60000</v>
      </c>
      <c r="AA30" s="49">
        <f t="shared" si="34"/>
        <v>70000</v>
      </c>
      <c r="AB30" s="49">
        <f t="shared" si="34"/>
        <v>80000</v>
      </c>
      <c r="AC30" s="49">
        <f t="shared" si="34"/>
        <v>90000</v>
      </c>
      <c r="AD30" s="265">
        <f>+$U$23-10000+1000</f>
        <v>1000</v>
      </c>
      <c r="AE30" s="49">
        <f>+AD30+1000</f>
        <v>2000</v>
      </c>
      <c r="AF30" s="49">
        <f t="shared" ref="AF30:AM30" si="35">+AE30+1000</f>
        <v>3000</v>
      </c>
      <c r="AG30" s="49">
        <f t="shared" si="35"/>
        <v>4000</v>
      </c>
      <c r="AH30" s="49">
        <f t="shared" si="35"/>
        <v>5000</v>
      </c>
      <c r="AI30" s="49">
        <f t="shared" si="35"/>
        <v>6000</v>
      </c>
      <c r="AJ30" s="49">
        <f t="shared" si="35"/>
        <v>7000</v>
      </c>
      <c r="AK30" s="49">
        <f t="shared" si="35"/>
        <v>8000</v>
      </c>
      <c r="AL30" s="49">
        <f t="shared" si="35"/>
        <v>9000</v>
      </c>
      <c r="AM30" s="49">
        <f t="shared" si="35"/>
        <v>10000</v>
      </c>
      <c r="AN30" s="59">
        <f>+AD23</f>
        <v>1000</v>
      </c>
      <c r="AO30" s="49">
        <f>+AN30-100</f>
        <v>900</v>
      </c>
      <c r="AP30" s="49">
        <f t="shared" ref="AP30:AW30" si="36">+AO30-100</f>
        <v>800</v>
      </c>
      <c r="AQ30" s="49">
        <f t="shared" si="36"/>
        <v>700</v>
      </c>
      <c r="AR30" s="49">
        <f t="shared" si="36"/>
        <v>600</v>
      </c>
      <c r="AS30" s="49">
        <f t="shared" si="36"/>
        <v>500</v>
      </c>
      <c r="AT30" s="49">
        <f t="shared" si="36"/>
        <v>400</v>
      </c>
      <c r="AU30" s="49">
        <f t="shared" si="36"/>
        <v>300</v>
      </c>
      <c r="AV30" s="49">
        <f t="shared" si="36"/>
        <v>200</v>
      </c>
      <c r="AW30" s="49">
        <f t="shared" si="36"/>
        <v>100</v>
      </c>
      <c r="AX30" s="59">
        <f>AN23</f>
        <v>200</v>
      </c>
      <c r="AY30" s="49">
        <f>+AX30-10</f>
        <v>190</v>
      </c>
      <c r="AZ30" s="49">
        <f t="shared" ref="AZ30:BG30" si="37">+AY30-10</f>
        <v>180</v>
      </c>
      <c r="BA30" s="49">
        <f t="shared" si="37"/>
        <v>170</v>
      </c>
      <c r="BB30" s="49">
        <f t="shared" si="37"/>
        <v>160</v>
      </c>
      <c r="BC30" s="49">
        <f t="shared" si="37"/>
        <v>150</v>
      </c>
      <c r="BD30" s="49">
        <f t="shared" si="37"/>
        <v>140</v>
      </c>
      <c r="BE30" s="49">
        <f t="shared" si="37"/>
        <v>130</v>
      </c>
      <c r="BF30" s="49">
        <f t="shared" si="37"/>
        <v>120</v>
      </c>
      <c r="BG30" s="49">
        <f t="shared" si="37"/>
        <v>110</v>
      </c>
      <c r="BH30" s="49">
        <f>IF(BG30=10,1,+BG30-10)</f>
        <v>100</v>
      </c>
      <c r="BI30" s="59">
        <f>AX23+5</f>
        <v>185</v>
      </c>
      <c r="BJ30" s="49">
        <f>IF(+BI30-1&gt;0,+BI30-1,0.1)</f>
        <v>184</v>
      </c>
      <c r="BK30" s="49">
        <f t="shared" ref="BK30:CC30" si="38">IF(+BJ30-1&gt;0,+BJ30-1,0.1)</f>
        <v>183</v>
      </c>
      <c r="BL30" s="49">
        <f t="shared" si="38"/>
        <v>182</v>
      </c>
      <c r="BM30" s="49">
        <f t="shared" si="38"/>
        <v>181</v>
      </c>
      <c r="BN30" s="49">
        <f t="shared" si="38"/>
        <v>180</v>
      </c>
      <c r="BO30" s="49">
        <f t="shared" si="38"/>
        <v>179</v>
      </c>
      <c r="BP30" s="49">
        <f t="shared" si="38"/>
        <v>178</v>
      </c>
      <c r="BQ30" s="49">
        <f t="shared" si="38"/>
        <v>177</v>
      </c>
      <c r="BR30" s="49">
        <f t="shared" si="38"/>
        <v>176</v>
      </c>
      <c r="BS30" s="49">
        <f t="shared" si="38"/>
        <v>175</v>
      </c>
      <c r="BT30" s="49">
        <f t="shared" si="38"/>
        <v>174</v>
      </c>
      <c r="BU30" s="49">
        <f t="shared" si="38"/>
        <v>173</v>
      </c>
      <c r="BV30" s="49">
        <f t="shared" si="38"/>
        <v>172</v>
      </c>
      <c r="BW30" s="49">
        <f t="shared" si="38"/>
        <v>171</v>
      </c>
      <c r="BX30" s="49">
        <f t="shared" si="38"/>
        <v>170</v>
      </c>
      <c r="BY30" s="49">
        <f t="shared" si="38"/>
        <v>169</v>
      </c>
      <c r="BZ30" s="49">
        <f t="shared" si="38"/>
        <v>168</v>
      </c>
      <c r="CA30" s="49">
        <f t="shared" si="38"/>
        <v>167</v>
      </c>
      <c r="CB30" s="49">
        <f t="shared" si="38"/>
        <v>166</v>
      </c>
      <c r="CC30" s="49">
        <f t="shared" si="38"/>
        <v>165</v>
      </c>
      <c r="CD30" s="73">
        <f>+BI23</f>
        <v>179</v>
      </c>
      <c r="CE30" s="59">
        <v>1</v>
      </c>
      <c r="CF30" s="70">
        <f>+$CE$21*CF22*($CE$19/20)</f>
        <v>2.5</v>
      </c>
      <c r="CG30" s="70">
        <f t="shared" ref="CG30:DD30" si="39">+$CE$21*CG22*($CE$19/20)</f>
        <v>5</v>
      </c>
      <c r="CH30" s="70">
        <f t="shared" si="39"/>
        <v>10</v>
      </c>
      <c r="CI30" s="70">
        <f t="shared" si="39"/>
        <v>15</v>
      </c>
      <c r="CJ30" s="70">
        <f t="shared" si="39"/>
        <v>20</v>
      </c>
      <c r="CK30" s="70">
        <f t="shared" si="39"/>
        <v>25</v>
      </c>
      <c r="CL30" s="70">
        <f t="shared" si="39"/>
        <v>50</v>
      </c>
      <c r="CM30" s="70">
        <f t="shared" si="39"/>
        <v>75</v>
      </c>
      <c r="CN30" s="70">
        <f t="shared" si="39"/>
        <v>100</v>
      </c>
      <c r="CO30" s="70">
        <f t="shared" si="39"/>
        <v>125</v>
      </c>
      <c r="CP30" s="70">
        <f t="shared" si="39"/>
        <v>150</v>
      </c>
      <c r="CQ30" s="70">
        <f t="shared" si="39"/>
        <v>175</v>
      </c>
      <c r="CR30" s="70">
        <f t="shared" si="39"/>
        <v>200</v>
      </c>
      <c r="CS30" s="70">
        <f t="shared" si="39"/>
        <v>225</v>
      </c>
      <c r="CT30" s="70">
        <f t="shared" si="39"/>
        <v>250</v>
      </c>
      <c r="CU30" s="70">
        <f t="shared" si="39"/>
        <v>275</v>
      </c>
      <c r="CV30" s="70">
        <f t="shared" si="39"/>
        <v>300</v>
      </c>
      <c r="CW30" s="70">
        <f t="shared" si="39"/>
        <v>325</v>
      </c>
      <c r="CX30" s="70">
        <f t="shared" si="39"/>
        <v>350</v>
      </c>
      <c r="CY30" s="70">
        <f t="shared" si="39"/>
        <v>375</v>
      </c>
      <c r="CZ30" s="70">
        <f t="shared" si="39"/>
        <v>400</v>
      </c>
      <c r="DA30" s="70">
        <f t="shared" si="39"/>
        <v>425</v>
      </c>
      <c r="DB30" s="70">
        <f t="shared" si="39"/>
        <v>450</v>
      </c>
      <c r="DC30" s="70">
        <f t="shared" si="39"/>
        <v>475</v>
      </c>
      <c r="DD30" s="70">
        <f t="shared" si="39"/>
        <v>500</v>
      </c>
      <c r="DE30" s="49">
        <f>入力シート_1・1・1・トリクロロエタン!W3</f>
        <v>200</v>
      </c>
      <c r="DF30" s="49">
        <f>+DE30</f>
        <v>200</v>
      </c>
      <c r="DG30" s="49">
        <f t="shared" si="30"/>
        <v>200</v>
      </c>
      <c r="DH30" s="49">
        <f t="shared" si="30"/>
        <v>200</v>
      </c>
      <c r="DI30" s="49">
        <f t="shared" si="30"/>
        <v>200</v>
      </c>
      <c r="DJ30" s="49">
        <f t="shared" si="30"/>
        <v>200</v>
      </c>
      <c r="DK30" s="49">
        <f t="shared" si="30"/>
        <v>200</v>
      </c>
      <c r="DL30" s="49">
        <f t="shared" si="30"/>
        <v>200</v>
      </c>
      <c r="DM30" s="49">
        <f t="shared" si="30"/>
        <v>200</v>
      </c>
      <c r="DN30" s="49">
        <f t="shared" si="30"/>
        <v>200</v>
      </c>
      <c r="DO30" s="49">
        <f t="shared" si="30"/>
        <v>200</v>
      </c>
      <c r="DP30" s="49">
        <f t="shared" si="32"/>
        <v>200</v>
      </c>
      <c r="DQ30" s="49">
        <f t="shared" si="32"/>
        <v>200</v>
      </c>
      <c r="DR30" s="49">
        <f t="shared" si="32"/>
        <v>200</v>
      </c>
      <c r="DS30" s="49">
        <f t="shared" si="32"/>
        <v>200</v>
      </c>
      <c r="DT30" s="49">
        <f t="shared" si="32"/>
        <v>200</v>
      </c>
      <c r="DU30" s="49">
        <f t="shared" si="32"/>
        <v>200</v>
      </c>
      <c r="DV30" s="49">
        <f t="shared" si="32"/>
        <v>200</v>
      </c>
      <c r="DW30" s="49">
        <f>+DV30</f>
        <v>200</v>
      </c>
    </row>
    <row r="31" spans="1:127" ht="18" x14ac:dyDescent="0.2">
      <c r="A31" s="19"/>
      <c r="B31" s="23" t="s">
        <v>61</v>
      </c>
      <c r="C31" s="494" t="s">
        <v>62</v>
      </c>
      <c r="D31" s="495"/>
      <c r="E31" s="492"/>
      <c r="F31" s="1" t="s">
        <v>60</v>
      </c>
      <c r="G31" s="25">
        <v>0</v>
      </c>
      <c r="J31" s="51">
        <f>G31</f>
        <v>0</v>
      </c>
      <c r="K31" s="54">
        <f>+J31</f>
        <v>0</v>
      </c>
      <c r="L31" s="54">
        <f t="shared" ref="L31:N42" si="40">+K31</f>
        <v>0</v>
      </c>
      <c r="M31" s="54">
        <f t="shared" si="40"/>
        <v>0</v>
      </c>
      <c r="N31" s="54">
        <f t="shared" si="40"/>
        <v>0</v>
      </c>
      <c r="O31" s="54">
        <f t="shared" ref="O31:Q42" si="41">+J31</f>
        <v>0</v>
      </c>
      <c r="P31" s="54">
        <f t="shared" si="41"/>
        <v>0</v>
      </c>
      <c r="Q31" s="54">
        <f t="shared" si="41"/>
        <v>0</v>
      </c>
      <c r="R31" s="54">
        <f t="shared" ref="R31:T42" si="42">+L31</f>
        <v>0</v>
      </c>
      <c r="S31" s="54">
        <f t="shared" si="42"/>
        <v>0</v>
      </c>
      <c r="T31" s="54">
        <f t="shared" si="42"/>
        <v>0</v>
      </c>
      <c r="U31" s="51">
        <f>G31</f>
        <v>0</v>
      </c>
      <c r="V31" s="54">
        <f>+U31</f>
        <v>0</v>
      </c>
      <c r="W31" s="54">
        <f t="shared" ref="W31:AG31" si="43">+V31</f>
        <v>0</v>
      </c>
      <c r="X31" s="54">
        <f t="shared" si="43"/>
        <v>0</v>
      </c>
      <c r="Y31" s="54">
        <f t="shared" si="43"/>
        <v>0</v>
      </c>
      <c r="Z31" s="54">
        <f t="shared" si="43"/>
        <v>0</v>
      </c>
      <c r="AA31" s="54">
        <f t="shared" si="43"/>
        <v>0</v>
      </c>
      <c r="AB31" s="54">
        <f t="shared" si="43"/>
        <v>0</v>
      </c>
      <c r="AC31" s="54">
        <f t="shared" si="43"/>
        <v>0</v>
      </c>
      <c r="AD31" s="54">
        <f t="shared" si="43"/>
        <v>0</v>
      </c>
      <c r="AE31" s="54">
        <f t="shared" si="43"/>
        <v>0</v>
      </c>
      <c r="AF31" s="54">
        <f t="shared" si="43"/>
        <v>0</v>
      </c>
      <c r="AG31" s="54">
        <f t="shared" si="43"/>
        <v>0</v>
      </c>
      <c r="AH31" s="54">
        <f t="shared" ref="AH31:AJ42" si="44">+AC31</f>
        <v>0</v>
      </c>
      <c r="AI31" s="54">
        <f t="shared" si="44"/>
        <v>0</v>
      </c>
      <c r="AJ31" s="54">
        <f t="shared" si="44"/>
        <v>0</v>
      </c>
      <c r="AK31" s="54">
        <f t="shared" ref="AK31:AM42" si="45">+AE31</f>
        <v>0</v>
      </c>
      <c r="AL31" s="54">
        <f t="shared" si="45"/>
        <v>0</v>
      </c>
      <c r="AM31" s="54">
        <f t="shared" si="45"/>
        <v>0</v>
      </c>
      <c r="AN31" s="54">
        <f t="shared" ref="AN31:BC42" si="46">+AM31</f>
        <v>0</v>
      </c>
      <c r="AO31" s="54">
        <f t="shared" si="46"/>
        <v>0</v>
      </c>
      <c r="AP31" s="54">
        <f t="shared" si="46"/>
        <v>0</v>
      </c>
      <c r="AQ31" s="54">
        <f t="shared" si="46"/>
        <v>0</v>
      </c>
      <c r="AR31" s="54">
        <f t="shared" si="46"/>
        <v>0</v>
      </c>
      <c r="AS31" s="54">
        <f t="shared" si="46"/>
        <v>0</v>
      </c>
      <c r="AT31" s="54">
        <f t="shared" si="46"/>
        <v>0</v>
      </c>
      <c r="AU31" s="54">
        <f t="shared" si="46"/>
        <v>0</v>
      </c>
      <c r="AV31" s="54">
        <f t="shared" si="46"/>
        <v>0</v>
      </c>
      <c r="AW31" s="54">
        <f t="shared" si="46"/>
        <v>0</v>
      </c>
      <c r="AX31" s="54">
        <f t="shared" si="46"/>
        <v>0</v>
      </c>
      <c r="AY31" s="54">
        <f t="shared" si="46"/>
        <v>0</v>
      </c>
      <c r="AZ31" s="54">
        <f t="shared" si="46"/>
        <v>0</v>
      </c>
      <c r="BA31" s="54">
        <f t="shared" si="46"/>
        <v>0</v>
      </c>
      <c r="BB31" s="54">
        <f t="shared" si="46"/>
        <v>0</v>
      </c>
      <c r="BC31" s="54">
        <f t="shared" si="46"/>
        <v>0</v>
      </c>
      <c r="BD31" s="54">
        <f t="shared" ref="BD31:BF42" si="47">+BC31</f>
        <v>0</v>
      </c>
      <c r="BE31" s="54">
        <f t="shared" si="47"/>
        <v>0</v>
      </c>
      <c r="BF31" s="54">
        <f t="shared" si="47"/>
        <v>0</v>
      </c>
      <c r="BG31" s="54">
        <f t="shared" ref="BG31:BH42" si="48">+BE31</f>
        <v>0</v>
      </c>
      <c r="BH31" s="54">
        <f t="shared" si="48"/>
        <v>0</v>
      </c>
      <c r="BI31" s="54">
        <f t="shared" ref="BI31:BJ42" si="49">+BH31</f>
        <v>0</v>
      </c>
      <c r="BJ31" s="54">
        <f t="shared" si="49"/>
        <v>0</v>
      </c>
      <c r="BK31" s="54">
        <f t="shared" ref="BK31:BK42" si="50">+AZ31</f>
        <v>0</v>
      </c>
      <c r="BL31" s="54">
        <f t="shared" ref="BL31:BO42" si="51">+BK31</f>
        <v>0</v>
      </c>
      <c r="BM31" s="54">
        <f t="shared" si="51"/>
        <v>0</v>
      </c>
      <c r="BN31" s="54">
        <f t="shared" si="51"/>
        <v>0</v>
      </c>
      <c r="BO31" s="54">
        <f t="shared" si="51"/>
        <v>0</v>
      </c>
      <c r="BP31" s="54">
        <f t="shared" ref="BP31:BP42" si="52">+BE31</f>
        <v>0</v>
      </c>
      <c r="BQ31" s="54">
        <f t="shared" ref="BQ31:BT42" si="53">+BP31</f>
        <v>0</v>
      </c>
      <c r="BR31" s="54">
        <f t="shared" si="53"/>
        <v>0</v>
      </c>
      <c r="BS31" s="54">
        <f t="shared" si="53"/>
        <v>0</v>
      </c>
      <c r="BT31" s="54">
        <f t="shared" si="53"/>
        <v>0</v>
      </c>
      <c r="BU31" s="54">
        <f t="shared" ref="BU31:BU42" si="54">+BJ31</f>
        <v>0</v>
      </c>
      <c r="BV31" s="54">
        <f t="shared" ref="BV31:BV42" si="55">+BU31</f>
        <v>0</v>
      </c>
      <c r="BW31" s="54">
        <f t="shared" ref="BW31:BX42" si="56">+BU31</f>
        <v>0</v>
      </c>
      <c r="BX31" s="54">
        <f t="shared" si="56"/>
        <v>0</v>
      </c>
      <c r="BY31" s="54">
        <f t="shared" ref="BY31:CB42" si="57">+BX31</f>
        <v>0</v>
      </c>
      <c r="BZ31" s="54">
        <f t="shared" si="57"/>
        <v>0</v>
      </c>
      <c r="CA31" s="54">
        <f t="shared" si="57"/>
        <v>0</v>
      </c>
      <c r="CB31" s="54">
        <f t="shared" si="57"/>
        <v>0</v>
      </c>
      <c r="CC31" s="54">
        <f t="shared" ref="CC31:CD42" si="58">+CA31</f>
        <v>0</v>
      </c>
      <c r="CD31" s="54">
        <f t="shared" si="58"/>
        <v>0</v>
      </c>
      <c r="CE31" s="54">
        <f t="shared" ref="CE31:CE42" si="59">+CD31</f>
        <v>0</v>
      </c>
      <c r="CF31" s="54">
        <f t="shared" ref="CF31:CF42" si="60">+BA31</f>
        <v>0</v>
      </c>
      <c r="CG31" s="54">
        <f t="shared" ref="CG31:CG42" si="61">+BA31</f>
        <v>0</v>
      </c>
      <c r="CH31" s="54">
        <f t="shared" ref="CH31:CQ42" si="62">+BA31</f>
        <v>0</v>
      </c>
      <c r="CI31" s="54">
        <f t="shared" si="62"/>
        <v>0</v>
      </c>
      <c r="CJ31" s="54">
        <f t="shared" si="62"/>
        <v>0</v>
      </c>
      <c r="CK31" s="54">
        <f t="shared" si="62"/>
        <v>0</v>
      </c>
      <c r="CL31" s="54">
        <f t="shared" si="62"/>
        <v>0</v>
      </c>
      <c r="CM31" s="54">
        <f t="shared" si="62"/>
        <v>0</v>
      </c>
      <c r="CN31" s="54">
        <f t="shared" si="62"/>
        <v>0</v>
      </c>
      <c r="CO31" s="54">
        <f t="shared" si="62"/>
        <v>0</v>
      </c>
      <c r="CP31" s="54">
        <f t="shared" si="62"/>
        <v>0</v>
      </c>
      <c r="CQ31" s="54">
        <f t="shared" si="62"/>
        <v>0</v>
      </c>
      <c r="CR31" s="54">
        <f t="shared" ref="CR31:CS42" si="63">+BU31</f>
        <v>0</v>
      </c>
      <c r="CS31" s="54">
        <f t="shared" si="63"/>
        <v>0</v>
      </c>
      <c r="CT31" s="54">
        <f t="shared" ref="CT31:CU42" si="64">+BX31</f>
        <v>0</v>
      </c>
      <c r="CU31" s="54">
        <f t="shared" si="64"/>
        <v>0</v>
      </c>
      <c r="CV31" s="54">
        <f t="shared" ref="CV31:CW42" si="65">+BU31</f>
        <v>0</v>
      </c>
      <c r="CW31" s="54">
        <f t="shared" si="65"/>
        <v>0</v>
      </c>
      <c r="CX31" s="54">
        <f t="shared" ref="CX31:DB42" si="66">+BX31</f>
        <v>0</v>
      </c>
      <c r="CY31" s="54">
        <f t="shared" si="66"/>
        <v>0</v>
      </c>
      <c r="CZ31" s="54">
        <f t="shared" si="66"/>
        <v>0</v>
      </c>
      <c r="DA31" s="54">
        <f t="shared" si="66"/>
        <v>0</v>
      </c>
      <c r="DB31" s="54">
        <f t="shared" si="66"/>
        <v>0</v>
      </c>
      <c r="DC31" s="54">
        <f t="shared" ref="DC31:DD42" si="67">+CD31</f>
        <v>0</v>
      </c>
      <c r="DD31" s="54">
        <f t="shared" si="67"/>
        <v>0</v>
      </c>
      <c r="DE31" s="54">
        <f t="shared" ref="DE31:DE42" si="68">+CE31</f>
        <v>0</v>
      </c>
      <c r="DF31" s="54">
        <f>+BU31</f>
        <v>0</v>
      </c>
      <c r="DG31" s="54">
        <f t="shared" si="30"/>
        <v>0</v>
      </c>
      <c r="DH31" s="54">
        <f t="shared" si="30"/>
        <v>0</v>
      </c>
      <c r="DI31" s="54">
        <f t="shared" si="30"/>
        <v>0</v>
      </c>
      <c r="DJ31" s="54">
        <f t="shared" si="30"/>
        <v>0</v>
      </c>
      <c r="DK31" s="54">
        <f t="shared" si="30"/>
        <v>0</v>
      </c>
      <c r="DL31" s="54">
        <f t="shared" si="30"/>
        <v>0</v>
      </c>
      <c r="DM31" s="54">
        <f t="shared" si="30"/>
        <v>0</v>
      </c>
      <c r="DN31" s="54">
        <f t="shared" si="30"/>
        <v>0</v>
      </c>
      <c r="DO31" s="54">
        <f>+DE31</f>
        <v>0</v>
      </c>
      <c r="DP31" s="54">
        <f t="shared" si="32"/>
        <v>0</v>
      </c>
      <c r="DQ31" s="54">
        <f t="shared" si="32"/>
        <v>0</v>
      </c>
      <c r="DR31" s="54">
        <f t="shared" si="32"/>
        <v>0</v>
      </c>
      <c r="DS31" s="54">
        <f t="shared" si="32"/>
        <v>0</v>
      </c>
      <c r="DT31" s="54">
        <f t="shared" si="32"/>
        <v>0</v>
      </c>
      <c r="DU31" s="54">
        <f t="shared" si="32"/>
        <v>0</v>
      </c>
      <c r="DV31" s="54">
        <f t="shared" si="32"/>
        <v>0</v>
      </c>
      <c r="DW31" s="54">
        <f>+DV31</f>
        <v>0</v>
      </c>
    </row>
    <row r="32" spans="1:127" ht="18" x14ac:dyDescent="0.2">
      <c r="A32" s="19"/>
      <c r="B32" s="23" t="s">
        <v>63</v>
      </c>
      <c r="C32" s="494" t="s">
        <v>64</v>
      </c>
      <c r="D32" s="495"/>
      <c r="E32" s="492"/>
      <c r="F32" s="1" t="s">
        <v>60</v>
      </c>
      <c r="G32" s="25">
        <v>0</v>
      </c>
      <c r="J32" s="51">
        <f t="shared" si="10"/>
        <v>0</v>
      </c>
      <c r="K32" s="54">
        <f t="shared" ref="K32:K42" si="69">+J32</f>
        <v>0</v>
      </c>
      <c r="L32" s="54">
        <f t="shared" si="40"/>
        <v>0</v>
      </c>
      <c r="M32" s="54">
        <f t="shared" si="40"/>
        <v>0</v>
      </c>
      <c r="N32" s="54">
        <f t="shared" si="40"/>
        <v>0</v>
      </c>
      <c r="O32" s="54">
        <f t="shared" si="41"/>
        <v>0</v>
      </c>
      <c r="P32" s="54">
        <f t="shared" si="41"/>
        <v>0</v>
      </c>
      <c r="Q32" s="54">
        <f t="shared" si="41"/>
        <v>0</v>
      </c>
      <c r="R32" s="54">
        <f t="shared" si="42"/>
        <v>0</v>
      </c>
      <c r="S32" s="54">
        <f t="shared" si="42"/>
        <v>0</v>
      </c>
      <c r="T32" s="54">
        <f t="shared" si="42"/>
        <v>0</v>
      </c>
      <c r="U32" s="51">
        <f t="shared" ref="U32:U51" si="70">G32</f>
        <v>0</v>
      </c>
      <c r="V32" s="54">
        <f t="shared" ref="V32:AG42" si="71">+U32</f>
        <v>0</v>
      </c>
      <c r="W32" s="54">
        <f t="shared" si="71"/>
        <v>0</v>
      </c>
      <c r="X32" s="54">
        <f t="shared" si="71"/>
        <v>0</v>
      </c>
      <c r="Y32" s="54">
        <f t="shared" si="71"/>
        <v>0</v>
      </c>
      <c r="Z32" s="54">
        <f t="shared" si="71"/>
        <v>0</v>
      </c>
      <c r="AA32" s="54">
        <f t="shared" si="71"/>
        <v>0</v>
      </c>
      <c r="AB32" s="54">
        <f t="shared" si="71"/>
        <v>0</v>
      </c>
      <c r="AC32" s="54">
        <f t="shared" si="71"/>
        <v>0</v>
      </c>
      <c r="AD32" s="54">
        <f t="shared" si="71"/>
        <v>0</v>
      </c>
      <c r="AE32" s="54">
        <f t="shared" si="71"/>
        <v>0</v>
      </c>
      <c r="AF32" s="54">
        <f t="shared" si="71"/>
        <v>0</v>
      </c>
      <c r="AG32" s="54">
        <f t="shared" si="71"/>
        <v>0</v>
      </c>
      <c r="AH32" s="54">
        <f t="shared" si="44"/>
        <v>0</v>
      </c>
      <c r="AI32" s="54">
        <f t="shared" si="44"/>
        <v>0</v>
      </c>
      <c r="AJ32" s="54">
        <f t="shared" si="44"/>
        <v>0</v>
      </c>
      <c r="AK32" s="54">
        <f t="shared" si="45"/>
        <v>0</v>
      </c>
      <c r="AL32" s="54">
        <f t="shared" si="45"/>
        <v>0</v>
      </c>
      <c r="AM32" s="54">
        <f t="shared" si="45"/>
        <v>0</v>
      </c>
      <c r="AN32" s="54">
        <f t="shared" si="46"/>
        <v>0</v>
      </c>
      <c r="AO32" s="54">
        <f t="shared" si="46"/>
        <v>0</v>
      </c>
      <c r="AP32" s="54">
        <f t="shared" si="46"/>
        <v>0</v>
      </c>
      <c r="AQ32" s="54">
        <f t="shared" si="46"/>
        <v>0</v>
      </c>
      <c r="AR32" s="54">
        <f t="shared" si="46"/>
        <v>0</v>
      </c>
      <c r="AS32" s="54">
        <f t="shared" si="46"/>
        <v>0</v>
      </c>
      <c r="AT32" s="54">
        <f t="shared" si="46"/>
        <v>0</v>
      </c>
      <c r="AU32" s="54">
        <f t="shared" si="46"/>
        <v>0</v>
      </c>
      <c r="AV32" s="54">
        <f t="shared" si="46"/>
        <v>0</v>
      </c>
      <c r="AW32" s="54">
        <f t="shared" si="46"/>
        <v>0</v>
      </c>
      <c r="AX32" s="54">
        <f t="shared" si="46"/>
        <v>0</v>
      </c>
      <c r="AY32" s="54">
        <f t="shared" si="46"/>
        <v>0</v>
      </c>
      <c r="AZ32" s="54">
        <f t="shared" si="46"/>
        <v>0</v>
      </c>
      <c r="BA32" s="54">
        <f t="shared" si="46"/>
        <v>0</v>
      </c>
      <c r="BB32" s="54">
        <f t="shared" si="46"/>
        <v>0</v>
      </c>
      <c r="BC32" s="54">
        <f t="shared" si="46"/>
        <v>0</v>
      </c>
      <c r="BD32" s="54">
        <f t="shared" si="47"/>
        <v>0</v>
      </c>
      <c r="BE32" s="54">
        <f t="shared" si="47"/>
        <v>0</v>
      </c>
      <c r="BF32" s="54">
        <f t="shared" si="47"/>
        <v>0</v>
      </c>
      <c r="BG32" s="54">
        <f t="shared" si="48"/>
        <v>0</v>
      </c>
      <c r="BH32" s="54">
        <f t="shared" si="48"/>
        <v>0</v>
      </c>
      <c r="BI32" s="54">
        <f t="shared" si="49"/>
        <v>0</v>
      </c>
      <c r="BJ32" s="54">
        <f t="shared" si="49"/>
        <v>0</v>
      </c>
      <c r="BK32" s="54">
        <f t="shared" si="50"/>
        <v>0</v>
      </c>
      <c r="BL32" s="54">
        <f t="shared" si="51"/>
        <v>0</v>
      </c>
      <c r="BM32" s="54">
        <f t="shared" si="51"/>
        <v>0</v>
      </c>
      <c r="BN32" s="54">
        <f t="shared" si="51"/>
        <v>0</v>
      </c>
      <c r="BO32" s="54">
        <f t="shared" si="51"/>
        <v>0</v>
      </c>
      <c r="BP32" s="54">
        <f t="shared" si="52"/>
        <v>0</v>
      </c>
      <c r="BQ32" s="54">
        <f t="shared" si="53"/>
        <v>0</v>
      </c>
      <c r="BR32" s="54">
        <f t="shared" si="53"/>
        <v>0</v>
      </c>
      <c r="BS32" s="54">
        <f t="shared" si="53"/>
        <v>0</v>
      </c>
      <c r="BT32" s="54">
        <f t="shared" si="53"/>
        <v>0</v>
      </c>
      <c r="BU32" s="54">
        <f t="shared" si="54"/>
        <v>0</v>
      </c>
      <c r="BV32" s="54">
        <f t="shared" si="55"/>
        <v>0</v>
      </c>
      <c r="BW32" s="54">
        <f t="shared" si="56"/>
        <v>0</v>
      </c>
      <c r="BX32" s="54">
        <f t="shared" si="56"/>
        <v>0</v>
      </c>
      <c r="BY32" s="54">
        <f t="shared" si="57"/>
        <v>0</v>
      </c>
      <c r="BZ32" s="54">
        <f t="shared" si="57"/>
        <v>0</v>
      </c>
      <c r="CA32" s="54">
        <f t="shared" si="57"/>
        <v>0</v>
      </c>
      <c r="CB32" s="54">
        <f t="shared" si="57"/>
        <v>0</v>
      </c>
      <c r="CC32" s="54">
        <f t="shared" si="58"/>
        <v>0</v>
      </c>
      <c r="CD32" s="54">
        <f t="shared" si="58"/>
        <v>0</v>
      </c>
      <c r="CE32" s="54">
        <f t="shared" si="59"/>
        <v>0</v>
      </c>
      <c r="CF32" s="54">
        <f t="shared" si="60"/>
        <v>0</v>
      </c>
      <c r="CG32" s="54">
        <f t="shared" si="61"/>
        <v>0</v>
      </c>
      <c r="CH32" s="54">
        <f t="shared" si="62"/>
        <v>0</v>
      </c>
      <c r="CI32" s="54">
        <f t="shared" si="62"/>
        <v>0</v>
      </c>
      <c r="CJ32" s="54">
        <f t="shared" si="62"/>
        <v>0</v>
      </c>
      <c r="CK32" s="54">
        <f t="shared" si="62"/>
        <v>0</v>
      </c>
      <c r="CL32" s="54">
        <f t="shared" si="62"/>
        <v>0</v>
      </c>
      <c r="CM32" s="54">
        <f t="shared" si="62"/>
        <v>0</v>
      </c>
      <c r="CN32" s="54">
        <f t="shared" si="62"/>
        <v>0</v>
      </c>
      <c r="CO32" s="54">
        <f t="shared" si="62"/>
        <v>0</v>
      </c>
      <c r="CP32" s="54">
        <f t="shared" si="62"/>
        <v>0</v>
      </c>
      <c r="CQ32" s="54">
        <f t="shared" si="62"/>
        <v>0</v>
      </c>
      <c r="CR32" s="54">
        <f t="shared" si="63"/>
        <v>0</v>
      </c>
      <c r="CS32" s="54">
        <f t="shared" si="63"/>
        <v>0</v>
      </c>
      <c r="CT32" s="54">
        <f t="shared" si="64"/>
        <v>0</v>
      </c>
      <c r="CU32" s="54">
        <f t="shared" si="64"/>
        <v>0</v>
      </c>
      <c r="CV32" s="54">
        <f t="shared" si="65"/>
        <v>0</v>
      </c>
      <c r="CW32" s="54">
        <f t="shared" si="65"/>
        <v>0</v>
      </c>
      <c r="CX32" s="54">
        <f t="shared" si="66"/>
        <v>0</v>
      </c>
      <c r="CY32" s="54">
        <f t="shared" si="66"/>
        <v>0</v>
      </c>
      <c r="CZ32" s="54">
        <f t="shared" si="66"/>
        <v>0</v>
      </c>
      <c r="DA32" s="54">
        <f t="shared" si="66"/>
        <v>0</v>
      </c>
      <c r="DB32" s="54">
        <f t="shared" si="66"/>
        <v>0</v>
      </c>
      <c r="DC32" s="54">
        <f t="shared" si="67"/>
        <v>0</v>
      </c>
      <c r="DD32" s="54">
        <f t="shared" si="67"/>
        <v>0</v>
      </c>
      <c r="DE32" s="54">
        <f t="shared" si="68"/>
        <v>0</v>
      </c>
      <c r="DF32" s="54">
        <f>+BU32</f>
        <v>0</v>
      </c>
      <c r="DG32" s="54">
        <f t="shared" si="30"/>
        <v>0</v>
      </c>
      <c r="DH32" s="54">
        <f t="shared" si="30"/>
        <v>0</v>
      </c>
      <c r="DI32" s="54">
        <f t="shared" si="30"/>
        <v>0</v>
      </c>
      <c r="DJ32" s="54">
        <f t="shared" si="30"/>
        <v>0</v>
      </c>
      <c r="DK32" s="54">
        <f t="shared" si="30"/>
        <v>0</v>
      </c>
      <c r="DL32" s="54">
        <f t="shared" si="30"/>
        <v>0</v>
      </c>
      <c r="DM32" s="54">
        <f t="shared" si="30"/>
        <v>0</v>
      </c>
      <c r="DN32" s="54">
        <f t="shared" si="30"/>
        <v>0</v>
      </c>
      <c r="DO32" s="54">
        <f>+DE32</f>
        <v>0</v>
      </c>
      <c r="DP32" s="54">
        <f t="shared" si="32"/>
        <v>0</v>
      </c>
      <c r="DQ32" s="54">
        <f t="shared" si="32"/>
        <v>0</v>
      </c>
      <c r="DR32" s="54">
        <f t="shared" si="32"/>
        <v>0</v>
      </c>
      <c r="DS32" s="54">
        <f t="shared" si="32"/>
        <v>0</v>
      </c>
      <c r="DT32" s="54">
        <f t="shared" si="32"/>
        <v>0</v>
      </c>
      <c r="DU32" s="54">
        <f t="shared" si="32"/>
        <v>0</v>
      </c>
      <c r="DV32" s="54">
        <f t="shared" si="32"/>
        <v>0</v>
      </c>
      <c r="DW32" s="54">
        <f>+DV32</f>
        <v>0</v>
      </c>
    </row>
    <row r="33" spans="1:127" ht="18" x14ac:dyDescent="0.2">
      <c r="A33" s="16"/>
      <c r="B33" s="23" t="s">
        <v>65</v>
      </c>
      <c r="C33" s="494" t="s">
        <v>66</v>
      </c>
      <c r="D33" s="495"/>
      <c r="E33" s="492"/>
      <c r="F33" s="1" t="s">
        <v>67</v>
      </c>
      <c r="G33" s="25">
        <f>IF(A33="",100,A33)</f>
        <v>100</v>
      </c>
      <c r="J33" s="51">
        <f>G33</f>
        <v>100</v>
      </c>
      <c r="K33" s="54">
        <f t="shared" si="69"/>
        <v>100</v>
      </c>
      <c r="L33" s="54">
        <f t="shared" si="40"/>
        <v>100</v>
      </c>
      <c r="M33" s="54">
        <f t="shared" si="40"/>
        <v>100</v>
      </c>
      <c r="N33" s="54">
        <f t="shared" si="40"/>
        <v>100</v>
      </c>
      <c r="O33" s="54">
        <f t="shared" si="41"/>
        <v>100</v>
      </c>
      <c r="P33" s="54">
        <f t="shared" si="41"/>
        <v>100</v>
      </c>
      <c r="Q33" s="54">
        <f t="shared" si="41"/>
        <v>100</v>
      </c>
      <c r="R33" s="54">
        <f t="shared" si="42"/>
        <v>100</v>
      </c>
      <c r="S33" s="54">
        <f t="shared" si="42"/>
        <v>100</v>
      </c>
      <c r="T33" s="54">
        <f t="shared" si="42"/>
        <v>100</v>
      </c>
      <c r="U33" s="51">
        <f t="shared" si="70"/>
        <v>100</v>
      </c>
      <c r="V33" s="54">
        <f t="shared" si="71"/>
        <v>100</v>
      </c>
      <c r="W33" s="54">
        <f t="shared" si="71"/>
        <v>100</v>
      </c>
      <c r="X33" s="54">
        <f t="shared" si="71"/>
        <v>100</v>
      </c>
      <c r="Y33" s="54">
        <f t="shared" si="71"/>
        <v>100</v>
      </c>
      <c r="Z33" s="54">
        <f t="shared" si="71"/>
        <v>100</v>
      </c>
      <c r="AA33" s="54">
        <f t="shared" si="71"/>
        <v>100</v>
      </c>
      <c r="AB33" s="54">
        <f t="shared" si="71"/>
        <v>100</v>
      </c>
      <c r="AC33" s="54">
        <f t="shared" si="71"/>
        <v>100</v>
      </c>
      <c r="AD33" s="54">
        <f t="shared" si="71"/>
        <v>100</v>
      </c>
      <c r="AE33" s="54">
        <f t="shared" si="71"/>
        <v>100</v>
      </c>
      <c r="AF33" s="54">
        <f t="shared" si="71"/>
        <v>100</v>
      </c>
      <c r="AG33" s="54">
        <f t="shared" si="71"/>
        <v>100</v>
      </c>
      <c r="AH33" s="54">
        <f t="shared" si="44"/>
        <v>100</v>
      </c>
      <c r="AI33" s="54">
        <f t="shared" si="44"/>
        <v>100</v>
      </c>
      <c r="AJ33" s="54">
        <f t="shared" si="44"/>
        <v>100</v>
      </c>
      <c r="AK33" s="54">
        <f t="shared" si="45"/>
        <v>100</v>
      </c>
      <c r="AL33" s="54">
        <f t="shared" si="45"/>
        <v>100</v>
      </c>
      <c r="AM33" s="54">
        <f t="shared" si="45"/>
        <v>100</v>
      </c>
      <c r="AN33" s="54">
        <f t="shared" si="46"/>
        <v>100</v>
      </c>
      <c r="AO33" s="54">
        <f t="shared" si="46"/>
        <v>100</v>
      </c>
      <c r="AP33" s="54">
        <f t="shared" si="46"/>
        <v>100</v>
      </c>
      <c r="AQ33" s="54">
        <f t="shared" si="46"/>
        <v>100</v>
      </c>
      <c r="AR33" s="54">
        <f t="shared" si="46"/>
        <v>100</v>
      </c>
      <c r="AS33" s="54">
        <f t="shared" si="46"/>
        <v>100</v>
      </c>
      <c r="AT33" s="54">
        <f t="shared" si="46"/>
        <v>100</v>
      </c>
      <c r="AU33" s="54">
        <f t="shared" si="46"/>
        <v>100</v>
      </c>
      <c r="AV33" s="54">
        <f t="shared" si="46"/>
        <v>100</v>
      </c>
      <c r="AW33" s="54">
        <f t="shared" si="46"/>
        <v>100</v>
      </c>
      <c r="AX33" s="54">
        <f t="shared" si="46"/>
        <v>100</v>
      </c>
      <c r="AY33" s="54">
        <f t="shared" si="46"/>
        <v>100</v>
      </c>
      <c r="AZ33" s="54">
        <f t="shared" si="46"/>
        <v>100</v>
      </c>
      <c r="BA33" s="54">
        <f t="shared" si="46"/>
        <v>100</v>
      </c>
      <c r="BB33" s="54">
        <f t="shared" si="46"/>
        <v>100</v>
      </c>
      <c r="BC33" s="54">
        <f t="shared" si="46"/>
        <v>100</v>
      </c>
      <c r="BD33" s="54">
        <f t="shared" si="47"/>
        <v>100</v>
      </c>
      <c r="BE33" s="54">
        <f t="shared" si="47"/>
        <v>100</v>
      </c>
      <c r="BF33" s="54">
        <f t="shared" si="47"/>
        <v>100</v>
      </c>
      <c r="BG33" s="54">
        <f t="shared" si="48"/>
        <v>100</v>
      </c>
      <c r="BH33" s="54">
        <f t="shared" si="48"/>
        <v>100</v>
      </c>
      <c r="BI33" s="54">
        <f t="shared" si="49"/>
        <v>100</v>
      </c>
      <c r="BJ33" s="54">
        <f t="shared" si="49"/>
        <v>100</v>
      </c>
      <c r="BK33" s="54">
        <f t="shared" si="50"/>
        <v>100</v>
      </c>
      <c r="BL33" s="54">
        <f t="shared" si="51"/>
        <v>100</v>
      </c>
      <c r="BM33" s="54">
        <f t="shared" si="51"/>
        <v>100</v>
      </c>
      <c r="BN33" s="54">
        <f t="shared" si="51"/>
        <v>100</v>
      </c>
      <c r="BO33" s="54">
        <f t="shared" si="51"/>
        <v>100</v>
      </c>
      <c r="BP33" s="54">
        <f t="shared" si="52"/>
        <v>100</v>
      </c>
      <c r="BQ33" s="54">
        <f t="shared" si="53"/>
        <v>100</v>
      </c>
      <c r="BR33" s="54">
        <f t="shared" si="53"/>
        <v>100</v>
      </c>
      <c r="BS33" s="54">
        <f t="shared" si="53"/>
        <v>100</v>
      </c>
      <c r="BT33" s="54">
        <f t="shared" si="53"/>
        <v>100</v>
      </c>
      <c r="BU33" s="54">
        <f t="shared" si="54"/>
        <v>100</v>
      </c>
      <c r="BV33" s="54">
        <f t="shared" si="55"/>
        <v>100</v>
      </c>
      <c r="BW33" s="54">
        <f t="shared" si="56"/>
        <v>100</v>
      </c>
      <c r="BX33" s="54">
        <f t="shared" si="56"/>
        <v>100</v>
      </c>
      <c r="BY33" s="54">
        <f t="shared" si="57"/>
        <v>100</v>
      </c>
      <c r="BZ33" s="54">
        <f t="shared" si="57"/>
        <v>100</v>
      </c>
      <c r="CA33" s="54">
        <f t="shared" si="57"/>
        <v>100</v>
      </c>
      <c r="CB33" s="54">
        <f t="shared" si="57"/>
        <v>100</v>
      </c>
      <c r="CC33" s="54">
        <f t="shared" si="58"/>
        <v>100</v>
      </c>
      <c r="CD33" s="54">
        <f t="shared" si="58"/>
        <v>100</v>
      </c>
      <c r="CE33" s="54">
        <f t="shared" si="59"/>
        <v>100</v>
      </c>
      <c r="CF33" s="54">
        <f t="shared" si="60"/>
        <v>100</v>
      </c>
      <c r="CG33" s="54">
        <f t="shared" si="61"/>
        <v>100</v>
      </c>
      <c r="CH33" s="54">
        <f t="shared" si="62"/>
        <v>100</v>
      </c>
      <c r="CI33" s="54">
        <f t="shared" si="62"/>
        <v>100</v>
      </c>
      <c r="CJ33" s="54">
        <f t="shared" si="62"/>
        <v>100</v>
      </c>
      <c r="CK33" s="54">
        <f t="shared" si="62"/>
        <v>100</v>
      </c>
      <c r="CL33" s="54">
        <f t="shared" si="62"/>
        <v>100</v>
      </c>
      <c r="CM33" s="54">
        <f t="shared" si="62"/>
        <v>100</v>
      </c>
      <c r="CN33" s="54">
        <f t="shared" si="62"/>
        <v>100</v>
      </c>
      <c r="CO33" s="54">
        <f t="shared" si="62"/>
        <v>100</v>
      </c>
      <c r="CP33" s="54">
        <f t="shared" si="62"/>
        <v>100</v>
      </c>
      <c r="CQ33" s="54">
        <f t="shared" si="62"/>
        <v>100</v>
      </c>
      <c r="CR33" s="54">
        <f t="shared" si="63"/>
        <v>100</v>
      </c>
      <c r="CS33" s="54">
        <f t="shared" si="63"/>
        <v>100</v>
      </c>
      <c r="CT33" s="54">
        <f t="shared" si="64"/>
        <v>100</v>
      </c>
      <c r="CU33" s="54">
        <f t="shared" si="64"/>
        <v>100</v>
      </c>
      <c r="CV33" s="54">
        <f t="shared" si="65"/>
        <v>100</v>
      </c>
      <c r="CW33" s="54">
        <f t="shared" si="65"/>
        <v>100</v>
      </c>
      <c r="CX33" s="54">
        <f t="shared" si="66"/>
        <v>100</v>
      </c>
      <c r="CY33" s="54">
        <f t="shared" si="66"/>
        <v>100</v>
      </c>
      <c r="CZ33" s="54">
        <f t="shared" si="66"/>
        <v>100</v>
      </c>
      <c r="DA33" s="54">
        <f t="shared" si="66"/>
        <v>100</v>
      </c>
      <c r="DB33" s="54">
        <f t="shared" si="66"/>
        <v>100</v>
      </c>
      <c r="DC33" s="54">
        <f t="shared" si="67"/>
        <v>100</v>
      </c>
      <c r="DD33" s="54">
        <f t="shared" si="67"/>
        <v>100</v>
      </c>
      <c r="DE33" s="68">
        <v>2</v>
      </c>
      <c r="DF33" s="68">
        <v>5</v>
      </c>
      <c r="DG33" s="68">
        <v>10</v>
      </c>
      <c r="DH33" s="68">
        <v>20</v>
      </c>
      <c r="DI33" s="68">
        <v>30</v>
      </c>
      <c r="DJ33" s="68">
        <v>40</v>
      </c>
      <c r="DK33" s="68">
        <v>50</v>
      </c>
      <c r="DL33" s="68">
        <v>60</v>
      </c>
      <c r="DM33" s="68">
        <v>80</v>
      </c>
      <c r="DN33" s="68">
        <v>100</v>
      </c>
      <c r="DO33" s="68">
        <v>125</v>
      </c>
      <c r="DP33" s="68">
        <v>150</v>
      </c>
      <c r="DQ33" s="68">
        <v>175</v>
      </c>
      <c r="DR33" s="68">
        <v>200</v>
      </c>
      <c r="DS33" s="68">
        <v>225</v>
      </c>
      <c r="DT33" s="68">
        <v>250</v>
      </c>
      <c r="DU33" s="68">
        <v>275</v>
      </c>
      <c r="DV33" s="68">
        <v>300</v>
      </c>
      <c r="DW33" s="68">
        <v>300</v>
      </c>
    </row>
    <row r="34" spans="1:127" ht="18" x14ac:dyDescent="0.2">
      <c r="A34" s="16">
        <f>入力シート_1・1・1・トリクロロエタン!Q8</f>
        <v>10</v>
      </c>
      <c r="B34" s="23" t="s">
        <v>68</v>
      </c>
      <c r="C34" s="494" t="s">
        <v>69</v>
      </c>
      <c r="D34" s="495"/>
      <c r="E34" s="492"/>
      <c r="F34" s="1" t="s">
        <v>60</v>
      </c>
      <c r="G34" s="25">
        <f>IF(A34="",10,A34)</f>
        <v>10</v>
      </c>
      <c r="J34" s="51">
        <f t="shared" ref="J34:J40" si="72">G34</f>
        <v>10</v>
      </c>
      <c r="K34" s="54">
        <f t="shared" si="69"/>
        <v>10</v>
      </c>
      <c r="L34" s="54">
        <f t="shared" si="40"/>
        <v>10</v>
      </c>
      <c r="M34" s="54">
        <f t="shared" si="40"/>
        <v>10</v>
      </c>
      <c r="N34" s="54">
        <f t="shared" si="40"/>
        <v>10</v>
      </c>
      <c r="O34" s="54">
        <f t="shared" si="41"/>
        <v>10</v>
      </c>
      <c r="P34" s="54">
        <f t="shared" si="41"/>
        <v>10</v>
      </c>
      <c r="Q34" s="54">
        <f t="shared" si="41"/>
        <v>10</v>
      </c>
      <c r="R34" s="54">
        <f t="shared" si="42"/>
        <v>10</v>
      </c>
      <c r="S34" s="54">
        <f t="shared" si="42"/>
        <v>10</v>
      </c>
      <c r="T34" s="54">
        <f t="shared" si="42"/>
        <v>10</v>
      </c>
      <c r="U34" s="51">
        <f t="shared" si="70"/>
        <v>10</v>
      </c>
      <c r="V34" s="54">
        <f t="shared" si="71"/>
        <v>10</v>
      </c>
      <c r="W34" s="54">
        <f t="shared" si="71"/>
        <v>10</v>
      </c>
      <c r="X34" s="54">
        <f t="shared" si="71"/>
        <v>10</v>
      </c>
      <c r="Y34" s="54">
        <f t="shared" si="71"/>
        <v>10</v>
      </c>
      <c r="Z34" s="54">
        <f t="shared" si="71"/>
        <v>10</v>
      </c>
      <c r="AA34" s="54">
        <f t="shared" si="71"/>
        <v>10</v>
      </c>
      <c r="AB34" s="54">
        <f t="shared" si="71"/>
        <v>10</v>
      </c>
      <c r="AC34" s="54">
        <f t="shared" si="71"/>
        <v>10</v>
      </c>
      <c r="AD34" s="54">
        <f t="shared" si="71"/>
        <v>10</v>
      </c>
      <c r="AE34" s="54">
        <f t="shared" si="71"/>
        <v>10</v>
      </c>
      <c r="AF34" s="54">
        <f t="shared" si="71"/>
        <v>10</v>
      </c>
      <c r="AG34" s="54">
        <f t="shared" si="71"/>
        <v>10</v>
      </c>
      <c r="AH34" s="54">
        <f t="shared" si="44"/>
        <v>10</v>
      </c>
      <c r="AI34" s="54">
        <f t="shared" si="44"/>
        <v>10</v>
      </c>
      <c r="AJ34" s="54">
        <f t="shared" si="44"/>
        <v>10</v>
      </c>
      <c r="AK34" s="54">
        <f t="shared" si="45"/>
        <v>10</v>
      </c>
      <c r="AL34" s="54">
        <f t="shared" si="45"/>
        <v>10</v>
      </c>
      <c r="AM34" s="54">
        <f t="shared" si="45"/>
        <v>10</v>
      </c>
      <c r="AN34" s="54">
        <f t="shared" si="46"/>
        <v>10</v>
      </c>
      <c r="AO34" s="54">
        <f t="shared" si="46"/>
        <v>10</v>
      </c>
      <c r="AP34" s="54">
        <f t="shared" si="46"/>
        <v>10</v>
      </c>
      <c r="AQ34" s="54">
        <f t="shared" si="46"/>
        <v>10</v>
      </c>
      <c r="AR34" s="54">
        <f t="shared" si="46"/>
        <v>10</v>
      </c>
      <c r="AS34" s="54">
        <f t="shared" si="46"/>
        <v>10</v>
      </c>
      <c r="AT34" s="54">
        <f t="shared" si="46"/>
        <v>10</v>
      </c>
      <c r="AU34" s="54">
        <f t="shared" si="46"/>
        <v>10</v>
      </c>
      <c r="AV34" s="54">
        <f t="shared" si="46"/>
        <v>10</v>
      </c>
      <c r="AW34" s="54">
        <f t="shared" si="46"/>
        <v>10</v>
      </c>
      <c r="AX34" s="54">
        <f t="shared" si="46"/>
        <v>10</v>
      </c>
      <c r="AY34" s="54">
        <f t="shared" si="46"/>
        <v>10</v>
      </c>
      <c r="AZ34" s="54">
        <f t="shared" si="46"/>
        <v>10</v>
      </c>
      <c r="BA34" s="54">
        <f t="shared" si="46"/>
        <v>10</v>
      </c>
      <c r="BB34" s="54">
        <f t="shared" si="46"/>
        <v>10</v>
      </c>
      <c r="BC34" s="54">
        <f t="shared" si="46"/>
        <v>10</v>
      </c>
      <c r="BD34" s="54">
        <f t="shared" si="47"/>
        <v>10</v>
      </c>
      <c r="BE34" s="54">
        <f t="shared" si="47"/>
        <v>10</v>
      </c>
      <c r="BF34" s="54">
        <f t="shared" si="47"/>
        <v>10</v>
      </c>
      <c r="BG34" s="54">
        <f t="shared" si="48"/>
        <v>10</v>
      </c>
      <c r="BH34" s="54">
        <f t="shared" si="48"/>
        <v>10</v>
      </c>
      <c r="BI34" s="54">
        <f t="shared" si="49"/>
        <v>10</v>
      </c>
      <c r="BJ34" s="54">
        <f t="shared" si="49"/>
        <v>10</v>
      </c>
      <c r="BK34" s="54">
        <f t="shared" si="50"/>
        <v>10</v>
      </c>
      <c r="BL34" s="54">
        <f t="shared" si="51"/>
        <v>10</v>
      </c>
      <c r="BM34" s="54">
        <f t="shared" si="51"/>
        <v>10</v>
      </c>
      <c r="BN34" s="54">
        <f t="shared" si="51"/>
        <v>10</v>
      </c>
      <c r="BO34" s="54">
        <f t="shared" si="51"/>
        <v>10</v>
      </c>
      <c r="BP34" s="54">
        <f t="shared" si="52"/>
        <v>10</v>
      </c>
      <c r="BQ34" s="54">
        <f t="shared" si="53"/>
        <v>10</v>
      </c>
      <c r="BR34" s="54">
        <f t="shared" si="53"/>
        <v>10</v>
      </c>
      <c r="BS34" s="54">
        <f t="shared" si="53"/>
        <v>10</v>
      </c>
      <c r="BT34" s="54">
        <f t="shared" si="53"/>
        <v>10</v>
      </c>
      <c r="BU34" s="54">
        <f t="shared" si="54"/>
        <v>10</v>
      </c>
      <c r="BV34" s="54">
        <f t="shared" si="55"/>
        <v>10</v>
      </c>
      <c r="BW34" s="54">
        <f t="shared" si="56"/>
        <v>10</v>
      </c>
      <c r="BX34" s="54">
        <f t="shared" si="56"/>
        <v>10</v>
      </c>
      <c r="BY34" s="54">
        <f t="shared" si="57"/>
        <v>10</v>
      </c>
      <c r="BZ34" s="54">
        <f t="shared" si="57"/>
        <v>10</v>
      </c>
      <c r="CA34" s="54">
        <f t="shared" si="57"/>
        <v>10</v>
      </c>
      <c r="CB34" s="54">
        <f t="shared" si="57"/>
        <v>10</v>
      </c>
      <c r="CC34" s="54">
        <f t="shared" si="58"/>
        <v>10</v>
      </c>
      <c r="CD34" s="54">
        <f t="shared" si="58"/>
        <v>10</v>
      </c>
      <c r="CE34" s="54">
        <f t="shared" si="59"/>
        <v>10</v>
      </c>
      <c r="CF34" s="54">
        <f t="shared" si="60"/>
        <v>10</v>
      </c>
      <c r="CG34" s="54">
        <f t="shared" si="61"/>
        <v>10</v>
      </c>
      <c r="CH34" s="54">
        <f t="shared" si="62"/>
        <v>10</v>
      </c>
      <c r="CI34" s="54">
        <f t="shared" si="62"/>
        <v>10</v>
      </c>
      <c r="CJ34" s="54">
        <f t="shared" si="62"/>
        <v>10</v>
      </c>
      <c r="CK34" s="54">
        <f t="shared" si="62"/>
        <v>10</v>
      </c>
      <c r="CL34" s="54">
        <f t="shared" si="62"/>
        <v>10</v>
      </c>
      <c r="CM34" s="54">
        <f t="shared" si="62"/>
        <v>10</v>
      </c>
      <c r="CN34" s="54">
        <f t="shared" si="62"/>
        <v>10</v>
      </c>
      <c r="CO34" s="54">
        <f t="shared" si="62"/>
        <v>10</v>
      </c>
      <c r="CP34" s="54">
        <f t="shared" si="62"/>
        <v>10</v>
      </c>
      <c r="CQ34" s="54">
        <f t="shared" si="62"/>
        <v>10</v>
      </c>
      <c r="CR34" s="54">
        <f t="shared" si="63"/>
        <v>10</v>
      </c>
      <c r="CS34" s="54">
        <f t="shared" si="63"/>
        <v>10</v>
      </c>
      <c r="CT34" s="54">
        <f t="shared" si="64"/>
        <v>10</v>
      </c>
      <c r="CU34" s="54">
        <f t="shared" si="64"/>
        <v>10</v>
      </c>
      <c r="CV34" s="54">
        <f t="shared" si="65"/>
        <v>10</v>
      </c>
      <c r="CW34" s="54">
        <f t="shared" si="65"/>
        <v>10</v>
      </c>
      <c r="CX34" s="54">
        <f t="shared" si="66"/>
        <v>10</v>
      </c>
      <c r="CY34" s="54">
        <f t="shared" si="66"/>
        <v>10</v>
      </c>
      <c r="CZ34" s="54">
        <f t="shared" si="66"/>
        <v>10</v>
      </c>
      <c r="DA34" s="54">
        <f t="shared" si="66"/>
        <v>10</v>
      </c>
      <c r="DB34" s="54">
        <f t="shared" si="66"/>
        <v>10</v>
      </c>
      <c r="DC34" s="54">
        <f t="shared" si="67"/>
        <v>10</v>
      </c>
      <c r="DD34" s="54">
        <f t="shared" si="67"/>
        <v>10</v>
      </c>
      <c r="DE34" s="54">
        <f t="shared" si="68"/>
        <v>10</v>
      </c>
      <c r="DF34" s="54">
        <f t="shared" ref="DF34:DF42" si="73">+BU34</f>
        <v>10</v>
      </c>
      <c r="DG34" s="54">
        <f t="shared" ref="DG34:DN42" si="74">+DF34</f>
        <v>10</v>
      </c>
      <c r="DH34" s="54">
        <f t="shared" si="74"/>
        <v>10</v>
      </c>
      <c r="DI34" s="54">
        <f t="shared" si="74"/>
        <v>10</v>
      </c>
      <c r="DJ34" s="54">
        <f t="shared" si="74"/>
        <v>10</v>
      </c>
      <c r="DK34" s="54">
        <f t="shared" si="74"/>
        <v>10</v>
      </c>
      <c r="DL34" s="54">
        <f t="shared" si="74"/>
        <v>10</v>
      </c>
      <c r="DM34" s="54">
        <f t="shared" si="74"/>
        <v>10</v>
      </c>
      <c r="DN34" s="54">
        <f t="shared" si="74"/>
        <v>10</v>
      </c>
      <c r="DO34" s="54">
        <f t="shared" ref="DO34:DO42" si="75">+DE34</f>
        <v>10</v>
      </c>
      <c r="DP34" s="54">
        <f t="shared" si="32"/>
        <v>10</v>
      </c>
      <c r="DQ34" s="54">
        <f t="shared" si="32"/>
        <v>10</v>
      </c>
      <c r="DR34" s="54">
        <f t="shared" si="32"/>
        <v>10</v>
      </c>
      <c r="DS34" s="54">
        <f t="shared" si="32"/>
        <v>10</v>
      </c>
      <c r="DT34" s="54">
        <f t="shared" si="32"/>
        <v>10</v>
      </c>
      <c r="DU34" s="54">
        <f t="shared" si="32"/>
        <v>10</v>
      </c>
      <c r="DV34" s="54">
        <f t="shared" si="32"/>
        <v>10</v>
      </c>
      <c r="DW34" s="54">
        <f t="shared" si="32"/>
        <v>10</v>
      </c>
    </row>
    <row r="35" spans="1:127" ht="18" x14ac:dyDescent="0.2">
      <c r="A35" s="16"/>
      <c r="B35" s="23" t="s">
        <v>70</v>
      </c>
      <c r="C35" s="494" t="s">
        <v>71</v>
      </c>
      <c r="D35" s="495"/>
      <c r="E35" s="492"/>
      <c r="F35" s="1" t="s">
        <v>60</v>
      </c>
      <c r="G35" s="25">
        <f>IF(A35="",5,A35)</f>
        <v>5</v>
      </c>
      <c r="J35" s="51">
        <f t="shared" si="72"/>
        <v>5</v>
      </c>
      <c r="K35" s="54">
        <f t="shared" si="69"/>
        <v>5</v>
      </c>
      <c r="L35" s="54">
        <f t="shared" si="40"/>
        <v>5</v>
      </c>
      <c r="M35" s="54">
        <f t="shared" si="40"/>
        <v>5</v>
      </c>
      <c r="N35" s="54">
        <f t="shared" si="40"/>
        <v>5</v>
      </c>
      <c r="O35" s="54">
        <f t="shared" si="41"/>
        <v>5</v>
      </c>
      <c r="P35" s="54">
        <f t="shared" si="41"/>
        <v>5</v>
      </c>
      <c r="Q35" s="54">
        <f t="shared" si="41"/>
        <v>5</v>
      </c>
      <c r="R35" s="54">
        <f t="shared" si="42"/>
        <v>5</v>
      </c>
      <c r="S35" s="54">
        <f t="shared" si="42"/>
        <v>5</v>
      </c>
      <c r="T35" s="54">
        <f t="shared" si="42"/>
        <v>5</v>
      </c>
      <c r="U35" s="51">
        <f t="shared" si="70"/>
        <v>5</v>
      </c>
      <c r="V35" s="54">
        <f t="shared" si="71"/>
        <v>5</v>
      </c>
      <c r="W35" s="54">
        <f t="shared" si="71"/>
        <v>5</v>
      </c>
      <c r="X35" s="54">
        <f t="shared" si="71"/>
        <v>5</v>
      </c>
      <c r="Y35" s="54">
        <f t="shared" si="71"/>
        <v>5</v>
      </c>
      <c r="Z35" s="54">
        <f t="shared" si="71"/>
        <v>5</v>
      </c>
      <c r="AA35" s="54">
        <f t="shared" si="71"/>
        <v>5</v>
      </c>
      <c r="AB35" s="54">
        <f t="shared" si="71"/>
        <v>5</v>
      </c>
      <c r="AC35" s="54">
        <f t="shared" si="71"/>
        <v>5</v>
      </c>
      <c r="AD35" s="54">
        <f t="shared" si="71"/>
        <v>5</v>
      </c>
      <c r="AE35" s="54">
        <f t="shared" si="71"/>
        <v>5</v>
      </c>
      <c r="AF35" s="54">
        <f t="shared" si="71"/>
        <v>5</v>
      </c>
      <c r="AG35" s="54">
        <f t="shared" si="71"/>
        <v>5</v>
      </c>
      <c r="AH35" s="54">
        <f t="shared" si="44"/>
        <v>5</v>
      </c>
      <c r="AI35" s="54">
        <f t="shared" si="44"/>
        <v>5</v>
      </c>
      <c r="AJ35" s="54">
        <f t="shared" si="44"/>
        <v>5</v>
      </c>
      <c r="AK35" s="54">
        <f t="shared" si="45"/>
        <v>5</v>
      </c>
      <c r="AL35" s="54">
        <f t="shared" si="45"/>
        <v>5</v>
      </c>
      <c r="AM35" s="54">
        <f t="shared" si="45"/>
        <v>5</v>
      </c>
      <c r="AN35" s="54">
        <f t="shared" si="46"/>
        <v>5</v>
      </c>
      <c r="AO35" s="54">
        <f t="shared" si="46"/>
        <v>5</v>
      </c>
      <c r="AP35" s="54">
        <f t="shared" si="46"/>
        <v>5</v>
      </c>
      <c r="AQ35" s="54">
        <f t="shared" si="46"/>
        <v>5</v>
      </c>
      <c r="AR35" s="54">
        <f t="shared" si="46"/>
        <v>5</v>
      </c>
      <c r="AS35" s="54">
        <f t="shared" si="46"/>
        <v>5</v>
      </c>
      <c r="AT35" s="54">
        <f t="shared" si="46"/>
        <v>5</v>
      </c>
      <c r="AU35" s="54">
        <f t="shared" si="46"/>
        <v>5</v>
      </c>
      <c r="AV35" s="54">
        <f t="shared" si="46"/>
        <v>5</v>
      </c>
      <c r="AW35" s="54">
        <f t="shared" si="46"/>
        <v>5</v>
      </c>
      <c r="AX35" s="54">
        <f t="shared" si="46"/>
        <v>5</v>
      </c>
      <c r="AY35" s="54">
        <f t="shared" si="46"/>
        <v>5</v>
      </c>
      <c r="AZ35" s="54">
        <f t="shared" si="46"/>
        <v>5</v>
      </c>
      <c r="BA35" s="54">
        <f t="shared" si="46"/>
        <v>5</v>
      </c>
      <c r="BB35" s="54">
        <f t="shared" si="46"/>
        <v>5</v>
      </c>
      <c r="BC35" s="54">
        <f t="shared" si="46"/>
        <v>5</v>
      </c>
      <c r="BD35" s="54">
        <f t="shared" si="47"/>
        <v>5</v>
      </c>
      <c r="BE35" s="54">
        <f t="shared" si="47"/>
        <v>5</v>
      </c>
      <c r="BF35" s="54">
        <f t="shared" si="47"/>
        <v>5</v>
      </c>
      <c r="BG35" s="54">
        <f t="shared" si="48"/>
        <v>5</v>
      </c>
      <c r="BH35" s="54">
        <f t="shared" si="48"/>
        <v>5</v>
      </c>
      <c r="BI35" s="54">
        <f t="shared" si="49"/>
        <v>5</v>
      </c>
      <c r="BJ35" s="54">
        <f t="shared" si="49"/>
        <v>5</v>
      </c>
      <c r="BK35" s="54">
        <f t="shared" si="50"/>
        <v>5</v>
      </c>
      <c r="BL35" s="54">
        <f t="shared" si="51"/>
        <v>5</v>
      </c>
      <c r="BM35" s="54">
        <f t="shared" si="51"/>
        <v>5</v>
      </c>
      <c r="BN35" s="54">
        <f t="shared" si="51"/>
        <v>5</v>
      </c>
      <c r="BO35" s="54">
        <f t="shared" si="51"/>
        <v>5</v>
      </c>
      <c r="BP35" s="54">
        <f t="shared" si="52"/>
        <v>5</v>
      </c>
      <c r="BQ35" s="54">
        <f t="shared" si="53"/>
        <v>5</v>
      </c>
      <c r="BR35" s="54">
        <f t="shared" si="53"/>
        <v>5</v>
      </c>
      <c r="BS35" s="54">
        <f t="shared" si="53"/>
        <v>5</v>
      </c>
      <c r="BT35" s="54">
        <f t="shared" si="53"/>
        <v>5</v>
      </c>
      <c r="BU35" s="54">
        <f t="shared" si="54"/>
        <v>5</v>
      </c>
      <c r="BV35" s="54">
        <f t="shared" si="55"/>
        <v>5</v>
      </c>
      <c r="BW35" s="54">
        <f t="shared" si="56"/>
        <v>5</v>
      </c>
      <c r="BX35" s="54">
        <f t="shared" si="56"/>
        <v>5</v>
      </c>
      <c r="BY35" s="54">
        <f t="shared" si="57"/>
        <v>5</v>
      </c>
      <c r="BZ35" s="54">
        <f t="shared" si="57"/>
        <v>5</v>
      </c>
      <c r="CA35" s="54">
        <f t="shared" si="57"/>
        <v>5</v>
      </c>
      <c r="CB35" s="54">
        <f t="shared" si="57"/>
        <v>5</v>
      </c>
      <c r="CC35" s="54">
        <f t="shared" si="58"/>
        <v>5</v>
      </c>
      <c r="CD35" s="54">
        <f t="shared" si="58"/>
        <v>5</v>
      </c>
      <c r="CE35" s="54">
        <f t="shared" si="59"/>
        <v>5</v>
      </c>
      <c r="CF35" s="54">
        <f t="shared" si="60"/>
        <v>5</v>
      </c>
      <c r="CG35" s="54">
        <f t="shared" si="61"/>
        <v>5</v>
      </c>
      <c r="CH35" s="54">
        <f t="shared" si="62"/>
        <v>5</v>
      </c>
      <c r="CI35" s="54">
        <f t="shared" si="62"/>
        <v>5</v>
      </c>
      <c r="CJ35" s="54">
        <f t="shared" si="62"/>
        <v>5</v>
      </c>
      <c r="CK35" s="54">
        <f t="shared" si="62"/>
        <v>5</v>
      </c>
      <c r="CL35" s="54">
        <f t="shared" si="62"/>
        <v>5</v>
      </c>
      <c r="CM35" s="54">
        <f t="shared" si="62"/>
        <v>5</v>
      </c>
      <c r="CN35" s="54">
        <f t="shared" si="62"/>
        <v>5</v>
      </c>
      <c r="CO35" s="54">
        <f t="shared" si="62"/>
        <v>5</v>
      </c>
      <c r="CP35" s="54">
        <f t="shared" si="62"/>
        <v>5</v>
      </c>
      <c r="CQ35" s="54">
        <f t="shared" si="62"/>
        <v>5</v>
      </c>
      <c r="CR35" s="54">
        <f t="shared" si="63"/>
        <v>5</v>
      </c>
      <c r="CS35" s="54">
        <f t="shared" si="63"/>
        <v>5</v>
      </c>
      <c r="CT35" s="54">
        <f t="shared" si="64"/>
        <v>5</v>
      </c>
      <c r="CU35" s="54">
        <f t="shared" si="64"/>
        <v>5</v>
      </c>
      <c r="CV35" s="54">
        <f t="shared" si="65"/>
        <v>5</v>
      </c>
      <c r="CW35" s="54">
        <f t="shared" si="65"/>
        <v>5</v>
      </c>
      <c r="CX35" s="54">
        <f t="shared" si="66"/>
        <v>5</v>
      </c>
      <c r="CY35" s="54">
        <f t="shared" si="66"/>
        <v>5</v>
      </c>
      <c r="CZ35" s="54">
        <f t="shared" si="66"/>
        <v>5</v>
      </c>
      <c r="DA35" s="54">
        <f t="shared" si="66"/>
        <v>5</v>
      </c>
      <c r="DB35" s="54">
        <f t="shared" si="66"/>
        <v>5</v>
      </c>
      <c r="DC35" s="54">
        <f t="shared" si="67"/>
        <v>5</v>
      </c>
      <c r="DD35" s="54">
        <f t="shared" si="67"/>
        <v>5</v>
      </c>
      <c r="DE35" s="54">
        <f t="shared" si="68"/>
        <v>5</v>
      </c>
      <c r="DF35" s="54">
        <f t="shared" si="73"/>
        <v>5</v>
      </c>
      <c r="DG35" s="54">
        <f t="shared" si="74"/>
        <v>5</v>
      </c>
      <c r="DH35" s="54">
        <f t="shared" si="74"/>
        <v>5</v>
      </c>
      <c r="DI35" s="54">
        <f t="shared" si="74"/>
        <v>5</v>
      </c>
      <c r="DJ35" s="54">
        <f t="shared" si="74"/>
        <v>5</v>
      </c>
      <c r="DK35" s="54">
        <f t="shared" si="74"/>
        <v>5</v>
      </c>
      <c r="DL35" s="54">
        <f t="shared" si="74"/>
        <v>5</v>
      </c>
      <c r="DM35" s="54">
        <f t="shared" si="74"/>
        <v>5</v>
      </c>
      <c r="DN35" s="54">
        <f t="shared" si="74"/>
        <v>5</v>
      </c>
      <c r="DO35" s="54">
        <f t="shared" si="75"/>
        <v>5</v>
      </c>
      <c r="DP35" s="54">
        <f t="shared" si="32"/>
        <v>5</v>
      </c>
      <c r="DQ35" s="54">
        <f t="shared" si="32"/>
        <v>5</v>
      </c>
      <c r="DR35" s="54">
        <f t="shared" si="32"/>
        <v>5</v>
      </c>
      <c r="DS35" s="54">
        <f t="shared" si="32"/>
        <v>5</v>
      </c>
      <c r="DT35" s="54">
        <f t="shared" si="32"/>
        <v>5</v>
      </c>
      <c r="DU35" s="54">
        <f t="shared" si="32"/>
        <v>5</v>
      </c>
      <c r="DV35" s="54">
        <f t="shared" si="32"/>
        <v>5</v>
      </c>
      <c r="DW35" s="54">
        <f t="shared" si="32"/>
        <v>5</v>
      </c>
    </row>
    <row r="36" spans="1:127" ht="21" x14ac:dyDescent="0.2">
      <c r="A36" s="16">
        <f>入力シート_1・1・1・トリクロロエタン!Q13</f>
        <v>100</v>
      </c>
      <c r="B36" s="23" t="s">
        <v>72</v>
      </c>
      <c r="C36" s="494" t="s">
        <v>73</v>
      </c>
      <c r="D36" s="495"/>
      <c r="E36" s="492"/>
      <c r="F36" s="1" t="s">
        <v>60</v>
      </c>
      <c r="G36" s="25">
        <f>IF(A36="",10,A36)</f>
        <v>100</v>
      </c>
      <c r="H36" s="26"/>
      <c r="J36" s="51">
        <f t="shared" si="72"/>
        <v>100</v>
      </c>
      <c r="K36" s="54">
        <f t="shared" si="69"/>
        <v>100</v>
      </c>
      <c r="L36" s="54">
        <f t="shared" si="40"/>
        <v>100</v>
      </c>
      <c r="M36" s="54">
        <f t="shared" si="40"/>
        <v>100</v>
      </c>
      <c r="N36" s="54">
        <f t="shared" si="40"/>
        <v>100</v>
      </c>
      <c r="O36" s="54">
        <f t="shared" si="41"/>
        <v>100</v>
      </c>
      <c r="P36" s="54">
        <f t="shared" si="41"/>
        <v>100</v>
      </c>
      <c r="Q36" s="54">
        <f t="shared" si="41"/>
        <v>100</v>
      </c>
      <c r="R36" s="54">
        <f t="shared" si="42"/>
        <v>100</v>
      </c>
      <c r="S36" s="54">
        <f t="shared" si="42"/>
        <v>100</v>
      </c>
      <c r="T36" s="54">
        <f t="shared" si="42"/>
        <v>100</v>
      </c>
      <c r="U36" s="51">
        <f t="shared" si="70"/>
        <v>100</v>
      </c>
      <c r="V36" s="54">
        <f t="shared" si="71"/>
        <v>100</v>
      </c>
      <c r="W36" s="54">
        <f t="shared" si="71"/>
        <v>100</v>
      </c>
      <c r="X36" s="54">
        <f t="shared" si="71"/>
        <v>100</v>
      </c>
      <c r="Y36" s="54">
        <f t="shared" si="71"/>
        <v>100</v>
      </c>
      <c r="Z36" s="54">
        <f t="shared" si="71"/>
        <v>100</v>
      </c>
      <c r="AA36" s="54">
        <f t="shared" si="71"/>
        <v>100</v>
      </c>
      <c r="AB36" s="54">
        <f t="shared" si="71"/>
        <v>100</v>
      </c>
      <c r="AC36" s="54">
        <f t="shared" si="71"/>
        <v>100</v>
      </c>
      <c r="AD36" s="54">
        <f t="shared" si="71"/>
        <v>100</v>
      </c>
      <c r="AE36" s="54">
        <f t="shared" si="71"/>
        <v>100</v>
      </c>
      <c r="AF36" s="54">
        <f t="shared" si="71"/>
        <v>100</v>
      </c>
      <c r="AG36" s="54">
        <f t="shared" si="71"/>
        <v>100</v>
      </c>
      <c r="AH36" s="54">
        <f t="shared" si="44"/>
        <v>100</v>
      </c>
      <c r="AI36" s="54">
        <f t="shared" si="44"/>
        <v>100</v>
      </c>
      <c r="AJ36" s="54">
        <f t="shared" si="44"/>
        <v>100</v>
      </c>
      <c r="AK36" s="54">
        <f t="shared" si="45"/>
        <v>100</v>
      </c>
      <c r="AL36" s="54">
        <f t="shared" si="45"/>
        <v>100</v>
      </c>
      <c r="AM36" s="54">
        <f t="shared" si="45"/>
        <v>100</v>
      </c>
      <c r="AN36" s="54">
        <f t="shared" si="46"/>
        <v>100</v>
      </c>
      <c r="AO36" s="54">
        <f t="shared" si="46"/>
        <v>100</v>
      </c>
      <c r="AP36" s="54">
        <f t="shared" si="46"/>
        <v>100</v>
      </c>
      <c r="AQ36" s="54">
        <f t="shared" si="46"/>
        <v>100</v>
      </c>
      <c r="AR36" s="54">
        <f t="shared" si="46"/>
        <v>100</v>
      </c>
      <c r="AS36" s="54">
        <f t="shared" si="46"/>
        <v>100</v>
      </c>
      <c r="AT36" s="54">
        <f t="shared" si="46"/>
        <v>100</v>
      </c>
      <c r="AU36" s="54">
        <f t="shared" si="46"/>
        <v>100</v>
      </c>
      <c r="AV36" s="54">
        <f t="shared" si="46"/>
        <v>100</v>
      </c>
      <c r="AW36" s="54">
        <f t="shared" si="46"/>
        <v>100</v>
      </c>
      <c r="AX36" s="54">
        <f t="shared" si="46"/>
        <v>100</v>
      </c>
      <c r="AY36" s="54">
        <f t="shared" si="46"/>
        <v>100</v>
      </c>
      <c r="AZ36" s="54">
        <f t="shared" si="46"/>
        <v>100</v>
      </c>
      <c r="BA36" s="54">
        <f t="shared" si="46"/>
        <v>100</v>
      </c>
      <c r="BB36" s="54">
        <f t="shared" si="46"/>
        <v>100</v>
      </c>
      <c r="BC36" s="54">
        <f t="shared" si="46"/>
        <v>100</v>
      </c>
      <c r="BD36" s="54">
        <f t="shared" si="47"/>
        <v>100</v>
      </c>
      <c r="BE36" s="54">
        <f t="shared" si="47"/>
        <v>100</v>
      </c>
      <c r="BF36" s="54">
        <f t="shared" si="47"/>
        <v>100</v>
      </c>
      <c r="BG36" s="54">
        <f t="shared" si="48"/>
        <v>100</v>
      </c>
      <c r="BH36" s="54">
        <f t="shared" si="48"/>
        <v>100</v>
      </c>
      <c r="BI36" s="54">
        <f t="shared" si="49"/>
        <v>100</v>
      </c>
      <c r="BJ36" s="54">
        <f t="shared" si="49"/>
        <v>100</v>
      </c>
      <c r="BK36" s="54">
        <f t="shared" si="50"/>
        <v>100</v>
      </c>
      <c r="BL36" s="54">
        <f t="shared" si="51"/>
        <v>100</v>
      </c>
      <c r="BM36" s="54">
        <f t="shared" si="51"/>
        <v>100</v>
      </c>
      <c r="BN36" s="54">
        <f t="shared" si="51"/>
        <v>100</v>
      </c>
      <c r="BO36" s="54">
        <f t="shared" si="51"/>
        <v>100</v>
      </c>
      <c r="BP36" s="54">
        <f t="shared" si="52"/>
        <v>100</v>
      </c>
      <c r="BQ36" s="54">
        <f t="shared" si="53"/>
        <v>100</v>
      </c>
      <c r="BR36" s="54">
        <f t="shared" si="53"/>
        <v>100</v>
      </c>
      <c r="BS36" s="54">
        <f t="shared" si="53"/>
        <v>100</v>
      </c>
      <c r="BT36" s="54">
        <f t="shared" si="53"/>
        <v>100</v>
      </c>
      <c r="BU36" s="54">
        <f t="shared" si="54"/>
        <v>100</v>
      </c>
      <c r="BV36" s="54">
        <f t="shared" si="55"/>
        <v>100</v>
      </c>
      <c r="BW36" s="54">
        <f t="shared" si="56"/>
        <v>100</v>
      </c>
      <c r="BX36" s="54">
        <f t="shared" si="56"/>
        <v>100</v>
      </c>
      <c r="BY36" s="54">
        <f t="shared" si="57"/>
        <v>100</v>
      </c>
      <c r="BZ36" s="54">
        <f t="shared" si="57"/>
        <v>100</v>
      </c>
      <c r="CA36" s="54">
        <f t="shared" si="57"/>
        <v>100</v>
      </c>
      <c r="CB36" s="54">
        <f t="shared" si="57"/>
        <v>100</v>
      </c>
      <c r="CC36" s="54">
        <f t="shared" si="58"/>
        <v>100</v>
      </c>
      <c r="CD36" s="54">
        <f t="shared" si="58"/>
        <v>100</v>
      </c>
      <c r="CE36" s="54">
        <f t="shared" si="59"/>
        <v>100</v>
      </c>
      <c r="CF36" s="54">
        <f t="shared" si="60"/>
        <v>100</v>
      </c>
      <c r="CG36" s="54">
        <f t="shared" si="61"/>
        <v>100</v>
      </c>
      <c r="CH36" s="54">
        <f t="shared" si="62"/>
        <v>100</v>
      </c>
      <c r="CI36" s="54">
        <f t="shared" si="62"/>
        <v>100</v>
      </c>
      <c r="CJ36" s="54">
        <f t="shared" si="62"/>
        <v>100</v>
      </c>
      <c r="CK36" s="54">
        <f t="shared" si="62"/>
        <v>100</v>
      </c>
      <c r="CL36" s="54">
        <f t="shared" si="62"/>
        <v>100</v>
      </c>
      <c r="CM36" s="54">
        <f t="shared" si="62"/>
        <v>100</v>
      </c>
      <c r="CN36" s="54">
        <f t="shared" si="62"/>
        <v>100</v>
      </c>
      <c r="CO36" s="54">
        <f t="shared" si="62"/>
        <v>100</v>
      </c>
      <c r="CP36" s="54">
        <f t="shared" si="62"/>
        <v>100</v>
      </c>
      <c r="CQ36" s="54">
        <f t="shared" si="62"/>
        <v>100</v>
      </c>
      <c r="CR36" s="54">
        <f t="shared" si="63"/>
        <v>100</v>
      </c>
      <c r="CS36" s="54">
        <f t="shared" si="63"/>
        <v>100</v>
      </c>
      <c r="CT36" s="54">
        <f t="shared" si="64"/>
        <v>100</v>
      </c>
      <c r="CU36" s="54">
        <f t="shared" si="64"/>
        <v>100</v>
      </c>
      <c r="CV36" s="54">
        <f t="shared" si="65"/>
        <v>100</v>
      </c>
      <c r="CW36" s="54">
        <f t="shared" si="65"/>
        <v>100</v>
      </c>
      <c r="CX36" s="54">
        <f t="shared" si="66"/>
        <v>100</v>
      </c>
      <c r="CY36" s="54">
        <f t="shared" si="66"/>
        <v>100</v>
      </c>
      <c r="CZ36" s="54">
        <f t="shared" si="66"/>
        <v>100</v>
      </c>
      <c r="DA36" s="54">
        <f t="shared" si="66"/>
        <v>100</v>
      </c>
      <c r="DB36" s="54">
        <f t="shared" si="66"/>
        <v>100</v>
      </c>
      <c r="DC36" s="54">
        <f t="shared" si="67"/>
        <v>100</v>
      </c>
      <c r="DD36" s="54">
        <f t="shared" si="67"/>
        <v>100</v>
      </c>
      <c r="DE36" s="54">
        <f t="shared" si="68"/>
        <v>100</v>
      </c>
      <c r="DF36" s="54">
        <f t="shared" si="73"/>
        <v>100</v>
      </c>
      <c r="DG36" s="54">
        <f t="shared" si="74"/>
        <v>100</v>
      </c>
      <c r="DH36" s="54">
        <f t="shared" si="74"/>
        <v>100</v>
      </c>
      <c r="DI36" s="54">
        <f t="shared" si="74"/>
        <v>100</v>
      </c>
      <c r="DJ36" s="54">
        <f t="shared" si="74"/>
        <v>100</v>
      </c>
      <c r="DK36" s="54">
        <f t="shared" si="74"/>
        <v>100</v>
      </c>
      <c r="DL36" s="54">
        <f t="shared" si="74"/>
        <v>100</v>
      </c>
      <c r="DM36" s="54">
        <f t="shared" si="74"/>
        <v>100</v>
      </c>
      <c r="DN36" s="54">
        <f t="shared" si="74"/>
        <v>100</v>
      </c>
      <c r="DO36" s="54">
        <f t="shared" si="75"/>
        <v>100</v>
      </c>
      <c r="DP36" s="54">
        <f t="shared" si="32"/>
        <v>100</v>
      </c>
      <c r="DQ36" s="54">
        <f t="shared" si="32"/>
        <v>100</v>
      </c>
      <c r="DR36" s="54">
        <f t="shared" si="32"/>
        <v>100</v>
      </c>
      <c r="DS36" s="54">
        <f t="shared" si="32"/>
        <v>100</v>
      </c>
      <c r="DT36" s="54">
        <f t="shared" si="32"/>
        <v>100</v>
      </c>
      <c r="DU36" s="54">
        <f t="shared" si="32"/>
        <v>100</v>
      </c>
      <c r="DV36" s="54">
        <f t="shared" si="32"/>
        <v>100</v>
      </c>
      <c r="DW36" s="54">
        <f t="shared" si="32"/>
        <v>100</v>
      </c>
    </row>
    <row r="37" spans="1:127" ht="20.5" x14ac:dyDescent="0.2">
      <c r="A37" s="16">
        <f>入力シート_1・1・1・トリクロロエタン!Q14</f>
        <v>10</v>
      </c>
      <c r="B37" s="23" t="s">
        <v>74</v>
      </c>
      <c r="C37" s="494" t="s">
        <v>75</v>
      </c>
      <c r="D37" s="495"/>
      <c r="E37" s="492"/>
      <c r="F37" s="1" t="s">
        <v>60</v>
      </c>
      <c r="G37" s="25">
        <f>IF(A37="",1,A37)</f>
        <v>10</v>
      </c>
      <c r="J37" s="51">
        <f t="shared" si="72"/>
        <v>10</v>
      </c>
      <c r="K37" s="54">
        <f t="shared" si="69"/>
        <v>10</v>
      </c>
      <c r="L37" s="54">
        <f t="shared" si="40"/>
        <v>10</v>
      </c>
      <c r="M37" s="54">
        <f t="shared" si="40"/>
        <v>10</v>
      </c>
      <c r="N37" s="54">
        <f t="shared" si="40"/>
        <v>10</v>
      </c>
      <c r="O37" s="54">
        <f t="shared" si="41"/>
        <v>10</v>
      </c>
      <c r="P37" s="54">
        <f t="shared" si="41"/>
        <v>10</v>
      </c>
      <c r="Q37" s="54">
        <f t="shared" si="41"/>
        <v>10</v>
      </c>
      <c r="R37" s="54">
        <f t="shared" si="42"/>
        <v>10</v>
      </c>
      <c r="S37" s="54">
        <f t="shared" si="42"/>
        <v>10</v>
      </c>
      <c r="T37" s="54">
        <f t="shared" si="42"/>
        <v>10</v>
      </c>
      <c r="U37" s="51">
        <f t="shared" si="70"/>
        <v>10</v>
      </c>
      <c r="V37" s="54">
        <f t="shared" si="71"/>
        <v>10</v>
      </c>
      <c r="W37" s="54">
        <f t="shared" si="71"/>
        <v>10</v>
      </c>
      <c r="X37" s="54">
        <f t="shared" si="71"/>
        <v>10</v>
      </c>
      <c r="Y37" s="54">
        <f t="shared" si="71"/>
        <v>10</v>
      </c>
      <c r="Z37" s="54">
        <f t="shared" si="71"/>
        <v>10</v>
      </c>
      <c r="AA37" s="54">
        <f t="shared" si="71"/>
        <v>10</v>
      </c>
      <c r="AB37" s="54">
        <f t="shared" si="71"/>
        <v>10</v>
      </c>
      <c r="AC37" s="54">
        <f t="shared" si="71"/>
        <v>10</v>
      </c>
      <c r="AD37" s="54">
        <f t="shared" si="71"/>
        <v>10</v>
      </c>
      <c r="AE37" s="54">
        <f t="shared" si="71"/>
        <v>10</v>
      </c>
      <c r="AF37" s="54">
        <f t="shared" si="71"/>
        <v>10</v>
      </c>
      <c r="AG37" s="54">
        <f t="shared" si="71"/>
        <v>10</v>
      </c>
      <c r="AH37" s="54">
        <f t="shared" si="44"/>
        <v>10</v>
      </c>
      <c r="AI37" s="54">
        <f t="shared" si="44"/>
        <v>10</v>
      </c>
      <c r="AJ37" s="54">
        <f t="shared" si="44"/>
        <v>10</v>
      </c>
      <c r="AK37" s="54">
        <f t="shared" si="45"/>
        <v>10</v>
      </c>
      <c r="AL37" s="54">
        <f t="shared" si="45"/>
        <v>10</v>
      </c>
      <c r="AM37" s="54">
        <f t="shared" si="45"/>
        <v>10</v>
      </c>
      <c r="AN37" s="54">
        <f t="shared" si="46"/>
        <v>10</v>
      </c>
      <c r="AO37" s="54">
        <f t="shared" si="46"/>
        <v>10</v>
      </c>
      <c r="AP37" s="54">
        <f t="shared" si="46"/>
        <v>10</v>
      </c>
      <c r="AQ37" s="54">
        <f t="shared" si="46"/>
        <v>10</v>
      </c>
      <c r="AR37" s="54">
        <f t="shared" si="46"/>
        <v>10</v>
      </c>
      <c r="AS37" s="54">
        <f t="shared" si="46"/>
        <v>10</v>
      </c>
      <c r="AT37" s="54">
        <f t="shared" si="46"/>
        <v>10</v>
      </c>
      <c r="AU37" s="54">
        <f t="shared" si="46"/>
        <v>10</v>
      </c>
      <c r="AV37" s="54">
        <f t="shared" si="46"/>
        <v>10</v>
      </c>
      <c r="AW37" s="54">
        <f t="shared" si="46"/>
        <v>10</v>
      </c>
      <c r="AX37" s="54">
        <f t="shared" si="46"/>
        <v>10</v>
      </c>
      <c r="AY37" s="54">
        <f t="shared" si="46"/>
        <v>10</v>
      </c>
      <c r="AZ37" s="54">
        <f t="shared" si="46"/>
        <v>10</v>
      </c>
      <c r="BA37" s="54">
        <f t="shared" si="46"/>
        <v>10</v>
      </c>
      <c r="BB37" s="54">
        <f t="shared" si="46"/>
        <v>10</v>
      </c>
      <c r="BC37" s="54">
        <f t="shared" si="46"/>
        <v>10</v>
      </c>
      <c r="BD37" s="54">
        <f t="shared" si="47"/>
        <v>10</v>
      </c>
      <c r="BE37" s="54">
        <f t="shared" si="47"/>
        <v>10</v>
      </c>
      <c r="BF37" s="54">
        <f t="shared" si="47"/>
        <v>10</v>
      </c>
      <c r="BG37" s="54">
        <f t="shared" si="48"/>
        <v>10</v>
      </c>
      <c r="BH37" s="54">
        <f t="shared" si="48"/>
        <v>10</v>
      </c>
      <c r="BI37" s="54">
        <f t="shared" si="49"/>
        <v>10</v>
      </c>
      <c r="BJ37" s="54">
        <f t="shared" si="49"/>
        <v>10</v>
      </c>
      <c r="BK37" s="54">
        <f t="shared" si="50"/>
        <v>10</v>
      </c>
      <c r="BL37" s="54">
        <f t="shared" si="51"/>
        <v>10</v>
      </c>
      <c r="BM37" s="54">
        <f t="shared" si="51"/>
        <v>10</v>
      </c>
      <c r="BN37" s="54">
        <f t="shared" si="51"/>
        <v>10</v>
      </c>
      <c r="BO37" s="54">
        <f t="shared" si="51"/>
        <v>10</v>
      </c>
      <c r="BP37" s="54">
        <f t="shared" si="52"/>
        <v>10</v>
      </c>
      <c r="BQ37" s="54">
        <f t="shared" si="53"/>
        <v>10</v>
      </c>
      <c r="BR37" s="54">
        <f t="shared" si="53"/>
        <v>10</v>
      </c>
      <c r="BS37" s="54">
        <f t="shared" si="53"/>
        <v>10</v>
      </c>
      <c r="BT37" s="54">
        <f t="shared" si="53"/>
        <v>10</v>
      </c>
      <c r="BU37" s="54">
        <f t="shared" si="54"/>
        <v>10</v>
      </c>
      <c r="BV37" s="54">
        <f t="shared" si="55"/>
        <v>10</v>
      </c>
      <c r="BW37" s="54">
        <f t="shared" si="56"/>
        <v>10</v>
      </c>
      <c r="BX37" s="54">
        <f t="shared" si="56"/>
        <v>10</v>
      </c>
      <c r="BY37" s="54">
        <f t="shared" si="57"/>
        <v>10</v>
      </c>
      <c r="BZ37" s="54">
        <f t="shared" si="57"/>
        <v>10</v>
      </c>
      <c r="CA37" s="54">
        <f t="shared" si="57"/>
        <v>10</v>
      </c>
      <c r="CB37" s="54">
        <f t="shared" si="57"/>
        <v>10</v>
      </c>
      <c r="CC37" s="54">
        <f t="shared" si="58"/>
        <v>10</v>
      </c>
      <c r="CD37" s="54">
        <f t="shared" si="58"/>
        <v>10</v>
      </c>
      <c r="CE37" s="54">
        <f t="shared" si="59"/>
        <v>10</v>
      </c>
      <c r="CF37" s="54">
        <f t="shared" si="60"/>
        <v>10</v>
      </c>
      <c r="CG37" s="54">
        <f t="shared" si="61"/>
        <v>10</v>
      </c>
      <c r="CH37" s="54">
        <f t="shared" si="62"/>
        <v>10</v>
      </c>
      <c r="CI37" s="54">
        <f t="shared" si="62"/>
        <v>10</v>
      </c>
      <c r="CJ37" s="54">
        <f t="shared" si="62"/>
        <v>10</v>
      </c>
      <c r="CK37" s="54">
        <f t="shared" si="62"/>
        <v>10</v>
      </c>
      <c r="CL37" s="54">
        <f t="shared" si="62"/>
        <v>10</v>
      </c>
      <c r="CM37" s="54">
        <f t="shared" si="62"/>
        <v>10</v>
      </c>
      <c r="CN37" s="54">
        <f t="shared" si="62"/>
        <v>10</v>
      </c>
      <c r="CO37" s="54">
        <f t="shared" si="62"/>
        <v>10</v>
      </c>
      <c r="CP37" s="54">
        <f t="shared" si="62"/>
        <v>10</v>
      </c>
      <c r="CQ37" s="54">
        <f t="shared" si="62"/>
        <v>10</v>
      </c>
      <c r="CR37" s="54">
        <f t="shared" si="63"/>
        <v>10</v>
      </c>
      <c r="CS37" s="54">
        <f t="shared" si="63"/>
        <v>10</v>
      </c>
      <c r="CT37" s="54">
        <f t="shared" si="64"/>
        <v>10</v>
      </c>
      <c r="CU37" s="54">
        <f t="shared" si="64"/>
        <v>10</v>
      </c>
      <c r="CV37" s="54">
        <f t="shared" si="65"/>
        <v>10</v>
      </c>
      <c r="CW37" s="54">
        <f t="shared" si="65"/>
        <v>10</v>
      </c>
      <c r="CX37" s="54">
        <f t="shared" si="66"/>
        <v>10</v>
      </c>
      <c r="CY37" s="54">
        <f t="shared" si="66"/>
        <v>10</v>
      </c>
      <c r="CZ37" s="54">
        <f t="shared" si="66"/>
        <v>10</v>
      </c>
      <c r="DA37" s="54">
        <f t="shared" si="66"/>
        <v>10</v>
      </c>
      <c r="DB37" s="54">
        <f t="shared" si="66"/>
        <v>10</v>
      </c>
      <c r="DC37" s="54">
        <f t="shared" si="67"/>
        <v>10</v>
      </c>
      <c r="DD37" s="54">
        <f t="shared" si="67"/>
        <v>10</v>
      </c>
      <c r="DE37" s="54">
        <f t="shared" si="68"/>
        <v>10</v>
      </c>
      <c r="DF37" s="54">
        <f t="shared" si="73"/>
        <v>10</v>
      </c>
      <c r="DG37" s="54">
        <f t="shared" si="74"/>
        <v>10</v>
      </c>
      <c r="DH37" s="54">
        <f t="shared" si="74"/>
        <v>10</v>
      </c>
      <c r="DI37" s="54">
        <f t="shared" si="74"/>
        <v>10</v>
      </c>
      <c r="DJ37" s="54">
        <f t="shared" si="74"/>
        <v>10</v>
      </c>
      <c r="DK37" s="54">
        <f t="shared" si="74"/>
        <v>10</v>
      </c>
      <c r="DL37" s="54">
        <f t="shared" si="74"/>
        <v>10</v>
      </c>
      <c r="DM37" s="54">
        <f t="shared" si="74"/>
        <v>10</v>
      </c>
      <c r="DN37" s="54">
        <f t="shared" si="74"/>
        <v>10</v>
      </c>
      <c r="DO37" s="54">
        <f t="shared" si="75"/>
        <v>10</v>
      </c>
      <c r="DP37" s="54">
        <f t="shared" si="32"/>
        <v>10</v>
      </c>
      <c r="DQ37" s="54">
        <f t="shared" si="32"/>
        <v>10</v>
      </c>
      <c r="DR37" s="54">
        <f t="shared" si="32"/>
        <v>10</v>
      </c>
      <c r="DS37" s="54">
        <f t="shared" si="32"/>
        <v>10</v>
      </c>
      <c r="DT37" s="54">
        <f t="shared" si="32"/>
        <v>10</v>
      </c>
      <c r="DU37" s="54">
        <f t="shared" si="32"/>
        <v>10</v>
      </c>
      <c r="DV37" s="54">
        <f t="shared" si="32"/>
        <v>10</v>
      </c>
      <c r="DW37" s="54">
        <f t="shared" si="32"/>
        <v>10</v>
      </c>
    </row>
    <row r="38" spans="1:127" ht="21" x14ac:dyDescent="0.2">
      <c r="A38" s="16">
        <f>+G37</f>
        <v>10</v>
      </c>
      <c r="B38" s="23" t="s">
        <v>76</v>
      </c>
      <c r="C38" s="494" t="s">
        <v>77</v>
      </c>
      <c r="D38" s="495"/>
      <c r="E38" s="492"/>
      <c r="F38" s="1" t="s">
        <v>60</v>
      </c>
      <c r="G38" s="25">
        <f>IF(A38="",1,A38)</f>
        <v>10</v>
      </c>
      <c r="J38" s="51">
        <f t="shared" si="72"/>
        <v>10</v>
      </c>
      <c r="K38" s="54">
        <f t="shared" si="69"/>
        <v>10</v>
      </c>
      <c r="L38" s="54">
        <f t="shared" si="40"/>
        <v>10</v>
      </c>
      <c r="M38" s="54">
        <f t="shared" si="40"/>
        <v>10</v>
      </c>
      <c r="N38" s="54">
        <f t="shared" si="40"/>
        <v>10</v>
      </c>
      <c r="O38" s="54">
        <f t="shared" si="41"/>
        <v>10</v>
      </c>
      <c r="P38" s="54">
        <f t="shared" si="41"/>
        <v>10</v>
      </c>
      <c r="Q38" s="54">
        <f t="shared" si="41"/>
        <v>10</v>
      </c>
      <c r="R38" s="54">
        <f t="shared" si="42"/>
        <v>10</v>
      </c>
      <c r="S38" s="54">
        <f t="shared" si="42"/>
        <v>10</v>
      </c>
      <c r="T38" s="54">
        <f t="shared" si="42"/>
        <v>10</v>
      </c>
      <c r="U38" s="51">
        <f t="shared" si="70"/>
        <v>10</v>
      </c>
      <c r="V38" s="54">
        <f t="shared" si="71"/>
        <v>10</v>
      </c>
      <c r="W38" s="54">
        <f t="shared" si="71"/>
        <v>10</v>
      </c>
      <c r="X38" s="54">
        <f t="shared" si="71"/>
        <v>10</v>
      </c>
      <c r="Y38" s="54">
        <f t="shared" si="71"/>
        <v>10</v>
      </c>
      <c r="Z38" s="54">
        <f t="shared" si="71"/>
        <v>10</v>
      </c>
      <c r="AA38" s="54">
        <f t="shared" si="71"/>
        <v>10</v>
      </c>
      <c r="AB38" s="54">
        <f t="shared" si="71"/>
        <v>10</v>
      </c>
      <c r="AC38" s="54">
        <f t="shared" si="71"/>
        <v>10</v>
      </c>
      <c r="AD38" s="54">
        <f t="shared" si="71"/>
        <v>10</v>
      </c>
      <c r="AE38" s="54">
        <f t="shared" si="71"/>
        <v>10</v>
      </c>
      <c r="AF38" s="54">
        <f t="shared" si="71"/>
        <v>10</v>
      </c>
      <c r="AG38" s="54">
        <f t="shared" si="71"/>
        <v>10</v>
      </c>
      <c r="AH38" s="54">
        <f t="shared" si="44"/>
        <v>10</v>
      </c>
      <c r="AI38" s="54">
        <f t="shared" si="44"/>
        <v>10</v>
      </c>
      <c r="AJ38" s="54">
        <f t="shared" si="44"/>
        <v>10</v>
      </c>
      <c r="AK38" s="54">
        <f t="shared" si="45"/>
        <v>10</v>
      </c>
      <c r="AL38" s="54">
        <f t="shared" si="45"/>
        <v>10</v>
      </c>
      <c r="AM38" s="54">
        <f t="shared" si="45"/>
        <v>10</v>
      </c>
      <c r="AN38" s="54">
        <f t="shared" si="46"/>
        <v>10</v>
      </c>
      <c r="AO38" s="54">
        <f t="shared" si="46"/>
        <v>10</v>
      </c>
      <c r="AP38" s="54">
        <f t="shared" si="46"/>
        <v>10</v>
      </c>
      <c r="AQ38" s="54">
        <f t="shared" si="46"/>
        <v>10</v>
      </c>
      <c r="AR38" s="54">
        <f t="shared" si="46"/>
        <v>10</v>
      </c>
      <c r="AS38" s="54">
        <f t="shared" si="46"/>
        <v>10</v>
      </c>
      <c r="AT38" s="54">
        <f t="shared" si="46"/>
        <v>10</v>
      </c>
      <c r="AU38" s="54">
        <f t="shared" si="46"/>
        <v>10</v>
      </c>
      <c r="AV38" s="54">
        <f t="shared" si="46"/>
        <v>10</v>
      </c>
      <c r="AW38" s="54">
        <f t="shared" si="46"/>
        <v>10</v>
      </c>
      <c r="AX38" s="54">
        <f t="shared" si="46"/>
        <v>10</v>
      </c>
      <c r="AY38" s="54">
        <f t="shared" si="46"/>
        <v>10</v>
      </c>
      <c r="AZ38" s="54">
        <f t="shared" si="46"/>
        <v>10</v>
      </c>
      <c r="BA38" s="54">
        <f t="shared" si="46"/>
        <v>10</v>
      </c>
      <c r="BB38" s="54">
        <f t="shared" si="46"/>
        <v>10</v>
      </c>
      <c r="BC38" s="54">
        <f t="shared" si="46"/>
        <v>10</v>
      </c>
      <c r="BD38" s="54">
        <f t="shared" si="47"/>
        <v>10</v>
      </c>
      <c r="BE38" s="54">
        <f t="shared" si="47"/>
        <v>10</v>
      </c>
      <c r="BF38" s="54">
        <f t="shared" si="47"/>
        <v>10</v>
      </c>
      <c r="BG38" s="54">
        <f t="shared" si="48"/>
        <v>10</v>
      </c>
      <c r="BH38" s="54">
        <f t="shared" si="48"/>
        <v>10</v>
      </c>
      <c r="BI38" s="54">
        <f t="shared" si="49"/>
        <v>10</v>
      </c>
      <c r="BJ38" s="54">
        <f t="shared" si="49"/>
        <v>10</v>
      </c>
      <c r="BK38" s="54">
        <f t="shared" si="50"/>
        <v>10</v>
      </c>
      <c r="BL38" s="54">
        <f t="shared" si="51"/>
        <v>10</v>
      </c>
      <c r="BM38" s="54">
        <f t="shared" si="51"/>
        <v>10</v>
      </c>
      <c r="BN38" s="54">
        <f t="shared" si="51"/>
        <v>10</v>
      </c>
      <c r="BO38" s="54">
        <f t="shared" si="51"/>
        <v>10</v>
      </c>
      <c r="BP38" s="54">
        <f t="shared" si="52"/>
        <v>10</v>
      </c>
      <c r="BQ38" s="54">
        <f t="shared" si="53"/>
        <v>10</v>
      </c>
      <c r="BR38" s="54">
        <f t="shared" si="53"/>
        <v>10</v>
      </c>
      <c r="BS38" s="54">
        <f t="shared" si="53"/>
        <v>10</v>
      </c>
      <c r="BT38" s="54">
        <f t="shared" si="53"/>
        <v>10</v>
      </c>
      <c r="BU38" s="54">
        <f t="shared" si="54"/>
        <v>10</v>
      </c>
      <c r="BV38" s="54">
        <f t="shared" si="55"/>
        <v>10</v>
      </c>
      <c r="BW38" s="54">
        <f t="shared" si="56"/>
        <v>10</v>
      </c>
      <c r="BX38" s="54">
        <f t="shared" si="56"/>
        <v>10</v>
      </c>
      <c r="BY38" s="54">
        <f t="shared" si="57"/>
        <v>10</v>
      </c>
      <c r="BZ38" s="54">
        <f t="shared" si="57"/>
        <v>10</v>
      </c>
      <c r="CA38" s="54">
        <f t="shared" si="57"/>
        <v>10</v>
      </c>
      <c r="CB38" s="54">
        <f t="shared" si="57"/>
        <v>10</v>
      </c>
      <c r="CC38" s="54">
        <f t="shared" si="58"/>
        <v>10</v>
      </c>
      <c r="CD38" s="54">
        <f t="shared" si="58"/>
        <v>10</v>
      </c>
      <c r="CE38" s="54">
        <f t="shared" si="59"/>
        <v>10</v>
      </c>
      <c r="CF38" s="54">
        <f t="shared" si="60"/>
        <v>10</v>
      </c>
      <c r="CG38" s="54">
        <f t="shared" si="61"/>
        <v>10</v>
      </c>
      <c r="CH38" s="54">
        <f t="shared" si="62"/>
        <v>10</v>
      </c>
      <c r="CI38" s="54">
        <f t="shared" si="62"/>
        <v>10</v>
      </c>
      <c r="CJ38" s="54">
        <f t="shared" si="62"/>
        <v>10</v>
      </c>
      <c r="CK38" s="54">
        <f t="shared" si="62"/>
        <v>10</v>
      </c>
      <c r="CL38" s="54">
        <f t="shared" si="62"/>
        <v>10</v>
      </c>
      <c r="CM38" s="54">
        <f t="shared" si="62"/>
        <v>10</v>
      </c>
      <c r="CN38" s="54">
        <f t="shared" si="62"/>
        <v>10</v>
      </c>
      <c r="CO38" s="54">
        <f t="shared" si="62"/>
        <v>10</v>
      </c>
      <c r="CP38" s="54">
        <f t="shared" si="62"/>
        <v>10</v>
      </c>
      <c r="CQ38" s="54">
        <f t="shared" si="62"/>
        <v>10</v>
      </c>
      <c r="CR38" s="54">
        <f t="shared" si="63"/>
        <v>10</v>
      </c>
      <c r="CS38" s="54">
        <f t="shared" si="63"/>
        <v>10</v>
      </c>
      <c r="CT38" s="54">
        <f t="shared" si="64"/>
        <v>10</v>
      </c>
      <c r="CU38" s="54">
        <f t="shared" si="64"/>
        <v>10</v>
      </c>
      <c r="CV38" s="54">
        <f t="shared" si="65"/>
        <v>10</v>
      </c>
      <c r="CW38" s="54">
        <f t="shared" si="65"/>
        <v>10</v>
      </c>
      <c r="CX38" s="54">
        <f t="shared" si="66"/>
        <v>10</v>
      </c>
      <c r="CY38" s="54">
        <f t="shared" si="66"/>
        <v>10</v>
      </c>
      <c r="CZ38" s="54">
        <f t="shared" si="66"/>
        <v>10</v>
      </c>
      <c r="DA38" s="54">
        <f t="shared" si="66"/>
        <v>10</v>
      </c>
      <c r="DB38" s="54">
        <f t="shared" si="66"/>
        <v>10</v>
      </c>
      <c r="DC38" s="54">
        <f t="shared" si="67"/>
        <v>10</v>
      </c>
      <c r="DD38" s="54">
        <f t="shared" si="67"/>
        <v>10</v>
      </c>
      <c r="DE38" s="54">
        <f t="shared" si="68"/>
        <v>10</v>
      </c>
      <c r="DF38" s="54">
        <f t="shared" si="73"/>
        <v>10</v>
      </c>
      <c r="DG38" s="54">
        <f t="shared" si="74"/>
        <v>10</v>
      </c>
      <c r="DH38" s="54">
        <f t="shared" si="74"/>
        <v>10</v>
      </c>
      <c r="DI38" s="54">
        <f t="shared" si="74"/>
        <v>10</v>
      </c>
      <c r="DJ38" s="54">
        <f t="shared" si="74"/>
        <v>10</v>
      </c>
      <c r="DK38" s="54">
        <f t="shared" si="74"/>
        <v>10</v>
      </c>
      <c r="DL38" s="54">
        <f t="shared" si="74"/>
        <v>10</v>
      </c>
      <c r="DM38" s="54">
        <f t="shared" si="74"/>
        <v>10</v>
      </c>
      <c r="DN38" s="54">
        <f t="shared" si="74"/>
        <v>10</v>
      </c>
      <c r="DO38" s="54">
        <f t="shared" si="75"/>
        <v>10</v>
      </c>
      <c r="DP38" s="54">
        <f t="shared" si="32"/>
        <v>10</v>
      </c>
      <c r="DQ38" s="54">
        <f t="shared" si="32"/>
        <v>10</v>
      </c>
      <c r="DR38" s="54">
        <f t="shared" si="32"/>
        <v>10</v>
      </c>
      <c r="DS38" s="54">
        <f t="shared" si="32"/>
        <v>10</v>
      </c>
      <c r="DT38" s="54">
        <f t="shared" si="32"/>
        <v>10</v>
      </c>
      <c r="DU38" s="54">
        <f t="shared" si="32"/>
        <v>10</v>
      </c>
      <c r="DV38" s="54">
        <f t="shared" si="32"/>
        <v>10</v>
      </c>
      <c r="DW38" s="54">
        <f t="shared" si="32"/>
        <v>10</v>
      </c>
    </row>
    <row r="39" spans="1:127" ht="18" x14ac:dyDescent="0.2">
      <c r="A39" s="27">
        <f>入力シート_1・1・1・トリクロロエタン!Q19</f>
        <v>3.0000000000000001E-5</v>
      </c>
      <c r="B39" s="23" t="s">
        <v>78</v>
      </c>
      <c r="C39" s="494" t="s">
        <v>79</v>
      </c>
      <c r="D39" s="495"/>
      <c r="E39" s="492"/>
      <c r="F39" s="1" t="s">
        <v>80</v>
      </c>
      <c r="G39" s="28">
        <f>IF(A39="",0.000032,A39)</f>
        <v>3.0000000000000001E-5</v>
      </c>
      <c r="J39" s="51">
        <f t="shared" si="72"/>
        <v>3.0000000000000001E-5</v>
      </c>
      <c r="K39" s="54">
        <f t="shared" si="69"/>
        <v>3.0000000000000001E-5</v>
      </c>
      <c r="L39" s="54">
        <f t="shared" si="40"/>
        <v>3.0000000000000001E-5</v>
      </c>
      <c r="M39" s="54">
        <f t="shared" si="40"/>
        <v>3.0000000000000001E-5</v>
      </c>
      <c r="N39" s="54">
        <f t="shared" si="40"/>
        <v>3.0000000000000001E-5</v>
      </c>
      <c r="O39" s="54">
        <f t="shared" si="41"/>
        <v>3.0000000000000001E-5</v>
      </c>
      <c r="P39" s="54">
        <f t="shared" si="41"/>
        <v>3.0000000000000001E-5</v>
      </c>
      <c r="Q39" s="54">
        <f t="shared" si="41"/>
        <v>3.0000000000000001E-5</v>
      </c>
      <c r="R39" s="54">
        <f t="shared" si="42"/>
        <v>3.0000000000000001E-5</v>
      </c>
      <c r="S39" s="54">
        <f t="shared" si="42"/>
        <v>3.0000000000000001E-5</v>
      </c>
      <c r="T39" s="54">
        <f t="shared" si="42"/>
        <v>3.0000000000000001E-5</v>
      </c>
      <c r="U39" s="51">
        <f t="shared" si="70"/>
        <v>3.0000000000000001E-5</v>
      </c>
      <c r="V39" s="54">
        <f t="shared" si="71"/>
        <v>3.0000000000000001E-5</v>
      </c>
      <c r="W39" s="54">
        <f t="shared" si="71"/>
        <v>3.0000000000000001E-5</v>
      </c>
      <c r="X39" s="54">
        <f t="shared" si="71"/>
        <v>3.0000000000000001E-5</v>
      </c>
      <c r="Y39" s="54">
        <f t="shared" si="71"/>
        <v>3.0000000000000001E-5</v>
      </c>
      <c r="Z39" s="54">
        <f t="shared" si="71"/>
        <v>3.0000000000000001E-5</v>
      </c>
      <c r="AA39" s="54">
        <f t="shared" si="71"/>
        <v>3.0000000000000001E-5</v>
      </c>
      <c r="AB39" s="54">
        <f t="shared" si="71"/>
        <v>3.0000000000000001E-5</v>
      </c>
      <c r="AC39" s="54">
        <f t="shared" si="71"/>
        <v>3.0000000000000001E-5</v>
      </c>
      <c r="AD39" s="54">
        <f t="shared" si="71"/>
        <v>3.0000000000000001E-5</v>
      </c>
      <c r="AE39" s="54">
        <f t="shared" si="71"/>
        <v>3.0000000000000001E-5</v>
      </c>
      <c r="AF39" s="54">
        <f t="shared" si="71"/>
        <v>3.0000000000000001E-5</v>
      </c>
      <c r="AG39" s="54">
        <f t="shared" si="71"/>
        <v>3.0000000000000001E-5</v>
      </c>
      <c r="AH39" s="54">
        <f t="shared" si="44"/>
        <v>3.0000000000000001E-5</v>
      </c>
      <c r="AI39" s="54">
        <f t="shared" si="44"/>
        <v>3.0000000000000001E-5</v>
      </c>
      <c r="AJ39" s="54">
        <f t="shared" si="44"/>
        <v>3.0000000000000001E-5</v>
      </c>
      <c r="AK39" s="54">
        <f t="shared" si="45"/>
        <v>3.0000000000000001E-5</v>
      </c>
      <c r="AL39" s="54">
        <f t="shared" si="45"/>
        <v>3.0000000000000001E-5</v>
      </c>
      <c r="AM39" s="54">
        <f t="shared" si="45"/>
        <v>3.0000000000000001E-5</v>
      </c>
      <c r="AN39" s="54">
        <f t="shared" si="46"/>
        <v>3.0000000000000001E-5</v>
      </c>
      <c r="AO39" s="54">
        <f t="shared" si="46"/>
        <v>3.0000000000000001E-5</v>
      </c>
      <c r="AP39" s="54">
        <f t="shared" si="46"/>
        <v>3.0000000000000001E-5</v>
      </c>
      <c r="AQ39" s="54">
        <f t="shared" si="46"/>
        <v>3.0000000000000001E-5</v>
      </c>
      <c r="AR39" s="54">
        <f t="shared" si="46"/>
        <v>3.0000000000000001E-5</v>
      </c>
      <c r="AS39" s="54">
        <f t="shared" si="46"/>
        <v>3.0000000000000001E-5</v>
      </c>
      <c r="AT39" s="54">
        <f t="shared" si="46"/>
        <v>3.0000000000000001E-5</v>
      </c>
      <c r="AU39" s="54">
        <f t="shared" si="46"/>
        <v>3.0000000000000001E-5</v>
      </c>
      <c r="AV39" s="54">
        <f t="shared" si="46"/>
        <v>3.0000000000000001E-5</v>
      </c>
      <c r="AW39" s="54">
        <f t="shared" si="46"/>
        <v>3.0000000000000001E-5</v>
      </c>
      <c r="AX39" s="54">
        <f t="shared" si="46"/>
        <v>3.0000000000000001E-5</v>
      </c>
      <c r="AY39" s="54">
        <f t="shared" si="46"/>
        <v>3.0000000000000001E-5</v>
      </c>
      <c r="AZ39" s="54">
        <f t="shared" si="46"/>
        <v>3.0000000000000001E-5</v>
      </c>
      <c r="BA39" s="54">
        <f t="shared" si="46"/>
        <v>3.0000000000000001E-5</v>
      </c>
      <c r="BB39" s="54">
        <f t="shared" si="46"/>
        <v>3.0000000000000001E-5</v>
      </c>
      <c r="BC39" s="54">
        <f t="shared" si="46"/>
        <v>3.0000000000000001E-5</v>
      </c>
      <c r="BD39" s="54">
        <f t="shared" si="47"/>
        <v>3.0000000000000001E-5</v>
      </c>
      <c r="BE39" s="54">
        <f t="shared" si="47"/>
        <v>3.0000000000000001E-5</v>
      </c>
      <c r="BF39" s="54">
        <f t="shared" si="47"/>
        <v>3.0000000000000001E-5</v>
      </c>
      <c r="BG39" s="54">
        <f t="shared" si="48"/>
        <v>3.0000000000000001E-5</v>
      </c>
      <c r="BH39" s="54">
        <f t="shared" si="48"/>
        <v>3.0000000000000001E-5</v>
      </c>
      <c r="BI39" s="54">
        <f t="shared" si="49"/>
        <v>3.0000000000000001E-5</v>
      </c>
      <c r="BJ39" s="54">
        <f t="shared" si="49"/>
        <v>3.0000000000000001E-5</v>
      </c>
      <c r="BK39" s="54">
        <f t="shared" si="50"/>
        <v>3.0000000000000001E-5</v>
      </c>
      <c r="BL39" s="54">
        <f t="shared" si="51"/>
        <v>3.0000000000000001E-5</v>
      </c>
      <c r="BM39" s="54">
        <f t="shared" si="51"/>
        <v>3.0000000000000001E-5</v>
      </c>
      <c r="BN39" s="54">
        <f t="shared" si="51"/>
        <v>3.0000000000000001E-5</v>
      </c>
      <c r="BO39" s="54">
        <f t="shared" si="51"/>
        <v>3.0000000000000001E-5</v>
      </c>
      <c r="BP39" s="54">
        <f t="shared" si="52"/>
        <v>3.0000000000000001E-5</v>
      </c>
      <c r="BQ39" s="54">
        <f t="shared" si="53"/>
        <v>3.0000000000000001E-5</v>
      </c>
      <c r="BR39" s="54">
        <f t="shared" si="53"/>
        <v>3.0000000000000001E-5</v>
      </c>
      <c r="BS39" s="54">
        <f t="shared" si="53"/>
        <v>3.0000000000000001E-5</v>
      </c>
      <c r="BT39" s="54">
        <f t="shared" si="53"/>
        <v>3.0000000000000001E-5</v>
      </c>
      <c r="BU39" s="54">
        <f t="shared" si="54"/>
        <v>3.0000000000000001E-5</v>
      </c>
      <c r="BV39" s="54">
        <f t="shared" si="55"/>
        <v>3.0000000000000001E-5</v>
      </c>
      <c r="BW39" s="54">
        <f t="shared" si="56"/>
        <v>3.0000000000000001E-5</v>
      </c>
      <c r="BX39" s="54">
        <f t="shared" si="56"/>
        <v>3.0000000000000001E-5</v>
      </c>
      <c r="BY39" s="54">
        <f t="shared" si="57"/>
        <v>3.0000000000000001E-5</v>
      </c>
      <c r="BZ39" s="54">
        <f t="shared" si="57"/>
        <v>3.0000000000000001E-5</v>
      </c>
      <c r="CA39" s="54">
        <f t="shared" si="57"/>
        <v>3.0000000000000001E-5</v>
      </c>
      <c r="CB39" s="54">
        <f t="shared" si="57"/>
        <v>3.0000000000000001E-5</v>
      </c>
      <c r="CC39" s="54">
        <f t="shared" si="58"/>
        <v>3.0000000000000001E-5</v>
      </c>
      <c r="CD39" s="54">
        <f t="shared" si="58"/>
        <v>3.0000000000000001E-5</v>
      </c>
      <c r="CE39" s="54">
        <f t="shared" si="59"/>
        <v>3.0000000000000001E-5</v>
      </c>
      <c r="CF39" s="54">
        <f t="shared" si="60"/>
        <v>3.0000000000000001E-5</v>
      </c>
      <c r="CG39" s="54">
        <f t="shared" si="61"/>
        <v>3.0000000000000001E-5</v>
      </c>
      <c r="CH39" s="54">
        <f t="shared" si="62"/>
        <v>3.0000000000000001E-5</v>
      </c>
      <c r="CI39" s="54">
        <f t="shared" si="62"/>
        <v>3.0000000000000001E-5</v>
      </c>
      <c r="CJ39" s="54">
        <f t="shared" si="62"/>
        <v>3.0000000000000001E-5</v>
      </c>
      <c r="CK39" s="54">
        <f t="shared" si="62"/>
        <v>3.0000000000000001E-5</v>
      </c>
      <c r="CL39" s="54">
        <f t="shared" si="62"/>
        <v>3.0000000000000001E-5</v>
      </c>
      <c r="CM39" s="54">
        <f t="shared" si="62"/>
        <v>3.0000000000000001E-5</v>
      </c>
      <c r="CN39" s="54">
        <f t="shared" si="62"/>
        <v>3.0000000000000001E-5</v>
      </c>
      <c r="CO39" s="54">
        <f t="shared" si="62"/>
        <v>3.0000000000000001E-5</v>
      </c>
      <c r="CP39" s="54">
        <f t="shared" si="62"/>
        <v>3.0000000000000001E-5</v>
      </c>
      <c r="CQ39" s="54">
        <f t="shared" si="62"/>
        <v>3.0000000000000001E-5</v>
      </c>
      <c r="CR39" s="54">
        <f t="shared" si="63"/>
        <v>3.0000000000000001E-5</v>
      </c>
      <c r="CS39" s="54">
        <f t="shared" si="63"/>
        <v>3.0000000000000001E-5</v>
      </c>
      <c r="CT39" s="54">
        <f t="shared" si="64"/>
        <v>3.0000000000000001E-5</v>
      </c>
      <c r="CU39" s="54">
        <f t="shared" si="64"/>
        <v>3.0000000000000001E-5</v>
      </c>
      <c r="CV39" s="54">
        <f t="shared" si="65"/>
        <v>3.0000000000000001E-5</v>
      </c>
      <c r="CW39" s="54">
        <f t="shared" si="65"/>
        <v>3.0000000000000001E-5</v>
      </c>
      <c r="CX39" s="54">
        <f t="shared" si="66"/>
        <v>3.0000000000000001E-5</v>
      </c>
      <c r="CY39" s="54">
        <f t="shared" si="66"/>
        <v>3.0000000000000001E-5</v>
      </c>
      <c r="CZ39" s="54">
        <f t="shared" si="66"/>
        <v>3.0000000000000001E-5</v>
      </c>
      <c r="DA39" s="54">
        <f t="shared" si="66"/>
        <v>3.0000000000000001E-5</v>
      </c>
      <c r="DB39" s="54">
        <f t="shared" si="66"/>
        <v>3.0000000000000001E-5</v>
      </c>
      <c r="DC39" s="54">
        <f t="shared" si="67"/>
        <v>3.0000000000000001E-5</v>
      </c>
      <c r="DD39" s="54">
        <f t="shared" si="67"/>
        <v>3.0000000000000001E-5</v>
      </c>
      <c r="DE39" s="54">
        <f t="shared" si="68"/>
        <v>3.0000000000000001E-5</v>
      </c>
      <c r="DF39" s="54">
        <f t="shared" si="73"/>
        <v>3.0000000000000001E-5</v>
      </c>
      <c r="DG39" s="54">
        <f t="shared" si="74"/>
        <v>3.0000000000000001E-5</v>
      </c>
      <c r="DH39" s="54">
        <f t="shared" si="74"/>
        <v>3.0000000000000001E-5</v>
      </c>
      <c r="DI39" s="54">
        <f t="shared" si="74"/>
        <v>3.0000000000000001E-5</v>
      </c>
      <c r="DJ39" s="54">
        <f t="shared" si="74"/>
        <v>3.0000000000000001E-5</v>
      </c>
      <c r="DK39" s="54">
        <f t="shared" si="74"/>
        <v>3.0000000000000001E-5</v>
      </c>
      <c r="DL39" s="54">
        <f t="shared" si="74"/>
        <v>3.0000000000000001E-5</v>
      </c>
      <c r="DM39" s="54">
        <f t="shared" si="74"/>
        <v>3.0000000000000001E-5</v>
      </c>
      <c r="DN39" s="54">
        <f t="shared" si="74"/>
        <v>3.0000000000000001E-5</v>
      </c>
      <c r="DO39" s="54">
        <f t="shared" si="75"/>
        <v>3.0000000000000001E-5</v>
      </c>
      <c r="DP39" s="54">
        <f t="shared" si="32"/>
        <v>3.0000000000000001E-5</v>
      </c>
      <c r="DQ39" s="54">
        <f t="shared" si="32"/>
        <v>3.0000000000000001E-5</v>
      </c>
      <c r="DR39" s="54">
        <f t="shared" si="32"/>
        <v>3.0000000000000001E-5</v>
      </c>
      <c r="DS39" s="54">
        <f t="shared" si="32"/>
        <v>3.0000000000000001E-5</v>
      </c>
      <c r="DT39" s="54">
        <f t="shared" si="32"/>
        <v>3.0000000000000001E-5</v>
      </c>
      <c r="DU39" s="54">
        <f t="shared" si="32"/>
        <v>3.0000000000000001E-5</v>
      </c>
      <c r="DV39" s="54">
        <f t="shared" si="32"/>
        <v>3.0000000000000001E-5</v>
      </c>
      <c r="DW39" s="54">
        <f t="shared" si="32"/>
        <v>3.0000000000000001E-5</v>
      </c>
    </row>
    <row r="40" spans="1:127" ht="18" x14ac:dyDescent="0.2">
      <c r="A40" s="16">
        <f>入力シート_1・1・1・トリクロロエタン!G18</f>
        <v>5.0000000000000001E-3</v>
      </c>
      <c r="B40" s="23" t="s">
        <v>81</v>
      </c>
      <c r="C40" s="494" t="s">
        <v>82</v>
      </c>
      <c r="D40" s="495"/>
      <c r="E40" s="492"/>
      <c r="F40" s="1" t="s">
        <v>83</v>
      </c>
      <c r="G40" s="25">
        <f>IF(A40="",0.005,A40)</f>
        <v>5.0000000000000001E-3</v>
      </c>
      <c r="J40" s="51">
        <f t="shared" si="72"/>
        <v>5.0000000000000001E-3</v>
      </c>
      <c r="K40" s="54">
        <f t="shared" si="69"/>
        <v>5.0000000000000001E-3</v>
      </c>
      <c r="L40" s="54">
        <f t="shared" si="40"/>
        <v>5.0000000000000001E-3</v>
      </c>
      <c r="M40" s="54">
        <f t="shared" si="40"/>
        <v>5.0000000000000001E-3</v>
      </c>
      <c r="N40" s="54">
        <f t="shared" si="40"/>
        <v>5.0000000000000001E-3</v>
      </c>
      <c r="O40" s="54">
        <f t="shared" si="41"/>
        <v>5.0000000000000001E-3</v>
      </c>
      <c r="P40" s="54">
        <f t="shared" si="41"/>
        <v>5.0000000000000001E-3</v>
      </c>
      <c r="Q40" s="54">
        <f t="shared" si="41"/>
        <v>5.0000000000000001E-3</v>
      </c>
      <c r="R40" s="54">
        <f t="shared" si="42"/>
        <v>5.0000000000000001E-3</v>
      </c>
      <c r="S40" s="54">
        <f t="shared" si="42"/>
        <v>5.0000000000000001E-3</v>
      </c>
      <c r="T40" s="54">
        <f t="shared" si="42"/>
        <v>5.0000000000000001E-3</v>
      </c>
      <c r="U40" s="51">
        <f t="shared" si="70"/>
        <v>5.0000000000000001E-3</v>
      </c>
      <c r="V40" s="54">
        <f t="shared" si="71"/>
        <v>5.0000000000000001E-3</v>
      </c>
      <c r="W40" s="54">
        <f t="shared" si="71"/>
        <v>5.0000000000000001E-3</v>
      </c>
      <c r="X40" s="54">
        <f t="shared" si="71"/>
        <v>5.0000000000000001E-3</v>
      </c>
      <c r="Y40" s="54">
        <f t="shared" si="71"/>
        <v>5.0000000000000001E-3</v>
      </c>
      <c r="Z40" s="54">
        <f t="shared" si="71"/>
        <v>5.0000000000000001E-3</v>
      </c>
      <c r="AA40" s="54">
        <f t="shared" si="71"/>
        <v>5.0000000000000001E-3</v>
      </c>
      <c r="AB40" s="54">
        <f t="shared" si="71"/>
        <v>5.0000000000000001E-3</v>
      </c>
      <c r="AC40" s="54">
        <f t="shared" si="71"/>
        <v>5.0000000000000001E-3</v>
      </c>
      <c r="AD40" s="54">
        <f t="shared" si="71"/>
        <v>5.0000000000000001E-3</v>
      </c>
      <c r="AE40" s="54">
        <f t="shared" si="71"/>
        <v>5.0000000000000001E-3</v>
      </c>
      <c r="AF40" s="54">
        <f t="shared" si="71"/>
        <v>5.0000000000000001E-3</v>
      </c>
      <c r="AG40" s="54">
        <f t="shared" si="71"/>
        <v>5.0000000000000001E-3</v>
      </c>
      <c r="AH40" s="54">
        <f t="shared" si="44"/>
        <v>5.0000000000000001E-3</v>
      </c>
      <c r="AI40" s="54">
        <f t="shared" si="44"/>
        <v>5.0000000000000001E-3</v>
      </c>
      <c r="AJ40" s="54">
        <f t="shared" si="44"/>
        <v>5.0000000000000001E-3</v>
      </c>
      <c r="AK40" s="54">
        <f t="shared" si="45"/>
        <v>5.0000000000000001E-3</v>
      </c>
      <c r="AL40" s="54">
        <f t="shared" si="45"/>
        <v>5.0000000000000001E-3</v>
      </c>
      <c r="AM40" s="54">
        <f t="shared" si="45"/>
        <v>5.0000000000000001E-3</v>
      </c>
      <c r="AN40" s="54">
        <f t="shared" si="46"/>
        <v>5.0000000000000001E-3</v>
      </c>
      <c r="AO40" s="54">
        <f t="shared" si="46"/>
        <v>5.0000000000000001E-3</v>
      </c>
      <c r="AP40" s="54">
        <f t="shared" si="46"/>
        <v>5.0000000000000001E-3</v>
      </c>
      <c r="AQ40" s="54">
        <f t="shared" si="46"/>
        <v>5.0000000000000001E-3</v>
      </c>
      <c r="AR40" s="54">
        <f t="shared" si="46"/>
        <v>5.0000000000000001E-3</v>
      </c>
      <c r="AS40" s="54">
        <f t="shared" si="46"/>
        <v>5.0000000000000001E-3</v>
      </c>
      <c r="AT40" s="54">
        <f t="shared" si="46"/>
        <v>5.0000000000000001E-3</v>
      </c>
      <c r="AU40" s="54">
        <f t="shared" si="46"/>
        <v>5.0000000000000001E-3</v>
      </c>
      <c r="AV40" s="54">
        <f t="shared" si="46"/>
        <v>5.0000000000000001E-3</v>
      </c>
      <c r="AW40" s="54">
        <f t="shared" si="46"/>
        <v>5.0000000000000001E-3</v>
      </c>
      <c r="AX40" s="54">
        <f t="shared" si="46"/>
        <v>5.0000000000000001E-3</v>
      </c>
      <c r="AY40" s="54">
        <f t="shared" si="46"/>
        <v>5.0000000000000001E-3</v>
      </c>
      <c r="AZ40" s="54">
        <f t="shared" si="46"/>
        <v>5.0000000000000001E-3</v>
      </c>
      <c r="BA40" s="54">
        <f t="shared" si="46"/>
        <v>5.0000000000000001E-3</v>
      </c>
      <c r="BB40" s="54">
        <f t="shared" si="46"/>
        <v>5.0000000000000001E-3</v>
      </c>
      <c r="BC40" s="54">
        <f t="shared" si="46"/>
        <v>5.0000000000000001E-3</v>
      </c>
      <c r="BD40" s="54">
        <f t="shared" si="47"/>
        <v>5.0000000000000001E-3</v>
      </c>
      <c r="BE40" s="54">
        <f t="shared" si="47"/>
        <v>5.0000000000000001E-3</v>
      </c>
      <c r="BF40" s="54">
        <f t="shared" si="47"/>
        <v>5.0000000000000001E-3</v>
      </c>
      <c r="BG40" s="54">
        <f t="shared" si="48"/>
        <v>5.0000000000000001E-3</v>
      </c>
      <c r="BH40" s="54">
        <f t="shared" si="48"/>
        <v>5.0000000000000001E-3</v>
      </c>
      <c r="BI40" s="54">
        <f t="shared" si="49"/>
        <v>5.0000000000000001E-3</v>
      </c>
      <c r="BJ40" s="54">
        <f t="shared" si="49"/>
        <v>5.0000000000000001E-3</v>
      </c>
      <c r="BK40" s="54">
        <f t="shared" si="50"/>
        <v>5.0000000000000001E-3</v>
      </c>
      <c r="BL40" s="54">
        <f t="shared" si="51"/>
        <v>5.0000000000000001E-3</v>
      </c>
      <c r="BM40" s="54">
        <f t="shared" si="51"/>
        <v>5.0000000000000001E-3</v>
      </c>
      <c r="BN40" s="54">
        <f t="shared" si="51"/>
        <v>5.0000000000000001E-3</v>
      </c>
      <c r="BO40" s="54">
        <f t="shared" si="51"/>
        <v>5.0000000000000001E-3</v>
      </c>
      <c r="BP40" s="54">
        <f t="shared" si="52"/>
        <v>5.0000000000000001E-3</v>
      </c>
      <c r="BQ40" s="54">
        <f t="shared" si="53"/>
        <v>5.0000000000000001E-3</v>
      </c>
      <c r="BR40" s="54">
        <f t="shared" si="53"/>
        <v>5.0000000000000001E-3</v>
      </c>
      <c r="BS40" s="54">
        <f t="shared" si="53"/>
        <v>5.0000000000000001E-3</v>
      </c>
      <c r="BT40" s="54">
        <f t="shared" si="53"/>
        <v>5.0000000000000001E-3</v>
      </c>
      <c r="BU40" s="54">
        <f t="shared" si="54"/>
        <v>5.0000000000000001E-3</v>
      </c>
      <c r="BV40" s="54">
        <f t="shared" si="55"/>
        <v>5.0000000000000001E-3</v>
      </c>
      <c r="BW40" s="54">
        <f t="shared" si="56"/>
        <v>5.0000000000000001E-3</v>
      </c>
      <c r="BX40" s="54">
        <f t="shared" si="56"/>
        <v>5.0000000000000001E-3</v>
      </c>
      <c r="BY40" s="54">
        <f t="shared" si="57"/>
        <v>5.0000000000000001E-3</v>
      </c>
      <c r="BZ40" s="54">
        <f t="shared" si="57"/>
        <v>5.0000000000000001E-3</v>
      </c>
      <c r="CA40" s="54">
        <f t="shared" si="57"/>
        <v>5.0000000000000001E-3</v>
      </c>
      <c r="CB40" s="54">
        <f t="shared" si="57"/>
        <v>5.0000000000000001E-3</v>
      </c>
      <c r="CC40" s="54">
        <f t="shared" si="58"/>
        <v>5.0000000000000001E-3</v>
      </c>
      <c r="CD40" s="54">
        <f t="shared" si="58"/>
        <v>5.0000000000000001E-3</v>
      </c>
      <c r="CE40" s="54">
        <f t="shared" si="59"/>
        <v>5.0000000000000001E-3</v>
      </c>
      <c r="CF40" s="54">
        <f t="shared" si="60"/>
        <v>5.0000000000000001E-3</v>
      </c>
      <c r="CG40" s="54">
        <f t="shared" si="61"/>
        <v>5.0000000000000001E-3</v>
      </c>
      <c r="CH40" s="54">
        <f t="shared" si="62"/>
        <v>5.0000000000000001E-3</v>
      </c>
      <c r="CI40" s="54">
        <f t="shared" si="62"/>
        <v>5.0000000000000001E-3</v>
      </c>
      <c r="CJ40" s="54">
        <f t="shared" si="62"/>
        <v>5.0000000000000001E-3</v>
      </c>
      <c r="CK40" s="54">
        <f t="shared" si="62"/>
        <v>5.0000000000000001E-3</v>
      </c>
      <c r="CL40" s="54">
        <f t="shared" si="62"/>
        <v>5.0000000000000001E-3</v>
      </c>
      <c r="CM40" s="54">
        <f t="shared" si="62"/>
        <v>5.0000000000000001E-3</v>
      </c>
      <c r="CN40" s="54">
        <f t="shared" si="62"/>
        <v>5.0000000000000001E-3</v>
      </c>
      <c r="CO40" s="54">
        <f t="shared" si="62"/>
        <v>5.0000000000000001E-3</v>
      </c>
      <c r="CP40" s="54">
        <f t="shared" si="62"/>
        <v>5.0000000000000001E-3</v>
      </c>
      <c r="CQ40" s="54">
        <f t="shared" si="62"/>
        <v>5.0000000000000001E-3</v>
      </c>
      <c r="CR40" s="54">
        <f t="shared" si="63"/>
        <v>5.0000000000000001E-3</v>
      </c>
      <c r="CS40" s="54">
        <f t="shared" si="63"/>
        <v>5.0000000000000001E-3</v>
      </c>
      <c r="CT40" s="54">
        <f t="shared" si="64"/>
        <v>5.0000000000000001E-3</v>
      </c>
      <c r="CU40" s="54">
        <f t="shared" si="64"/>
        <v>5.0000000000000001E-3</v>
      </c>
      <c r="CV40" s="54">
        <f t="shared" si="65"/>
        <v>5.0000000000000001E-3</v>
      </c>
      <c r="CW40" s="54">
        <f t="shared" si="65"/>
        <v>5.0000000000000001E-3</v>
      </c>
      <c r="CX40" s="54">
        <f t="shared" si="66"/>
        <v>5.0000000000000001E-3</v>
      </c>
      <c r="CY40" s="54">
        <f t="shared" si="66"/>
        <v>5.0000000000000001E-3</v>
      </c>
      <c r="CZ40" s="54">
        <f t="shared" si="66"/>
        <v>5.0000000000000001E-3</v>
      </c>
      <c r="DA40" s="54">
        <f t="shared" si="66"/>
        <v>5.0000000000000001E-3</v>
      </c>
      <c r="DB40" s="54">
        <f t="shared" si="66"/>
        <v>5.0000000000000001E-3</v>
      </c>
      <c r="DC40" s="54">
        <f t="shared" si="67"/>
        <v>5.0000000000000001E-3</v>
      </c>
      <c r="DD40" s="54">
        <f t="shared" si="67"/>
        <v>5.0000000000000001E-3</v>
      </c>
      <c r="DE40" s="54">
        <f t="shared" si="68"/>
        <v>5.0000000000000001E-3</v>
      </c>
      <c r="DF40" s="54">
        <f t="shared" si="73"/>
        <v>5.0000000000000001E-3</v>
      </c>
      <c r="DG40" s="54">
        <f t="shared" si="74"/>
        <v>5.0000000000000001E-3</v>
      </c>
      <c r="DH40" s="54">
        <f t="shared" si="74"/>
        <v>5.0000000000000001E-3</v>
      </c>
      <c r="DI40" s="54">
        <f t="shared" si="74"/>
        <v>5.0000000000000001E-3</v>
      </c>
      <c r="DJ40" s="54">
        <f t="shared" si="74"/>
        <v>5.0000000000000001E-3</v>
      </c>
      <c r="DK40" s="54">
        <f t="shared" si="74"/>
        <v>5.0000000000000001E-3</v>
      </c>
      <c r="DL40" s="54">
        <f t="shared" si="74"/>
        <v>5.0000000000000001E-3</v>
      </c>
      <c r="DM40" s="54">
        <f t="shared" si="74"/>
        <v>5.0000000000000001E-3</v>
      </c>
      <c r="DN40" s="54">
        <f t="shared" si="74"/>
        <v>5.0000000000000001E-3</v>
      </c>
      <c r="DO40" s="54">
        <f t="shared" si="75"/>
        <v>5.0000000000000001E-3</v>
      </c>
      <c r="DP40" s="54">
        <f t="shared" si="32"/>
        <v>5.0000000000000001E-3</v>
      </c>
      <c r="DQ40" s="54">
        <f t="shared" si="32"/>
        <v>5.0000000000000001E-3</v>
      </c>
      <c r="DR40" s="54">
        <f t="shared" si="32"/>
        <v>5.0000000000000001E-3</v>
      </c>
      <c r="DS40" s="54">
        <f t="shared" si="32"/>
        <v>5.0000000000000001E-3</v>
      </c>
      <c r="DT40" s="54">
        <f t="shared" si="32"/>
        <v>5.0000000000000001E-3</v>
      </c>
      <c r="DU40" s="54">
        <f t="shared" si="32"/>
        <v>5.0000000000000001E-3</v>
      </c>
      <c r="DV40" s="54">
        <f t="shared" si="32"/>
        <v>5.0000000000000001E-3</v>
      </c>
      <c r="DW40" s="54">
        <f t="shared" si="32"/>
        <v>5.0000000000000001E-3</v>
      </c>
    </row>
    <row r="41" spans="1:127" ht="18" x14ac:dyDescent="0.2">
      <c r="A41" s="16">
        <f>入力シート_1・1・1・トリクロロエタン!Q20</f>
        <v>0.3</v>
      </c>
      <c r="B41" s="23" t="s">
        <v>137</v>
      </c>
      <c r="C41" s="494" t="s">
        <v>84</v>
      </c>
      <c r="D41" s="495"/>
      <c r="E41" s="492"/>
      <c r="F41" s="1" t="s">
        <v>85</v>
      </c>
      <c r="G41" s="25">
        <f>IF(A41="",0.2,A41)</f>
        <v>0.3</v>
      </c>
      <c r="J41" s="51">
        <f>G41</f>
        <v>0.3</v>
      </c>
      <c r="K41" s="54">
        <f t="shared" si="69"/>
        <v>0.3</v>
      </c>
      <c r="L41" s="54">
        <f t="shared" si="40"/>
        <v>0.3</v>
      </c>
      <c r="M41" s="54">
        <f t="shared" si="40"/>
        <v>0.3</v>
      </c>
      <c r="N41" s="54">
        <f t="shared" si="40"/>
        <v>0.3</v>
      </c>
      <c r="O41" s="54">
        <f t="shared" si="41"/>
        <v>0.3</v>
      </c>
      <c r="P41" s="54">
        <f t="shared" si="41"/>
        <v>0.3</v>
      </c>
      <c r="Q41" s="54">
        <f t="shared" si="41"/>
        <v>0.3</v>
      </c>
      <c r="R41" s="54">
        <f t="shared" si="42"/>
        <v>0.3</v>
      </c>
      <c r="S41" s="54">
        <f t="shared" si="42"/>
        <v>0.3</v>
      </c>
      <c r="T41" s="54">
        <f t="shared" si="42"/>
        <v>0.3</v>
      </c>
      <c r="U41" s="51">
        <f t="shared" si="70"/>
        <v>0.3</v>
      </c>
      <c r="V41" s="54">
        <f t="shared" si="71"/>
        <v>0.3</v>
      </c>
      <c r="W41" s="54">
        <f t="shared" si="71"/>
        <v>0.3</v>
      </c>
      <c r="X41" s="54">
        <f t="shared" si="71"/>
        <v>0.3</v>
      </c>
      <c r="Y41" s="54">
        <f t="shared" si="71"/>
        <v>0.3</v>
      </c>
      <c r="Z41" s="54">
        <f t="shared" si="71"/>
        <v>0.3</v>
      </c>
      <c r="AA41" s="54">
        <f t="shared" si="71"/>
        <v>0.3</v>
      </c>
      <c r="AB41" s="54">
        <f t="shared" si="71"/>
        <v>0.3</v>
      </c>
      <c r="AC41" s="54">
        <f t="shared" si="71"/>
        <v>0.3</v>
      </c>
      <c r="AD41" s="54">
        <f t="shared" si="71"/>
        <v>0.3</v>
      </c>
      <c r="AE41" s="54">
        <f t="shared" si="71"/>
        <v>0.3</v>
      </c>
      <c r="AF41" s="54">
        <f t="shared" si="71"/>
        <v>0.3</v>
      </c>
      <c r="AG41" s="54">
        <f t="shared" si="71"/>
        <v>0.3</v>
      </c>
      <c r="AH41" s="54">
        <f t="shared" si="44"/>
        <v>0.3</v>
      </c>
      <c r="AI41" s="54">
        <f t="shared" si="44"/>
        <v>0.3</v>
      </c>
      <c r="AJ41" s="54">
        <f t="shared" si="44"/>
        <v>0.3</v>
      </c>
      <c r="AK41" s="54">
        <f t="shared" si="45"/>
        <v>0.3</v>
      </c>
      <c r="AL41" s="54">
        <f t="shared" si="45"/>
        <v>0.3</v>
      </c>
      <c r="AM41" s="54">
        <f t="shared" si="45"/>
        <v>0.3</v>
      </c>
      <c r="AN41" s="54">
        <f t="shared" si="46"/>
        <v>0.3</v>
      </c>
      <c r="AO41" s="54">
        <f t="shared" si="46"/>
        <v>0.3</v>
      </c>
      <c r="AP41" s="54">
        <f t="shared" si="46"/>
        <v>0.3</v>
      </c>
      <c r="AQ41" s="54">
        <f t="shared" si="46"/>
        <v>0.3</v>
      </c>
      <c r="AR41" s="54">
        <f t="shared" si="46"/>
        <v>0.3</v>
      </c>
      <c r="AS41" s="54">
        <f t="shared" si="46"/>
        <v>0.3</v>
      </c>
      <c r="AT41" s="54">
        <f t="shared" si="46"/>
        <v>0.3</v>
      </c>
      <c r="AU41" s="54">
        <f t="shared" si="46"/>
        <v>0.3</v>
      </c>
      <c r="AV41" s="54">
        <f t="shared" si="46"/>
        <v>0.3</v>
      </c>
      <c r="AW41" s="54">
        <f t="shared" si="46"/>
        <v>0.3</v>
      </c>
      <c r="AX41" s="54">
        <f t="shared" si="46"/>
        <v>0.3</v>
      </c>
      <c r="AY41" s="54">
        <f t="shared" si="46"/>
        <v>0.3</v>
      </c>
      <c r="AZ41" s="54">
        <f t="shared" si="46"/>
        <v>0.3</v>
      </c>
      <c r="BA41" s="54">
        <f t="shared" si="46"/>
        <v>0.3</v>
      </c>
      <c r="BB41" s="54">
        <f t="shared" si="46"/>
        <v>0.3</v>
      </c>
      <c r="BC41" s="54">
        <f t="shared" si="46"/>
        <v>0.3</v>
      </c>
      <c r="BD41" s="54">
        <f t="shared" si="47"/>
        <v>0.3</v>
      </c>
      <c r="BE41" s="54">
        <f t="shared" si="47"/>
        <v>0.3</v>
      </c>
      <c r="BF41" s="54">
        <f t="shared" si="47"/>
        <v>0.3</v>
      </c>
      <c r="BG41" s="54">
        <f t="shared" si="48"/>
        <v>0.3</v>
      </c>
      <c r="BH41" s="54">
        <f t="shared" si="48"/>
        <v>0.3</v>
      </c>
      <c r="BI41" s="54">
        <f t="shared" si="49"/>
        <v>0.3</v>
      </c>
      <c r="BJ41" s="54">
        <f t="shared" si="49"/>
        <v>0.3</v>
      </c>
      <c r="BK41" s="54">
        <f t="shared" si="50"/>
        <v>0.3</v>
      </c>
      <c r="BL41" s="54">
        <f t="shared" si="51"/>
        <v>0.3</v>
      </c>
      <c r="BM41" s="54">
        <f t="shared" si="51"/>
        <v>0.3</v>
      </c>
      <c r="BN41" s="54">
        <f t="shared" si="51"/>
        <v>0.3</v>
      </c>
      <c r="BO41" s="54">
        <f t="shared" si="51"/>
        <v>0.3</v>
      </c>
      <c r="BP41" s="54">
        <f t="shared" si="52"/>
        <v>0.3</v>
      </c>
      <c r="BQ41" s="54">
        <f t="shared" si="53"/>
        <v>0.3</v>
      </c>
      <c r="BR41" s="54">
        <f t="shared" si="53"/>
        <v>0.3</v>
      </c>
      <c r="BS41" s="54">
        <f t="shared" si="53"/>
        <v>0.3</v>
      </c>
      <c r="BT41" s="54">
        <f t="shared" si="53"/>
        <v>0.3</v>
      </c>
      <c r="BU41" s="54">
        <f t="shared" si="54"/>
        <v>0.3</v>
      </c>
      <c r="BV41" s="54">
        <f t="shared" si="55"/>
        <v>0.3</v>
      </c>
      <c r="BW41" s="54">
        <f t="shared" si="56"/>
        <v>0.3</v>
      </c>
      <c r="BX41" s="54">
        <f t="shared" si="56"/>
        <v>0.3</v>
      </c>
      <c r="BY41" s="54">
        <f t="shared" si="57"/>
        <v>0.3</v>
      </c>
      <c r="BZ41" s="54">
        <f t="shared" si="57"/>
        <v>0.3</v>
      </c>
      <c r="CA41" s="54">
        <f t="shared" si="57"/>
        <v>0.3</v>
      </c>
      <c r="CB41" s="54">
        <f t="shared" si="57"/>
        <v>0.3</v>
      </c>
      <c r="CC41" s="54">
        <f t="shared" si="58"/>
        <v>0.3</v>
      </c>
      <c r="CD41" s="54">
        <f t="shared" si="58"/>
        <v>0.3</v>
      </c>
      <c r="CE41" s="54">
        <f t="shared" si="59"/>
        <v>0.3</v>
      </c>
      <c r="CF41" s="54">
        <f t="shared" si="60"/>
        <v>0.3</v>
      </c>
      <c r="CG41" s="54">
        <f t="shared" si="61"/>
        <v>0.3</v>
      </c>
      <c r="CH41" s="54">
        <f t="shared" si="62"/>
        <v>0.3</v>
      </c>
      <c r="CI41" s="54">
        <f t="shared" si="62"/>
        <v>0.3</v>
      </c>
      <c r="CJ41" s="54">
        <f t="shared" si="62"/>
        <v>0.3</v>
      </c>
      <c r="CK41" s="54">
        <f t="shared" si="62"/>
        <v>0.3</v>
      </c>
      <c r="CL41" s="54">
        <f t="shared" si="62"/>
        <v>0.3</v>
      </c>
      <c r="CM41" s="54">
        <f t="shared" si="62"/>
        <v>0.3</v>
      </c>
      <c r="CN41" s="54">
        <f t="shared" si="62"/>
        <v>0.3</v>
      </c>
      <c r="CO41" s="54">
        <f t="shared" si="62"/>
        <v>0.3</v>
      </c>
      <c r="CP41" s="54">
        <f t="shared" si="62"/>
        <v>0.3</v>
      </c>
      <c r="CQ41" s="54">
        <f t="shared" si="62"/>
        <v>0.3</v>
      </c>
      <c r="CR41" s="54">
        <f t="shared" si="63"/>
        <v>0.3</v>
      </c>
      <c r="CS41" s="54">
        <f t="shared" si="63"/>
        <v>0.3</v>
      </c>
      <c r="CT41" s="54">
        <f t="shared" si="64"/>
        <v>0.3</v>
      </c>
      <c r="CU41" s="54">
        <f t="shared" si="64"/>
        <v>0.3</v>
      </c>
      <c r="CV41" s="54">
        <f t="shared" si="65"/>
        <v>0.3</v>
      </c>
      <c r="CW41" s="54">
        <f t="shared" si="65"/>
        <v>0.3</v>
      </c>
      <c r="CX41" s="54">
        <f t="shared" si="66"/>
        <v>0.3</v>
      </c>
      <c r="CY41" s="54">
        <f t="shared" si="66"/>
        <v>0.3</v>
      </c>
      <c r="CZ41" s="54">
        <f t="shared" si="66"/>
        <v>0.3</v>
      </c>
      <c r="DA41" s="54">
        <f t="shared" si="66"/>
        <v>0.3</v>
      </c>
      <c r="DB41" s="54">
        <f t="shared" si="66"/>
        <v>0.3</v>
      </c>
      <c r="DC41" s="54">
        <f t="shared" si="67"/>
        <v>0.3</v>
      </c>
      <c r="DD41" s="54">
        <f t="shared" si="67"/>
        <v>0.3</v>
      </c>
      <c r="DE41" s="54">
        <f t="shared" si="68"/>
        <v>0.3</v>
      </c>
      <c r="DF41" s="54">
        <f t="shared" si="73"/>
        <v>0.3</v>
      </c>
      <c r="DG41" s="54">
        <f t="shared" si="74"/>
        <v>0.3</v>
      </c>
      <c r="DH41" s="54">
        <f t="shared" si="74"/>
        <v>0.3</v>
      </c>
      <c r="DI41" s="54">
        <f t="shared" si="74"/>
        <v>0.3</v>
      </c>
      <c r="DJ41" s="54">
        <f t="shared" si="74"/>
        <v>0.3</v>
      </c>
      <c r="DK41" s="54">
        <f t="shared" si="74"/>
        <v>0.3</v>
      </c>
      <c r="DL41" s="54">
        <f t="shared" si="74"/>
        <v>0.3</v>
      </c>
      <c r="DM41" s="54">
        <f t="shared" si="74"/>
        <v>0.3</v>
      </c>
      <c r="DN41" s="54">
        <f t="shared" si="74"/>
        <v>0.3</v>
      </c>
      <c r="DO41" s="54">
        <f t="shared" si="75"/>
        <v>0.3</v>
      </c>
      <c r="DP41" s="54">
        <f t="shared" si="32"/>
        <v>0.3</v>
      </c>
      <c r="DQ41" s="54">
        <f t="shared" si="32"/>
        <v>0.3</v>
      </c>
      <c r="DR41" s="54">
        <f t="shared" si="32"/>
        <v>0.3</v>
      </c>
      <c r="DS41" s="54">
        <f t="shared" si="32"/>
        <v>0.3</v>
      </c>
      <c r="DT41" s="54">
        <f t="shared" si="32"/>
        <v>0.3</v>
      </c>
      <c r="DU41" s="54">
        <f t="shared" si="32"/>
        <v>0.3</v>
      </c>
      <c r="DV41" s="54">
        <f t="shared" si="32"/>
        <v>0.3</v>
      </c>
      <c r="DW41" s="54">
        <f t="shared" si="32"/>
        <v>0.3</v>
      </c>
    </row>
    <row r="42" spans="1:127" ht="21" x14ac:dyDescent="0.2">
      <c r="A42" s="16">
        <f>IF(+入力シート_1・1・1・トリクロロエタン!Q12="-",0,+入力シート_1・1・1・トリクロロエタン!Q12)</f>
        <v>2</v>
      </c>
      <c r="B42" s="23" t="s">
        <v>86</v>
      </c>
      <c r="C42" s="494" t="s">
        <v>87</v>
      </c>
      <c r="D42" s="495"/>
      <c r="E42" s="492"/>
      <c r="F42" s="1" t="s">
        <v>67</v>
      </c>
      <c r="G42" s="29">
        <f>IF(A42="",7,A42)</f>
        <v>2</v>
      </c>
      <c r="J42" s="51">
        <f>G42</f>
        <v>2</v>
      </c>
      <c r="K42" s="54">
        <f t="shared" si="69"/>
        <v>2</v>
      </c>
      <c r="L42" s="54">
        <f t="shared" si="40"/>
        <v>2</v>
      </c>
      <c r="M42" s="54">
        <f t="shared" si="40"/>
        <v>2</v>
      </c>
      <c r="N42" s="54">
        <f t="shared" si="40"/>
        <v>2</v>
      </c>
      <c r="O42" s="54">
        <f t="shared" si="41"/>
        <v>2</v>
      </c>
      <c r="P42" s="54">
        <f t="shared" si="41"/>
        <v>2</v>
      </c>
      <c r="Q42" s="54">
        <f t="shared" si="41"/>
        <v>2</v>
      </c>
      <c r="R42" s="54">
        <f t="shared" si="42"/>
        <v>2</v>
      </c>
      <c r="S42" s="54">
        <f t="shared" si="42"/>
        <v>2</v>
      </c>
      <c r="T42" s="54">
        <f t="shared" si="42"/>
        <v>2</v>
      </c>
      <c r="U42" s="51">
        <f t="shared" si="70"/>
        <v>2</v>
      </c>
      <c r="V42" s="54">
        <f t="shared" si="71"/>
        <v>2</v>
      </c>
      <c r="W42" s="54">
        <f t="shared" si="71"/>
        <v>2</v>
      </c>
      <c r="X42" s="54">
        <f t="shared" si="71"/>
        <v>2</v>
      </c>
      <c r="Y42" s="54">
        <f t="shared" si="71"/>
        <v>2</v>
      </c>
      <c r="Z42" s="54">
        <f t="shared" si="71"/>
        <v>2</v>
      </c>
      <c r="AA42" s="54">
        <f t="shared" si="71"/>
        <v>2</v>
      </c>
      <c r="AB42" s="54">
        <f t="shared" si="71"/>
        <v>2</v>
      </c>
      <c r="AC42" s="54">
        <f t="shared" si="71"/>
        <v>2</v>
      </c>
      <c r="AD42" s="54">
        <f t="shared" si="71"/>
        <v>2</v>
      </c>
      <c r="AE42" s="54">
        <f t="shared" si="71"/>
        <v>2</v>
      </c>
      <c r="AF42" s="54">
        <f t="shared" si="71"/>
        <v>2</v>
      </c>
      <c r="AG42" s="54">
        <f t="shared" si="71"/>
        <v>2</v>
      </c>
      <c r="AH42" s="54">
        <f t="shared" si="44"/>
        <v>2</v>
      </c>
      <c r="AI42" s="54">
        <f t="shared" si="44"/>
        <v>2</v>
      </c>
      <c r="AJ42" s="54">
        <f t="shared" si="44"/>
        <v>2</v>
      </c>
      <c r="AK42" s="54">
        <f t="shared" si="45"/>
        <v>2</v>
      </c>
      <c r="AL42" s="54">
        <f t="shared" si="45"/>
        <v>2</v>
      </c>
      <c r="AM42" s="54">
        <f t="shared" si="45"/>
        <v>2</v>
      </c>
      <c r="AN42" s="54">
        <f t="shared" si="46"/>
        <v>2</v>
      </c>
      <c r="AO42" s="54">
        <f t="shared" si="46"/>
        <v>2</v>
      </c>
      <c r="AP42" s="54">
        <f t="shared" si="46"/>
        <v>2</v>
      </c>
      <c r="AQ42" s="54">
        <f t="shared" si="46"/>
        <v>2</v>
      </c>
      <c r="AR42" s="54">
        <f t="shared" si="46"/>
        <v>2</v>
      </c>
      <c r="AS42" s="54">
        <f t="shared" si="46"/>
        <v>2</v>
      </c>
      <c r="AT42" s="54">
        <f t="shared" si="46"/>
        <v>2</v>
      </c>
      <c r="AU42" s="54">
        <f t="shared" si="46"/>
        <v>2</v>
      </c>
      <c r="AV42" s="54">
        <f t="shared" si="46"/>
        <v>2</v>
      </c>
      <c r="AW42" s="54">
        <f t="shared" si="46"/>
        <v>2</v>
      </c>
      <c r="AX42" s="54">
        <f t="shared" si="46"/>
        <v>2</v>
      </c>
      <c r="AY42" s="54">
        <f t="shared" si="46"/>
        <v>2</v>
      </c>
      <c r="AZ42" s="54">
        <f t="shared" si="46"/>
        <v>2</v>
      </c>
      <c r="BA42" s="54">
        <f t="shared" si="46"/>
        <v>2</v>
      </c>
      <c r="BB42" s="54">
        <f t="shared" si="46"/>
        <v>2</v>
      </c>
      <c r="BC42" s="54">
        <f t="shared" si="46"/>
        <v>2</v>
      </c>
      <c r="BD42" s="54">
        <f t="shared" si="47"/>
        <v>2</v>
      </c>
      <c r="BE42" s="54">
        <f t="shared" si="47"/>
        <v>2</v>
      </c>
      <c r="BF42" s="54">
        <f t="shared" si="47"/>
        <v>2</v>
      </c>
      <c r="BG42" s="54">
        <f t="shared" si="48"/>
        <v>2</v>
      </c>
      <c r="BH42" s="54">
        <f t="shared" si="48"/>
        <v>2</v>
      </c>
      <c r="BI42" s="54">
        <f t="shared" si="49"/>
        <v>2</v>
      </c>
      <c r="BJ42" s="54">
        <f t="shared" si="49"/>
        <v>2</v>
      </c>
      <c r="BK42" s="54">
        <f t="shared" si="50"/>
        <v>2</v>
      </c>
      <c r="BL42" s="54">
        <f t="shared" si="51"/>
        <v>2</v>
      </c>
      <c r="BM42" s="54">
        <f t="shared" si="51"/>
        <v>2</v>
      </c>
      <c r="BN42" s="54">
        <f t="shared" si="51"/>
        <v>2</v>
      </c>
      <c r="BO42" s="54">
        <f t="shared" si="51"/>
        <v>2</v>
      </c>
      <c r="BP42" s="54">
        <f t="shared" si="52"/>
        <v>2</v>
      </c>
      <c r="BQ42" s="54">
        <f t="shared" si="53"/>
        <v>2</v>
      </c>
      <c r="BR42" s="54">
        <f t="shared" si="53"/>
        <v>2</v>
      </c>
      <c r="BS42" s="54">
        <f t="shared" si="53"/>
        <v>2</v>
      </c>
      <c r="BT42" s="54">
        <f t="shared" si="53"/>
        <v>2</v>
      </c>
      <c r="BU42" s="54">
        <f t="shared" si="54"/>
        <v>2</v>
      </c>
      <c r="BV42" s="54">
        <f t="shared" si="55"/>
        <v>2</v>
      </c>
      <c r="BW42" s="54">
        <f t="shared" si="56"/>
        <v>2</v>
      </c>
      <c r="BX42" s="54">
        <f t="shared" si="56"/>
        <v>2</v>
      </c>
      <c r="BY42" s="54">
        <f t="shared" si="57"/>
        <v>2</v>
      </c>
      <c r="BZ42" s="54">
        <f t="shared" si="57"/>
        <v>2</v>
      </c>
      <c r="CA42" s="54">
        <f t="shared" si="57"/>
        <v>2</v>
      </c>
      <c r="CB42" s="54">
        <f t="shared" si="57"/>
        <v>2</v>
      </c>
      <c r="CC42" s="54">
        <f t="shared" si="58"/>
        <v>2</v>
      </c>
      <c r="CD42" s="54">
        <f t="shared" si="58"/>
        <v>2</v>
      </c>
      <c r="CE42" s="54">
        <f t="shared" si="59"/>
        <v>2</v>
      </c>
      <c r="CF42" s="54">
        <f t="shared" si="60"/>
        <v>2</v>
      </c>
      <c r="CG42" s="54">
        <f t="shared" si="61"/>
        <v>2</v>
      </c>
      <c r="CH42" s="54">
        <f t="shared" si="62"/>
        <v>2</v>
      </c>
      <c r="CI42" s="54">
        <f t="shared" si="62"/>
        <v>2</v>
      </c>
      <c r="CJ42" s="54">
        <f t="shared" si="62"/>
        <v>2</v>
      </c>
      <c r="CK42" s="54">
        <f t="shared" si="62"/>
        <v>2</v>
      </c>
      <c r="CL42" s="54">
        <f t="shared" si="62"/>
        <v>2</v>
      </c>
      <c r="CM42" s="54">
        <f t="shared" si="62"/>
        <v>2</v>
      </c>
      <c r="CN42" s="54">
        <f t="shared" si="62"/>
        <v>2</v>
      </c>
      <c r="CO42" s="54">
        <f t="shared" si="62"/>
        <v>2</v>
      </c>
      <c r="CP42" s="54">
        <f t="shared" si="62"/>
        <v>2</v>
      </c>
      <c r="CQ42" s="54">
        <f t="shared" si="62"/>
        <v>2</v>
      </c>
      <c r="CR42" s="54">
        <f t="shared" si="63"/>
        <v>2</v>
      </c>
      <c r="CS42" s="54">
        <f t="shared" si="63"/>
        <v>2</v>
      </c>
      <c r="CT42" s="54">
        <f t="shared" si="64"/>
        <v>2</v>
      </c>
      <c r="CU42" s="54">
        <f t="shared" si="64"/>
        <v>2</v>
      </c>
      <c r="CV42" s="54">
        <f t="shared" si="65"/>
        <v>2</v>
      </c>
      <c r="CW42" s="54">
        <f t="shared" si="65"/>
        <v>2</v>
      </c>
      <c r="CX42" s="54">
        <f t="shared" si="66"/>
        <v>2</v>
      </c>
      <c r="CY42" s="54">
        <f t="shared" si="66"/>
        <v>2</v>
      </c>
      <c r="CZ42" s="54">
        <f t="shared" si="66"/>
        <v>2</v>
      </c>
      <c r="DA42" s="54">
        <f t="shared" si="66"/>
        <v>2</v>
      </c>
      <c r="DB42" s="54">
        <f t="shared" si="66"/>
        <v>2</v>
      </c>
      <c r="DC42" s="54">
        <f t="shared" si="67"/>
        <v>2</v>
      </c>
      <c r="DD42" s="54">
        <f t="shared" si="67"/>
        <v>2</v>
      </c>
      <c r="DE42" s="54">
        <f t="shared" si="68"/>
        <v>2</v>
      </c>
      <c r="DF42" s="54">
        <f t="shared" si="73"/>
        <v>2</v>
      </c>
      <c r="DG42" s="54">
        <f t="shared" si="74"/>
        <v>2</v>
      </c>
      <c r="DH42" s="54">
        <f t="shared" si="74"/>
        <v>2</v>
      </c>
      <c r="DI42" s="54">
        <f t="shared" si="74"/>
        <v>2</v>
      </c>
      <c r="DJ42" s="54">
        <f t="shared" si="74"/>
        <v>2</v>
      </c>
      <c r="DK42" s="54">
        <f t="shared" si="74"/>
        <v>2</v>
      </c>
      <c r="DL42" s="54">
        <f t="shared" si="74"/>
        <v>2</v>
      </c>
      <c r="DM42" s="54">
        <f t="shared" si="74"/>
        <v>2</v>
      </c>
      <c r="DN42" s="54">
        <f t="shared" si="74"/>
        <v>2</v>
      </c>
      <c r="DO42" s="54">
        <f t="shared" si="75"/>
        <v>2</v>
      </c>
      <c r="DP42" s="54">
        <f t="shared" si="32"/>
        <v>2</v>
      </c>
      <c r="DQ42" s="54">
        <f t="shared" si="32"/>
        <v>2</v>
      </c>
      <c r="DR42" s="54">
        <f t="shared" si="32"/>
        <v>2</v>
      </c>
      <c r="DS42" s="54">
        <f t="shared" si="32"/>
        <v>2</v>
      </c>
      <c r="DT42" s="54">
        <f t="shared" si="32"/>
        <v>2</v>
      </c>
      <c r="DU42" s="54">
        <f t="shared" si="32"/>
        <v>2</v>
      </c>
      <c r="DV42" s="54">
        <f t="shared" si="32"/>
        <v>2</v>
      </c>
      <c r="DW42" s="54">
        <f t="shared" si="32"/>
        <v>2</v>
      </c>
    </row>
    <row r="43" spans="1:127" ht="14" x14ac:dyDescent="0.3">
      <c r="A43" s="30">
        <f>入力シート_1・1・1・トリクロロエタン!Q21</f>
        <v>0.4</v>
      </c>
      <c r="B43" s="31" t="s">
        <v>138</v>
      </c>
      <c r="C43" s="496" t="s">
        <v>126</v>
      </c>
      <c r="D43" s="496"/>
      <c r="E43" s="496"/>
      <c r="F43" s="292" t="s">
        <v>140</v>
      </c>
      <c r="G43" s="25">
        <f>IF(A43="",0.2,A43)</f>
        <v>0.4</v>
      </c>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36"/>
      <c r="BR43" s="36"/>
      <c r="BS43" s="36"/>
      <c r="BT43" s="36"/>
      <c r="BU43" s="36"/>
      <c r="BV43" s="36"/>
      <c r="BW43" s="36"/>
      <c r="BX43" s="36"/>
      <c r="BY43" s="36"/>
      <c r="BZ43" s="36"/>
      <c r="CA43" s="36"/>
      <c r="CB43" s="36"/>
      <c r="CC43" s="36"/>
      <c r="CD43" s="36"/>
      <c r="CE43" s="36"/>
      <c r="CF43" s="36"/>
      <c r="CG43" s="36"/>
      <c r="CH43" s="36"/>
      <c r="CI43" s="36"/>
      <c r="CJ43" s="36"/>
      <c r="CK43" s="36"/>
      <c r="CL43" s="36"/>
      <c r="CM43" s="36"/>
      <c r="CN43" s="36"/>
      <c r="CO43" s="36"/>
      <c r="CP43" s="36"/>
      <c r="CQ43" s="36"/>
      <c r="CR43" s="36"/>
      <c r="CS43" s="36"/>
      <c r="CT43" s="36"/>
      <c r="CU43" s="36"/>
      <c r="CV43" s="36"/>
      <c r="CW43" s="36"/>
      <c r="CX43" s="36"/>
      <c r="CY43" s="36"/>
      <c r="CZ43" s="36"/>
      <c r="DA43" s="36"/>
      <c r="DB43" s="36"/>
      <c r="DC43" s="36"/>
      <c r="DD43" s="36"/>
      <c r="DE43" s="36"/>
      <c r="DF43" s="36"/>
      <c r="DG43" s="36"/>
      <c r="DH43" s="36"/>
      <c r="DI43" s="36"/>
      <c r="DJ43" s="36"/>
      <c r="DK43" s="36"/>
      <c r="DL43" s="36"/>
      <c r="DM43" s="36"/>
      <c r="DN43" s="36"/>
      <c r="DO43" s="36"/>
      <c r="DP43" s="36"/>
      <c r="DQ43" s="36"/>
      <c r="DR43" s="36"/>
      <c r="DS43" s="36"/>
      <c r="DT43" s="36"/>
      <c r="DU43" s="36"/>
      <c r="DV43" s="36"/>
      <c r="DW43" s="36"/>
    </row>
    <row r="44" spans="1:127" ht="14" x14ac:dyDescent="0.3">
      <c r="A44" s="16">
        <f>入力シート_1・1・1・トリクロロエタン!Q10</f>
        <v>8.1000000000000003E-2</v>
      </c>
      <c r="B44" s="32" t="s">
        <v>88</v>
      </c>
      <c r="C44" s="493" t="s">
        <v>89</v>
      </c>
      <c r="D44" s="493"/>
      <c r="E44" s="493"/>
      <c r="F44" s="291" t="s">
        <v>90</v>
      </c>
      <c r="G44" s="33">
        <f>IF(A44="",IF(G45*G46&gt;0,G45*G46,G43),A44)</f>
        <v>8.1000000000000003E-2</v>
      </c>
      <c r="J44" s="51">
        <f t="shared" ref="J44:J51" si="76">G44</f>
        <v>8.1000000000000003E-2</v>
      </c>
      <c r="K44" s="51">
        <f t="shared" ref="K44:N52" si="77">+J44</f>
        <v>8.1000000000000003E-2</v>
      </c>
      <c r="L44" s="51">
        <f t="shared" si="77"/>
        <v>8.1000000000000003E-2</v>
      </c>
      <c r="M44" s="51">
        <f t="shared" si="77"/>
        <v>8.1000000000000003E-2</v>
      </c>
      <c r="N44" s="51">
        <f t="shared" si="77"/>
        <v>8.1000000000000003E-2</v>
      </c>
      <c r="O44" s="51">
        <f t="shared" ref="O44:Q52" si="78">+J44</f>
        <v>8.1000000000000003E-2</v>
      </c>
      <c r="P44" s="51">
        <f t="shared" si="78"/>
        <v>8.1000000000000003E-2</v>
      </c>
      <c r="Q44" s="51">
        <f t="shared" si="78"/>
        <v>8.1000000000000003E-2</v>
      </c>
      <c r="R44" s="51">
        <f t="shared" ref="R44:T52" si="79">+L44</f>
        <v>8.1000000000000003E-2</v>
      </c>
      <c r="S44" s="51">
        <f t="shared" si="79"/>
        <v>8.1000000000000003E-2</v>
      </c>
      <c r="T44" s="51">
        <f t="shared" si="79"/>
        <v>8.1000000000000003E-2</v>
      </c>
      <c r="U44" s="51">
        <f t="shared" si="70"/>
        <v>8.1000000000000003E-2</v>
      </c>
      <c r="V44" s="51">
        <f>+U44</f>
        <v>8.1000000000000003E-2</v>
      </c>
      <c r="W44" s="51">
        <f t="shared" ref="W44:AG44" si="80">+V44</f>
        <v>8.1000000000000003E-2</v>
      </c>
      <c r="X44" s="51">
        <f t="shared" si="80"/>
        <v>8.1000000000000003E-2</v>
      </c>
      <c r="Y44" s="51">
        <f t="shared" si="80"/>
        <v>8.1000000000000003E-2</v>
      </c>
      <c r="Z44" s="51">
        <f t="shared" si="80"/>
        <v>8.1000000000000003E-2</v>
      </c>
      <c r="AA44" s="51">
        <f t="shared" si="80"/>
        <v>8.1000000000000003E-2</v>
      </c>
      <c r="AB44" s="51">
        <f t="shared" si="80"/>
        <v>8.1000000000000003E-2</v>
      </c>
      <c r="AC44" s="51">
        <f t="shared" si="80"/>
        <v>8.1000000000000003E-2</v>
      </c>
      <c r="AD44" s="51">
        <f t="shared" si="80"/>
        <v>8.1000000000000003E-2</v>
      </c>
      <c r="AE44" s="51">
        <f t="shared" si="80"/>
        <v>8.1000000000000003E-2</v>
      </c>
      <c r="AF44" s="51">
        <f t="shared" si="80"/>
        <v>8.1000000000000003E-2</v>
      </c>
      <c r="AG44" s="51">
        <f t="shared" si="80"/>
        <v>8.1000000000000003E-2</v>
      </c>
      <c r="AH44" s="51">
        <f t="shared" ref="AH44:AJ52" si="81">+AC44</f>
        <v>8.1000000000000003E-2</v>
      </c>
      <c r="AI44" s="51">
        <f t="shared" si="81"/>
        <v>8.1000000000000003E-2</v>
      </c>
      <c r="AJ44" s="51">
        <f t="shared" si="81"/>
        <v>8.1000000000000003E-2</v>
      </c>
      <c r="AK44" s="51">
        <f t="shared" ref="AK44:AM52" si="82">+AE44</f>
        <v>8.1000000000000003E-2</v>
      </c>
      <c r="AL44" s="51">
        <f t="shared" si="82"/>
        <v>8.1000000000000003E-2</v>
      </c>
      <c r="AM44" s="51">
        <f t="shared" si="82"/>
        <v>8.1000000000000003E-2</v>
      </c>
      <c r="AN44" s="51">
        <f t="shared" ref="AN44:BA52" si="83">+AM44</f>
        <v>8.1000000000000003E-2</v>
      </c>
      <c r="AO44" s="51">
        <f t="shared" si="83"/>
        <v>8.1000000000000003E-2</v>
      </c>
      <c r="AP44" s="51">
        <f t="shared" si="83"/>
        <v>8.1000000000000003E-2</v>
      </c>
      <c r="AQ44" s="51">
        <f t="shared" si="83"/>
        <v>8.1000000000000003E-2</v>
      </c>
      <c r="AR44" s="51">
        <f t="shared" si="83"/>
        <v>8.1000000000000003E-2</v>
      </c>
      <c r="AS44" s="51">
        <f t="shared" si="83"/>
        <v>8.1000000000000003E-2</v>
      </c>
      <c r="AT44" s="51">
        <f t="shared" si="83"/>
        <v>8.1000000000000003E-2</v>
      </c>
      <c r="AU44" s="51">
        <f t="shared" si="83"/>
        <v>8.1000000000000003E-2</v>
      </c>
      <c r="AV44" s="51">
        <f t="shared" si="83"/>
        <v>8.1000000000000003E-2</v>
      </c>
      <c r="AW44" s="51">
        <f t="shared" si="83"/>
        <v>8.1000000000000003E-2</v>
      </c>
      <c r="AX44" s="51">
        <f t="shared" si="83"/>
        <v>8.1000000000000003E-2</v>
      </c>
      <c r="AY44" s="51">
        <f t="shared" si="83"/>
        <v>8.1000000000000003E-2</v>
      </c>
      <c r="AZ44" s="51">
        <f t="shared" si="83"/>
        <v>8.1000000000000003E-2</v>
      </c>
      <c r="BA44" s="51">
        <f>+AZ44</f>
        <v>8.1000000000000003E-2</v>
      </c>
      <c r="BB44" s="51">
        <f t="shared" ref="BB44:BF52" si="84">+BA44</f>
        <v>8.1000000000000003E-2</v>
      </c>
      <c r="BC44" s="51">
        <f t="shared" si="84"/>
        <v>8.1000000000000003E-2</v>
      </c>
      <c r="BD44" s="51">
        <f t="shared" si="84"/>
        <v>8.1000000000000003E-2</v>
      </c>
      <c r="BE44" s="51">
        <f t="shared" si="84"/>
        <v>8.1000000000000003E-2</v>
      </c>
      <c r="BF44" s="51">
        <f t="shared" si="84"/>
        <v>8.1000000000000003E-2</v>
      </c>
      <c r="BG44" s="51">
        <f t="shared" ref="BG44:BH52" si="85">+BE44</f>
        <v>8.1000000000000003E-2</v>
      </c>
      <c r="BH44" s="51">
        <f t="shared" si="85"/>
        <v>8.1000000000000003E-2</v>
      </c>
      <c r="BI44" s="51">
        <f t="shared" ref="BI44:BJ52" si="86">+BH44</f>
        <v>8.1000000000000003E-2</v>
      </c>
      <c r="BJ44" s="51">
        <f t="shared" si="86"/>
        <v>8.1000000000000003E-2</v>
      </c>
      <c r="BK44" s="51">
        <f t="shared" ref="BK44:BK52" si="87">+AZ44</f>
        <v>8.1000000000000003E-2</v>
      </c>
      <c r="BL44" s="51">
        <f t="shared" ref="BL44:BO52" si="88">+BK44</f>
        <v>8.1000000000000003E-2</v>
      </c>
      <c r="BM44" s="51">
        <f t="shared" si="88"/>
        <v>8.1000000000000003E-2</v>
      </c>
      <c r="BN44" s="51">
        <f t="shared" si="88"/>
        <v>8.1000000000000003E-2</v>
      </c>
      <c r="BO44" s="51">
        <f t="shared" si="88"/>
        <v>8.1000000000000003E-2</v>
      </c>
      <c r="BP44" s="51">
        <f t="shared" ref="BP44:BP52" si="89">+BE44</f>
        <v>8.1000000000000003E-2</v>
      </c>
      <c r="BQ44" s="51">
        <f t="shared" ref="BQ44:BT52" si="90">+BP44</f>
        <v>8.1000000000000003E-2</v>
      </c>
      <c r="BR44" s="51">
        <f t="shared" si="90"/>
        <v>8.1000000000000003E-2</v>
      </c>
      <c r="BS44" s="51">
        <f t="shared" si="90"/>
        <v>8.1000000000000003E-2</v>
      </c>
      <c r="BT44" s="51">
        <f t="shared" si="90"/>
        <v>8.1000000000000003E-2</v>
      </c>
      <c r="BU44" s="51">
        <f t="shared" ref="BU44:BU52" si="91">+BJ44</f>
        <v>8.1000000000000003E-2</v>
      </c>
      <c r="BV44" s="51">
        <f t="shared" ref="BV44:BV52" si="92">+BU44</f>
        <v>8.1000000000000003E-2</v>
      </c>
      <c r="BW44" s="51">
        <f t="shared" ref="BW44:BX52" si="93">+BU44</f>
        <v>8.1000000000000003E-2</v>
      </c>
      <c r="BX44" s="51">
        <f t="shared" si="93"/>
        <v>8.1000000000000003E-2</v>
      </c>
      <c r="BY44" s="51">
        <f t="shared" ref="BY44:CB52" si="94">+BX44</f>
        <v>8.1000000000000003E-2</v>
      </c>
      <c r="BZ44" s="51">
        <f t="shared" si="94"/>
        <v>8.1000000000000003E-2</v>
      </c>
      <c r="CA44" s="51">
        <f t="shared" si="94"/>
        <v>8.1000000000000003E-2</v>
      </c>
      <c r="CB44" s="51">
        <f t="shared" si="94"/>
        <v>8.1000000000000003E-2</v>
      </c>
      <c r="CC44" s="51">
        <f t="shared" ref="CC44:CD52" si="95">+CA44</f>
        <v>8.1000000000000003E-2</v>
      </c>
      <c r="CD44" s="51">
        <f t="shared" si="95"/>
        <v>8.1000000000000003E-2</v>
      </c>
      <c r="CE44" s="51">
        <f t="shared" ref="CE44:CE52" si="96">+CD44</f>
        <v>8.1000000000000003E-2</v>
      </c>
      <c r="CF44" s="51">
        <f t="shared" ref="CF44:CF52" si="97">+BA44</f>
        <v>8.1000000000000003E-2</v>
      </c>
      <c r="CG44" s="51">
        <f t="shared" ref="CG44:CG52" si="98">+BA44</f>
        <v>8.1000000000000003E-2</v>
      </c>
      <c r="CH44" s="51">
        <f t="shared" ref="CH44:CQ52" si="99">+BA44</f>
        <v>8.1000000000000003E-2</v>
      </c>
      <c r="CI44" s="51">
        <f t="shared" si="99"/>
        <v>8.1000000000000003E-2</v>
      </c>
      <c r="CJ44" s="51">
        <f t="shared" si="99"/>
        <v>8.1000000000000003E-2</v>
      </c>
      <c r="CK44" s="51">
        <f t="shared" si="99"/>
        <v>8.1000000000000003E-2</v>
      </c>
      <c r="CL44" s="51">
        <f t="shared" si="99"/>
        <v>8.1000000000000003E-2</v>
      </c>
      <c r="CM44" s="51">
        <f t="shared" si="99"/>
        <v>8.1000000000000003E-2</v>
      </c>
      <c r="CN44" s="51">
        <f t="shared" si="99"/>
        <v>8.1000000000000003E-2</v>
      </c>
      <c r="CO44" s="51">
        <f t="shared" si="99"/>
        <v>8.1000000000000003E-2</v>
      </c>
      <c r="CP44" s="51">
        <f t="shared" si="99"/>
        <v>8.1000000000000003E-2</v>
      </c>
      <c r="CQ44" s="51">
        <f t="shared" si="99"/>
        <v>8.1000000000000003E-2</v>
      </c>
      <c r="CR44" s="51">
        <f t="shared" ref="CR44:CS52" si="100">+BU44</f>
        <v>8.1000000000000003E-2</v>
      </c>
      <c r="CS44" s="51">
        <f t="shared" si="100"/>
        <v>8.1000000000000003E-2</v>
      </c>
      <c r="CT44" s="51">
        <f t="shared" ref="CT44:CU52" si="101">+BX44</f>
        <v>8.1000000000000003E-2</v>
      </c>
      <c r="CU44" s="51">
        <f t="shared" si="101"/>
        <v>8.1000000000000003E-2</v>
      </c>
      <c r="CV44" s="51">
        <f t="shared" ref="CV44:CW52" si="102">+BU44</f>
        <v>8.1000000000000003E-2</v>
      </c>
      <c r="CW44" s="51">
        <f t="shared" si="102"/>
        <v>8.1000000000000003E-2</v>
      </c>
      <c r="CX44" s="51">
        <f t="shared" ref="CX44:DB52" si="103">+BX44</f>
        <v>8.1000000000000003E-2</v>
      </c>
      <c r="CY44" s="51">
        <f t="shared" si="103"/>
        <v>8.1000000000000003E-2</v>
      </c>
      <c r="CZ44" s="51">
        <f t="shared" si="103"/>
        <v>8.1000000000000003E-2</v>
      </c>
      <c r="DA44" s="51">
        <f t="shared" si="103"/>
        <v>8.1000000000000003E-2</v>
      </c>
      <c r="DB44" s="51">
        <f t="shared" si="103"/>
        <v>8.1000000000000003E-2</v>
      </c>
      <c r="DC44" s="51">
        <f t="shared" ref="DC44:DD52" si="104">+CD44</f>
        <v>8.1000000000000003E-2</v>
      </c>
      <c r="DD44" s="51">
        <f t="shared" si="104"/>
        <v>8.1000000000000003E-2</v>
      </c>
      <c r="DE44" s="51">
        <f t="shared" ref="DE44:DE52" si="105">+CE44</f>
        <v>8.1000000000000003E-2</v>
      </c>
      <c r="DF44" s="51">
        <f t="shared" ref="DF44:DF52" si="106">+BU44</f>
        <v>8.1000000000000003E-2</v>
      </c>
      <c r="DG44" s="51">
        <f t="shared" ref="DG44:DN52" si="107">+DF44</f>
        <v>8.1000000000000003E-2</v>
      </c>
      <c r="DH44" s="51">
        <f t="shared" si="107"/>
        <v>8.1000000000000003E-2</v>
      </c>
      <c r="DI44" s="51">
        <f t="shared" si="107"/>
        <v>8.1000000000000003E-2</v>
      </c>
      <c r="DJ44" s="51">
        <f t="shared" si="107"/>
        <v>8.1000000000000003E-2</v>
      </c>
      <c r="DK44" s="51">
        <f t="shared" si="107"/>
        <v>8.1000000000000003E-2</v>
      </c>
      <c r="DL44" s="51">
        <f t="shared" si="107"/>
        <v>8.1000000000000003E-2</v>
      </c>
      <c r="DM44" s="51">
        <f t="shared" si="107"/>
        <v>8.1000000000000003E-2</v>
      </c>
      <c r="DN44" s="51">
        <f t="shared" si="107"/>
        <v>8.1000000000000003E-2</v>
      </c>
      <c r="DO44" s="51">
        <f t="shared" ref="DO44:DO52" si="108">+DE44</f>
        <v>8.1000000000000003E-2</v>
      </c>
      <c r="DP44" s="51">
        <f t="shared" ref="DP44:DW52" si="109">+DO44</f>
        <v>8.1000000000000003E-2</v>
      </c>
      <c r="DQ44" s="51">
        <f t="shared" si="109"/>
        <v>8.1000000000000003E-2</v>
      </c>
      <c r="DR44" s="51">
        <f t="shared" si="109"/>
        <v>8.1000000000000003E-2</v>
      </c>
      <c r="DS44" s="51">
        <f t="shared" si="109"/>
        <v>8.1000000000000003E-2</v>
      </c>
      <c r="DT44" s="51">
        <f t="shared" si="109"/>
        <v>8.1000000000000003E-2</v>
      </c>
      <c r="DU44" s="51">
        <f t="shared" si="109"/>
        <v>8.1000000000000003E-2</v>
      </c>
      <c r="DV44" s="51">
        <f t="shared" si="109"/>
        <v>8.1000000000000003E-2</v>
      </c>
      <c r="DW44" s="51">
        <f t="shared" si="109"/>
        <v>8.1000000000000003E-2</v>
      </c>
    </row>
    <row r="45" spans="1:127" ht="18" x14ac:dyDescent="0.4">
      <c r="A45" s="16">
        <f>入力シート_1・1・1・トリクロロエタン!Q11</f>
        <v>81</v>
      </c>
      <c r="B45" s="20" t="s">
        <v>91</v>
      </c>
      <c r="C45" s="493" t="s">
        <v>92</v>
      </c>
      <c r="D45" s="493"/>
      <c r="E45" s="493"/>
      <c r="F45" s="291" t="s">
        <v>93</v>
      </c>
      <c r="G45" s="33">
        <f>IF(A45="",154.9,A45)</f>
        <v>81</v>
      </c>
      <c r="J45" s="51">
        <f t="shared" si="76"/>
        <v>81</v>
      </c>
      <c r="K45" s="51">
        <f t="shared" si="77"/>
        <v>81</v>
      </c>
      <c r="L45" s="51">
        <f t="shared" si="77"/>
        <v>81</v>
      </c>
      <c r="M45" s="51">
        <f t="shared" si="77"/>
        <v>81</v>
      </c>
      <c r="N45" s="51">
        <f t="shared" si="77"/>
        <v>81</v>
      </c>
      <c r="O45" s="51">
        <f t="shared" si="78"/>
        <v>81</v>
      </c>
      <c r="P45" s="51">
        <f t="shared" si="78"/>
        <v>81</v>
      </c>
      <c r="Q45" s="51">
        <f t="shared" si="78"/>
        <v>81</v>
      </c>
      <c r="R45" s="51">
        <f t="shared" si="79"/>
        <v>81</v>
      </c>
      <c r="S45" s="51">
        <f t="shared" si="79"/>
        <v>81</v>
      </c>
      <c r="T45" s="51">
        <f t="shared" si="79"/>
        <v>81</v>
      </c>
      <c r="U45" s="51">
        <f t="shared" si="70"/>
        <v>81</v>
      </c>
      <c r="V45" s="51">
        <f t="shared" ref="V45:AG52" si="110">+U45</f>
        <v>81</v>
      </c>
      <c r="W45" s="51">
        <f t="shared" si="110"/>
        <v>81</v>
      </c>
      <c r="X45" s="51">
        <f t="shared" si="110"/>
        <v>81</v>
      </c>
      <c r="Y45" s="51">
        <f t="shared" si="110"/>
        <v>81</v>
      </c>
      <c r="Z45" s="51">
        <f t="shared" si="110"/>
        <v>81</v>
      </c>
      <c r="AA45" s="51">
        <f t="shared" si="110"/>
        <v>81</v>
      </c>
      <c r="AB45" s="51">
        <f t="shared" si="110"/>
        <v>81</v>
      </c>
      <c r="AC45" s="51">
        <f t="shared" si="110"/>
        <v>81</v>
      </c>
      <c r="AD45" s="51">
        <f t="shared" si="110"/>
        <v>81</v>
      </c>
      <c r="AE45" s="51">
        <f t="shared" si="110"/>
        <v>81</v>
      </c>
      <c r="AF45" s="51">
        <f t="shared" si="110"/>
        <v>81</v>
      </c>
      <c r="AG45" s="51">
        <f t="shared" si="110"/>
        <v>81</v>
      </c>
      <c r="AH45" s="51">
        <f t="shared" si="81"/>
        <v>81</v>
      </c>
      <c r="AI45" s="51">
        <f t="shared" si="81"/>
        <v>81</v>
      </c>
      <c r="AJ45" s="51">
        <f t="shared" si="81"/>
        <v>81</v>
      </c>
      <c r="AK45" s="51">
        <f t="shared" si="82"/>
        <v>81</v>
      </c>
      <c r="AL45" s="51">
        <f t="shared" si="82"/>
        <v>81</v>
      </c>
      <c r="AM45" s="51">
        <f t="shared" si="82"/>
        <v>81</v>
      </c>
      <c r="AN45" s="51">
        <f t="shared" si="83"/>
        <v>81</v>
      </c>
      <c r="AO45" s="51">
        <f t="shared" si="83"/>
        <v>81</v>
      </c>
      <c r="AP45" s="51">
        <f t="shared" si="83"/>
        <v>81</v>
      </c>
      <c r="AQ45" s="51">
        <f t="shared" si="83"/>
        <v>81</v>
      </c>
      <c r="AR45" s="51">
        <f t="shared" si="83"/>
        <v>81</v>
      </c>
      <c r="AS45" s="51">
        <f t="shared" si="83"/>
        <v>81</v>
      </c>
      <c r="AT45" s="51">
        <f t="shared" si="83"/>
        <v>81</v>
      </c>
      <c r="AU45" s="51">
        <f t="shared" si="83"/>
        <v>81</v>
      </c>
      <c r="AV45" s="51">
        <f t="shared" si="83"/>
        <v>81</v>
      </c>
      <c r="AW45" s="51">
        <f t="shared" si="83"/>
        <v>81</v>
      </c>
      <c r="AX45" s="51">
        <f t="shared" si="83"/>
        <v>81</v>
      </c>
      <c r="AY45" s="51">
        <f t="shared" si="83"/>
        <v>81</v>
      </c>
      <c r="AZ45" s="51">
        <f t="shared" si="83"/>
        <v>81</v>
      </c>
      <c r="BA45" s="51">
        <f>+AZ45</f>
        <v>81</v>
      </c>
      <c r="BB45" s="51">
        <f t="shared" si="84"/>
        <v>81</v>
      </c>
      <c r="BC45" s="51">
        <f t="shared" si="84"/>
        <v>81</v>
      </c>
      <c r="BD45" s="51">
        <f t="shared" si="84"/>
        <v>81</v>
      </c>
      <c r="BE45" s="51">
        <f t="shared" si="84"/>
        <v>81</v>
      </c>
      <c r="BF45" s="51">
        <f t="shared" si="84"/>
        <v>81</v>
      </c>
      <c r="BG45" s="51">
        <f t="shared" si="85"/>
        <v>81</v>
      </c>
      <c r="BH45" s="51">
        <f t="shared" si="85"/>
        <v>81</v>
      </c>
      <c r="BI45" s="51">
        <f t="shared" si="86"/>
        <v>81</v>
      </c>
      <c r="BJ45" s="51">
        <f t="shared" si="86"/>
        <v>81</v>
      </c>
      <c r="BK45" s="51">
        <f t="shared" si="87"/>
        <v>81</v>
      </c>
      <c r="BL45" s="51">
        <f t="shared" si="88"/>
        <v>81</v>
      </c>
      <c r="BM45" s="51">
        <f t="shared" si="88"/>
        <v>81</v>
      </c>
      <c r="BN45" s="51">
        <f t="shared" si="88"/>
        <v>81</v>
      </c>
      <c r="BO45" s="51">
        <f t="shared" si="88"/>
        <v>81</v>
      </c>
      <c r="BP45" s="51">
        <f t="shared" si="89"/>
        <v>81</v>
      </c>
      <c r="BQ45" s="51">
        <f t="shared" si="90"/>
        <v>81</v>
      </c>
      <c r="BR45" s="51">
        <f t="shared" si="90"/>
        <v>81</v>
      </c>
      <c r="BS45" s="51">
        <f t="shared" si="90"/>
        <v>81</v>
      </c>
      <c r="BT45" s="51">
        <f t="shared" si="90"/>
        <v>81</v>
      </c>
      <c r="BU45" s="51">
        <f t="shared" si="91"/>
        <v>81</v>
      </c>
      <c r="BV45" s="51">
        <f t="shared" si="92"/>
        <v>81</v>
      </c>
      <c r="BW45" s="51">
        <f t="shared" si="93"/>
        <v>81</v>
      </c>
      <c r="BX45" s="51">
        <f t="shared" si="93"/>
        <v>81</v>
      </c>
      <c r="BY45" s="51">
        <f t="shared" si="94"/>
        <v>81</v>
      </c>
      <c r="BZ45" s="51">
        <f t="shared" si="94"/>
        <v>81</v>
      </c>
      <c r="CA45" s="51">
        <f t="shared" si="94"/>
        <v>81</v>
      </c>
      <c r="CB45" s="51">
        <f t="shared" si="94"/>
        <v>81</v>
      </c>
      <c r="CC45" s="51">
        <f t="shared" si="95"/>
        <v>81</v>
      </c>
      <c r="CD45" s="51">
        <f t="shared" si="95"/>
        <v>81</v>
      </c>
      <c r="CE45" s="51">
        <f t="shared" si="96"/>
        <v>81</v>
      </c>
      <c r="CF45" s="51">
        <f t="shared" si="97"/>
        <v>81</v>
      </c>
      <c r="CG45" s="51">
        <f t="shared" si="98"/>
        <v>81</v>
      </c>
      <c r="CH45" s="51">
        <f t="shared" si="99"/>
        <v>81</v>
      </c>
      <c r="CI45" s="51">
        <f t="shared" si="99"/>
        <v>81</v>
      </c>
      <c r="CJ45" s="51">
        <f t="shared" si="99"/>
        <v>81</v>
      </c>
      <c r="CK45" s="51">
        <f t="shared" si="99"/>
        <v>81</v>
      </c>
      <c r="CL45" s="51">
        <f t="shared" si="99"/>
        <v>81</v>
      </c>
      <c r="CM45" s="51">
        <f t="shared" si="99"/>
        <v>81</v>
      </c>
      <c r="CN45" s="51">
        <f t="shared" si="99"/>
        <v>81</v>
      </c>
      <c r="CO45" s="51">
        <f t="shared" si="99"/>
        <v>81</v>
      </c>
      <c r="CP45" s="51">
        <f t="shared" si="99"/>
        <v>81</v>
      </c>
      <c r="CQ45" s="51">
        <f t="shared" si="99"/>
        <v>81</v>
      </c>
      <c r="CR45" s="51">
        <f t="shared" si="100"/>
        <v>81</v>
      </c>
      <c r="CS45" s="51">
        <f t="shared" si="100"/>
        <v>81</v>
      </c>
      <c r="CT45" s="51">
        <f t="shared" si="101"/>
        <v>81</v>
      </c>
      <c r="CU45" s="51">
        <f t="shared" si="101"/>
        <v>81</v>
      </c>
      <c r="CV45" s="51">
        <f t="shared" si="102"/>
        <v>81</v>
      </c>
      <c r="CW45" s="51">
        <f t="shared" si="102"/>
        <v>81</v>
      </c>
      <c r="CX45" s="51">
        <f t="shared" si="103"/>
        <v>81</v>
      </c>
      <c r="CY45" s="51">
        <f t="shared" si="103"/>
        <v>81</v>
      </c>
      <c r="CZ45" s="51">
        <f t="shared" si="103"/>
        <v>81</v>
      </c>
      <c r="DA45" s="51">
        <f t="shared" si="103"/>
        <v>81</v>
      </c>
      <c r="DB45" s="51">
        <f t="shared" si="103"/>
        <v>81</v>
      </c>
      <c r="DC45" s="51">
        <f t="shared" si="104"/>
        <v>81</v>
      </c>
      <c r="DD45" s="51">
        <f t="shared" si="104"/>
        <v>81</v>
      </c>
      <c r="DE45" s="51">
        <f t="shared" si="105"/>
        <v>81</v>
      </c>
      <c r="DF45" s="51">
        <f t="shared" si="106"/>
        <v>81</v>
      </c>
      <c r="DG45" s="51">
        <f t="shared" si="107"/>
        <v>81</v>
      </c>
      <c r="DH45" s="51">
        <f t="shared" si="107"/>
        <v>81</v>
      </c>
      <c r="DI45" s="51">
        <f t="shared" si="107"/>
        <v>81</v>
      </c>
      <c r="DJ45" s="51">
        <f t="shared" si="107"/>
        <v>81</v>
      </c>
      <c r="DK45" s="51">
        <f t="shared" si="107"/>
        <v>81</v>
      </c>
      <c r="DL45" s="51">
        <f t="shared" si="107"/>
        <v>81</v>
      </c>
      <c r="DM45" s="51">
        <f t="shared" si="107"/>
        <v>81</v>
      </c>
      <c r="DN45" s="51">
        <f t="shared" si="107"/>
        <v>81</v>
      </c>
      <c r="DO45" s="51">
        <f t="shared" si="108"/>
        <v>81</v>
      </c>
      <c r="DP45" s="51">
        <f t="shared" si="109"/>
        <v>81</v>
      </c>
      <c r="DQ45" s="51">
        <f t="shared" si="109"/>
        <v>81</v>
      </c>
      <c r="DR45" s="51">
        <f t="shared" si="109"/>
        <v>81</v>
      </c>
      <c r="DS45" s="51">
        <f t="shared" si="109"/>
        <v>81</v>
      </c>
      <c r="DT45" s="51">
        <f t="shared" si="109"/>
        <v>81</v>
      </c>
      <c r="DU45" s="51">
        <f t="shared" si="109"/>
        <v>81</v>
      </c>
      <c r="DV45" s="51">
        <f t="shared" si="109"/>
        <v>81</v>
      </c>
      <c r="DW45" s="51">
        <f t="shared" si="109"/>
        <v>81</v>
      </c>
    </row>
    <row r="46" spans="1:127" ht="18" x14ac:dyDescent="0.4">
      <c r="A46" s="16"/>
      <c r="B46" s="20" t="s">
        <v>94</v>
      </c>
      <c r="C46" s="493" t="s">
        <v>95</v>
      </c>
      <c r="D46" s="493"/>
      <c r="E46" s="493"/>
      <c r="F46" s="291" t="s">
        <v>96</v>
      </c>
      <c r="G46" s="33">
        <f>IF(A46="",0.001,A46)</f>
        <v>1E-3</v>
      </c>
      <c r="J46" s="51">
        <f t="shared" si="76"/>
        <v>1E-3</v>
      </c>
      <c r="K46" s="51">
        <f t="shared" si="77"/>
        <v>1E-3</v>
      </c>
      <c r="L46" s="51">
        <f t="shared" si="77"/>
        <v>1E-3</v>
      </c>
      <c r="M46" s="51">
        <f t="shared" si="77"/>
        <v>1E-3</v>
      </c>
      <c r="N46" s="51">
        <f t="shared" si="77"/>
        <v>1E-3</v>
      </c>
      <c r="O46" s="51">
        <f t="shared" si="78"/>
        <v>1E-3</v>
      </c>
      <c r="P46" s="51">
        <f t="shared" si="78"/>
        <v>1E-3</v>
      </c>
      <c r="Q46" s="51">
        <f t="shared" si="78"/>
        <v>1E-3</v>
      </c>
      <c r="R46" s="51">
        <f t="shared" si="79"/>
        <v>1E-3</v>
      </c>
      <c r="S46" s="51">
        <f t="shared" si="79"/>
        <v>1E-3</v>
      </c>
      <c r="T46" s="51">
        <f t="shared" si="79"/>
        <v>1E-3</v>
      </c>
      <c r="U46" s="51">
        <f t="shared" si="70"/>
        <v>1E-3</v>
      </c>
      <c r="V46" s="51">
        <f t="shared" si="110"/>
        <v>1E-3</v>
      </c>
      <c r="W46" s="51">
        <f t="shared" si="110"/>
        <v>1E-3</v>
      </c>
      <c r="X46" s="51">
        <f t="shared" si="110"/>
        <v>1E-3</v>
      </c>
      <c r="Y46" s="51">
        <f t="shared" si="110"/>
        <v>1E-3</v>
      </c>
      <c r="Z46" s="51">
        <f t="shared" si="110"/>
        <v>1E-3</v>
      </c>
      <c r="AA46" s="51">
        <f t="shared" si="110"/>
        <v>1E-3</v>
      </c>
      <c r="AB46" s="51">
        <f t="shared" si="110"/>
        <v>1E-3</v>
      </c>
      <c r="AC46" s="51">
        <f t="shared" si="110"/>
        <v>1E-3</v>
      </c>
      <c r="AD46" s="51">
        <f t="shared" si="110"/>
        <v>1E-3</v>
      </c>
      <c r="AE46" s="51">
        <f t="shared" si="110"/>
        <v>1E-3</v>
      </c>
      <c r="AF46" s="51">
        <f t="shared" si="110"/>
        <v>1E-3</v>
      </c>
      <c r="AG46" s="51">
        <f t="shared" si="110"/>
        <v>1E-3</v>
      </c>
      <c r="AH46" s="51">
        <f t="shared" si="81"/>
        <v>1E-3</v>
      </c>
      <c r="AI46" s="51">
        <f t="shared" si="81"/>
        <v>1E-3</v>
      </c>
      <c r="AJ46" s="51">
        <f t="shared" si="81"/>
        <v>1E-3</v>
      </c>
      <c r="AK46" s="51">
        <f t="shared" si="82"/>
        <v>1E-3</v>
      </c>
      <c r="AL46" s="51">
        <f t="shared" si="82"/>
        <v>1E-3</v>
      </c>
      <c r="AM46" s="51">
        <f t="shared" si="82"/>
        <v>1E-3</v>
      </c>
      <c r="AN46" s="51">
        <f t="shared" si="83"/>
        <v>1E-3</v>
      </c>
      <c r="AO46" s="51">
        <f t="shared" si="83"/>
        <v>1E-3</v>
      </c>
      <c r="AP46" s="51">
        <f t="shared" si="83"/>
        <v>1E-3</v>
      </c>
      <c r="AQ46" s="51">
        <f t="shared" si="83"/>
        <v>1E-3</v>
      </c>
      <c r="AR46" s="51">
        <f t="shared" si="83"/>
        <v>1E-3</v>
      </c>
      <c r="AS46" s="51">
        <f t="shared" si="83"/>
        <v>1E-3</v>
      </c>
      <c r="AT46" s="51">
        <f t="shared" si="83"/>
        <v>1E-3</v>
      </c>
      <c r="AU46" s="51">
        <f t="shared" si="83"/>
        <v>1E-3</v>
      </c>
      <c r="AV46" s="51">
        <f t="shared" si="83"/>
        <v>1E-3</v>
      </c>
      <c r="AW46" s="51">
        <f t="shared" si="83"/>
        <v>1E-3</v>
      </c>
      <c r="AX46" s="51">
        <f t="shared" si="83"/>
        <v>1E-3</v>
      </c>
      <c r="AY46" s="51">
        <f t="shared" si="83"/>
        <v>1E-3</v>
      </c>
      <c r="AZ46" s="51">
        <f t="shared" si="83"/>
        <v>1E-3</v>
      </c>
      <c r="BA46" s="51">
        <f t="shared" si="83"/>
        <v>1E-3</v>
      </c>
      <c r="BB46" s="51">
        <f t="shared" si="84"/>
        <v>1E-3</v>
      </c>
      <c r="BC46" s="51">
        <f t="shared" si="84"/>
        <v>1E-3</v>
      </c>
      <c r="BD46" s="51">
        <f t="shared" si="84"/>
        <v>1E-3</v>
      </c>
      <c r="BE46" s="51">
        <f t="shared" si="84"/>
        <v>1E-3</v>
      </c>
      <c r="BF46" s="51">
        <f t="shared" si="84"/>
        <v>1E-3</v>
      </c>
      <c r="BG46" s="51">
        <f t="shared" si="85"/>
        <v>1E-3</v>
      </c>
      <c r="BH46" s="51">
        <f t="shared" si="85"/>
        <v>1E-3</v>
      </c>
      <c r="BI46" s="51">
        <f t="shared" si="86"/>
        <v>1E-3</v>
      </c>
      <c r="BJ46" s="51">
        <f t="shared" si="86"/>
        <v>1E-3</v>
      </c>
      <c r="BK46" s="51">
        <f t="shared" si="87"/>
        <v>1E-3</v>
      </c>
      <c r="BL46" s="51">
        <f t="shared" si="88"/>
        <v>1E-3</v>
      </c>
      <c r="BM46" s="51">
        <f t="shared" si="88"/>
        <v>1E-3</v>
      </c>
      <c r="BN46" s="51">
        <f t="shared" si="88"/>
        <v>1E-3</v>
      </c>
      <c r="BO46" s="51">
        <f t="shared" si="88"/>
        <v>1E-3</v>
      </c>
      <c r="BP46" s="51">
        <f t="shared" si="89"/>
        <v>1E-3</v>
      </c>
      <c r="BQ46" s="51">
        <f t="shared" si="90"/>
        <v>1E-3</v>
      </c>
      <c r="BR46" s="51">
        <f t="shared" si="90"/>
        <v>1E-3</v>
      </c>
      <c r="BS46" s="51">
        <f t="shared" si="90"/>
        <v>1E-3</v>
      </c>
      <c r="BT46" s="51">
        <f t="shared" si="90"/>
        <v>1E-3</v>
      </c>
      <c r="BU46" s="51">
        <f t="shared" si="91"/>
        <v>1E-3</v>
      </c>
      <c r="BV46" s="51">
        <f t="shared" si="92"/>
        <v>1E-3</v>
      </c>
      <c r="BW46" s="51">
        <f t="shared" si="93"/>
        <v>1E-3</v>
      </c>
      <c r="BX46" s="51">
        <f t="shared" si="93"/>
        <v>1E-3</v>
      </c>
      <c r="BY46" s="51">
        <f t="shared" si="94"/>
        <v>1E-3</v>
      </c>
      <c r="BZ46" s="51">
        <f t="shared" si="94"/>
        <v>1E-3</v>
      </c>
      <c r="CA46" s="51">
        <f t="shared" si="94"/>
        <v>1E-3</v>
      </c>
      <c r="CB46" s="51">
        <f t="shared" si="94"/>
        <v>1E-3</v>
      </c>
      <c r="CC46" s="51">
        <f t="shared" si="95"/>
        <v>1E-3</v>
      </c>
      <c r="CD46" s="51">
        <f t="shared" si="95"/>
        <v>1E-3</v>
      </c>
      <c r="CE46" s="51">
        <f t="shared" si="96"/>
        <v>1E-3</v>
      </c>
      <c r="CF46" s="51">
        <f t="shared" si="97"/>
        <v>1E-3</v>
      </c>
      <c r="CG46" s="51">
        <f t="shared" si="98"/>
        <v>1E-3</v>
      </c>
      <c r="CH46" s="51">
        <f t="shared" si="99"/>
        <v>1E-3</v>
      </c>
      <c r="CI46" s="51">
        <f t="shared" si="99"/>
        <v>1E-3</v>
      </c>
      <c r="CJ46" s="51">
        <f t="shared" si="99"/>
        <v>1E-3</v>
      </c>
      <c r="CK46" s="51">
        <f t="shared" si="99"/>
        <v>1E-3</v>
      </c>
      <c r="CL46" s="51">
        <f t="shared" si="99"/>
        <v>1E-3</v>
      </c>
      <c r="CM46" s="51">
        <f t="shared" si="99"/>
        <v>1E-3</v>
      </c>
      <c r="CN46" s="51">
        <f t="shared" si="99"/>
        <v>1E-3</v>
      </c>
      <c r="CO46" s="51">
        <f t="shared" si="99"/>
        <v>1E-3</v>
      </c>
      <c r="CP46" s="51">
        <f t="shared" si="99"/>
        <v>1E-3</v>
      </c>
      <c r="CQ46" s="51">
        <f t="shared" si="99"/>
        <v>1E-3</v>
      </c>
      <c r="CR46" s="51">
        <f t="shared" si="100"/>
        <v>1E-3</v>
      </c>
      <c r="CS46" s="51">
        <f t="shared" si="100"/>
        <v>1E-3</v>
      </c>
      <c r="CT46" s="51">
        <f t="shared" si="101"/>
        <v>1E-3</v>
      </c>
      <c r="CU46" s="51">
        <f t="shared" si="101"/>
        <v>1E-3</v>
      </c>
      <c r="CV46" s="51">
        <f t="shared" si="102"/>
        <v>1E-3</v>
      </c>
      <c r="CW46" s="51">
        <f t="shared" si="102"/>
        <v>1E-3</v>
      </c>
      <c r="CX46" s="51">
        <f t="shared" si="103"/>
        <v>1E-3</v>
      </c>
      <c r="CY46" s="51">
        <f t="shared" si="103"/>
        <v>1E-3</v>
      </c>
      <c r="CZ46" s="51">
        <f t="shared" si="103"/>
        <v>1E-3</v>
      </c>
      <c r="DA46" s="51">
        <f t="shared" si="103"/>
        <v>1E-3</v>
      </c>
      <c r="DB46" s="51">
        <f t="shared" si="103"/>
        <v>1E-3</v>
      </c>
      <c r="DC46" s="51">
        <f t="shared" si="104"/>
        <v>1E-3</v>
      </c>
      <c r="DD46" s="51">
        <f t="shared" si="104"/>
        <v>1E-3</v>
      </c>
      <c r="DE46" s="51">
        <f t="shared" si="105"/>
        <v>1E-3</v>
      </c>
      <c r="DF46" s="51">
        <f t="shared" si="106"/>
        <v>1E-3</v>
      </c>
      <c r="DG46" s="51">
        <f t="shared" si="107"/>
        <v>1E-3</v>
      </c>
      <c r="DH46" s="51">
        <f t="shared" si="107"/>
        <v>1E-3</v>
      </c>
      <c r="DI46" s="51">
        <f t="shared" si="107"/>
        <v>1E-3</v>
      </c>
      <c r="DJ46" s="51">
        <f t="shared" si="107"/>
        <v>1E-3</v>
      </c>
      <c r="DK46" s="51">
        <f t="shared" si="107"/>
        <v>1E-3</v>
      </c>
      <c r="DL46" s="51">
        <f t="shared" si="107"/>
        <v>1E-3</v>
      </c>
      <c r="DM46" s="51">
        <f t="shared" si="107"/>
        <v>1E-3</v>
      </c>
      <c r="DN46" s="51">
        <f t="shared" si="107"/>
        <v>1E-3</v>
      </c>
      <c r="DO46" s="51">
        <f t="shared" si="108"/>
        <v>1E-3</v>
      </c>
      <c r="DP46" s="51">
        <f t="shared" si="109"/>
        <v>1E-3</v>
      </c>
      <c r="DQ46" s="51">
        <f t="shared" si="109"/>
        <v>1E-3</v>
      </c>
      <c r="DR46" s="51">
        <f t="shared" si="109"/>
        <v>1E-3</v>
      </c>
      <c r="DS46" s="51">
        <f t="shared" si="109"/>
        <v>1E-3</v>
      </c>
      <c r="DT46" s="51">
        <f t="shared" si="109"/>
        <v>1E-3</v>
      </c>
      <c r="DU46" s="51">
        <f t="shared" si="109"/>
        <v>1E-3</v>
      </c>
      <c r="DV46" s="51">
        <f t="shared" si="109"/>
        <v>1E-3</v>
      </c>
      <c r="DW46" s="51">
        <f t="shared" si="109"/>
        <v>1E-3</v>
      </c>
    </row>
    <row r="47" spans="1:127" ht="18" x14ac:dyDescent="0.2">
      <c r="A47" s="19"/>
      <c r="B47" s="23" t="s">
        <v>97</v>
      </c>
      <c r="C47" s="494" t="s">
        <v>98</v>
      </c>
      <c r="D47" s="495"/>
      <c r="E47" s="492"/>
      <c r="F47" s="1" t="s">
        <v>99</v>
      </c>
      <c r="G47" s="34">
        <f>IF(G42=0,0,LN(2)/G42)</f>
        <v>0.34657359027997264</v>
      </c>
      <c r="J47" s="51">
        <f t="shared" si="76"/>
        <v>0.34657359027997264</v>
      </c>
      <c r="K47" s="51">
        <f t="shared" si="77"/>
        <v>0.34657359027997264</v>
      </c>
      <c r="L47" s="51">
        <f t="shared" si="77"/>
        <v>0.34657359027997264</v>
      </c>
      <c r="M47" s="51">
        <f t="shared" si="77"/>
        <v>0.34657359027997264</v>
      </c>
      <c r="N47" s="51">
        <f t="shared" si="77"/>
        <v>0.34657359027997264</v>
      </c>
      <c r="O47" s="51">
        <f t="shared" si="78"/>
        <v>0.34657359027997264</v>
      </c>
      <c r="P47" s="51">
        <f t="shared" si="78"/>
        <v>0.34657359027997264</v>
      </c>
      <c r="Q47" s="51">
        <f t="shared" si="78"/>
        <v>0.34657359027997264</v>
      </c>
      <c r="R47" s="51">
        <f t="shared" si="79"/>
        <v>0.34657359027997264</v>
      </c>
      <c r="S47" s="51">
        <f t="shared" si="79"/>
        <v>0.34657359027997264</v>
      </c>
      <c r="T47" s="51">
        <f t="shared" si="79"/>
        <v>0.34657359027997264</v>
      </c>
      <c r="U47" s="53">
        <f t="shared" si="70"/>
        <v>0.34657359027997264</v>
      </c>
      <c r="V47" s="51">
        <f t="shared" si="110"/>
        <v>0.34657359027997264</v>
      </c>
      <c r="W47" s="51">
        <f t="shared" si="110"/>
        <v>0.34657359027997264</v>
      </c>
      <c r="X47" s="51">
        <f t="shared" si="110"/>
        <v>0.34657359027997264</v>
      </c>
      <c r="Y47" s="51">
        <f t="shared" si="110"/>
        <v>0.34657359027997264</v>
      </c>
      <c r="Z47" s="51">
        <f t="shared" si="110"/>
        <v>0.34657359027997264</v>
      </c>
      <c r="AA47" s="51">
        <f t="shared" si="110"/>
        <v>0.34657359027997264</v>
      </c>
      <c r="AB47" s="51">
        <f t="shared" si="110"/>
        <v>0.34657359027997264</v>
      </c>
      <c r="AC47" s="51">
        <f t="shared" si="110"/>
        <v>0.34657359027997264</v>
      </c>
      <c r="AD47" s="51">
        <f t="shared" si="110"/>
        <v>0.34657359027997264</v>
      </c>
      <c r="AE47" s="51">
        <f t="shared" si="110"/>
        <v>0.34657359027997264</v>
      </c>
      <c r="AF47" s="51">
        <f t="shared" si="110"/>
        <v>0.34657359027997264</v>
      </c>
      <c r="AG47" s="51">
        <f t="shared" si="110"/>
        <v>0.34657359027997264</v>
      </c>
      <c r="AH47" s="51">
        <f t="shared" si="81"/>
        <v>0.34657359027997264</v>
      </c>
      <c r="AI47" s="51">
        <f t="shared" si="81"/>
        <v>0.34657359027997264</v>
      </c>
      <c r="AJ47" s="51">
        <f t="shared" si="81"/>
        <v>0.34657359027997264</v>
      </c>
      <c r="AK47" s="51">
        <f t="shared" si="82"/>
        <v>0.34657359027997264</v>
      </c>
      <c r="AL47" s="51">
        <f t="shared" si="82"/>
        <v>0.34657359027997264</v>
      </c>
      <c r="AM47" s="51">
        <f t="shared" si="82"/>
        <v>0.34657359027997264</v>
      </c>
      <c r="AN47" s="51">
        <f t="shared" si="83"/>
        <v>0.34657359027997264</v>
      </c>
      <c r="AO47" s="51">
        <f t="shared" si="83"/>
        <v>0.34657359027997264</v>
      </c>
      <c r="AP47" s="51">
        <f t="shared" si="83"/>
        <v>0.34657359027997264</v>
      </c>
      <c r="AQ47" s="51">
        <f t="shared" si="83"/>
        <v>0.34657359027997264</v>
      </c>
      <c r="AR47" s="51">
        <f t="shared" si="83"/>
        <v>0.34657359027997264</v>
      </c>
      <c r="AS47" s="51">
        <f t="shared" si="83"/>
        <v>0.34657359027997264</v>
      </c>
      <c r="AT47" s="51">
        <f t="shared" si="83"/>
        <v>0.34657359027997264</v>
      </c>
      <c r="AU47" s="51">
        <f t="shared" si="83"/>
        <v>0.34657359027997264</v>
      </c>
      <c r="AV47" s="51">
        <f t="shared" si="83"/>
        <v>0.34657359027997264</v>
      </c>
      <c r="AW47" s="51">
        <f t="shared" si="83"/>
        <v>0.34657359027997264</v>
      </c>
      <c r="AX47" s="51">
        <f t="shared" si="83"/>
        <v>0.34657359027997264</v>
      </c>
      <c r="AY47" s="51">
        <f t="shared" si="83"/>
        <v>0.34657359027997264</v>
      </c>
      <c r="AZ47" s="51">
        <f t="shared" si="83"/>
        <v>0.34657359027997264</v>
      </c>
      <c r="BA47" s="51">
        <f t="shared" si="83"/>
        <v>0.34657359027997264</v>
      </c>
      <c r="BB47" s="51">
        <f t="shared" si="84"/>
        <v>0.34657359027997264</v>
      </c>
      <c r="BC47" s="51">
        <f t="shared" si="84"/>
        <v>0.34657359027997264</v>
      </c>
      <c r="BD47" s="51">
        <f t="shared" si="84"/>
        <v>0.34657359027997264</v>
      </c>
      <c r="BE47" s="51">
        <f t="shared" si="84"/>
        <v>0.34657359027997264</v>
      </c>
      <c r="BF47" s="51">
        <f t="shared" si="84"/>
        <v>0.34657359027997264</v>
      </c>
      <c r="BG47" s="51">
        <f t="shared" si="85"/>
        <v>0.34657359027997264</v>
      </c>
      <c r="BH47" s="51">
        <f t="shared" si="85"/>
        <v>0.34657359027997264</v>
      </c>
      <c r="BI47" s="51">
        <f t="shared" si="86"/>
        <v>0.34657359027997264</v>
      </c>
      <c r="BJ47" s="51">
        <f t="shared" si="86"/>
        <v>0.34657359027997264</v>
      </c>
      <c r="BK47" s="51">
        <f t="shared" si="87"/>
        <v>0.34657359027997264</v>
      </c>
      <c r="BL47" s="51">
        <f t="shared" si="88"/>
        <v>0.34657359027997264</v>
      </c>
      <c r="BM47" s="51">
        <f t="shared" si="88"/>
        <v>0.34657359027997264</v>
      </c>
      <c r="BN47" s="51">
        <f t="shared" si="88"/>
        <v>0.34657359027997264</v>
      </c>
      <c r="BO47" s="51">
        <f t="shared" si="88"/>
        <v>0.34657359027997264</v>
      </c>
      <c r="BP47" s="51">
        <f t="shared" si="89"/>
        <v>0.34657359027997264</v>
      </c>
      <c r="BQ47" s="51">
        <f t="shared" si="90"/>
        <v>0.34657359027997264</v>
      </c>
      <c r="BR47" s="51">
        <f t="shared" si="90"/>
        <v>0.34657359027997264</v>
      </c>
      <c r="BS47" s="51">
        <f t="shared" si="90"/>
        <v>0.34657359027997264</v>
      </c>
      <c r="BT47" s="51">
        <f t="shared" si="90"/>
        <v>0.34657359027997264</v>
      </c>
      <c r="BU47" s="51">
        <f t="shared" si="91"/>
        <v>0.34657359027997264</v>
      </c>
      <c r="BV47" s="51">
        <f t="shared" si="92"/>
        <v>0.34657359027997264</v>
      </c>
      <c r="BW47" s="51">
        <f t="shared" si="93"/>
        <v>0.34657359027997264</v>
      </c>
      <c r="BX47" s="51">
        <f t="shared" si="93"/>
        <v>0.34657359027997264</v>
      </c>
      <c r="BY47" s="51">
        <f t="shared" si="94"/>
        <v>0.34657359027997264</v>
      </c>
      <c r="BZ47" s="51">
        <f t="shared" si="94"/>
        <v>0.34657359027997264</v>
      </c>
      <c r="CA47" s="51">
        <f t="shared" si="94"/>
        <v>0.34657359027997264</v>
      </c>
      <c r="CB47" s="51">
        <f t="shared" si="94"/>
        <v>0.34657359027997264</v>
      </c>
      <c r="CC47" s="51">
        <f t="shared" si="95"/>
        <v>0.34657359027997264</v>
      </c>
      <c r="CD47" s="51">
        <f t="shared" si="95"/>
        <v>0.34657359027997264</v>
      </c>
      <c r="CE47" s="51">
        <f t="shared" si="96"/>
        <v>0.34657359027997264</v>
      </c>
      <c r="CF47" s="51">
        <f t="shared" si="97"/>
        <v>0.34657359027997264</v>
      </c>
      <c r="CG47" s="51">
        <f t="shared" si="98"/>
        <v>0.34657359027997264</v>
      </c>
      <c r="CH47" s="51">
        <f t="shared" si="99"/>
        <v>0.34657359027997264</v>
      </c>
      <c r="CI47" s="51">
        <f t="shared" si="99"/>
        <v>0.34657359027997264</v>
      </c>
      <c r="CJ47" s="51">
        <f t="shared" si="99"/>
        <v>0.34657359027997264</v>
      </c>
      <c r="CK47" s="51">
        <f t="shared" si="99"/>
        <v>0.34657359027997264</v>
      </c>
      <c r="CL47" s="51">
        <f t="shared" si="99"/>
        <v>0.34657359027997264</v>
      </c>
      <c r="CM47" s="51">
        <f t="shared" si="99"/>
        <v>0.34657359027997264</v>
      </c>
      <c r="CN47" s="51">
        <f t="shared" si="99"/>
        <v>0.34657359027997264</v>
      </c>
      <c r="CO47" s="51">
        <f t="shared" si="99"/>
        <v>0.34657359027997264</v>
      </c>
      <c r="CP47" s="51">
        <f t="shared" si="99"/>
        <v>0.34657359027997264</v>
      </c>
      <c r="CQ47" s="51">
        <f t="shared" si="99"/>
        <v>0.34657359027997264</v>
      </c>
      <c r="CR47" s="51">
        <f t="shared" si="100"/>
        <v>0.34657359027997264</v>
      </c>
      <c r="CS47" s="51">
        <f t="shared" si="100"/>
        <v>0.34657359027997264</v>
      </c>
      <c r="CT47" s="51">
        <f t="shared" si="101"/>
        <v>0.34657359027997264</v>
      </c>
      <c r="CU47" s="51">
        <f t="shared" si="101"/>
        <v>0.34657359027997264</v>
      </c>
      <c r="CV47" s="51">
        <f t="shared" si="102"/>
        <v>0.34657359027997264</v>
      </c>
      <c r="CW47" s="51">
        <f t="shared" si="102"/>
        <v>0.34657359027997264</v>
      </c>
      <c r="CX47" s="51">
        <f t="shared" si="103"/>
        <v>0.34657359027997264</v>
      </c>
      <c r="CY47" s="51">
        <f t="shared" si="103"/>
        <v>0.34657359027997264</v>
      </c>
      <c r="CZ47" s="51">
        <f t="shared" si="103"/>
        <v>0.34657359027997264</v>
      </c>
      <c r="DA47" s="51">
        <f t="shared" si="103"/>
        <v>0.34657359027997264</v>
      </c>
      <c r="DB47" s="51">
        <f t="shared" si="103"/>
        <v>0.34657359027997264</v>
      </c>
      <c r="DC47" s="51">
        <f t="shared" si="104"/>
        <v>0.34657359027997264</v>
      </c>
      <c r="DD47" s="51">
        <f t="shared" si="104"/>
        <v>0.34657359027997264</v>
      </c>
      <c r="DE47" s="51">
        <f t="shared" si="105"/>
        <v>0.34657359027997264</v>
      </c>
      <c r="DF47" s="51">
        <f t="shared" si="106"/>
        <v>0.34657359027997264</v>
      </c>
      <c r="DG47" s="51">
        <f t="shared" si="107"/>
        <v>0.34657359027997264</v>
      </c>
      <c r="DH47" s="51">
        <f t="shared" si="107"/>
        <v>0.34657359027997264</v>
      </c>
      <c r="DI47" s="51">
        <f t="shared" si="107"/>
        <v>0.34657359027997264</v>
      </c>
      <c r="DJ47" s="51">
        <f t="shared" si="107"/>
        <v>0.34657359027997264</v>
      </c>
      <c r="DK47" s="51">
        <f t="shared" si="107"/>
        <v>0.34657359027997264</v>
      </c>
      <c r="DL47" s="51">
        <f t="shared" si="107"/>
        <v>0.34657359027997264</v>
      </c>
      <c r="DM47" s="51">
        <f t="shared" si="107"/>
        <v>0.34657359027997264</v>
      </c>
      <c r="DN47" s="51">
        <f t="shared" si="107"/>
        <v>0.34657359027997264</v>
      </c>
      <c r="DO47" s="51">
        <f t="shared" si="108"/>
        <v>0.34657359027997264</v>
      </c>
      <c r="DP47" s="51">
        <f t="shared" si="109"/>
        <v>0.34657359027997264</v>
      </c>
      <c r="DQ47" s="51">
        <f t="shared" si="109"/>
        <v>0.34657359027997264</v>
      </c>
      <c r="DR47" s="51">
        <f t="shared" si="109"/>
        <v>0.34657359027997264</v>
      </c>
      <c r="DS47" s="51">
        <f t="shared" si="109"/>
        <v>0.34657359027997264</v>
      </c>
      <c r="DT47" s="51">
        <f t="shared" si="109"/>
        <v>0.34657359027997264</v>
      </c>
      <c r="DU47" s="51">
        <f t="shared" si="109"/>
        <v>0.34657359027997264</v>
      </c>
      <c r="DV47" s="51">
        <f t="shared" si="109"/>
        <v>0.34657359027997264</v>
      </c>
      <c r="DW47" s="51">
        <f t="shared" si="109"/>
        <v>0.34657359027997264</v>
      </c>
    </row>
    <row r="48" spans="1:127" ht="18" x14ac:dyDescent="0.2">
      <c r="A48" s="19"/>
      <c r="B48" s="23" t="s">
        <v>100</v>
      </c>
      <c r="C48" s="494" t="s">
        <v>101</v>
      </c>
      <c r="D48" s="495"/>
      <c r="E48" s="492"/>
      <c r="F48" s="1" t="s">
        <v>102</v>
      </c>
      <c r="G48" s="35">
        <f>+G49*G40/G41</f>
        <v>15.768000000000002</v>
      </c>
      <c r="J48" s="51">
        <f t="shared" si="76"/>
        <v>15.768000000000002</v>
      </c>
      <c r="K48" s="51">
        <f t="shared" si="77"/>
        <v>15.768000000000002</v>
      </c>
      <c r="L48" s="51">
        <f t="shared" si="77"/>
        <v>15.768000000000002</v>
      </c>
      <c r="M48" s="51">
        <f t="shared" si="77"/>
        <v>15.768000000000002</v>
      </c>
      <c r="N48" s="51">
        <f t="shared" si="77"/>
        <v>15.768000000000002</v>
      </c>
      <c r="O48" s="51">
        <f t="shared" si="78"/>
        <v>15.768000000000002</v>
      </c>
      <c r="P48" s="51">
        <f t="shared" si="78"/>
        <v>15.768000000000002</v>
      </c>
      <c r="Q48" s="51">
        <f t="shared" si="78"/>
        <v>15.768000000000002</v>
      </c>
      <c r="R48" s="51">
        <f t="shared" si="79"/>
        <v>15.768000000000002</v>
      </c>
      <c r="S48" s="51">
        <f t="shared" si="79"/>
        <v>15.768000000000002</v>
      </c>
      <c r="T48" s="51">
        <f t="shared" si="79"/>
        <v>15.768000000000002</v>
      </c>
      <c r="U48" s="51">
        <f t="shared" si="70"/>
        <v>15.768000000000002</v>
      </c>
      <c r="V48" s="51">
        <f t="shared" si="110"/>
        <v>15.768000000000002</v>
      </c>
      <c r="W48" s="51">
        <f t="shared" si="110"/>
        <v>15.768000000000002</v>
      </c>
      <c r="X48" s="51">
        <f t="shared" si="110"/>
        <v>15.768000000000002</v>
      </c>
      <c r="Y48" s="51">
        <f t="shared" si="110"/>
        <v>15.768000000000002</v>
      </c>
      <c r="Z48" s="51">
        <f t="shared" si="110"/>
        <v>15.768000000000002</v>
      </c>
      <c r="AA48" s="51">
        <f t="shared" si="110"/>
        <v>15.768000000000002</v>
      </c>
      <c r="AB48" s="51">
        <f t="shared" si="110"/>
        <v>15.768000000000002</v>
      </c>
      <c r="AC48" s="51">
        <f t="shared" si="110"/>
        <v>15.768000000000002</v>
      </c>
      <c r="AD48" s="51">
        <f t="shared" si="110"/>
        <v>15.768000000000002</v>
      </c>
      <c r="AE48" s="51">
        <f t="shared" si="110"/>
        <v>15.768000000000002</v>
      </c>
      <c r="AF48" s="51">
        <f t="shared" si="110"/>
        <v>15.768000000000002</v>
      </c>
      <c r="AG48" s="51">
        <f t="shared" si="110"/>
        <v>15.768000000000002</v>
      </c>
      <c r="AH48" s="51">
        <f t="shared" si="81"/>
        <v>15.768000000000002</v>
      </c>
      <c r="AI48" s="51">
        <f t="shared" si="81"/>
        <v>15.768000000000002</v>
      </c>
      <c r="AJ48" s="51">
        <f t="shared" si="81"/>
        <v>15.768000000000002</v>
      </c>
      <c r="AK48" s="51">
        <f t="shared" si="82"/>
        <v>15.768000000000002</v>
      </c>
      <c r="AL48" s="51">
        <f t="shared" si="82"/>
        <v>15.768000000000002</v>
      </c>
      <c r="AM48" s="51">
        <f t="shared" si="82"/>
        <v>15.768000000000002</v>
      </c>
      <c r="AN48" s="51">
        <f t="shared" si="83"/>
        <v>15.768000000000002</v>
      </c>
      <c r="AO48" s="51">
        <f t="shared" si="83"/>
        <v>15.768000000000002</v>
      </c>
      <c r="AP48" s="51">
        <f t="shared" si="83"/>
        <v>15.768000000000002</v>
      </c>
      <c r="AQ48" s="51">
        <f t="shared" si="83"/>
        <v>15.768000000000002</v>
      </c>
      <c r="AR48" s="51">
        <f t="shared" si="83"/>
        <v>15.768000000000002</v>
      </c>
      <c r="AS48" s="51">
        <f t="shared" si="83"/>
        <v>15.768000000000002</v>
      </c>
      <c r="AT48" s="51">
        <f t="shared" si="83"/>
        <v>15.768000000000002</v>
      </c>
      <c r="AU48" s="51">
        <f t="shared" si="83"/>
        <v>15.768000000000002</v>
      </c>
      <c r="AV48" s="51">
        <f t="shared" si="83"/>
        <v>15.768000000000002</v>
      </c>
      <c r="AW48" s="51">
        <f t="shared" si="83"/>
        <v>15.768000000000002</v>
      </c>
      <c r="AX48" s="51">
        <f t="shared" si="83"/>
        <v>15.768000000000002</v>
      </c>
      <c r="AY48" s="51">
        <f t="shared" si="83"/>
        <v>15.768000000000002</v>
      </c>
      <c r="AZ48" s="51">
        <f t="shared" si="83"/>
        <v>15.768000000000002</v>
      </c>
      <c r="BA48" s="51">
        <f t="shared" si="83"/>
        <v>15.768000000000002</v>
      </c>
      <c r="BB48" s="51">
        <f t="shared" si="84"/>
        <v>15.768000000000002</v>
      </c>
      <c r="BC48" s="51">
        <f t="shared" si="84"/>
        <v>15.768000000000002</v>
      </c>
      <c r="BD48" s="51">
        <f t="shared" si="84"/>
        <v>15.768000000000002</v>
      </c>
      <c r="BE48" s="51">
        <f t="shared" si="84"/>
        <v>15.768000000000002</v>
      </c>
      <c r="BF48" s="51">
        <f t="shared" si="84"/>
        <v>15.768000000000002</v>
      </c>
      <c r="BG48" s="51">
        <f t="shared" si="85"/>
        <v>15.768000000000002</v>
      </c>
      <c r="BH48" s="51">
        <f t="shared" si="85"/>
        <v>15.768000000000002</v>
      </c>
      <c r="BI48" s="51">
        <f t="shared" si="86"/>
        <v>15.768000000000002</v>
      </c>
      <c r="BJ48" s="51">
        <f t="shared" si="86"/>
        <v>15.768000000000002</v>
      </c>
      <c r="BK48" s="51">
        <f t="shared" si="87"/>
        <v>15.768000000000002</v>
      </c>
      <c r="BL48" s="51">
        <f t="shared" si="88"/>
        <v>15.768000000000002</v>
      </c>
      <c r="BM48" s="51">
        <f t="shared" si="88"/>
        <v>15.768000000000002</v>
      </c>
      <c r="BN48" s="51">
        <f t="shared" si="88"/>
        <v>15.768000000000002</v>
      </c>
      <c r="BO48" s="51">
        <f t="shared" si="88"/>
        <v>15.768000000000002</v>
      </c>
      <c r="BP48" s="51">
        <f t="shared" si="89"/>
        <v>15.768000000000002</v>
      </c>
      <c r="BQ48" s="51">
        <f t="shared" si="90"/>
        <v>15.768000000000002</v>
      </c>
      <c r="BR48" s="51">
        <f t="shared" si="90"/>
        <v>15.768000000000002</v>
      </c>
      <c r="BS48" s="51">
        <f t="shared" si="90"/>
        <v>15.768000000000002</v>
      </c>
      <c r="BT48" s="51">
        <f t="shared" si="90"/>
        <v>15.768000000000002</v>
      </c>
      <c r="BU48" s="51">
        <f t="shared" si="91"/>
        <v>15.768000000000002</v>
      </c>
      <c r="BV48" s="51">
        <f t="shared" si="92"/>
        <v>15.768000000000002</v>
      </c>
      <c r="BW48" s="51">
        <f t="shared" si="93"/>
        <v>15.768000000000002</v>
      </c>
      <c r="BX48" s="51">
        <f t="shared" si="93"/>
        <v>15.768000000000002</v>
      </c>
      <c r="BY48" s="51">
        <f t="shared" si="94"/>
        <v>15.768000000000002</v>
      </c>
      <c r="BZ48" s="51">
        <f t="shared" si="94"/>
        <v>15.768000000000002</v>
      </c>
      <c r="CA48" s="51">
        <f t="shared" si="94"/>
        <v>15.768000000000002</v>
      </c>
      <c r="CB48" s="51">
        <f t="shared" si="94"/>
        <v>15.768000000000002</v>
      </c>
      <c r="CC48" s="51">
        <f t="shared" si="95"/>
        <v>15.768000000000002</v>
      </c>
      <c r="CD48" s="51">
        <f t="shared" si="95"/>
        <v>15.768000000000002</v>
      </c>
      <c r="CE48" s="51">
        <f t="shared" si="96"/>
        <v>15.768000000000002</v>
      </c>
      <c r="CF48" s="51">
        <f t="shared" si="97"/>
        <v>15.768000000000002</v>
      </c>
      <c r="CG48" s="51">
        <f t="shared" si="98"/>
        <v>15.768000000000002</v>
      </c>
      <c r="CH48" s="51">
        <f t="shared" si="99"/>
        <v>15.768000000000002</v>
      </c>
      <c r="CI48" s="51">
        <f t="shared" si="99"/>
        <v>15.768000000000002</v>
      </c>
      <c r="CJ48" s="51">
        <f t="shared" si="99"/>
        <v>15.768000000000002</v>
      </c>
      <c r="CK48" s="51">
        <f t="shared" si="99"/>
        <v>15.768000000000002</v>
      </c>
      <c r="CL48" s="51">
        <f t="shared" si="99"/>
        <v>15.768000000000002</v>
      </c>
      <c r="CM48" s="51">
        <f t="shared" si="99"/>
        <v>15.768000000000002</v>
      </c>
      <c r="CN48" s="51">
        <f t="shared" si="99"/>
        <v>15.768000000000002</v>
      </c>
      <c r="CO48" s="51">
        <f t="shared" si="99"/>
        <v>15.768000000000002</v>
      </c>
      <c r="CP48" s="51">
        <f t="shared" si="99"/>
        <v>15.768000000000002</v>
      </c>
      <c r="CQ48" s="51">
        <f t="shared" si="99"/>
        <v>15.768000000000002</v>
      </c>
      <c r="CR48" s="51">
        <f t="shared" si="100"/>
        <v>15.768000000000002</v>
      </c>
      <c r="CS48" s="51">
        <f t="shared" si="100"/>
        <v>15.768000000000002</v>
      </c>
      <c r="CT48" s="51">
        <f t="shared" si="101"/>
        <v>15.768000000000002</v>
      </c>
      <c r="CU48" s="51">
        <f t="shared" si="101"/>
        <v>15.768000000000002</v>
      </c>
      <c r="CV48" s="51">
        <f t="shared" si="102"/>
        <v>15.768000000000002</v>
      </c>
      <c r="CW48" s="51">
        <f t="shared" si="102"/>
        <v>15.768000000000002</v>
      </c>
      <c r="CX48" s="51">
        <f t="shared" si="103"/>
        <v>15.768000000000002</v>
      </c>
      <c r="CY48" s="51">
        <f t="shared" si="103"/>
        <v>15.768000000000002</v>
      </c>
      <c r="CZ48" s="51">
        <f t="shared" si="103"/>
        <v>15.768000000000002</v>
      </c>
      <c r="DA48" s="51">
        <f t="shared" si="103"/>
        <v>15.768000000000002</v>
      </c>
      <c r="DB48" s="51">
        <f t="shared" si="103"/>
        <v>15.768000000000002</v>
      </c>
      <c r="DC48" s="51">
        <f t="shared" si="104"/>
        <v>15.768000000000002</v>
      </c>
      <c r="DD48" s="51">
        <f t="shared" si="104"/>
        <v>15.768000000000002</v>
      </c>
      <c r="DE48" s="51">
        <f t="shared" si="105"/>
        <v>15.768000000000002</v>
      </c>
      <c r="DF48" s="51">
        <f t="shared" si="106"/>
        <v>15.768000000000002</v>
      </c>
      <c r="DG48" s="51">
        <f t="shared" si="107"/>
        <v>15.768000000000002</v>
      </c>
      <c r="DH48" s="51">
        <f t="shared" si="107"/>
        <v>15.768000000000002</v>
      </c>
      <c r="DI48" s="51">
        <f t="shared" si="107"/>
        <v>15.768000000000002</v>
      </c>
      <c r="DJ48" s="51">
        <f t="shared" si="107"/>
        <v>15.768000000000002</v>
      </c>
      <c r="DK48" s="51">
        <f t="shared" si="107"/>
        <v>15.768000000000002</v>
      </c>
      <c r="DL48" s="51">
        <f t="shared" si="107"/>
        <v>15.768000000000002</v>
      </c>
      <c r="DM48" s="51">
        <f t="shared" si="107"/>
        <v>15.768000000000002</v>
      </c>
      <c r="DN48" s="51">
        <f t="shared" si="107"/>
        <v>15.768000000000002</v>
      </c>
      <c r="DO48" s="51">
        <f t="shared" si="108"/>
        <v>15.768000000000002</v>
      </c>
      <c r="DP48" s="51">
        <f t="shared" si="109"/>
        <v>15.768000000000002</v>
      </c>
      <c r="DQ48" s="51">
        <f t="shared" si="109"/>
        <v>15.768000000000002</v>
      </c>
      <c r="DR48" s="51">
        <f t="shared" si="109"/>
        <v>15.768000000000002</v>
      </c>
      <c r="DS48" s="51">
        <f t="shared" si="109"/>
        <v>15.768000000000002</v>
      </c>
      <c r="DT48" s="51">
        <f t="shared" si="109"/>
        <v>15.768000000000002</v>
      </c>
      <c r="DU48" s="51">
        <f t="shared" si="109"/>
        <v>15.768000000000002</v>
      </c>
      <c r="DV48" s="51">
        <f t="shared" si="109"/>
        <v>15.768000000000002</v>
      </c>
      <c r="DW48" s="51">
        <f t="shared" si="109"/>
        <v>15.768000000000002</v>
      </c>
    </row>
    <row r="49" spans="1:127" ht="18" x14ac:dyDescent="0.2">
      <c r="A49" s="19"/>
      <c r="B49" s="23" t="s">
        <v>78</v>
      </c>
      <c r="C49" s="494" t="s">
        <v>79</v>
      </c>
      <c r="D49" s="495"/>
      <c r="E49" s="492"/>
      <c r="F49" s="1" t="s">
        <v>102</v>
      </c>
      <c r="G49" s="36">
        <f>+G39*86400*365</f>
        <v>946.08</v>
      </c>
      <c r="J49" s="51">
        <f t="shared" si="76"/>
        <v>946.08</v>
      </c>
      <c r="K49" s="51">
        <f t="shared" si="77"/>
        <v>946.08</v>
      </c>
      <c r="L49" s="51">
        <f t="shared" si="77"/>
        <v>946.08</v>
      </c>
      <c r="M49" s="51">
        <f t="shared" si="77"/>
        <v>946.08</v>
      </c>
      <c r="N49" s="51">
        <f t="shared" si="77"/>
        <v>946.08</v>
      </c>
      <c r="O49" s="51">
        <f t="shared" si="78"/>
        <v>946.08</v>
      </c>
      <c r="P49" s="51">
        <f t="shared" si="78"/>
        <v>946.08</v>
      </c>
      <c r="Q49" s="51">
        <f t="shared" si="78"/>
        <v>946.08</v>
      </c>
      <c r="R49" s="51">
        <f t="shared" si="79"/>
        <v>946.08</v>
      </c>
      <c r="S49" s="51">
        <f t="shared" si="79"/>
        <v>946.08</v>
      </c>
      <c r="T49" s="51">
        <f t="shared" si="79"/>
        <v>946.08</v>
      </c>
      <c r="U49" s="51">
        <f t="shared" si="70"/>
        <v>946.08</v>
      </c>
      <c r="V49" s="51">
        <f t="shared" si="110"/>
        <v>946.08</v>
      </c>
      <c r="W49" s="51">
        <f t="shared" si="110"/>
        <v>946.08</v>
      </c>
      <c r="X49" s="51">
        <f t="shared" si="110"/>
        <v>946.08</v>
      </c>
      <c r="Y49" s="51">
        <f t="shared" si="110"/>
        <v>946.08</v>
      </c>
      <c r="Z49" s="51">
        <f t="shared" si="110"/>
        <v>946.08</v>
      </c>
      <c r="AA49" s="51">
        <f t="shared" si="110"/>
        <v>946.08</v>
      </c>
      <c r="AB49" s="51">
        <f t="shared" si="110"/>
        <v>946.08</v>
      </c>
      <c r="AC49" s="51">
        <f t="shared" si="110"/>
        <v>946.08</v>
      </c>
      <c r="AD49" s="51">
        <f t="shared" si="110"/>
        <v>946.08</v>
      </c>
      <c r="AE49" s="51">
        <f t="shared" si="110"/>
        <v>946.08</v>
      </c>
      <c r="AF49" s="51">
        <f t="shared" si="110"/>
        <v>946.08</v>
      </c>
      <c r="AG49" s="51">
        <f t="shared" si="110"/>
        <v>946.08</v>
      </c>
      <c r="AH49" s="51">
        <f t="shared" si="81"/>
        <v>946.08</v>
      </c>
      <c r="AI49" s="51">
        <f t="shared" si="81"/>
        <v>946.08</v>
      </c>
      <c r="AJ49" s="51">
        <f t="shared" si="81"/>
        <v>946.08</v>
      </c>
      <c r="AK49" s="51">
        <f t="shared" si="82"/>
        <v>946.08</v>
      </c>
      <c r="AL49" s="51">
        <f t="shared" si="82"/>
        <v>946.08</v>
      </c>
      <c r="AM49" s="51">
        <f t="shared" si="82"/>
        <v>946.08</v>
      </c>
      <c r="AN49" s="51">
        <f t="shared" si="83"/>
        <v>946.08</v>
      </c>
      <c r="AO49" s="51">
        <f t="shared" si="83"/>
        <v>946.08</v>
      </c>
      <c r="AP49" s="51">
        <f t="shared" si="83"/>
        <v>946.08</v>
      </c>
      <c r="AQ49" s="51">
        <f t="shared" si="83"/>
        <v>946.08</v>
      </c>
      <c r="AR49" s="51">
        <f t="shared" si="83"/>
        <v>946.08</v>
      </c>
      <c r="AS49" s="51">
        <f t="shared" si="83"/>
        <v>946.08</v>
      </c>
      <c r="AT49" s="51">
        <f t="shared" si="83"/>
        <v>946.08</v>
      </c>
      <c r="AU49" s="51">
        <f t="shared" si="83"/>
        <v>946.08</v>
      </c>
      <c r="AV49" s="51">
        <f t="shared" si="83"/>
        <v>946.08</v>
      </c>
      <c r="AW49" s="51">
        <f t="shared" si="83"/>
        <v>946.08</v>
      </c>
      <c r="AX49" s="51">
        <f t="shared" si="83"/>
        <v>946.08</v>
      </c>
      <c r="AY49" s="51">
        <f t="shared" si="83"/>
        <v>946.08</v>
      </c>
      <c r="AZ49" s="51">
        <f t="shared" si="83"/>
        <v>946.08</v>
      </c>
      <c r="BA49" s="51">
        <f t="shared" si="83"/>
        <v>946.08</v>
      </c>
      <c r="BB49" s="51">
        <f t="shared" si="84"/>
        <v>946.08</v>
      </c>
      <c r="BC49" s="51">
        <f t="shared" si="84"/>
        <v>946.08</v>
      </c>
      <c r="BD49" s="51">
        <f t="shared" si="84"/>
        <v>946.08</v>
      </c>
      <c r="BE49" s="51">
        <f t="shared" si="84"/>
        <v>946.08</v>
      </c>
      <c r="BF49" s="51">
        <f t="shared" si="84"/>
        <v>946.08</v>
      </c>
      <c r="BG49" s="51">
        <f t="shared" si="85"/>
        <v>946.08</v>
      </c>
      <c r="BH49" s="51">
        <f t="shared" si="85"/>
        <v>946.08</v>
      </c>
      <c r="BI49" s="51">
        <f t="shared" si="86"/>
        <v>946.08</v>
      </c>
      <c r="BJ49" s="51">
        <f t="shared" si="86"/>
        <v>946.08</v>
      </c>
      <c r="BK49" s="51">
        <f t="shared" si="87"/>
        <v>946.08</v>
      </c>
      <c r="BL49" s="51">
        <f t="shared" si="88"/>
        <v>946.08</v>
      </c>
      <c r="BM49" s="51">
        <f t="shared" si="88"/>
        <v>946.08</v>
      </c>
      <c r="BN49" s="51">
        <f t="shared" si="88"/>
        <v>946.08</v>
      </c>
      <c r="BO49" s="51">
        <f t="shared" si="88"/>
        <v>946.08</v>
      </c>
      <c r="BP49" s="51">
        <f t="shared" si="89"/>
        <v>946.08</v>
      </c>
      <c r="BQ49" s="51">
        <f t="shared" si="90"/>
        <v>946.08</v>
      </c>
      <c r="BR49" s="51">
        <f t="shared" si="90"/>
        <v>946.08</v>
      </c>
      <c r="BS49" s="51">
        <f t="shared" si="90"/>
        <v>946.08</v>
      </c>
      <c r="BT49" s="51">
        <f t="shared" si="90"/>
        <v>946.08</v>
      </c>
      <c r="BU49" s="51">
        <f t="shared" si="91"/>
        <v>946.08</v>
      </c>
      <c r="BV49" s="51">
        <f t="shared" si="92"/>
        <v>946.08</v>
      </c>
      <c r="BW49" s="51">
        <f t="shared" si="93"/>
        <v>946.08</v>
      </c>
      <c r="BX49" s="51">
        <f t="shared" si="93"/>
        <v>946.08</v>
      </c>
      <c r="BY49" s="51">
        <f t="shared" si="94"/>
        <v>946.08</v>
      </c>
      <c r="BZ49" s="51">
        <f t="shared" si="94"/>
        <v>946.08</v>
      </c>
      <c r="CA49" s="51">
        <f t="shared" si="94"/>
        <v>946.08</v>
      </c>
      <c r="CB49" s="51">
        <f t="shared" si="94"/>
        <v>946.08</v>
      </c>
      <c r="CC49" s="51">
        <f t="shared" si="95"/>
        <v>946.08</v>
      </c>
      <c r="CD49" s="51">
        <f t="shared" si="95"/>
        <v>946.08</v>
      </c>
      <c r="CE49" s="51">
        <f t="shared" si="96"/>
        <v>946.08</v>
      </c>
      <c r="CF49" s="51">
        <f t="shared" si="97"/>
        <v>946.08</v>
      </c>
      <c r="CG49" s="51">
        <f t="shared" si="98"/>
        <v>946.08</v>
      </c>
      <c r="CH49" s="51">
        <f t="shared" si="99"/>
        <v>946.08</v>
      </c>
      <c r="CI49" s="51">
        <f t="shared" si="99"/>
        <v>946.08</v>
      </c>
      <c r="CJ49" s="51">
        <f t="shared" si="99"/>
        <v>946.08</v>
      </c>
      <c r="CK49" s="51">
        <f t="shared" si="99"/>
        <v>946.08</v>
      </c>
      <c r="CL49" s="51">
        <f t="shared" si="99"/>
        <v>946.08</v>
      </c>
      <c r="CM49" s="51">
        <f t="shared" si="99"/>
        <v>946.08</v>
      </c>
      <c r="CN49" s="51">
        <f t="shared" si="99"/>
        <v>946.08</v>
      </c>
      <c r="CO49" s="51">
        <f t="shared" si="99"/>
        <v>946.08</v>
      </c>
      <c r="CP49" s="51">
        <f t="shared" si="99"/>
        <v>946.08</v>
      </c>
      <c r="CQ49" s="51">
        <f t="shared" si="99"/>
        <v>946.08</v>
      </c>
      <c r="CR49" s="51">
        <f t="shared" si="100"/>
        <v>946.08</v>
      </c>
      <c r="CS49" s="51">
        <f t="shared" si="100"/>
        <v>946.08</v>
      </c>
      <c r="CT49" s="51">
        <f t="shared" si="101"/>
        <v>946.08</v>
      </c>
      <c r="CU49" s="51">
        <f t="shared" si="101"/>
        <v>946.08</v>
      </c>
      <c r="CV49" s="51">
        <f t="shared" si="102"/>
        <v>946.08</v>
      </c>
      <c r="CW49" s="51">
        <f t="shared" si="102"/>
        <v>946.08</v>
      </c>
      <c r="CX49" s="51">
        <f t="shared" si="103"/>
        <v>946.08</v>
      </c>
      <c r="CY49" s="51">
        <f t="shared" si="103"/>
        <v>946.08</v>
      </c>
      <c r="CZ49" s="51">
        <f t="shared" si="103"/>
        <v>946.08</v>
      </c>
      <c r="DA49" s="51">
        <f t="shared" si="103"/>
        <v>946.08</v>
      </c>
      <c r="DB49" s="51">
        <f t="shared" si="103"/>
        <v>946.08</v>
      </c>
      <c r="DC49" s="51">
        <f t="shared" si="104"/>
        <v>946.08</v>
      </c>
      <c r="DD49" s="51">
        <f t="shared" si="104"/>
        <v>946.08</v>
      </c>
      <c r="DE49" s="51">
        <f t="shared" si="105"/>
        <v>946.08</v>
      </c>
      <c r="DF49" s="51">
        <f t="shared" si="106"/>
        <v>946.08</v>
      </c>
      <c r="DG49" s="51">
        <f t="shared" si="107"/>
        <v>946.08</v>
      </c>
      <c r="DH49" s="51">
        <f t="shared" si="107"/>
        <v>946.08</v>
      </c>
      <c r="DI49" s="51">
        <f t="shared" si="107"/>
        <v>946.08</v>
      </c>
      <c r="DJ49" s="51">
        <f t="shared" si="107"/>
        <v>946.08</v>
      </c>
      <c r="DK49" s="51">
        <f t="shared" si="107"/>
        <v>946.08</v>
      </c>
      <c r="DL49" s="51">
        <f t="shared" si="107"/>
        <v>946.08</v>
      </c>
      <c r="DM49" s="51">
        <f t="shared" si="107"/>
        <v>946.08</v>
      </c>
      <c r="DN49" s="51">
        <f t="shared" si="107"/>
        <v>946.08</v>
      </c>
      <c r="DO49" s="51">
        <f t="shared" si="108"/>
        <v>946.08</v>
      </c>
      <c r="DP49" s="51">
        <f t="shared" si="109"/>
        <v>946.08</v>
      </c>
      <c r="DQ49" s="51">
        <f t="shared" si="109"/>
        <v>946.08</v>
      </c>
      <c r="DR49" s="51">
        <f t="shared" si="109"/>
        <v>946.08</v>
      </c>
      <c r="DS49" s="51">
        <f t="shared" si="109"/>
        <v>946.08</v>
      </c>
      <c r="DT49" s="51">
        <f t="shared" si="109"/>
        <v>946.08</v>
      </c>
      <c r="DU49" s="51">
        <f t="shared" si="109"/>
        <v>946.08</v>
      </c>
      <c r="DV49" s="51">
        <f t="shared" si="109"/>
        <v>946.08</v>
      </c>
      <c r="DW49" s="51">
        <f t="shared" si="109"/>
        <v>946.08</v>
      </c>
    </row>
    <row r="50" spans="1:127" ht="18" x14ac:dyDescent="0.2">
      <c r="A50" s="19"/>
      <c r="B50" s="23" t="s">
        <v>103</v>
      </c>
      <c r="C50" s="494" t="s">
        <v>104</v>
      </c>
      <c r="D50" s="495"/>
      <c r="E50" s="492"/>
      <c r="F50" s="1"/>
      <c r="G50" s="93">
        <f>1+G44*G51/G41</f>
        <v>1.4374</v>
      </c>
      <c r="J50" s="51">
        <f t="shared" si="76"/>
        <v>1.4374</v>
      </c>
      <c r="K50" s="51">
        <f t="shared" si="77"/>
        <v>1.4374</v>
      </c>
      <c r="L50" s="51">
        <f t="shared" si="77"/>
        <v>1.4374</v>
      </c>
      <c r="M50" s="51">
        <f t="shared" si="77"/>
        <v>1.4374</v>
      </c>
      <c r="N50" s="51">
        <f t="shared" si="77"/>
        <v>1.4374</v>
      </c>
      <c r="O50" s="51">
        <f t="shared" si="78"/>
        <v>1.4374</v>
      </c>
      <c r="P50" s="51">
        <f t="shared" si="78"/>
        <v>1.4374</v>
      </c>
      <c r="Q50" s="51">
        <f t="shared" si="78"/>
        <v>1.4374</v>
      </c>
      <c r="R50" s="51">
        <f t="shared" si="79"/>
        <v>1.4374</v>
      </c>
      <c r="S50" s="51">
        <f t="shared" si="79"/>
        <v>1.4374</v>
      </c>
      <c r="T50" s="51">
        <f t="shared" si="79"/>
        <v>1.4374</v>
      </c>
      <c r="U50" s="51">
        <f t="shared" si="70"/>
        <v>1.4374</v>
      </c>
      <c r="V50" s="51">
        <f t="shared" si="110"/>
        <v>1.4374</v>
      </c>
      <c r="W50" s="51">
        <f t="shared" si="110"/>
        <v>1.4374</v>
      </c>
      <c r="X50" s="51">
        <f t="shared" si="110"/>
        <v>1.4374</v>
      </c>
      <c r="Y50" s="51">
        <f t="shared" si="110"/>
        <v>1.4374</v>
      </c>
      <c r="Z50" s="51">
        <f t="shared" si="110"/>
        <v>1.4374</v>
      </c>
      <c r="AA50" s="51">
        <f t="shared" si="110"/>
        <v>1.4374</v>
      </c>
      <c r="AB50" s="51">
        <f t="shared" si="110"/>
        <v>1.4374</v>
      </c>
      <c r="AC50" s="51">
        <f t="shared" si="110"/>
        <v>1.4374</v>
      </c>
      <c r="AD50" s="51">
        <f t="shared" si="110"/>
        <v>1.4374</v>
      </c>
      <c r="AE50" s="51">
        <f t="shared" si="110"/>
        <v>1.4374</v>
      </c>
      <c r="AF50" s="51">
        <f t="shared" si="110"/>
        <v>1.4374</v>
      </c>
      <c r="AG50" s="51">
        <f t="shared" si="110"/>
        <v>1.4374</v>
      </c>
      <c r="AH50" s="51">
        <f t="shared" si="81"/>
        <v>1.4374</v>
      </c>
      <c r="AI50" s="51">
        <f t="shared" si="81"/>
        <v>1.4374</v>
      </c>
      <c r="AJ50" s="51">
        <f t="shared" si="81"/>
        <v>1.4374</v>
      </c>
      <c r="AK50" s="51">
        <f t="shared" si="82"/>
        <v>1.4374</v>
      </c>
      <c r="AL50" s="51">
        <f t="shared" si="82"/>
        <v>1.4374</v>
      </c>
      <c r="AM50" s="51">
        <f t="shared" si="82"/>
        <v>1.4374</v>
      </c>
      <c r="AN50" s="51">
        <f t="shared" si="83"/>
        <v>1.4374</v>
      </c>
      <c r="AO50" s="51">
        <f t="shared" si="83"/>
        <v>1.4374</v>
      </c>
      <c r="AP50" s="51">
        <f t="shared" si="83"/>
        <v>1.4374</v>
      </c>
      <c r="AQ50" s="51">
        <f t="shared" si="83"/>
        <v>1.4374</v>
      </c>
      <c r="AR50" s="51">
        <f t="shared" si="83"/>
        <v>1.4374</v>
      </c>
      <c r="AS50" s="51">
        <f t="shared" si="83"/>
        <v>1.4374</v>
      </c>
      <c r="AT50" s="51">
        <f t="shared" si="83"/>
        <v>1.4374</v>
      </c>
      <c r="AU50" s="51">
        <f t="shared" si="83"/>
        <v>1.4374</v>
      </c>
      <c r="AV50" s="51">
        <f t="shared" si="83"/>
        <v>1.4374</v>
      </c>
      <c r="AW50" s="51">
        <f t="shared" si="83"/>
        <v>1.4374</v>
      </c>
      <c r="AX50" s="51">
        <f t="shared" si="83"/>
        <v>1.4374</v>
      </c>
      <c r="AY50" s="51">
        <f t="shared" si="83"/>
        <v>1.4374</v>
      </c>
      <c r="AZ50" s="51">
        <f t="shared" si="83"/>
        <v>1.4374</v>
      </c>
      <c r="BA50" s="51">
        <f t="shared" si="83"/>
        <v>1.4374</v>
      </c>
      <c r="BB50" s="51">
        <f t="shared" si="84"/>
        <v>1.4374</v>
      </c>
      <c r="BC50" s="51">
        <f t="shared" si="84"/>
        <v>1.4374</v>
      </c>
      <c r="BD50" s="51">
        <f t="shared" si="84"/>
        <v>1.4374</v>
      </c>
      <c r="BE50" s="51">
        <f t="shared" si="84"/>
        <v>1.4374</v>
      </c>
      <c r="BF50" s="51">
        <f t="shared" si="84"/>
        <v>1.4374</v>
      </c>
      <c r="BG50" s="51">
        <f t="shared" si="85"/>
        <v>1.4374</v>
      </c>
      <c r="BH50" s="51">
        <f t="shared" si="85"/>
        <v>1.4374</v>
      </c>
      <c r="BI50" s="51">
        <f t="shared" si="86"/>
        <v>1.4374</v>
      </c>
      <c r="BJ50" s="51">
        <f t="shared" si="86"/>
        <v>1.4374</v>
      </c>
      <c r="BK50" s="51">
        <f t="shared" si="87"/>
        <v>1.4374</v>
      </c>
      <c r="BL50" s="51">
        <f t="shared" si="88"/>
        <v>1.4374</v>
      </c>
      <c r="BM50" s="51">
        <f t="shared" si="88"/>
        <v>1.4374</v>
      </c>
      <c r="BN50" s="51">
        <f t="shared" si="88"/>
        <v>1.4374</v>
      </c>
      <c r="BO50" s="51">
        <f t="shared" si="88"/>
        <v>1.4374</v>
      </c>
      <c r="BP50" s="51">
        <f t="shared" si="89"/>
        <v>1.4374</v>
      </c>
      <c r="BQ50" s="51">
        <f t="shared" si="90"/>
        <v>1.4374</v>
      </c>
      <c r="BR50" s="51">
        <f t="shared" si="90"/>
        <v>1.4374</v>
      </c>
      <c r="BS50" s="51">
        <f t="shared" si="90"/>
        <v>1.4374</v>
      </c>
      <c r="BT50" s="51">
        <f t="shared" si="90"/>
        <v>1.4374</v>
      </c>
      <c r="BU50" s="51">
        <f t="shared" si="91"/>
        <v>1.4374</v>
      </c>
      <c r="BV50" s="51">
        <f t="shared" si="92"/>
        <v>1.4374</v>
      </c>
      <c r="BW50" s="51">
        <f t="shared" si="93"/>
        <v>1.4374</v>
      </c>
      <c r="BX50" s="51">
        <f t="shared" si="93"/>
        <v>1.4374</v>
      </c>
      <c r="BY50" s="51">
        <f t="shared" si="94"/>
        <v>1.4374</v>
      </c>
      <c r="BZ50" s="51">
        <f t="shared" si="94"/>
        <v>1.4374</v>
      </c>
      <c r="CA50" s="51">
        <f t="shared" si="94"/>
        <v>1.4374</v>
      </c>
      <c r="CB50" s="51">
        <f t="shared" si="94"/>
        <v>1.4374</v>
      </c>
      <c r="CC50" s="51">
        <f t="shared" si="95"/>
        <v>1.4374</v>
      </c>
      <c r="CD50" s="51">
        <f t="shared" si="95"/>
        <v>1.4374</v>
      </c>
      <c r="CE50" s="51">
        <f t="shared" si="96"/>
        <v>1.4374</v>
      </c>
      <c r="CF50" s="51">
        <f t="shared" si="97"/>
        <v>1.4374</v>
      </c>
      <c r="CG50" s="51">
        <f t="shared" si="98"/>
        <v>1.4374</v>
      </c>
      <c r="CH50" s="51">
        <f t="shared" si="99"/>
        <v>1.4374</v>
      </c>
      <c r="CI50" s="51">
        <f t="shared" si="99"/>
        <v>1.4374</v>
      </c>
      <c r="CJ50" s="51">
        <f t="shared" si="99"/>
        <v>1.4374</v>
      </c>
      <c r="CK50" s="51">
        <f t="shared" si="99"/>
        <v>1.4374</v>
      </c>
      <c r="CL50" s="51">
        <f t="shared" si="99"/>
        <v>1.4374</v>
      </c>
      <c r="CM50" s="51">
        <f t="shared" si="99"/>
        <v>1.4374</v>
      </c>
      <c r="CN50" s="51">
        <f t="shared" si="99"/>
        <v>1.4374</v>
      </c>
      <c r="CO50" s="51">
        <f t="shared" si="99"/>
        <v>1.4374</v>
      </c>
      <c r="CP50" s="51">
        <f t="shared" si="99"/>
        <v>1.4374</v>
      </c>
      <c r="CQ50" s="51">
        <f t="shared" si="99"/>
        <v>1.4374</v>
      </c>
      <c r="CR50" s="51">
        <f t="shared" si="100"/>
        <v>1.4374</v>
      </c>
      <c r="CS50" s="51">
        <f t="shared" si="100"/>
        <v>1.4374</v>
      </c>
      <c r="CT50" s="51">
        <f t="shared" si="101"/>
        <v>1.4374</v>
      </c>
      <c r="CU50" s="51">
        <f t="shared" si="101"/>
        <v>1.4374</v>
      </c>
      <c r="CV50" s="51">
        <f t="shared" si="102"/>
        <v>1.4374</v>
      </c>
      <c r="CW50" s="51">
        <f t="shared" si="102"/>
        <v>1.4374</v>
      </c>
      <c r="CX50" s="51">
        <f t="shared" si="103"/>
        <v>1.4374</v>
      </c>
      <c r="CY50" s="51">
        <f t="shared" si="103"/>
        <v>1.4374</v>
      </c>
      <c r="CZ50" s="51">
        <f t="shared" si="103"/>
        <v>1.4374</v>
      </c>
      <c r="DA50" s="51">
        <f t="shared" si="103"/>
        <v>1.4374</v>
      </c>
      <c r="DB50" s="51">
        <f t="shared" si="103"/>
        <v>1.4374</v>
      </c>
      <c r="DC50" s="51">
        <f t="shared" si="104"/>
        <v>1.4374</v>
      </c>
      <c r="DD50" s="51">
        <f t="shared" si="104"/>
        <v>1.4374</v>
      </c>
      <c r="DE50" s="51">
        <f t="shared" si="105"/>
        <v>1.4374</v>
      </c>
      <c r="DF50" s="51">
        <f t="shared" si="106"/>
        <v>1.4374</v>
      </c>
      <c r="DG50" s="51">
        <f t="shared" si="107"/>
        <v>1.4374</v>
      </c>
      <c r="DH50" s="51">
        <f t="shared" si="107"/>
        <v>1.4374</v>
      </c>
      <c r="DI50" s="51">
        <f t="shared" si="107"/>
        <v>1.4374</v>
      </c>
      <c r="DJ50" s="51">
        <f t="shared" si="107"/>
        <v>1.4374</v>
      </c>
      <c r="DK50" s="51">
        <f t="shared" si="107"/>
        <v>1.4374</v>
      </c>
      <c r="DL50" s="51">
        <f t="shared" si="107"/>
        <v>1.4374</v>
      </c>
      <c r="DM50" s="51">
        <f t="shared" si="107"/>
        <v>1.4374</v>
      </c>
      <c r="DN50" s="51">
        <f t="shared" si="107"/>
        <v>1.4374</v>
      </c>
      <c r="DO50" s="51">
        <f t="shared" si="108"/>
        <v>1.4374</v>
      </c>
      <c r="DP50" s="51">
        <f t="shared" si="109"/>
        <v>1.4374</v>
      </c>
      <c r="DQ50" s="51">
        <f t="shared" si="109"/>
        <v>1.4374</v>
      </c>
      <c r="DR50" s="51">
        <f t="shared" si="109"/>
        <v>1.4374</v>
      </c>
      <c r="DS50" s="51">
        <f t="shared" si="109"/>
        <v>1.4374</v>
      </c>
      <c r="DT50" s="51">
        <f t="shared" si="109"/>
        <v>1.4374</v>
      </c>
      <c r="DU50" s="51">
        <f t="shared" si="109"/>
        <v>1.4374</v>
      </c>
      <c r="DV50" s="51">
        <f t="shared" si="109"/>
        <v>1.4374</v>
      </c>
      <c r="DW50" s="51">
        <f t="shared" si="109"/>
        <v>1.4374</v>
      </c>
    </row>
    <row r="51" spans="1:127" ht="18" x14ac:dyDescent="0.4">
      <c r="A51" s="16">
        <f>入力シート_1・1・1・トリクロロエタン!Q23</f>
        <v>1.62</v>
      </c>
      <c r="B51" s="20" t="s">
        <v>105</v>
      </c>
      <c r="C51" s="494" t="s">
        <v>106</v>
      </c>
      <c r="D51" s="495"/>
      <c r="E51" s="492"/>
      <c r="F51" s="291" t="s">
        <v>107</v>
      </c>
      <c r="G51" s="25">
        <f>IF(A51="",1.67,A51)</f>
        <v>1.62</v>
      </c>
      <c r="J51" s="51">
        <f t="shared" si="76"/>
        <v>1.62</v>
      </c>
      <c r="K51" s="51">
        <f t="shared" si="77"/>
        <v>1.62</v>
      </c>
      <c r="L51" s="51">
        <f t="shared" si="77"/>
        <v>1.62</v>
      </c>
      <c r="M51" s="51">
        <f t="shared" si="77"/>
        <v>1.62</v>
      </c>
      <c r="N51" s="51">
        <f t="shared" si="77"/>
        <v>1.62</v>
      </c>
      <c r="O51" s="51">
        <f t="shared" si="78"/>
        <v>1.62</v>
      </c>
      <c r="P51" s="51">
        <f t="shared" si="78"/>
        <v>1.62</v>
      </c>
      <c r="Q51" s="51">
        <f t="shared" si="78"/>
        <v>1.62</v>
      </c>
      <c r="R51" s="51">
        <f t="shared" si="79"/>
        <v>1.62</v>
      </c>
      <c r="S51" s="51">
        <f t="shared" si="79"/>
        <v>1.62</v>
      </c>
      <c r="T51" s="51">
        <f t="shared" si="79"/>
        <v>1.62</v>
      </c>
      <c r="U51" s="52">
        <f t="shared" si="70"/>
        <v>1.62</v>
      </c>
      <c r="V51" s="51">
        <f t="shared" si="110"/>
        <v>1.62</v>
      </c>
      <c r="W51" s="51">
        <f t="shared" si="110"/>
        <v>1.62</v>
      </c>
      <c r="X51" s="51">
        <f t="shared" si="110"/>
        <v>1.62</v>
      </c>
      <c r="Y51" s="51">
        <f t="shared" si="110"/>
        <v>1.62</v>
      </c>
      <c r="Z51" s="51">
        <f t="shared" si="110"/>
        <v>1.62</v>
      </c>
      <c r="AA51" s="51">
        <f t="shared" si="110"/>
        <v>1.62</v>
      </c>
      <c r="AB51" s="51">
        <f t="shared" si="110"/>
        <v>1.62</v>
      </c>
      <c r="AC51" s="51">
        <f t="shared" si="110"/>
        <v>1.62</v>
      </c>
      <c r="AD51" s="51">
        <f t="shared" si="110"/>
        <v>1.62</v>
      </c>
      <c r="AE51" s="51">
        <f t="shared" si="110"/>
        <v>1.62</v>
      </c>
      <c r="AF51" s="51">
        <f t="shared" si="110"/>
        <v>1.62</v>
      </c>
      <c r="AG51" s="51">
        <f t="shared" si="110"/>
        <v>1.62</v>
      </c>
      <c r="AH51" s="51">
        <f t="shared" si="81"/>
        <v>1.62</v>
      </c>
      <c r="AI51" s="51">
        <f t="shared" si="81"/>
        <v>1.62</v>
      </c>
      <c r="AJ51" s="51">
        <f t="shared" si="81"/>
        <v>1.62</v>
      </c>
      <c r="AK51" s="51">
        <f t="shared" si="82"/>
        <v>1.62</v>
      </c>
      <c r="AL51" s="51">
        <f t="shared" si="82"/>
        <v>1.62</v>
      </c>
      <c r="AM51" s="51">
        <f t="shared" si="82"/>
        <v>1.62</v>
      </c>
      <c r="AN51" s="51">
        <f t="shared" si="83"/>
        <v>1.62</v>
      </c>
      <c r="AO51" s="51">
        <f t="shared" si="83"/>
        <v>1.62</v>
      </c>
      <c r="AP51" s="51">
        <f t="shared" si="83"/>
        <v>1.62</v>
      </c>
      <c r="AQ51" s="51">
        <f t="shared" si="83"/>
        <v>1.62</v>
      </c>
      <c r="AR51" s="51">
        <f t="shared" si="83"/>
        <v>1.62</v>
      </c>
      <c r="AS51" s="51">
        <f t="shared" si="83"/>
        <v>1.62</v>
      </c>
      <c r="AT51" s="51">
        <f t="shared" si="83"/>
        <v>1.62</v>
      </c>
      <c r="AU51" s="51">
        <f t="shared" si="83"/>
        <v>1.62</v>
      </c>
      <c r="AV51" s="51">
        <f t="shared" si="83"/>
        <v>1.62</v>
      </c>
      <c r="AW51" s="51">
        <f t="shared" si="83"/>
        <v>1.62</v>
      </c>
      <c r="AX51" s="51">
        <f t="shared" si="83"/>
        <v>1.62</v>
      </c>
      <c r="AY51" s="51">
        <f t="shared" si="83"/>
        <v>1.62</v>
      </c>
      <c r="AZ51" s="51">
        <f t="shared" si="83"/>
        <v>1.62</v>
      </c>
      <c r="BA51" s="51">
        <f t="shared" si="83"/>
        <v>1.62</v>
      </c>
      <c r="BB51" s="51">
        <f t="shared" si="84"/>
        <v>1.62</v>
      </c>
      <c r="BC51" s="51">
        <f t="shared" si="84"/>
        <v>1.62</v>
      </c>
      <c r="BD51" s="51">
        <f t="shared" si="84"/>
        <v>1.62</v>
      </c>
      <c r="BE51" s="51">
        <f t="shared" si="84"/>
        <v>1.62</v>
      </c>
      <c r="BF51" s="51">
        <f t="shared" si="84"/>
        <v>1.62</v>
      </c>
      <c r="BG51" s="51">
        <f t="shared" si="85"/>
        <v>1.62</v>
      </c>
      <c r="BH51" s="51">
        <f t="shared" si="85"/>
        <v>1.62</v>
      </c>
      <c r="BI51" s="51">
        <f t="shared" si="86"/>
        <v>1.62</v>
      </c>
      <c r="BJ51" s="51">
        <f t="shared" si="86"/>
        <v>1.62</v>
      </c>
      <c r="BK51" s="51">
        <f t="shared" si="87"/>
        <v>1.62</v>
      </c>
      <c r="BL51" s="51">
        <f t="shared" si="88"/>
        <v>1.62</v>
      </c>
      <c r="BM51" s="51">
        <f t="shared" si="88"/>
        <v>1.62</v>
      </c>
      <c r="BN51" s="51">
        <f t="shared" si="88"/>
        <v>1.62</v>
      </c>
      <c r="BO51" s="51">
        <f t="shared" si="88"/>
        <v>1.62</v>
      </c>
      <c r="BP51" s="51">
        <f t="shared" si="89"/>
        <v>1.62</v>
      </c>
      <c r="BQ51" s="51">
        <f t="shared" si="90"/>
        <v>1.62</v>
      </c>
      <c r="BR51" s="51">
        <f t="shared" si="90"/>
        <v>1.62</v>
      </c>
      <c r="BS51" s="51">
        <f t="shared" si="90"/>
        <v>1.62</v>
      </c>
      <c r="BT51" s="51">
        <f t="shared" si="90"/>
        <v>1.62</v>
      </c>
      <c r="BU51" s="51">
        <f t="shared" si="91"/>
        <v>1.62</v>
      </c>
      <c r="BV51" s="51">
        <f t="shared" si="92"/>
        <v>1.62</v>
      </c>
      <c r="BW51" s="51">
        <f t="shared" si="93"/>
        <v>1.62</v>
      </c>
      <c r="BX51" s="51">
        <f t="shared" si="93"/>
        <v>1.62</v>
      </c>
      <c r="BY51" s="51">
        <f t="shared" si="94"/>
        <v>1.62</v>
      </c>
      <c r="BZ51" s="51">
        <f t="shared" si="94"/>
        <v>1.62</v>
      </c>
      <c r="CA51" s="51">
        <f t="shared" si="94"/>
        <v>1.62</v>
      </c>
      <c r="CB51" s="51">
        <f t="shared" si="94"/>
        <v>1.62</v>
      </c>
      <c r="CC51" s="51">
        <f t="shared" si="95"/>
        <v>1.62</v>
      </c>
      <c r="CD51" s="51">
        <f t="shared" si="95"/>
        <v>1.62</v>
      </c>
      <c r="CE51" s="51">
        <f t="shared" si="96"/>
        <v>1.62</v>
      </c>
      <c r="CF51" s="51">
        <f t="shared" si="97"/>
        <v>1.62</v>
      </c>
      <c r="CG51" s="51">
        <f t="shared" si="98"/>
        <v>1.62</v>
      </c>
      <c r="CH51" s="51">
        <f t="shared" si="99"/>
        <v>1.62</v>
      </c>
      <c r="CI51" s="51">
        <f t="shared" si="99"/>
        <v>1.62</v>
      </c>
      <c r="CJ51" s="51">
        <f t="shared" si="99"/>
        <v>1.62</v>
      </c>
      <c r="CK51" s="51">
        <f t="shared" si="99"/>
        <v>1.62</v>
      </c>
      <c r="CL51" s="51">
        <f t="shared" si="99"/>
        <v>1.62</v>
      </c>
      <c r="CM51" s="51">
        <f t="shared" si="99"/>
        <v>1.62</v>
      </c>
      <c r="CN51" s="51">
        <f t="shared" si="99"/>
        <v>1.62</v>
      </c>
      <c r="CO51" s="51">
        <f t="shared" si="99"/>
        <v>1.62</v>
      </c>
      <c r="CP51" s="51">
        <f t="shared" si="99"/>
        <v>1.62</v>
      </c>
      <c r="CQ51" s="51">
        <f t="shared" si="99"/>
        <v>1.62</v>
      </c>
      <c r="CR51" s="51">
        <f t="shared" si="100"/>
        <v>1.62</v>
      </c>
      <c r="CS51" s="51">
        <f t="shared" si="100"/>
        <v>1.62</v>
      </c>
      <c r="CT51" s="51">
        <f t="shared" si="101"/>
        <v>1.62</v>
      </c>
      <c r="CU51" s="51">
        <f t="shared" si="101"/>
        <v>1.62</v>
      </c>
      <c r="CV51" s="51">
        <f t="shared" si="102"/>
        <v>1.62</v>
      </c>
      <c r="CW51" s="51">
        <f t="shared" si="102"/>
        <v>1.62</v>
      </c>
      <c r="CX51" s="51">
        <f t="shared" si="103"/>
        <v>1.62</v>
      </c>
      <c r="CY51" s="51">
        <f t="shared" si="103"/>
        <v>1.62</v>
      </c>
      <c r="CZ51" s="51">
        <f t="shared" si="103"/>
        <v>1.62</v>
      </c>
      <c r="DA51" s="51">
        <f t="shared" si="103"/>
        <v>1.62</v>
      </c>
      <c r="DB51" s="51">
        <f t="shared" si="103"/>
        <v>1.62</v>
      </c>
      <c r="DC51" s="51">
        <f t="shared" si="104"/>
        <v>1.62</v>
      </c>
      <c r="DD51" s="51">
        <f t="shared" si="104"/>
        <v>1.62</v>
      </c>
      <c r="DE51" s="51">
        <f t="shared" si="105"/>
        <v>1.62</v>
      </c>
      <c r="DF51" s="51">
        <f t="shared" si="106"/>
        <v>1.62</v>
      </c>
      <c r="DG51" s="51">
        <f t="shared" si="107"/>
        <v>1.62</v>
      </c>
      <c r="DH51" s="51">
        <f t="shared" si="107"/>
        <v>1.62</v>
      </c>
      <c r="DI51" s="51">
        <f t="shared" si="107"/>
        <v>1.62</v>
      </c>
      <c r="DJ51" s="51">
        <f t="shared" si="107"/>
        <v>1.62</v>
      </c>
      <c r="DK51" s="51">
        <f t="shared" si="107"/>
        <v>1.62</v>
      </c>
      <c r="DL51" s="51">
        <f t="shared" si="107"/>
        <v>1.62</v>
      </c>
      <c r="DM51" s="51">
        <f t="shared" si="107"/>
        <v>1.62</v>
      </c>
      <c r="DN51" s="51">
        <f t="shared" si="107"/>
        <v>1.62</v>
      </c>
      <c r="DO51" s="51">
        <f t="shared" si="108"/>
        <v>1.62</v>
      </c>
      <c r="DP51" s="51">
        <f t="shared" si="109"/>
        <v>1.62</v>
      </c>
      <c r="DQ51" s="51">
        <f t="shared" si="109"/>
        <v>1.62</v>
      </c>
      <c r="DR51" s="51">
        <f t="shared" si="109"/>
        <v>1.62</v>
      </c>
      <c r="DS51" s="51">
        <f t="shared" si="109"/>
        <v>1.62</v>
      </c>
      <c r="DT51" s="51">
        <f t="shared" si="109"/>
        <v>1.62</v>
      </c>
      <c r="DU51" s="51">
        <f t="shared" si="109"/>
        <v>1.62</v>
      </c>
      <c r="DV51" s="51">
        <f t="shared" si="109"/>
        <v>1.62</v>
      </c>
      <c r="DW51" s="51">
        <f t="shared" si="109"/>
        <v>1.62</v>
      </c>
    </row>
    <row r="52" spans="1:127" ht="37.5" customHeight="1" x14ac:dyDescent="0.2">
      <c r="A52" s="19"/>
      <c r="B52" s="37"/>
      <c r="C52" s="492"/>
      <c r="D52" s="493"/>
      <c r="E52" s="493"/>
      <c r="F52" s="291"/>
      <c r="G52" s="38">
        <f>SQRT(1+4*G47*G36/G48)</f>
        <v>3.1291885791488356</v>
      </c>
      <c r="J52" s="52">
        <f>G52</f>
        <v>3.1291885791488356</v>
      </c>
      <c r="K52" s="55">
        <f t="shared" si="77"/>
        <v>3.1291885791488356</v>
      </c>
      <c r="L52" s="55">
        <f t="shared" si="77"/>
        <v>3.1291885791488356</v>
      </c>
      <c r="M52" s="55">
        <f t="shared" si="77"/>
        <v>3.1291885791488356</v>
      </c>
      <c r="N52" s="55">
        <f t="shared" si="77"/>
        <v>3.1291885791488356</v>
      </c>
      <c r="O52" s="55">
        <f t="shared" si="78"/>
        <v>3.1291885791488356</v>
      </c>
      <c r="P52" s="55">
        <f t="shared" si="78"/>
        <v>3.1291885791488356</v>
      </c>
      <c r="Q52" s="55">
        <f t="shared" si="78"/>
        <v>3.1291885791488356</v>
      </c>
      <c r="R52" s="55">
        <f t="shared" si="79"/>
        <v>3.1291885791488356</v>
      </c>
      <c r="S52" s="55">
        <f t="shared" si="79"/>
        <v>3.1291885791488356</v>
      </c>
      <c r="T52" s="55">
        <f t="shared" si="79"/>
        <v>3.1291885791488356</v>
      </c>
      <c r="U52" s="52">
        <f>G52</f>
        <v>3.1291885791488356</v>
      </c>
      <c r="V52" s="55">
        <f>+U52</f>
        <v>3.1291885791488356</v>
      </c>
      <c r="W52" s="55">
        <f t="shared" si="110"/>
        <v>3.1291885791488356</v>
      </c>
      <c r="X52" s="55">
        <f t="shared" si="110"/>
        <v>3.1291885791488356</v>
      </c>
      <c r="Y52" s="55">
        <f t="shared" si="110"/>
        <v>3.1291885791488356</v>
      </c>
      <c r="Z52" s="55">
        <f t="shared" si="110"/>
        <v>3.1291885791488356</v>
      </c>
      <c r="AA52" s="55">
        <f t="shared" si="110"/>
        <v>3.1291885791488356</v>
      </c>
      <c r="AB52" s="55">
        <f t="shared" si="110"/>
        <v>3.1291885791488356</v>
      </c>
      <c r="AC52" s="55">
        <f t="shared" si="110"/>
        <v>3.1291885791488356</v>
      </c>
      <c r="AD52" s="55">
        <f t="shared" si="110"/>
        <v>3.1291885791488356</v>
      </c>
      <c r="AE52" s="55">
        <f t="shared" si="110"/>
        <v>3.1291885791488356</v>
      </c>
      <c r="AF52" s="55">
        <f t="shared" si="110"/>
        <v>3.1291885791488356</v>
      </c>
      <c r="AG52" s="55">
        <f t="shared" si="110"/>
        <v>3.1291885791488356</v>
      </c>
      <c r="AH52" s="55">
        <f t="shared" si="81"/>
        <v>3.1291885791488356</v>
      </c>
      <c r="AI52" s="55">
        <f t="shared" si="81"/>
        <v>3.1291885791488356</v>
      </c>
      <c r="AJ52" s="55">
        <f t="shared" si="81"/>
        <v>3.1291885791488356</v>
      </c>
      <c r="AK52" s="55">
        <f t="shared" si="82"/>
        <v>3.1291885791488356</v>
      </c>
      <c r="AL52" s="55">
        <f t="shared" si="82"/>
        <v>3.1291885791488356</v>
      </c>
      <c r="AM52" s="55">
        <f t="shared" si="82"/>
        <v>3.1291885791488356</v>
      </c>
      <c r="AN52" s="55">
        <f t="shared" si="83"/>
        <v>3.1291885791488356</v>
      </c>
      <c r="AO52" s="55">
        <f t="shared" si="83"/>
        <v>3.1291885791488356</v>
      </c>
      <c r="AP52" s="55">
        <f t="shared" si="83"/>
        <v>3.1291885791488356</v>
      </c>
      <c r="AQ52" s="55">
        <f t="shared" si="83"/>
        <v>3.1291885791488356</v>
      </c>
      <c r="AR52" s="55">
        <f t="shared" si="83"/>
        <v>3.1291885791488356</v>
      </c>
      <c r="AS52" s="55">
        <f t="shared" si="83"/>
        <v>3.1291885791488356</v>
      </c>
      <c r="AT52" s="55">
        <f t="shared" si="83"/>
        <v>3.1291885791488356</v>
      </c>
      <c r="AU52" s="55">
        <f t="shared" si="83"/>
        <v>3.1291885791488356</v>
      </c>
      <c r="AV52" s="55">
        <f t="shared" si="83"/>
        <v>3.1291885791488356</v>
      </c>
      <c r="AW52" s="55">
        <f t="shared" si="83"/>
        <v>3.1291885791488356</v>
      </c>
      <c r="AX52" s="55">
        <f t="shared" si="83"/>
        <v>3.1291885791488356</v>
      </c>
      <c r="AY52" s="55">
        <f t="shared" si="83"/>
        <v>3.1291885791488356</v>
      </c>
      <c r="AZ52" s="55">
        <f t="shared" si="83"/>
        <v>3.1291885791488356</v>
      </c>
      <c r="BA52" s="55">
        <f t="shared" si="83"/>
        <v>3.1291885791488356</v>
      </c>
      <c r="BB52" s="55">
        <f t="shared" si="84"/>
        <v>3.1291885791488356</v>
      </c>
      <c r="BC52" s="55">
        <f t="shared" si="84"/>
        <v>3.1291885791488356</v>
      </c>
      <c r="BD52" s="55">
        <f t="shared" si="84"/>
        <v>3.1291885791488356</v>
      </c>
      <c r="BE52" s="55">
        <f t="shared" si="84"/>
        <v>3.1291885791488356</v>
      </c>
      <c r="BF52" s="55">
        <f t="shared" si="84"/>
        <v>3.1291885791488356</v>
      </c>
      <c r="BG52" s="55">
        <f t="shared" si="85"/>
        <v>3.1291885791488356</v>
      </c>
      <c r="BH52" s="55">
        <f t="shared" si="85"/>
        <v>3.1291885791488356</v>
      </c>
      <c r="BI52" s="55">
        <f t="shared" si="86"/>
        <v>3.1291885791488356</v>
      </c>
      <c r="BJ52" s="55">
        <f t="shared" si="86"/>
        <v>3.1291885791488356</v>
      </c>
      <c r="BK52" s="55">
        <f t="shared" si="87"/>
        <v>3.1291885791488356</v>
      </c>
      <c r="BL52" s="55">
        <f t="shared" si="88"/>
        <v>3.1291885791488356</v>
      </c>
      <c r="BM52" s="55">
        <f t="shared" si="88"/>
        <v>3.1291885791488356</v>
      </c>
      <c r="BN52" s="55">
        <f t="shared" si="88"/>
        <v>3.1291885791488356</v>
      </c>
      <c r="BO52" s="55">
        <f t="shared" si="88"/>
        <v>3.1291885791488356</v>
      </c>
      <c r="BP52" s="55">
        <f t="shared" si="89"/>
        <v>3.1291885791488356</v>
      </c>
      <c r="BQ52" s="55">
        <f t="shared" si="90"/>
        <v>3.1291885791488356</v>
      </c>
      <c r="BR52" s="55">
        <f t="shared" si="90"/>
        <v>3.1291885791488356</v>
      </c>
      <c r="BS52" s="55">
        <f t="shared" si="90"/>
        <v>3.1291885791488356</v>
      </c>
      <c r="BT52" s="55">
        <f t="shared" si="90"/>
        <v>3.1291885791488356</v>
      </c>
      <c r="BU52" s="55">
        <f t="shared" si="91"/>
        <v>3.1291885791488356</v>
      </c>
      <c r="BV52" s="55">
        <f t="shared" si="92"/>
        <v>3.1291885791488356</v>
      </c>
      <c r="BW52" s="55">
        <f t="shared" si="93"/>
        <v>3.1291885791488356</v>
      </c>
      <c r="BX52" s="55">
        <f t="shared" si="93"/>
        <v>3.1291885791488356</v>
      </c>
      <c r="BY52" s="55">
        <f t="shared" si="94"/>
        <v>3.1291885791488356</v>
      </c>
      <c r="BZ52" s="55">
        <f t="shared" si="94"/>
        <v>3.1291885791488356</v>
      </c>
      <c r="CA52" s="55">
        <f t="shared" si="94"/>
        <v>3.1291885791488356</v>
      </c>
      <c r="CB52" s="55">
        <f t="shared" si="94"/>
        <v>3.1291885791488356</v>
      </c>
      <c r="CC52" s="55">
        <f t="shared" si="95"/>
        <v>3.1291885791488356</v>
      </c>
      <c r="CD52" s="55">
        <f t="shared" si="95"/>
        <v>3.1291885791488356</v>
      </c>
      <c r="CE52" s="55">
        <f t="shared" si="96"/>
        <v>3.1291885791488356</v>
      </c>
      <c r="CF52" s="55">
        <f t="shared" si="97"/>
        <v>3.1291885791488356</v>
      </c>
      <c r="CG52" s="55">
        <f t="shared" si="98"/>
        <v>3.1291885791488356</v>
      </c>
      <c r="CH52" s="55">
        <f t="shared" si="99"/>
        <v>3.1291885791488356</v>
      </c>
      <c r="CI52" s="55">
        <f t="shared" si="99"/>
        <v>3.1291885791488356</v>
      </c>
      <c r="CJ52" s="55">
        <f t="shared" si="99"/>
        <v>3.1291885791488356</v>
      </c>
      <c r="CK52" s="55">
        <f t="shared" si="99"/>
        <v>3.1291885791488356</v>
      </c>
      <c r="CL52" s="55">
        <f t="shared" si="99"/>
        <v>3.1291885791488356</v>
      </c>
      <c r="CM52" s="55">
        <f t="shared" si="99"/>
        <v>3.1291885791488356</v>
      </c>
      <c r="CN52" s="55">
        <f t="shared" si="99"/>
        <v>3.1291885791488356</v>
      </c>
      <c r="CO52" s="55">
        <f t="shared" si="99"/>
        <v>3.1291885791488356</v>
      </c>
      <c r="CP52" s="55">
        <f t="shared" si="99"/>
        <v>3.1291885791488356</v>
      </c>
      <c r="CQ52" s="55">
        <f t="shared" si="99"/>
        <v>3.1291885791488356</v>
      </c>
      <c r="CR52" s="55">
        <f t="shared" si="100"/>
        <v>3.1291885791488356</v>
      </c>
      <c r="CS52" s="55">
        <f t="shared" si="100"/>
        <v>3.1291885791488356</v>
      </c>
      <c r="CT52" s="55">
        <f t="shared" si="101"/>
        <v>3.1291885791488356</v>
      </c>
      <c r="CU52" s="55">
        <f t="shared" si="101"/>
        <v>3.1291885791488356</v>
      </c>
      <c r="CV52" s="55">
        <f t="shared" si="102"/>
        <v>3.1291885791488356</v>
      </c>
      <c r="CW52" s="55">
        <f t="shared" si="102"/>
        <v>3.1291885791488356</v>
      </c>
      <c r="CX52" s="55">
        <f t="shared" si="103"/>
        <v>3.1291885791488356</v>
      </c>
      <c r="CY52" s="55">
        <f t="shared" si="103"/>
        <v>3.1291885791488356</v>
      </c>
      <c r="CZ52" s="55">
        <f t="shared" si="103"/>
        <v>3.1291885791488356</v>
      </c>
      <c r="DA52" s="55">
        <f t="shared" si="103"/>
        <v>3.1291885791488356</v>
      </c>
      <c r="DB52" s="55">
        <f t="shared" si="103"/>
        <v>3.1291885791488356</v>
      </c>
      <c r="DC52" s="55">
        <f t="shared" si="104"/>
        <v>3.1291885791488356</v>
      </c>
      <c r="DD52" s="55">
        <f t="shared" si="104"/>
        <v>3.1291885791488356</v>
      </c>
      <c r="DE52" s="55">
        <f t="shared" si="105"/>
        <v>3.1291885791488356</v>
      </c>
      <c r="DF52" s="55">
        <f t="shared" si="106"/>
        <v>3.1291885791488356</v>
      </c>
      <c r="DG52" s="55">
        <f t="shared" si="107"/>
        <v>3.1291885791488356</v>
      </c>
      <c r="DH52" s="55">
        <f t="shared" si="107"/>
        <v>3.1291885791488356</v>
      </c>
      <c r="DI52" s="55">
        <f t="shared" si="107"/>
        <v>3.1291885791488356</v>
      </c>
      <c r="DJ52" s="55">
        <f t="shared" si="107"/>
        <v>3.1291885791488356</v>
      </c>
      <c r="DK52" s="55">
        <f t="shared" si="107"/>
        <v>3.1291885791488356</v>
      </c>
      <c r="DL52" s="55">
        <f t="shared" si="107"/>
        <v>3.1291885791488356</v>
      </c>
      <c r="DM52" s="55">
        <f t="shared" si="107"/>
        <v>3.1291885791488356</v>
      </c>
      <c r="DN52" s="55">
        <f t="shared" si="107"/>
        <v>3.1291885791488356</v>
      </c>
      <c r="DO52" s="55">
        <f t="shared" si="108"/>
        <v>3.1291885791488356</v>
      </c>
      <c r="DP52" s="55">
        <f t="shared" si="109"/>
        <v>3.1291885791488356</v>
      </c>
      <c r="DQ52" s="55">
        <f t="shared" si="109"/>
        <v>3.1291885791488356</v>
      </c>
      <c r="DR52" s="55">
        <f t="shared" si="109"/>
        <v>3.1291885791488356</v>
      </c>
      <c r="DS52" s="55">
        <f t="shared" si="109"/>
        <v>3.1291885791488356</v>
      </c>
      <c r="DT52" s="55">
        <f t="shared" si="109"/>
        <v>3.1291885791488356</v>
      </c>
      <c r="DU52" s="55">
        <f t="shared" si="109"/>
        <v>3.1291885791488356</v>
      </c>
      <c r="DV52" s="55">
        <f t="shared" si="109"/>
        <v>3.1291885791488356</v>
      </c>
      <c r="DW52" s="55">
        <f t="shared" si="109"/>
        <v>3.1291885791488356</v>
      </c>
    </row>
    <row r="53" spans="1:127" ht="37.5" customHeight="1" x14ac:dyDescent="0.2">
      <c r="A53" s="19"/>
      <c r="B53" s="37" t="s">
        <v>108</v>
      </c>
      <c r="C53" s="492"/>
      <c r="D53" s="493"/>
      <c r="E53" s="493"/>
      <c r="F53" s="39"/>
      <c r="G53" s="38">
        <f>EXP(G30/(2*G36)*(1-G52))</f>
        <v>0.34486774282699112</v>
      </c>
      <c r="I53" s="71">
        <f>J53</f>
        <v>0.14872983922882022</v>
      </c>
      <c r="J53" s="38">
        <f>EXP(J30/(2*J36)*(1-J52))</f>
        <v>0.14872983922882022</v>
      </c>
      <c r="K53" s="38">
        <f t="shared" ref="K53:T53" si="111">EXP(K30/(2*K36)*(1-K52))</f>
        <v>0</v>
      </c>
      <c r="L53" s="38">
        <f t="shared" si="111"/>
        <v>0</v>
      </c>
      <c r="M53" s="38">
        <f t="shared" si="111"/>
        <v>0</v>
      </c>
      <c r="N53" s="38">
        <f t="shared" si="111"/>
        <v>0</v>
      </c>
      <c r="O53" s="38">
        <f t="shared" si="111"/>
        <v>0</v>
      </c>
      <c r="P53" s="38">
        <f t="shared" si="111"/>
        <v>0</v>
      </c>
      <c r="Q53" s="38">
        <f t="shared" si="111"/>
        <v>0</v>
      </c>
      <c r="R53" s="38">
        <f t="shared" si="111"/>
        <v>0</v>
      </c>
      <c r="S53" s="38">
        <f t="shared" si="111"/>
        <v>0</v>
      </c>
      <c r="T53" s="38">
        <f t="shared" si="111"/>
        <v>0</v>
      </c>
      <c r="U53" s="38">
        <f>EXP(U30/(2*U36)*(1-U52))</f>
        <v>5.8244840083951183E-47</v>
      </c>
      <c r="V53" s="38">
        <f>EXP(V30/(2*V36)*(1-V52))</f>
        <v>3.3924613964050466E-93</v>
      </c>
      <c r="W53" s="38">
        <f t="shared" ref="W53:CH53" si="112">EXP(W30/(2*W36)*(1-W52))</f>
        <v>1.975933715245897E-139</v>
      </c>
      <c r="X53" s="38">
        <f t="shared" si="112"/>
        <v>1.150879432609848E-185</v>
      </c>
      <c r="Y53" s="38">
        <f t="shared" si="112"/>
        <v>6.7032788508269068E-232</v>
      </c>
      <c r="Z53" s="38">
        <f t="shared" si="112"/>
        <v>3.9043140470454529E-278</v>
      </c>
      <c r="AA53" s="38">
        <f t="shared" si="112"/>
        <v>0</v>
      </c>
      <c r="AB53" s="38">
        <f t="shared" si="112"/>
        <v>0</v>
      </c>
      <c r="AC53" s="38">
        <f t="shared" si="112"/>
        <v>0</v>
      </c>
      <c r="AD53" s="38">
        <f t="shared" si="112"/>
        <v>2.3797193706175665E-5</v>
      </c>
      <c r="AE53" s="38">
        <f t="shared" si="112"/>
        <v>5.6630642828924667E-10</v>
      </c>
      <c r="AF53" s="38">
        <f t="shared" si="112"/>
        <v>1.3476503771051633E-14</v>
      </c>
      <c r="AG53" s="38">
        <f t="shared" si="112"/>
        <v>3.207029707217237E-19</v>
      </c>
      <c r="AH53" s="38">
        <f t="shared" si="112"/>
        <v>7.6318307164107868E-24</v>
      </c>
      <c r="AI53" s="38">
        <f t="shared" si="112"/>
        <v>1.816161538911689E-28</v>
      </c>
      <c r="AJ53" s="38">
        <f t="shared" si="112"/>
        <v>4.3219547943187556E-33</v>
      </c>
      <c r="AK53" s="38">
        <f t="shared" si="112"/>
        <v>1.0285039542973875E-37</v>
      </c>
      <c r="AL53" s="38">
        <f t="shared" si="112"/>
        <v>2.4475507827982401E-42</v>
      </c>
      <c r="AM53" s="38">
        <f t="shared" si="112"/>
        <v>5.8244840083951183E-47</v>
      </c>
      <c r="AN53" s="38">
        <f t="shared" si="112"/>
        <v>2.3797193706175665E-5</v>
      </c>
      <c r="AO53" s="38">
        <f t="shared" si="112"/>
        <v>6.900382596267906E-5</v>
      </c>
      <c r="AP53" s="38">
        <f t="shared" si="112"/>
        <v>2.0008779422810787E-4</v>
      </c>
      <c r="AQ53" s="38">
        <f t="shared" si="112"/>
        <v>5.8018703804514789E-4</v>
      </c>
      <c r="AR53" s="38">
        <f t="shared" si="112"/>
        <v>1.682346494018749E-3</v>
      </c>
      <c r="AS53" s="38">
        <f t="shared" si="112"/>
        <v>4.8782367415056505E-3</v>
      </c>
      <c r="AT53" s="38">
        <f t="shared" si="112"/>
        <v>1.4145239277866878E-2</v>
      </c>
      <c r="AU53" s="38">
        <f t="shared" si="112"/>
        <v>4.101641737181283E-2</v>
      </c>
      <c r="AV53" s="38">
        <f t="shared" si="112"/>
        <v>0.1189337600425837</v>
      </c>
      <c r="AW53" s="38">
        <f t="shared" si="112"/>
        <v>0.34486774282699112</v>
      </c>
      <c r="AX53" s="38">
        <f t="shared" si="112"/>
        <v>0.1189337600425837</v>
      </c>
      <c r="AY53" s="38">
        <f t="shared" si="112"/>
        <v>0.13229392196933948</v>
      </c>
      <c r="AZ53" s="38">
        <f t="shared" si="112"/>
        <v>0.14715486825408761</v>
      </c>
      <c r="BA53" s="38">
        <f t="shared" si="112"/>
        <v>0.16368518620149886</v>
      </c>
      <c r="BB53" s="38">
        <f t="shared" si="112"/>
        <v>0.18207240099972091</v>
      </c>
      <c r="BC53" s="38">
        <f t="shared" si="112"/>
        <v>0.20252510306579979</v>
      </c>
      <c r="BD53" s="38">
        <f t="shared" si="112"/>
        <v>0.22527531436176149</v>
      </c>
      <c r="BE53" s="38">
        <f t="shared" si="112"/>
        <v>0.25058112052559856</v>
      </c>
      <c r="BF53" s="38">
        <f t="shared" si="112"/>
        <v>0.27872959867689245</v>
      </c>
      <c r="BG53" s="38">
        <f t="shared" si="112"/>
        <v>0.31004007411103002</v>
      </c>
      <c r="BH53" s="38">
        <f t="shared" si="112"/>
        <v>0.34486774282699112</v>
      </c>
      <c r="BI53" s="38">
        <f t="shared" si="112"/>
        <v>0.13952668081128672</v>
      </c>
      <c r="BJ53" s="38">
        <f t="shared" si="112"/>
        <v>0.14102000872551598</v>
      </c>
      <c r="BK53" s="38">
        <f t="shared" si="112"/>
        <v>0.1425293194485274</v>
      </c>
      <c r="BL53" s="38">
        <f t="shared" si="112"/>
        <v>0.14405478404132779</v>
      </c>
      <c r="BM53" s="38">
        <f t="shared" si="112"/>
        <v>0.14559657539575799</v>
      </c>
      <c r="BN53" s="38">
        <f t="shared" si="112"/>
        <v>0.14715486825408761</v>
      </c>
      <c r="BO53" s="38">
        <f t="shared" si="112"/>
        <v>0.14872983922882022</v>
      </c>
      <c r="BP53" s="38">
        <f t="shared" si="112"/>
        <v>0.15032166682270975</v>
      </c>
      <c r="BQ53" s="38">
        <f t="shared" si="112"/>
        <v>0.15193053144899177</v>
      </c>
      <c r="BR53" s="38">
        <f t="shared" si="112"/>
        <v>0.1535566154518308</v>
      </c>
      <c r="BS53" s="38">
        <f t="shared" si="112"/>
        <v>0.15520010312698687</v>
      </c>
      <c r="BT53" s="38">
        <f t="shared" si="112"/>
        <v>0.15686118074270294</v>
      </c>
      <c r="BU53" s="38">
        <f t="shared" si="112"/>
        <v>0.15854003656081603</v>
      </c>
      <c r="BV53" s="38">
        <f t="shared" si="112"/>
        <v>0.16023686085809438</v>
      </c>
      <c r="BW53" s="38">
        <f t="shared" si="112"/>
        <v>0.16195184594780276</v>
      </c>
      <c r="BX53" s="38">
        <f t="shared" si="112"/>
        <v>0.16368518620149886</v>
      </c>
      <c r="BY53" s="38">
        <f t="shared" si="112"/>
        <v>0.16543707807106259</v>
      </c>
      <c r="BZ53" s="38">
        <f t="shared" si="112"/>
        <v>0.16720772011096163</v>
      </c>
      <c r="CA53" s="38">
        <f t="shared" si="112"/>
        <v>0.16899731300075488</v>
      </c>
      <c r="CB53" s="38">
        <f t="shared" si="112"/>
        <v>0.1708060595678369</v>
      </c>
      <c r="CC53" s="38">
        <f t="shared" si="112"/>
        <v>0.17263416481042593</v>
      </c>
      <c r="CD53" s="38">
        <f t="shared" si="112"/>
        <v>0.14872983922882022</v>
      </c>
      <c r="CE53" s="38">
        <f t="shared" si="112"/>
        <v>0.98941052459345757</v>
      </c>
      <c r="CF53" s="38">
        <f t="shared" si="112"/>
        <v>0.97373619676100953</v>
      </c>
      <c r="CG53" s="38">
        <f t="shared" si="112"/>
        <v>0.94816218088259563</v>
      </c>
      <c r="CH53" s="38">
        <f t="shared" si="112"/>
        <v>0.89901152125603989</v>
      </c>
      <c r="CI53" s="38">
        <f t="shared" ref="CI53:DW53" si="113">EXP(CI30/(2*CI36)*(1-CI52))</f>
        <v>0.85240872463270678</v>
      </c>
      <c r="CJ53" s="38">
        <f t="shared" si="113"/>
        <v>0.8082217153510991</v>
      </c>
      <c r="CK53" s="38">
        <f t="shared" si="113"/>
        <v>0.76632526426397052</v>
      </c>
      <c r="CL53" s="38">
        <f t="shared" si="113"/>
        <v>0.58725441064924422</v>
      </c>
      <c r="CM53" s="38">
        <f t="shared" si="113"/>
        <v>0.45002789143096428</v>
      </c>
      <c r="CN53" s="38">
        <f t="shared" si="113"/>
        <v>0.34486774282699112</v>
      </c>
      <c r="CO53" s="38">
        <f t="shared" si="113"/>
        <v>0.264280864158013</v>
      </c>
      <c r="CP53" s="38">
        <f t="shared" si="113"/>
        <v>0.20252510306579979</v>
      </c>
      <c r="CQ53" s="38">
        <f t="shared" si="113"/>
        <v>0.15520010312698687</v>
      </c>
      <c r="CR53" s="38">
        <f t="shared" si="113"/>
        <v>0.1189337600425837</v>
      </c>
      <c r="CS53" s="38">
        <f t="shared" si="113"/>
        <v>9.1141945094540613E-2</v>
      </c>
      <c r="CT53" s="38">
        <f t="shared" si="113"/>
        <v>6.9844375160106137E-2</v>
      </c>
      <c r="CU53" s="38">
        <f t="shared" si="113"/>
        <v>5.3523509251920211E-2</v>
      </c>
      <c r="CV53" s="38">
        <f t="shared" si="113"/>
        <v>4.101641737181283E-2</v>
      </c>
      <c r="CW53" s="38">
        <f t="shared" si="113"/>
        <v>3.1431916881615778E-2</v>
      </c>
      <c r="CX53" s="38">
        <f t="shared" si="113"/>
        <v>2.4087072010627358E-2</v>
      </c>
      <c r="CY53" s="38">
        <f t="shared" si="113"/>
        <v>1.8458531823889297E-2</v>
      </c>
      <c r="CZ53" s="38">
        <f t="shared" si="113"/>
        <v>1.4145239277866878E-2</v>
      </c>
      <c r="DA53" s="38">
        <f t="shared" si="113"/>
        <v>1.0839854227688427E-2</v>
      </c>
      <c r="DB53" s="38">
        <f t="shared" si="113"/>
        <v>8.3068541556162549E-3</v>
      </c>
      <c r="DC53" s="38">
        <f t="shared" si="113"/>
        <v>6.3657522060048865E-3</v>
      </c>
      <c r="DD53" s="38">
        <f t="shared" si="113"/>
        <v>4.8782367415056505E-3</v>
      </c>
      <c r="DE53" s="38">
        <f t="shared" si="113"/>
        <v>0.1189337600425837</v>
      </c>
      <c r="DF53" s="38">
        <f t="shared" si="113"/>
        <v>0.1189337600425837</v>
      </c>
      <c r="DG53" s="38">
        <f t="shared" si="113"/>
        <v>0.1189337600425837</v>
      </c>
      <c r="DH53" s="38">
        <f t="shared" si="113"/>
        <v>0.1189337600425837</v>
      </c>
      <c r="DI53" s="38">
        <f t="shared" si="113"/>
        <v>0.1189337600425837</v>
      </c>
      <c r="DJ53" s="38">
        <f t="shared" si="113"/>
        <v>0.1189337600425837</v>
      </c>
      <c r="DK53" s="38">
        <f t="shared" si="113"/>
        <v>0.1189337600425837</v>
      </c>
      <c r="DL53" s="38">
        <f t="shared" si="113"/>
        <v>0.1189337600425837</v>
      </c>
      <c r="DM53" s="38">
        <f t="shared" si="113"/>
        <v>0.1189337600425837</v>
      </c>
      <c r="DN53" s="38">
        <f t="shared" si="113"/>
        <v>0.1189337600425837</v>
      </c>
      <c r="DO53" s="38">
        <f t="shared" si="113"/>
        <v>0.1189337600425837</v>
      </c>
      <c r="DP53" s="38">
        <f t="shared" si="113"/>
        <v>0.1189337600425837</v>
      </c>
      <c r="DQ53" s="38">
        <f t="shared" si="113"/>
        <v>0.1189337600425837</v>
      </c>
      <c r="DR53" s="38">
        <f t="shared" si="113"/>
        <v>0.1189337600425837</v>
      </c>
      <c r="DS53" s="38">
        <f t="shared" si="113"/>
        <v>0.1189337600425837</v>
      </c>
      <c r="DT53" s="38">
        <f t="shared" si="113"/>
        <v>0.1189337600425837</v>
      </c>
      <c r="DU53" s="38">
        <f t="shared" si="113"/>
        <v>0.1189337600425837</v>
      </c>
      <c r="DV53" s="38">
        <f t="shared" si="113"/>
        <v>0.1189337600425837</v>
      </c>
      <c r="DW53" s="38">
        <f t="shared" si="113"/>
        <v>0.1189337600425837</v>
      </c>
    </row>
    <row r="54" spans="1:127" ht="37.5" customHeight="1" x14ac:dyDescent="0.2">
      <c r="A54" s="19"/>
      <c r="B54" s="37" t="s">
        <v>109</v>
      </c>
      <c r="C54" s="492"/>
      <c r="D54" s="493"/>
      <c r="E54" s="493"/>
      <c r="F54" s="291"/>
      <c r="G54" s="40">
        <f>IF(G30-G48*G33/G50*G52&lt;=0,2-ERFC((-G30+G48*G33/G50*G52)/(2*SQRT(G36*G48*G33/G50))),ERFC((G30-G48*G33/G50*G52)/(2*SQRT(G36*G48*G33/G50))))</f>
        <v>1.9999999999988811</v>
      </c>
      <c r="I54" s="71">
        <f>J54/2</f>
        <v>0.99999999999812594</v>
      </c>
      <c r="J54" s="48">
        <f>IF(J30-J48*J33/J50*J52&lt;=0,2-ERFC((-J30+J48*J33/J50*J52)/(2*SQRT(J36*J48*J33/J50))),ERFC((J30-J48*J33/J50*J52)/(2*SQRT(J36*J48*J33/J50))))</f>
        <v>1.9999999999962519</v>
      </c>
      <c r="K54" s="48">
        <f t="shared" ref="K54:T54" si="114">IF(K30-K48*K33/K50*K52&lt;=0,2-ERFC((-K30+K48*K33/K50*K52)/(2*SQRT(K36*K48*K33/K50))),ERFC((K30-K48*K33/K50*K52)/(2*SQRT(K36*K48*K33/K50))))</f>
        <v>0</v>
      </c>
      <c r="L54" s="48">
        <f t="shared" si="114"/>
        <v>0</v>
      </c>
      <c r="M54" s="48">
        <f t="shared" si="114"/>
        <v>0</v>
      </c>
      <c r="N54" s="48">
        <f t="shared" si="114"/>
        <v>0</v>
      </c>
      <c r="O54" s="48">
        <f t="shared" si="114"/>
        <v>0</v>
      </c>
      <c r="P54" s="48">
        <f t="shared" si="114"/>
        <v>0</v>
      </c>
      <c r="Q54" s="48">
        <f t="shared" si="114"/>
        <v>0</v>
      </c>
      <c r="R54" s="48">
        <f t="shared" si="114"/>
        <v>0</v>
      </c>
      <c r="S54" s="48">
        <f t="shared" si="114"/>
        <v>0</v>
      </c>
      <c r="T54" s="48">
        <f t="shared" si="114"/>
        <v>0</v>
      </c>
      <c r="U54" s="48">
        <f>IF(U30-U48*U33/U50*U52&lt;=0,2-ERFC((-U30+U48*U33/U50*U52)/(2*SQRT(U36*U48*U33/U50))),ERFC((U30-U48*U33/U50*U52)/(2*SQRT(U36*U48*U33/U50))))</f>
        <v>1.1617642052304894E-44</v>
      </c>
      <c r="V54" s="48">
        <f>IF(V30-V48*V33/V50*V52&lt;=0,2-ERFC((-V30+V48*V33/V50*V52)/(2*SQRT(V36*V48*V33/V50))),ERFC((V30-V48*V33/V50*V52)/(2*SQRT(V36*V48*V33/V50))))</f>
        <v>4.8940332365219628E-274</v>
      </c>
      <c r="W54" s="48">
        <f t="shared" ref="W54:CH54" si="115">IF(W30-W48*W33/W50*W52&lt;=0,2-ERFC((-W30+W48*W33/W50*W52)/(2*SQRT(W36*W48*W33/W50))),ERFC((W30-W48*W33/W50*W52)/(2*SQRT(W36*W48*W33/W50))))</f>
        <v>0</v>
      </c>
      <c r="X54" s="48">
        <f t="shared" si="115"/>
        <v>0</v>
      </c>
      <c r="Y54" s="48">
        <f t="shared" si="115"/>
        <v>0</v>
      </c>
      <c r="Z54" s="48">
        <f t="shared" si="115"/>
        <v>0</v>
      </c>
      <c r="AA54" s="48">
        <f t="shared" si="115"/>
        <v>0</v>
      </c>
      <c r="AB54" s="48">
        <f t="shared" si="115"/>
        <v>0</v>
      </c>
      <c r="AC54" s="48">
        <f t="shared" si="115"/>
        <v>0</v>
      </c>
      <c r="AD54" s="48">
        <f t="shared" si="115"/>
        <v>1.9999997937116223</v>
      </c>
      <c r="AE54" s="48">
        <f t="shared" si="115"/>
        <v>1.9977765631832853</v>
      </c>
      <c r="AF54" s="48">
        <f t="shared" si="115"/>
        <v>1.644358207801341</v>
      </c>
      <c r="AG54" s="48">
        <f t="shared" si="115"/>
        <v>0.22580427741986717</v>
      </c>
      <c r="AH54" s="48">
        <f t="shared" si="115"/>
        <v>8.1934066558038681E-4</v>
      </c>
      <c r="AI54" s="48">
        <f t="shared" si="115"/>
        <v>4.2265062270864078E-8</v>
      </c>
      <c r="AJ54" s="48">
        <f t="shared" si="115"/>
        <v>2.6154529695439064E-14</v>
      </c>
      <c r="AK54" s="48">
        <f t="shared" si="115"/>
        <v>1.8266951226507371E-22</v>
      </c>
      <c r="AL54" s="48">
        <f t="shared" si="115"/>
        <v>1.4006072479586497E-32</v>
      </c>
      <c r="AM54" s="48">
        <f t="shared" si="115"/>
        <v>1.1617642052304894E-44</v>
      </c>
      <c r="AN54" s="48">
        <f t="shared" si="115"/>
        <v>1.9999997937116223</v>
      </c>
      <c r="AO54" s="48">
        <f t="shared" si="115"/>
        <v>1.9999999359372469</v>
      </c>
      <c r="AP54" s="48">
        <f t="shared" si="115"/>
        <v>1.9999999809669033</v>
      </c>
      <c r="AQ54" s="48">
        <f t="shared" si="115"/>
        <v>1.9999999945905877</v>
      </c>
      <c r="AR54" s="48">
        <f t="shared" si="115"/>
        <v>1.9999999985294004</v>
      </c>
      <c r="AS54" s="48">
        <f t="shared" si="115"/>
        <v>1.9999999996176048</v>
      </c>
      <c r="AT54" s="48">
        <f t="shared" si="115"/>
        <v>1.999999999904901</v>
      </c>
      <c r="AU54" s="48">
        <f t="shared" si="115"/>
        <v>1.9999999999773816</v>
      </c>
      <c r="AV54" s="48">
        <f t="shared" si="115"/>
        <v>1.9999999999948554</v>
      </c>
      <c r="AW54" s="48">
        <f t="shared" si="115"/>
        <v>1.9999999999988811</v>
      </c>
      <c r="AX54" s="48">
        <f t="shared" si="115"/>
        <v>1.9999999999948554</v>
      </c>
      <c r="AY54" s="48">
        <f t="shared" si="115"/>
        <v>1.9999999999955744</v>
      </c>
      <c r="AZ54" s="48">
        <f t="shared" si="115"/>
        <v>1.9999999999961946</v>
      </c>
      <c r="BA54" s="48">
        <f t="shared" si="115"/>
        <v>1.9999999999967295</v>
      </c>
      <c r="BB54" s="48">
        <f t="shared" si="115"/>
        <v>1.9999999999971902</v>
      </c>
      <c r="BC54" s="48">
        <f t="shared" si="115"/>
        <v>1.9999999999975873</v>
      </c>
      <c r="BD54" s="48">
        <f t="shared" si="115"/>
        <v>1.9999999999979292</v>
      </c>
      <c r="BE54" s="48">
        <f t="shared" si="115"/>
        <v>1.9999999999982234</v>
      </c>
      <c r="BF54" s="48">
        <f t="shared" si="115"/>
        <v>1.9999999999984763</v>
      </c>
      <c r="BG54" s="48">
        <f t="shared" si="115"/>
        <v>1.9999999999986939</v>
      </c>
      <c r="BH54" s="48">
        <f t="shared" si="115"/>
        <v>1.9999999999988811</v>
      </c>
      <c r="BI54" s="48">
        <f t="shared" si="115"/>
        <v>1.9999999999958962</v>
      </c>
      <c r="BJ54" s="48">
        <f t="shared" si="115"/>
        <v>1.9999999999959577</v>
      </c>
      <c r="BK54" s="48">
        <f t="shared" si="115"/>
        <v>1.9999999999960181</v>
      </c>
      <c r="BL54" s="48">
        <f t="shared" si="115"/>
        <v>1.9999999999960778</v>
      </c>
      <c r="BM54" s="48">
        <f t="shared" si="115"/>
        <v>1.9999999999961366</v>
      </c>
      <c r="BN54" s="48">
        <f t="shared" si="115"/>
        <v>1.9999999999961946</v>
      </c>
      <c r="BO54" s="48">
        <f t="shared" si="115"/>
        <v>1.9999999999962519</v>
      </c>
      <c r="BP54" s="48">
        <f t="shared" si="115"/>
        <v>1.9999999999963081</v>
      </c>
      <c r="BQ54" s="48">
        <f t="shared" si="115"/>
        <v>1.9999999999963636</v>
      </c>
      <c r="BR54" s="48">
        <f t="shared" si="115"/>
        <v>1.9999999999964182</v>
      </c>
      <c r="BS54" s="48">
        <f t="shared" si="115"/>
        <v>1.9999999999964719</v>
      </c>
      <c r="BT54" s="48">
        <f t="shared" si="115"/>
        <v>1.999999999996525</v>
      </c>
      <c r="BU54" s="48">
        <f t="shared" si="115"/>
        <v>1.9999999999965772</v>
      </c>
      <c r="BV54" s="48">
        <f t="shared" si="115"/>
        <v>1.9999999999966287</v>
      </c>
      <c r="BW54" s="48">
        <f t="shared" si="115"/>
        <v>1.9999999999966795</v>
      </c>
      <c r="BX54" s="48">
        <f t="shared" si="115"/>
        <v>1.9999999999967295</v>
      </c>
      <c r="BY54" s="48">
        <f t="shared" si="115"/>
        <v>1.9999999999967786</v>
      </c>
      <c r="BZ54" s="48">
        <f t="shared" si="115"/>
        <v>1.9999999999968272</v>
      </c>
      <c r="CA54" s="48">
        <f t="shared" si="115"/>
        <v>1.9999999999968749</v>
      </c>
      <c r="CB54" s="48">
        <f t="shared" si="115"/>
        <v>1.999999999996922</v>
      </c>
      <c r="CC54" s="48">
        <f t="shared" si="115"/>
        <v>1.9999999999969684</v>
      </c>
      <c r="CD54" s="48">
        <f t="shared" si="115"/>
        <v>1.9999999999962519</v>
      </c>
      <c r="CE54" s="48">
        <f t="shared" si="115"/>
        <v>1.9999999999997635</v>
      </c>
      <c r="CF54" s="48">
        <f t="shared" si="115"/>
        <v>1.9999999999997577</v>
      </c>
      <c r="CG54" s="48">
        <f t="shared" si="115"/>
        <v>1.999999999999748</v>
      </c>
      <c r="CH54" s="48">
        <f t="shared" si="115"/>
        <v>1.9999999999997271</v>
      </c>
      <c r="CI54" s="48">
        <f t="shared" ref="CI54:DW54" si="116">IF(CI30-CI48*CI33/CI50*CI52&lt;=0,2-ERFC((-CI30+CI48*CI33/CI50*CI52)/(2*SQRT(CI36*CI48*CI33/CI50))),ERFC((CI30-CI48*CI33/CI50*CI52)/(2*SQRT(CI36*CI48*CI33/CI50))))</f>
        <v>1.9999999999997047</v>
      </c>
      <c r="CJ54" s="48">
        <f t="shared" si="116"/>
        <v>1.9999999999996803</v>
      </c>
      <c r="CK54" s="48">
        <f t="shared" si="116"/>
        <v>1.9999999999996541</v>
      </c>
      <c r="CL54" s="48">
        <f t="shared" si="116"/>
        <v>1.9999999999994869</v>
      </c>
      <c r="CM54" s="48">
        <f t="shared" si="116"/>
        <v>1.9999999999992413</v>
      </c>
      <c r="CN54" s="48">
        <f t="shared" si="116"/>
        <v>1.9999999999988811</v>
      </c>
      <c r="CO54" s="48">
        <f t="shared" si="116"/>
        <v>1.9999999999983546</v>
      </c>
      <c r="CP54" s="48">
        <f t="shared" si="116"/>
        <v>1.9999999999975873</v>
      </c>
      <c r="CQ54" s="48">
        <f t="shared" si="116"/>
        <v>1.9999999999964719</v>
      </c>
      <c r="CR54" s="48">
        <f t="shared" si="116"/>
        <v>1.9999999999948554</v>
      </c>
      <c r="CS54" s="48">
        <f t="shared" si="116"/>
        <v>1.9999999999925193</v>
      </c>
      <c r="CT54" s="48">
        <f t="shared" si="116"/>
        <v>1.9999999999891525</v>
      </c>
      <c r="CU54" s="48">
        <f t="shared" si="116"/>
        <v>1.9999999999843143</v>
      </c>
      <c r="CV54" s="48">
        <f t="shared" si="116"/>
        <v>1.9999999999773816</v>
      </c>
      <c r="CW54" s="48">
        <f t="shared" si="116"/>
        <v>1.9999999999674758</v>
      </c>
      <c r="CX54" s="48">
        <f t="shared" si="116"/>
        <v>1.9999999999533618</v>
      </c>
      <c r="CY54" s="48">
        <f t="shared" si="116"/>
        <v>1.9999999999333093</v>
      </c>
      <c r="CZ54" s="48">
        <f t="shared" si="116"/>
        <v>1.999999999904901</v>
      </c>
      <c r="DA54" s="48">
        <f t="shared" si="116"/>
        <v>1.9999999998647691</v>
      </c>
      <c r="DB54" s="48">
        <f t="shared" si="116"/>
        <v>1.9999999998082367</v>
      </c>
      <c r="DC54" s="48">
        <f t="shared" si="116"/>
        <v>1.9999999997288287</v>
      </c>
      <c r="DD54" s="48">
        <f t="shared" si="116"/>
        <v>1.9999999996176048</v>
      </c>
      <c r="DE54" s="48">
        <f t="shared" si="116"/>
        <v>4.7384086702891751E-2</v>
      </c>
      <c r="DF54" s="48">
        <f t="shared" si="116"/>
        <v>0.78651331915274947</v>
      </c>
      <c r="DG54" s="48">
        <f t="shared" si="116"/>
        <v>1.6665694818733399</v>
      </c>
      <c r="DH54" s="48">
        <f t="shared" si="116"/>
        <v>1.9798014746573895</v>
      </c>
      <c r="DI54" s="48">
        <f t="shared" si="116"/>
        <v>1.9987811234505568</v>
      </c>
      <c r="DJ54" s="48">
        <f t="shared" si="116"/>
        <v>1.9999249985548297</v>
      </c>
      <c r="DK54" s="48">
        <f t="shared" si="116"/>
        <v>1.9999953099136643</v>
      </c>
      <c r="DL54" s="48">
        <f t="shared" si="116"/>
        <v>1.9999997031051726</v>
      </c>
      <c r="DM54" s="48">
        <f t="shared" si="116"/>
        <v>1.9999999987788353</v>
      </c>
      <c r="DN54" s="48">
        <f t="shared" si="116"/>
        <v>1.9999999999948554</v>
      </c>
      <c r="DO54" s="48">
        <f t="shared" si="116"/>
        <v>1.9999999999999944</v>
      </c>
      <c r="DP54" s="48">
        <f t="shared" si="116"/>
        <v>2</v>
      </c>
      <c r="DQ54" s="48">
        <f t="shared" si="116"/>
        <v>2</v>
      </c>
      <c r="DR54" s="48">
        <f t="shared" si="116"/>
        <v>2</v>
      </c>
      <c r="DS54" s="48">
        <f t="shared" si="116"/>
        <v>2</v>
      </c>
      <c r="DT54" s="48">
        <f t="shared" si="116"/>
        <v>2</v>
      </c>
      <c r="DU54" s="48">
        <f t="shared" si="116"/>
        <v>2</v>
      </c>
      <c r="DV54" s="48">
        <f t="shared" si="116"/>
        <v>2</v>
      </c>
      <c r="DW54" s="48">
        <f t="shared" si="116"/>
        <v>2</v>
      </c>
    </row>
    <row r="55" spans="1:127" ht="37.5" customHeight="1" x14ac:dyDescent="0.2">
      <c r="A55" s="19"/>
      <c r="B55" s="37" t="s">
        <v>110</v>
      </c>
      <c r="C55" s="492"/>
      <c r="D55" s="493"/>
      <c r="E55" s="493"/>
      <c r="F55" s="39"/>
      <c r="G55" s="38">
        <f>ERF((G34)/(4*(G37*G30)^0.5))</f>
        <v>8.9020707489366038E-2</v>
      </c>
      <c r="H55" s="41"/>
      <c r="I55" s="71">
        <f>J55</f>
        <v>6.6598327686840444E-2</v>
      </c>
      <c r="J55" s="38">
        <f>ERF((J34)/(4*(J37*J30)^0.5))</f>
        <v>6.6598327686840444E-2</v>
      </c>
      <c r="K55" s="38">
        <f t="shared" ref="K55:T55" si="117">ERF((K34)/(4*(K37*K30)^0.5))</f>
        <v>2.8209420407749727E-3</v>
      </c>
      <c r="L55" s="38">
        <f t="shared" si="117"/>
        <v>1.9947093241847345E-3</v>
      </c>
      <c r="M55" s="38">
        <f t="shared" si="117"/>
        <v>1.6286739086527739E-3</v>
      </c>
      <c r="N55" s="38">
        <f t="shared" si="117"/>
        <v>1.4104732242478817E-3</v>
      </c>
      <c r="O55" s="38">
        <f t="shared" si="117"/>
        <v>1.2615657353576683E-3</v>
      </c>
      <c r="P55" s="38">
        <f t="shared" si="117"/>
        <v>1.1516467650270889E-3</v>
      </c>
      <c r="Q55" s="38">
        <f t="shared" si="117"/>
        <v>1.0662177757878872E-3</v>
      </c>
      <c r="R55" s="38">
        <f t="shared" si="117"/>
        <v>9.9735544127559561E-4</v>
      </c>
      <c r="S55" s="38">
        <f t="shared" si="117"/>
        <v>9.4031575491390488E-4</v>
      </c>
      <c r="T55" s="38">
        <f t="shared" si="117"/>
        <v>8.9206187223015831E-4</v>
      </c>
      <c r="U55" s="38">
        <f>ERF((U34)/(4*(U37*U30)^0.5))</f>
        <v>8.9204347379863245E-3</v>
      </c>
      <c r="V55" s="38">
        <f>ERF((V34)/(4*(V37*V30)^0.5))</f>
        <v>6.3077655990903016E-3</v>
      </c>
      <c r="W55" s="38">
        <f t="shared" ref="W55:CH55" si="118">ERF((W34)/(4*(W37*W30)^0.5))</f>
        <v>5.1502869277362476E-3</v>
      </c>
      <c r="X55" s="38">
        <f t="shared" si="118"/>
        <v>4.4602870597080591E-3</v>
      </c>
      <c r="Y55" s="38">
        <f t="shared" si="118"/>
        <v>3.9894061814816457E-3</v>
      </c>
      <c r="Z55" s="38">
        <f t="shared" si="118"/>
        <v>3.6418154567766483E-3</v>
      </c>
      <c r="AA55" s="38">
        <f t="shared" si="118"/>
        <v>3.3716676219956256E-3</v>
      </c>
      <c r="AB55" s="38">
        <f t="shared" si="118"/>
        <v>3.1539074392224384E-3</v>
      </c>
      <c r="AC55" s="38">
        <f t="shared" si="118"/>
        <v>2.9735333104073999E-3</v>
      </c>
      <c r="AD55" s="38">
        <f t="shared" si="118"/>
        <v>2.8203603304328015E-2</v>
      </c>
      <c r="AE55" s="38">
        <f t="shared" si="118"/>
        <v>1.9945036390476088E-2</v>
      </c>
      <c r="AF55" s="38">
        <f t="shared" si="118"/>
        <v>1.6285619443116406E-2</v>
      </c>
      <c r="AG55" s="38">
        <f t="shared" si="118"/>
        <v>1.410400500127445E-2</v>
      </c>
      <c r="AH55" s="38">
        <f t="shared" si="118"/>
        <v>1.2615136977203435E-2</v>
      </c>
      <c r="AI55" s="38">
        <f t="shared" si="118"/>
        <v>1.1516071784052565E-2</v>
      </c>
      <c r="AJ55" s="38">
        <f t="shared" si="118"/>
        <v>1.0661863612832372E-2</v>
      </c>
      <c r="AK55" s="38">
        <f t="shared" si="118"/>
        <v>9.9732972880759441E-3</v>
      </c>
      <c r="AL55" s="38">
        <f t="shared" si="118"/>
        <v>9.4029420645961714E-3</v>
      </c>
      <c r="AM55" s="38">
        <f t="shared" si="118"/>
        <v>8.9204347379863245E-3</v>
      </c>
      <c r="AN55" s="38">
        <f t="shared" si="118"/>
        <v>2.8203603304328015E-2</v>
      </c>
      <c r="AO55" s="38">
        <f t="shared" si="118"/>
        <v>2.9728520174748828E-2</v>
      </c>
      <c r="AP55" s="38">
        <f t="shared" si="118"/>
        <v>3.1530945127879552E-2</v>
      </c>
      <c r="AQ55" s="38">
        <f t="shared" si="118"/>
        <v>3.3706744499615533E-2</v>
      </c>
      <c r="AR55" s="38">
        <f t="shared" si="118"/>
        <v>3.6405639733927311E-2</v>
      </c>
      <c r="AS55" s="38">
        <f t="shared" si="118"/>
        <v>3.9877611676744924E-2</v>
      </c>
      <c r="AT55" s="38">
        <f t="shared" si="118"/>
        <v>4.4579883006436401E-2</v>
      </c>
      <c r="AU55" s="38">
        <f t="shared" si="118"/>
        <v>5.1467483149355737E-2</v>
      </c>
      <c r="AV55" s="38">
        <f t="shared" si="118"/>
        <v>6.3012668028519375E-2</v>
      </c>
      <c r="AW55" s="38">
        <f t="shared" si="118"/>
        <v>8.9020707489366038E-2</v>
      </c>
      <c r="AX55" s="38">
        <f t="shared" si="118"/>
        <v>6.3012668028519375E-2</v>
      </c>
      <c r="AY55" s="38">
        <f t="shared" si="118"/>
        <v>6.4646092044048045E-2</v>
      </c>
      <c r="AZ55" s="38">
        <f t="shared" si="118"/>
        <v>6.6413503705244611E-2</v>
      </c>
      <c r="BA55" s="38">
        <f t="shared" si="118"/>
        <v>6.8334283405141097E-2</v>
      </c>
      <c r="BB55" s="38">
        <f t="shared" si="118"/>
        <v>7.0431977722387087E-2</v>
      </c>
      <c r="BC55" s="38">
        <f t="shared" si="118"/>
        <v>7.27355264747679E-2</v>
      </c>
      <c r="BD55" s="38">
        <f t="shared" si="118"/>
        <v>7.5280962513230423E-2</v>
      </c>
      <c r="BE55" s="38">
        <f t="shared" si="118"/>
        <v>7.8113815767707387E-2</v>
      </c>
      <c r="BF55" s="38">
        <f t="shared" si="118"/>
        <v>8.1292594571711174E-2</v>
      </c>
      <c r="BG55" s="38">
        <f t="shared" si="118"/>
        <v>8.4893965579494302E-2</v>
      </c>
      <c r="BH55" s="38">
        <f t="shared" si="118"/>
        <v>8.9020707489366038E-2</v>
      </c>
      <c r="BI55" s="38">
        <f t="shared" si="118"/>
        <v>6.5511923908938091E-2</v>
      </c>
      <c r="BJ55" s="38">
        <f t="shared" si="118"/>
        <v>6.5689302546101586E-2</v>
      </c>
      <c r="BK55" s="38">
        <f t="shared" si="118"/>
        <v>6.5868129826118185E-2</v>
      </c>
      <c r="BL55" s="38">
        <f t="shared" si="118"/>
        <v>6.6048425575246178E-2</v>
      </c>
      <c r="BM55" s="38">
        <f t="shared" si="118"/>
        <v>6.6230210001716014E-2</v>
      </c>
      <c r="BN55" s="38">
        <f t="shared" si="118"/>
        <v>6.6413503705244611E-2</v>
      </c>
      <c r="BO55" s="38">
        <f t="shared" si="118"/>
        <v>6.6598327686840444E-2</v>
      </c>
      <c r="BP55" s="38">
        <f t="shared" si="118"/>
        <v>6.6784703358910721E-2</v>
      </c>
      <c r="BQ55" s="38">
        <f t="shared" si="118"/>
        <v>6.6972652555681411E-2</v>
      </c>
      <c r="BR55" s="38">
        <f t="shared" si="118"/>
        <v>6.716219754394151E-2</v>
      </c>
      <c r="BS55" s="38">
        <f t="shared" si="118"/>
        <v>6.7353361034124024E-2</v>
      </c>
      <c r="BT55" s="38">
        <f t="shared" si="118"/>
        <v>6.754616619173541E-2</v>
      </c>
      <c r="BU55" s="38">
        <f t="shared" si="118"/>
        <v>6.7740636649147506E-2</v>
      </c>
      <c r="BV55" s="38">
        <f t="shared" si="118"/>
        <v>6.7936796517764617E-2</v>
      </c>
      <c r="BW55" s="38">
        <f t="shared" si="118"/>
        <v>6.8134670400580688E-2</v>
      </c>
      <c r="BX55" s="38">
        <f t="shared" si="118"/>
        <v>6.8334283405141097E-2</v>
      </c>
      <c r="BY55" s="38">
        <f t="shared" si="118"/>
        <v>6.8535661156924541E-2</v>
      </c>
      <c r="BZ55" s="38">
        <f t="shared" si="118"/>
        <v>6.8738829813161359E-2</v>
      </c>
      <c r="CA55" s="38">
        <f t="shared" si="118"/>
        <v>6.8943816077105147E-2</v>
      </c>
      <c r="CB55" s="38">
        <f t="shared" si="118"/>
        <v>6.9150647212775265E-2</v>
      </c>
      <c r="CC55" s="38">
        <f t="shared" si="118"/>
        <v>6.9359351060188826E-2</v>
      </c>
      <c r="CD55" s="38">
        <f t="shared" si="118"/>
        <v>6.6598327686840444E-2</v>
      </c>
      <c r="CE55" s="38">
        <f t="shared" si="118"/>
        <v>0.73644752271702729</v>
      </c>
      <c r="CF55" s="38">
        <f t="shared" si="118"/>
        <v>0.52049987781304652</v>
      </c>
      <c r="CG55" s="38">
        <f t="shared" si="118"/>
        <v>0.38292492254802618</v>
      </c>
      <c r="CH55" s="38">
        <f t="shared" si="118"/>
        <v>0.27632639016823701</v>
      </c>
      <c r="CI55" s="38">
        <f t="shared" ref="CI55:DW55" si="119">ERF((CI34)/(4*(CI37*CI30)^0.5))</f>
        <v>0.22717000731555248</v>
      </c>
      <c r="CJ55" s="38">
        <f t="shared" si="119"/>
        <v>0.1974126513658474</v>
      </c>
      <c r="CK55" s="38">
        <f t="shared" si="119"/>
        <v>0.17693672624187853</v>
      </c>
      <c r="CL55" s="38">
        <f t="shared" si="119"/>
        <v>0.12563293883710816</v>
      </c>
      <c r="CM55" s="38">
        <f t="shared" si="119"/>
        <v>0.10272103873991698</v>
      </c>
      <c r="CN55" s="38">
        <f t="shared" si="119"/>
        <v>8.9020707489366038E-2</v>
      </c>
      <c r="CO55" s="38">
        <f t="shared" si="119"/>
        <v>7.9655674554057976E-2</v>
      </c>
      <c r="CP55" s="38">
        <f t="shared" si="119"/>
        <v>7.27355264747679E-2</v>
      </c>
      <c r="CQ55" s="38">
        <f t="shared" si="119"/>
        <v>6.7353361034124024E-2</v>
      </c>
      <c r="CR55" s="38">
        <f t="shared" si="119"/>
        <v>6.3012668028519375E-2</v>
      </c>
      <c r="CS55" s="38">
        <f t="shared" si="119"/>
        <v>5.941578417025168E-2</v>
      </c>
      <c r="CT55" s="38">
        <f t="shared" si="119"/>
        <v>5.6371977797016623E-2</v>
      </c>
      <c r="CU55" s="38">
        <f t="shared" si="119"/>
        <v>5.3752641336196755E-2</v>
      </c>
      <c r="CV55" s="38">
        <f t="shared" si="119"/>
        <v>5.1467483149355737E-2</v>
      </c>
      <c r="CW55" s="38">
        <f t="shared" si="119"/>
        <v>4.9450998478043143E-2</v>
      </c>
      <c r="CX55" s="38">
        <f t="shared" si="119"/>
        <v>4.7654355326340776E-2</v>
      </c>
      <c r="CY55" s="38">
        <f t="shared" si="119"/>
        <v>4.6040307227961409E-2</v>
      </c>
      <c r="CZ55" s="38">
        <f t="shared" si="119"/>
        <v>4.4579883006436401E-2</v>
      </c>
      <c r="DA55" s="38">
        <f t="shared" si="119"/>
        <v>4.3250163666262859E-2</v>
      </c>
      <c r="DB55" s="38">
        <f t="shared" si="119"/>
        <v>4.2032748194438148E-2</v>
      </c>
      <c r="DC55" s="38">
        <f t="shared" si="119"/>
        <v>4.0912669402606919E-2</v>
      </c>
      <c r="DD55" s="38">
        <f t="shared" si="119"/>
        <v>3.9877611676744924E-2</v>
      </c>
      <c r="DE55" s="38">
        <f t="shared" si="119"/>
        <v>6.3012668028519375E-2</v>
      </c>
      <c r="DF55" s="38">
        <f t="shared" si="119"/>
        <v>6.3012668028519375E-2</v>
      </c>
      <c r="DG55" s="38">
        <f t="shared" si="119"/>
        <v>6.3012668028519375E-2</v>
      </c>
      <c r="DH55" s="38">
        <f t="shared" si="119"/>
        <v>6.3012668028519375E-2</v>
      </c>
      <c r="DI55" s="38">
        <f t="shared" si="119"/>
        <v>6.3012668028519375E-2</v>
      </c>
      <c r="DJ55" s="38">
        <f t="shared" si="119"/>
        <v>6.3012668028519375E-2</v>
      </c>
      <c r="DK55" s="38">
        <f t="shared" si="119"/>
        <v>6.3012668028519375E-2</v>
      </c>
      <c r="DL55" s="38">
        <f t="shared" si="119"/>
        <v>6.3012668028519375E-2</v>
      </c>
      <c r="DM55" s="38">
        <f t="shared" si="119"/>
        <v>6.3012668028519375E-2</v>
      </c>
      <c r="DN55" s="38">
        <f t="shared" si="119"/>
        <v>6.3012668028519375E-2</v>
      </c>
      <c r="DO55" s="38">
        <f t="shared" si="119"/>
        <v>6.3012668028519375E-2</v>
      </c>
      <c r="DP55" s="38">
        <f t="shared" si="119"/>
        <v>6.3012668028519375E-2</v>
      </c>
      <c r="DQ55" s="38">
        <f t="shared" si="119"/>
        <v>6.3012668028519375E-2</v>
      </c>
      <c r="DR55" s="38">
        <f t="shared" si="119"/>
        <v>6.3012668028519375E-2</v>
      </c>
      <c r="DS55" s="38">
        <f t="shared" si="119"/>
        <v>6.3012668028519375E-2</v>
      </c>
      <c r="DT55" s="38">
        <f t="shared" si="119"/>
        <v>6.3012668028519375E-2</v>
      </c>
      <c r="DU55" s="38">
        <f t="shared" si="119"/>
        <v>6.3012668028519375E-2</v>
      </c>
      <c r="DV55" s="38">
        <f t="shared" si="119"/>
        <v>6.3012668028519375E-2</v>
      </c>
      <c r="DW55" s="38">
        <f t="shared" si="119"/>
        <v>6.3012668028519375E-2</v>
      </c>
    </row>
    <row r="56" spans="1:127" ht="37.5" customHeight="1" x14ac:dyDescent="0.2">
      <c r="B56" s="37" t="s">
        <v>111</v>
      </c>
      <c r="C56" s="492"/>
      <c r="D56" s="493"/>
      <c r="E56" s="493"/>
      <c r="F56" s="39"/>
      <c r="G56" s="38">
        <f>ERF((G35)/(2*(G38*G30)^0.5))</f>
        <v>8.9020707489366038E-2</v>
      </c>
      <c r="J56" s="38">
        <f>ERF((J35)/(2*(J38*J30)^0.5))</f>
        <v>6.6598327686840444E-2</v>
      </c>
      <c r="K56" s="38">
        <f t="shared" ref="K56:T56" si="120">ERF((K35)/(2*(K38*K30)^0.5))</f>
        <v>2.8209420407749727E-3</v>
      </c>
      <c r="L56" s="38">
        <f t="shared" si="120"/>
        <v>1.9947093241847345E-3</v>
      </c>
      <c r="M56" s="38">
        <f t="shared" si="120"/>
        <v>1.6286739086527739E-3</v>
      </c>
      <c r="N56" s="38">
        <f t="shared" si="120"/>
        <v>1.4104732242478817E-3</v>
      </c>
      <c r="O56" s="38">
        <f t="shared" si="120"/>
        <v>1.2615657353576683E-3</v>
      </c>
      <c r="P56" s="38">
        <f t="shared" si="120"/>
        <v>1.1516467650270889E-3</v>
      </c>
      <c r="Q56" s="38">
        <f t="shared" si="120"/>
        <v>1.0662177757878872E-3</v>
      </c>
      <c r="R56" s="38">
        <f t="shared" si="120"/>
        <v>9.9735544127559561E-4</v>
      </c>
      <c r="S56" s="38">
        <f t="shared" si="120"/>
        <v>9.4031575491390488E-4</v>
      </c>
      <c r="T56" s="38">
        <f t="shared" si="120"/>
        <v>8.9206187223015831E-4</v>
      </c>
      <c r="U56" s="38">
        <f>ERF((U35)/(2*(U38*U30)^0.5))</f>
        <v>8.9204347379863245E-3</v>
      </c>
      <c r="V56" s="38">
        <f>ERF((V35)/(2*(V38*V30)^0.5))</f>
        <v>6.3077655990903016E-3</v>
      </c>
      <c r="W56" s="38">
        <f t="shared" ref="W56:CH56" si="121">ERF((W35)/(2*(W38*W30)^0.5))</f>
        <v>5.1502869277362476E-3</v>
      </c>
      <c r="X56" s="38">
        <f t="shared" si="121"/>
        <v>4.4602870597080591E-3</v>
      </c>
      <c r="Y56" s="38">
        <f t="shared" si="121"/>
        <v>3.9894061814816457E-3</v>
      </c>
      <c r="Z56" s="38">
        <f t="shared" si="121"/>
        <v>3.6418154567766483E-3</v>
      </c>
      <c r="AA56" s="38">
        <f t="shared" si="121"/>
        <v>3.3716676219956256E-3</v>
      </c>
      <c r="AB56" s="38">
        <f t="shared" si="121"/>
        <v>3.1539074392224384E-3</v>
      </c>
      <c r="AC56" s="38">
        <f t="shared" si="121"/>
        <v>2.9735333104073999E-3</v>
      </c>
      <c r="AD56" s="38">
        <f t="shared" si="121"/>
        <v>2.8203603304328015E-2</v>
      </c>
      <c r="AE56" s="38">
        <f t="shared" si="121"/>
        <v>1.9945036390476088E-2</v>
      </c>
      <c r="AF56" s="38">
        <f t="shared" si="121"/>
        <v>1.6285619443116406E-2</v>
      </c>
      <c r="AG56" s="38">
        <f t="shared" si="121"/>
        <v>1.410400500127445E-2</v>
      </c>
      <c r="AH56" s="38">
        <f t="shared" si="121"/>
        <v>1.2615136977203435E-2</v>
      </c>
      <c r="AI56" s="38">
        <f t="shared" si="121"/>
        <v>1.1516071784052565E-2</v>
      </c>
      <c r="AJ56" s="38">
        <f t="shared" si="121"/>
        <v>1.0661863612832372E-2</v>
      </c>
      <c r="AK56" s="38">
        <f t="shared" si="121"/>
        <v>9.9732972880759441E-3</v>
      </c>
      <c r="AL56" s="38">
        <f t="shared" si="121"/>
        <v>9.4029420645961714E-3</v>
      </c>
      <c r="AM56" s="38">
        <f t="shared" si="121"/>
        <v>8.9204347379863245E-3</v>
      </c>
      <c r="AN56" s="38">
        <f t="shared" si="121"/>
        <v>2.8203603304328015E-2</v>
      </c>
      <c r="AO56" s="38">
        <f t="shared" si="121"/>
        <v>2.9728520174748828E-2</v>
      </c>
      <c r="AP56" s="38">
        <f t="shared" si="121"/>
        <v>3.1530945127879552E-2</v>
      </c>
      <c r="AQ56" s="38">
        <f t="shared" si="121"/>
        <v>3.3706744499615533E-2</v>
      </c>
      <c r="AR56" s="38">
        <f t="shared" si="121"/>
        <v>3.6405639733927311E-2</v>
      </c>
      <c r="AS56" s="38">
        <f t="shared" si="121"/>
        <v>3.9877611676744924E-2</v>
      </c>
      <c r="AT56" s="38">
        <f t="shared" si="121"/>
        <v>4.4579883006436401E-2</v>
      </c>
      <c r="AU56" s="38">
        <f t="shared" si="121"/>
        <v>5.1467483149355737E-2</v>
      </c>
      <c r="AV56" s="38">
        <f t="shared" si="121"/>
        <v>6.3012668028519375E-2</v>
      </c>
      <c r="AW56" s="38">
        <f t="shared" si="121"/>
        <v>8.9020707489366038E-2</v>
      </c>
      <c r="AX56" s="38">
        <f t="shared" si="121"/>
        <v>6.3012668028519375E-2</v>
      </c>
      <c r="AY56" s="38">
        <f t="shared" si="121"/>
        <v>6.4646092044048045E-2</v>
      </c>
      <c r="AZ56" s="38">
        <f t="shared" si="121"/>
        <v>6.6413503705244611E-2</v>
      </c>
      <c r="BA56" s="38">
        <f t="shared" si="121"/>
        <v>6.8334283405141097E-2</v>
      </c>
      <c r="BB56" s="38">
        <f t="shared" si="121"/>
        <v>7.0431977722387087E-2</v>
      </c>
      <c r="BC56" s="38">
        <f t="shared" si="121"/>
        <v>7.27355264747679E-2</v>
      </c>
      <c r="BD56" s="38">
        <f t="shared" si="121"/>
        <v>7.5280962513230423E-2</v>
      </c>
      <c r="BE56" s="38">
        <f t="shared" si="121"/>
        <v>7.8113815767707387E-2</v>
      </c>
      <c r="BF56" s="38">
        <f t="shared" si="121"/>
        <v>8.1292594571711174E-2</v>
      </c>
      <c r="BG56" s="38">
        <f t="shared" si="121"/>
        <v>8.4893965579494302E-2</v>
      </c>
      <c r="BH56" s="38">
        <f t="shared" si="121"/>
        <v>8.9020707489366038E-2</v>
      </c>
      <c r="BI56" s="38">
        <f t="shared" si="121"/>
        <v>6.5511923908938091E-2</v>
      </c>
      <c r="BJ56" s="38">
        <f t="shared" si="121"/>
        <v>6.5689302546101586E-2</v>
      </c>
      <c r="BK56" s="38">
        <f t="shared" si="121"/>
        <v>6.5868129826118185E-2</v>
      </c>
      <c r="BL56" s="38">
        <f t="shared" si="121"/>
        <v>6.6048425575246178E-2</v>
      </c>
      <c r="BM56" s="38">
        <f t="shared" si="121"/>
        <v>6.6230210001716014E-2</v>
      </c>
      <c r="BN56" s="38">
        <f t="shared" si="121"/>
        <v>6.6413503705244611E-2</v>
      </c>
      <c r="BO56" s="38">
        <f t="shared" si="121"/>
        <v>6.6598327686840444E-2</v>
      </c>
      <c r="BP56" s="38">
        <f t="shared" si="121"/>
        <v>6.6784703358910721E-2</v>
      </c>
      <c r="BQ56" s="38">
        <f t="shared" si="121"/>
        <v>6.6972652555681411E-2</v>
      </c>
      <c r="BR56" s="38">
        <f t="shared" si="121"/>
        <v>6.716219754394151E-2</v>
      </c>
      <c r="BS56" s="38">
        <f t="shared" si="121"/>
        <v>6.7353361034124024E-2</v>
      </c>
      <c r="BT56" s="38">
        <f t="shared" si="121"/>
        <v>6.754616619173541E-2</v>
      </c>
      <c r="BU56" s="38">
        <f t="shared" si="121"/>
        <v>6.7740636649147506E-2</v>
      </c>
      <c r="BV56" s="38">
        <f t="shared" si="121"/>
        <v>6.7936796517764617E-2</v>
      </c>
      <c r="BW56" s="38">
        <f t="shared" si="121"/>
        <v>6.8134670400580688E-2</v>
      </c>
      <c r="BX56" s="38">
        <f t="shared" si="121"/>
        <v>6.8334283405141097E-2</v>
      </c>
      <c r="BY56" s="38">
        <f t="shared" si="121"/>
        <v>6.8535661156924541E-2</v>
      </c>
      <c r="BZ56" s="38">
        <f t="shared" si="121"/>
        <v>6.8738829813161359E-2</v>
      </c>
      <c r="CA56" s="38">
        <f t="shared" si="121"/>
        <v>6.8943816077105147E-2</v>
      </c>
      <c r="CB56" s="38">
        <f t="shared" si="121"/>
        <v>6.9150647212775265E-2</v>
      </c>
      <c r="CC56" s="38">
        <f t="shared" si="121"/>
        <v>6.9359351060188826E-2</v>
      </c>
      <c r="CD56" s="38">
        <f t="shared" si="121"/>
        <v>6.6598327686840444E-2</v>
      </c>
      <c r="CE56" s="38">
        <f t="shared" si="121"/>
        <v>0.73644752271702729</v>
      </c>
      <c r="CF56" s="38">
        <f t="shared" si="121"/>
        <v>0.52049987781304652</v>
      </c>
      <c r="CG56" s="38">
        <f t="shared" si="121"/>
        <v>0.38292492254802618</v>
      </c>
      <c r="CH56" s="38">
        <f t="shared" si="121"/>
        <v>0.27632639016823701</v>
      </c>
      <c r="CI56" s="38">
        <f t="shared" ref="CI56:DW56" si="122">ERF((CI35)/(2*(CI38*CI30)^0.5))</f>
        <v>0.22717000731555248</v>
      </c>
      <c r="CJ56" s="38">
        <f t="shared" si="122"/>
        <v>0.1974126513658474</v>
      </c>
      <c r="CK56" s="38">
        <f t="shared" si="122"/>
        <v>0.17693672624187853</v>
      </c>
      <c r="CL56" s="38">
        <f t="shared" si="122"/>
        <v>0.12563293883710816</v>
      </c>
      <c r="CM56" s="38">
        <f t="shared" si="122"/>
        <v>0.10272103873991698</v>
      </c>
      <c r="CN56" s="38">
        <f t="shared" si="122"/>
        <v>8.9020707489366038E-2</v>
      </c>
      <c r="CO56" s="38">
        <f t="shared" si="122"/>
        <v>7.9655674554057976E-2</v>
      </c>
      <c r="CP56" s="38">
        <f t="shared" si="122"/>
        <v>7.27355264747679E-2</v>
      </c>
      <c r="CQ56" s="38">
        <f t="shared" si="122"/>
        <v>6.7353361034124024E-2</v>
      </c>
      <c r="CR56" s="38">
        <f t="shared" si="122"/>
        <v>6.3012668028519375E-2</v>
      </c>
      <c r="CS56" s="38">
        <f t="shared" si="122"/>
        <v>5.941578417025168E-2</v>
      </c>
      <c r="CT56" s="38">
        <f t="shared" si="122"/>
        <v>5.6371977797016623E-2</v>
      </c>
      <c r="CU56" s="38">
        <f t="shared" si="122"/>
        <v>5.3752641336196755E-2</v>
      </c>
      <c r="CV56" s="38">
        <f t="shared" si="122"/>
        <v>5.1467483149355737E-2</v>
      </c>
      <c r="CW56" s="38">
        <f t="shared" si="122"/>
        <v>4.9450998478043143E-2</v>
      </c>
      <c r="CX56" s="38">
        <f t="shared" si="122"/>
        <v>4.7654355326340776E-2</v>
      </c>
      <c r="CY56" s="38">
        <f t="shared" si="122"/>
        <v>4.6040307227961409E-2</v>
      </c>
      <c r="CZ56" s="38">
        <f t="shared" si="122"/>
        <v>4.4579883006436401E-2</v>
      </c>
      <c r="DA56" s="38">
        <f t="shared" si="122"/>
        <v>4.3250163666262859E-2</v>
      </c>
      <c r="DB56" s="38">
        <f t="shared" si="122"/>
        <v>4.2032748194438148E-2</v>
      </c>
      <c r="DC56" s="38">
        <f t="shared" si="122"/>
        <v>4.0912669402606919E-2</v>
      </c>
      <c r="DD56" s="38">
        <f t="shared" si="122"/>
        <v>3.9877611676744924E-2</v>
      </c>
      <c r="DE56" s="38">
        <f t="shared" si="122"/>
        <v>6.3012668028519375E-2</v>
      </c>
      <c r="DF56" s="38">
        <f t="shared" si="122"/>
        <v>6.3012668028519375E-2</v>
      </c>
      <c r="DG56" s="38">
        <f t="shared" si="122"/>
        <v>6.3012668028519375E-2</v>
      </c>
      <c r="DH56" s="38">
        <f t="shared" si="122"/>
        <v>6.3012668028519375E-2</v>
      </c>
      <c r="DI56" s="38">
        <f t="shared" si="122"/>
        <v>6.3012668028519375E-2</v>
      </c>
      <c r="DJ56" s="38">
        <f t="shared" si="122"/>
        <v>6.3012668028519375E-2</v>
      </c>
      <c r="DK56" s="38">
        <f t="shared" si="122"/>
        <v>6.3012668028519375E-2</v>
      </c>
      <c r="DL56" s="38">
        <f t="shared" si="122"/>
        <v>6.3012668028519375E-2</v>
      </c>
      <c r="DM56" s="38">
        <f t="shared" si="122"/>
        <v>6.3012668028519375E-2</v>
      </c>
      <c r="DN56" s="38">
        <f t="shared" si="122"/>
        <v>6.3012668028519375E-2</v>
      </c>
      <c r="DO56" s="38">
        <f t="shared" si="122"/>
        <v>6.3012668028519375E-2</v>
      </c>
      <c r="DP56" s="38">
        <f t="shared" si="122"/>
        <v>6.3012668028519375E-2</v>
      </c>
      <c r="DQ56" s="38">
        <f t="shared" si="122"/>
        <v>6.3012668028519375E-2</v>
      </c>
      <c r="DR56" s="38">
        <f t="shared" si="122"/>
        <v>6.3012668028519375E-2</v>
      </c>
      <c r="DS56" s="38">
        <f t="shared" si="122"/>
        <v>6.3012668028519375E-2</v>
      </c>
      <c r="DT56" s="38">
        <f t="shared" si="122"/>
        <v>6.3012668028519375E-2</v>
      </c>
      <c r="DU56" s="38">
        <f t="shared" si="122"/>
        <v>6.3012668028519375E-2</v>
      </c>
      <c r="DV56" s="38">
        <f t="shared" si="122"/>
        <v>6.3012668028519375E-2</v>
      </c>
      <c r="DW56" s="38">
        <f t="shared" si="122"/>
        <v>6.3012668028519375E-2</v>
      </c>
    </row>
  </sheetData>
  <mergeCells count="32">
    <mergeCell ref="C55:E55"/>
    <mergeCell ref="C56:E56"/>
    <mergeCell ref="C49:E49"/>
    <mergeCell ref="C50:E50"/>
    <mergeCell ref="C51:E51"/>
    <mergeCell ref="C52:E52"/>
    <mergeCell ref="C53:E53"/>
    <mergeCell ref="C54:E54"/>
    <mergeCell ref="C48:E48"/>
    <mergeCell ref="C37:E37"/>
    <mergeCell ref="C38:E38"/>
    <mergeCell ref="C39:E39"/>
    <mergeCell ref="C40:E40"/>
    <mergeCell ref="C41:E41"/>
    <mergeCell ref="C42:E42"/>
    <mergeCell ref="C43:E43"/>
    <mergeCell ref="C44:E44"/>
    <mergeCell ref="C45:E45"/>
    <mergeCell ref="C46:E46"/>
    <mergeCell ref="C47:E47"/>
    <mergeCell ref="C36:E36"/>
    <mergeCell ref="E23:F23"/>
    <mergeCell ref="C26:E26"/>
    <mergeCell ref="C27:E27"/>
    <mergeCell ref="C28:E28"/>
    <mergeCell ref="C29:E29"/>
    <mergeCell ref="C30:E30"/>
    <mergeCell ref="C31:E31"/>
    <mergeCell ref="C32:E32"/>
    <mergeCell ref="C33:E33"/>
    <mergeCell ref="C34:E34"/>
    <mergeCell ref="C35:E35"/>
  </mergeCells>
  <phoneticPr fontId="2"/>
  <conditionalFormatting sqref="G29">
    <cfRule type="expression" dxfId="299" priority="15">
      <formula>$A$29&gt;0</formula>
    </cfRule>
  </conditionalFormatting>
  <conditionalFormatting sqref="G30">
    <cfRule type="expression" dxfId="298" priority="14">
      <formula>A30&gt;0</formula>
    </cfRule>
  </conditionalFormatting>
  <conditionalFormatting sqref="G42">
    <cfRule type="expression" dxfId="297" priority="13">
      <formula>$A42&gt;0</formula>
    </cfRule>
  </conditionalFormatting>
  <conditionalFormatting sqref="G44">
    <cfRule type="expression" dxfId="296" priority="12">
      <formula>$A$44&gt;0</formula>
    </cfRule>
  </conditionalFormatting>
  <conditionalFormatting sqref="G45">
    <cfRule type="expression" dxfId="295" priority="11">
      <formula>$A$45&gt;0</formula>
    </cfRule>
  </conditionalFormatting>
  <conditionalFormatting sqref="G46">
    <cfRule type="expression" dxfId="294" priority="10">
      <formula>$A$46&gt;0</formula>
    </cfRule>
  </conditionalFormatting>
  <conditionalFormatting sqref="G34">
    <cfRule type="expression" dxfId="293" priority="9">
      <formula>$A$34&gt;0</formula>
    </cfRule>
  </conditionalFormatting>
  <conditionalFormatting sqref="H36 G35:G38">
    <cfRule type="expression" dxfId="292" priority="8">
      <formula>$A$35&gt;0</formula>
    </cfRule>
  </conditionalFormatting>
  <conditionalFormatting sqref="G33">
    <cfRule type="expression" dxfId="291" priority="7">
      <formula>$A$33&gt;0</formula>
    </cfRule>
  </conditionalFormatting>
  <conditionalFormatting sqref="G40:G41">
    <cfRule type="expression" dxfId="290" priority="6">
      <formula>$A$40&gt;0</formula>
    </cfRule>
  </conditionalFormatting>
  <conditionalFormatting sqref="G41">
    <cfRule type="expression" dxfId="289" priority="5">
      <formula>$A$41&gt;0</formula>
    </cfRule>
  </conditionalFormatting>
  <conditionalFormatting sqref="G39">
    <cfRule type="expression" dxfId="288" priority="4">
      <formula>$A$39&gt;0</formula>
    </cfRule>
  </conditionalFormatting>
  <conditionalFormatting sqref="G51">
    <cfRule type="expression" dxfId="287" priority="3">
      <formula>$A$51&gt;0</formula>
    </cfRule>
  </conditionalFormatting>
  <conditionalFormatting sqref="G43">
    <cfRule type="expression" dxfId="286" priority="2">
      <formula>$A$40&gt;0</formula>
    </cfRule>
  </conditionalFormatting>
  <conditionalFormatting sqref="G43">
    <cfRule type="expression" dxfId="285" priority="1">
      <formula>$A$41&gt;0</formula>
    </cfRule>
  </conditionalFormatting>
  <pageMargins left="0.7" right="0.7" top="0.75" bottom="0.75" header="0.3" footer="0.3"/>
  <pageSetup paperSize="9" orientation="portrait" horizontalDpi="300" verticalDpi="300" r:id="rId1"/>
  <drawing r:id="rId2"/>
  <legacyDrawing r:id="rId3"/>
  <oleObjects>
    <mc:AlternateContent xmlns:mc="http://schemas.openxmlformats.org/markup-compatibility/2006">
      <mc:Choice Requires="x14">
        <oleObject progId="Equation.3" shapeId="21505" r:id="rId4">
          <objectPr defaultSize="0" autoPict="0" r:id="rId5">
            <anchor moveWithCells="1" sizeWithCells="1">
              <from>
                <xdr:col>2</xdr:col>
                <xdr:colOff>107950</xdr:colOff>
                <xdr:row>52</xdr:row>
                <xdr:rowOff>57150</xdr:rowOff>
              </from>
              <to>
                <xdr:col>4</xdr:col>
                <xdr:colOff>781050</xdr:colOff>
                <xdr:row>53</xdr:row>
                <xdr:rowOff>0</xdr:rowOff>
              </to>
            </anchor>
          </objectPr>
        </oleObject>
      </mc:Choice>
      <mc:Fallback>
        <oleObject progId="Equation.3" shapeId="21505" r:id="rId4"/>
      </mc:Fallback>
    </mc:AlternateContent>
    <mc:AlternateContent xmlns:mc="http://schemas.openxmlformats.org/markup-compatibility/2006">
      <mc:Choice Requires="x14">
        <oleObject progId="Equation.3" shapeId="21506" r:id="rId6">
          <objectPr defaultSize="0" autoPict="0" r:id="rId7">
            <anchor moveWithCells="1" sizeWithCells="1">
              <from>
                <xdr:col>1</xdr:col>
                <xdr:colOff>1003300</xdr:colOff>
                <xdr:row>53</xdr:row>
                <xdr:rowOff>38100</xdr:rowOff>
              </from>
              <to>
                <xdr:col>5</xdr:col>
                <xdr:colOff>0</xdr:colOff>
                <xdr:row>54</xdr:row>
                <xdr:rowOff>0</xdr:rowOff>
              </to>
            </anchor>
          </objectPr>
        </oleObject>
      </mc:Choice>
      <mc:Fallback>
        <oleObject progId="Equation.3" shapeId="21506" r:id="rId6"/>
      </mc:Fallback>
    </mc:AlternateContent>
    <mc:AlternateContent xmlns:mc="http://schemas.openxmlformats.org/markup-compatibility/2006">
      <mc:Choice Requires="x14">
        <oleObject progId="Equation.3" shapeId="21507" r:id="rId8">
          <objectPr defaultSize="0" autoPict="0" r:id="rId9">
            <anchor moveWithCells="1" sizeWithCells="1">
              <from>
                <xdr:col>2</xdr:col>
                <xdr:colOff>95250</xdr:colOff>
                <xdr:row>51</xdr:row>
                <xdr:rowOff>19050</xdr:rowOff>
              </from>
              <to>
                <xdr:col>4</xdr:col>
                <xdr:colOff>584200</xdr:colOff>
                <xdr:row>51</xdr:row>
                <xdr:rowOff>438150</xdr:rowOff>
              </to>
            </anchor>
          </objectPr>
        </oleObject>
      </mc:Choice>
      <mc:Fallback>
        <oleObject progId="Equation.3" shapeId="21507" r:id="rId8"/>
      </mc:Fallback>
    </mc:AlternateContent>
    <mc:AlternateContent xmlns:mc="http://schemas.openxmlformats.org/markup-compatibility/2006">
      <mc:Choice Requires="x14">
        <oleObject progId="Equation.3" shapeId="21508" r:id="rId10">
          <objectPr defaultSize="0" autoPict="0" r:id="rId11">
            <anchor>
              <from>
                <xdr:col>0</xdr:col>
                <xdr:colOff>469900</xdr:colOff>
                <xdr:row>4</xdr:row>
                <xdr:rowOff>76200</xdr:rowOff>
              </from>
              <to>
                <xdr:col>4</xdr:col>
                <xdr:colOff>527050</xdr:colOff>
                <xdr:row>8</xdr:row>
                <xdr:rowOff>12700</xdr:rowOff>
              </to>
            </anchor>
          </objectPr>
        </oleObject>
      </mc:Choice>
      <mc:Fallback>
        <oleObject progId="Equation.3" shapeId="21508" r:id="rId10"/>
      </mc:Fallback>
    </mc:AlternateContent>
    <mc:AlternateContent xmlns:mc="http://schemas.openxmlformats.org/markup-compatibility/2006">
      <mc:Choice Requires="x14">
        <oleObject progId="Equation.3" shapeId="21509" r:id="rId12">
          <objectPr defaultSize="0" autoPict="0" r:id="rId13">
            <anchor>
              <from>
                <xdr:col>10</xdr:col>
                <xdr:colOff>0</xdr:colOff>
                <xdr:row>4</xdr:row>
                <xdr:rowOff>57150</xdr:rowOff>
              </from>
              <to>
                <xdr:col>13</xdr:col>
                <xdr:colOff>127000</xdr:colOff>
                <xdr:row>7</xdr:row>
                <xdr:rowOff>146050</xdr:rowOff>
              </to>
            </anchor>
          </objectPr>
        </oleObject>
      </mc:Choice>
      <mc:Fallback>
        <oleObject progId="Equation.3" shapeId="21509" r:id="rId12"/>
      </mc:Fallback>
    </mc:AlternateContent>
    <mc:AlternateContent xmlns:mc="http://schemas.openxmlformats.org/markup-compatibility/2006">
      <mc:Choice Requires="x14">
        <oleObject progId="Equation.3" shapeId="21510" r:id="rId14">
          <objectPr defaultSize="0" autoPict="0" r:id="rId15">
            <anchor>
              <from>
                <xdr:col>4</xdr:col>
                <xdr:colOff>565150</xdr:colOff>
                <xdr:row>4</xdr:row>
                <xdr:rowOff>38100</xdr:rowOff>
              </from>
              <to>
                <xdr:col>9</xdr:col>
                <xdr:colOff>641350</xdr:colOff>
                <xdr:row>8</xdr:row>
                <xdr:rowOff>50800</xdr:rowOff>
              </to>
            </anchor>
          </objectPr>
        </oleObject>
      </mc:Choice>
      <mc:Fallback>
        <oleObject progId="Equation.3" shapeId="21510" r:id="rId14"/>
      </mc:Fallback>
    </mc:AlternateContent>
    <mc:AlternateContent xmlns:mc="http://schemas.openxmlformats.org/markup-compatibility/2006">
      <mc:Choice Requires="x14">
        <oleObject progId="Equation.3" shapeId="21511" r:id="rId16">
          <objectPr defaultSize="0" autoPict="0" r:id="rId17">
            <anchor>
              <from>
                <xdr:col>2</xdr:col>
                <xdr:colOff>57150</xdr:colOff>
                <xdr:row>54</xdr:row>
                <xdr:rowOff>12700</xdr:rowOff>
              </from>
              <to>
                <xdr:col>4</xdr:col>
                <xdr:colOff>717550</xdr:colOff>
                <xdr:row>54</xdr:row>
                <xdr:rowOff>450850</xdr:rowOff>
              </to>
            </anchor>
          </objectPr>
        </oleObject>
      </mc:Choice>
      <mc:Fallback>
        <oleObject progId="Equation.3" shapeId="21511" r:id="rId16"/>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FF0000"/>
    <pageSetUpPr fitToPage="1"/>
  </sheetPr>
  <dimension ref="A1:AA67"/>
  <sheetViews>
    <sheetView showGridLines="0" showRowColHeaders="0" zoomScaleNormal="100" zoomScaleSheetLayoutView="106" workbookViewId="0">
      <selection activeCell="G25" sqref="G25:G26"/>
    </sheetView>
  </sheetViews>
  <sheetFormatPr defaultColWidth="8.7265625" defaultRowHeight="13" x14ac:dyDescent="0.2"/>
  <cols>
    <col min="1" max="2" width="1.6328125" style="94" customWidth="1"/>
    <col min="3" max="3" width="10.6328125" style="94" customWidth="1"/>
    <col min="4" max="4" width="13.36328125" style="94" customWidth="1"/>
    <col min="5" max="5" width="12.6328125" style="94" customWidth="1"/>
    <col min="6" max="6" width="4.6328125" style="94" customWidth="1"/>
    <col min="7" max="7" width="12.453125" style="94" customWidth="1"/>
    <col min="8" max="8" width="6.90625" style="94" customWidth="1"/>
    <col min="9" max="10" width="8.6328125" style="94" customWidth="1"/>
    <col min="11" max="11" width="8.7265625" style="94"/>
    <col min="12" max="12" width="3.6328125" style="94" customWidth="1"/>
    <col min="13" max="14" width="2.6328125" style="94" customWidth="1"/>
    <col min="15" max="15" width="16.6328125" style="94" customWidth="1"/>
    <col min="16" max="16" width="5.08984375" style="94" customWidth="1"/>
    <col min="17" max="17" width="8.7265625" style="94"/>
    <col min="18" max="18" width="8" style="94" customWidth="1"/>
    <col min="19" max="19" width="2.6328125" style="94" customWidth="1"/>
    <col min="20" max="20" width="1.6328125" style="94" customWidth="1"/>
    <col min="21" max="21" width="9" style="94" customWidth="1"/>
    <col min="22" max="22" width="12.08984375" style="94" hidden="1" customWidth="1"/>
    <col min="23" max="23" width="16.7265625" style="94" hidden="1" customWidth="1"/>
    <col min="24" max="24" width="10.08984375" style="94" hidden="1" customWidth="1"/>
    <col min="25" max="26" width="26.26953125" style="94" hidden="1" customWidth="1"/>
    <col min="27" max="27" width="8.7265625" style="94" customWidth="1"/>
    <col min="28" max="16384" width="8.7265625" style="94"/>
  </cols>
  <sheetData>
    <row r="1" spans="1:27" ht="13.5" thickBot="1" x14ac:dyDescent="0.25">
      <c r="A1" s="157"/>
      <c r="B1" s="157"/>
      <c r="C1" s="157"/>
      <c r="D1" s="157"/>
      <c r="E1" s="157"/>
      <c r="F1" s="157"/>
      <c r="G1" s="157"/>
      <c r="H1" s="157"/>
      <c r="I1" s="157"/>
      <c r="J1" s="157"/>
      <c r="K1" s="157"/>
      <c r="L1" s="157"/>
      <c r="M1" s="157"/>
      <c r="N1" s="157"/>
      <c r="O1" s="157"/>
      <c r="P1" s="157"/>
      <c r="Q1" s="157"/>
      <c r="R1" s="157"/>
      <c r="S1" s="157"/>
      <c r="T1" s="192" t="str">
        <f>'入力シート (複数物質)'!Z1</f>
        <v xml:space="preserve">地下水汚染が到達し得る距離の計算ツール　Ver 1.0  </v>
      </c>
      <c r="U1" s="6"/>
    </row>
    <row r="2" spans="1:27" x14ac:dyDescent="0.2">
      <c r="A2" s="193"/>
      <c r="B2" s="128"/>
      <c r="C2" s="128"/>
      <c r="D2" s="388" t="s">
        <v>283</v>
      </c>
      <c r="E2" s="388"/>
      <c r="F2" s="388"/>
      <c r="G2" s="388"/>
      <c r="H2" s="388"/>
      <c r="I2" s="128"/>
      <c r="J2" s="128"/>
      <c r="K2" s="128"/>
      <c r="L2" s="128"/>
      <c r="M2" s="128"/>
      <c r="N2" s="128"/>
      <c r="O2" s="128"/>
      <c r="P2" s="128"/>
      <c r="Q2" s="128"/>
      <c r="R2" s="128"/>
      <c r="S2" s="128"/>
      <c r="T2" s="179"/>
    </row>
    <row r="3" spans="1:27" ht="13.5" customHeight="1" x14ac:dyDescent="0.2">
      <c r="A3" s="193"/>
      <c r="B3" s="128"/>
      <c r="C3" s="129"/>
      <c r="D3" s="388"/>
      <c r="E3" s="388"/>
      <c r="F3" s="388"/>
      <c r="G3" s="388"/>
      <c r="H3" s="388"/>
      <c r="I3" s="130"/>
      <c r="J3" s="130"/>
      <c r="K3" s="130"/>
      <c r="L3" s="130"/>
      <c r="M3" s="129"/>
      <c r="N3" s="128"/>
      <c r="O3" s="128"/>
      <c r="P3" s="128"/>
      <c r="Q3" s="128"/>
      <c r="R3" s="128"/>
      <c r="S3" s="128"/>
      <c r="T3" s="180"/>
      <c r="V3" s="95" t="s">
        <v>124</v>
      </c>
      <c r="W3" s="246">
        <f>G25</f>
        <v>700</v>
      </c>
      <c r="X3" s="94" t="s">
        <v>125</v>
      </c>
    </row>
    <row r="4" spans="1:27" ht="20.149999999999999" customHeight="1" thickBot="1" x14ac:dyDescent="0.25">
      <c r="A4" s="193"/>
      <c r="B4" s="128"/>
      <c r="C4" s="200" t="s">
        <v>244</v>
      </c>
      <c r="D4" s="158"/>
      <c r="E4" s="158"/>
      <c r="F4" s="158"/>
      <c r="G4" s="158"/>
      <c r="H4" s="158"/>
      <c r="I4" s="158"/>
      <c r="J4" s="158"/>
      <c r="K4" s="158"/>
      <c r="L4" s="159"/>
      <c r="M4" s="129"/>
      <c r="N4" s="131" t="s">
        <v>261</v>
      </c>
      <c r="O4" s="128"/>
      <c r="P4" s="128"/>
      <c r="Q4" s="128"/>
      <c r="R4" s="128"/>
      <c r="S4" s="128"/>
      <c r="T4" s="180"/>
      <c r="V4" s="210" t="s">
        <v>182</v>
      </c>
      <c r="W4"/>
      <c r="X4" s="211" t="s">
        <v>20</v>
      </c>
      <c r="Y4" s="211"/>
      <c r="Z4" s="211"/>
    </row>
    <row r="5" spans="1:27" ht="19.5" customHeight="1" thickBot="1" x14ac:dyDescent="0.25">
      <c r="A5" s="193"/>
      <c r="B5" s="128"/>
      <c r="C5" s="160" t="s">
        <v>158</v>
      </c>
      <c r="D5" s="132"/>
      <c r="E5" s="106"/>
      <c r="F5" s="133"/>
      <c r="G5" s="133"/>
      <c r="H5" s="133"/>
      <c r="I5" s="133"/>
      <c r="J5" s="133"/>
      <c r="K5" s="133"/>
      <c r="L5" s="161"/>
      <c r="M5" s="129"/>
      <c r="N5" s="134"/>
      <c r="O5" s="181"/>
      <c r="P5" s="181"/>
      <c r="Q5" s="181"/>
      <c r="R5" s="181"/>
      <c r="S5" s="182"/>
      <c r="T5" s="180"/>
      <c r="V5" s="212">
        <f>VLOOKUP(G15,W38:X42,2,FALSE)</f>
        <v>3</v>
      </c>
      <c r="W5"/>
      <c r="X5" s="212">
        <f>VLOOKUP(G13,Y38:Z67,2,FALSE)</f>
        <v>109</v>
      </c>
      <c r="Y5" s="211"/>
      <c r="Z5" s="211"/>
    </row>
    <row r="6" spans="1:27" ht="19.5" customHeight="1" thickBot="1" x14ac:dyDescent="0.25">
      <c r="A6" s="193"/>
      <c r="B6" s="128"/>
      <c r="C6" s="162" t="s">
        <v>159</v>
      </c>
      <c r="D6" s="132"/>
      <c r="E6" s="107"/>
      <c r="F6" s="133"/>
      <c r="G6" s="133"/>
      <c r="H6" s="133"/>
      <c r="I6" s="133"/>
      <c r="J6" s="133"/>
      <c r="K6" s="133"/>
      <c r="L6" s="161"/>
      <c r="M6" s="129"/>
      <c r="N6" s="135" t="s">
        <v>155</v>
      </c>
      <c r="O6" s="111" t="s">
        <v>161</v>
      </c>
      <c r="P6" s="112"/>
      <c r="Q6" s="183"/>
      <c r="R6" s="183"/>
      <c r="S6" s="184"/>
      <c r="T6" s="180"/>
      <c r="V6" s="236">
        <v>1</v>
      </c>
      <c r="W6" s="237" t="s">
        <v>183</v>
      </c>
      <c r="X6" s="249">
        <v>1</v>
      </c>
      <c r="Y6" s="213" t="s">
        <v>184</v>
      </c>
      <c r="Z6" s="214"/>
    </row>
    <row r="7" spans="1:27" ht="19.5" customHeight="1" thickBot="1" x14ac:dyDescent="0.25">
      <c r="A7" s="193"/>
      <c r="B7" s="128"/>
      <c r="C7" s="162" t="s">
        <v>160</v>
      </c>
      <c r="D7" s="132"/>
      <c r="E7" s="108"/>
      <c r="F7" s="133"/>
      <c r="G7" s="133"/>
      <c r="H7" s="133"/>
      <c r="I7" s="133"/>
      <c r="J7" s="133"/>
      <c r="K7" s="133"/>
      <c r="L7" s="161"/>
      <c r="M7" s="129"/>
      <c r="N7" s="135"/>
      <c r="O7" s="113" t="s">
        <v>17</v>
      </c>
      <c r="P7" s="113" t="s">
        <v>9</v>
      </c>
      <c r="Q7" s="113" t="s">
        <v>18</v>
      </c>
      <c r="R7" s="113" t="s">
        <v>5</v>
      </c>
      <c r="S7" s="185"/>
      <c r="T7" s="180"/>
      <c r="V7" s="238">
        <v>2</v>
      </c>
      <c r="W7" s="231" t="s">
        <v>185</v>
      </c>
      <c r="X7" s="250">
        <v>2</v>
      </c>
      <c r="Y7" s="216" t="s">
        <v>186</v>
      </c>
      <c r="Z7" s="214"/>
    </row>
    <row r="8" spans="1:27" ht="19.5" customHeight="1" thickBot="1" x14ac:dyDescent="0.25">
      <c r="A8" s="193"/>
      <c r="B8" s="128"/>
      <c r="C8" s="162" t="s">
        <v>240</v>
      </c>
      <c r="D8" s="132"/>
      <c r="E8" s="403"/>
      <c r="F8" s="404"/>
      <c r="G8" s="404"/>
      <c r="H8" s="404"/>
      <c r="I8" s="404"/>
      <c r="J8" s="404"/>
      <c r="K8" s="405"/>
      <c r="L8" s="163"/>
      <c r="M8" s="129"/>
      <c r="N8" s="135"/>
      <c r="O8" s="114" t="s">
        <v>30</v>
      </c>
      <c r="P8" s="115" t="s">
        <v>21</v>
      </c>
      <c r="Q8" s="115">
        <f>VLOOKUP($X$5,'パラメーター 一覧表'!$A$20:$F$49,3)</f>
        <v>10</v>
      </c>
      <c r="R8" s="115" t="s">
        <v>19</v>
      </c>
      <c r="S8" s="184"/>
      <c r="T8" s="180"/>
      <c r="V8" s="239">
        <v>3</v>
      </c>
      <c r="W8" s="231" t="s">
        <v>187</v>
      </c>
      <c r="X8" s="250">
        <v>3</v>
      </c>
      <c r="Y8" s="216" t="s">
        <v>188</v>
      </c>
      <c r="Z8" s="214"/>
    </row>
    <row r="9" spans="1:27" ht="19.5" customHeight="1" thickBot="1" x14ac:dyDescent="0.25">
      <c r="A9" s="193"/>
      <c r="B9" s="128"/>
      <c r="C9" s="162" t="s">
        <v>238</v>
      </c>
      <c r="D9" s="132"/>
      <c r="E9" s="247"/>
      <c r="F9" s="110" t="s">
        <v>242</v>
      </c>
      <c r="G9" s="136"/>
      <c r="H9" s="136"/>
      <c r="I9" s="136"/>
      <c r="J9" s="136"/>
      <c r="K9" s="136"/>
      <c r="L9" s="164"/>
      <c r="M9" s="129"/>
      <c r="N9" s="135"/>
      <c r="O9" s="114" t="s">
        <v>23</v>
      </c>
      <c r="P9" s="115" t="s">
        <v>22</v>
      </c>
      <c r="Q9" s="115">
        <f>VLOOKUP($X$5,'パラメーター 一覧表'!$A$20:$F$49,4)</f>
        <v>100</v>
      </c>
      <c r="R9" s="115" t="s">
        <v>29</v>
      </c>
      <c r="S9" s="184"/>
      <c r="T9" s="180"/>
      <c r="V9" s="240">
        <v>4</v>
      </c>
      <c r="W9" s="231" t="s">
        <v>248</v>
      </c>
      <c r="X9" s="251">
        <v>101</v>
      </c>
      <c r="Y9" s="218" t="s">
        <v>189</v>
      </c>
      <c r="Z9" s="219"/>
    </row>
    <row r="10" spans="1:27" ht="19.5" customHeight="1" thickBot="1" x14ac:dyDescent="0.25">
      <c r="A10" s="193"/>
      <c r="B10" s="128"/>
      <c r="C10" s="174"/>
      <c r="D10" s="175"/>
      <c r="E10" s="175"/>
      <c r="F10" s="175"/>
      <c r="G10" s="175"/>
      <c r="H10" s="175"/>
      <c r="I10" s="176"/>
      <c r="J10" s="177"/>
      <c r="K10" s="175"/>
      <c r="L10" s="178"/>
      <c r="M10" s="129"/>
      <c r="N10" s="135"/>
      <c r="O10" s="114" t="s">
        <v>24</v>
      </c>
      <c r="P10" s="115" t="s">
        <v>27</v>
      </c>
      <c r="Q10" s="115">
        <f>IF(VLOOKUP($X$5,'パラメーター 一覧表'!$A$20:$J$49,5)=0,Q11*Q24,VLOOKUP($X$5,'パラメーター 一覧表'!$A$20:$J$49,5))</f>
        <v>0.05</v>
      </c>
      <c r="R10" s="115" t="s">
        <v>28</v>
      </c>
      <c r="S10" s="184"/>
      <c r="T10" s="180"/>
      <c r="V10" s="241">
        <v>5</v>
      </c>
      <c r="W10" s="242" t="s">
        <v>249</v>
      </c>
      <c r="X10" s="251">
        <v>102</v>
      </c>
      <c r="Y10" s="218" t="s">
        <v>211</v>
      </c>
      <c r="Z10" s="219"/>
    </row>
    <row r="11" spans="1:27" ht="19.5" customHeight="1" x14ac:dyDescent="0.2">
      <c r="A11" s="193"/>
      <c r="B11" s="128"/>
      <c r="C11" s="208"/>
      <c r="D11" s="208"/>
      <c r="E11" s="208"/>
      <c r="F11" s="208"/>
      <c r="G11" s="208"/>
      <c r="H11" s="208"/>
      <c r="I11" s="209"/>
      <c r="J11" s="209"/>
      <c r="K11" s="208"/>
      <c r="L11" s="208"/>
      <c r="M11" s="129"/>
      <c r="N11" s="135"/>
      <c r="O11" s="114" t="s">
        <v>39</v>
      </c>
      <c r="P11" s="115" t="s">
        <v>35</v>
      </c>
      <c r="Q11" s="115">
        <f>VLOOKUP($X$5,'パラメーター 一覧表'!$A$20:$H$49,7)</f>
        <v>50</v>
      </c>
      <c r="R11" s="115" t="s">
        <v>28</v>
      </c>
      <c r="S11" s="184"/>
      <c r="T11" s="180"/>
      <c r="V11" s="220"/>
      <c r="W11" s="66"/>
      <c r="X11" s="217">
        <v>103</v>
      </c>
      <c r="Y11" s="218" t="s">
        <v>190</v>
      </c>
      <c r="Z11" s="219"/>
    </row>
    <row r="12" spans="1:27" ht="19.5" customHeight="1" thickBot="1" x14ac:dyDescent="0.25">
      <c r="A12" s="193"/>
      <c r="B12" s="128"/>
      <c r="C12" s="200" t="s">
        <v>122</v>
      </c>
      <c r="D12" s="201"/>
      <c r="E12" s="201"/>
      <c r="F12" s="201"/>
      <c r="G12" s="202" t="s">
        <v>241</v>
      </c>
      <c r="H12" s="203"/>
      <c r="I12" s="204"/>
      <c r="J12" s="205"/>
      <c r="K12" s="206"/>
      <c r="L12" s="207"/>
      <c r="M12" s="140"/>
      <c r="N12" s="135"/>
      <c r="O12" s="114" t="s">
        <v>25</v>
      </c>
      <c r="P12" s="115" t="s">
        <v>163</v>
      </c>
      <c r="Q12" s="115">
        <f>VLOOKUP($X$5,'パラメーター 一覧表'!$A$20:$F$49,6)</f>
        <v>2</v>
      </c>
      <c r="R12" s="115" t="s">
        <v>26</v>
      </c>
      <c r="S12" s="184"/>
      <c r="T12" s="180"/>
      <c r="V12"/>
      <c r="W12"/>
      <c r="X12" s="217">
        <v>104</v>
      </c>
      <c r="Y12" s="218" t="s">
        <v>207</v>
      </c>
      <c r="Z12" s="219"/>
    </row>
    <row r="13" spans="1:27" ht="19.5" customHeight="1" thickBot="1" x14ac:dyDescent="0.25">
      <c r="A13" s="193"/>
      <c r="B13" s="128"/>
      <c r="C13" s="166" t="s">
        <v>155</v>
      </c>
      <c r="D13" s="98" t="s">
        <v>20</v>
      </c>
      <c r="E13" s="99"/>
      <c r="F13" s="100"/>
      <c r="G13" s="406" t="s">
        <v>282</v>
      </c>
      <c r="H13" s="407"/>
      <c r="I13" s="138"/>
      <c r="J13" s="140"/>
      <c r="K13" s="141"/>
      <c r="L13" s="167"/>
      <c r="M13" s="140"/>
      <c r="N13" s="135"/>
      <c r="O13" s="114" t="s">
        <v>113</v>
      </c>
      <c r="P13" s="115" t="s">
        <v>115</v>
      </c>
      <c r="Q13" s="115">
        <f>VLOOKUP($X$5,'パラメーター 一覧表'!$A$20:$J$49,8)</f>
        <v>100</v>
      </c>
      <c r="R13" s="115" t="s">
        <v>117</v>
      </c>
      <c r="S13" s="184"/>
      <c r="T13" s="180"/>
      <c r="V13" s="66"/>
      <c r="W13" s="66"/>
      <c r="X13" s="217">
        <v>105</v>
      </c>
      <c r="Y13" s="218" t="s">
        <v>206</v>
      </c>
      <c r="Z13" s="219"/>
      <c r="AA13" s="105" t="s">
        <v>245</v>
      </c>
    </row>
    <row r="14" spans="1:27" ht="19.5" customHeight="1" thickBot="1" x14ac:dyDescent="0.25">
      <c r="A14" s="193"/>
      <c r="B14" s="128"/>
      <c r="C14" s="166"/>
      <c r="D14" s="290"/>
      <c r="E14" s="290"/>
      <c r="F14" s="290"/>
      <c r="G14" s="140"/>
      <c r="H14" s="140"/>
      <c r="I14" s="137"/>
      <c r="J14" s="129"/>
      <c r="K14" s="142"/>
      <c r="L14" s="168"/>
      <c r="M14" s="129"/>
      <c r="N14" s="135"/>
      <c r="O14" s="114" t="s">
        <v>114</v>
      </c>
      <c r="P14" s="115" t="s">
        <v>116</v>
      </c>
      <c r="Q14" s="115">
        <f>VLOOKUP($X$5,'パラメーター 一覧表'!$A$20:$J$49,9)</f>
        <v>10</v>
      </c>
      <c r="R14" s="115" t="s">
        <v>117</v>
      </c>
      <c r="S14" s="184"/>
      <c r="T14" s="180"/>
      <c r="V14" s="66"/>
      <c r="W14" s="66"/>
      <c r="X14" s="217">
        <v>106</v>
      </c>
      <c r="Y14" s="218" t="s">
        <v>212</v>
      </c>
      <c r="Z14" s="219"/>
    </row>
    <row r="15" spans="1:27" ht="19.5" customHeight="1" thickBot="1" x14ac:dyDescent="0.25">
      <c r="A15" s="193"/>
      <c r="B15" s="128"/>
      <c r="C15" s="166" t="s">
        <v>156</v>
      </c>
      <c r="D15" s="101" t="s">
        <v>15</v>
      </c>
      <c r="E15" s="102"/>
      <c r="F15" s="103"/>
      <c r="G15" s="408" t="str">
        <f>'入力シート (複数物質)'!H30</f>
        <v>砂</v>
      </c>
      <c r="H15" s="409"/>
      <c r="I15" s="129"/>
      <c r="J15" s="129"/>
      <c r="K15" s="129"/>
      <c r="L15" s="165"/>
      <c r="M15" s="129"/>
      <c r="N15" s="135"/>
      <c r="O15" s="114" t="s">
        <v>118</v>
      </c>
      <c r="P15" s="115"/>
      <c r="Q15" s="115">
        <f>VLOOKUP($X$5,'パラメーター 一覧表'!$A$20:$J$49,10)</f>
        <v>6.0000000000000001E-3</v>
      </c>
      <c r="R15" s="115" t="s">
        <v>29</v>
      </c>
      <c r="S15" s="184"/>
      <c r="T15" s="180"/>
      <c r="V15" s="66"/>
      <c r="W15" s="66"/>
      <c r="X15" s="217">
        <v>107</v>
      </c>
      <c r="Y15" s="218" t="s">
        <v>217</v>
      </c>
      <c r="Z15" s="219"/>
    </row>
    <row r="16" spans="1:27" ht="19.5" customHeight="1" x14ac:dyDescent="0.2">
      <c r="A16" s="193"/>
      <c r="B16" s="128"/>
      <c r="C16" s="166"/>
      <c r="D16" s="290"/>
      <c r="E16" s="290"/>
      <c r="F16" s="290"/>
      <c r="G16" s="140"/>
      <c r="H16" s="140"/>
      <c r="I16" s="140"/>
      <c r="J16" s="140"/>
      <c r="K16" s="140"/>
      <c r="L16" s="169"/>
      <c r="M16" s="140"/>
      <c r="N16" s="135"/>
      <c r="O16" s="183"/>
      <c r="P16" s="183"/>
      <c r="Q16" s="183"/>
      <c r="R16" s="183"/>
      <c r="S16" s="184"/>
      <c r="T16" s="180"/>
      <c r="V16" s="66"/>
      <c r="W16" s="66"/>
      <c r="X16" s="217">
        <v>108</v>
      </c>
      <c r="Y16" s="218" t="s">
        <v>224</v>
      </c>
      <c r="Z16" s="219"/>
    </row>
    <row r="17" spans="1:26" ht="19.5" customHeight="1" thickBot="1" x14ac:dyDescent="0.25">
      <c r="A17" s="193"/>
      <c r="B17" s="128"/>
      <c r="C17" s="389" t="s">
        <v>157</v>
      </c>
      <c r="D17" s="390" t="s">
        <v>123</v>
      </c>
      <c r="E17" s="391"/>
      <c r="F17" s="392"/>
      <c r="G17" s="143" t="s">
        <v>18</v>
      </c>
      <c r="H17" s="144" t="s">
        <v>5</v>
      </c>
      <c r="I17" s="128"/>
      <c r="J17" s="140"/>
      <c r="K17" s="140"/>
      <c r="L17" s="169"/>
      <c r="M17" s="140"/>
      <c r="N17" s="135" t="s">
        <v>156</v>
      </c>
      <c r="O17" s="116" t="s">
        <v>16</v>
      </c>
      <c r="P17" s="117"/>
      <c r="Q17" s="183"/>
      <c r="R17" s="183"/>
      <c r="S17" s="184"/>
      <c r="T17" s="180"/>
      <c r="V17"/>
      <c r="W17"/>
      <c r="X17" s="217">
        <v>109</v>
      </c>
      <c r="Y17" s="218" t="s">
        <v>205</v>
      </c>
      <c r="Z17" s="219"/>
    </row>
    <row r="18" spans="1:26" ht="19.5" customHeight="1" thickBot="1" x14ac:dyDescent="0.25">
      <c r="A18" s="193"/>
      <c r="B18" s="128"/>
      <c r="C18" s="389"/>
      <c r="D18" s="393"/>
      <c r="E18" s="394"/>
      <c r="F18" s="394"/>
      <c r="G18" s="104">
        <f>'入力シート (複数物質)'!H33</f>
        <v>5.0000000000000001E-3</v>
      </c>
      <c r="H18" s="109" t="s">
        <v>131</v>
      </c>
      <c r="I18" s="140"/>
      <c r="J18" s="140"/>
      <c r="K18" s="140"/>
      <c r="L18" s="169"/>
      <c r="M18" s="140"/>
      <c r="N18" s="135"/>
      <c r="O18" s="118" t="s">
        <v>17</v>
      </c>
      <c r="P18" s="118" t="s">
        <v>9</v>
      </c>
      <c r="Q18" s="118" t="s">
        <v>18</v>
      </c>
      <c r="R18" s="118" t="s">
        <v>5</v>
      </c>
      <c r="S18" s="185"/>
      <c r="T18" s="180"/>
      <c r="V18"/>
      <c r="W18"/>
      <c r="X18" s="217">
        <v>110</v>
      </c>
      <c r="Y18" s="218" t="s">
        <v>218</v>
      </c>
      <c r="Z18" s="219"/>
    </row>
    <row r="19" spans="1:26" ht="19.5" customHeight="1" x14ac:dyDescent="0.2">
      <c r="A19" s="193"/>
      <c r="B19" s="128"/>
      <c r="C19" s="170"/>
      <c r="D19" s="171"/>
      <c r="E19" s="171"/>
      <c r="F19" s="171"/>
      <c r="G19" s="172"/>
      <c r="H19" s="172"/>
      <c r="I19" s="172"/>
      <c r="J19" s="172"/>
      <c r="K19" s="172"/>
      <c r="L19" s="173"/>
      <c r="M19" s="140"/>
      <c r="N19" s="135"/>
      <c r="O19" s="119" t="s">
        <v>2</v>
      </c>
      <c r="P19" s="120" t="s">
        <v>10</v>
      </c>
      <c r="Q19" s="121">
        <f>VLOOKUP($V$5,'パラメーター 一覧表'!$A$7:$G$12,3)</f>
        <v>3.0000000000000001E-5</v>
      </c>
      <c r="R19" s="120" t="s">
        <v>6</v>
      </c>
      <c r="S19" s="184"/>
      <c r="T19" s="180"/>
      <c r="V19"/>
      <c r="W19"/>
      <c r="X19" s="217">
        <v>111</v>
      </c>
      <c r="Y19" s="218" t="s">
        <v>216</v>
      </c>
      <c r="Z19" s="219"/>
    </row>
    <row r="20" spans="1:26" ht="19.5" customHeight="1" x14ac:dyDescent="0.2">
      <c r="A20" s="193"/>
      <c r="B20" s="128"/>
      <c r="C20" s="290"/>
      <c r="D20" s="290"/>
      <c r="E20" s="290"/>
      <c r="F20" s="290"/>
      <c r="G20" s="140"/>
      <c r="H20" s="140"/>
      <c r="I20" s="140"/>
      <c r="J20" s="140"/>
      <c r="K20" s="140"/>
      <c r="L20" s="140"/>
      <c r="M20" s="140"/>
      <c r="N20" s="135"/>
      <c r="O20" s="119" t="s">
        <v>3</v>
      </c>
      <c r="P20" s="120" t="s">
        <v>11</v>
      </c>
      <c r="Q20" s="120">
        <f>VLOOKUP($V$5,'パラメーター 一覧表'!$A$7:$G$12,4)</f>
        <v>0.3</v>
      </c>
      <c r="R20" s="120" t="s">
        <v>7</v>
      </c>
      <c r="S20" s="184"/>
      <c r="T20" s="180"/>
      <c r="V20"/>
      <c r="W20"/>
      <c r="X20" s="217">
        <v>112</v>
      </c>
      <c r="Y20" s="218" t="s">
        <v>208</v>
      </c>
      <c r="Z20" s="219"/>
    </row>
    <row r="21" spans="1:26" ht="19.5" customHeight="1" x14ac:dyDescent="0.2">
      <c r="A21" s="193"/>
      <c r="B21" s="128"/>
      <c r="C21" s="128"/>
      <c r="D21" s="128"/>
      <c r="E21" s="128"/>
      <c r="F21" s="128"/>
      <c r="G21" s="128"/>
      <c r="H21" s="128"/>
      <c r="I21" s="140"/>
      <c r="J21" s="140"/>
      <c r="K21" s="140"/>
      <c r="L21" s="140"/>
      <c r="M21" s="140"/>
      <c r="N21" s="135"/>
      <c r="O21" s="119" t="s">
        <v>126</v>
      </c>
      <c r="P21" s="120" t="s">
        <v>127</v>
      </c>
      <c r="Q21" s="120">
        <f>VLOOKUP($V$5,'パラメーター 一覧表'!$A$7:$G$12,5)</f>
        <v>0.4</v>
      </c>
      <c r="R21" s="120" t="s">
        <v>7</v>
      </c>
      <c r="S21" s="184"/>
      <c r="T21" s="180"/>
      <c r="V21"/>
      <c r="W21"/>
      <c r="X21" s="217">
        <v>113</v>
      </c>
      <c r="Y21" s="218" t="s">
        <v>219</v>
      </c>
      <c r="Z21" s="219"/>
    </row>
    <row r="22" spans="1:26" ht="19.5" customHeight="1" thickBot="1" x14ac:dyDescent="0.25">
      <c r="A22" s="193"/>
      <c r="B22" s="128"/>
      <c r="C22" s="145"/>
      <c r="D22" s="145"/>
      <c r="E22" s="145"/>
      <c r="F22" s="145"/>
      <c r="G22" s="145"/>
      <c r="H22" s="145"/>
      <c r="I22" s="146"/>
      <c r="J22" s="140"/>
      <c r="K22" s="140"/>
      <c r="L22" s="140"/>
      <c r="M22" s="140"/>
      <c r="N22" s="135"/>
      <c r="O22" s="119" t="s">
        <v>4</v>
      </c>
      <c r="P22" s="120" t="s">
        <v>12</v>
      </c>
      <c r="Q22" s="120">
        <f>VLOOKUP($V$5,'パラメーター 一覧表'!$A$7:$G$12,6)</f>
        <v>2.7</v>
      </c>
      <c r="R22" s="120" t="s">
        <v>8</v>
      </c>
      <c r="S22" s="184"/>
      <c r="T22" s="180"/>
      <c r="V22"/>
      <c r="W22"/>
      <c r="X22" s="217">
        <v>201</v>
      </c>
      <c r="Y22" s="218" t="s">
        <v>191</v>
      </c>
      <c r="Z22" s="219"/>
    </row>
    <row r="23" spans="1:26" ht="19.5" customHeight="1" x14ac:dyDescent="0.2">
      <c r="A23" s="193"/>
      <c r="B23" s="128"/>
      <c r="C23" s="147" t="s">
        <v>121</v>
      </c>
      <c r="D23" s="148"/>
      <c r="E23" s="148"/>
      <c r="F23" s="148"/>
      <c r="G23" s="149"/>
      <c r="H23" s="149"/>
      <c r="I23" s="150"/>
      <c r="J23" s="140"/>
      <c r="K23" s="140"/>
      <c r="L23" s="140"/>
      <c r="M23" s="140"/>
      <c r="N23" s="135"/>
      <c r="O23" s="119" t="s">
        <v>13</v>
      </c>
      <c r="P23" s="120" t="s">
        <v>14</v>
      </c>
      <c r="Q23" s="120">
        <f>VLOOKUP($V$5,'パラメーター 一覧表'!$A$7:$G$12,7)</f>
        <v>1.62</v>
      </c>
      <c r="R23" s="120" t="s">
        <v>8</v>
      </c>
      <c r="S23" s="184"/>
      <c r="T23" s="180"/>
      <c r="V23"/>
      <c r="W23"/>
      <c r="X23" s="221">
        <v>202</v>
      </c>
      <c r="Y23" s="222" t="s">
        <v>192</v>
      </c>
      <c r="Z23" s="223"/>
    </row>
    <row r="24" spans="1:26" ht="19.5" customHeight="1" thickBot="1" x14ac:dyDescent="0.25">
      <c r="A24" s="193"/>
      <c r="B24" s="128"/>
      <c r="C24" s="151"/>
      <c r="D24" s="290"/>
      <c r="E24" s="290"/>
      <c r="F24" s="290"/>
      <c r="G24" s="290"/>
      <c r="H24" s="290"/>
      <c r="I24" s="248"/>
      <c r="J24" s="140"/>
      <c r="K24" s="140"/>
      <c r="L24" s="140"/>
      <c r="M24" s="140"/>
      <c r="N24" s="135"/>
      <c r="O24" s="119" t="s">
        <v>38</v>
      </c>
      <c r="P24" s="119" t="s">
        <v>36</v>
      </c>
      <c r="Q24" s="120">
        <f>VLOOKUP($V$5,'パラメーター 一覧表'!$A$7:$H$12,8)</f>
        <v>1E-3</v>
      </c>
      <c r="R24" s="119" t="s">
        <v>37</v>
      </c>
      <c r="S24" s="186"/>
      <c r="T24" s="180"/>
      <c r="V24"/>
      <c r="W24"/>
      <c r="X24" s="221">
        <v>203</v>
      </c>
      <c r="Y24" s="222" t="s">
        <v>193</v>
      </c>
      <c r="Z24" s="223"/>
    </row>
    <row r="25" spans="1:26" ht="19.5" customHeight="1" x14ac:dyDescent="0.2">
      <c r="A25" s="193"/>
      <c r="B25" s="128"/>
      <c r="C25" s="151"/>
      <c r="D25" s="501" t="s">
        <v>120</v>
      </c>
      <c r="E25" s="502"/>
      <c r="F25" s="502"/>
      <c r="G25" s="399">
        <f>計算シート_1・1・2・トリクロロエタン!$C$21</f>
        <v>700</v>
      </c>
      <c r="H25" s="401" t="s">
        <v>19</v>
      </c>
      <c r="I25" s="248"/>
      <c r="J25" s="140"/>
      <c r="K25" s="140"/>
      <c r="L25" s="140"/>
      <c r="M25" s="140"/>
      <c r="N25" s="135"/>
      <c r="O25" s="183"/>
      <c r="P25" s="183"/>
      <c r="Q25" s="183"/>
      <c r="R25" s="183"/>
      <c r="S25" s="184"/>
      <c r="T25" s="180"/>
      <c r="V25"/>
      <c r="W25"/>
      <c r="X25" s="217">
        <v>204</v>
      </c>
      <c r="Y25" s="218" t="s">
        <v>194</v>
      </c>
      <c r="Z25" s="219"/>
    </row>
    <row r="26" spans="1:26" ht="19.5" customHeight="1" thickBot="1" x14ac:dyDescent="0.25">
      <c r="A26" s="193"/>
      <c r="B26" s="128"/>
      <c r="C26" s="151"/>
      <c r="D26" s="503"/>
      <c r="E26" s="504"/>
      <c r="F26" s="504"/>
      <c r="G26" s="400"/>
      <c r="H26" s="402"/>
      <c r="I26" s="248"/>
      <c r="J26" s="140"/>
      <c r="K26" s="140"/>
      <c r="L26" s="140"/>
      <c r="M26" s="140"/>
      <c r="N26" s="135" t="s">
        <v>157</v>
      </c>
      <c r="O26" s="122" t="s">
        <v>162</v>
      </c>
      <c r="P26" s="123"/>
      <c r="Q26" s="183"/>
      <c r="R26" s="183"/>
      <c r="S26" s="184"/>
      <c r="T26" s="180"/>
      <c r="V26"/>
      <c r="W26"/>
      <c r="X26" s="217">
        <v>205</v>
      </c>
      <c r="Y26" s="218" t="s">
        <v>195</v>
      </c>
      <c r="Z26" s="219"/>
    </row>
    <row r="27" spans="1:26" ht="19.5" customHeight="1" x14ac:dyDescent="0.2">
      <c r="A27" s="193"/>
      <c r="B27" s="128"/>
      <c r="C27" s="151"/>
      <c r="D27" s="290"/>
      <c r="E27" s="290"/>
      <c r="F27" s="290"/>
      <c r="G27" s="266">
        <f>+計算シート_1・1・2・トリクロロエタン!C24</f>
        <v>602</v>
      </c>
      <c r="H27" s="290"/>
      <c r="I27" s="248"/>
      <c r="J27" s="140"/>
      <c r="K27" s="140"/>
      <c r="L27" s="140"/>
      <c r="M27" s="140"/>
      <c r="N27" s="135"/>
      <c r="O27" s="124" t="s">
        <v>17</v>
      </c>
      <c r="P27" s="124" t="s">
        <v>9</v>
      </c>
      <c r="Q27" s="124" t="s">
        <v>18</v>
      </c>
      <c r="R27" s="124" t="s">
        <v>5</v>
      </c>
      <c r="S27" s="185"/>
      <c r="T27" s="180"/>
      <c r="V27"/>
      <c r="W27"/>
      <c r="X27" s="217">
        <v>206</v>
      </c>
      <c r="Y27" s="218" t="s">
        <v>196</v>
      </c>
      <c r="Z27" s="219"/>
    </row>
    <row r="28" spans="1:26" ht="19.5" customHeight="1" x14ac:dyDescent="0.2">
      <c r="A28" s="193"/>
      <c r="B28" s="128"/>
      <c r="C28" s="153"/>
      <c r="D28" s="140"/>
      <c r="E28" s="140"/>
      <c r="F28" s="140"/>
      <c r="G28" s="290"/>
      <c r="H28" s="198" t="s">
        <v>239</v>
      </c>
      <c r="I28" s="152"/>
      <c r="J28" s="140"/>
      <c r="K28" s="140"/>
      <c r="L28" s="140"/>
      <c r="M28" s="140"/>
      <c r="N28" s="135"/>
      <c r="O28" s="125" t="s">
        <v>150</v>
      </c>
      <c r="P28" s="125" t="s">
        <v>151</v>
      </c>
      <c r="Q28" s="126">
        <f>+計算シート_1・1・2・トリクロロエタン!G48</f>
        <v>15.768000000000002</v>
      </c>
      <c r="R28" s="126" t="s">
        <v>154</v>
      </c>
      <c r="S28" s="184"/>
      <c r="T28" s="180"/>
      <c r="V28"/>
      <c r="W28"/>
      <c r="X28" s="217">
        <v>207</v>
      </c>
      <c r="Y28" s="218" t="s">
        <v>197</v>
      </c>
      <c r="Z28" s="219"/>
    </row>
    <row r="29" spans="1:26" ht="19.5" customHeight="1" thickBot="1" x14ac:dyDescent="0.25">
      <c r="A29" s="193"/>
      <c r="B29" s="128"/>
      <c r="C29" s="154"/>
      <c r="D29" s="145"/>
      <c r="E29" s="145"/>
      <c r="F29" s="145"/>
      <c r="G29" s="145"/>
      <c r="H29" s="145"/>
      <c r="I29" s="155"/>
      <c r="J29" s="140"/>
      <c r="K29" s="140"/>
      <c r="L29" s="140"/>
      <c r="M29" s="140"/>
      <c r="N29" s="135"/>
      <c r="O29" s="125" t="s">
        <v>152</v>
      </c>
      <c r="P29" s="127" t="s">
        <v>153</v>
      </c>
      <c r="Q29" s="126">
        <f>+計算シート_1・1・2・トリクロロエタン!G50</f>
        <v>1.27</v>
      </c>
      <c r="R29" s="126"/>
      <c r="S29" s="184"/>
      <c r="T29" s="180"/>
      <c r="V29"/>
      <c r="W29"/>
      <c r="X29" s="217">
        <v>208</v>
      </c>
      <c r="Y29" s="218" t="s">
        <v>198</v>
      </c>
      <c r="Z29" s="219"/>
    </row>
    <row r="30" spans="1:26" ht="19.5" customHeight="1" x14ac:dyDescent="0.2">
      <c r="A30" s="193"/>
      <c r="B30" s="128"/>
      <c r="C30" s="128"/>
      <c r="D30" s="128"/>
      <c r="E30" s="128"/>
      <c r="F30" s="128"/>
      <c r="G30" s="128"/>
      <c r="H30" s="128"/>
      <c r="I30" s="140"/>
      <c r="J30" s="140"/>
      <c r="K30" s="140"/>
      <c r="L30" s="140"/>
      <c r="M30" s="140"/>
      <c r="N30" s="156"/>
      <c r="O30" s="189"/>
      <c r="P30" s="190"/>
      <c r="Q30" s="191"/>
      <c r="R30" s="191"/>
      <c r="S30" s="187"/>
      <c r="T30" s="180"/>
      <c r="V30"/>
      <c r="W30"/>
      <c r="X30" s="217">
        <v>209</v>
      </c>
      <c r="Y30" s="218" t="s">
        <v>199</v>
      </c>
      <c r="Z30" s="219"/>
    </row>
    <row r="31" spans="1:26" ht="7.5" customHeight="1" thickBot="1" x14ac:dyDescent="0.25">
      <c r="A31" s="194"/>
      <c r="B31" s="157"/>
      <c r="C31" s="157"/>
      <c r="D31" s="157"/>
      <c r="E31" s="157"/>
      <c r="F31" s="157"/>
      <c r="G31" s="157"/>
      <c r="H31" s="157"/>
      <c r="I31" s="139"/>
      <c r="J31" s="139"/>
      <c r="K31" s="139"/>
      <c r="L31" s="139"/>
      <c r="M31" s="139"/>
      <c r="N31" s="157"/>
      <c r="O31" s="157"/>
      <c r="P31" s="157"/>
      <c r="Q31" s="157"/>
      <c r="R31" s="157"/>
      <c r="S31" s="157"/>
      <c r="T31" s="188"/>
      <c r="V31"/>
      <c r="W31"/>
      <c r="X31" s="217">
        <v>301</v>
      </c>
      <c r="Y31" s="218" t="s">
        <v>200</v>
      </c>
      <c r="Z31" s="219"/>
    </row>
    <row r="32" spans="1:26" ht="19.5" customHeight="1" x14ac:dyDescent="0.2">
      <c r="V32"/>
      <c r="W32"/>
      <c r="X32" s="217">
        <v>302</v>
      </c>
      <c r="Y32" s="218" t="s">
        <v>201</v>
      </c>
      <c r="Z32" s="219"/>
    </row>
    <row r="33" spans="3:26" ht="19.5" hidden="1" customHeight="1" x14ac:dyDescent="0.2">
      <c r="C33" s="105" t="s">
        <v>155</v>
      </c>
      <c r="D33" s="105" t="s">
        <v>156</v>
      </c>
      <c r="E33" s="105" t="s">
        <v>157</v>
      </c>
      <c r="V33"/>
      <c r="W33"/>
      <c r="X33" s="217">
        <v>303</v>
      </c>
      <c r="Y33" s="218" t="s">
        <v>202</v>
      </c>
      <c r="Z33" s="219"/>
    </row>
    <row r="34" spans="3:26" ht="19.5" hidden="1" customHeight="1" x14ac:dyDescent="0.2">
      <c r="C34" s="262">
        <f>LOG(+計算シート_1・1・2・トリクロロエタン!J53)</f>
        <v>-2.783331501075851</v>
      </c>
      <c r="D34" s="262">
        <f>LOG(+計算シート_1・1・2・トリクロロエタン!J54/2)</f>
        <v>-9.6486748994527517E-12</v>
      </c>
      <c r="E34" s="262">
        <f>+LOG(計算シート_1・1・2・トリクロロエタン!J55)</f>
        <v>-1.4395534525456852</v>
      </c>
      <c r="V34"/>
      <c r="W34"/>
      <c r="X34" s="217">
        <v>304</v>
      </c>
      <c r="Y34" s="218" t="s">
        <v>203</v>
      </c>
      <c r="Z34" s="219"/>
    </row>
    <row r="35" spans="3:26" ht="19.5" customHeight="1" thickBot="1" x14ac:dyDescent="0.25">
      <c r="V35"/>
      <c r="W35"/>
      <c r="X35" s="224">
        <v>305</v>
      </c>
      <c r="Y35" s="225" t="s">
        <v>204</v>
      </c>
      <c r="Z35" s="219"/>
    </row>
    <row r="36" spans="3:26" ht="19.5" customHeight="1" x14ac:dyDescent="0.2">
      <c r="Y36" s="211"/>
      <c r="Z36" s="211"/>
    </row>
    <row r="37" spans="3:26" ht="19.5" customHeight="1" thickBot="1" x14ac:dyDescent="0.25">
      <c r="V37"/>
      <c r="W37"/>
      <c r="X37" s="211"/>
      <c r="Y37" s="211"/>
      <c r="Z37" s="211"/>
    </row>
    <row r="38" spans="3:26" ht="19.5" customHeight="1" x14ac:dyDescent="0.2">
      <c r="V38"/>
      <c r="W38" s="226" t="s">
        <v>185</v>
      </c>
      <c r="X38" s="227">
        <v>2</v>
      </c>
      <c r="Y38" s="228" t="s">
        <v>224</v>
      </c>
      <c r="Z38" s="229">
        <v>108</v>
      </c>
    </row>
    <row r="39" spans="3:26" ht="19.5" customHeight="1" x14ac:dyDescent="0.2">
      <c r="V39"/>
      <c r="W39" s="230" t="s">
        <v>243</v>
      </c>
      <c r="X39" s="231">
        <v>4</v>
      </c>
      <c r="Y39" s="217" t="s">
        <v>205</v>
      </c>
      <c r="Z39" s="218">
        <v>109</v>
      </c>
    </row>
    <row r="40" spans="3:26" ht="19.5" customHeight="1" x14ac:dyDescent="0.2">
      <c r="V40"/>
      <c r="W40" s="230" t="s">
        <v>187</v>
      </c>
      <c r="X40" s="231">
        <v>3</v>
      </c>
      <c r="Y40" s="217" t="s">
        <v>206</v>
      </c>
      <c r="Z40" s="218">
        <v>105</v>
      </c>
    </row>
    <row r="41" spans="3:26" ht="16.5" x14ac:dyDescent="0.2">
      <c r="V41"/>
      <c r="W41" s="230" t="s">
        <v>183</v>
      </c>
      <c r="X41" s="231">
        <v>1</v>
      </c>
      <c r="Y41" s="217" t="s">
        <v>207</v>
      </c>
      <c r="Z41" s="218">
        <v>104</v>
      </c>
    </row>
    <row r="42" spans="3:26" ht="17" thickBot="1" x14ac:dyDescent="0.25">
      <c r="V42"/>
      <c r="W42" s="232" t="s">
        <v>246</v>
      </c>
      <c r="X42" s="233">
        <v>5</v>
      </c>
      <c r="Y42" s="217" t="s">
        <v>208</v>
      </c>
      <c r="Z42" s="218">
        <v>112</v>
      </c>
    </row>
    <row r="43" spans="3:26" ht="16.5" x14ac:dyDescent="0.2">
      <c r="V43"/>
      <c r="W43"/>
      <c r="X43" s="211"/>
      <c r="Y43" s="217" t="s">
        <v>203</v>
      </c>
      <c r="Z43" s="218">
        <v>304</v>
      </c>
    </row>
    <row r="44" spans="3:26" ht="16.5" x14ac:dyDescent="0.2">
      <c r="V44"/>
      <c r="W44"/>
      <c r="X44" s="211"/>
      <c r="Y44" s="234" t="s">
        <v>192</v>
      </c>
      <c r="Z44" s="235">
        <v>202</v>
      </c>
    </row>
    <row r="45" spans="3:26" ht="16.5" x14ac:dyDescent="0.2">
      <c r="V45"/>
      <c r="W45"/>
      <c r="X45" s="211"/>
      <c r="Y45" s="217" t="s">
        <v>189</v>
      </c>
      <c r="Z45" s="218">
        <v>101</v>
      </c>
    </row>
    <row r="46" spans="3:26" ht="16.5" x14ac:dyDescent="0.2">
      <c r="V46"/>
      <c r="W46"/>
      <c r="X46" s="211"/>
      <c r="Y46" s="217" t="s">
        <v>199</v>
      </c>
      <c r="Z46" s="218">
        <v>209</v>
      </c>
    </row>
    <row r="47" spans="3:26" ht="16.5" x14ac:dyDescent="0.2">
      <c r="V47"/>
      <c r="W47"/>
      <c r="X47" s="211"/>
      <c r="Y47" s="217" t="s">
        <v>190</v>
      </c>
      <c r="Z47" s="218">
        <v>103</v>
      </c>
    </row>
    <row r="48" spans="3:26" ht="16.5" x14ac:dyDescent="0.2">
      <c r="V48"/>
      <c r="W48"/>
      <c r="X48" s="211"/>
      <c r="Y48" s="217" t="s">
        <v>211</v>
      </c>
      <c r="Z48" s="218">
        <v>102</v>
      </c>
    </row>
    <row r="49" spans="3:26" ht="16.5" x14ac:dyDescent="0.2">
      <c r="V49"/>
      <c r="W49"/>
      <c r="X49" s="211"/>
      <c r="Y49" s="217" t="s">
        <v>212</v>
      </c>
      <c r="Z49" s="218">
        <v>106</v>
      </c>
    </row>
    <row r="50" spans="3:26" ht="16.5" x14ac:dyDescent="0.2">
      <c r="C50"/>
      <c r="D50"/>
      <c r="E50"/>
      <c r="F50"/>
      <c r="G50"/>
      <c r="V50"/>
      <c r="W50"/>
      <c r="X50" s="211"/>
      <c r="Y50" s="217" t="s">
        <v>200</v>
      </c>
      <c r="Z50" s="218">
        <v>301</v>
      </c>
    </row>
    <row r="51" spans="3:26" ht="16.5" x14ac:dyDescent="0.2">
      <c r="C51"/>
      <c r="D51"/>
      <c r="E51"/>
      <c r="F51"/>
      <c r="G51"/>
      <c r="V51"/>
      <c r="W51"/>
      <c r="X51" s="211"/>
      <c r="Y51" s="234" t="s">
        <v>193</v>
      </c>
      <c r="Z51" s="235">
        <v>203</v>
      </c>
    </row>
    <row r="52" spans="3:26" ht="16.5" x14ac:dyDescent="0.2">
      <c r="V52"/>
      <c r="W52"/>
      <c r="X52" s="211"/>
      <c r="Y52" s="217" t="s">
        <v>198</v>
      </c>
      <c r="Z52" s="218">
        <v>208</v>
      </c>
    </row>
    <row r="53" spans="3:26" ht="16.5" x14ac:dyDescent="0.2">
      <c r="V53"/>
      <c r="W53"/>
      <c r="X53" s="211"/>
      <c r="Y53" s="215" t="s">
        <v>184</v>
      </c>
      <c r="Z53" s="216">
        <v>1</v>
      </c>
    </row>
    <row r="54" spans="3:26" ht="16.5" x14ac:dyDescent="0.2">
      <c r="V54"/>
      <c r="W54"/>
      <c r="X54" s="211"/>
      <c r="Y54" s="215" t="s">
        <v>186</v>
      </c>
      <c r="Z54" s="216">
        <v>2</v>
      </c>
    </row>
    <row r="55" spans="3:26" ht="16.5" x14ac:dyDescent="0.2">
      <c r="V55"/>
      <c r="W55"/>
      <c r="X55" s="211"/>
      <c r="Y55" s="215" t="s">
        <v>188</v>
      </c>
      <c r="Z55" s="216">
        <v>3</v>
      </c>
    </row>
    <row r="56" spans="3:26" ht="16.5" x14ac:dyDescent="0.2">
      <c r="V56"/>
      <c r="W56"/>
      <c r="X56" s="211"/>
      <c r="Y56" s="217" t="s">
        <v>201</v>
      </c>
      <c r="Z56" s="218">
        <v>302</v>
      </c>
    </row>
    <row r="57" spans="3:26" ht="16.5" x14ac:dyDescent="0.2">
      <c r="V57"/>
      <c r="W57"/>
      <c r="X57" s="211"/>
      <c r="Y57" s="217" t="s">
        <v>202</v>
      </c>
      <c r="Z57" s="218">
        <v>303</v>
      </c>
    </row>
    <row r="58" spans="3:26" ht="16.5" x14ac:dyDescent="0.2">
      <c r="V58"/>
      <c r="W58"/>
      <c r="X58" s="211"/>
      <c r="Y58" s="217" t="s">
        <v>216</v>
      </c>
      <c r="Z58" s="218">
        <v>111</v>
      </c>
    </row>
    <row r="59" spans="3:26" ht="16.5" x14ac:dyDescent="0.2">
      <c r="V59"/>
      <c r="W59"/>
      <c r="X59" s="211"/>
      <c r="Y59" s="217" t="s">
        <v>217</v>
      </c>
      <c r="Z59" s="218">
        <v>107</v>
      </c>
    </row>
    <row r="60" spans="3:26" ht="16.5" x14ac:dyDescent="0.2">
      <c r="V60"/>
      <c r="W60"/>
      <c r="X60" s="211"/>
      <c r="Y60" s="217" t="s">
        <v>218</v>
      </c>
      <c r="Z60" s="218">
        <v>110</v>
      </c>
    </row>
    <row r="61" spans="3:26" ht="16.5" x14ac:dyDescent="0.2">
      <c r="V61"/>
      <c r="W61"/>
      <c r="X61" s="211"/>
      <c r="Y61" s="217" t="s">
        <v>191</v>
      </c>
      <c r="Z61" s="218">
        <v>201</v>
      </c>
    </row>
    <row r="62" spans="3:26" ht="16.5" x14ac:dyDescent="0.2">
      <c r="V62"/>
      <c r="W62"/>
      <c r="X62" s="211"/>
      <c r="Y62" s="217" t="s">
        <v>194</v>
      </c>
      <c r="Z62" s="218">
        <v>204</v>
      </c>
    </row>
    <row r="63" spans="3:26" ht="16.5" x14ac:dyDescent="0.2">
      <c r="V63"/>
      <c r="W63"/>
      <c r="X63" s="211"/>
      <c r="Y63" s="217" t="s">
        <v>196</v>
      </c>
      <c r="Z63" s="218">
        <v>206</v>
      </c>
    </row>
    <row r="64" spans="3:26" ht="16.5" x14ac:dyDescent="0.2">
      <c r="V64"/>
      <c r="W64"/>
      <c r="X64" s="211"/>
      <c r="Y64" s="217" t="s">
        <v>219</v>
      </c>
      <c r="Z64" s="218">
        <v>113</v>
      </c>
    </row>
    <row r="65" spans="22:26" ht="16.5" x14ac:dyDescent="0.2">
      <c r="V65"/>
      <c r="W65"/>
      <c r="X65" s="211"/>
      <c r="Y65" s="217" t="s">
        <v>197</v>
      </c>
      <c r="Z65" s="218">
        <v>207</v>
      </c>
    </row>
    <row r="66" spans="22:26" ht="16.5" x14ac:dyDescent="0.2">
      <c r="V66"/>
      <c r="W66"/>
      <c r="X66" s="211"/>
      <c r="Y66" s="217" t="s">
        <v>204</v>
      </c>
      <c r="Z66" s="218">
        <v>305</v>
      </c>
    </row>
    <row r="67" spans="22:26" ht="17" thickBot="1" x14ac:dyDescent="0.25">
      <c r="V67"/>
      <c r="W67"/>
      <c r="X67" s="211"/>
      <c r="Y67" s="224" t="s">
        <v>195</v>
      </c>
      <c r="Z67" s="225">
        <v>205</v>
      </c>
    </row>
  </sheetData>
  <mergeCells count="9">
    <mergeCell ref="D25:F26"/>
    <mergeCell ref="G25:G26"/>
    <mergeCell ref="H25:H26"/>
    <mergeCell ref="D2:H3"/>
    <mergeCell ref="E8:K8"/>
    <mergeCell ref="G13:H13"/>
    <mergeCell ref="G15:H15"/>
    <mergeCell ref="C17:C18"/>
    <mergeCell ref="D17:F18"/>
  </mergeCells>
  <phoneticPr fontId="2"/>
  <pageMargins left="0.39370078740157483" right="0.39370078740157483" top="0.59055118110236227" bottom="0.19685039370078741" header="0.39370078740157483" footer="0.19685039370078741"/>
  <pageSetup paperSize="9" orientation="landscape" horizontalDpi="300" verticalDpi="300" r:id="rId1"/>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DW56"/>
  <sheetViews>
    <sheetView zoomScale="69" zoomScaleNormal="69" workbookViewId="0">
      <selection activeCell="G25" sqref="G25:G26"/>
    </sheetView>
  </sheetViews>
  <sheetFormatPr defaultRowHeight="13" x14ac:dyDescent="0.2"/>
  <cols>
    <col min="1" max="1" width="11.26953125" customWidth="1"/>
    <col min="2" max="2" width="13.26953125" customWidth="1"/>
    <col min="3" max="3" width="9.453125" bestFit="1" customWidth="1"/>
    <col min="5" max="5" width="10.453125" bestFit="1" customWidth="1"/>
    <col min="6" max="6" width="9.453125" bestFit="1" customWidth="1"/>
    <col min="7" max="7" width="10.08984375" bestFit="1" customWidth="1"/>
    <col min="9" max="9" width="9.08984375" bestFit="1" customWidth="1"/>
    <col min="10" max="127" width="10.08984375" style="45" bestFit="1" customWidth="1"/>
  </cols>
  <sheetData>
    <row r="1" spans="1:127" x14ac:dyDescent="0.2">
      <c r="A1" t="s">
        <v>40</v>
      </c>
    </row>
    <row r="3" spans="1:127" x14ac:dyDescent="0.2">
      <c r="A3" t="s">
        <v>41</v>
      </c>
      <c r="B3" t="s">
        <v>112</v>
      </c>
    </row>
    <row r="10" spans="1:127" x14ac:dyDescent="0.2">
      <c r="A10" s="42"/>
      <c r="B10" s="42"/>
      <c r="C10" s="42"/>
      <c r="D10" s="42"/>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row>
    <row r="11" spans="1:127" x14ac:dyDescent="0.2">
      <c r="A11" s="42"/>
      <c r="B11" s="42"/>
      <c r="C11" s="42"/>
      <c r="D11" s="42"/>
      <c r="E11" s="43"/>
      <c r="F11" s="42"/>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row>
    <row r="12" spans="1:127" x14ac:dyDescent="0.2">
      <c r="A12" s="42"/>
      <c r="B12" s="42"/>
      <c r="C12" s="42"/>
      <c r="D12" s="42"/>
      <c r="E12" s="4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c r="DT12" s="42"/>
      <c r="DU12" s="42"/>
      <c r="DV12" s="42"/>
      <c r="DW12" s="42"/>
    </row>
    <row r="13" spans="1:127" x14ac:dyDescent="0.2">
      <c r="A13" s="42"/>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c r="DT13" s="42"/>
      <c r="DU13" s="42"/>
      <c r="DV13" s="42"/>
      <c r="DW13" s="42"/>
    </row>
    <row r="14" spans="1:127" x14ac:dyDescent="0.2">
      <c r="A14" s="42"/>
      <c r="B14" s="43"/>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c r="DT14" s="42"/>
      <c r="DU14" s="42"/>
      <c r="DV14" s="42"/>
      <c r="DW14" s="42"/>
    </row>
    <row r="15" spans="1:127" x14ac:dyDescent="0.2">
      <c r="A15" s="42"/>
      <c r="B15" s="42"/>
      <c r="C15" s="42"/>
      <c r="D15" s="43"/>
      <c r="E15" s="42"/>
      <c r="F15" s="42"/>
      <c r="G15" s="42"/>
      <c r="H15" s="42"/>
      <c r="I15" s="42"/>
      <c r="J15" s="42"/>
      <c r="K15" s="42"/>
      <c r="L15" s="42"/>
      <c r="M15" s="42"/>
      <c r="N15" s="42"/>
      <c r="O15" s="42"/>
      <c r="P15" s="42"/>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c r="BC15" s="42"/>
      <c r="BD15" s="42"/>
      <c r="BE15" s="42"/>
      <c r="BF15" s="42"/>
      <c r="BG15" s="42"/>
      <c r="BH15" s="42"/>
      <c r="BI15" s="42"/>
      <c r="BJ15" s="42"/>
      <c r="BK15" s="42"/>
      <c r="BL15" s="42"/>
      <c r="BM15" s="42"/>
      <c r="BN15" s="42"/>
      <c r="BO15" s="42"/>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c r="CN15" s="42"/>
      <c r="CO15" s="42"/>
      <c r="CP15" s="42"/>
      <c r="CQ15" s="42"/>
      <c r="CR15" s="42"/>
      <c r="CS15" s="42"/>
      <c r="CT15" s="42"/>
      <c r="CU15" s="42"/>
      <c r="CV15" s="42"/>
      <c r="CW15" s="42"/>
      <c r="CX15" s="42"/>
      <c r="CY15" s="42"/>
      <c r="CZ15" s="42"/>
      <c r="DA15" s="42"/>
      <c r="DB15" s="42"/>
      <c r="DC15" s="42"/>
      <c r="DD15" s="42"/>
      <c r="DE15" s="42"/>
      <c r="DF15" s="42"/>
      <c r="DG15" s="42"/>
      <c r="DH15" s="42"/>
      <c r="DI15" s="42"/>
      <c r="DJ15" s="42"/>
      <c r="DK15" s="42"/>
      <c r="DL15" s="42"/>
      <c r="DM15" s="42"/>
      <c r="DN15" s="42"/>
      <c r="DO15" s="42"/>
      <c r="DP15" s="42"/>
      <c r="DQ15" s="42"/>
      <c r="DR15" s="42"/>
      <c r="DS15" s="42"/>
      <c r="DT15" s="42"/>
      <c r="DU15" s="42"/>
      <c r="DV15" s="42"/>
      <c r="DW15" s="42"/>
    </row>
    <row r="16" spans="1:127" x14ac:dyDescent="0.2">
      <c r="A16" s="42"/>
      <c r="B16" s="42"/>
      <c r="C16" s="42"/>
      <c r="D16" s="42"/>
      <c r="E16" s="42"/>
      <c r="F16" s="42"/>
      <c r="G16" s="42"/>
      <c r="H16" s="42"/>
      <c r="I16" s="42"/>
      <c r="J16" s="42"/>
      <c r="K16" s="42"/>
      <c r="L16" s="42"/>
      <c r="M16" s="42"/>
      <c r="N16" s="42"/>
      <c r="O16" s="42"/>
      <c r="P16" s="42"/>
      <c r="Q16" s="42"/>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42"/>
      <c r="CQ16" s="42"/>
      <c r="CR16" s="42"/>
      <c r="CS16" s="42"/>
      <c r="CT16" s="42"/>
      <c r="CU16" s="42"/>
      <c r="CV16" s="42"/>
      <c r="CW16" s="42"/>
      <c r="CX16" s="42"/>
      <c r="CY16" s="42"/>
      <c r="CZ16" s="42"/>
      <c r="DA16" s="42"/>
      <c r="DB16" s="42"/>
      <c r="DC16" s="42"/>
      <c r="DD16" s="42"/>
      <c r="DE16" s="42"/>
      <c r="DF16" s="42"/>
      <c r="DG16" s="42"/>
      <c r="DH16" s="42"/>
      <c r="DI16" s="42"/>
      <c r="DJ16" s="42"/>
      <c r="DK16" s="42"/>
      <c r="DL16" s="42"/>
      <c r="DM16" s="42"/>
      <c r="DN16" s="42"/>
      <c r="DO16" s="42"/>
      <c r="DP16" s="42"/>
      <c r="DQ16" s="42"/>
      <c r="DR16" s="42"/>
      <c r="DS16" s="42"/>
      <c r="DT16" s="42"/>
      <c r="DU16" s="42"/>
      <c r="DV16" s="42"/>
      <c r="DW16" s="42"/>
    </row>
    <row r="17" spans="1:127" x14ac:dyDescent="0.2">
      <c r="A17" s="42"/>
      <c r="B17" s="42"/>
      <c r="C17" s="42"/>
      <c r="D17" s="42"/>
      <c r="E17" s="42"/>
      <c r="F17" s="42"/>
      <c r="G17" s="42"/>
      <c r="H17" s="42"/>
      <c r="I17" s="42"/>
      <c r="J17" s="42"/>
      <c r="K17" s="42"/>
      <c r="L17" s="42"/>
      <c r="M17" s="42"/>
      <c r="N17" s="42"/>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c r="DO17" s="42"/>
      <c r="DP17" s="42"/>
      <c r="DQ17" s="42"/>
      <c r="DR17" s="42"/>
      <c r="DS17" s="42"/>
      <c r="DT17" s="42"/>
      <c r="DU17" s="42"/>
      <c r="DV17" s="42"/>
      <c r="DW17" s="42"/>
    </row>
    <row r="18" spans="1:127" x14ac:dyDescent="0.2">
      <c r="A18" s="42"/>
      <c r="B18" s="42"/>
      <c r="C18" s="42"/>
      <c r="D18" s="42"/>
      <c r="E18" s="42"/>
      <c r="F18" s="42"/>
      <c r="G18" s="42"/>
      <c r="H18" s="42"/>
      <c r="I18" s="42"/>
      <c r="J18" s="42"/>
      <c r="K18" s="42"/>
      <c r="L18" s="42"/>
      <c r="M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c r="DI18" s="42"/>
      <c r="DJ18" s="42"/>
      <c r="DK18" s="42"/>
      <c r="DL18" s="42"/>
      <c r="DM18" s="42"/>
      <c r="DN18" s="42"/>
      <c r="DO18" s="42"/>
      <c r="DP18" s="42"/>
      <c r="DQ18" s="42"/>
      <c r="DR18" s="42"/>
      <c r="DS18" s="42"/>
      <c r="DT18" s="42"/>
      <c r="DU18" s="42"/>
      <c r="DV18" s="42"/>
      <c r="DW18" s="42"/>
    </row>
    <row r="19" spans="1:127" x14ac:dyDescent="0.2">
      <c r="A19" s="42"/>
      <c r="B19" s="42"/>
      <c r="C19" s="42"/>
      <c r="D19" s="42"/>
      <c r="E19" s="44"/>
      <c r="F19" s="44"/>
      <c r="G19" s="44"/>
      <c r="H19" s="42"/>
      <c r="I19" s="42"/>
      <c r="J19" s="44"/>
      <c r="K19" s="44"/>
      <c r="L19" s="44"/>
      <c r="M19" s="44"/>
      <c r="N19" s="44"/>
      <c r="O19" s="44"/>
      <c r="P19" s="44"/>
      <c r="Q19" s="44"/>
      <c r="R19" s="44"/>
      <c r="S19" s="44"/>
      <c r="T19" s="44"/>
      <c r="U19" s="44"/>
      <c r="V19" s="44"/>
      <c r="W19" s="44"/>
      <c r="X19" s="44"/>
      <c r="Y19" s="44"/>
      <c r="Z19" s="44"/>
      <c r="AA19" s="44"/>
      <c r="AB19" s="44"/>
      <c r="AC19" s="44"/>
      <c r="AD19" s="44"/>
      <c r="AE19" s="44"/>
      <c r="AF19" s="44"/>
      <c r="AG19" s="44"/>
      <c r="AH19" s="44"/>
      <c r="AI19" s="44"/>
      <c r="AJ19" s="44"/>
      <c r="AK19" s="44"/>
      <c r="AL19" s="44"/>
      <c r="AM19" s="44"/>
      <c r="AN19" s="44"/>
      <c r="AO19" s="44"/>
      <c r="AP19" s="44"/>
      <c r="AQ19" s="44"/>
      <c r="AR19" s="44"/>
      <c r="AS19" s="44"/>
      <c r="AT19" s="44"/>
      <c r="AU19" s="44"/>
      <c r="AV19" s="44"/>
      <c r="AW19" s="44"/>
      <c r="AX19" s="44"/>
      <c r="AY19" s="44"/>
      <c r="AZ19" s="44"/>
      <c r="BA19" s="44"/>
      <c r="BB19" s="44"/>
      <c r="BC19" s="44"/>
      <c r="BD19" s="44"/>
      <c r="BE19" s="44"/>
      <c r="BF19" s="44"/>
      <c r="BG19" s="44"/>
      <c r="BH19" s="44"/>
      <c r="BI19" s="44"/>
      <c r="BJ19" s="44"/>
      <c r="BK19" s="44"/>
      <c r="BL19" s="44"/>
      <c r="BM19" s="44"/>
      <c r="BN19" s="44"/>
      <c r="BO19" s="44"/>
      <c r="BP19" s="44"/>
      <c r="BQ19" s="44"/>
      <c r="BR19" s="44"/>
      <c r="BS19" s="44"/>
      <c r="BT19" s="44"/>
      <c r="BU19" s="44"/>
      <c r="BV19" s="44"/>
      <c r="BW19" s="44"/>
      <c r="BX19" s="44"/>
      <c r="BY19" s="44"/>
      <c r="BZ19" s="44"/>
      <c r="CA19" s="44"/>
      <c r="CB19" s="44"/>
      <c r="CC19" s="44"/>
      <c r="CD19" s="44"/>
      <c r="CE19" s="44">
        <f>IF(CE20&lt;60,100,+IF(CE20&lt;120,200,+IF(CE20&lt;300,500,1000)))</f>
        <v>1000</v>
      </c>
      <c r="CF19" s="44"/>
      <c r="CG19" s="44"/>
      <c r="CH19" s="44"/>
      <c r="CI19" s="44"/>
      <c r="CJ19" s="44"/>
      <c r="CK19" s="44"/>
      <c r="CL19" s="44"/>
      <c r="CM19" s="44"/>
      <c r="CN19" s="44"/>
      <c r="CO19" s="44"/>
      <c r="CP19" s="44"/>
      <c r="CQ19" s="44"/>
      <c r="CR19" s="44"/>
      <c r="CS19" s="44"/>
      <c r="CT19" s="44"/>
      <c r="CU19" s="44"/>
      <c r="CV19" s="44"/>
      <c r="CW19" s="44"/>
      <c r="CX19" s="44"/>
      <c r="CY19" s="44"/>
      <c r="CZ19" s="44"/>
      <c r="DA19" s="44"/>
      <c r="DB19" s="44"/>
      <c r="DC19" s="44"/>
      <c r="DD19" s="44"/>
      <c r="DE19" s="44"/>
      <c r="DF19" s="44"/>
      <c r="DG19" s="44"/>
      <c r="DH19" s="44"/>
      <c r="DI19" s="44"/>
      <c r="DJ19" s="44"/>
      <c r="DK19" s="44"/>
      <c r="DL19" s="44"/>
      <c r="DM19" s="44"/>
      <c r="DN19" s="44"/>
      <c r="DO19" s="44"/>
      <c r="DP19" s="44"/>
      <c r="DQ19" s="44"/>
      <c r="DR19" s="44"/>
      <c r="DS19" s="44"/>
      <c r="DT19" s="44"/>
      <c r="DU19" s="44"/>
      <c r="DV19" s="44"/>
      <c r="DW19" s="44"/>
    </row>
    <row r="20" spans="1:127" x14ac:dyDescent="0.2">
      <c r="A20" s="42"/>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c r="BZ20" s="42"/>
      <c r="CA20" s="42"/>
      <c r="CB20" s="42"/>
      <c r="CC20" s="42"/>
      <c r="CD20" s="42"/>
      <c r="CE20" s="42">
        <f>BI23</f>
        <v>602</v>
      </c>
      <c r="CF20" s="42"/>
      <c r="CG20" s="42"/>
      <c r="CH20" s="42"/>
      <c r="CI20" s="42"/>
      <c r="CJ20" s="42"/>
      <c r="CK20" s="42"/>
      <c r="CL20" s="42"/>
      <c r="CM20" s="42"/>
      <c r="CN20" s="42"/>
      <c r="CO20" s="42"/>
      <c r="CP20" s="42"/>
      <c r="CQ20" s="42"/>
      <c r="CR20" s="42"/>
      <c r="CS20" s="42"/>
      <c r="CT20" s="42"/>
      <c r="CU20" s="42"/>
      <c r="CV20" s="42"/>
      <c r="CW20" s="42"/>
      <c r="CX20" s="42"/>
      <c r="CY20" s="42"/>
      <c r="CZ20" s="42"/>
      <c r="DA20" s="42"/>
      <c r="DB20" s="42"/>
      <c r="DC20" s="42"/>
      <c r="DD20" s="42"/>
      <c r="DE20" s="42"/>
      <c r="DF20" s="42"/>
      <c r="DG20" s="42"/>
      <c r="DH20" s="42"/>
      <c r="DI20" s="42"/>
      <c r="DJ20" s="42"/>
      <c r="DK20" s="42"/>
      <c r="DL20" s="42"/>
      <c r="DM20" s="42"/>
      <c r="DN20" s="42"/>
      <c r="DO20" s="42"/>
      <c r="DP20" s="42"/>
      <c r="DQ20" s="42"/>
      <c r="DR20" s="42"/>
      <c r="DS20" s="42"/>
      <c r="DT20" s="42"/>
      <c r="DU20" s="42"/>
      <c r="DV20" s="42"/>
      <c r="DW20" s="42"/>
    </row>
    <row r="21" spans="1:127" x14ac:dyDescent="0.2">
      <c r="A21" s="42"/>
      <c r="B21" s="244" t="s">
        <v>149</v>
      </c>
      <c r="C21" s="245">
        <f>IF(C24&gt;1000000,"&gt;1,000,000",IF(C24&gt;500,ROUNDUP(C24,-2),IF(C24&gt;100,ROUNDUP(C24/5,-1)*5,ROUNDUP(C24,-1))))</f>
        <v>700</v>
      </c>
      <c r="D21" s="42"/>
      <c r="E21" s="83">
        <f>IF(CD27&lt;0.01,IF(CD27&lt;0.001,ROUNDDOWN(CD27,5),ROUNDDOWN(CD27,4)),ROUNDDOWN(CD27,3))</f>
        <v>5.8999999999999999E-3</v>
      </c>
      <c r="F21" s="42"/>
      <c r="G21" s="42"/>
      <c r="H21" s="42"/>
      <c r="I21" s="42"/>
      <c r="J21" s="83">
        <f>IF(J27&lt;0.01,IF(J27&lt;0.001,ROUNDDOWN(J27,5),ROUNDDOWN(J27,4)),ROUNDDOWN(J27,3))</f>
        <v>5.8999999999999999E-3</v>
      </c>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c r="BZ21" s="42"/>
      <c r="CA21" s="42"/>
      <c r="CB21" s="42"/>
      <c r="CC21" s="42"/>
      <c r="CD21" s="42"/>
      <c r="CE21" s="42">
        <f>ROUNDUP(CE20*1.8/CE19,0)</f>
        <v>2</v>
      </c>
      <c r="CF21" s="42"/>
      <c r="CG21" s="42"/>
      <c r="CH21" s="42"/>
      <c r="CI21" s="42"/>
      <c r="CJ21" s="42"/>
      <c r="CK21" s="42"/>
      <c r="CL21" s="42"/>
      <c r="CM21" s="42"/>
      <c r="CN21" s="42"/>
      <c r="CO21" s="42"/>
      <c r="CP21" s="42"/>
      <c r="CQ21" s="42"/>
      <c r="CR21" s="42"/>
      <c r="CS21" s="42"/>
      <c r="CT21" s="42"/>
      <c r="CU21" s="42"/>
      <c r="CV21" s="42"/>
      <c r="CW21" s="42"/>
      <c r="CX21" s="42"/>
      <c r="CY21" s="42"/>
      <c r="CZ21" s="42"/>
      <c r="DA21" s="42"/>
      <c r="DB21" s="42"/>
      <c r="DC21" s="42"/>
      <c r="DD21" s="42"/>
      <c r="DE21" s="42"/>
      <c r="DF21" s="42"/>
      <c r="DG21" s="42"/>
      <c r="DH21" s="42"/>
      <c r="DI21" s="42"/>
      <c r="DJ21" s="42"/>
      <c r="DK21" s="42"/>
      <c r="DL21" s="42"/>
      <c r="DM21" s="42"/>
      <c r="DN21" s="42"/>
      <c r="DO21" s="42"/>
      <c r="DP21" s="42"/>
      <c r="DQ21" s="42"/>
      <c r="DR21" s="42"/>
      <c r="DS21" s="42"/>
      <c r="DT21" s="42"/>
      <c r="DU21" s="42"/>
      <c r="DV21" s="42"/>
      <c r="DW21" s="42"/>
    </row>
    <row r="22" spans="1:127" ht="13.5" thickBot="1" x14ac:dyDescent="0.25">
      <c r="H22">
        <v>1</v>
      </c>
      <c r="I22" s="71">
        <f>+CE21*CE19</f>
        <v>2000</v>
      </c>
      <c r="CE22" s="45">
        <v>0</v>
      </c>
      <c r="CF22" s="45">
        <v>0.1</v>
      </c>
      <c r="CG22" s="45">
        <v>0.2</v>
      </c>
      <c r="CH22" s="45">
        <v>0.4</v>
      </c>
      <c r="CI22" s="45">
        <v>0.6</v>
      </c>
      <c r="CJ22" s="45">
        <v>0.8</v>
      </c>
      <c r="CK22" s="45">
        <v>1</v>
      </c>
      <c r="CL22" s="45">
        <v>2</v>
      </c>
      <c r="CM22" s="45">
        <v>3</v>
      </c>
      <c r="CN22" s="45">
        <v>4</v>
      </c>
      <c r="CO22" s="45">
        <v>5</v>
      </c>
      <c r="CP22" s="45">
        <v>6</v>
      </c>
      <c r="CQ22" s="45">
        <v>7</v>
      </c>
      <c r="CR22" s="45">
        <v>8</v>
      </c>
      <c r="CS22" s="45">
        <v>9</v>
      </c>
      <c r="CT22" s="45">
        <v>10</v>
      </c>
      <c r="CU22" s="45">
        <v>11</v>
      </c>
      <c r="CV22" s="45">
        <v>12</v>
      </c>
      <c r="CW22" s="45">
        <v>13</v>
      </c>
      <c r="CX22" s="45">
        <v>14</v>
      </c>
      <c r="CY22" s="45">
        <v>15</v>
      </c>
      <c r="CZ22" s="45">
        <v>16</v>
      </c>
      <c r="DA22" s="45">
        <v>17</v>
      </c>
      <c r="DB22" s="45">
        <v>18</v>
      </c>
      <c r="DC22" s="45">
        <v>19</v>
      </c>
      <c r="DD22" s="45">
        <v>20</v>
      </c>
    </row>
    <row r="23" spans="1:127" ht="13.5" thickBot="1" x14ac:dyDescent="0.25">
      <c r="B23" s="7" t="s">
        <v>43</v>
      </c>
      <c r="C23" s="8">
        <f>入力シート_1・1・2・トリクロロエタン!Q15</f>
        <v>6.0000000000000001E-3</v>
      </c>
      <c r="D23" s="9" t="s">
        <v>42</v>
      </c>
      <c r="E23" s="497" t="s">
        <v>44</v>
      </c>
      <c r="F23" s="498"/>
      <c r="H23">
        <f>+C23</f>
        <v>6.0000000000000001E-3</v>
      </c>
      <c r="I23">
        <f>+C23</f>
        <v>6.0000000000000001E-3</v>
      </c>
      <c r="J23" s="6">
        <f>MIN(J24:AL24)</f>
        <v>602</v>
      </c>
      <c r="K23" s="264">
        <f>IF(MIN(K24:T24)=0,1000000,MIN(K24:T24))</f>
        <v>100000</v>
      </c>
      <c r="U23" s="264">
        <f>IF(MIN(U24:AC24)=0,1000000,MIN(U24:AC24))</f>
        <v>10000</v>
      </c>
      <c r="AD23" s="264">
        <f>IF(MIN(AD24:AM24)=0,1000000,MIN(AD24:AM24))</f>
        <v>1000</v>
      </c>
      <c r="AN23" s="264">
        <f>IF(MIN(AN24:AW24)=0,1000000,MIN(AN24:AW24))</f>
        <v>700</v>
      </c>
      <c r="AX23" s="264">
        <f>IF(MIN(AX24:BG24)=0,1000000,MIN(AX24:BG24))</f>
        <v>610</v>
      </c>
      <c r="BI23" s="264">
        <f>IF(MIN(BI24:CC24)=0,1000000,MIN(BI24:CC24))</f>
        <v>602</v>
      </c>
    </row>
    <row r="24" spans="1:127" ht="13.5" thickBot="1" x14ac:dyDescent="0.25">
      <c r="B24" s="10" t="s">
        <v>45</v>
      </c>
      <c r="C24" s="11">
        <f>IF(+BI23=1000000,"&gt;1,000,000",+BI23)</f>
        <v>602</v>
      </c>
      <c r="D24" s="12" t="s">
        <v>46</v>
      </c>
      <c r="E24" s="60">
        <f>IF(CD27&lt;0.1,IF(CD27&lt;0.01,IF(CD27&lt;0.001,ROUNDDOWN(CD27,5),ROUNDDOWN(CD27,4)),ROUNDDOWN(CD27,3)),ROUNDDOWN(CD27,2))</f>
        <v>5.8999999999999999E-3</v>
      </c>
      <c r="F24" s="13" t="s">
        <v>42</v>
      </c>
      <c r="H24">
        <f>+BI30</f>
        <v>615</v>
      </c>
      <c r="I24">
        <f>+CC30</f>
        <v>595</v>
      </c>
      <c r="J24" s="57">
        <f>IF(J27&lt;=$C$23,J30,"")</f>
        <v>602</v>
      </c>
      <c r="K24" s="58">
        <f t="shared" ref="K24:T24" si="0">IF(K27&lt;=$C$23,K30,"")</f>
        <v>100000</v>
      </c>
      <c r="L24" s="58">
        <f t="shared" si="0"/>
        <v>200000</v>
      </c>
      <c r="M24" s="58">
        <f t="shared" si="0"/>
        <v>300000</v>
      </c>
      <c r="N24" s="58">
        <f t="shared" si="0"/>
        <v>400000</v>
      </c>
      <c r="O24" s="58">
        <f t="shared" si="0"/>
        <v>500000</v>
      </c>
      <c r="P24" s="58">
        <f t="shared" si="0"/>
        <v>600000</v>
      </c>
      <c r="Q24" s="58">
        <f t="shared" si="0"/>
        <v>700000</v>
      </c>
      <c r="R24" s="58">
        <f t="shared" si="0"/>
        <v>800000</v>
      </c>
      <c r="S24" s="58">
        <f t="shared" si="0"/>
        <v>900000</v>
      </c>
      <c r="T24" s="263">
        <f t="shared" si="0"/>
        <v>1000000</v>
      </c>
      <c r="U24" s="57">
        <f>IF(U27&lt;=$C$23,U30,"")</f>
        <v>10000</v>
      </c>
      <c r="V24" s="58">
        <f t="shared" ref="V24:AM24" si="1">IF(V27&lt;=$C$23,V30,"")</f>
        <v>20000</v>
      </c>
      <c r="W24" s="58">
        <f t="shared" si="1"/>
        <v>30000</v>
      </c>
      <c r="X24" s="58">
        <f t="shared" si="1"/>
        <v>40000</v>
      </c>
      <c r="Y24" s="58">
        <f t="shared" si="1"/>
        <v>50000</v>
      </c>
      <c r="Z24" s="58">
        <f t="shared" si="1"/>
        <v>60000</v>
      </c>
      <c r="AA24" s="58">
        <f t="shared" si="1"/>
        <v>70000</v>
      </c>
      <c r="AB24" s="58">
        <f t="shared" si="1"/>
        <v>80000</v>
      </c>
      <c r="AC24" s="58">
        <f t="shared" si="1"/>
        <v>90000</v>
      </c>
      <c r="AD24" s="58">
        <f t="shared" si="1"/>
        <v>1000</v>
      </c>
      <c r="AE24" s="58">
        <f t="shared" si="1"/>
        <v>2000</v>
      </c>
      <c r="AF24" s="58">
        <f t="shared" si="1"/>
        <v>3000</v>
      </c>
      <c r="AG24" s="58">
        <f t="shared" si="1"/>
        <v>4000</v>
      </c>
      <c r="AH24" s="58">
        <f t="shared" si="1"/>
        <v>5000</v>
      </c>
      <c r="AI24" s="58">
        <f t="shared" si="1"/>
        <v>6000</v>
      </c>
      <c r="AJ24" s="58">
        <f t="shared" si="1"/>
        <v>7000</v>
      </c>
      <c r="AK24" s="58">
        <f t="shared" si="1"/>
        <v>8000</v>
      </c>
      <c r="AL24" s="58">
        <f t="shared" si="1"/>
        <v>9000</v>
      </c>
      <c r="AM24" s="58">
        <f t="shared" si="1"/>
        <v>10000</v>
      </c>
      <c r="AN24" s="56">
        <f>IF(AN27&lt;=$C$23,AN30,"")</f>
        <v>1000</v>
      </c>
      <c r="AO24" s="56">
        <f t="shared" ref="AO24:BG24" si="2">IF(AO27&lt;=$C$23,AO30,"")</f>
        <v>900</v>
      </c>
      <c r="AP24" s="56">
        <f t="shared" si="2"/>
        <v>800</v>
      </c>
      <c r="AQ24" s="56">
        <f t="shared" si="2"/>
        <v>700</v>
      </c>
      <c r="AR24" s="56" t="str">
        <f t="shared" si="2"/>
        <v/>
      </c>
      <c r="AS24" s="56" t="str">
        <f t="shared" si="2"/>
        <v/>
      </c>
      <c r="AT24" s="56" t="str">
        <f t="shared" si="2"/>
        <v/>
      </c>
      <c r="AU24" s="56" t="str">
        <f t="shared" si="2"/>
        <v/>
      </c>
      <c r="AV24" s="56" t="str">
        <f t="shared" si="2"/>
        <v/>
      </c>
      <c r="AW24" s="56" t="str">
        <f t="shared" si="2"/>
        <v/>
      </c>
      <c r="AX24" s="56">
        <f t="shared" si="2"/>
        <v>700</v>
      </c>
      <c r="AY24" s="56">
        <f t="shared" si="2"/>
        <v>690</v>
      </c>
      <c r="AZ24" s="56">
        <f t="shared" si="2"/>
        <v>680</v>
      </c>
      <c r="BA24" s="56">
        <f t="shared" si="2"/>
        <v>670</v>
      </c>
      <c r="BB24" s="56">
        <f t="shared" si="2"/>
        <v>660</v>
      </c>
      <c r="BC24" s="56">
        <f t="shared" si="2"/>
        <v>650</v>
      </c>
      <c r="BD24" s="56">
        <f t="shared" si="2"/>
        <v>640</v>
      </c>
      <c r="BE24" s="56">
        <f t="shared" si="2"/>
        <v>630</v>
      </c>
      <c r="BF24" s="56">
        <f t="shared" si="2"/>
        <v>620</v>
      </c>
      <c r="BG24" s="56">
        <f t="shared" si="2"/>
        <v>610</v>
      </c>
      <c r="BH24" s="56" t="str">
        <f>IF(BH27&lt;=$C$23,BH30,"")</f>
        <v/>
      </c>
      <c r="BI24" s="56">
        <f t="shared" ref="BI24:CD24" si="3">IF(BI27&lt;=$C$23,BI30,"")</f>
        <v>615</v>
      </c>
      <c r="BJ24" s="56">
        <f t="shared" si="3"/>
        <v>614</v>
      </c>
      <c r="BK24" s="56">
        <f t="shared" si="3"/>
        <v>613</v>
      </c>
      <c r="BL24" s="56">
        <f t="shared" si="3"/>
        <v>612</v>
      </c>
      <c r="BM24" s="56">
        <f t="shared" si="3"/>
        <v>611</v>
      </c>
      <c r="BN24" s="56">
        <f t="shared" si="3"/>
        <v>610</v>
      </c>
      <c r="BO24" s="56">
        <f t="shared" si="3"/>
        <v>609</v>
      </c>
      <c r="BP24" s="56">
        <f t="shared" si="3"/>
        <v>608</v>
      </c>
      <c r="BQ24" s="56">
        <f t="shared" si="3"/>
        <v>607</v>
      </c>
      <c r="BR24" s="56">
        <f t="shared" si="3"/>
        <v>606</v>
      </c>
      <c r="BS24" s="56">
        <f t="shared" si="3"/>
        <v>605</v>
      </c>
      <c r="BT24" s="56">
        <f t="shared" si="3"/>
        <v>604</v>
      </c>
      <c r="BU24" s="56">
        <f t="shared" si="3"/>
        <v>603</v>
      </c>
      <c r="BV24" s="56">
        <f t="shared" si="3"/>
        <v>602</v>
      </c>
      <c r="BW24" s="56" t="str">
        <f t="shared" si="3"/>
        <v/>
      </c>
      <c r="BX24" s="56" t="str">
        <f t="shared" si="3"/>
        <v/>
      </c>
      <c r="BY24" s="56" t="str">
        <f t="shared" si="3"/>
        <v/>
      </c>
      <c r="BZ24" s="56" t="str">
        <f t="shared" si="3"/>
        <v/>
      </c>
      <c r="CA24" s="56" t="str">
        <f t="shared" si="3"/>
        <v/>
      </c>
      <c r="CB24" s="56" t="str">
        <f t="shared" si="3"/>
        <v/>
      </c>
      <c r="CC24" s="56" t="str">
        <f t="shared" si="3"/>
        <v/>
      </c>
      <c r="CD24" s="56">
        <f t="shared" si="3"/>
        <v>602</v>
      </c>
      <c r="CE24" s="69"/>
      <c r="CF24" s="69"/>
      <c r="CG24" s="69"/>
      <c r="CH24" s="69"/>
      <c r="CI24" s="69"/>
      <c r="CJ24" s="69"/>
      <c r="CK24" s="69"/>
      <c r="CL24" s="69"/>
      <c r="CM24" s="69"/>
      <c r="CN24" s="69"/>
      <c r="CO24" s="69"/>
      <c r="CP24" s="69"/>
      <c r="CQ24" s="69"/>
      <c r="CR24" s="69"/>
      <c r="CS24" s="69"/>
      <c r="CT24" s="69"/>
      <c r="CU24" s="69"/>
      <c r="CV24" s="69"/>
      <c r="CW24" s="69"/>
      <c r="CX24" s="69"/>
      <c r="CY24" s="69"/>
      <c r="CZ24" s="69"/>
      <c r="DA24" s="69"/>
      <c r="DB24" s="69"/>
      <c r="DC24" s="69"/>
      <c r="DD24" s="69"/>
      <c r="DE24" s="67"/>
      <c r="DF24" s="67"/>
      <c r="DG24" s="67"/>
      <c r="DH24" s="67"/>
      <c r="DI24" s="67"/>
      <c r="DJ24" s="67"/>
      <c r="DK24" s="67"/>
      <c r="DL24" s="67"/>
      <c r="DM24" s="67"/>
      <c r="DN24" s="67"/>
      <c r="DO24" s="67"/>
      <c r="DP24" s="67"/>
      <c r="DQ24" s="67"/>
      <c r="DR24" s="67"/>
      <c r="DS24" s="67"/>
      <c r="DT24" s="67"/>
      <c r="DU24" s="67"/>
      <c r="DV24" s="67"/>
      <c r="DW24" s="67"/>
    </row>
    <row r="25" spans="1:127" ht="13.5" thickBot="1" x14ac:dyDescent="0.25">
      <c r="A25" s="14"/>
      <c r="B25" s="14"/>
      <c r="C25" s="14">
        <f>IF(BI23=1000000,-100,BI23)</f>
        <v>602</v>
      </c>
      <c r="D25" s="14"/>
      <c r="E25" s="84">
        <f>E24</f>
        <v>5.8999999999999999E-3</v>
      </c>
      <c r="F25" s="15"/>
      <c r="G25" s="14"/>
      <c r="H25">
        <f>+AX30</f>
        <v>700</v>
      </c>
      <c r="I25">
        <f>IF(BH30&lt;10,0.1,+BH30-10)</f>
        <v>590</v>
      </c>
      <c r="J25" s="46"/>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6"/>
      <c r="BM25" s="46"/>
      <c r="BN25" s="46"/>
      <c r="BO25" s="46"/>
      <c r="BP25" s="46"/>
      <c r="BQ25" s="46"/>
      <c r="BR25" s="46"/>
      <c r="BS25" s="46"/>
      <c r="BT25" s="46"/>
      <c r="BU25" s="46"/>
      <c r="BV25" s="46"/>
      <c r="BW25" s="46"/>
      <c r="BX25" s="46"/>
      <c r="BY25" s="46"/>
      <c r="BZ25" s="46"/>
      <c r="CA25" s="46"/>
      <c r="CB25" s="46"/>
      <c r="CC25" s="46"/>
      <c r="CD25" s="46"/>
      <c r="CE25" s="46"/>
      <c r="CF25" s="46"/>
      <c r="CG25" s="46"/>
      <c r="CH25" s="46"/>
      <c r="CI25" s="46"/>
      <c r="CJ25" s="46"/>
      <c r="CK25" s="46"/>
      <c r="CL25" s="46"/>
      <c r="CM25" s="46"/>
      <c r="CN25" s="46"/>
      <c r="CO25" s="46"/>
      <c r="CP25" s="46"/>
      <c r="CQ25" s="46"/>
      <c r="CR25" s="46"/>
      <c r="CS25" s="46"/>
      <c r="CT25" s="46"/>
      <c r="CU25" s="46"/>
      <c r="CV25" s="46"/>
      <c r="CW25" s="46"/>
      <c r="CX25" s="46"/>
      <c r="CY25" s="46"/>
      <c r="CZ25" s="46"/>
      <c r="DA25" s="46"/>
      <c r="DB25" s="46"/>
      <c r="DC25" s="46"/>
      <c r="DD25" s="46"/>
      <c r="DE25" s="46"/>
      <c r="DF25" s="46"/>
      <c r="DG25" s="46"/>
      <c r="DH25" s="46"/>
      <c r="DI25" s="46"/>
      <c r="DJ25" s="46"/>
      <c r="DK25" s="46"/>
      <c r="DL25" s="46"/>
      <c r="DM25" s="46"/>
      <c r="DN25" s="46"/>
      <c r="DO25" s="46"/>
      <c r="DP25" s="46"/>
      <c r="DQ25" s="46"/>
      <c r="DR25" s="46"/>
      <c r="DS25" s="46"/>
      <c r="DT25" s="46"/>
      <c r="DU25" s="46"/>
      <c r="DV25" s="46"/>
      <c r="DW25" s="46"/>
    </row>
    <row r="26" spans="1:127" x14ac:dyDescent="0.2">
      <c r="A26" s="16" t="s">
        <v>47</v>
      </c>
      <c r="B26" s="17" t="s">
        <v>48</v>
      </c>
      <c r="C26" s="499" t="s">
        <v>49</v>
      </c>
      <c r="D26" s="500"/>
      <c r="E26" s="500"/>
      <c r="F26" s="18" t="s">
        <v>50</v>
      </c>
      <c r="G26" s="18" t="s">
        <v>51</v>
      </c>
      <c r="J26" s="47" t="s">
        <v>51</v>
      </c>
      <c r="K26" s="47" t="s">
        <v>51</v>
      </c>
      <c r="L26" s="47" t="s">
        <v>51</v>
      </c>
      <c r="M26" s="47" t="s">
        <v>51</v>
      </c>
      <c r="N26" s="47" t="s">
        <v>51</v>
      </c>
      <c r="O26" s="47" t="s">
        <v>51</v>
      </c>
      <c r="P26" s="47" t="s">
        <v>51</v>
      </c>
      <c r="Q26" s="47" t="s">
        <v>51</v>
      </c>
      <c r="R26" s="47" t="s">
        <v>51</v>
      </c>
      <c r="S26" s="47" t="s">
        <v>51</v>
      </c>
      <c r="T26" s="47" t="s">
        <v>51</v>
      </c>
      <c r="U26" s="47" t="s">
        <v>51</v>
      </c>
      <c r="V26" s="47" t="s">
        <v>51</v>
      </c>
      <c r="W26" s="47" t="s">
        <v>51</v>
      </c>
      <c r="X26" s="47" t="s">
        <v>51</v>
      </c>
      <c r="Y26" s="47" t="s">
        <v>51</v>
      </c>
      <c r="Z26" s="47" t="s">
        <v>51</v>
      </c>
      <c r="AA26" s="47" t="s">
        <v>51</v>
      </c>
      <c r="AB26" s="47" t="s">
        <v>51</v>
      </c>
      <c r="AC26" s="47" t="s">
        <v>51</v>
      </c>
      <c r="AD26" s="47" t="s">
        <v>51</v>
      </c>
      <c r="AE26" s="47" t="s">
        <v>51</v>
      </c>
      <c r="AF26" s="47" t="s">
        <v>51</v>
      </c>
      <c r="AG26" s="47" t="s">
        <v>51</v>
      </c>
      <c r="AH26" s="47" t="s">
        <v>51</v>
      </c>
      <c r="AI26" s="47" t="s">
        <v>51</v>
      </c>
      <c r="AJ26" s="47" t="s">
        <v>51</v>
      </c>
      <c r="AK26" s="47" t="s">
        <v>51</v>
      </c>
      <c r="AL26" s="47" t="s">
        <v>51</v>
      </c>
      <c r="AM26" s="47" t="s">
        <v>51</v>
      </c>
      <c r="AN26" s="47" t="s">
        <v>51</v>
      </c>
      <c r="AO26" s="47" t="s">
        <v>51</v>
      </c>
      <c r="AP26" s="47" t="s">
        <v>51</v>
      </c>
      <c r="AQ26" s="47" t="s">
        <v>51</v>
      </c>
      <c r="AR26" s="47" t="s">
        <v>51</v>
      </c>
      <c r="AS26" s="47" t="s">
        <v>51</v>
      </c>
      <c r="AT26" s="47" t="s">
        <v>51</v>
      </c>
      <c r="AU26" s="47" t="s">
        <v>51</v>
      </c>
      <c r="AV26" s="47" t="s">
        <v>51</v>
      </c>
      <c r="AW26" s="47" t="s">
        <v>51</v>
      </c>
      <c r="AX26" s="47" t="s">
        <v>51</v>
      </c>
      <c r="AY26" s="47" t="s">
        <v>51</v>
      </c>
      <c r="AZ26" s="47" t="s">
        <v>51</v>
      </c>
      <c r="BA26" s="47" t="s">
        <v>51</v>
      </c>
      <c r="BB26" s="47" t="s">
        <v>51</v>
      </c>
      <c r="BC26" s="47" t="s">
        <v>51</v>
      </c>
      <c r="BD26" s="47" t="s">
        <v>51</v>
      </c>
      <c r="BE26" s="47" t="s">
        <v>51</v>
      </c>
      <c r="BF26" s="47" t="s">
        <v>51</v>
      </c>
      <c r="BG26" s="47" t="s">
        <v>51</v>
      </c>
      <c r="BH26" s="47" t="s">
        <v>51</v>
      </c>
      <c r="BI26" s="47" t="s">
        <v>51</v>
      </c>
      <c r="BJ26" s="47" t="s">
        <v>51</v>
      </c>
      <c r="BK26" s="47" t="s">
        <v>51</v>
      </c>
      <c r="BL26" s="47" t="s">
        <v>51</v>
      </c>
      <c r="BM26" s="47" t="s">
        <v>51</v>
      </c>
      <c r="BN26" s="47" t="s">
        <v>51</v>
      </c>
      <c r="BO26" s="47" t="s">
        <v>51</v>
      </c>
      <c r="BP26" s="47" t="s">
        <v>51</v>
      </c>
      <c r="BQ26" s="47" t="s">
        <v>51</v>
      </c>
      <c r="BR26" s="47" t="s">
        <v>51</v>
      </c>
      <c r="BS26" s="47" t="s">
        <v>51</v>
      </c>
      <c r="BT26" s="47" t="s">
        <v>51</v>
      </c>
      <c r="BU26" s="47" t="s">
        <v>51</v>
      </c>
      <c r="BV26" s="47" t="s">
        <v>51</v>
      </c>
      <c r="BW26" s="47" t="s">
        <v>51</v>
      </c>
      <c r="BX26" s="47" t="s">
        <v>51</v>
      </c>
      <c r="BY26" s="47" t="s">
        <v>51</v>
      </c>
      <c r="BZ26" s="47" t="s">
        <v>51</v>
      </c>
      <c r="CA26" s="47" t="s">
        <v>51</v>
      </c>
      <c r="CB26" s="47" t="s">
        <v>51</v>
      </c>
      <c r="CC26" s="47" t="s">
        <v>51</v>
      </c>
      <c r="CD26" s="47" t="s">
        <v>51</v>
      </c>
      <c r="CE26" s="47" t="s">
        <v>51</v>
      </c>
      <c r="CF26" s="47" t="s">
        <v>51</v>
      </c>
      <c r="CG26" s="47" t="s">
        <v>51</v>
      </c>
      <c r="CH26" s="47" t="s">
        <v>51</v>
      </c>
      <c r="CI26" s="47" t="s">
        <v>51</v>
      </c>
      <c r="CJ26" s="47" t="s">
        <v>51</v>
      </c>
      <c r="CK26" s="47" t="s">
        <v>51</v>
      </c>
      <c r="CL26" s="47" t="s">
        <v>51</v>
      </c>
      <c r="CM26" s="47" t="s">
        <v>51</v>
      </c>
      <c r="CN26" s="47" t="s">
        <v>51</v>
      </c>
      <c r="CO26" s="47" t="s">
        <v>51</v>
      </c>
      <c r="CP26" s="47" t="s">
        <v>51</v>
      </c>
      <c r="CQ26" s="47" t="s">
        <v>51</v>
      </c>
      <c r="CR26" s="47" t="s">
        <v>51</v>
      </c>
      <c r="CS26" s="47" t="s">
        <v>51</v>
      </c>
      <c r="CT26" s="47" t="s">
        <v>51</v>
      </c>
      <c r="CU26" s="47" t="s">
        <v>51</v>
      </c>
      <c r="CV26" s="47" t="s">
        <v>51</v>
      </c>
      <c r="CW26" s="47" t="s">
        <v>51</v>
      </c>
      <c r="CX26" s="47" t="s">
        <v>51</v>
      </c>
      <c r="CY26" s="47" t="s">
        <v>51</v>
      </c>
      <c r="CZ26" s="47" t="s">
        <v>51</v>
      </c>
      <c r="DA26" s="47" t="s">
        <v>51</v>
      </c>
      <c r="DB26" s="47" t="s">
        <v>51</v>
      </c>
      <c r="DC26" s="47" t="s">
        <v>51</v>
      </c>
      <c r="DD26" s="47" t="s">
        <v>51</v>
      </c>
      <c r="DE26" s="47" t="s">
        <v>51</v>
      </c>
      <c r="DF26" s="47" t="s">
        <v>51</v>
      </c>
      <c r="DG26" s="47" t="s">
        <v>51</v>
      </c>
      <c r="DH26" s="47" t="s">
        <v>51</v>
      </c>
      <c r="DI26" s="47" t="s">
        <v>51</v>
      </c>
      <c r="DJ26" s="47" t="s">
        <v>51</v>
      </c>
      <c r="DK26" s="47" t="s">
        <v>51</v>
      </c>
      <c r="DL26" s="47" t="s">
        <v>51</v>
      </c>
      <c r="DM26" s="47" t="s">
        <v>51</v>
      </c>
      <c r="DN26" s="47" t="s">
        <v>51</v>
      </c>
      <c r="DO26" s="47" t="s">
        <v>51</v>
      </c>
      <c r="DP26" s="47" t="s">
        <v>51</v>
      </c>
      <c r="DQ26" s="47" t="s">
        <v>51</v>
      </c>
      <c r="DR26" s="47" t="s">
        <v>51</v>
      </c>
      <c r="DS26" s="47" t="s">
        <v>51</v>
      </c>
      <c r="DT26" s="47" t="s">
        <v>51</v>
      </c>
      <c r="DU26" s="47" t="s">
        <v>51</v>
      </c>
      <c r="DV26" s="47" t="s">
        <v>51</v>
      </c>
      <c r="DW26" s="47" t="s">
        <v>51</v>
      </c>
    </row>
    <row r="27" spans="1:127" ht="21" x14ac:dyDescent="0.55000000000000004">
      <c r="A27" s="19"/>
      <c r="B27" s="20" t="s">
        <v>52</v>
      </c>
      <c r="C27" s="492" t="s">
        <v>53</v>
      </c>
      <c r="D27" s="493"/>
      <c r="E27" s="493"/>
      <c r="F27" s="291" t="s">
        <v>54</v>
      </c>
      <c r="G27" s="22">
        <f>+G29*G53*G54*G55/2</f>
        <v>3.0700370456719019</v>
      </c>
      <c r="I27" s="61">
        <f>+G29</f>
        <v>100</v>
      </c>
      <c r="J27" s="22">
        <f t="shared" ref="J27:BU27" si="4">+J29*J53*J54*J55/2</f>
        <v>5.9857013771608316E-3</v>
      </c>
      <c r="K27" s="22">
        <f t="shared" si="4"/>
        <v>0</v>
      </c>
      <c r="L27" s="22">
        <f t="shared" si="4"/>
        <v>0</v>
      </c>
      <c r="M27" s="22">
        <f t="shared" si="4"/>
        <v>0</v>
      </c>
      <c r="N27" s="22">
        <f t="shared" si="4"/>
        <v>0</v>
      </c>
      <c r="O27" s="22">
        <f t="shared" si="4"/>
        <v>0</v>
      </c>
      <c r="P27" s="22">
        <f t="shared" si="4"/>
        <v>0</v>
      </c>
      <c r="Q27" s="22">
        <f t="shared" si="4"/>
        <v>0</v>
      </c>
      <c r="R27" s="22">
        <f t="shared" si="4"/>
        <v>0</v>
      </c>
      <c r="S27" s="22">
        <f t="shared" si="4"/>
        <v>0</v>
      </c>
      <c r="T27" s="22">
        <f t="shared" si="4"/>
        <v>0</v>
      </c>
      <c r="U27" s="22">
        <f t="shared" si="4"/>
        <v>3.3603689356105588E-81</v>
      </c>
      <c r="V27" s="22">
        <f t="shared" si="4"/>
        <v>0</v>
      </c>
      <c r="W27" s="22">
        <f t="shared" si="4"/>
        <v>0</v>
      </c>
      <c r="X27" s="22">
        <f t="shared" si="4"/>
        <v>0</v>
      </c>
      <c r="Y27" s="22">
        <f t="shared" si="4"/>
        <v>0</v>
      </c>
      <c r="Z27" s="22">
        <f t="shared" si="4"/>
        <v>0</v>
      </c>
      <c r="AA27" s="22">
        <f t="shared" si="4"/>
        <v>0</v>
      </c>
      <c r="AB27" s="22">
        <f t="shared" si="4"/>
        <v>0</v>
      </c>
      <c r="AC27" s="22">
        <f t="shared" si="4"/>
        <v>0</v>
      </c>
      <c r="AD27" s="22">
        <f t="shared" si="4"/>
        <v>6.7116660868020165E-5</v>
      </c>
      <c r="AE27" s="22">
        <f t="shared" si="4"/>
        <v>1.129412729262514E-9</v>
      </c>
      <c r="AF27" s="22">
        <f t="shared" si="4"/>
        <v>2.1116687089730794E-14</v>
      </c>
      <c r="AG27" s="22">
        <f t="shared" si="4"/>
        <v>1.8492549587574609E-19</v>
      </c>
      <c r="AH27" s="22">
        <f t="shared" si="4"/>
        <v>1.2162686053531603E-25</v>
      </c>
      <c r="AI27" s="22">
        <f t="shared" si="4"/>
        <v>2.2953053999303357E-33</v>
      </c>
      <c r="AJ27" s="22">
        <f t="shared" si="4"/>
        <v>9.40502980462196E-43</v>
      </c>
      <c r="AK27" s="22">
        <f t="shared" si="4"/>
        <v>7.6208747345873514E-54</v>
      </c>
      <c r="AL27" s="22">
        <f t="shared" si="4"/>
        <v>1.1730950488129604E-66</v>
      </c>
      <c r="AM27" s="22">
        <f t="shared" si="4"/>
        <v>3.3603689356105588E-81</v>
      </c>
      <c r="AN27" s="22">
        <f t="shared" si="4"/>
        <v>6.7116660868020165E-5</v>
      </c>
      <c r="AO27" s="22">
        <f t="shared" si="4"/>
        <v>2.0513816301201976E-4</v>
      </c>
      <c r="AP27" s="22">
        <f t="shared" si="4"/>
        <v>6.3089572586807737E-4</v>
      </c>
      <c r="AQ27" s="22">
        <f t="shared" si="4"/>
        <v>1.9556216251773667E-3</v>
      </c>
      <c r="AR27" s="22">
        <f t="shared" si="4"/>
        <v>6.1246900367557845E-3</v>
      </c>
      <c r="AS27" s="22">
        <f t="shared" si="4"/>
        <v>1.9453243044392492E-2</v>
      </c>
      <c r="AT27" s="22">
        <f t="shared" si="4"/>
        <v>6.3059311210451108E-2</v>
      </c>
      <c r="AU27" s="22">
        <f t="shared" si="4"/>
        <v>0.21110117699300573</v>
      </c>
      <c r="AV27" s="22">
        <f t="shared" si="4"/>
        <v>0.74943335389463794</v>
      </c>
      <c r="AW27" s="22">
        <f t="shared" si="4"/>
        <v>3.0700370456719019</v>
      </c>
      <c r="AX27" s="22">
        <f t="shared" si="4"/>
        <v>1.9556216251773667E-3</v>
      </c>
      <c r="AY27" s="22">
        <f t="shared" si="4"/>
        <v>2.1909989801648703E-3</v>
      </c>
      <c r="AZ27" s="22">
        <f t="shared" si="4"/>
        <v>2.4549637239027352E-3</v>
      </c>
      <c r="BA27" s="22">
        <f t="shared" si="4"/>
        <v>2.7510272434054803E-3</v>
      </c>
      <c r="BB27" s="22">
        <f t="shared" si="4"/>
        <v>3.0831384101263457E-3</v>
      </c>
      <c r="BC27" s="22">
        <f t="shared" si="4"/>
        <v>3.455739087338529E-3</v>
      </c>
      <c r="BD27" s="22">
        <f t="shared" si="4"/>
        <v>3.8738268479133449E-3</v>
      </c>
      <c r="BE27" s="22">
        <f t="shared" si="4"/>
        <v>4.3430258682629593E-3</v>
      </c>
      <c r="BF27" s="22">
        <f t="shared" si="4"/>
        <v>4.8696670988348737E-3</v>
      </c>
      <c r="BG27" s="22">
        <f t="shared" si="4"/>
        <v>5.4608789659197328E-3</v>
      </c>
      <c r="BH27" s="22">
        <f t="shared" si="4"/>
        <v>6.1246900367557845E-3</v>
      </c>
      <c r="BI27" s="22">
        <f t="shared" si="4"/>
        <v>5.1567223061851778E-3</v>
      </c>
      <c r="BJ27" s="22">
        <f t="shared" si="4"/>
        <v>5.2161533642168852E-3</v>
      </c>
      <c r="BK27" s="22">
        <f t="shared" si="4"/>
        <v>5.2762763515721237E-3</v>
      </c>
      <c r="BL27" s="22">
        <f t="shared" si="4"/>
        <v>5.3370994268882397E-3</v>
      </c>
      <c r="BM27" s="22">
        <f t="shared" si="4"/>
        <v>5.3986308465569302E-3</v>
      </c>
      <c r="BN27" s="22">
        <f t="shared" si="4"/>
        <v>5.4608789659197328E-3</v>
      </c>
      <c r="BO27" s="22">
        <f t="shared" si="4"/>
        <v>5.5238522404785009E-3</v>
      </c>
      <c r="BP27" s="22">
        <f t="shared" si="4"/>
        <v>5.5875592271211437E-3</v>
      </c>
      <c r="BQ27" s="22">
        <f t="shared" si="4"/>
        <v>5.6520085853627019E-3</v>
      </c>
      <c r="BR27" s="22">
        <f t="shared" si="4"/>
        <v>5.7172090786020719E-3</v>
      </c>
      <c r="BS27" s="22">
        <f t="shared" si="4"/>
        <v>5.7831695753944989E-3</v>
      </c>
      <c r="BT27" s="22">
        <f t="shared" si="4"/>
        <v>5.8498990507401174E-3</v>
      </c>
      <c r="BU27" s="22">
        <f t="shared" si="4"/>
        <v>5.9174065873887072E-3</v>
      </c>
      <c r="BV27" s="22">
        <f t="shared" ref="BV27:CD27" si="5">+BV29*BV53*BV54*BV55/2</f>
        <v>5.9857013771608316E-3</v>
      </c>
      <c r="BW27" s="22">
        <f t="shared" si="5"/>
        <v>6.0547927222856868E-3</v>
      </c>
      <c r="BX27" s="22">
        <f t="shared" si="5"/>
        <v>6.1246900367557845E-3</v>
      </c>
      <c r="BY27" s="22">
        <f t="shared" si="5"/>
        <v>6.1954028476987203E-3</v>
      </c>
      <c r="BZ27" s="22">
        <f t="shared" si="5"/>
        <v>6.2669407967662306E-3</v>
      </c>
      <c r="CA27" s="22">
        <f t="shared" si="5"/>
        <v>6.3393136415408275E-3</v>
      </c>
      <c r="CB27" s="22">
        <f t="shared" si="5"/>
        <v>6.412531256960125E-3</v>
      </c>
      <c r="CC27" s="22">
        <f t="shared" si="5"/>
        <v>6.4866036367592439E-3</v>
      </c>
      <c r="CD27" s="22">
        <f t="shared" si="5"/>
        <v>5.9857013771608316E-3</v>
      </c>
      <c r="CE27" s="82">
        <f>IF(+CE29*CE53*CE54*CE55/2&lt;0.0000000001,0.0000000001,+CE29*CE53*CE54*CE55/2)</f>
        <v>72.864892978700396</v>
      </c>
      <c r="CF27" s="82">
        <f>IF(+CF29*CF53*CF54*CF55/2&lt;0.0000000001,0.0000000001,+CF29*CF53*CF54*CF55/2)</f>
        <v>24.842060838833582</v>
      </c>
      <c r="CG27" s="82">
        <f t="shared" ref="CG27:DD27" si="6">IF(+CG29*CG53*CG54*CG55/2&lt;0.0000000001,0.0000000001,+CG29*CG53*CG54*CG55/2)</f>
        <v>15.955319171891299</v>
      </c>
      <c r="CH27" s="82">
        <f t="shared" si="6"/>
        <v>9.1657679803724577</v>
      </c>
      <c r="CI27" s="82">
        <f t="shared" si="6"/>
        <v>6.0590580533610661</v>
      </c>
      <c r="CJ27" s="82">
        <f t="shared" si="6"/>
        <v>4.2446544069731598</v>
      </c>
      <c r="CK27" s="82">
        <f t="shared" si="6"/>
        <v>3.0700370456719019</v>
      </c>
      <c r="CL27" s="82">
        <f t="shared" si="6"/>
        <v>0.74943335389463794</v>
      </c>
      <c r="CM27" s="82">
        <f t="shared" si="6"/>
        <v>0.21110117699300573</v>
      </c>
      <c r="CN27" s="82">
        <f t="shared" si="6"/>
        <v>6.3059311210451108E-2</v>
      </c>
      <c r="CO27" s="82">
        <f t="shared" si="6"/>
        <v>1.9453243044392492E-2</v>
      </c>
      <c r="CP27" s="82">
        <f t="shared" si="6"/>
        <v>6.1246900367557845E-3</v>
      </c>
      <c r="CQ27" s="82">
        <f t="shared" si="6"/>
        <v>1.9556216251773667E-3</v>
      </c>
      <c r="CR27" s="82">
        <f t="shared" si="6"/>
        <v>6.3089572586807737E-4</v>
      </c>
      <c r="CS27" s="82">
        <f t="shared" si="6"/>
        <v>2.0513816301201976E-4</v>
      </c>
      <c r="CT27" s="82">
        <f t="shared" si="6"/>
        <v>6.7116660868020165E-5</v>
      </c>
      <c r="CU27" s="82">
        <f t="shared" si="6"/>
        <v>2.2069616889767762E-5</v>
      </c>
      <c r="CV27" s="82">
        <f t="shared" si="6"/>
        <v>7.2871872848878391E-6</v>
      </c>
      <c r="CW27" s="82">
        <f t="shared" si="6"/>
        <v>2.4145556594100138E-6</v>
      </c>
      <c r="CX27" s="82">
        <f t="shared" si="6"/>
        <v>8.0242109560893348E-7</v>
      </c>
      <c r="CY27" s="82">
        <f t="shared" si="6"/>
        <v>2.6734826683572811E-7</v>
      </c>
      <c r="CZ27" s="82">
        <f t="shared" si="6"/>
        <v>8.9272714725412942E-8</v>
      </c>
      <c r="DA27" s="82">
        <f t="shared" si="6"/>
        <v>2.9868171559358646E-8</v>
      </c>
      <c r="DB27" s="82">
        <f t="shared" si="6"/>
        <v>1.0010336690825819E-8</v>
      </c>
      <c r="DC27" s="82">
        <f t="shared" si="6"/>
        <v>3.3601203442846049E-9</v>
      </c>
      <c r="DD27" s="82">
        <f t="shared" si="6"/>
        <v>1.129412729262514E-9</v>
      </c>
      <c r="DE27" s="22">
        <f t="shared" ref="DE27:DW27" si="7">+DE29*DE53*DE54*DE55/2</f>
        <v>1.0196384507715848E-21</v>
      </c>
      <c r="DF27" s="22">
        <f t="shared" si="7"/>
        <v>5.5311201052089336E-9</v>
      </c>
      <c r="DG27" s="22">
        <f t="shared" si="7"/>
        <v>4.7009357810220726E-5</v>
      </c>
      <c r="DH27" s="22">
        <f t="shared" si="7"/>
        <v>1.2421905832414356E-3</v>
      </c>
      <c r="DI27" s="22">
        <f t="shared" si="7"/>
        <v>1.8695038915844606E-3</v>
      </c>
      <c r="DJ27" s="22">
        <f t="shared" si="7"/>
        <v>1.9490403592827921E-3</v>
      </c>
      <c r="DK27" s="22">
        <f t="shared" si="7"/>
        <v>1.9552097178646604E-3</v>
      </c>
      <c r="DL27" s="22">
        <f t="shared" si="7"/>
        <v>1.9555983316247639E-3</v>
      </c>
      <c r="DM27" s="22">
        <f t="shared" si="7"/>
        <v>1.9556215612236234E-3</v>
      </c>
      <c r="DN27" s="22">
        <f t="shared" si="7"/>
        <v>1.9556216251773667E-3</v>
      </c>
      <c r="DO27" s="22">
        <f t="shared" si="7"/>
        <v>1.9556216253375672E-3</v>
      </c>
      <c r="DP27" s="22">
        <f t="shared" si="7"/>
        <v>1.9556216253376517E-3</v>
      </c>
      <c r="DQ27" s="22">
        <f t="shared" si="7"/>
        <v>1.9556216253376517E-3</v>
      </c>
      <c r="DR27" s="22">
        <f t="shared" si="7"/>
        <v>1.9556216253376517E-3</v>
      </c>
      <c r="DS27" s="22">
        <f t="shared" si="7"/>
        <v>1.9556216253376517E-3</v>
      </c>
      <c r="DT27" s="22">
        <f t="shared" si="7"/>
        <v>1.9556216253376517E-3</v>
      </c>
      <c r="DU27" s="22">
        <f t="shared" si="7"/>
        <v>1.9556216253376517E-3</v>
      </c>
      <c r="DV27" s="22">
        <f t="shared" si="7"/>
        <v>1.9556216253376517E-3</v>
      </c>
      <c r="DW27" s="22">
        <f t="shared" si="7"/>
        <v>1.9556216253376517E-3</v>
      </c>
    </row>
    <row r="28" spans="1:127" ht="21" x14ac:dyDescent="0.55000000000000004">
      <c r="A28" s="19"/>
      <c r="B28" s="20" t="s">
        <v>55</v>
      </c>
      <c r="C28" s="492" t="s">
        <v>53</v>
      </c>
      <c r="D28" s="493"/>
      <c r="E28" s="493"/>
      <c r="F28" s="291" t="s">
        <v>54</v>
      </c>
      <c r="G28" s="22">
        <f>+G29*G53*G55</f>
        <v>3.0700370456719486</v>
      </c>
      <c r="J28" s="22">
        <f t="shared" ref="J28:BU28" si="8">+J29*J53*J55</f>
        <v>5.9857013772938155E-3</v>
      </c>
      <c r="K28" s="22">
        <f t="shared" si="8"/>
        <v>0</v>
      </c>
      <c r="L28" s="22">
        <f t="shared" si="8"/>
        <v>0</v>
      </c>
      <c r="M28" s="22">
        <f t="shared" si="8"/>
        <v>0</v>
      </c>
      <c r="N28" s="22">
        <f t="shared" si="8"/>
        <v>0</v>
      </c>
      <c r="O28" s="22">
        <f t="shared" si="8"/>
        <v>0</v>
      </c>
      <c r="P28" s="22">
        <f t="shared" si="8"/>
        <v>0</v>
      </c>
      <c r="Q28" s="22">
        <f t="shared" si="8"/>
        <v>0</v>
      </c>
      <c r="R28" s="22">
        <f t="shared" si="8"/>
        <v>0</v>
      </c>
      <c r="S28" s="22">
        <f t="shared" si="8"/>
        <v>0</v>
      </c>
      <c r="T28" s="22">
        <f t="shared" si="8"/>
        <v>0</v>
      </c>
      <c r="U28" s="22">
        <f t="shared" si="8"/>
        <v>5.1956929479333646E-47</v>
      </c>
      <c r="V28" s="22">
        <f t="shared" si="8"/>
        <v>2.13988512924856E-93</v>
      </c>
      <c r="W28" s="22">
        <f t="shared" si="8"/>
        <v>1.0176625583704259E-139</v>
      </c>
      <c r="X28" s="22">
        <f t="shared" si="8"/>
        <v>5.1332526405538578E-186</v>
      </c>
      <c r="Y28" s="22">
        <f t="shared" si="8"/>
        <v>2.6742102083684046E-232</v>
      </c>
      <c r="Z28" s="22">
        <f t="shared" si="8"/>
        <v>1.421879124464032E-278</v>
      </c>
      <c r="AA28" s="22">
        <f t="shared" si="8"/>
        <v>0</v>
      </c>
      <c r="AB28" s="22">
        <f t="shared" si="8"/>
        <v>0</v>
      </c>
      <c r="AC28" s="22">
        <f t="shared" si="8"/>
        <v>0</v>
      </c>
      <c r="AD28" s="22">
        <f t="shared" si="8"/>
        <v>6.7116661104522972E-5</v>
      </c>
      <c r="AE28" s="22">
        <f t="shared" si="8"/>
        <v>1.1295002320389562E-9</v>
      </c>
      <c r="AF28" s="22">
        <f t="shared" si="8"/>
        <v>2.1947321183907004E-14</v>
      </c>
      <c r="AG28" s="22">
        <f t="shared" si="8"/>
        <v>4.5231963029827646E-19</v>
      </c>
      <c r="AH28" s="22">
        <f t="shared" si="8"/>
        <v>9.6276589874350704E-24</v>
      </c>
      <c r="AI28" s="22">
        <f t="shared" si="8"/>
        <v>2.0915046653542384E-28</v>
      </c>
      <c r="AJ28" s="22">
        <f t="shared" si="8"/>
        <v>4.6080092557853558E-33</v>
      </c>
      <c r="AK28" s="22">
        <f t="shared" si="8"/>
        <v>1.0257575698169519E-37</v>
      </c>
      <c r="AL28" s="22">
        <f t="shared" si="8"/>
        <v>2.3014178210808861E-42</v>
      </c>
      <c r="AM28" s="22">
        <f t="shared" si="8"/>
        <v>5.1956929479333646E-47</v>
      </c>
      <c r="AN28" s="22">
        <f t="shared" si="8"/>
        <v>6.7116661104522972E-5</v>
      </c>
      <c r="AO28" s="22">
        <f t="shared" si="8"/>
        <v>2.0513816322663612E-4</v>
      </c>
      <c r="AP28" s="22">
        <f t="shared" si="8"/>
        <v>6.308957260564924E-4</v>
      </c>
      <c r="AQ28" s="22">
        <f t="shared" si="8"/>
        <v>1.9556216253376517E-3</v>
      </c>
      <c r="AR28" s="22">
        <f t="shared" si="8"/>
        <v>6.1246900368882281E-3</v>
      </c>
      <c r="AS28" s="22">
        <f t="shared" si="8"/>
        <v>1.9453243044499184E-2</v>
      </c>
      <c r="AT28" s="22">
        <f t="shared" si="8"/>
        <v>6.3059311210535429E-2</v>
      </c>
      <c r="AU28" s="22">
        <f t="shared" si="8"/>
        <v>0.21110117699307188</v>
      </c>
      <c r="AV28" s="22">
        <f t="shared" si="8"/>
        <v>0.7494333538946909</v>
      </c>
      <c r="AW28" s="22">
        <f t="shared" si="8"/>
        <v>3.0700370456719486</v>
      </c>
      <c r="AX28" s="22">
        <f t="shared" si="8"/>
        <v>1.9556216253376517E-3</v>
      </c>
      <c r="AY28" s="22">
        <f t="shared" si="8"/>
        <v>2.1909989803223242E-3</v>
      </c>
      <c r="AZ28" s="22">
        <f t="shared" si="8"/>
        <v>2.4549637240573637E-3</v>
      </c>
      <c r="BA28" s="22">
        <f t="shared" si="8"/>
        <v>2.7510272435572903E-3</v>
      </c>
      <c r="BB28" s="22">
        <f t="shared" si="8"/>
        <v>3.0831384102753467E-3</v>
      </c>
      <c r="BC28" s="22">
        <f t="shared" si="8"/>
        <v>3.4557390874847315E-3</v>
      </c>
      <c r="BD28" s="22">
        <f t="shared" si="8"/>
        <v>3.8738268480567628E-3</v>
      </c>
      <c r="BE28" s="22">
        <f t="shared" si="8"/>
        <v>4.3430258684036072E-3</v>
      </c>
      <c r="BF28" s="22">
        <f t="shared" si="8"/>
        <v>4.8696670989727686E-3</v>
      </c>
      <c r="BG28" s="22">
        <f t="shared" si="8"/>
        <v>5.4608789660548903E-3</v>
      </c>
      <c r="BH28" s="22">
        <f t="shared" si="8"/>
        <v>6.1246900368882281E-3</v>
      </c>
      <c r="BI28" s="22">
        <f t="shared" si="8"/>
        <v>5.1567223063217014E-3</v>
      </c>
      <c r="BJ28" s="22">
        <f t="shared" si="8"/>
        <v>5.2161533643531356E-3</v>
      </c>
      <c r="BK28" s="22">
        <f t="shared" si="8"/>
        <v>5.2762763517081E-3</v>
      </c>
      <c r="BL28" s="22">
        <f t="shared" si="8"/>
        <v>5.3370994270239436E-3</v>
      </c>
      <c r="BM28" s="22">
        <f t="shared" si="8"/>
        <v>5.3986308466923609E-3</v>
      </c>
      <c r="BN28" s="22">
        <f t="shared" si="8"/>
        <v>5.4608789660548903E-3</v>
      </c>
      <c r="BO28" s="22">
        <f t="shared" si="8"/>
        <v>5.5238522406133861E-3</v>
      </c>
      <c r="BP28" s="22">
        <f t="shared" si="8"/>
        <v>5.5875592272557574E-3</v>
      </c>
      <c r="BQ28" s="22">
        <f t="shared" si="8"/>
        <v>5.6520085854970424E-3</v>
      </c>
      <c r="BR28" s="22">
        <f t="shared" si="8"/>
        <v>5.7172090787361417E-3</v>
      </c>
      <c r="BS28" s="22">
        <f t="shared" si="8"/>
        <v>5.7831695755282964E-3</v>
      </c>
      <c r="BT28" s="22">
        <f t="shared" si="8"/>
        <v>5.8498990508736443E-3</v>
      </c>
      <c r="BU28" s="22">
        <f t="shared" si="8"/>
        <v>5.9174065875219617E-3</v>
      </c>
      <c r="BV28" s="22">
        <f t="shared" ref="BV28:DW28" si="9">+BV29*BV53*BV55</f>
        <v>5.9857013772938155E-3</v>
      </c>
      <c r="BW28" s="22">
        <f t="shared" si="9"/>
        <v>6.054792722418401E-3</v>
      </c>
      <c r="BX28" s="22">
        <f t="shared" si="9"/>
        <v>6.1246900368882281E-3</v>
      </c>
      <c r="BY28" s="22">
        <f t="shared" si="9"/>
        <v>6.1954028478308923E-3</v>
      </c>
      <c r="BZ28" s="22">
        <f t="shared" si="9"/>
        <v>6.266940796898132E-3</v>
      </c>
      <c r="CA28" s="22">
        <f t="shared" si="9"/>
        <v>6.3393136416724583E-3</v>
      </c>
      <c r="CB28" s="22">
        <f t="shared" si="9"/>
        <v>6.4125312570914869E-3</v>
      </c>
      <c r="CC28" s="22">
        <f t="shared" si="9"/>
        <v>6.4866036368903361E-3</v>
      </c>
      <c r="CD28" s="22">
        <f t="shared" si="9"/>
        <v>5.9857013772938155E-3</v>
      </c>
      <c r="CE28" s="22">
        <f t="shared" si="9"/>
        <v>72.864892978700624</v>
      </c>
      <c r="CF28" s="22">
        <f t="shared" si="9"/>
        <v>24.842060838833678</v>
      </c>
      <c r="CG28" s="22">
        <f t="shared" si="9"/>
        <v>15.95531917189137</v>
      </c>
      <c r="CH28" s="22">
        <f t="shared" si="9"/>
        <v>9.1657679803725127</v>
      </c>
      <c r="CI28" s="22">
        <f t="shared" si="9"/>
        <v>6.0590580533611158</v>
      </c>
      <c r="CJ28" s="22">
        <f t="shared" si="9"/>
        <v>4.2446544069732068</v>
      </c>
      <c r="CK28" s="22">
        <f t="shared" si="9"/>
        <v>3.0700370456719486</v>
      </c>
      <c r="CL28" s="22">
        <f t="shared" si="9"/>
        <v>0.7494333538946909</v>
      </c>
      <c r="CM28" s="22">
        <f t="shared" si="9"/>
        <v>0.21110117699307188</v>
      </c>
      <c r="CN28" s="22">
        <f t="shared" si="9"/>
        <v>6.3059311210535429E-2</v>
      </c>
      <c r="CO28" s="22">
        <f t="shared" si="9"/>
        <v>1.9453243044499184E-2</v>
      </c>
      <c r="CP28" s="22">
        <f t="shared" si="9"/>
        <v>6.1246900368882281E-3</v>
      </c>
      <c r="CQ28" s="22">
        <f t="shared" si="9"/>
        <v>1.9556216253376517E-3</v>
      </c>
      <c r="CR28" s="22">
        <f t="shared" si="9"/>
        <v>6.308957260564924E-4</v>
      </c>
      <c r="CS28" s="22">
        <f t="shared" si="9"/>
        <v>2.0513816322663612E-4</v>
      </c>
      <c r="CT28" s="22">
        <f t="shared" si="9"/>
        <v>6.7116661104522972E-5</v>
      </c>
      <c r="CU28" s="22">
        <f t="shared" si="9"/>
        <v>2.2069617141620781E-5</v>
      </c>
      <c r="CV28" s="22">
        <f t="shared" si="9"/>
        <v>7.2871875438542155E-6</v>
      </c>
      <c r="CW28" s="22">
        <f t="shared" si="9"/>
        <v>2.4145559163708157E-6</v>
      </c>
      <c r="CX28" s="22">
        <f t="shared" si="9"/>
        <v>8.0242134154752395E-7</v>
      </c>
      <c r="CY28" s="22">
        <f t="shared" si="9"/>
        <v>2.6734849381253881E-7</v>
      </c>
      <c r="CZ28" s="22">
        <f t="shared" si="9"/>
        <v>8.9272916668085241E-8</v>
      </c>
      <c r="DA28" s="22">
        <f t="shared" si="9"/>
        <v>2.9868344737660655E-8</v>
      </c>
      <c r="DB28" s="22">
        <f t="shared" si="9"/>
        <v>1.0010479820385185E-8</v>
      </c>
      <c r="DC28" s="22">
        <f t="shared" si="9"/>
        <v>3.3602343452124315E-9</v>
      </c>
      <c r="DD28" s="22">
        <f t="shared" si="9"/>
        <v>1.1295002320389562E-9</v>
      </c>
      <c r="DE28" s="22">
        <f t="shared" si="9"/>
        <v>1.9556216253376517E-3</v>
      </c>
      <c r="DF28" s="22">
        <f t="shared" si="9"/>
        <v>1.9556216253376517E-3</v>
      </c>
      <c r="DG28" s="22">
        <f t="shared" si="9"/>
        <v>1.9556216253376517E-3</v>
      </c>
      <c r="DH28" s="22">
        <f t="shared" si="9"/>
        <v>1.9556216253376517E-3</v>
      </c>
      <c r="DI28" s="22">
        <f t="shared" si="9"/>
        <v>1.9556216253376517E-3</v>
      </c>
      <c r="DJ28" s="22">
        <f t="shared" si="9"/>
        <v>1.9556216253376517E-3</v>
      </c>
      <c r="DK28" s="22">
        <f t="shared" si="9"/>
        <v>1.9556216253376517E-3</v>
      </c>
      <c r="DL28" s="22">
        <f t="shared" si="9"/>
        <v>1.9556216253376517E-3</v>
      </c>
      <c r="DM28" s="22">
        <f t="shared" si="9"/>
        <v>1.9556216253376517E-3</v>
      </c>
      <c r="DN28" s="22">
        <f t="shared" si="9"/>
        <v>1.9556216253376517E-3</v>
      </c>
      <c r="DO28" s="22">
        <f t="shared" si="9"/>
        <v>1.9556216253376517E-3</v>
      </c>
      <c r="DP28" s="22">
        <f t="shared" si="9"/>
        <v>1.9556216253376517E-3</v>
      </c>
      <c r="DQ28" s="22">
        <f t="shared" si="9"/>
        <v>1.9556216253376517E-3</v>
      </c>
      <c r="DR28" s="22">
        <f t="shared" si="9"/>
        <v>1.9556216253376517E-3</v>
      </c>
      <c r="DS28" s="22">
        <f t="shared" si="9"/>
        <v>1.9556216253376517E-3</v>
      </c>
      <c r="DT28" s="22">
        <f t="shared" si="9"/>
        <v>1.9556216253376517E-3</v>
      </c>
      <c r="DU28" s="22">
        <f t="shared" si="9"/>
        <v>1.9556216253376517E-3</v>
      </c>
      <c r="DV28" s="22">
        <f t="shared" si="9"/>
        <v>1.9556216253376517E-3</v>
      </c>
      <c r="DW28" s="22">
        <f t="shared" si="9"/>
        <v>1.9556216253376517E-3</v>
      </c>
    </row>
    <row r="29" spans="1:127" ht="18" x14ac:dyDescent="0.2">
      <c r="A29" s="16">
        <f>入力シート_1・1・2・トリクロロエタン!Q9</f>
        <v>100</v>
      </c>
      <c r="B29" s="23" t="s">
        <v>56</v>
      </c>
      <c r="C29" s="492" t="s">
        <v>57</v>
      </c>
      <c r="D29" s="493"/>
      <c r="E29" s="493"/>
      <c r="F29" s="1" t="s">
        <v>54</v>
      </c>
      <c r="G29" s="72">
        <f>IF(A29="",1,A29)</f>
        <v>100</v>
      </c>
      <c r="J29" s="51">
        <f t="shared" ref="J29:J32" si="10">G29</f>
        <v>100</v>
      </c>
      <c r="K29" s="50">
        <f t="shared" ref="K29:N29" si="11">+J29</f>
        <v>100</v>
      </c>
      <c r="L29" s="50">
        <f t="shared" si="11"/>
        <v>100</v>
      </c>
      <c r="M29" s="50">
        <f t="shared" si="11"/>
        <v>100</v>
      </c>
      <c r="N29" s="50">
        <f t="shared" si="11"/>
        <v>100</v>
      </c>
      <c r="O29" s="50">
        <f>+J29</f>
        <v>100</v>
      </c>
      <c r="P29" s="50">
        <f>+K29</f>
        <v>100</v>
      </c>
      <c r="Q29" s="50">
        <f>+L29</f>
        <v>100</v>
      </c>
      <c r="R29" s="50">
        <f>+L29</f>
        <v>100</v>
      </c>
      <c r="S29" s="50">
        <f>+M29</f>
        <v>100</v>
      </c>
      <c r="T29" s="50">
        <f>+N29</f>
        <v>100</v>
      </c>
      <c r="U29" s="50">
        <f>G29</f>
        <v>100</v>
      </c>
      <c r="V29" s="50">
        <f>+U29</f>
        <v>100</v>
      </c>
      <c r="W29" s="50">
        <f t="shared" ref="W29:AG29" si="12">+V29</f>
        <v>100</v>
      </c>
      <c r="X29" s="50">
        <f t="shared" si="12"/>
        <v>100</v>
      </c>
      <c r="Y29" s="50">
        <f t="shared" si="12"/>
        <v>100</v>
      </c>
      <c r="Z29" s="50">
        <f t="shared" si="12"/>
        <v>100</v>
      </c>
      <c r="AA29" s="50">
        <f t="shared" si="12"/>
        <v>100</v>
      </c>
      <c r="AB29" s="50">
        <f t="shared" si="12"/>
        <v>100</v>
      </c>
      <c r="AC29" s="50">
        <f t="shared" si="12"/>
        <v>100</v>
      </c>
      <c r="AD29" s="50">
        <f t="shared" si="12"/>
        <v>100</v>
      </c>
      <c r="AE29" s="50">
        <f t="shared" si="12"/>
        <v>100</v>
      </c>
      <c r="AF29" s="50">
        <f t="shared" si="12"/>
        <v>100</v>
      </c>
      <c r="AG29" s="50">
        <f t="shared" si="12"/>
        <v>100</v>
      </c>
      <c r="AH29" s="50">
        <f>+AC29</f>
        <v>100</v>
      </c>
      <c r="AI29" s="50">
        <f>+AD29</f>
        <v>100</v>
      </c>
      <c r="AJ29" s="50">
        <f>+AE29</f>
        <v>100</v>
      </c>
      <c r="AK29" s="50">
        <f>+AE29</f>
        <v>100</v>
      </c>
      <c r="AL29" s="50">
        <f>+AF29</f>
        <v>100</v>
      </c>
      <c r="AM29" s="50">
        <f>+AG29</f>
        <v>100</v>
      </c>
      <c r="AN29" s="50">
        <f t="shared" ref="AN29:BF29" si="13">+AM29</f>
        <v>100</v>
      </c>
      <c r="AO29" s="50">
        <f t="shared" si="13"/>
        <v>100</v>
      </c>
      <c r="AP29" s="50">
        <f t="shared" si="13"/>
        <v>100</v>
      </c>
      <c r="AQ29" s="50">
        <f t="shared" si="13"/>
        <v>100</v>
      </c>
      <c r="AR29" s="50">
        <f t="shared" si="13"/>
        <v>100</v>
      </c>
      <c r="AS29" s="50">
        <f t="shared" si="13"/>
        <v>100</v>
      </c>
      <c r="AT29" s="50">
        <f t="shared" si="13"/>
        <v>100</v>
      </c>
      <c r="AU29" s="50">
        <f t="shared" si="13"/>
        <v>100</v>
      </c>
      <c r="AV29" s="50">
        <f t="shared" si="13"/>
        <v>100</v>
      </c>
      <c r="AW29" s="50">
        <f t="shared" si="13"/>
        <v>100</v>
      </c>
      <c r="AX29" s="50">
        <f t="shared" si="13"/>
        <v>100</v>
      </c>
      <c r="AY29" s="50">
        <f t="shared" si="13"/>
        <v>100</v>
      </c>
      <c r="AZ29" s="50">
        <f t="shared" si="13"/>
        <v>100</v>
      </c>
      <c r="BA29" s="50">
        <f t="shared" si="13"/>
        <v>100</v>
      </c>
      <c r="BB29" s="50">
        <f t="shared" si="13"/>
        <v>100</v>
      </c>
      <c r="BC29" s="50">
        <f t="shared" si="13"/>
        <v>100</v>
      </c>
      <c r="BD29" s="50">
        <f t="shared" si="13"/>
        <v>100</v>
      </c>
      <c r="BE29" s="50">
        <f t="shared" si="13"/>
        <v>100</v>
      </c>
      <c r="BF29" s="50">
        <f t="shared" si="13"/>
        <v>100</v>
      </c>
      <c r="BG29" s="50">
        <f t="shared" ref="BG29" si="14">+BE29</f>
        <v>100</v>
      </c>
      <c r="BH29" s="50">
        <f>+BF29</f>
        <v>100</v>
      </c>
      <c r="BI29" s="50">
        <f t="shared" ref="BI29:BJ29" si="15">+BH29</f>
        <v>100</v>
      </c>
      <c r="BJ29" s="50">
        <f t="shared" si="15"/>
        <v>100</v>
      </c>
      <c r="BK29" s="50">
        <f t="shared" ref="BK29" si="16">+AZ29</f>
        <v>100</v>
      </c>
      <c r="BL29" s="50">
        <f t="shared" ref="BL29:BO29" si="17">+BK29</f>
        <v>100</v>
      </c>
      <c r="BM29" s="50">
        <f t="shared" si="17"/>
        <v>100</v>
      </c>
      <c r="BN29" s="50">
        <f t="shared" si="17"/>
        <v>100</v>
      </c>
      <c r="BO29" s="50">
        <f t="shared" si="17"/>
        <v>100</v>
      </c>
      <c r="BP29" s="50">
        <f t="shared" ref="BP29" si="18">+BE29</f>
        <v>100</v>
      </c>
      <c r="BQ29" s="50">
        <f t="shared" ref="BQ29:BT29" si="19">+BP29</f>
        <v>100</v>
      </c>
      <c r="BR29" s="50">
        <f t="shared" si="19"/>
        <v>100</v>
      </c>
      <c r="BS29" s="50">
        <f t="shared" si="19"/>
        <v>100</v>
      </c>
      <c r="BT29" s="50">
        <f t="shared" si="19"/>
        <v>100</v>
      </c>
      <c r="BU29" s="50">
        <f t="shared" ref="BU29" si="20">+BJ29</f>
        <v>100</v>
      </c>
      <c r="BV29" s="50">
        <f t="shared" ref="BV29" si="21">+BU29</f>
        <v>100</v>
      </c>
      <c r="BW29" s="50">
        <f t="shared" ref="BW29:BX29" si="22">+BU29</f>
        <v>100</v>
      </c>
      <c r="BX29" s="50">
        <f t="shared" si="22"/>
        <v>100</v>
      </c>
      <c r="BY29" s="50">
        <f t="shared" ref="BY29:CB29" si="23">+BX29</f>
        <v>100</v>
      </c>
      <c r="BZ29" s="50">
        <f t="shared" si="23"/>
        <v>100</v>
      </c>
      <c r="CA29" s="50">
        <f t="shared" si="23"/>
        <v>100</v>
      </c>
      <c r="CB29" s="50">
        <f t="shared" si="23"/>
        <v>100</v>
      </c>
      <c r="CC29" s="50">
        <f>+CA29</f>
        <v>100</v>
      </c>
      <c r="CD29" s="50">
        <f>+CB29</f>
        <v>100</v>
      </c>
      <c r="CE29" s="50">
        <f t="shared" ref="CE29" si="24">+CD29</f>
        <v>100</v>
      </c>
      <c r="CF29" s="50">
        <f>+BA29</f>
        <v>100</v>
      </c>
      <c r="CG29" s="50">
        <f>+BA29</f>
        <v>100</v>
      </c>
      <c r="CH29" s="50">
        <f t="shared" ref="CH29:CQ29" si="25">+BA29</f>
        <v>100</v>
      </c>
      <c r="CI29" s="50">
        <f t="shared" si="25"/>
        <v>100</v>
      </c>
      <c r="CJ29" s="50">
        <f t="shared" si="25"/>
        <v>100</v>
      </c>
      <c r="CK29" s="50">
        <f t="shared" si="25"/>
        <v>100</v>
      </c>
      <c r="CL29" s="50">
        <f t="shared" si="25"/>
        <v>100</v>
      </c>
      <c r="CM29" s="50">
        <f t="shared" si="25"/>
        <v>100</v>
      </c>
      <c r="CN29" s="50">
        <f t="shared" si="25"/>
        <v>100</v>
      </c>
      <c r="CO29" s="50">
        <f t="shared" si="25"/>
        <v>100</v>
      </c>
      <c r="CP29" s="50">
        <f t="shared" si="25"/>
        <v>100</v>
      </c>
      <c r="CQ29" s="50">
        <f t="shared" si="25"/>
        <v>100</v>
      </c>
      <c r="CR29" s="50">
        <f>+BU29</f>
        <v>100</v>
      </c>
      <c r="CS29" s="50">
        <f>+BV29</f>
        <v>100</v>
      </c>
      <c r="CT29" s="50">
        <f t="shared" ref="CT29:CU29" si="26">+BX29</f>
        <v>100</v>
      </c>
      <c r="CU29" s="50">
        <f t="shared" si="26"/>
        <v>100</v>
      </c>
      <c r="CV29" s="50">
        <f>+BU29</f>
        <v>100</v>
      </c>
      <c r="CW29" s="50">
        <f>+BV29</f>
        <v>100</v>
      </c>
      <c r="CX29" s="50">
        <f>+BX29</f>
        <v>100</v>
      </c>
      <c r="CY29" s="50">
        <f>+BY29</f>
        <v>100</v>
      </c>
      <c r="CZ29" s="50">
        <f>+BZ29</f>
        <v>100</v>
      </c>
      <c r="DA29" s="50">
        <f>+CA29</f>
        <v>100</v>
      </c>
      <c r="DB29" s="50">
        <f>+CB29</f>
        <v>100</v>
      </c>
      <c r="DC29" s="50">
        <f t="shared" ref="DC29:DD29" si="27">+CD29</f>
        <v>100</v>
      </c>
      <c r="DD29" s="50">
        <f t="shared" si="27"/>
        <v>100</v>
      </c>
      <c r="DE29" s="50">
        <f t="shared" ref="DE29" si="28">+CE29</f>
        <v>100</v>
      </c>
      <c r="DF29" s="50">
        <f t="shared" ref="DF29" si="29">+BU29</f>
        <v>100</v>
      </c>
      <c r="DG29" s="50">
        <f t="shared" ref="DG29:DO32" si="30">+DF29</f>
        <v>100</v>
      </c>
      <c r="DH29" s="50">
        <f t="shared" si="30"/>
        <v>100</v>
      </c>
      <c r="DI29" s="50">
        <f t="shared" si="30"/>
        <v>100</v>
      </c>
      <c r="DJ29" s="50">
        <f t="shared" si="30"/>
        <v>100</v>
      </c>
      <c r="DK29" s="50">
        <f t="shared" si="30"/>
        <v>100</v>
      </c>
      <c r="DL29" s="50">
        <f t="shared" si="30"/>
        <v>100</v>
      </c>
      <c r="DM29" s="50">
        <f t="shared" si="30"/>
        <v>100</v>
      </c>
      <c r="DN29" s="50">
        <f t="shared" si="30"/>
        <v>100</v>
      </c>
      <c r="DO29" s="50">
        <f t="shared" ref="DO29" si="31">+DE29</f>
        <v>100</v>
      </c>
      <c r="DP29" s="50">
        <f t="shared" ref="DP29:DW42" si="32">+DO29</f>
        <v>100</v>
      </c>
      <c r="DQ29" s="50">
        <f t="shared" si="32"/>
        <v>100</v>
      </c>
      <c r="DR29" s="50">
        <f t="shared" si="32"/>
        <v>100</v>
      </c>
      <c r="DS29" s="50">
        <f t="shared" si="32"/>
        <v>100</v>
      </c>
      <c r="DT29" s="50">
        <f t="shared" si="32"/>
        <v>100</v>
      </c>
      <c r="DU29" s="50">
        <f t="shared" si="32"/>
        <v>100</v>
      </c>
      <c r="DV29" s="50">
        <f t="shared" si="32"/>
        <v>100</v>
      </c>
      <c r="DW29" s="50">
        <f>+DV29</f>
        <v>100</v>
      </c>
    </row>
    <row r="30" spans="1:127" ht="18" x14ac:dyDescent="0.2">
      <c r="A30" s="16"/>
      <c r="B30" s="23" t="s">
        <v>58</v>
      </c>
      <c r="C30" s="494" t="s">
        <v>59</v>
      </c>
      <c r="D30" s="495"/>
      <c r="E30" s="492"/>
      <c r="F30" s="1" t="s">
        <v>60</v>
      </c>
      <c r="G30" s="24">
        <f>IF(A30="",100,A30)</f>
        <v>100</v>
      </c>
      <c r="I30">
        <v>1</v>
      </c>
      <c r="J30" s="49">
        <f>IF(C24="&gt;1,000,000",1800000,C24)</f>
        <v>602</v>
      </c>
      <c r="K30" s="49">
        <v>100000</v>
      </c>
      <c r="L30" s="49">
        <f>+K30+100000</f>
        <v>200000</v>
      </c>
      <c r="M30" s="49">
        <f t="shared" ref="M30:T30" si="33">+L30+100000</f>
        <v>300000</v>
      </c>
      <c r="N30" s="49">
        <f t="shared" si="33"/>
        <v>400000</v>
      </c>
      <c r="O30" s="49">
        <f t="shared" si="33"/>
        <v>500000</v>
      </c>
      <c r="P30" s="49">
        <f t="shared" si="33"/>
        <v>600000</v>
      </c>
      <c r="Q30" s="49">
        <f t="shared" si="33"/>
        <v>700000</v>
      </c>
      <c r="R30" s="49">
        <f t="shared" si="33"/>
        <v>800000</v>
      </c>
      <c r="S30" s="49">
        <f t="shared" si="33"/>
        <v>900000</v>
      </c>
      <c r="T30" s="49">
        <f t="shared" si="33"/>
        <v>1000000</v>
      </c>
      <c r="U30" s="49">
        <f>+$K$23-100000+10000</f>
        <v>10000</v>
      </c>
      <c r="V30" s="49">
        <f>+U30+10000</f>
        <v>20000</v>
      </c>
      <c r="W30" s="49">
        <f t="shared" ref="W30:AC30" si="34">+V30+10000</f>
        <v>30000</v>
      </c>
      <c r="X30" s="49">
        <f t="shared" si="34"/>
        <v>40000</v>
      </c>
      <c r="Y30" s="49">
        <f t="shared" si="34"/>
        <v>50000</v>
      </c>
      <c r="Z30" s="49">
        <f t="shared" si="34"/>
        <v>60000</v>
      </c>
      <c r="AA30" s="49">
        <f t="shared" si="34"/>
        <v>70000</v>
      </c>
      <c r="AB30" s="49">
        <f t="shared" si="34"/>
        <v>80000</v>
      </c>
      <c r="AC30" s="49">
        <f t="shared" si="34"/>
        <v>90000</v>
      </c>
      <c r="AD30" s="265">
        <f>+$U$23-10000+1000</f>
        <v>1000</v>
      </c>
      <c r="AE30" s="49">
        <f>+AD30+1000</f>
        <v>2000</v>
      </c>
      <c r="AF30" s="49">
        <f t="shared" ref="AF30:AM30" si="35">+AE30+1000</f>
        <v>3000</v>
      </c>
      <c r="AG30" s="49">
        <f t="shared" si="35"/>
        <v>4000</v>
      </c>
      <c r="AH30" s="49">
        <f t="shared" si="35"/>
        <v>5000</v>
      </c>
      <c r="AI30" s="49">
        <f t="shared" si="35"/>
        <v>6000</v>
      </c>
      <c r="AJ30" s="49">
        <f t="shared" si="35"/>
        <v>7000</v>
      </c>
      <c r="AK30" s="49">
        <f t="shared" si="35"/>
        <v>8000</v>
      </c>
      <c r="AL30" s="49">
        <f t="shared" si="35"/>
        <v>9000</v>
      </c>
      <c r="AM30" s="49">
        <f t="shared" si="35"/>
        <v>10000</v>
      </c>
      <c r="AN30" s="59">
        <f>+AD23</f>
        <v>1000</v>
      </c>
      <c r="AO30" s="49">
        <f>+AN30-100</f>
        <v>900</v>
      </c>
      <c r="AP30" s="49">
        <f t="shared" ref="AP30:AW30" si="36">+AO30-100</f>
        <v>800</v>
      </c>
      <c r="AQ30" s="49">
        <f t="shared" si="36"/>
        <v>700</v>
      </c>
      <c r="AR30" s="49">
        <f t="shared" si="36"/>
        <v>600</v>
      </c>
      <c r="AS30" s="49">
        <f t="shared" si="36"/>
        <v>500</v>
      </c>
      <c r="AT30" s="49">
        <f t="shared" si="36"/>
        <v>400</v>
      </c>
      <c r="AU30" s="49">
        <f t="shared" si="36"/>
        <v>300</v>
      </c>
      <c r="AV30" s="49">
        <f t="shared" si="36"/>
        <v>200</v>
      </c>
      <c r="AW30" s="49">
        <f t="shared" si="36"/>
        <v>100</v>
      </c>
      <c r="AX30" s="59">
        <f>AN23</f>
        <v>700</v>
      </c>
      <c r="AY30" s="49">
        <f>+AX30-10</f>
        <v>690</v>
      </c>
      <c r="AZ30" s="49">
        <f t="shared" ref="AZ30:BG30" si="37">+AY30-10</f>
        <v>680</v>
      </c>
      <c r="BA30" s="49">
        <f t="shared" si="37"/>
        <v>670</v>
      </c>
      <c r="BB30" s="49">
        <f t="shared" si="37"/>
        <v>660</v>
      </c>
      <c r="BC30" s="49">
        <f t="shared" si="37"/>
        <v>650</v>
      </c>
      <c r="BD30" s="49">
        <f t="shared" si="37"/>
        <v>640</v>
      </c>
      <c r="BE30" s="49">
        <f t="shared" si="37"/>
        <v>630</v>
      </c>
      <c r="BF30" s="49">
        <f t="shared" si="37"/>
        <v>620</v>
      </c>
      <c r="BG30" s="49">
        <f t="shared" si="37"/>
        <v>610</v>
      </c>
      <c r="BH30" s="49">
        <f>IF(BG30=10,1,+BG30-10)</f>
        <v>600</v>
      </c>
      <c r="BI30" s="59">
        <f>AX23+5</f>
        <v>615</v>
      </c>
      <c r="BJ30" s="49">
        <f>IF(+BI30-1&gt;0,+BI30-1,0.1)</f>
        <v>614</v>
      </c>
      <c r="BK30" s="49">
        <f t="shared" ref="BK30:CC30" si="38">IF(+BJ30-1&gt;0,+BJ30-1,0.1)</f>
        <v>613</v>
      </c>
      <c r="BL30" s="49">
        <f t="shared" si="38"/>
        <v>612</v>
      </c>
      <c r="BM30" s="49">
        <f t="shared" si="38"/>
        <v>611</v>
      </c>
      <c r="BN30" s="49">
        <f t="shared" si="38"/>
        <v>610</v>
      </c>
      <c r="BO30" s="49">
        <f t="shared" si="38"/>
        <v>609</v>
      </c>
      <c r="BP30" s="49">
        <f t="shared" si="38"/>
        <v>608</v>
      </c>
      <c r="BQ30" s="49">
        <f t="shared" si="38"/>
        <v>607</v>
      </c>
      <c r="BR30" s="49">
        <f t="shared" si="38"/>
        <v>606</v>
      </c>
      <c r="BS30" s="49">
        <f t="shared" si="38"/>
        <v>605</v>
      </c>
      <c r="BT30" s="49">
        <f t="shared" si="38"/>
        <v>604</v>
      </c>
      <c r="BU30" s="49">
        <f t="shared" si="38"/>
        <v>603</v>
      </c>
      <c r="BV30" s="49">
        <f t="shared" si="38"/>
        <v>602</v>
      </c>
      <c r="BW30" s="49">
        <f t="shared" si="38"/>
        <v>601</v>
      </c>
      <c r="BX30" s="49">
        <f t="shared" si="38"/>
        <v>600</v>
      </c>
      <c r="BY30" s="49">
        <f t="shared" si="38"/>
        <v>599</v>
      </c>
      <c r="BZ30" s="49">
        <f t="shared" si="38"/>
        <v>598</v>
      </c>
      <c r="CA30" s="49">
        <f t="shared" si="38"/>
        <v>597</v>
      </c>
      <c r="CB30" s="49">
        <f t="shared" si="38"/>
        <v>596</v>
      </c>
      <c r="CC30" s="49">
        <f t="shared" si="38"/>
        <v>595</v>
      </c>
      <c r="CD30" s="73">
        <f>+BI23</f>
        <v>602</v>
      </c>
      <c r="CE30" s="59">
        <v>1</v>
      </c>
      <c r="CF30" s="70">
        <f>+$CE$21*CF22*($CE$19/20)</f>
        <v>10</v>
      </c>
      <c r="CG30" s="70">
        <f t="shared" ref="CG30:DD30" si="39">+$CE$21*CG22*($CE$19/20)</f>
        <v>20</v>
      </c>
      <c r="CH30" s="70">
        <f t="shared" si="39"/>
        <v>40</v>
      </c>
      <c r="CI30" s="70">
        <f t="shared" si="39"/>
        <v>60</v>
      </c>
      <c r="CJ30" s="70">
        <f t="shared" si="39"/>
        <v>80</v>
      </c>
      <c r="CK30" s="70">
        <f t="shared" si="39"/>
        <v>100</v>
      </c>
      <c r="CL30" s="70">
        <f t="shared" si="39"/>
        <v>200</v>
      </c>
      <c r="CM30" s="70">
        <f t="shared" si="39"/>
        <v>300</v>
      </c>
      <c r="CN30" s="70">
        <f t="shared" si="39"/>
        <v>400</v>
      </c>
      <c r="CO30" s="70">
        <f t="shared" si="39"/>
        <v>500</v>
      </c>
      <c r="CP30" s="70">
        <f t="shared" si="39"/>
        <v>600</v>
      </c>
      <c r="CQ30" s="70">
        <f t="shared" si="39"/>
        <v>700</v>
      </c>
      <c r="CR30" s="70">
        <f t="shared" si="39"/>
        <v>800</v>
      </c>
      <c r="CS30" s="70">
        <f t="shared" si="39"/>
        <v>900</v>
      </c>
      <c r="CT30" s="70">
        <f t="shared" si="39"/>
        <v>1000</v>
      </c>
      <c r="CU30" s="70">
        <f t="shared" si="39"/>
        <v>1100</v>
      </c>
      <c r="CV30" s="70">
        <f t="shared" si="39"/>
        <v>1200</v>
      </c>
      <c r="CW30" s="70">
        <f t="shared" si="39"/>
        <v>1300</v>
      </c>
      <c r="CX30" s="70">
        <f t="shared" si="39"/>
        <v>1400</v>
      </c>
      <c r="CY30" s="70">
        <f t="shared" si="39"/>
        <v>1500</v>
      </c>
      <c r="CZ30" s="70">
        <f t="shared" si="39"/>
        <v>1600</v>
      </c>
      <c r="DA30" s="70">
        <f t="shared" si="39"/>
        <v>1700</v>
      </c>
      <c r="DB30" s="70">
        <f t="shared" si="39"/>
        <v>1800</v>
      </c>
      <c r="DC30" s="70">
        <f t="shared" si="39"/>
        <v>1900</v>
      </c>
      <c r="DD30" s="70">
        <f t="shared" si="39"/>
        <v>2000</v>
      </c>
      <c r="DE30" s="49">
        <f>入力シート_1・1・2・トリクロロエタン!W3</f>
        <v>700</v>
      </c>
      <c r="DF30" s="49">
        <f>+DE30</f>
        <v>700</v>
      </c>
      <c r="DG30" s="49">
        <f t="shared" si="30"/>
        <v>700</v>
      </c>
      <c r="DH30" s="49">
        <f t="shared" si="30"/>
        <v>700</v>
      </c>
      <c r="DI30" s="49">
        <f t="shared" si="30"/>
        <v>700</v>
      </c>
      <c r="DJ30" s="49">
        <f t="shared" si="30"/>
        <v>700</v>
      </c>
      <c r="DK30" s="49">
        <f t="shared" si="30"/>
        <v>700</v>
      </c>
      <c r="DL30" s="49">
        <f t="shared" si="30"/>
        <v>700</v>
      </c>
      <c r="DM30" s="49">
        <f t="shared" si="30"/>
        <v>700</v>
      </c>
      <c r="DN30" s="49">
        <f t="shared" si="30"/>
        <v>700</v>
      </c>
      <c r="DO30" s="49">
        <f t="shared" si="30"/>
        <v>700</v>
      </c>
      <c r="DP30" s="49">
        <f t="shared" si="32"/>
        <v>700</v>
      </c>
      <c r="DQ30" s="49">
        <f t="shared" si="32"/>
        <v>700</v>
      </c>
      <c r="DR30" s="49">
        <f t="shared" si="32"/>
        <v>700</v>
      </c>
      <c r="DS30" s="49">
        <f t="shared" si="32"/>
        <v>700</v>
      </c>
      <c r="DT30" s="49">
        <f t="shared" si="32"/>
        <v>700</v>
      </c>
      <c r="DU30" s="49">
        <f t="shared" si="32"/>
        <v>700</v>
      </c>
      <c r="DV30" s="49">
        <f t="shared" si="32"/>
        <v>700</v>
      </c>
      <c r="DW30" s="49">
        <f>+DV30</f>
        <v>700</v>
      </c>
    </row>
    <row r="31" spans="1:127" ht="18" x14ac:dyDescent="0.2">
      <c r="A31" s="19"/>
      <c r="B31" s="23" t="s">
        <v>61</v>
      </c>
      <c r="C31" s="494" t="s">
        <v>62</v>
      </c>
      <c r="D31" s="495"/>
      <c r="E31" s="492"/>
      <c r="F31" s="1" t="s">
        <v>60</v>
      </c>
      <c r="G31" s="25">
        <v>0</v>
      </c>
      <c r="J31" s="51">
        <f>G31</f>
        <v>0</v>
      </c>
      <c r="K31" s="54">
        <f>+J31</f>
        <v>0</v>
      </c>
      <c r="L31" s="54">
        <f t="shared" ref="L31:N42" si="40">+K31</f>
        <v>0</v>
      </c>
      <c r="M31" s="54">
        <f t="shared" si="40"/>
        <v>0</v>
      </c>
      <c r="N31" s="54">
        <f t="shared" si="40"/>
        <v>0</v>
      </c>
      <c r="O31" s="54">
        <f t="shared" ref="O31:Q42" si="41">+J31</f>
        <v>0</v>
      </c>
      <c r="P31" s="54">
        <f t="shared" si="41"/>
        <v>0</v>
      </c>
      <c r="Q31" s="54">
        <f t="shared" si="41"/>
        <v>0</v>
      </c>
      <c r="R31" s="54">
        <f t="shared" ref="R31:T42" si="42">+L31</f>
        <v>0</v>
      </c>
      <c r="S31" s="54">
        <f t="shared" si="42"/>
        <v>0</v>
      </c>
      <c r="T31" s="54">
        <f t="shared" si="42"/>
        <v>0</v>
      </c>
      <c r="U31" s="51">
        <f>G31</f>
        <v>0</v>
      </c>
      <c r="V31" s="54">
        <f>+U31</f>
        <v>0</v>
      </c>
      <c r="W31" s="54">
        <f t="shared" ref="W31:AG31" si="43">+V31</f>
        <v>0</v>
      </c>
      <c r="X31" s="54">
        <f t="shared" si="43"/>
        <v>0</v>
      </c>
      <c r="Y31" s="54">
        <f t="shared" si="43"/>
        <v>0</v>
      </c>
      <c r="Z31" s="54">
        <f t="shared" si="43"/>
        <v>0</v>
      </c>
      <c r="AA31" s="54">
        <f t="shared" si="43"/>
        <v>0</v>
      </c>
      <c r="AB31" s="54">
        <f t="shared" si="43"/>
        <v>0</v>
      </c>
      <c r="AC31" s="54">
        <f t="shared" si="43"/>
        <v>0</v>
      </c>
      <c r="AD31" s="54">
        <f t="shared" si="43"/>
        <v>0</v>
      </c>
      <c r="AE31" s="54">
        <f t="shared" si="43"/>
        <v>0</v>
      </c>
      <c r="AF31" s="54">
        <f t="shared" si="43"/>
        <v>0</v>
      </c>
      <c r="AG31" s="54">
        <f t="shared" si="43"/>
        <v>0</v>
      </c>
      <c r="AH31" s="54">
        <f t="shared" ref="AH31:AJ42" si="44">+AC31</f>
        <v>0</v>
      </c>
      <c r="AI31" s="54">
        <f t="shared" si="44"/>
        <v>0</v>
      </c>
      <c r="AJ31" s="54">
        <f t="shared" si="44"/>
        <v>0</v>
      </c>
      <c r="AK31" s="54">
        <f t="shared" ref="AK31:AM42" si="45">+AE31</f>
        <v>0</v>
      </c>
      <c r="AL31" s="54">
        <f t="shared" si="45"/>
        <v>0</v>
      </c>
      <c r="AM31" s="54">
        <f t="shared" si="45"/>
        <v>0</v>
      </c>
      <c r="AN31" s="54">
        <f t="shared" ref="AN31:BC42" si="46">+AM31</f>
        <v>0</v>
      </c>
      <c r="AO31" s="54">
        <f t="shared" si="46"/>
        <v>0</v>
      </c>
      <c r="AP31" s="54">
        <f t="shared" si="46"/>
        <v>0</v>
      </c>
      <c r="AQ31" s="54">
        <f t="shared" si="46"/>
        <v>0</v>
      </c>
      <c r="AR31" s="54">
        <f t="shared" si="46"/>
        <v>0</v>
      </c>
      <c r="AS31" s="54">
        <f t="shared" si="46"/>
        <v>0</v>
      </c>
      <c r="AT31" s="54">
        <f t="shared" si="46"/>
        <v>0</v>
      </c>
      <c r="AU31" s="54">
        <f t="shared" si="46"/>
        <v>0</v>
      </c>
      <c r="AV31" s="54">
        <f t="shared" si="46"/>
        <v>0</v>
      </c>
      <c r="AW31" s="54">
        <f t="shared" si="46"/>
        <v>0</v>
      </c>
      <c r="AX31" s="54">
        <f t="shared" si="46"/>
        <v>0</v>
      </c>
      <c r="AY31" s="54">
        <f t="shared" si="46"/>
        <v>0</v>
      </c>
      <c r="AZ31" s="54">
        <f t="shared" si="46"/>
        <v>0</v>
      </c>
      <c r="BA31" s="54">
        <f t="shared" si="46"/>
        <v>0</v>
      </c>
      <c r="BB31" s="54">
        <f t="shared" si="46"/>
        <v>0</v>
      </c>
      <c r="BC31" s="54">
        <f t="shared" si="46"/>
        <v>0</v>
      </c>
      <c r="BD31" s="54">
        <f t="shared" ref="BD31:BF42" si="47">+BC31</f>
        <v>0</v>
      </c>
      <c r="BE31" s="54">
        <f t="shared" si="47"/>
        <v>0</v>
      </c>
      <c r="BF31" s="54">
        <f t="shared" si="47"/>
        <v>0</v>
      </c>
      <c r="BG31" s="54">
        <f t="shared" ref="BG31:BH42" si="48">+BE31</f>
        <v>0</v>
      </c>
      <c r="BH31" s="54">
        <f t="shared" si="48"/>
        <v>0</v>
      </c>
      <c r="BI31" s="54">
        <f t="shared" ref="BI31:BJ42" si="49">+BH31</f>
        <v>0</v>
      </c>
      <c r="BJ31" s="54">
        <f t="shared" si="49"/>
        <v>0</v>
      </c>
      <c r="BK31" s="54">
        <f t="shared" ref="BK31:BK42" si="50">+AZ31</f>
        <v>0</v>
      </c>
      <c r="BL31" s="54">
        <f t="shared" ref="BL31:BO42" si="51">+BK31</f>
        <v>0</v>
      </c>
      <c r="BM31" s="54">
        <f t="shared" si="51"/>
        <v>0</v>
      </c>
      <c r="BN31" s="54">
        <f t="shared" si="51"/>
        <v>0</v>
      </c>
      <c r="BO31" s="54">
        <f t="shared" si="51"/>
        <v>0</v>
      </c>
      <c r="BP31" s="54">
        <f t="shared" ref="BP31:BP42" si="52">+BE31</f>
        <v>0</v>
      </c>
      <c r="BQ31" s="54">
        <f t="shared" ref="BQ31:BT42" si="53">+BP31</f>
        <v>0</v>
      </c>
      <c r="BR31" s="54">
        <f t="shared" si="53"/>
        <v>0</v>
      </c>
      <c r="BS31" s="54">
        <f t="shared" si="53"/>
        <v>0</v>
      </c>
      <c r="BT31" s="54">
        <f t="shared" si="53"/>
        <v>0</v>
      </c>
      <c r="BU31" s="54">
        <f t="shared" ref="BU31:BU42" si="54">+BJ31</f>
        <v>0</v>
      </c>
      <c r="BV31" s="54">
        <f t="shared" ref="BV31:BV42" si="55">+BU31</f>
        <v>0</v>
      </c>
      <c r="BW31" s="54">
        <f t="shared" ref="BW31:BX42" si="56">+BU31</f>
        <v>0</v>
      </c>
      <c r="BX31" s="54">
        <f t="shared" si="56"/>
        <v>0</v>
      </c>
      <c r="BY31" s="54">
        <f t="shared" ref="BY31:CB42" si="57">+BX31</f>
        <v>0</v>
      </c>
      <c r="BZ31" s="54">
        <f t="shared" si="57"/>
        <v>0</v>
      </c>
      <c r="CA31" s="54">
        <f t="shared" si="57"/>
        <v>0</v>
      </c>
      <c r="CB31" s="54">
        <f t="shared" si="57"/>
        <v>0</v>
      </c>
      <c r="CC31" s="54">
        <f t="shared" ref="CC31:CD42" si="58">+CA31</f>
        <v>0</v>
      </c>
      <c r="CD31" s="54">
        <f t="shared" si="58"/>
        <v>0</v>
      </c>
      <c r="CE31" s="54">
        <f t="shared" ref="CE31:CE42" si="59">+CD31</f>
        <v>0</v>
      </c>
      <c r="CF31" s="54">
        <f t="shared" ref="CF31:CF42" si="60">+BA31</f>
        <v>0</v>
      </c>
      <c r="CG31" s="54">
        <f t="shared" ref="CG31:CG42" si="61">+BA31</f>
        <v>0</v>
      </c>
      <c r="CH31" s="54">
        <f t="shared" ref="CH31:CQ42" si="62">+BA31</f>
        <v>0</v>
      </c>
      <c r="CI31" s="54">
        <f t="shared" si="62"/>
        <v>0</v>
      </c>
      <c r="CJ31" s="54">
        <f t="shared" si="62"/>
        <v>0</v>
      </c>
      <c r="CK31" s="54">
        <f t="shared" si="62"/>
        <v>0</v>
      </c>
      <c r="CL31" s="54">
        <f t="shared" si="62"/>
        <v>0</v>
      </c>
      <c r="CM31" s="54">
        <f t="shared" si="62"/>
        <v>0</v>
      </c>
      <c r="CN31" s="54">
        <f t="shared" si="62"/>
        <v>0</v>
      </c>
      <c r="CO31" s="54">
        <f t="shared" si="62"/>
        <v>0</v>
      </c>
      <c r="CP31" s="54">
        <f t="shared" si="62"/>
        <v>0</v>
      </c>
      <c r="CQ31" s="54">
        <f t="shared" si="62"/>
        <v>0</v>
      </c>
      <c r="CR31" s="54">
        <f t="shared" ref="CR31:CS42" si="63">+BU31</f>
        <v>0</v>
      </c>
      <c r="CS31" s="54">
        <f t="shared" si="63"/>
        <v>0</v>
      </c>
      <c r="CT31" s="54">
        <f t="shared" ref="CT31:CU42" si="64">+BX31</f>
        <v>0</v>
      </c>
      <c r="CU31" s="54">
        <f t="shared" si="64"/>
        <v>0</v>
      </c>
      <c r="CV31" s="54">
        <f t="shared" ref="CV31:CW42" si="65">+BU31</f>
        <v>0</v>
      </c>
      <c r="CW31" s="54">
        <f t="shared" si="65"/>
        <v>0</v>
      </c>
      <c r="CX31" s="54">
        <f t="shared" ref="CX31:DB42" si="66">+BX31</f>
        <v>0</v>
      </c>
      <c r="CY31" s="54">
        <f t="shared" si="66"/>
        <v>0</v>
      </c>
      <c r="CZ31" s="54">
        <f t="shared" si="66"/>
        <v>0</v>
      </c>
      <c r="DA31" s="54">
        <f t="shared" si="66"/>
        <v>0</v>
      </c>
      <c r="DB31" s="54">
        <f t="shared" si="66"/>
        <v>0</v>
      </c>
      <c r="DC31" s="54">
        <f t="shared" ref="DC31:DD42" si="67">+CD31</f>
        <v>0</v>
      </c>
      <c r="DD31" s="54">
        <f t="shared" si="67"/>
        <v>0</v>
      </c>
      <c r="DE31" s="54">
        <f t="shared" ref="DE31:DE42" si="68">+CE31</f>
        <v>0</v>
      </c>
      <c r="DF31" s="54">
        <f>+BU31</f>
        <v>0</v>
      </c>
      <c r="DG31" s="54">
        <f t="shared" si="30"/>
        <v>0</v>
      </c>
      <c r="DH31" s="54">
        <f t="shared" si="30"/>
        <v>0</v>
      </c>
      <c r="DI31" s="54">
        <f t="shared" si="30"/>
        <v>0</v>
      </c>
      <c r="DJ31" s="54">
        <f t="shared" si="30"/>
        <v>0</v>
      </c>
      <c r="DK31" s="54">
        <f t="shared" si="30"/>
        <v>0</v>
      </c>
      <c r="DL31" s="54">
        <f t="shared" si="30"/>
        <v>0</v>
      </c>
      <c r="DM31" s="54">
        <f t="shared" si="30"/>
        <v>0</v>
      </c>
      <c r="DN31" s="54">
        <f t="shared" si="30"/>
        <v>0</v>
      </c>
      <c r="DO31" s="54">
        <f>+DE31</f>
        <v>0</v>
      </c>
      <c r="DP31" s="54">
        <f t="shared" si="32"/>
        <v>0</v>
      </c>
      <c r="DQ31" s="54">
        <f t="shared" si="32"/>
        <v>0</v>
      </c>
      <c r="DR31" s="54">
        <f t="shared" si="32"/>
        <v>0</v>
      </c>
      <c r="DS31" s="54">
        <f t="shared" si="32"/>
        <v>0</v>
      </c>
      <c r="DT31" s="54">
        <f t="shared" si="32"/>
        <v>0</v>
      </c>
      <c r="DU31" s="54">
        <f t="shared" si="32"/>
        <v>0</v>
      </c>
      <c r="DV31" s="54">
        <f t="shared" si="32"/>
        <v>0</v>
      </c>
      <c r="DW31" s="54">
        <f>+DV31</f>
        <v>0</v>
      </c>
    </row>
    <row r="32" spans="1:127" ht="18" x14ac:dyDescent="0.2">
      <c r="A32" s="19"/>
      <c r="B32" s="23" t="s">
        <v>63</v>
      </c>
      <c r="C32" s="494" t="s">
        <v>64</v>
      </c>
      <c r="D32" s="495"/>
      <c r="E32" s="492"/>
      <c r="F32" s="1" t="s">
        <v>60</v>
      </c>
      <c r="G32" s="25">
        <v>0</v>
      </c>
      <c r="J32" s="51">
        <f t="shared" si="10"/>
        <v>0</v>
      </c>
      <c r="K32" s="54">
        <f t="shared" ref="K32:K42" si="69">+J32</f>
        <v>0</v>
      </c>
      <c r="L32" s="54">
        <f t="shared" si="40"/>
        <v>0</v>
      </c>
      <c r="M32" s="54">
        <f t="shared" si="40"/>
        <v>0</v>
      </c>
      <c r="N32" s="54">
        <f t="shared" si="40"/>
        <v>0</v>
      </c>
      <c r="O32" s="54">
        <f t="shared" si="41"/>
        <v>0</v>
      </c>
      <c r="P32" s="54">
        <f t="shared" si="41"/>
        <v>0</v>
      </c>
      <c r="Q32" s="54">
        <f t="shared" si="41"/>
        <v>0</v>
      </c>
      <c r="R32" s="54">
        <f t="shared" si="42"/>
        <v>0</v>
      </c>
      <c r="S32" s="54">
        <f t="shared" si="42"/>
        <v>0</v>
      </c>
      <c r="T32" s="54">
        <f t="shared" si="42"/>
        <v>0</v>
      </c>
      <c r="U32" s="51">
        <f t="shared" ref="U32:U51" si="70">G32</f>
        <v>0</v>
      </c>
      <c r="V32" s="54">
        <f t="shared" ref="V32:AG42" si="71">+U32</f>
        <v>0</v>
      </c>
      <c r="W32" s="54">
        <f t="shared" si="71"/>
        <v>0</v>
      </c>
      <c r="X32" s="54">
        <f t="shared" si="71"/>
        <v>0</v>
      </c>
      <c r="Y32" s="54">
        <f t="shared" si="71"/>
        <v>0</v>
      </c>
      <c r="Z32" s="54">
        <f t="shared" si="71"/>
        <v>0</v>
      </c>
      <c r="AA32" s="54">
        <f t="shared" si="71"/>
        <v>0</v>
      </c>
      <c r="AB32" s="54">
        <f t="shared" si="71"/>
        <v>0</v>
      </c>
      <c r="AC32" s="54">
        <f t="shared" si="71"/>
        <v>0</v>
      </c>
      <c r="AD32" s="54">
        <f t="shared" si="71"/>
        <v>0</v>
      </c>
      <c r="AE32" s="54">
        <f t="shared" si="71"/>
        <v>0</v>
      </c>
      <c r="AF32" s="54">
        <f t="shared" si="71"/>
        <v>0</v>
      </c>
      <c r="AG32" s="54">
        <f t="shared" si="71"/>
        <v>0</v>
      </c>
      <c r="AH32" s="54">
        <f t="shared" si="44"/>
        <v>0</v>
      </c>
      <c r="AI32" s="54">
        <f t="shared" si="44"/>
        <v>0</v>
      </c>
      <c r="AJ32" s="54">
        <f t="shared" si="44"/>
        <v>0</v>
      </c>
      <c r="AK32" s="54">
        <f t="shared" si="45"/>
        <v>0</v>
      </c>
      <c r="AL32" s="54">
        <f t="shared" si="45"/>
        <v>0</v>
      </c>
      <c r="AM32" s="54">
        <f t="shared" si="45"/>
        <v>0</v>
      </c>
      <c r="AN32" s="54">
        <f t="shared" si="46"/>
        <v>0</v>
      </c>
      <c r="AO32" s="54">
        <f t="shared" si="46"/>
        <v>0</v>
      </c>
      <c r="AP32" s="54">
        <f t="shared" si="46"/>
        <v>0</v>
      </c>
      <c r="AQ32" s="54">
        <f t="shared" si="46"/>
        <v>0</v>
      </c>
      <c r="AR32" s="54">
        <f t="shared" si="46"/>
        <v>0</v>
      </c>
      <c r="AS32" s="54">
        <f t="shared" si="46"/>
        <v>0</v>
      </c>
      <c r="AT32" s="54">
        <f t="shared" si="46"/>
        <v>0</v>
      </c>
      <c r="AU32" s="54">
        <f t="shared" si="46"/>
        <v>0</v>
      </c>
      <c r="AV32" s="54">
        <f t="shared" si="46"/>
        <v>0</v>
      </c>
      <c r="AW32" s="54">
        <f t="shared" si="46"/>
        <v>0</v>
      </c>
      <c r="AX32" s="54">
        <f t="shared" si="46"/>
        <v>0</v>
      </c>
      <c r="AY32" s="54">
        <f t="shared" si="46"/>
        <v>0</v>
      </c>
      <c r="AZ32" s="54">
        <f t="shared" si="46"/>
        <v>0</v>
      </c>
      <c r="BA32" s="54">
        <f t="shared" si="46"/>
        <v>0</v>
      </c>
      <c r="BB32" s="54">
        <f t="shared" si="46"/>
        <v>0</v>
      </c>
      <c r="BC32" s="54">
        <f t="shared" si="46"/>
        <v>0</v>
      </c>
      <c r="BD32" s="54">
        <f t="shared" si="47"/>
        <v>0</v>
      </c>
      <c r="BE32" s="54">
        <f t="shared" si="47"/>
        <v>0</v>
      </c>
      <c r="BF32" s="54">
        <f t="shared" si="47"/>
        <v>0</v>
      </c>
      <c r="BG32" s="54">
        <f t="shared" si="48"/>
        <v>0</v>
      </c>
      <c r="BH32" s="54">
        <f t="shared" si="48"/>
        <v>0</v>
      </c>
      <c r="BI32" s="54">
        <f t="shared" si="49"/>
        <v>0</v>
      </c>
      <c r="BJ32" s="54">
        <f t="shared" si="49"/>
        <v>0</v>
      </c>
      <c r="BK32" s="54">
        <f t="shared" si="50"/>
        <v>0</v>
      </c>
      <c r="BL32" s="54">
        <f t="shared" si="51"/>
        <v>0</v>
      </c>
      <c r="BM32" s="54">
        <f t="shared" si="51"/>
        <v>0</v>
      </c>
      <c r="BN32" s="54">
        <f t="shared" si="51"/>
        <v>0</v>
      </c>
      <c r="BO32" s="54">
        <f t="shared" si="51"/>
        <v>0</v>
      </c>
      <c r="BP32" s="54">
        <f t="shared" si="52"/>
        <v>0</v>
      </c>
      <c r="BQ32" s="54">
        <f t="shared" si="53"/>
        <v>0</v>
      </c>
      <c r="BR32" s="54">
        <f t="shared" si="53"/>
        <v>0</v>
      </c>
      <c r="BS32" s="54">
        <f t="shared" si="53"/>
        <v>0</v>
      </c>
      <c r="BT32" s="54">
        <f t="shared" si="53"/>
        <v>0</v>
      </c>
      <c r="BU32" s="54">
        <f t="shared" si="54"/>
        <v>0</v>
      </c>
      <c r="BV32" s="54">
        <f t="shared" si="55"/>
        <v>0</v>
      </c>
      <c r="BW32" s="54">
        <f t="shared" si="56"/>
        <v>0</v>
      </c>
      <c r="BX32" s="54">
        <f t="shared" si="56"/>
        <v>0</v>
      </c>
      <c r="BY32" s="54">
        <f t="shared" si="57"/>
        <v>0</v>
      </c>
      <c r="BZ32" s="54">
        <f t="shared" si="57"/>
        <v>0</v>
      </c>
      <c r="CA32" s="54">
        <f t="shared" si="57"/>
        <v>0</v>
      </c>
      <c r="CB32" s="54">
        <f t="shared" si="57"/>
        <v>0</v>
      </c>
      <c r="CC32" s="54">
        <f t="shared" si="58"/>
        <v>0</v>
      </c>
      <c r="CD32" s="54">
        <f t="shared" si="58"/>
        <v>0</v>
      </c>
      <c r="CE32" s="54">
        <f t="shared" si="59"/>
        <v>0</v>
      </c>
      <c r="CF32" s="54">
        <f t="shared" si="60"/>
        <v>0</v>
      </c>
      <c r="CG32" s="54">
        <f t="shared" si="61"/>
        <v>0</v>
      </c>
      <c r="CH32" s="54">
        <f t="shared" si="62"/>
        <v>0</v>
      </c>
      <c r="CI32" s="54">
        <f t="shared" si="62"/>
        <v>0</v>
      </c>
      <c r="CJ32" s="54">
        <f t="shared" si="62"/>
        <v>0</v>
      </c>
      <c r="CK32" s="54">
        <f t="shared" si="62"/>
        <v>0</v>
      </c>
      <c r="CL32" s="54">
        <f t="shared" si="62"/>
        <v>0</v>
      </c>
      <c r="CM32" s="54">
        <f t="shared" si="62"/>
        <v>0</v>
      </c>
      <c r="CN32" s="54">
        <f t="shared" si="62"/>
        <v>0</v>
      </c>
      <c r="CO32" s="54">
        <f t="shared" si="62"/>
        <v>0</v>
      </c>
      <c r="CP32" s="54">
        <f t="shared" si="62"/>
        <v>0</v>
      </c>
      <c r="CQ32" s="54">
        <f t="shared" si="62"/>
        <v>0</v>
      </c>
      <c r="CR32" s="54">
        <f t="shared" si="63"/>
        <v>0</v>
      </c>
      <c r="CS32" s="54">
        <f t="shared" si="63"/>
        <v>0</v>
      </c>
      <c r="CT32" s="54">
        <f t="shared" si="64"/>
        <v>0</v>
      </c>
      <c r="CU32" s="54">
        <f t="shared" si="64"/>
        <v>0</v>
      </c>
      <c r="CV32" s="54">
        <f t="shared" si="65"/>
        <v>0</v>
      </c>
      <c r="CW32" s="54">
        <f t="shared" si="65"/>
        <v>0</v>
      </c>
      <c r="CX32" s="54">
        <f t="shared" si="66"/>
        <v>0</v>
      </c>
      <c r="CY32" s="54">
        <f t="shared" si="66"/>
        <v>0</v>
      </c>
      <c r="CZ32" s="54">
        <f t="shared" si="66"/>
        <v>0</v>
      </c>
      <c r="DA32" s="54">
        <f t="shared" si="66"/>
        <v>0</v>
      </c>
      <c r="DB32" s="54">
        <f t="shared" si="66"/>
        <v>0</v>
      </c>
      <c r="DC32" s="54">
        <f t="shared" si="67"/>
        <v>0</v>
      </c>
      <c r="DD32" s="54">
        <f t="shared" si="67"/>
        <v>0</v>
      </c>
      <c r="DE32" s="54">
        <f t="shared" si="68"/>
        <v>0</v>
      </c>
      <c r="DF32" s="54">
        <f>+BU32</f>
        <v>0</v>
      </c>
      <c r="DG32" s="54">
        <f t="shared" si="30"/>
        <v>0</v>
      </c>
      <c r="DH32" s="54">
        <f t="shared" si="30"/>
        <v>0</v>
      </c>
      <c r="DI32" s="54">
        <f t="shared" si="30"/>
        <v>0</v>
      </c>
      <c r="DJ32" s="54">
        <f t="shared" si="30"/>
        <v>0</v>
      </c>
      <c r="DK32" s="54">
        <f t="shared" si="30"/>
        <v>0</v>
      </c>
      <c r="DL32" s="54">
        <f t="shared" si="30"/>
        <v>0</v>
      </c>
      <c r="DM32" s="54">
        <f t="shared" si="30"/>
        <v>0</v>
      </c>
      <c r="DN32" s="54">
        <f t="shared" si="30"/>
        <v>0</v>
      </c>
      <c r="DO32" s="54">
        <f>+DE32</f>
        <v>0</v>
      </c>
      <c r="DP32" s="54">
        <f t="shared" si="32"/>
        <v>0</v>
      </c>
      <c r="DQ32" s="54">
        <f t="shared" si="32"/>
        <v>0</v>
      </c>
      <c r="DR32" s="54">
        <f t="shared" si="32"/>
        <v>0</v>
      </c>
      <c r="DS32" s="54">
        <f t="shared" si="32"/>
        <v>0</v>
      </c>
      <c r="DT32" s="54">
        <f t="shared" si="32"/>
        <v>0</v>
      </c>
      <c r="DU32" s="54">
        <f t="shared" si="32"/>
        <v>0</v>
      </c>
      <c r="DV32" s="54">
        <f t="shared" si="32"/>
        <v>0</v>
      </c>
      <c r="DW32" s="54">
        <f>+DV32</f>
        <v>0</v>
      </c>
    </row>
    <row r="33" spans="1:127" ht="18" x14ac:dyDescent="0.2">
      <c r="A33" s="16"/>
      <c r="B33" s="23" t="s">
        <v>65</v>
      </c>
      <c r="C33" s="494" t="s">
        <v>66</v>
      </c>
      <c r="D33" s="495"/>
      <c r="E33" s="492"/>
      <c r="F33" s="1" t="s">
        <v>67</v>
      </c>
      <c r="G33" s="25">
        <f>IF(A33="",100,A33)</f>
        <v>100</v>
      </c>
      <c r="J33" s="51">
        <f>G33</f>
        <v>100</v>
      </c>
      <c r="K33" s="54">
        <f t="shared" si="69"/>
        <v>100</v>
      </c>
      <c r="L33" s="54">
        <f t="shared" si="40"/>
        <v>100</v>
      </c>
      <c r="M33" s="54">
        <f t="shared" si="40"/>
        <v>100</v>
      </c>
      <c r="N33" s="54">
        <f t="shared" si="40"/>
        <v>100</v>
      </c>
      <c r="O33" s="54">
        <f t="shared" si="41"/>
        <v>100</v>
      </c>
      <c r="P33" s="54">
        <f t="shared" si="41"/>
        <v>100</v>
      </c>
      <c r="Q33" s="54">
        <f t="shared" si="41"/>
        <v>100</v>
      </c>
      <c r="R33" s="54">
        <f t="shared" si="42"/>
        <v>100</v>
      </c>
      <c r="S33" s="54">
        <f t="shared" si="42"/>
        <v>100</v>
      </c>
      <c r="T33" s="54">
        <f t="shared" si="42"/>
        <v>100</v>
      </c>
      <c r="U33" s="51">
        <f t="shared" si="70"/>
        <v>100</v>
      </c>
      <c r="V33" s="54">
        <f t="shared" si="71"/>
        <v>100</v>
      </c>
      <c r="W33" s="54">
        <f t="shared" si="71"/>
        <v>100</v>
      </c>
      <c r="X33" s="54">
        <f t="shared" si="71"/>
        <v>100</v>
      </c>
      <c r="Y33" s="54">
        <f t="shared" si="71"/>
        <v>100</v>
      </c>
      <c r="Z33" s="54">
        <f t="shared" si="71"/>
        <v>100</v>
      </c>
      <c r="AA33" s="54">
        <f t="shared" si="71"/>
        <v>100</v>
      </c>
      <c r="AB33" s="54">
        <f t="shared" si="71"/>
        <v>100</v>
      </c>
      <c r="AC33" s="54">
        <f t="shared" si="71"/>
        <v>100</v>
      </c>
      <c r="AD33" s="54">
        <f t="shared" si="71"/>
        <v>100</v>
      </c>
      <c r="AE33" s="54">
        <f t="shared" si="71"/>
        <v>100</v>
      </c>
      <c r="AF33" s="54">
        <f t="shared" si="71"/>
        <v>100</v>
      </c>
      <c r="AG33" s="54">
        <f t="shared" si="71"/>
        <v>100</v>
      </c>
      <c r="AH33" s="54">
        <f t="shared" si="44"/>
        <v>100</v>
      </c>
      <c r="AI33" s="54">
        <f t="shared" si="44"/>
        <v>100</v>
      </c>
      <c r="AJ33" s="54">
        <f t="shared" si="44"/>
        <v>100</v>
      </c>
      <c r="AK33" s="54">
        <f t="shared" si="45"/>
        <v>100</v>
      </c>
      <c r="AL33" s="54">
        <f t="shared" si="45"/>
        <v>100</v>
      </c>
      <c r="AM33" s="54">
        <f t="shared" si="45"/>
        <v>100</v>
      </c>
      <c r="AN33" s="54">
        <f t="shared" si="46"/>
        <v>100</v>
      </c>
      <c r="AO33" s="54">
        <f t="shared" si="46"/>
        <v>100</v>
      </c>
      <c r="AP33" s="54">
        <f t="shared" si="46"/>
        <v>100</v>
      </c>
      <c r="AQ33" s="54">
        <f t="shared" si="46"/>
        <v>100</v>
      </c>
      <c r="AR33" s="54">
        <f t="shared" si="46"/>
        <v>100</v>
      </c>
      <c r="AS33" s="54">
        <f t="shared" si="46"/>
        <v>100</v>
      </c>
      <c r="AT33" s="54">
        <f t="shared" si="46"/>
        <v>100</v>
      </c>
      <c r="AU33" s="54">
        <f t="shared" si="46"/>
        <v>100</v>
      </c>
      <c r="AV33" s="54">
        <f t="shared" si="46"/>
        <v>100</v>
      </c>
      <c r="AW33" s="54">
        <f t="shared" si="46"/>
        <v>100</v>
      </c>
      <c r="AX33" s="54">
        <f t="shared" si="46"/>
        <v>100</v>
      </c>
      <c r="AY33" s="54">
        <f t="shared" si="46"/>
        <v>100</v>
      </c>
      <c r="AZ33" s="54">
        <f t="shared" si="46"/>
        <v>100</v>
      </c>
      <c r="BA33" s="54">
        <f t="shared" si="46"/>
        <v>100</v>
      </c>
      <c r="BB33" s="54">
        <f t="shared" si="46"/>
        <v>100</v>
      </c>
      <c r="BC33" s="54">
        <f t="shared" si="46"/>
        <v>100</v>
      </c>
      <c r="BD33" s="54">
        <f t="shared" si="47"/>
        <v>100</v>
      </c>
      <c r="BE33" s="54">
        <f t="shared" si="47"/>
        <v>100</v>
      </c>
      <c r="BF33" s="54">
        <f t="shared" si="47"/>
        <v>100</v>
      </c>
      <c r="BG33" s="54">
        <f t="shared" si="48"/>
        <v>100</v>
      </c>
      <c r="BH33" s="54">
        <f t="shared" si="48"/>
        <v>100</v>
      </c>
      <c r="BI33" s="54">
        <f t="shared" si="49"/>
        <v>100</v>
      </c>
      <c r="BJ33" s="54">
        <f t="shared" si="49"/>
        <v>100</v>
      </c>
      <c r="BK33" s="54">
        <f t="shared" si="50"/>
        <v>100</v>
      </c>
      <c r="BL33" s="54">
        <f t="shared" si="51"/>
        <v>100</v>
      </c>
      <c r="BM33" s="54">
        <f t="shared" si="51"/>
        <v>100</v>
      </c>
      <c r="BN33" s="54">
        <f t="shared" si="51"/>
        <v>100</v>
      </c>
      <c r="BO33" s="54">
        <f t="shared" si="51"/>
        <v>100</v>
      </c>
      <c r="BP33" s="54">
        <f t="shared" si="52"/>
        <v>100</v>
      </c>
      <c r="BQ33" s="54">
        <f t="shared" si="53"/>
        <v>100</v>
      </c>
      <c r="BR33" s="54">
        <f t="shared" si="53"/>
        <v>100</v>
      </c>
      <c r="BS33" s="54">
        <f t="shared" si="53"/>
        <v>100</v>
      </c>
      <c r="BT33" s="54">
        <f t="shared" si="53"/>
        <v>100</v>
      </c>
      <c r="BU33" s="54">
        <f t="shared" si="54"/>
        <v>100</v>
      </c>
      <c r="BV33" s="54">
        <f t="shared" si="55"/>
        <v>100</v>
      </c>
      <c r="BW33" s="54">
        <f t="shared" si="56"/>
        <v>100</v>
      </c>
      <c r="BX33" s="54">
        <f t="shared" si="56"/>
        <v>100</v>
      </c>
      <c r="BY33" s="54">
        <f t="shared" si="57"/>
        <v>100</v>
      </c>
      <c r="BZ33" s="54">
        <f t="shared" si="57"/>
        <v>100</v>
      </c>
      <c r="CA33" s="54">
        <f t="shared" si="57"/>
        <v>100</v>
      </c>
      <c r="CB33" s="54">
        <f t="shared" si="57"/>
        <v>100</v>
      </c>
      <c r="CC33" s="54">
        <f t="shared" si="58"/>
        <v>100</v>
      </c>
      <c r="CD33" s="54">
        <f t="shared" si="58"/>
        <v>100</v>
      </c>
      <c r="CE33" s="54">
        <f t="shared" si="59"/>
        <v>100</v>
      </c>
      <c r="CF33" s="54">
        <f t="shared" si="60"/>
        <v>100</v>
      </c>
      <c r="CG33" s="54">
        <f t="shared" si="61"/>
        <v>100</v>
      </c>
      <c r="CH33" s="54">
        <f t="shared" si="62"/>
        <v>100</v>
      </c>
      <c r="CI33" s="54">
        <f t="shared" si="62"/>
        <v>100</v>
      </c>
      <c r="CJ33" s="54">
        <f t="shared" si="62"/>
        <v>100</v>
      </c>
      <c r="CK33" s="54">
        <f t="shared" si="62"/>
        <v>100</v>
      </c>
      <c r="CL33" s="54">
        <f t="shared" si="62"/>
        <v>100</v>
      </c>
      <c r="CM33" s="54">
        <f t="shared" si="62"/>
        <v>100</v>
      </c>
      <c r="CN33" s="54">
        <f t="shared" si="62"/>
        <v>100</v>
      </c>
      <c r="CO33" s="54">
        <f t="shared" si="62"/>
        <v>100</v>
      </c>
      <c r="CP33" s="54">
        <f t="shared" si="62"/>
        <v>100</v>
      </c>
      <c r="CQ33" s="54">
        <f t="shared" si="62"/>
        <v>100</v>
      </c>
      <c r="CR33" s="54">
        <f t="shared" si="63"/>
        <v>100</v>
      </c>
      <c r="CS33" s="54">
        <f t="shared" si="63"/>
        <v>100</v>
      </c>
      <c r="CT33" s="54">
        <f t="shared" si="64"/>
        <v>100</v>
      </c>
      <c r="CU33" s="54">
        <f t="shared" si="64"/>
        <v>100</v>
      </c>
      <c r="CV33" s="54">
        <f t="shared" si="65"/>
        <v>100</v>
      </c>
      <c r="CW33" s="54">
        <f t="shared" si="65"/>
        <v>100</v>
      </c>
      <c r="CX33" s="54">
        <f t="shared" si="66"/>
        <v>100</v>
      </c>
      <c r="CY33" s="54">
        <f t="shared" si="66"/>
        <v>100</v>
      </c>
      <c r="CZ33" s="54">
        <f t="shared" si="66"/>
        <v>100</v>
      </c>
      <c r="DA33" s="54">
        <f t="shared" si="66"/>
        <v>100</v>
      </c>
      <c r="DB33" s="54">
        <f t="shared" si="66"/>
        <v>100</v>
      </c>
      <c r="DC33" s="54">
        <f t="shared" si="67"/>
        <v>100</v>
      </c>
      <c r="DD33" s="54">
        <f t="shared" si="67"/>
        <v>100</v>
      </c>
      <c r="DE33" s="68">
        <v>2</v>
      </c>
      <c r="DF33" s="68">
        <v>5</v>
      </c>
      <c r="DG33" s="68">
        <v>10</v>
      </c>
      <c r="DH33" s="68">
        <v>20</v>
      </c>
      <c r="DI33" s="68">
        <v>30</v>
      </c>
      <c r="DJ33" s="68">
        <v>40</v>
      </c>
      <c r="DK33" s="68">
        <v>50</v>
      </c>
      <c r="DL33" s="68">
        <v>60</v>
      </c>
      <c r="DM33" s="68">
        <v>80</v>
      </c>
      <c r="DN33" s="68">
        <v>100</v>
      </c>
      <c r="DO33" s="68">
        <v>125</v>
      </c>
      <c r="DP33" s="68">
        <v>150</v>
      </c>
      <c r="DQ33" s="68">
        <v>175</v>
      </c>
      <c r="DR33" s="68">
        <v>200</v>
      </c>
      <c r="DS33" s="68">
        <v>225</v>
      </c>
      <c r="DT33" s="68">
        <v>250</v>
      </c>
      <c r="DU33" s="68">
        <v>275</v>
      </c>
      <c r="DV33" s="68">
        <v>300</v>
      </c>
      <c r="DW33" s="68">
        <v>300</v>
      </c>
    </row>
    <row r="34" spans="1:127" ht="18" x14ac:dyDescent="0.2">
      <c r="A34" s="16">
        <f>入力シート_1・1・2・トリクロロエタン!Q8</f>
        <v>10</v>
      </c>
      <c r="B34" s="23" t="s">
        <v>68</v>
      </c>
      <c r="C34" s="494" t="s">
        <v>69</v>
      </c>
      <c r="D34" s="495"/>
      <c r="E34" s="492"/>
      <c r="F34" s="1" t="s">
        <v>60</v>
      </c>
      <c r="G34" s="25">
        <f>IF(A34="",10,A34)</f>
        <v>10</v>
      </c>
      <c r="J34" s="51">
        <f t="shared" ref="J34:J40" si="72">G34</f>
        <v>10</v>
      </c>
      <c r="K34" s="54">
        <f t="shared" si="69"/>
        <v>10</v>
      </c>
      <c r="L34" s="54">
        <f t="shared" si="40"/>
        <v>10</v>
      </c>
      <c r="M34" s="54">
        <f t="shared" si="40"/>
        <v>10</v>
      </c>
      <c r="N34" s="54">
        <f t="shared" si="40"/>
        <v>10</v>
      </c>
      <c r="O34" s="54">
        <f t="shared" si="41"/>
        <v>10</v>
      </c>
      <c r="P34" s="54">
        <f t="shared" si="41"/>
        <v>10</v>
      </c>
      <c r="Q34" s="54">
        <f t="shared" si="41"/>
        <v>10</v>
      </c>
      <c r="R34" s="54">
        <f t="shared" si="42"/>
        <v>10</v>
      </c>
      <c r="S34" s="54">
        <f t="shared" si="42"/>
        <v>10</v>
      </c>
      <c r="T34" s="54">
        <f t="shared" si="42"/>
        <v>10</v>
      </c>
      <c r="U34" s="51">
        <f t="shared" si="70"/>
        <v>10</v>
      </c>
      <c r="V34" s="54">
        <f t="shared" si="71"/>
        <v>10</v>
      </c>
      <c r="W34" s="54">
        <f t="shared" si="71"/>
        <v>10</v>
      </c>
      <c r="X34" s="54">
        <f t="shared" si="71"/>
        <v>10</v>
      </c>
      <c r="Y34" s="54">
        <f t="shared" si="71"/>
        <v>10</v>
      </c>
      <c r="Z34" s="54">
        <f t="shared" si="71"/>
        <v>10</v>
      </c>
      <c r="AA34" s="54">
        <f t="shared" si="71"/>
        <v>10</v>
      </c>
      <c r="AB34" s="54">
        <f t="shared" si="71"/>
        <v>10</v>
      </c>
      <c r="AC34" s="54">
        <f t="shared" si="71"/>
        <v>10</v>
      </c>
      <c r="AD34" s="54">
        <f t="shared" si="71"/>
        <v>10</v>
      </c>
      <c r="AE34" s="54">
        <f t="shared" si="71"/>
        <v>10</v>
      </c>
      <c r="AF34" s="54">
        <f t="shared" si="71"/>
        <v>10</v>
      </c>
      <c r="AG34" s="54">
        <f t="shared" si="71"/>
        <v>10</v>
      </c>
      <c r="AH34" s="54">
        <f t="shared" si="44"/>
        <v>10</v>
      </c>
      <c r="AI34" s="54">
        <f t="shared" si="44"/>
        <v>10</v>
      </c>
      <c r="AJ34" s="54">
        <f t="shared" si="44"/>
        <v>10</v>
      </c>
      <c r="AK34" s="54">
        <f t="shared" si="45"/>
        <v>10</v>
      </c>
      <c r="AL34" s="54">
        <f t="shared" si="45"/>
        <v>10</v>
      </c>
      <c r="AM34" s="54">
        <f t="shared" si="45"/>
        <v>10</v>
      </c>
      <c r="AN34" s="54">
        <f t="shared" si="46"/>
        <v>10</v>
      </c>
      <c r="AO34" s="54">
        <f t="shared" si="46"/>
        <v>10</v>
      </c>
      <c r="AP34" s="54">
        <f t="shared" si="46"/>
        <v>10</v>
      </c>
      <c r="AQ34" s="54">
        <f t="shared" si="46"/>
        <v>10</v>
      </c>
      <c r="AR34" s="54">
        <f t="shared" si="46"/>
        <v>10</v>
      </c>
      <c r="AS34" s="54">
        <f t="shared" si="46"/>
        <v>10</v>
      </c>
      <c r="AT34" s="54">
        <f t="shared" si="46"/>
        <v>10</v>
      </c>
      <c r="AU34" s="54">
        <f t="shared" si="46"/>
        <v>10</v>
      </c>
      <c r="AV34" s="54">
        <f t="shared" si="46"/>
        <v>10</v>
      </c>
      <c r="AW34" s="54">
        <f t="shared" si="46"/>
        <v>10</v>
      </c>
      <c r="AX34" s="54">
        <f t="shared" si="46"/>
        <v>10</v>
      </c>
      <c r="AY34" s="54">
        <f t="shared" si="46"/>
        <v>10</v>
      </c>
      <c r="AZ34" s="54">
        <f t="shared" si="46"/>
        <v>10</v>
      </c>
      <c r="BA34" s="54">
        <f t="shared" si="46"/>
        <v>10</v>
      </c>
      <c r="BB34" s="54">
        <f t="shared" si="46"/>
        <v>10</v>
      </c>
      <c r="BC34" s="54">
        <f t="shared" si="46"/>
        <v>10</v>
      </c>
      <c r="BD34" s="54">
        <f t="shared" si="47"/>
        <v>10</v>
      </c>
      <c r="BE34" s="54">
        <f t="shared" si="47"/>
        <v>10</v>
      </c>
      <c r="BF34" s="54">
        <f t="shared" si="47"/>
        <v>10</v>
      </c>
      <c r="BG34" s="54">
        <f t="shared" si="48"/>
        <v>10</v>
      </c>
      <c r="BH34" s="54">
        <f t="shared" si="48"/>
        <v>10</v>
      </c>
      <c r="BI34" s="54">
        <f t="shared" si="49"/>
        <v>10</v>
      </c>
      <c r="BJ34" s="54">
        <f t="shared" si="49"/>
        <v>10</v>
      </c>
      <c r="BK34" s="54">
        <f t="shared" si="50"/>
        <v>10</v>
      </c>
      <c r="BL34" s="54">
        <f t="shared" si="51"/>
        <v>10</v>
      </c>
      <c r="BM34" s="54">
        <f t="shared" si="51"/>
        <v>10</v>
      </c>
      <c r="BN34" s="54">
        <f t="shared" si="51"/>
        <v>10</v>
      </c>
      <c r="BO34" s="54">
        <f t="shared" si="51"/>
        <v>10</v>
      </c>
      <c r="BP34" s="54">
        <f t="shared" si="52"/>
        <v>10</v>
      </c>
      <c r="BQ34" s="54">
        <f t="shared" si="53"/>
        <v>10</v>
      </c>
      <c r="BR34" s="54">
        <f t="shared" si="53"/>
        <v>10</v>
      </c>
      <c r="BS34" s="54">
        <f t="shared" si="53"/>
        <v>10</v>
      </c>
      <c r="BT34" s="54">
        <f t="shared" si="53"/>
        <v>10</v>
      </c>
      <c r="BU34" s="54">
        <f t="shared" si="54"/>
        <v>10</v>
      </c>
      <c r="BV34" s="54">
        <f t="shared" si="55"/>
        <v>10</v>
      </c>
      <c r="BW34" s="54">
        <f t="shared" si="56"/>
        <v>10</v>
      </c>
      <c r="BX34" s="54">
        <f t="shared" si="56"/>
        <v>10</v>
      </c>
      <c r="BY34" s="54">
        <f t="shared" si="57"/>
        <v>10</v>
      </c>
      <c r="BZ34" s="54">
        <f t="shared" si="57"/>
        <v>10</v>
      </c>
      <c r="CA34" s="54">
        <f t="shared" si="57"/>
        <v>10</v>
      </c>
      <c r="CB34" s="54">
        <f t="shared" si="57"/>
        <v>10</v>
      </c>
      <c r="CC34" s="54">
        <f t="shared" si="58"/>
        <v>10</v>
      </c>
      <c r="CD34" s="54">
        <f t="shared" si="58"/>
        <v>10</v>
      </c>
      <c r="CE34" s="54">
        <f t="shared" si="59"/>
        <v>10</v>
      </c>
      <c r="CF34" s="54">
        <f t="shared" si="60"/>
        <v>10</v>
      </c>
      <c r="CG34" s="54">
        <f t="shared" si="61"/>
        <v>10</v>
      </c>
      <c r="CH34" s="54">
        <f t="shared" si="62"/>
        <v>10</v>
      </c>
      <c r="CI34" s="54">
        <f t="shared" si="62"/>
        <v>10</v>
      </c>
      <c r="CJ34" s="54">
        <f t="shared" si="62"/>
        <v>10</v>
      </c>
      <c r="CK34" s="54">
        <f t="shared" si="62"/>
        <v>10</v>
      </c>
      <c r="CL34" s="54">
        <f t="shared" si="62"/>
        <v>10</v>
      </c>
      <c r="CM34" s="54">
        <f t="shared" si="62"/>
        <v>10</v>
      </c>
      <c r="CN34" s="54">
        <f t="shared" si="62"/>
        <v>10</v>
      </c>
      <c r="CO34" s="54">
        <f t="shared" si="62"/>
        <v>10</v>
      </c>
      <c r="CP34" s="54">
        <f t="shared" si="62"/>
        <v>10</v>
      </c>
      <c r="CQ34" s="54">
        <f t="shared" si="62"/>
        <v>10</v>
      </c>
      <c r="CR34" s="54">
        <f t="shared" si="63"/>
        <v>10</v>
      </c>
      <c r="CS34" s="54">
        <f t="shared" si="63"/>
        <v>10</v>
      </c>
      <c r="CT34" s="54">
        <f t="shared" si="64"/>
        <v>10</v>
      </c>
      <c r="CU34" s="54">
        <f t="shared" si="64"/>
        <v>10</v>
      </c>
      <c r="CV34" s="54">
        <f t="shared" si="65"/>
        <v>10</v>
      </c>
      <c r="CW34" s="54">
        <f t="shared" si="65"/>
        <v>10</v>
      </c>
      <c r="CX34" s="54">
        <f t="shared" si="66"/>
        <v>10</v>
      </c>
      <c r="CY34" s="54">
        <f t="shared" si="66"/>
        <v>10</v>
      </c>
      <c r="CZ34" s="54">
        <f t="shared" si="66"/>
        <v>10</v>
      </c>
      <c r="DA34" s="54">
        <f t="shared" si="66"/>
        <v>10</v>
      </c>
      <c r="DB34" s="54">
        <f t="shared" si="66"/>
        <v>10</v>
      </c>
      <c r="DC34" s="54">
        <f t="shared" si="67"/>
        <v>10</v>
      </c>
      <c r="DD34" s="54">
        <f t="shared" si="67"/>
        <v>10</v>
      </c>
      <c r="DE34" s="54">
        <f t="shared" si="68"/>
        <v>10</v>
      </c>
      <c r="DF34" s="54">
        <f t="shared" ref="DF34:DF42" si="73">+BU34</f>
        <v>10</v>
      </c>
      <c r="DG34" s="54">
        <f t="shared" ref="DG34:DN42" si="74">+DF34</f>
        <v>10</v>
      </c>
      <c r="DH34" s="54">
        <f t="shared" si="74"/>
        <v>10</v>
      </c>
      <c r="DI34" s="54">
        <f t="shared" si="74"/>
        <v>10</v>
      </c>
      <c r="DJ34" s="54">
        <f t="shared" si="74"/>
        <v>10</v>
      </c>
      <c r="DK34" s="54">
        <f t="shared" si="74"/>
        <v>10</v>
      </c>
      <c r="DL34" s="54">
        <f t="shared" si="74"/>
        <v>10</v>
      </c>
      <c r="DM34" s="54">
        <f t="shared" si="74"/>
        <v>10</v>
      </c>
      <c r="DN34" s="54">
        <f t="shared" si="74"/>
        <v>10</v>
      </c>
      <c r="DO34" s="54">
        <f t="shared" ref="DO34:DO42" si="75">+DE34</f>
        <v>10</v>
      </c>
      <c r="DP34" s="54">
        <f t="shared" si="32"/>
        <v>10</v>
      </c>
      <c r="DQ34" s="54">
        <f t="shared" si="32"/>
        <v>10</v>
      </c>
      <c r="DR34" s="54">
        <f t="shared" si="32"/>
        <v>10</v>
      </c>
      <c r="DS34" s="54">
        <f t="shared" si="32"/>
        <v>10</v>
      </c>
      <c r="DT34" s="54">
        <f t="shared" si="32"/>
        <v>10</v>
      </c>
      <c r="DU34" s="54">
        <f t="shared" si="32"/>
        <v>10</v>
      </c>
      <c r="DV34" s="54">
        <f t="shared" si="32"/>
        <v>10</v>
      </c>
      <c r="DW34" s="54">
        <f t="shared" si="32"/>
        <v>10</v>
      </c>
    </row>
    <row r="35" spans="1:127" ht="18" x14ac:dyDescent="0.2">
      <c r="A35" s="16"/>
      <c r="B35" s="23" t="s">
        <v>70</v>
      </c>
      <c r="C35" s="494" t="s">
        <v>71</v>
      </c>
      <c r="D35" s="495"/>
      <c r="E35" s="492"/>
      <c r="F35" s="1" t="s">
        <v>60</v>
      </c>
      <c r="G35" s="25">
        <f>IF(A35="",5,A35)</f>
        <v>5</v>
      </c>
      <c r="J35" s="51">
        <f t="shared" si="72"/>
        <v>5</v>
      </c>
      <c r="K35" s="54">
        <f t="shared" si="69"/>
        <v>5</v>
      </c>
      <c r="L35" s="54">
        <f t="shared" si="40"/>
        <v>5</v>
      </c>
      <c r="M35" s="54">
        <f t="shared" si="40"/>
        <v>5</v>
      </c>
      <c r="N35" s="54">
        <f t="shared" si="40"/>
        <v>5</v>
      </c>
      <c r="O35" s="54">
        <f t="shared" si="41"/>
        <v>5</v>
      </c>
      <c r="P35" s="54">
        <f t="shared" si="41"/>
        <v>5</v>
      </c>
      <c r="Q35" s="54">
        <f t="shared" si="41"/>
        <v>5</v>
      </c>
      <c r="R35" s="54">
        <f t="shared" si="42"/>
        <v>5</v>
      </c>
      <c r="S35" s="54">
        <f t="shared" si="42"/>
        <v>5</v>
      </c>
      <c r="T35" s="54">
        <f t="shared" si="42"/>
        <v>5</v>
      </c>
      <c r="U35" s="51">
        <f t="shared" si="70"/>
        <v>5</v>
      </c>
      <c r="V35" s="54">
        <f t="shared" si="71"/>
        <v>5</v>
      </c>
      <c r="W35" s="54">
        <f t="shared" si="71"/>
        <v>5</v>
      </c>
      <c r="X35" s="54">
        <f t="shared" si="71"/>
        <v>5</v>
      </c>
      <c r="Y35" s="54">
        <f t="shared" si="71"/>
        <v>5</v>
      </c>
      <c r="Z35" s="54">
        <f t="shared" si="71"/>
        <v>5</v>
      </c>
      <c r="AA35" s="54">
        <f t="shared" si="71"/>
        <v>5</v>
      </c>
      <c r="AB35" s="54">
        <f t="shared" si="71"/>
        <v>5</v>
      </c>
      <c r="AC35" s="54">
        <f t="shared" si="71"/>
        <v>5</v>
      </c>
      <c r="AD35" s="54">
        <f t="shared" si="71"/>
        <v>5</v>
      </c>
      <c r="AE35" s="54">
        <f t="shared" si="71"/>
        <v>5</v>
      </c>
      <c r="AF35" s="54">
        <f t="shared" si="71"/>
        <v>5</v>
      </c>
      <c r="AG35" s="54">
        <f t="shared" si="71"/>
        <v>5</v>
      </c>
      <c r="AH35" s="54">
        <f t="shared" si="44"/>
        <v>5</v>
      </c>
      <c r="AI35" s="54">
        <f t="shared" si="44"/>
        <v>5</v>
      </c>
      <c r="AJ35" s="54">
        <f t="shared" si="44"/>
        <v>5</v>
      </c>
      <c r="AK35" s="54">
        <f t="shared" si="45"/>
        <v>5</v>
      </c>
      <c r="AL35" s="54">
        <f t="shared" si="45"/>
        <v>5</v>
      </c>
      <c r="AM35" s="54">
        <f t="shared" si="45"/>
        <v>5</v>
      </c>
      <c r="AN35" s="54">
        <f t="shared" si="46"/>
        <v>5</v>
      </c>
      <c r="AO35" s="54">
        <f t="shared" si="46"/>
        <v>5</v>
      </c>
      <c r="AP35" s="54">
        <f t="shared" si="46"/>
        <v>5</v>
      </c>
      <c r="AQ35" s="54">
        <f t="shared" si="46"/>
        <v>5</v>
      </c>
      <c r="AR35" s="54">
        <f t="shared" si="46"/>
        <v>5</v>
      </c>
      <c r="AS35" s="54">
        <f t="shared" si="46"/>
        <v>5</v>
      </c>
      <c r="AT35" s="54">
        <f t="shared" si="46"/>
        <v>5</v>
      </c>
      <c r="AU35" s="54">
        <f t="shared" si="46"/>
        <v>5</v>
      </c>
      <c r="AV35" s="54">
        <f t="shared" si="46"/>
        <v>5</v>
      </c>
      <c r="AW35" s="54">
        <f t="shared" si="46"/>
        <v>5</v>
      </c>
      <c r="AX35" s="54">
        <f t="shared" si="46"/>
        <v>5</v>
      </c>
      <c r="AY35" s="54">
        <f t="shared" si="46"/>
        <v>5</v>
      </c>
      <c r="AZ35" s="54">
        <f t="shared" si="46"/>
        <v>5</v>
      </c>
      <c r="BA35" s="54">
        <f t="shared" si="46"/>
        <v>5</v>
      </c>
      <c r="BB35" s="54">
        <f t="shared" si="46"/>
        <v>5</v>
      </c>
      <c r="BC35" s="54">
        <f t="shared" si="46"/>
        <v>5</v>
      </c>
      <c r="BD35" s="54">
        <f t="shared" si="47"/>
        <v>5</v>
      </c>
      <c r="BE35" s="54">
        <f t="shared" si="47"/>
        <v>5</v>
      </c>
      <c r="BF35" s="54">
        <f t="shared" si="47"/>
        <v>5</v>
      </c>
      <c r="BG35" s="54">
        <f t="shared" si="48"/>
        <v>5</v>
      </c>
      <c r="BH35" s="54">
        <f t="shared" si="48"/>
        <v>5</v>
      </c>
      <c r="BI35" s="54">
        <f t="shared" si="49"/>
        <v>5</v>
      </c>
      <c r="BJ35" s="54">
        <f t="shared" si="49"/>
        <v>5</v>
      </c>
      <c r="BK35" s="54">
        <f t="shared" si="50"/>
        <v>5</v>
      </c>
      <c r="BL35" s="54">
        <f t="shared" si="51"/>
        <v>5</v>
      </c>
      <c r="BM35" s="54">
        <f t="shared" si="51"/>
        <v>5</v>
      </c>
      <c r="BN35" s="54">
        <f t="shared" si="51"/>
        <v>5</v>
      </c>
      <c r="BO35" s="54">
        <f t="shared" si="51"/>
        <v>5</v>
      </c>
      <c r="BP35" s="54">
        <f t="shared" si="52"/>
        <v>5</v>
      </c>
      <c r="BQ35" s="54">
        <f t="shared" si="53"/>
        <v>5</v>
      </c>
      <c r="BR35" s="54">
        <f t="shared" si="53"/>
        <v>5</v>
      </c>
      <c r="BS35" s="54">
        <f t="shared" si="53"/>
        <v>5</v>
      </c>
      <c r="BT35" s="54">
        <f t="shared" si="53"/>
        <v>5</v>
      </c>
      <c r="BU35" s="54">
        <f t="shared" si="54"/>
        <v>5</v>
      </c>
      <c r="BV35" s="54">
        <f t="shared" si="55"/>
        <v>5</v>
      </c>
      <c r="BW35" s="54">
        <f t="shared" si="56"/>
        <v>5</v>
      </c>
      <c r="BX35" s="54">
        <f t="shared" si="56"/>
        <v>5</v>
      </c>
      <c r="BY35" s="54">
        <f t="shared" si="57"/>
        <v>5</v>
      </c>
      <c r="BZ35" s="54">
        <f t="shared" si="57"/>
        <v>5</v>
      </c>
      <c r="CA35" s="54">
        <f t="shared" si="57"/>
        <v>5</v>
      </c>
      <c r="CB35" s="54">
        <f t="shared" si="57"/>
        <v>5</v>
      </c>
      <c r="CC35" s="54">
        <f t="shared" si="58"/>
        <v>5</v>
      </c>
      <c r="CD35" s="54">
        <f t="shared" si="58"/>
        <v>5</v>
      </c>
      <c r="CE35" s="54">
        <f t="shared" si="59"/>
        <v>5</v>
      </c>
      <c r="CF35" s="54">
        <f t="shared" si="60"/>
        <v>5</v>
      </c>
      <c r="CG35" s="54">
        <f t="shared" si="61"/>
        <v>5</v>
      </c>
      <c r="CH35" s="54">
        <f t="shared" si="62"/>
        <v>5</v>
      </c>
      <c r="CI35" s="54">
        <f t="shared" si="62"/>
        <v>5</v>
      </c>
      <c r="CJ35" s="54">
        <f t="shared" si="62"/>
        <v>5</v>
      </c>
      <c r="CK35" s="54">
        <f t="shared" si="62"/>
        <v>5</v>
      </c>
      <c r="CL35" s="54">
        <f t="shared" si="62"/>
        <v>5</v>
      </c>
      <c r="CM35" s="54">
        <f t="shared" si="62"/>
        <v>5</v>
      </c>
      <c r="CN35" s="54">
        <f t="shared" si="62"/>
        <v>5</v>
      </c>
      <c r="CO35" s="54">
        <f t="shared" si="62"/>
        <v>5</v>
      </c>
      <c r="CP35" s="54">
        <f t="shared" si="62"/>
        <v>5</v>
      </c>
      <c r="CQ35" s="54">
        <f t="shared" si="62"/>
        <v>5</v>
      </c>
      <c r="CR35" s="54">
        <f t="shared" si="63"/>
        <v>5</v>
      </c>
      <c r="CS35" s="54">
        <f t="shared" si="63"/>
        <v>5</v>
      </c>
      <c r="CT35" s="54">
        <f t="shared" si="64"/>
        <v>5</v>
      </c>
      <c r="CU35" s="54">
        <f t="shared" si="64"/>
        <v>5</v>
      </c>
      <c r="CV35" s="54">
        <f t="shared" si="65"/>
        <v>5</v>
      </c>
      <c r="CW35" s="54">
        <f t="shared" si="65"/>
        <v>5</v>
      </c>
      <c r="CX35" s="54">
        <f t="shared" si="66"/>
        <v>5</v>
      </c>
      <c r="CY35" s="54">
        <f t="shared" si="66"/>
        <v>5</v>
      </c>
      <c r="CZ35" s="54">
        <f t="shared" si="66"/>
        <v>5</v>
      </c>
      <c r="DA35" s="54">
        <f t="shared" si="66"/>
        <v>5</v>
      </c>
      <c r="DB35" s="54">
        <f t="shared" si="66"/>
        <v>5</v>
      </c>
      <c r="DC35" s="54">
        <f t="shared" si="67"/>
        <v>5</v>
      </c>
      <c r="DD35" s="54">
        <f t="shared" si="67"/>
        <v>5</v>
      </c>
      <c r="DE35" s="54">
        <f t="shared" si="68"/>
        <v>5</v>
      </c>
      <c r="DF35" s="54">
        <f t="shared" si="73"/>
        <v>5</v>
      </c>
      <c r="DG35" s="54">
        <f t="shared" si="74"/>
        <v>5</v>
      </c>
      <c r="DH35" s="54">
        <f t="shared" si="74"/>
        <v>5</v>
      </c>
      <c r="DI35" s="54">
        <f t="shared" si="74"/>
        <v>5</v>
      </c>
      <c r="DJ35" s="54">
        <f t="shared" si="74"/>
        <v>5</v>
      </c>
      <c r="DK35" s="54">
        <f t="shared" si="74"/>
        <v>5</v>
      </c>
      <c r="DL35" s="54">
        <f t="shared" si="74"/>
        <v>5</v>
      </c>
      <c r="DM35" s="54">
        <f t="shared" si="74"/>
        <v>5</v>
      </c>
      <c r="DN35" s="54">
        <f t="shared" si="74"/>
        <v>5</v>
      </c>
      <c r="DO35" s="54">
        <f t="shared" si="75"/>
        <v>5</v>
      </c>
      <c r="DP35" s="54">
        <f t="shared" si="32"/>
        <v>5</v>
      </c>
      <c r="DQ35" s="54">
        <f t="shared" si="32"/>
        <v>5</v>
      </c>
      <c r="DR35" s="54">
        <f t="shared" si="32"/>
        <v>5</v>
      </c>
      <c r="DS35" s="54">
        <f t="shared" si="32"/>
        <v>5</v>
      </c>
      <c r="DT35" s="54">
        <f t="shared" si="32"/>
        <v>5</v>
      </c>
      <c r="DU35" s="54">
        <f t="shared" si="32"/>
        <v>5</v>
      </c>
      <c r="DV35" s="54">
        <f t="shared" si="32"/>
        <v>5</v>
      </c>
      <c r="DW35" s="54">
        <f t="shared" si="32"/>
        <v>5</v>
      </c>
    </row>
    <row r="36" spans="1:127" ht="21" x14ac:dyDescent="0.2">
      <c r="A36" s="16">
        <f>入力シート_1・1・2・トリクロロエタン!Q13</f>
        <v>100</v>
      </c>
      <c r="B36" s="23" t="s">
        <v>72</v>
      </c>
      <c r="C36" s="494" t="s">
        <v>73</v>
      </c>
      <c r="D36" s="495"/>
      <c r="E36" s="492"/>
      <c r="F36" s="1" t="s">
        <v>60</v>
      </c>
      <c r="G36" s="25">
        <f>IF(A36="",10,A36)</f>
        <v>100</v>
      </c>
      <c r="H36" s="26"/>
      <c r="J36" s="51">
        <f t="shared" si="72"/>
        <v>100</v>
      </c>
      <c r="K36" s="54">
        <f t="shared" si="69"/>
        <v>100</v>
      </c>
      <c r="L36" s="54">
        <f t="shared" si="40"/>
        <v>100</v>
      </c>
      <c r="M36" s="54">
        <f t="shared" si="40"/>
        <v>100</v>
      </c>
      <c r="N36" s="54">
        <f t="shared" si="40"/>
        <v>100</v>
      </c>
      <c r="O36" s="54">
        <f t="shared" si="41"/>
        <v>100</v>
      </c>
      <c r="P36" s="54">
        <f t="shared" si="41"/>
        <v>100</v>
      </c>
      <c r="Q36" s="54">
        <f t="shared" si="41"/>
        <v>100</v>
      </c>
      <c r="R36" s="54">
        <f t="shared" si="42"/>
        <v>100</v>
      </c>
      <c r="S36" s="54">
        <f t="shared" si="42"/>
        <v>100</v>
      </c>
      <c r="T36" s="54">
        <f t="shared" si="42"/>
        <v>100</v>
      </c>
      <c r="U36" s="51">
        <f t="shared" si="70"/>
        <v>100</v>
      </c>
      <c r="V36" s="54">
        <f t="shared" si="71"/>
        <v>100</v>
      </c>
      <c r="W36" s="54">
        <f t="shared" si="71"/>
        <v>100</v>
      </c>
      <c r="X36" s="54">
        <f t="shared" si="71"/>
        <v>100</v>
      </c>
      <c r="Y36" s="54">
        <f t="shared" si="71"/>
        <v>100</v>
      </c>
      <c r="Z36" s="54">
        <f t="shared" si="71"/>
        <v>100</v>
      </c>
      <c r="AA36" s="54">
        <f t="shared" si="71"/>
        <v>100</v>
      </c>
      <c r="AB36" s="54">
        <f t="shared" si="71"/>
        <v>100</v>
      </c>
      <c r="AC36" s="54">
        <f t="shared" si="71"/>
        <v>100</v>
      </c>
      <c r="AD36" s="54">
        <f t="shared" si="71"/>
        <v>100</v>
      </c>
      <c r="AE36" s="54">
        <f t="shared" si="71"/>
        <v>100</v>
      </c>
      <c r="AF36" s="54">
        <f t="shared" si="71"/>
        <v>100</v>
      </c>
      <c r="AG36" s="54">
        <f t="shared" si="71"/>
        <v>100</v>
      </c>
      <c r="AH36" s="54">
        <f t="shared" si="44"/>
        <v>100</v>
      </c>
      <c r="AI36" s="54">
        <f t="shared" si="44"/>
        <v>100</v>
      </c>
      <c r="AJ36" s="54">
        <f t="shared" si="44"/>
        <v>100</v>
      </c>
      <c r="AK36" s="54">
        <f t="shared" si="45"/>
        <v>100</v>
      </c>
      <c r="AL36" s="54">
        <f t="shared" si="45"/>
        <v>100</v>
      </c>
      <c r="AM36" s="54">
        <f t="shared" si="45"/>
        <v>100</v>
      </c>
      <c r="AN36" s="54">
        <f t="shared" si="46"/>
        <v>100</v>
      </c>
      <c r="AO36" s="54">
        <f t="shared" si="46"/>
        <v>100</v>
      </c>
      <c r="AP36" s="54">
        <f t="shared" si="46"/>
        <v>100</v>
      </c>
      <c r="AQ36" s="54">
        <f t="shared" si="46"/>
        <v>100</v>
      </c>
      <c r="AR36" s="54">
        <f t="shared" si="46"/>
        <v>100</v>
      </c>
      <c r="AS36" s="54">
        <f t="shared" si="46"/>
        <v>100</v>
      </c>
      <c r="AT36" s="54">
        <f t="shared" si="46"/>
        <v>100</v>
      </c>
      <c r="AU36" s="54">
        <f t="shared" si="46"/>
        <v>100</v>
      </c>
      <c r="AV36" s="54">
        <f t="shared" si="46"/>
        <v>100</v>
      </c>
      <c r="AW36" s="54">
        <f t="shared" si="46"/>
        <v>100</v>
      </c>
      <c r="AX36" s="54">
        <f t="shared" si="46"/>
        <v>100</v>
      </c>
      <c r="AY36" s="54">
        <f t="shared" si="46"/>
        <v>100</v>
      </c>
      <c r="AZ36" s="54">
        <f t="shared" si="46"/>
        <v>100</v>
      </c>
      <c r="BA36" s="54">
        <f t="shared" si="46"/>
        <v>100</v>
      </c>
      <c r="BB36" s="54">
        <f t="shared" si="46"/>
        <v>100</v>
      </c>
      <c r="BC36" s="54">
        <f t="shared" si="46"/>
        <v>100</v>
      </c>
      <c r="BD36" s="54">
        <f t="shared" si="47"/>
        <v>100</v>
      </c>
      <c r="BE36" s="54">
        <f t="shared" si="47"/>
        <v>100</v>
      </c>
      <c r="BF36" s="54">
        <f t="shared" si="47"/>
        <v>100</v>
      </c>
      <c r="BG36" s="54">
        <f t="shared" si="48"/>
        <v>100</v>
      </c>
      <c r="BH36" s="54">
        <f t="shared" si="48"/>
        <v>100</v>
      </c>
      <c r="BI36" s="54">
        <f t="shared" si="49"/>
        <v>100</v>
      </c>
      <c r="BJ36" s="54">
        <f t="shared" si="49"/>
        <v>100</v>
      </c>
      <c r="BK36" s="54">
        <f t="shared" si="50"/>
        <v>100</v>
      </c>
      <c r="BL36" s="54">
        <f t="shared" si="51"/>
        <v>100</v>
      </c>
      <c r="BM36" s="54">
        <f t="shared" si="51"/>
        <v>100</v>
      </c>
      <c r="BN36" s="54">
        <f t="shared" si="51"/>
        <v>100</v>
      </c>
      <c r="BO36" s="54">
        <f t="shared" si="51"/>
        <v>100</v>
      </c>
      <c r="BP36" s="54">
        <f t="shared" si="52"/>
        <v>100</v>
      </c>
      <c r="BQ36" s="54">
        <f t="shared" si="53"/>
        <v>100</v>
      </c>
      <c r="BR36" s="54">
        <f t="shared" si="53"/>
        <v>100</v>
      </c>
      <c r="BS36" s="54">
        <f t="shared" si="53"/>
        <v>100</v>
      </c>
      <c r="BT36" s="54">
        <f t="shared" si="53"/>
        <v>100</v>
      </c>
      <c r="BU36" s="54">
        <f t="shared" si="54"/>
        <v>100</v>
      </c>
      <c r="BV36" s="54">
        <f t="shared" si="55"/>
        <v>100</v>
      </c>
      <c r="BW36" s="54">
        <f t="shared" si="56"/>
        <v>100</v>
      </c>
      <c r="BX36" s="54">
        <f t="shared" si="56"/>
        <v>100</v>
      </c>
      <c r="BY36" s="54">
        <f t="shared" si="57"/>
        <v>100</v>
      </c>
      <c r="BZ36" s="54">
        <f t="shared" si="57"/>
        <v>100</v>
      </c>
      <c r="CA36" s="54">
        <f t="shared" si="57"/>
        <v>100</v>
      </c>
      <c r="CB36" s="54">
        <f t="shared" si="57"/>
        <v>100</v>
      </c>
      <c r="CC36" s="54">
        <f t="shared" si="58"/>
        <v>100</v>
      </c>
      <c r="CD36" s="54">
        <f t="shared" si="58"/>
        <v>100</v>
      </c>
      <c r="CE36" s="54">
        <f t="shared" si="59"/>
        <v>100</v>
      </c>
      <c r="CF36" s="54">
        <f t="shared" si="60"/>
        <v>100</v>
      </c>
      <c r="CG36" s="54">
        <f t="shared" si="61"/>
        <v>100</v>
      </c>
      <c r="CH36" s="54">
        <f t="shared" si="62"/>
        <v>100</v>
      </c>
      <c r="CI36" s="54">
        <f t="shared" si="62"/>
        <v>100</v>
      </c>
      <c r="CJ36" s="54">
        <f t="shared" si="62"/>
        <v>100</v>
      </c>
      <c r="CK36" s="54">
        <f t="shared" si="62"/>
        <v>100</v>
      </c>
      <c r="CL36" s="54">
        <f t="shared" si="62"/>
        <v>100</v>
      </c>
      <c r="CM36" s="54">
        <f t="shared" si="62"/>
        <v>100</v>
      </c>
      <c r="CN36" s="54">
        <f t="shared" si="62"/>
        <v>100</v>
      </c>
      <c r="CO36" s="54">
        <f t="shared" si="62"/>
        <v>100</v>
      </c>
      <c r="CP36" s="54">
        <f t="shared" si="62"/>
        <v>100</v>
      </c>
      <c r="CQ36" s="54">
        <f t="shared" si="62"/>
        <v>100</v>
      </c>
      <c r="CR36" s="54">
        <f t="shared" si="63"/>
        <v>100</v>
      </c>
      <c r="CS36" s="54">
        <f t="shared" si="63"/>
        <v>100</v>
      </c>
      <c r="CT36" s="54">
        <f t="shared" si="64"/>
        <v>100</v>
      </c>
      <c r="CU36" s="54">
        <f t="shared" si="64"/>
        <v>100</v>
      </c>
      <c r="CV36" s="54">
        <f t="shared" si="65"/>
        <v>100</v>
      </c>
      <c r="CW36" s="54">
        <f t="shared" si="65"/>
        <v>100</v>
      </c>
      <c r="CX36" s="54">
        <f t="shared" si="66"/>
        <v>100</v>
      </c>
      <c r="CY36" s="54">
        <f t="shared" si="66"/>
        <v>100</v>
      </c>
      <c r="CZ36" s="54">
        <f t="shared" si="66"/>
        <v>100</v>
      </c>
      <c r="DA36" s="54">
        <f t="shared" si="66"/>
        <v>100</v>
      </c>
      <c r="DB36" s="54">
        <f t="shared" si="66"/>
        <v>100</v>
      </c>
      <c r="DC36" s="54">
        <f t="shared" si="67"/>
        <v>100</v>
      </c>
      <c r="DD36" s="54">
        <f t="shared" si="67"/>
        <v>100</v>
      </c>
      <c r="DE36" s="54">
        <f t="shared" si="68"/>
        <v>100</v>
      </c>
      <c r="DF36" s="54">
        <f t="shared" si="73"/>
        <v>100</v>
      </c>
      <c r="DG36" s="54">
        <f t="shared" si="74"/>
        <v>100</v>
      </c>
      <c r="DH36" s="54">
        <f t="shared" si="74"/>
        <v>100</v>
      </c>
      <c r="DI36" s="54">
        <f t="shared" si="74"/>
        <v>100</v>
      </c>
      <c r="DJ36" s="54">
        <f t="shared" si="74"/>
        <v>100</v>
      </c>
      <c r="DK36" s="54">
        <f t="shared" si="74"/>
        <v>100</v>
      </c>
      <c r="DL36" s="54">
        <f t="shared" si="74"/>
        <v>100</v>
      </c>
      <c r="DM36" s="54">
        <f t="shared" si="74"/>
        <v>100</v>
      </c>
      <c r="DN36" s="54">
        <f t="shared" si="74"/>
        <v>100</v>
      </c>
      <c r="DO36" s="54">
        <f t="shared" si="75"/>
        <v>100</v>
      </c>
      <c r="DP36" s="54">
        <f t="shared" si="32"/>
        <v>100</v>
      </c>
      <c r="DQ36" s="54">
        <f t="shared" si="32"/>
        <v>100</v>
      </c>
      <c r="DR36" s="54">
        <f t="shared" si="32"/>
        <v>100</v>
      </c>
      <c r="DS36" s="54">
        <f t="shared" si="32"/>
        <v>100</v>
      </c>
      <c r="DT36" s="54">
        <f t="shared" si="32"/>
        <v>100</v>
      </c>
      <c r="DU36" s="54">
        <f t="shared" si="32"/>
        <v>100</v>
      </c>
      <c r="DV36" s="54">
        <f t="shared" si="32"/>
        <v>100</v>
      </c>
      <c r="DW36" s="54">
        <f t="shared" si="32"/>
        <v>100</v>
      </c>
    </row>
    <row r="37" spans="1:127" ht="20.5" x14ac:dyDescent="0.2">
      <c r="A37" s="16">
        <f>入力シート_1・1・2・トリクロロエタン!Q14</f>
        <v>10</v>
      </c>
      <c r="B37" s="23" t="s">
        <v>74</v>
      </c>
      <c r="C37" s="494" t="s">
        <v>75</v>
      </c>
      <c r="D37" s="495"/>
      <c r="E37" s="492"/>
      <c r="F37" s="1" t="s">
        <v>60</v>
      </c>
      <c r="G37" s="25">
        <f>IF(A37="",1,A37)</f>
        <v>10</v>
      </c>
      <c r="J37" s="51">
        <f t="shared" si="72"/>
        <v>10</v>
      </c>
      <c r="K37" s="54">
        <f t="shared" si="69"/>
        <v>10</v>
      </c>
      <c r="L37" s="54">
        <f t="shared" si="40"/>
        <v>10</v>
      </c>
      <c r="M37" s="54">
        <f t="shared" si="40"/>
        <v>10</v>
      </c>
      <c r="N37" s="54">
        <f t="shared" si="40"/>
        <v>10</v>
      </c>
      <c r="O37" s="54">
        <f t="shared" si="41"/>
        <v>10</v>
      </c>
      <c r="P37" s="54">
        <f t="shared" si="41"/>
        <v>10</v>
      </c>
      <c r="Q37" s="54">
        <f t="shared" si="41"/>
        <v>10</v>
      </c>
      <c r="R37" s="54">
        <f t="shared" si="42"/>
        <v>10</v>
      </c>
      <c r="S37" s="54">
        <f t="shared" si="42"/>
        <v>10</v>
      </c>
      <c r="T37" s="54">
        <f t="shared" si="42"/>
        <v>10</v>
      </c>
      <c r="U37" s="51">
        <f t="shared" si="70"/>
        <v>10</v>
      </c>
      <c r="V37" s="54">
        <f t="shared" si="71"/>
        <v>10</v>
      </c>
      <c r="W37" s="54">
        <f t="shared" si="71"/>
        <v>10</v>
      </c>
      <c r="X37" s="54">
        <f t="shared" si="71"/>
        <v>10</v>
      </c>
      <c r="Y37" s="54">
        <f t="shared" si="71"/>
        <v>10</v>
      </c>
      <c r="Z37" s="54">
        <f t="shared" si="71"/>
        <v>10</v>
      </c>
      <c r="AA37" s="54">
        <f t="shared" si="71"/>
        <v>10</v>
      </c>
      <c r="AB37" s="54">
        <f t="shared" si="71"/>
        <v>10</v>
      </c>
      <c r="AC37" s="54">
        <f t="shared" si="71"/>
        <v>10</v>
      </c>
      <c r="AD37" s="54">
        <f t="shared" si="71"/>
        <v>10</v>
      </c>
      <c r="AE37" s="54">
        <f t="shared" si="71"/>
        <v>10</v>
      </c>
      <c r="AF37" s="54">
        <f t="shared" si="71"/>
        <v>10</v>
      </c>
      <c r="AG37" s="54">
        <f t="shared" si="71"/>
        <v>10</v>
      </c>
      <c r="AH37" s="54">
        <f t="shared" si="44"/>
        <v>10</v>
      </c>
      <c r="AI37" s="54">
        <f t="shared" si="44"/>
        <v>10</v>
      </c>
      <c r="AJ37" s="54">
        <f t="shared" si="44"/>
        <v>10</v>
      </c>
      <c r="AK37" s="54">
        <f t="shared" si="45"/>
        <v>10</v>
      </c>
      <c r="AL37" s="54">
        <f t="shared" si="45"/>
        <v>10</v>
      </c>
      <c r="AM37" s="54">
        <f t="shared" si="45"/>
        <v>10</v>
      </c>
      <c r="AN37" s="54">
        <f t="shared" si="46"/>
        <v>10</v>
      </c>
      <c r="AO37" s="54">
        <f t="shared" si="46"/>
        <v>10</v>
      </c>
      <c r="AP37" s="54">
        <f t="shared" si="46"/>
        <v>10</v>
      </c>
      <c r="AQ37" s="54">
        <f t="shared" si="46"/>
        <v>10</v>
      </c>
      <c r="AR37" s="54">
        <f t="shared" si="46"/>
        <v>10</v>
      </c>
      <c r="AS37" s="54">
        <f t="shared" si="46"/>
        <v>10</v>
      </c>
      <c r="AT37" s="54">
        <f t="shared" si="46"/>
        <v>10</v>
      </c>
      <c r="AU37" s="54">
        <f t="shared" si="46"/>
        <v>10</v>
      </c>
      <c r="AV37" s="54">
        <f t="shared" si="46"/>
        <v>10</v>
      </c>
      <c r="AW37" s="54">
        <f t="shared" si="46"/>
        <v>10</v>
      </c>
      <c r="AX37" s="54">
        <f t="shared" si="46"/>
        <v>10</v>
      </c>
      <c r="AY37" s="54">
        <f t="shared" si="46"/>
        <v>10</v>
      </c>
      <c r="AZ37" s="54">
        <f t="shared" si="46"/>
        <v>10</v>
      </c>
      <c r="BA37" s="54">
        <f t="shared" si="46"/>
        <v>10</v>
      </c>
      <c r="BB37" s="54">
        <f t="shared" si="46"/>
        <v>10</v>
      </c>
      <c r="BC37" s="54">
        <f t="shared" si="46"/>
        <v>10</v>
      </c>
      <c r="BD37" s="54">
        <f t="shared" si="47"/>
        <v>10</v>
      </c>
      <c r="BE37" s="54">
        <f t="shared" si="47"/>
        <v>10</v>
      </c>
      <c r="BF37" s="54">
        <f t="shared" si="47"/>
        <v>10</v>
      </c>
      <c r="BG37" s="54">
        <f t="shared" si="48"/>
        <v>10</v>
      </c>
      <c r="BH37" s="54">
        <f t="shared" si="48"/>
        <v>10</v>
      </c>
      <c r="BI37" s="54">
        <f t="shared" si="49"/>
        <v>10</v>
      </c>
      <c r="BJ37" s="54">
        <f t="shared" si="49"/>
        <v>10</v>
      </c>
      <c r="BK37" s="54">
        <f t="shared" si="50"/>
        <v>10</v>
      </c>
      <c r="BL37" s="54">
        <f t="shared" si="51"/>
        <v>10</v>
      </c>
      <c r="BM37" s="54">
        <f t="shared" si="51"/>
        <v>10</v>
      </c>
      <c r="BN37" s="54">
        <f t="shared" si="51"/>
        <v>10</v>
      </c>
      <c r="BO37" s="54">
        <f t="shared" si="51"/>
        <v>10</v>
      </c>
      <c r="BP37" s="54">
        <f t="shared" si="52"/>
        <v>10</v>
      </c>
      <c r="BQ37" s="54">
        <f t="shared" si="53"/>
        <v>10</v>
      </c>
      <c r="BR37" s="54">
        <f t="shared" si="53"/>
        <v>10</v>
      </c>
      <c r="BS37" s="54">
        <f t="shared" si="53"/>
        <v>10</v>
      </c>
      <c r="BT37" s="54">
        <f t="shared" si="53"/>
        <v>10</v>
      </c>
      <c r="BU37" s="54">
        <f t="shared" si="54"/>
        <v>10</v>
      </c>
      <c r="BV37" s="54">
        <f t="shared" si="55"/>
        <v>10</v>
      </c>
      <c r="BW37" s="54">
        <f t="shared" si="56"/>
        <v>10</v>
      </c>
      <c r="BX37" s="54">
        <f t="shared" si="56"/>
        <v>10</v>
      </c>
      <c r="BY37" s="54">
        <f t="shared" si="57"/>
        <v>10</v>
      </c>
      <c r="BZ37" s="54">
        <f t="shared" si="57"/>
        <v>10</v>
      </c>
      <c r="CA37" s="54">
        <f t="shared" si="57"/>
        <v>10</v>
      </c>
      <c r="CB37" s="54">
        <f t="shared" si="57"/>
        <v>10</v>
      </c>
      <c r="CC37" s="54">
        <f t="shared" si="58"/>
        <v>10</v>
      </c>
      <c r="CD37" s="54">
        <f t="shared" si="58"/>
        <v>10</v>
      </c>
      <c r="CE37" s="54">
        <f t="shared" si="59"/>
        <v>10</v>
      </c>
      <c r="CF37" s="54">
        <f t="shared" si="60"/>
        <v>10</v>
      </c>
      <c r="CG37" s="54">
        <f t="shared" si="61"/>
        <v>10</v>
      </c>
      <c r="CH37" s="54">
        <f t="shared" si="62"/>
        <v>10</v>
      </c>
      <c r="CI37" s="54">
        <f t="shared" si="62"/>
        <v>10</v>
      </c>
      <c r="CJ37" s="54">
        <f t="shared" si="62"/>
        <v>10</v>
      </c>
      <c r="CK37" s="54">
        <f t="shared" si="62"/>
        <v>10</v>
      </c>
      <c r="CL37" s="54">
        <f t="shared" si="62"/>
        <v>10</v>
      </c>
      <c r="CM37" s="54">
        <f t="shared" si="62"/>
        <v>10</v>
      </c>
      <c r="CN37" s="54">
        <f t="shared" si="62"/>
        <v>10</v>
      </c>
      <c r="CO37" s="54">
        <f t="shared" si="62"/>
        <v>10</v>
      </c>
      <c r="CP37" s="54">
        <f t="shared" si="62"/>
        <v>10</v>
      </c>
      <c r="CQ37" s="54">
        <f t="shared" si="62"/>
        <v>10</v>
      </c>
      <c r="CR37" s="54">
        <f t="shared" si="63"/>
        <v>10</v>
      </c>
      <c r="CS37" s="54">
        <f t="shared" si="63"/>
        <v>10</v>
      </c>
      <c r="CT37" s="54">
        <f t="shared" si="64"/>
        <v>10</v>
      </c>
      <c r="CU37" s="54">
        <f t="shared" si="64"/>
        <v>10</v>
      </c>
      <c r="CV37" s="54">
        <f t="shared" si="65"/>
        <v>10</v>
      </c>
      <c r="CW37" s="54">
        <f t="shared" si="65"/>
        <v>10</v>
      </c>
      <c r="CX37" s="54">
        <f t="shared" si="66"/>
        <v>10</v>
      </c>
      <c r="CY37" s="54">
        <f t="shared" si="66"/>
        <v>10</v>
      </c>
      <c r="CZ37" s="54">
        <f t="shared" si="66"/>
        <v>10</v>
      </c>
      <c r="DA37" s="54">
        <f t="shared" si="66"/>
        <v>10</v>
      </c>
      <c r="DB37" s="54">
        <f t="shared" si="66"/>
        <v>10</v>
      </c>
      <c r="DC37" s="54">
        <f t="shared" si="67"/>
        <v>10</v>
      </c>
      <c r="DD37" s="54">
        <f t="shared" si="67"/>
        <v>10</v>
      </c>
      <c r="DE37" s="54">
        <f t="shared" si="68"/>
        <v>10</v>
      </c>
      <c r="DF37" s="54">
        <f t="shared" si="73"/>
        <v>10</v>
      </c>
      <c r="DG37" s="54">
        <f t="shared" si="74"/>
        <v>10</v>
      </c>
      <c r="DH37" s="54">
        <f t="shared" si="74"/>
        <v>10</v>
      </c>
      <c r="DI37" s="54">
        <f t="shared" si="74"/>
        <v>10</v>
      </c>
      <c r="DJ37" s="54">
        <f t="shared" si="74"/>
        <v>10</v>
      </c>
      <c r="DK37" s="54">
        <f t="shared" si="74"/>
        <v>10</v>
      </c>
      <c r="DL37" s="54">
        <f t="shared" si="74"/>
        <v>10</v>
      </c>
      <c r="DM37" s="54">
        <f t="shared" si="74"/>
        <v>10</v>
      </c>
      <c r="DN37" s="54">
        <f t="shared" si="74"/>
        <v>10</v>
      </c>
      <c r="DO37" s="54">
        <f t="shared" si="75"/>
        <v>10</v>
      </c>
      <c r="DP37" s="54">
        <f t="shared" si="32"/>
        <v>10</v>
      </c>
      <c r="DQ37" s="54">
        <f t="shared" si="32"/>
        <v>10</v>
      </c>
      <c r="DR37" s="54">
        <f t="shared" si="32"/>
        <v>10</v>
      </c>
      <c r="DS37" s="54">
        <f t="shared" si="32"/>
        <v>10</v>
      </c>
      <c r="DT37" s="54">
        <f t="shared" si="32"/>
        <v>10</v>
      </c>
      <c r="DU37" s="54">
        <f t="shared" si="32"/>
        <v>10</v>
      </c>
      <c r="DV37" s="54">
        <f t="shared" si="32"/>
        <v>10</v>
      </c>
      <c r="DW37" s="54">
        <f t="shared" si="32"/>
        <v>10</v>
      </c>
    </row>
    <row r="38" spans="1:127" ht="21" x14ac:dyDescent="0.2">
      <c r="A38" s="16">
        <f>+G37</f>
        <v>10</v>
      </c>
      <c r="B38" s="23" t="s">
        <v>76</v>
      </c>
      <c r="C38" s="494" t="s">
        <v>77</v>
      </c>
      <c r="D38" s="495"/>
      <c r="E38" s="492"/>
      <c r="F38" s="1" t="s">
        <v>60</v>
      </c>
      <c r="G38" s="25">
        <f>IF(A38="",1,A38)</f>
        <v>10</v>
      </c>
      <c r="J38" s="51">
        <f t="shared" si="72"/>
        <v>10</v>
      </c>
      <c r="K38" s="54">
        <f t="shared" si="69"/>
        <v>10</v>
      </c>
      <c r="L38" s="54">
        <f t="shared" si="40"/>
        <v>10</v>
      </c>
      <c r="M38" s="54">
        <f t="shared" si="40"/>
        <v>10</v>
      </c>
      <c r="N38" s="54">
        <f t="shared" si="40"/>
        <v>10</v>
      </c>
      <c r="O38" s="54">
        <f t="shared" si="41"/>
        <v>10</v>
      </c>
      <c r="P38" s="54">
        <f t="shared" si="41"/>
        <v>10</v>
      </c>
      <c r="Q38" s="54">
        <f t="shared" si="41"/>
        <v>10</v>
      </c>
      <c r="R38" s="54">
        <f t="shared" si="42"/>
        <v>10</v>
      </c>
      <c r="S38" s="54">
        <f t="shared" si="42"/>
        <v>10</v>
      </c>
      <c r="T38" s="54">
        <f t="shared" si="42"/>
        <v>10</v>
      </c>
      <c r="U38" s="51">
        <f t="shared" si="70"/>
        <v>10</v>
      </c>
      <c r="V38" s="54">
        <f t="shared" si="71"/>
        <v>10</v>
      </c>
      <c r="W38" s="54">
        <f t="shared" si="71"/>
        <v>10</v>
      </c>
      <c r="X38" s="54">
        <f t="shared" si="71"/>
        <v>10</v>
      </c>
      <c r="Y38" s="54">
        <f t="shared" si="71"/>
        <v>10</v>
      </c>
      <c r="Z38" s="54">
        <f t="shared" si="71"/>
        <v>10</v>
      </c>
      <c r="AA38" s="54">
        <f t="shared" si="71"/>
        <v>10</v>
      </c>
      <c r="AB38" s="54">
        <f t="shared" si="71"/>
        <v>10</v>
      </c>
      <c r="AC38" s="54">
        <f t="shared" si="71"/>
        <v>10</v>
      </c>
      <c r="AD38" s="54">
        <f t="shared" si="71"/>
        <v>10</v>
      </c>
      <c r="AE38" s="54">
        <f t="shared" si="71"/>
        <v>10</v>
      </c>
      <c r="AF38" s="54">
        <f t="shared" si="71"/>
        <v>10</v>
      </c>
      <c r="AG38" s="54">
        <f t="shared" si="71"/>
        <v>10</v>
      </c>
      <c r="AH38" s="54">
        <f t="shared" si="44"/>
        <v>10</v>
      </c>
      <c r="AI38" s="54">
        <f t="shared" si="44"/>
        <v>10</v>
      </c>
      <c r="AJ38" s="54">
        <f t="shared" si="44"/>
        <v>10</v>
      </c>
      <c r="AK38" s="54">
        <f t="shared" si="45"/>
        <v>10</v>
      </c>
      <c r="AL38" s="54">
        <f t="shared" si="45"/>
        <v>10</v>
      </c>
      <c r="AM38" s="54">
        <f t="shared" si="45"/>
        <v>10</v>
      </c>
      <c r="AN38" s="54">
        <f t="shared" si="46"/>
        <v>10</v>
      </c>
      <c r="AO38" s="54">
        <f t="shared" si="46"/>
        <v>10</v>
      </c>
      <c r="AP38" s="54">
        <f t="shared" si="46"/>
        <v>10</v>
      </c>
      <c r="AQ38" s="54">
        <f t="shared" si="46"/>
        <v>10</v>
      </c>
      <c r="AR38" s="54">
        <f t="shared" si="46"/>
        <v>10</v>
      </c>
      <c r="AS38" s="54">
        <f t="shared" si="46"/>
        <v>10</v>
      </c>
      <c r="AT38" s="54">
        <f t="shared" si="46"/>
        <v>10</v>
      </c>
      <c r="AU38" s="54">
        <f t="shared" si="46"/>
        <v>10</v>
      </c>
      <c r="AV38" s="54">
        <f t="shared" si="46"/>
        <v>10</v>
      </c>
      <c r="AW38" s="54">
        <f t="shared" si="46"/>
        <v>10</v>
      </c>
      <c r="AX38" s="54">
        <f t="shared" si="46"/>
        <v>10</v>
      </c>
      <c r="AY38" s="54">
        <f t="shared" si="46"/>
        <v>10</v>
      </c>
      <c r="AZ38" s="54">
        <f t="shared" si="46"/>
        <v>10</v>
      </c>
      <c r="BA38" s="54">
        <f t="shared" si="46"/>
        <v>10</v>
      </c>
      <c r="BB38" s="54">
        <f t="shared" si="46"/>
        <v>10</v>
      </c>
      <c r="BC38" s="54">
        <f t="shared" si="46"/>
        <v>10</v>
      </c>
      <c r="BD38" s="54">
        <f t="shared" si="47"/>
        <v>10</v>
      </c>
      <c r="BE38" s="54">
        <f t="shared" si="47"/>
        <v>10</v>
      </c>
      <c r="BF38" s="54">
        <f t="shared" si="47"/>
        <v>10</v>
      </c>
      <c r="BG38" s="54">
        <f t="shared" si="48"/>
        <v>10</v>
      </c>
      <c r="BH38" s="54">
        <f t="shared" si="48"/>
        <v>10</v>
      </c>
      <c r="BI38" s="54">
        <f t="shared" si="49"/>
        <v>10</v>
      </c>
      <c r="BJ38" s="54">
        <f t="shared" si="49"/>
        <v>10</v>
      </c>
      <c r="BK38" s="54">
        <f t="shared" si="50"/>
        <v>10</v>
      </c>
      <c r="BL38" s="54">
        <f t="shared" si="51"/>
        <v>10</v>
      </c>
      <c r="BM38" s="54">
        <f t="shared" si="51"/>
        <v>10</v>
      </c>
      <c r="BN38" s="54">
        <f t="shared" si="51"/>
        <v>10</v>
      </c>
      <c r="BO38" s="54">
        <f t="shared" si="51"/>
        <v>10</v>
      </c>
      <c r="BP38" s="54">
        <f t="shared" si="52"/>
        <v>10</v>
      </c>
      <c r="BQ38" s="54">
        <f t="shared" si="53"/>
        <v>10</v>
      </c>
      <c r="BR38" s="54">
        <f t="shared" si="53"/>
        <v>10</v>
      </c>
      <c r="BS38" s="54">
        <f t="shared" si="53"/>
        <v>10</v>
      </c>
      <c r="BT38" s="54">
        <f t="shared" si="53"/>
        <v>10</v>
      </c>
      <c r="BU38" s="54">
        <f t="shared" si="54"/>
        <v>10</v>
      </c>
      <c r="BV38" s="54">
        <f t="shared" si="55"/>
        <v>10</v>
      </c>
      <c r="BW38" s="54">
        <f t="shared" si="56"/>
        <v>10</v>
      </c>
      <c r="BX38" s="54">
        <f t="shared" si="56"/>
        <v>10</v>
      </c>
      <c r="BY38" s="54">
        <f t="shared" si="57"/>
        <v>10</v>
      </c>
      <c r="BZ38" s="54">
        <f t="shared" si="57"/>
        <v>10</v>
      </c>
      <c r="CA38" s="54">
        <f t="shared" si="57"/>
        <v>10</v>
      </c>
      <c r="CB38" s="54">
        <f t="shared" si="57"/>
        <v>10</v>
      </c>
      <c r="CC38" s="54">
        <f t="shared" si="58"/>
        <v>10</v>
      </c>
      <c r="CD38" s="54">
        <f t="shared" si="58"/>
        <v>10</v>
      </c>
      <c r="CE38" s="54">
        <f t="shared" si="59"/>
        <v>10</v>
      </c>
      <c r="CF38" s="54">
        <f t="shared" si="60"/>
        <v>10</v>
      </c>
      <c r="CG38" s="54">
        <f t="shared" si="61"/>
        <v>10</v>
      </c>
      <c r="CH38" s="54">
        <f t="shared" si="62"/>
        <v>10</v>
      </c>
      <c r="CI38" s="54">
        <f t="shared" si="62"/>
        <v>10</v>
      </c>
      <c r="CJ38" s="54">
        <f t="shared" si="62"/>
        <v>10</v>
      </c>
      <c r="CK38" s="54">
        <f t="shared" si="62"/>
        <v>10</v>
      </c>
      <c r="CL38" s="54">
        <f t="shared" si="62"/>
        <v>10</v>
      </c>
      <c r="CM38" s="54">
        <f t="shared" si="62"/>
        <v>10</v>
      </c>
      <c r="CN38" s="54">
        <f t="shared" si="62"/>
        <v>10</v>
      </c>
      <c r="CO38" s="54">
        <f t="shared" si="62"/>
        <v>10</v>
      </c>
      <c r="CP38" s="54">
        <f t="shared" si="62"/>
        <v>10</v>
      </c>
      <c r="CQ38" s="54">
        <f t="shared" si="62"/>
        <v>10</v>
      </c>
      <c r="CR38" s="54">
        <f t="shared" si="63"/>
        <v>10</v>
      </c>
      <c r="CS38" s="54">
        <f t="shared" si="63"/>
        <v>10</v>
      </c>
      <c r="CT38" s="54">
        <f t="shared" si="64"/>
        <v>10</v>
      </c>
      <c r="CU38" s="54">
        <f t="shared" si="64"/>
        <v>10</v>
      </c>
      <c r="CV38" s="54">
        <f t="shared" si="65"/>
        <v>10</v>
      </c>
      <c r="CW38" s="54">
        <f t="shared" si="65"/>
        <v>10</v>
      </c>
      <c r="CX38" s="54">
        <f t="shared" si="66"/>
        <v>10</v>
      </c>
      <c r="CY38" s="54">
        <f t="shared" si="66"/>
        <v>10</v>
      </c>
      <c r="CZ38" s="54">
        <f t="shared" si="66"/>
        <v>10</v>
      </c>
      <c r="DA38" s="54">
        <f t="shared" si="66"/>
        <v>10</v>
      </c>
      <c r="DB38" s="54">
        <f t="shared" si="66"/>
        <v>10</v>
      </c>
      <c r="DC38" s="54">
        <f t="shared" si="67"/>
        <v>10</v>
      </c>
      <c r="DD38" s="54">
        <f t="shared" si="67"/>
        <v>10</v>
      </c>
      <c r="DE38" s="54">
        <f t="shared" si="68"/>
        <v>10</v>
      </c>
      <c r="DF38" s="54">
        <f t="shared" si="73"/>
        <v>10</v>
      </c>
      <c r="DG38" s="54">
        <f t="shared" si="74"/>
        <v>10</v>
      </c>
      <c r="DH38" s="54">
        <f t="shared" si="74"/>
        <v>10</v>
      </c>
      <c r="DI38" s="54">
        <f t="shared" si="74"/>
        <v>10</v>
      </c>
      <c r="DJ38" s="54">
        <f t="shared" si="74"/>
        <v>10</v>
      </c>
      <c r="DK38" s="54">
        <f t="shared" si="74"/>
        <v>10</v>
      </c>
      <c r="DL38" s="54">
        <f t="shared" si="74"/>
        <v>10</v>
      </c>
      <c r="DM38" s="54">
        <f t="shared" si="74"/>
        <v>10</v>
      </c>
      <c r="DN38" s="54">
        <f t="shared" si="74"/>
        <v>10</v>
      </c>
      <c r="DO38" s="54">
        <f t="shared" si="75"/>
        <v>10</v>
      </c>
      <c r="DP38" s="54">
        <f t="shared" si="32"/>
        <v>10</v>
      </c>
      <c r="DQ38" s="54">
        <f t="shared" si="32"/>
        <v>10</v>
      </c>
      <c r="DR38" s="54">
        <f t="shared" si="32"/>
        <v>10</v>
      </c>
      <c r="DS38" s="54">
        <f t="shared" si="32"/>
        <v>10</v>
      </c>
      <c r="DT38" s="54">
        <f t="shared" si="32"/>
        <v>10</v>
      </c>
      <c r="DU38" s="54">
        <f t="shared" si="32"/>
        <v>10</v>
      </c>
      <c r="DV38" s="54">
        <f t="shared" si="32"/>
        <v>10</v>
      </c>
      <c r="DW38" s="54">
        <f t="shared" si="32"/>
        <v>10</v>
      </c>
    </row>
    <row r="39" spans="1:127" ht="18" x14ac:dyDescent="0.2">
      <c r="A39" s="27">
        <f>入力シート_1・1・2・トリクロロエタン!Q19</f>
        <v>3.0000000000000001E-5</v>
      </c>
      <c r="B39" s="23" t="s">
        <v>78</v>
      </c>
      <c r="C39" s="494" t="s">
        <v>79</v>
      </c>
      <c r="D39" s="495"/>
      <c r="E39" s="492"/>
      <c r="F39" s="1" t="s">
        <v>80</v>
      </c>
      <c r="G39" s="28">
        <f>IF(A39="",0.000032,A39)</f>
        <v>3.0000000000000001E-5</v>
      </c>
      <c r="J39" s="51">
        <f t="shared" si="72"/>
        <v>3.0000000000000001E-5</v>
      </c>
      <c r="K39" s="54">
        <f t="shared" si="69"/>
        <v>3.0000000000000001E-5</v>
      </c>
      <c r="L39" s="54">
        <f t="shared" si="40"/>
        <v>3.0000000000000001E-5</v>
      </c>
      <c r="M39" s="54">
        <f t="shared" si="40"/>
        <v>3.0000000000000001E-5</v>
      </c>
      <c r="N39" s="54">
        <f t="shared" si="40"/>
        <v>3.0000000000000001E-5</v>
      </c>
      <c r="O39" s="54">
        <f t="shared" si="41"/>
        <v>3.0000000000000001E-5</v>
      </c>
      <c r="P39" s="54">
        <f t="shared" si="41"/>
        <v>3.0000000000000001E-5</v>
      </c>
      <c r="Q39" s="54">
        <f t="shared" si="41"/>
        <v>3.0000000000000001E-5</v>
      </c>
      <c r="R39" s="54">
        <f t="shared" si="42"/>
        <v>3.0000000000000001E-5</v>
      </c>
      <c r="S39" s="54">
        <f t="shared" si="42"/>
        <v>3.0000000000000001E-5</v>
      </c>
      <c r="T39" s="54">
        <f t="shared" si="42"/>
        <v>3.0000000000000001E-5</v>
      </c>
      <c r="U39" s="51">
        <f t="shared" si="70"/>
        <v>3.0000000000000001E-5</v>
      </c>
      <c r="V39" s="54">
        <f t="shared" si="71"/>
        <v>3.0000000000000001E-5</v>
      </c>
      <c r="W39" s="54">
        <f t="shared" si="71"/>
        <v>3.0000000000000001E-5</v>
      </c>
      <c r="X39" s="54">
        <f t="shared" si="71"/>
        <v>3.0000000000000001E-5</v>
      </c>
      <c r="Y39" s="54">
        <f t="shared" si="71"/>
        <v>3.0000000000000001E-5</v>
      </c>
      <c r="Z39" s="54">
        <f t="shared" si="71"/>
        <v>3.0000000000000001E-5</v>
      </c>
      <c r="AA39" s="54">
        <f t="shared" si="71"/>
        <v>3.0000000000000001E-5</v>
      </c>
      <c r="AB39" s="54">
        <f t="shared" si="71"/>
        <v>3.0000000000000001E-5</v>
      </c>
      <c r="AC39" s="54">
        <f t="shared" si="71"/>
        <v>3.0000000000000001E-5</v>
      </c>
      <c r="AD39" s="54">
        <f t="shared" si="71"/>
        <v>3.0000000000000001E-5</v>
      </c>
      <c r="AE39" s="54">
        <f t="shared" si="71"/>
        <v>3.0000000000000001E-5</v>
      </c>
      <c r="AF39" s="54">
        <f t="shared" si="71"/>
        <v>3.0000000000000001E-5</v>
      </c>
      <c r="AG39" s="54">
        <f t="shared" si="71"/>
        <v>3.0000000000000001E-5</v>
      </c>
      <c r="AH39" s="54">
        <f t="shared" si="44"/>
        <v>3.0000000000000001E-5</v>
      </c>
      <c r="AI39" s="54">
        <f t="shared" si="44"/>
        <v>3.0000000000000001E-5</v>
      </c>
      <c r="AJ39" s="54">
        <f t="shared" si="44"/>
        <v>3.0000000000000001E-5</v>
      </c>
      <c r="AK39" s="54">
        <f t="shared" si="45"/>
        <v>3.0000000000000001E-5</v>
      </c>
      <c r="AL39" s="54">
        <f t="shared" si="45"/>
        <v>3.0000000000000001E-5</v>
      </c>
      <c r="AM39" s="54">
        <f t="shared" si="45"/>
        <v>3.0000000000000001E-5</v>
      </c>
      <c r="AN39" s="54">
        <f t="shared" si="46"/>
        <v>3.0000000000000001E-5</v>
      </c>
      <c r="AO39" s="54">
        <f t="shared" si="46"/>
        <v>3.0000000000000001E-5</v>
      </c>
      <c r="AP39" s="54">
        <f t="shared" si="46"/>
        <v>3.0000000000000001E-5</v>
      </c>
      <c r="AQ39" s="54">
        <f t="shared" si="46"/>
        <v>3.0000000000000001E-5</v>
      </c>
      <c r="AR39" s="54">
        <f t="shared" si="46"/>
        <v>3.0000000000000001E-5</v>
      </c>
      <c r="AS39" s="54">
        <f t="shared" si="46"/>
        <v>3.0000000000000001E-5</v>
      </c>
      <c r="AT39" s="54">
        <f t="shared" si="46"/>
        <v>3.0000000000000001E-5</v>
      </c>
      <c r="AU39" s="54">
        <f t="shared" si="46"/>
        <v>3.0000000000000001E-5</v>
      </c>
      <c r="AV39" s="54">
        <f t="shared" si="46"/>
        <v>3.0000000000000001E-5</v>
      </c>
      <c r="AW39" s="54">
        <f t="shared" si="46"/>
        <v>3.0000000000000001E-5</v>
      </c>
      <c r="AX39" s="54">
        <f t="shared" si="46"/>
        <v>3.0000000000000001E-5</v>
      </c>
      <c r="AY39" s="54">
        <f t="shared" si="46"/>
        <v>3.0000000000000001E-5</v>
      </c>
      <c r="AZ39" s="54">
        <f t="shared" si="46"/>
        <v>3.0000000000000001E-5</v>
      </c>
      <c r="BA39" s="54">
        <f t="shared" si="46"/>
        <v>3.0000000000000001E-5</v>
      </c>
      <c r="BB39" s="54">
        <f t="shared" si="46"/>
        <v>3.0000000000000001E-5</v>
      </c>
      <c r="BC39" s="54">
        <f t="shared" si="46"/>
        <v>3.0000000000000001E-5</v>
      </c>
      <c r="BD39" s="54">
        <f t="shared" si="47"/>
        <v>3.0000000000000001E-5</v>
      </c>
      <c r="BE39" s="54">
        <f t="shared" si="47"/>
        <v>3.0000000000000001E-5</v>
      </c>
      <c r="BF39" s="54">
        <f t="shared" si="47"/>
        <v>3.0000000000000001E-5</v>
      </c>
      <c r="BG39" s="54">
        <f t="shared" si="48"/>
        <v>3.0000000000000001E-5</v>
      </c>
      <c r="BH39" s="54">
        <f t="shared" si="48"/>
        <v>3.0000000000000001E-5</v>
      </c>
      <c r="BI39" s="54">
        <f t="shared" si="49"/>
        <v>3.0000000000000001E-5</v>
      </c>
      <c r="BJ39" s="54">
        <f t="shared" si="49"/>
        <v>3.0000000000000001E-5</v>
      </c>
      <c r="BK39" s="54">
        <f t="shared" si="50"/>
        <v>3.0000000000000001E-5</v>
      </c>
      <c r="BL39" s="54">
        <f t="shared" si="51"/>
        <v>3.0000000000000001E-5</v>
      </c>
      <c r="BM39" s="54">
        <f t="shared" si="51"/>
        <v>3.0000000000000001E-5</v>
      </c>
      <c r="BN39" s="54">
        <f t="shared" si="51"/>
        <v>3.0000000000000001E-5</v>
      </c>
      <c r="BO39" s="54">
        <f t="shared" si="51"/>
        <v>3.0000000000000001E-5</v>
      </c>
      <c r="BP39" s="54">
        <f t="shared" si="52"/>
        <v>3.0000000000000001E-5</v>
      </c>
      <c r="BQ39" s="54">
        <f t="shared" si="53"/>
        <v>3.0000000000000001E-5</v>
      </c>
      <c r="BR39" s="54">
        <f t="shared" si="53"/>
        <v>3.0000000000000001E-5</v>
      </c>
      <c r="BS39" s="54">
        <f t="shared" si="53"/>
        <v>3.0000000000000001E-5</v>
      </c>
      <c r="BT39" s="54">
        <f t="shared" si="53"/>
        <v>3.0000000000000001E-5</v>
      </c>
      <c r="BU39" s="54">
        <f t="shared" si="54"/>
        <v>3.0000000000000001E-5</v>
      </c>
      <c r="BV39" s="54">
        <f t="shared" si="55"/>
        <v>3.0000000000000001E-5</v>
      </c>
      <c r="BW39" s="54">
        <f t="shared" si="56"/>
        <v>3.0000000000000001E-5</v>
      </c>
      <c r="BX39" s="54">
        <f t="shared" si="56"/>
        <v>3.0000000000000001E-5</v>
      </c>
      <c r="BY39" s="54">
        <f t="shared" si="57"/>
        <v>3.0000000000000001E-5</v>
      </c>
      <c r="BZ39" s="54">
        <f t="shared" si="57"/>
        <v>3.0000000000000001E-5</v>
      </c>
      <c r="CA39" s="54">
        <f t="shared" si="57"/>
        <v>3.0000000000000001E-5</v>
      </c>
      <c r="CB39" s="54">
        <f t="shared" si="57"/>
        <v>3.0000000000000001E-5</v>
      </c>
      <c r="CC39" s="54">
        <f t="shared" si="58"/>
        <v>3.0000000000000001E-5</v>
      </c>
      <c r="CD39" s="54">
        <f t="shared" si="58"/>
        <v>3.0000000000000001E-5</v>
      </c>
      <c r="CE39" s="54">
        <f t="shared" si="59"/>
        <v>3.0000000000000001E-5</v>
      </c>
      <c r="CF39" s="54">
        <f t="shared" si="60"/>
        <v>3.0000000000000001E-5</v>
      </c>
      <c r="CG39" s="54">
        <f t="shared" si="61"/>
        <v>3.0000000000000001E-5</v>
      </c>
      <c r="CH39" s="54">
        <f t="shared" si="62"/>
        <v>3.0000000000000001E-5</v>
      </c>
      <c r="CI39" s="54">
        <f t="shared" si="62"/>
        <v>3.0000000000000001E-5</v>
      </c>
      <c r="CJ39" s="54">
        <f t="shared" si="62"/>
        <v>3.0000000000000001E-5</v>
      </c>
      <c r="CK39" s="54">
        <f t="shared" si="62"/>
        <v>3.0000000000000001E-5</v>
      </c>
      <c r="CL39" s="54">
        <f t="shared" si="62"/>
        <v>3.0000000000000001E-5</v>
      </c>
      <c r="CM39" s="54">
        <f t="shared" si="62"/>
        <v>3.0000000000000001E-5</v>
      </c>
      <c r="CN39" s="54">
        <f t="shared" si="62"/>
        <v>3.0000000000000001E-5</v>
      </c>
      <c r="CO39" s="54">
        <f t="shared" si="62"/>
        <v>3.0000000000000001E-5</v>
      </c>
      <c r="CP39" s="54">
        <f t="shared" si="62"/>
        <v>3.0000000000000001E-5</v>
      </c>
      <c r="CQ39" s="54">
        <f t="shared" si="62"/>
        <v>3.0000000000000001E-5</v>
      </c>
      <c r="CR39" s="54">
        <f t="shared" si="63"/>
        <v>3.0000000000000001E-5</v>
      </c>
      <c r="CS39" s="54">
        <f t="shared" si="63"/>
        <v>3.0000000000000001E-5</v>
      </c>
      <c r="CT39" s="54">
        <f t="shared" si="64"/>
        <v>3.0000000000000001E-5</v>
      </c>
      <c r="CU39" s="54">
        <f t="shared" si="64"/>
        <v>3.0000000000000001E-5</v>
      </c>
      <c r="CV39" s="54">
        <f t="shared" si="65"/>
        <v>3.0000000000000001E-5</v>
      </c>
      <c r="CW39" s="54">
        <f t="shared" si="65"/>
        <v>3.0000000000000001E-5</v>
      </c>
      <c r="CX39" s="54">
        <f t="shared" si="66"/>
        <v>3.0000000000000001E-5</v>
      </c>
      <c r="CY39" s="54">
        <f t="shared" si="66"/>
        <v>3.0000000000000001E-5</v>
      </c>
      <c r="CZ39" s="54">
        <f t="shared" si="66"/>
        <v>3.0000000000000001E-5</v>
      </c>
      <c r="DA39" s="54">
        <f t="shared" si="66"/>
        <v>3.0000000000000001E-5</v>
      </c>
      <c r="DB39" s="54">
        <f t="shared" si="66"/>
        <v>3.0000000000000001E-5</v>
      </c>
      <c r="DC39" s="54">
        <f t="shared" si="67"/>
        <v>3.0000000000000001E-5</v>
      </c>
      <c r="DD39" s="54">
        <f t="shared" si="67"/>
        <v>3.0000000000000001E-5</v>
      </c>
      <c r="DE39" s="54">
        <f t="shared" si="68"/>
        <v>3.0000000000000001E-5</v>
      </c>
      <c r="DF39" s="54">
        <f t="shared" si="73"/>
        <v>3.0000000000000001E-5</v>
      </c>
      <c r="DG39" s="54">
        <f t="shared" si="74"/>
        <v>3.0000000000000001E-5</v>
      </c>
      <c r="DH39" s="54">
        <f t="shared" si="74"/>
        <v>3.0000000000000001E-5</v>
      </c>
      <c r="DI39" s="54">
        <f t="shared" si="74"/>
        <v>3.0000000000000001E-5</v>
      </c>
      <c r="DJ39" s="54">
        <f t="shared" si="74"/>
        <v>3.0000000000000001E-5</v>
      </c>
      <c r="DK39" s="54">
        <f t="shared" si="74"/>
        <v>3.0000000000000001E-5</v>
      </c>
      <c r="DL39" s="54">
        <f t="shared" si="74"/>
        <v>3.0000000000000001E-5</v>
      </c>
      <c r="DM39" s="54">
        <f t="shared" si="74"/>
        <v>3.0000000000000001E-5</v>
      </c>
      <c r="DN39" s="54">
        <f t="shared" si="74"/>
        <v>3.0000000000000001E-5</v>
      </c>
      <c r="DO39" s="54">
        <f t="shared" si="75"/>
        <v>3.0000000000000001E-5</v>
      </c>
      <c r="DP39" s="54">
        <f t="shared" si="32"/>
        <v>3.0000000000000001E-5</v>
      </c>
      <c r="DQ39" s="54">
        <f t="shared" si="32"/>
        <v>3.0000000000000001E-5</v>
      </c>
      <c r="DR39" s="54">
        <f t="shared" si="32"/>
        <v>3.0000000000000001E-5</v>
      </c>
      <c r="DS39" s="54">
        <f t="shared" si="32"/>
        <v>3.0000000000000001E-5</v>
      </c>
      <c r="DT39" s="54">
        <f t="shared" si="32"/>
        <v>3.0000000000000001E-5</v>
      </c>
      <c r="DU39" s="54">
        <f t="shared" si="32"/>
        <v>3.0000000000000001E-5</v>
      </c>
      <c r="DV39" s="54">
        <f t="shared" si="32"/>
        <v>3.0000000000000001E-5</v>
      </c>
      <c r="DW39" s="54">
        <f t="shared" si="32"/>
        <v>3.0000000000000001E-5</v>
      </c>
    </row>
    <row r="40" spans="1:127" ht="18" x14ac:dyDescent="0.2">
      <c r="A40" s="16">
        <f>入力シート_1・1・2・トリクロロエタン!G18</f>
        <v>5.0000000000000001E-3</v>
      </c>
      <c r="B40" s="23" t="s">
        <v>81</v>
      </c>
      <c r="C40" s="494" t="s">
        <v>82</v>
      </c>
      <c r="D40" s="495"/>
      <c r="E40" s="492"/>
      <c r="F40" s="1" t="s">
        <v>83</v>
      </c>
      <c r="G40" s="25">
        <f>IF(A40="",0.005,A40)</f>
        <v>5.0000000000000001E-3</v>
      </c>
      <c r="J40" s="51">
        <f t="shared" si="72"/>
        <v>5.0000000000000001E-3</v>
      </c>
      <c r="K40" s="54">
        <f t="shared" si="69"/>
        <v>5.0000000000000001E-3</v>
      </c>
      <c r="L40" s="54">
        <f t="shared" si="40"/>
        <v>5.0000000000000001E-3</v>
      </c>
      <c r="M40" s="54">
        <f t="shared" si="40"/>
        <v>5.0000000000000001E-3</v>
      </c>
      <c r="N40" s="54">
        <f t="shared" si="40"/>
        <v>5.0000000000000001E-3</v>
      </c>
      <c r="O40" s="54">
        <f t="shared" si="41"/>
        <v>5.0000000000000001E-3</v>
      </c>
      <c r="P40" s="54">
        <f t="shared" si="41"/>
        <v>5.0000000000000001E-3</v>
      </c>
      <c r="Q40" s="54">
        <f t="shared" si="41"/>
        <v>5.0000000000000001E-3</v>
      </c>
      <c r="R40" s="54">
        <f t="shared" si="42"/>
        <v>5.0000000000000001E-3</v>
      </c>
      <c r="S40" s="54">
        <f t="shared" si="42"/>
        <v>5.0000000000000001E-3</v>
      </c>
      <c r="T40" s="54">
        <f t="shared" si="42"/>
        <v>5.0000000000000001E-3</v>
      </c>
      <c r="U40" s="51">
        <f t="shared" si="70"/>
        <v>5.0000000000000001E-3</v>
      </c>
      <c r="V40" s="54">
        <f t="shared" si="71"/>
        <v>5.0000000000000001E-3</v>
      </c>
      <c r="W40" s="54">
        <f t="shared" si="71"/>
        <v>5.0000000000000001E-3</v>
      </c>
      <c r="X40" s="54">
        <f t="shared" si="71"/>
        <v>5.0000000000000001E-3</v>
      </c>
      <c r="Y40" s="54">
        <f t="shared" si="71"/>
        <v>5.0000000000000001E-3</v>
      </c>
      <c r="Z40" s="54">
        <f t="shared" si="71"/>
        <v>5.0000000000000001E-3</v>
      </c>
      <c r="AA40" s="54">
        <f t="shared" si="71"/>
        <v>5.0000000000000001E-3</v>
      </c>
      <c r="AB40" s="54">
        <f t="shared" si="71"/>
        <v>5.0000000000000001E-3</v>
      </c>
      <c r="AC40" s="54">
        <f t="shared" si="71"/>
        <v>5.0000000000000001E-3</v>
      </c>
      <c r="AD40" s="54">
        <f t="shared" si="71"/>
        <v>5.0000000000000001E-3</v>
      </c>
      <c r="AE40" s="54">
        <f t="shared" si="71"/>
        <v>5.0000000000000001E-3</v>
      </c>
      <c r="AF40" s="54">
        <f t="shared" si="71"/>
        <v>5.0000000000000001E-3</v>
      </c>
      <c r="AG40" s="54">
        <f t="shared" si="71"/>
        <v>5.0000000000000001E-3</v>
      </c>
      <c r="AH40" s="54">
        <f t="shared" si="44"/>
        <v>5.0000000000000001E-3</v>
      </c>
      <c r="AI40" s="54">
        <f t="shared" si="44"/>
        <v>5.0000000000000001E-3</v>
      </c>
      <c r="AJ40" s="54">
        <f t="shared" si="44"/>
        <v>5.0000000000000001E-3</v>
      </c>
      <c r="AK40" s="54">
        <f t="shared" si="45"/>
        <v>5.0000000000000001E-3</v>
      </c>
      <c r="AL40" s="54">
        <f t="shared" si="45"/>
        <v>5.0000000000000001E-3</v>
      </c>
      <c r="AM40" s="54">
        <f t="shared" si="45"/>
        <v>5.0000000000000001E-3</v>
      </c>
      <c r="AN40" s="54">
        <f t="shared" si="46"/>
        <v>5.0000000000000001E-3</v>
      </c>
      <c r="AO40" s="54">
        <f t="shared" si="46"/>
        <v>5.0000000000000001E-3</v>
      </c>
      <c r="AP40" s="54">
        <f t="shared" si="46"/>
        <v>5.0000000000000001E-3</v>
      </c>
      <c r="AQ40" s="54">
        <f t="shared" si="46"/>
        <v>5.0000000000000001E-3</v>
      </c>
      <c r="AR40" s="54">
        <f t="shared" si="46"/>
        <v>5.0000000000000001E-3</v>
      </c>
      <c r="AS40" s="54">
        <f t="shared" si="46"/>
        <v>5.0000000000000001E-3</v>
      </c>
      <c r="AT40" s="54">
        <f t="shared" si="46"/>
        <v>5.0000000000000001E-3</v>
      </c>
      <c r="AU40" s="54">
        <f t="shared" si="46"/>
        <v>5.0000000000000001E-3</v>
      </c>
      <c r="AV40" s="54">
        <f t="shared" si="46"/>
        <v>5.0000000000000001E-3</v>
      </c>
      <c r="AW40" s="54">
        <f t="shared" si="46"/>
        <v>5.0000000000000001E-3</v>
      </c>
      <c r="AX40" s="54">
        <f t="shared" si="46"/>
        <v>5.0000000000000001E-3</v>
      </c>
      <c r="AY40" s="54">
        <f t="shared" si="46"/>
        <v>5.0000000000000001E-3</v>
      </c>
      <c r="AZ40" s="54">
        <f t="shared" si="46"/>
        <v>5.0000000000000001E-3</v>
      </c>
      <c r="BA40" s="54">
        <f t="shared" si="46"/>
        <v>5.0000000000000001E-3</v>
      </c>
      <c r="BB40" s="54">
        <f t="shared" si="46"/>
        <v>5.0000000000000001E-3</v>
      </c>
      <c r="BC40" s="54">
        <f t="shared" si="46"/>
        <v>5.0000000000000001E-3</v>
      </c>
      <c r="BD40" s="54">
        <f t="shared" si="47"/>
        <v>5.0000000000000001E-3</v>
      </c>
      <c r="BE40" s="54">
        <f t="shared" si="47"/>
        <v>5.0000000000000001E-3</v>
      </c>
      <c r="BF40" s="54">
        <f t="shared" si="47"/>
        <v>5.0000000000000001E-3</v>
      </c>
      <c r="BG40" s="54">
        <f t="shared" si="48"/>
        <v>5.0000000000000001E-3</v>
      </c>
      <c r="BH40" s="54">
        <f t="shared" si="48"/>
        <v>5.0000000000000001E-3</v>
      </c>
      <c r="BI40" s="54">
        <f t="shared" si="49"/>
        <v>5.0000000000000001E-3</v>
      </c>
      <c r="BJ40" s="54">
        <f t="shared" si="49"/>
        <v>5.0000000000000001E-3</v>
      </c>
      <c r="BK40" s="54">
        <f t="shared" si="50"/>
        <v>5.0000000000000001E-3</v>
      </c>
      <c r="BL40" s="54">
        <f t="shared" si="51"/>
        <v>5.0000000000000001E-3</v>
      </c>
      <c r="BM40" s="54">
        <f t="shared" si="51"/>
        <v>5.0000000000000001E-3</v>
      </c>
      <c r="BN40" s="54">
        <f t="shared" si="51"/>
        <v>5.0000000000000001E-3</v>
      </c>
      <c r="BO40" s="54">
        <f t="shared" si="51"/>
        <v>5.0000000000000001E-3</v>
      </c>
      <c r="BP40" s="54">
        <f t="shared" si="52"/>
        <v>5.0000000000000001E-3</v>
      </c>
      <c r="BQ40" s="54">
        <f t="shared" si="53"/>
        <v>5.0000000000000001E-3</v>
      </c>
      <c r="BR40" s="54">
        <f t="shared" si="53"/>
        <v>5.0000000000000001E-3</v>
      </c>
      <c r="BS40" s="54">
        <f t="shared" si="53"/>
        <v>5.0000000000000001E-3</v>
      </c>
      <c r="BT40" s="54">
        <f t="shared" si="53"/>
        <v>5.0000000000000001E-3</v>
      </c>
      <c r="BU40" s="54">
        <f t="shared" si="54"/>
        <v>5.0000000000000001E-3</v>
      </c>
      <c r="BV40" s="54">
        <f t="shared" si="55"/>
        <v>5.0000000000000001E-3</v>
      </c>
      <c r="BW40" s="54">
        <f t="shared" si="56"/>
        <v>5.0000000000000001E-3</v>
      </c>
      <c r="BX40" s="54">
        <f t="shared" si="56"/>
        <v>5.0000000000000001E-3</v>
      </c>
      <c r="BY40" s="54">
        <f t="shared" si="57"/>
        <v>5.0000000000000001E-3</v>
      </c>
      <c r="BZ40" s="54">
        <f t="shared" si="57"/>
        <v>5.0000000000000001E-3</v>
      </c>
      <c r="CA40" s="54">
        <f t="shared" si="57"/>
        <v>5.0000000000000001E-3</v>
      </c>
      <c r="CB40" s="54">
        <f t="shared" si="57"/>
        <v>5.0000000000000001E-3</v>
      </c>
      <c r="CC40" s="54">
        <f t="shared" si="58"/>
        <v>5.0000000000000001E-3</v>
      </c>
      <c r="CD40" s="54">
        <f t="shared" si="58"/>
        <v>5.0000000000000001E-3</v>
      </c>
      <c r="CE40" s="54">
        <f t="shared" si="59"/>
        <v>5.0000000000000001E-3</v>
      </c>
      <c r="CF40" s="54">
        <f t="shared" si="60"/>
        <v>5.0000000000000001E-3</v>
      </c>
      <c r="CG40" s="54">
        <f t="shared" si="61"/>
        <v>5.0000000000000001E-3</v>
      </c>
      <c r="CH40" s="54">
        <f t="shared" si="62"/>
        <v>5.0000000000000001E-3</v>
      </c>
      <c r="CI40" s="54">
        <f t="shared" si="62"/>
        <v>5.0000000000000001E-3</v>
      </c>
      <c r="CJ40" s="54">
        <f t="shared" si="62"/>
        <v>5.0000000000000001E-3</v>
      </c>
      <c r="CK40" s="54">
        <f t="shared" si="62"/>
        <v>5.0000000000000001E-3</v>
      </c>
      <c r="CL40" s="54">
        <f t="shared" si="62"/>
        <v>5.0000000000000001E-3</v>
      </c>
      <c r="CM40" s="54">
        <f t="shared" si="62"/>
        <v>5.0000000000000001E-3</v>
      </c>
      <c r="CN40" s="54">
        <f t="shared" si="62"/>
        <v>5.0000000000000001E-3</v>
      </c>
      <c r="CO40" s="54">
        <f t="shared" si="62"/>
        <v>5.0000000000000001E-3</v>
      </c>
      <c r="CP40" s="54">
        <f t="shared" si="62"/>
        <v>5.0000000000000001E-3</v>
      </c>
      <c r="CQ40" s="54">
        <f t="shared" si="62"/>
        <v>5.0000000000000001E-3</v>
      </c>
      <c r="CR40" s="54">
        <f t="shared" si="63"/>
        <v>5.0000000000000001E-3</v>
      </c>
      <c r="CS40" s="54">
        <f t="shared" si="63"/>
        <v>5.0000000000000001E-3</v>
      </c>
      <c r="CT40" s="54">
        <f t="shared" si="64"/>
        <v>5.0000000000000001E-3</v>
      </c>
      <c r="CU40" s="54">
        <f t="shared" si="64"/>
        <v>5.0000000000000001E-3</v>
      </c>
      <c r="CV40" s="54">
        <f t="shared" si="65"/>
        <v>5.0000000000000001E-3</v>
      </c>
      <c r="CW40" s="54">
        <f t="shared" si="65"/>
        <v>5.0000000000000001E-3</v>
      </c>
      <c r="CX40" s="54">
        <f t="shared" si="66"/>
        <v>5.0000000000000001E-3</v>
      </c>
      <c r="CY40" s="54">
        <f t="shared" si="66"/>
        <v>5.0000000000000001E-3</v>
      </c>
      <c r="CZ40" s="54">
        <f t="shared" si="66"/>
        <v>5.0000000000000001E-3</v>
      </c>
      <c r="DA40" s="54">
        <f t="shared" si="66"/>
        <v>5.0000000000000001E-3</v>
      </c>
      <c r="DB40" s="54">
        <f t="shared" si="66"/>
        <v>5.0000000000000001E-3</v>
      </c>
      <c r="DC40" s="54">
        <f t="shared" si="67"/>
        <v>5.0000000000000001E-3</v>
      </c>
      <c r="DD40" s="54">
        <f t="shared" si="67"/>
        <v>5.0000000000000001E-3</v>
      </c>
      <c r="DE40" s="54">
        <f t="shared" si="68"/>
        <v>5.0000000000000001E-3</v>
      </c>
      <c r="DF40" s="54">
        <f t="shared" si="73"/>
        <v>5.0000000000000001E-3</v>
      </c>
      <c r="DG40" s="54">
        <f t="shared" si="74"/>
        <v>5.0000000000000001E-3</v>
      </c>
      <c r="DH40" s="54">
        <f t="shared" si="74"/>
        <v>5.0000000000000001E-3</v>
      </c>
      <c r="DI40" s="54">
        <f t="shared" si="74"/>
        <v>5.0000000000000001E-3</v>
      </c>
      <c r="DJ40" s="54">
        <f t="shared" si="74"/>
        <v>5.0000000000000001E-3</v>
      </c>
      <c r="DK40" s="54">
        <f t="shared" si="74"/>
        <v>5.0000000000000001E-3</v>
      </c>
      <c r="DL40" s="54">
        <f t="shared" si="74"/>
        <v>5.0000000000000001E-3</v>
      </c>
      <c r="DM40" s="54">
        <f t="shared" si="74"/>
        <v>5.0000000000000001E-3</v>
      </c>
      <c r="DN40" s="54">
        <f t="shared" si="74"/>
        <v>5.0000000000000001E-3</v>
      </c>
      <c r="DO40" s="54">
        <f t="shared" si="75"/>
        <v>5.0000000000000001E-3</v>
      </c>
      <c r="DP40" s="54">
        <f t="shared" si="32"/>
        <v>5.0000000000000001E-3</v>
      </c>
      <c r="DQ40" s="54">
        <f t="shared" si="32"/>
        <v>5.0000000000000001E-3</v>
      </c>
      <c r="DR40" s="54">
        <f t="shared" si="32"/>
        <v>5.0000000000000001E-3</v>
      </c>
      <c r="DS40" s="54">
        <f t="shared" si="32"/>
        <v>5.0000000000000001E-3</v>
      </c>
      <c r="DT40" s="54">
        <f t="shared" si="32"/>
        <v>5.0000000000000001E-3</v>
      </c>
      <c r="DU40" s="54">
        <f t="shared" si="32"/>
        <v>5.0000000000000001E-3</v>
      </c>
      <c r="DV40" s="54">
        <f t="shared" si="32"/>
        <v>5.0000000000000001E-3</v>
      </c>
      <c r="DW40" s="54">
        <f t="shared" si="32"/>
        <v>5.0000000000000001E-3</v>
      </c>
    </row>
    <row r="41" spans="1:127" ht="18" x14ac:dyDescent="0.2">
      <c r="A41" s="16">
        <f>入力シート_1・1・2・トリクロロエタン!Q20</f>
        <v>0.3</v>
      </c>
      <c r="B41" s="23" t="s">
        <v>137</v>
      </c>
      <c r="C41" s="494" t="s">
        <v>84</v>
      </c>
      <c r="D41" s="495"/>
      <c r="E41" s="492"/>
      <c r="F41" s="1" t="s">
        <v>85</v>
      </c>
      <c r="G41" s="25">
        <f>IF(A41="",0.2,A41)</f>
        <v>0.3</v>
      </c>
      <c r="J41" s="51">
        <f>G41</f>
        <v>0.3</v>
      </c>
      <c r="K41" s="54">
        <f t="shared" si="69"/>
        <v>0.3</v>
      </c>
      <c r="L41" s="54">
        <f t="shared" si="40"/>
        <v>0.3</v>
      </c>
      <c r="M41" s="54">
        <f t="shared" si="40"/>
        <v>0.3</v>
      </c>
      <c r="N41" s="54">
        <f t="shared" si="40"/>
        <v>0.3</v>
      </c>
      <c r="O41" s="54">
        <f t="shared" si="41"/>
        <v>0.3</v>
      </c>
      <c r="P41" s="54">
        <f t="shared" si="41"/>
        <v>0.3</v>
      </c>
      <c r="Q41" s="54">
        <f t="shared" si="41"/>
        <v>0.3</v>
      </c>
      <c r="R41" s="54">
        <f t="shared" si="42"/>
        <v>0.3</v>
      </c>
      <c r="S41" s="54">
        <f t="shared" si="42"/>
        <v>0.3</v>
      </c>
      <c r="T41" s="54">
        <f t="shared" si="42"/>
        <v>0.3</v>
      </c>
      <c r="U41" s="51">
        <f t="shared" si="70"/>
        <v>0.3</v>
      </c>
      <c r="V41" s="54">
        <f t="shared" si="71"/>
        <v>0.3</v>
      </c>
      <c r="W41" s="54">
        <f t="shared" si="71"/>
        <v>0.3</v>
      </c>
      <c r="X41" s="54">
        <f t="shared" si="71"/>
        <v>0.3</v>
      </c>
      <c r="Y41" s="54">
        <f t="shared" si="71"/>
        <v>0.3</v>
      </c>
      <c r="Z41" s="54">
        <f t="shared" si="71"/>
        <v>0.3</v>
      </c>
      <c r="AA41" s="54">
        <f t="shared" si="71"/>
        <v>0.3</v>
      </c>
      <c r="AB41" s="54">
        <f t="shared" si="71"/>
        <v>0.3</v>
      </c>
      <c r="AC41" s="54">
        <f t="shared" si="71"/>
        <v>0.3</v>
      </c>
      <c r="AD41" s="54">
        <f t="shared" si="71"/>
        <v>0.3</v>
      </c>
      <c r="AE41" s="54">
        <f t="shared" si="71"/>
        <v>0.3</v>
      </c>
      <c r="AF41" s="54">
        <f t="shared" si="71"/>
        <v>0.3</v>
      </c>
      <c r="AG41" s="54">
        <f t="shared" si="71"/>
        <v>0.3</v>
      </c>
      <c r="AH41" s="54">
        <f t="shared" si="44"/>
        <v>0.3</v>
      </c>
      <c r="AI41" s="54">
        <f t="shared" si="44"/>
        <v>0.3</v>
      </c>
      <c r="AJ41" s="54">
        <f t="shared" si="44"/>
        <v>0.3</v>
      </c>
      <c r="AK41" s="54">
        <f t="shared" si="45"/>
        <v>0.3</v>
      </c>
      <c r="AL41" s="54">
        <f t="shared" si="45"/>
        <v>0.3</v>
      </c>
      <c r="AM41" s="54">
        <f t="shared" si="45"/>
        <v>0.3</v>
      </c>
      <c r="AN41" s="54">
        <f t="shared" si="46"/>
        <v>0.3</v>
      </c>
      <c r="AO41" s="54">
        <f t="shared" si="46"/>
        <v>0.3</v>
      </c>
      <c r="AP41" s="54">
        <f t="shared" si="46"/>
        <v>0.3</v>
      </c>
      <c r="AQ41" s="54">
        <f t="shared" si="46"/>
        <v>0.3</v>
      </c>
      <c r="AR41" s="54">
        <f t="shared" si="46"/>
        <v>0.3</v>
      </c>
      <c r="AS41" s="54">
        <f t="shared" si="46"/>
        <v>0.3</v>
      </c>
      <c r="AT41" s="54">
        <f t="shared" si="46"/>
        <v>0.3</v>
      </c>
      <c r="AU41" s="54">
        <f t="shared" si="46"/>
        <v>0.3</v>
      </c>
      <c r="AV41" s="54">
        <f t="shared" si="46"/>
        <v>0.3</v>
      </c>
      <c r="AW41" s="54">
        <f t="shared" si="46"/>
        <v>0.3</v>
      </c>
      <c r="AX41" s="54">
        <f t="shared" si="46"/>
        <v>0.3</v>
      </c>
      <c r="AY41" s="54">
        <f t="shared" si="46"/>
        <v>0.3</v>
      </c>
      <c r="AZ41" s="54">
        <f t="shared" si="46"/>
        <v>0.3</v>
      </c>
      <c r="BA41" s="54">
        <f t="shared" si="46"/>
        <v>0.3</v>
      </c>
      <c r="BB41" s="54">
        <f t="shared" si="46"/>
        <v>0.3</v>
      </c>
      <c r="BC41" s="54">
        <f t="shared" si="46"/>
        <v>0.3</v>
      </c>
      <c r="BD41" s="54">
        <f t="shared" si="47"/>
        <v>0.3</v>
      </c>
      <c r="BE41" s="54">
        <f t="shared" si="47"/>
        <v>0.3</v>
      </c>
      <c r="BF41" s="54">
        <f t="shared" si="47"/>
        <v>0.3</v>
      </c>
      <c r="BG41" s="54">
        <f t="shared" si="48"/>
        <v>0.3</v>
      </c>
      <c r="BH41" s="54">
        <f t="shared" si="48"/>
        <v>0.3</v>
      </c>
      <c r="BI41" s="54">
        <f t="shared" si="49"/>
        <v>0.3</v>
      </c>
      <c r="BJ41" s="54">
        <f t="shared" si="49"/>
        <v>0.3</v>
      </c>
      <c r="BK41" s="54">
        <f t="shared" si="50"/>
        <v>0.3</v>
      </c>
      <c r="BL41" s="54">
        <f t="shared" si="51"/>
        <v>0.3</v>
      </c>
      <c r="BM41" s="54">
        <f t="shared" si="51"/>
        <v>0.3</v>
      </c>
      <c r="BN41" s="54">
        <f t="shared" si="51"/>
        <v>0.3</v>
      </c>
      <c r="BO41" s="54">
        <f t="shared" si="51"/>
        <v>0.3</v>
      </c>
      <c r="BP41" s="54">
        <f t="shared" si="52"/>
        <v>0.3</v>
      </c>
      <c r="BQ41" s="54">
        <f t="shared" si="53"/>
        <v>0.3</v>
      </c>
      <c r="BR41" s="54">
        <f t="shared" si="53"/>
        <v>0.3</v>
      </c>
      <c r="BS41" s="54">
        <f t="shared" si="53"/>
        <v>0.3</v>
      </c>
      <c r="BT41" s="54">
        <f t="shared" si="53"/>
        <v>0.3</v>
      </c>
      <c r="BU41" s="54">
        <f t="shared" si="54"/>
        <v>0.3</v>
      </c>
      <c r="BV41" s="54">
        <f t="shared" si="55"/>
        <v>0.3</v>
      </c>
      <c r="BW41" s="54">
        <f t="shared" si="56"/>
        <v>0.3</v>
      </c>
      <c r="BX41" s="54">
        <f t="shared" si="56"/>
        <v>0.3</v>
      </c>
      <c r="BY41" s="54">
        <f t="shared" si="57"/>
        <v>0.3</v>
      </c>
      <c r="BZ41" s="54">
        <f t="shared" si="57"/>
        <v>0.3</v>
      </c>
      <c r="CA41" s="54">
        <f t="shared" si="57"/>
        <v>0.3</v>
      </c>
      <c r="CB41" s="54">
        <f t="shared" si="57"/>
        <v>0.3</v>
      </c>
      <c r="CC41" s="54">
        <f t="shared" si="58"/>
        <v>0.3</v>
      </c>
      <c r="CD41" s="54">
        <f t="shared" si="58"/>
        <v>0.3</v>
      </c>
      <c r="CE41" s="54">
        <f t="shared" si="59"/>
        <v>0.3</v>
      </c>
      <c r="CF41" s="54">
        <f t="shared" si="60"/>
        <v>0.3</v>
      </c>
      <c r="CG41" s="54">
        <f t="shared" si="61"/>
        <v>0.3</v>
      </c>
      <c r="CH41" s="54">
        <f t="shared" si="62"/>
        <v>0.3</v>
      </c>
      <c r="CI41" s="54">
        <f t="shared" si="62"/>
        <v>0.3</v>
      </c>
      <c r="CJ41" s="54">
        <f t="shared" si="62"/>
        <v>0.3</v>
      </c>
      <c r="CK41" s="54">
        <f t="shared" si="62"/>
        <v>0.3</v>
      </c>
      <c r="CL41" s="54">
        <f t="shared" si="62"/>
        <v>0.3</v>
      </c>
      <c r="CM41" s="54">
        <f t="shared" si="62"/>
        <v>0.3</v>
      </c>
      <c r="CN41" s="54">
        <f t="shared" si="62"/>
        <v>0.3</v>
      </c>
      <c r="CO41" s="54">
        <f t="shared" si="62"/>
        <v>0.3</v>
      </c>
      <c r="CP41" s="54">
        <f t="shared" si="62"/>
        <v>0.3</v>
      </c>
      <c r="CQ41" s="54">
        <f t="shared" si="62"/>
        <v>0.3</v>
      </c>
      <c r="CR41" s="54">
        <f t="shared" si="63"/>
        <v>0.3</v>
      </c>
      <c r="CS41" s="54">
        <f t="shared" si="63"/>
        <v>0.3</v>
      </c>
      <c r="CT41" s="54">
        <f t="shared" si="64"/>
        <v>0.3</v>
      </c>
      <c r="CU41" s="54">
        <f t="shared" si="64"/>
        <v>0.3</v>
      </c>
      <c r="CV41" s="54">
        <f t="shared" si="65"/>
        <v>0.3</v>
      </c>
      <c r="CW41" s="54">
        <f t="shared" si="65"/>
        <v>0.3</v>
      </c>
      <c r="CX41" s="54">
        <f t="shared" si="66"/>
        <v>0.3</v>
      </c>
      <c r="CY41" s="54">
        <f t="shared" si="66"/>
        <v>0.3</v>
      </c>
      <c r="CZ41" s="54">
        <f t="shared" si="66"/>
        <v>0.3</v>
      </c>
      <c r="DA41" s="54">
        <f t="shared" si="66"/>
        <v>0.3</v>
      </c>
      <c r="DB41" s="54">
        <f t="shared" si="66"/>
        <v>0.3</v>
      </c>
      <c r="DC41" s="54">
        <f t="shared" si="67"/>
        <v>0.3</v>
      </c>
      <c r="DD41" s="54">
        <f t="shared" si="67"/>
        <v>0.3</v>
      </c>
      <c r="DE41" s="54">
        <f t="shared" si="68"/>
        <v>0.3</v>
      </c>
      <c r="DF41" s="54">
        <f t="shared" si="73"/>
        <v>0.3</v>
      </c>
      <c r="DG41" s="54">
        <f t="shared" si="74"/>
        <v>0.3</v>
      </c>
      <c r="DH41" s="54">
        <f t="shared" si="74"/>
        <v>0.3</v>
      </c>
      <c r="DI41" s="54">
        <f t="shared" si="74"/>
        <v>0.3</v>
      </c>
      <c r="DJ41" s="54">
        <f t="shared" si="74"/>
        <v>0.3</v>
      </c>
      <c r="DK41" s="54">
        <f t="shared" si="74"/>
        <v>0.3</v>
      </c>
      <c r="DL41" s="54">
        <f t="shared" si="74"/>
        <v>0.3</v>
      </c>
      <c r="DM41" s="54">
        <f t="shared" si="74"/>
        <v>0.3</v>
      </c>
      <c r="DN41" s="54">
        <f t="shared" si="74"/>
        <v>0.3</v>
      </c>
      <c r="DO41" s="54">
        <f t="shared" si="75"/>
        <v>0.3</v>
      </c>
      <c r="DP41" s="54">
        <f t="shared" si="32"/>
        <v>0.3</v>
      </c>
      <c r="DQ41" s="54">
        <f t="shared" si="32"/>
        <v>0.3</v>
      </c>
      <c r="DR41" s="54">
        <f t="shared" si="32"/>
        <v>0.3</v>
      </c>
      <c r="DS41" s="54">
        <f t="shared" si="32"/>
        <v>0.3</v>
      </c>
      <c r="DT41" s="54">
        <f t="shared" si="32"/>
        <v>0.3</v>
      </c>
      <c r="DU41" s="54">
        <f t="shared" si="32"/>
        <v>0.3</v>
      </c>
      <c r="DV41" s="54">
        <f t="shared" si="32"/>
        <v>0.3</v>
      </c>
      <c r="DW41" s="54">
        <f t="shared" si="32"/>
        <v>0.3</v>
      </c>
    </row>
    <row r="42" spans="1:127" ht="21" x14ac:dyDescent="0.2">
      <c r="A42" s="16">
        <f>IF(+入力シート_1・1・2・トリクロロエタン!Q12="-",0,+入力シート_1・1・2・トリクロロエタン!Q12)</f>
        <v>2</v>
      </c>
      <c r="B42" s="23" t="s">
        <v>86</v>
      </c>
      <c r="C42" s="494" t="s">
        <v>87</v>
      </c>
      <c r="D42" s="495"/>
      <c r="E42" s="492"/>
      <c r="F42" s="1" t="s">
        <v>67</v>
      </c>
      <c r="G42" s="29">
        <f>IF(A42="",7,A42)</f>
        <v>2</v>
      </c>
      <c r="J42" s="51">
        <f>G42</f>
        <v>2</v>
      </c>
      <c r="K42" s="54">
        <f t="shared" si="69"/>
        <v>2</v>
      </c>
      <c r="L42" s="54">
        <f t="shared" si="40"/>
        <v>2</v>
      </c>
      <c r="M42" s="54">
        <f t="shared" si="40"/>
        <v>2</v>
      </c>
      <c r="N42" s="54">
        <f t="shared" si="40"/>
        <v>2</v>
      </c>
      <c r="O42" s="54">
        <f t="shared" si="41"/>
        <v>2</v>
      </c>
      <c r="P42" s="54">
        <f t="shared" si="41"/>
        <v>2</v>
      </c>
      <c r="Q42" s="54">
        <f t="shared" si="41"/>
        <v>2</v>
      </c>
      <c r="R42" s="54">
        <f t="shared" si="42"/>
        <v>2</v>
      </c>
      <c r="S42" s="54">
        <f t="shared" si="42"/>
        <v>2</v>
      </c>
      <c r="T42" s="54">
        <f t="shared" si="42"/>
        <v>2</v>
      </c>
      <c r="U42" s="51">
        <f t="shared" si="70"/>
        <v>2</v>
      </c>
      <c r="V42" s="54">
        <f t="shared" si="71"/>
        <v>2</v>
      </c>
      <c r="W42" s="54">
        <f t="shared" si="71"/>
        <v>2</v>
      </c>
      <c r="X42" s="54">
        <f t="shared" si="71"/>
        <v>2</v>
      </c>
      <c r="Y42" s="54">
        <f t="shared" si="71"/>
        <v>2</v>
      </c>
      <c r="Z42" s="54">
        <f t="shared" si="71"/>
        <v>2</v>
      </c>
      <c r="AA42" s="54">
        <f t="shared" si="71"/>
        <v>2</v>
      </c>
      <c r="AB42" s="54">
        <f t="shared" si="71"/>
        <v>2</v>
      </c>
      <c r="AC42" s="54">
        <f t="shared" si="71"/>
        <v>2</v>
      </c>
      <c r="AD42" s="54">
        <f t="shared" si="71"/>
        <v>2</v>
      </c>
      <c r="AE42" s="54">
        <f t="shared" si="71"/>
        <v>2</v>
      </c>
      <c r="AF42" s="54">
        <f t="shared" si="71"/>
        <v>2</v>
      </c>
      <c r="AG42" s="54">
        <f t="shared" si="71"/>
        <v>2</v>
      </c>
      <c r="AH42" s="54">
        <f t="shared" si="44"/>
        <v>2</v>
      </c>
      <c r="AI42" s="54">
        <f t="shared" si="44"/>
        <v>2</v>
      </c>
      <c r="AJ42" s="54">
        <f t="shared" si="44"/>
        <v>2</v>
      </c>
      <c r="AK42" s="54">
        <f t="shared" si="45"/>
        <v>2</v>
      </c>
      <c r="AL42" s="54">
        <f t="shared" si="45"/>
        <v>2</v>
      </c>
      <c r="AM42" s="54">
        <f t="shared" si="45"/>
        <v>2</v>
      </c>
      <c r="AN42" s="54">
        <f t="shared" si="46"/>
        <v>2</v>
      </c>
      <c r="AO42" s="54">
        <f t="shared" si="46"/>
        <v>2</v>
      </c>
      <c r="AP42" s="54">
        <f t="shared" si="46"/>
        <v>2</v>
      </c>
      <c r="AQ42" s="54">
        <f t="shared" si="46"/>
        <v>2</v>
      </c>
      <c r="AR42" s="54">
        <f t="shared" si="46"/>
        <v>2</v>
      </c>
      <c r="AS42" s="54">
        <f t="shared" si="46"/>
        <v>2</v>
      </c>
      <c r="AT42" s="54">
        <f t="shared" si="46"/>
        <v>2</v>
      </c>
      <c r="AU42" s="54">
        <f t="shared" si="46"/>
        <v>2</v>
      </c>
      <c r="AV42" s="54">
        <f t="shared" si="46"/>
        <v>2</v>
      </c>
      <c r="AW42" s="54">
        <f t="shared" si="46"/>
        <v>2</v>
      </c>
      <c r="AX42" s="54">
        <f t="shared" si="46"/>
        <v>2</v>
      </c>
      <c r="AY42" s="54">
        <f t="shared" si="46"/>
        <v>2</v>
      </c>
      <c r="AZ42" s="54">
        <f t="shared" si="46"/>
        <v>2</v>
      </c>
      <c r="BA42" s="54">
        <f t="shared" si="46"/>
        <v>2</v>
      </c>
      <c r="BB42" s="54">
        <f t="shared" si="46"/>
        <v>2</v>
      </c>
      <c r="BC42" s="54">
        <f t="shared" si="46"/>
        <v>2</v>
      </c>
      <c r="BD42" s="54">
        <f t="shared" si="47"/>
        <v>2</v>
      </c>
      <c r="BE42" s="54">
        <f t="shared" si="47"/>
        <v>2</v>
      </c>
      <c r="BF42" s="54">
        <f t="shared" si="47"/>
        <v>2</v>
      </c>
      <c r="BG42" s="54">
        <f t="shared" si="48"/>
        <v>2</v>
      </c>
      <c r="BH42" s="54">
        <f t="shared" si="48"/>
        <v>2</v>
      </c>
      <c r="BI42" s="54">
        <f t="shared" si="49"/>
        <v>2</v>
      </c>
      <c r="BJ42" s="54">
        <f t="shared" si="49"/>
        <v>2</v>
      </c>
      <c r="BK42" s="54">
        <f t="shared" si="50"/>
        <v>2</v>
      </c>
      <c r="BL42" s="54">
        <f t="shared" si="51"/>
        <v>2</v>
      </c>
      <c r="BM42" s="54">
        <f t="shared" si="51"/>
        <v>2</v>
      </c>
      <c r="BN42" s="54">
        <f t="shared" si="51"/>
        <v>2</v>
      </c>
      <c r="BO42" s="54">
        <f t="shared" si="51"/>
        <v>2</v>
      </c>
      <c r="BP42" s="54">
        <f t="shared" si="52"/>
        <v>2</v>
      </c>
      <c r="BQ42" s="54">
        <f t="shared" si="53"/>
        <v>2</v>
      </c>
      <c r="BR42" s="54">
        <f t="shared" si="53"/>
        <v>2</v>
      </c>
      <c r="BS42" s="54">
        <f t="shared" si="53"/>
        <v>2</v>
      </c>
      <c r="BT42" s="54">
        <f t="shared" si="53"/>
        <v>2</v>
      </c>
      <c r="BU42" s="54">
        <f t="shared" si="54"/>
        <v>2</v>
      </c>
      <c r="BV42" s="54">
        <f t="shared" si="55"/>
        <v>2</v>
      </c>
      <c r="BW42" s="54">
        <f t="shared" si="56"/>
        <v>2</v>
      </c>
      <c r="BX42" s="54">
        <f t="shared" si="56"/>
        <v>2</v>
      </c>
      <c r="BY42" s="54">
        <f t="shared" si="57"/>
        <v>2</v>
      </c>
      <c r="BZ42" s="54">
        <f t="shared" si="57"/>
        <v>2</v>
      </c>
      <c r="CA42" s="54">
        <f t="shared" si="57"/>
        <v>2</v>
      </c>
      <c r="CB42" s="54">
        <f t="shared" si="57"/>
        <v>2</v>
      </c>
      <c r="CC42" s="54">
        <f t="shared" si="58"/>
        <v>2</v>
      </c>
      <c r="CD42" s="54">
        <f t="shared" si="58"/>
        <v>2</v>
      </c>
      <c r="CE42" s="54">
        <f t="shared" si="59"/>
        <v>2</v>
      </c>
      <c r="CF42" s="54">
        <f t="shared" si="60"/>
        <v>2</v>
      </c>
      <c r="CG42" s="54">
        <f t="shared" si="61"/>
        <v>2</v>
      </c>
      <c r="CH42" s="54">
        <f t="shared" si="62"/>
        <v>2</v>
      </c>
      <c r="CI42" s="54">
        <f t="shared" si="62"/>
        <v>2</v>
      </c>
      <c r="CJ42" s="54">
        <f t="shared" si="62"/>
        <v>2</v>
      </c>
      <c r="CK42" s="54">
        <f t="shared" si="62"/>
        <v>2</v>
      </c>
      <c r="CL42" s="54">
        <f t="shared" si="62"/>
        <v>2</v>
      </c>
      <c r="CM42" s="54">
        <f t="shared" si="62"/>
        <v>2</v>
      </c>
      <c r="CN42" s="54">
        <f t="shared" si="62"/>
        <v>2</v>
      </c>
      <c r="CO42" s="54">
        <f t="shared" si="62"/>
        <v>2</v>
      </c>
      <c r="CP42" s="54">
        <f t="shared" si="62"/>
        <v>2</v>
      </c>
      <c r="CQ42" s="54">
        <f t="shared" si="62"/>
        <v>2</v>
      </c>
      <c r="CR42" s="54">
        <f t="shared" si="63"/>
        <v>2</v>
      </c>
      <c r="CS42" s="54">
        <f t="shared" si="63"/>
        <v>2</v>
      </c>
      <c r="CT42" s="54">
        <f t="shared" si="64"/>
        <v>2</v>
      </c>
      <c r="CU42" s="54">
        <f t="shared" si="64"/>
        <v>2</v>
      </c>
      <c r="CV42" s="54">
        <f t="shared" si="65"/>
        <v>2</v>
      </c>
      <c r="CW42" s="54">
        <f t="shared" si="65"/>
        <v>2</v>
      </c>
      <c r="CX42" s="54">
        <f t="shared" si="66"/>
        <v>2</v>
      </c>
      <c r="CY42" s="54">
        <f t="shared" si="66"/>
        <v>2</v>
      </c>
      <c r="CZ42" s="54">
        <f t="shared" si="66"/>
        <v>2</v>
      </c>
      <c r="DA42" s="54">
        <f t="shared" si="66"/>
        <v>2</v>
      </c>
      <c r="DB42" s="54">
        <f t="shared" si="66"/>
        <v>2</v>
      </c>
      <c r="DC42" s="54">
        <f t="shared" si="67"/>
        <v>2</v>
      </c>
      <c r="DD42" s="54">
        <f t="shared" si="67"/>
        <v>2</v>
      </c>
      <c r="DE42" s="54">
        <f t="shared" si="68"/>
        <v>2</v>
      </c>
      <c r="DF42" s="54">
        <f t="shared" si="73"/>
        <v>2</v>
      </c>
      <c r="DG42" s="54">
        <f t="shared" si="74"/>
        <v>2</v>
      </c>
      <c r="DH42" s="54">
        <f t="shared" si="74"/>
        <v>2</v>
      </c>
      <c r="DI42" s="54">
        <f t="shared" si="74"/>
        <v>2</v>
      </c>
      <c r="DJ42" s="54">
        <f t="shared" si="74"/>
        <v>2</v>
      </c>
      <c r="DK42" s="54">
        <f t="shared" si="74"/>
        <v>2</v>
      </c>
      <c r="DL42" s="54">
        <f t="shared" si="74"/>
        <v>2</v>
      </c>
      <c r="DM42" s="54">
        <f t="shared" si="74"/>
        <v>2</v>
      </c>
      <c r="DN42" s="54">
        <f t="shared" si="74"/>
        <v>2</v>
      </c>
      <c r="DO42" s="54">
        <f t="shared" si="75"/>
        <v>2</v>
      </c>
      <c r="DP42" s="54">
        <f t="shared" si="32"/>
        <v>2</v>
      </c>
      <c r="DQ42" s="54">
        <f t="shared" si="32"/>
        <v>2</v>
      </c>
      <c r="DR42" s="54">
        <f t="shared" si="32"/>
        <v>2</v>
      </c>
      <c r="DS42" s="54">
        <f t="shared" si="32"/>
        <v>2</v>
      </c>
      <c r="DT42" s="54">
        <f t="shared" si="32"/>
        <v>2</v>
      </c>
      <c r="DU42" s="54">
        <f t="shared" si="32"/>
        <v>2</v>
      </c>
      <c r="DV42" s="54">
        <f t="shared" si="32"/>
        <v>2</v>
      </c>
      <c r="DW42" s="54">
        <f t="shared" si="32"/>
        <v>2</v>
      </c>
    </row>
    <row r="43" spans="1:127" ht="14" x14ac:dyDescent="0.3">
      <c r="A43" s="30">
        <f>入力シート_1・1・2・トリクロロエタン!Q21</f>
        <v>0.4</v>
      </c>
      <c r="B43" s="31" t="s">
        <v>138</v>
      </c>
      <c r="C43" s="496" t="s">
        <v>126</v>
      </c>
      <c r="D43" s="496"/>
      <c r="E43" s="496"/>
      <c r="F43" s="292" t="s">
        <v>140</v>
      </c>
      <c r="G43" s="25">
        <f>IF(A43="",0.2,A43)</f>
        <v>0.4</v>
      </c>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36"/>
      <c r="BR43" s="36"/>
      <c r="BS43" s="36"/>
      <c r="BT43" s="36"/>
      <c r="BU43" s="36"/>
      <c r="BV43" s="36"/>
      <c r="BW43" s="36"/>
      <c r="BX43" s="36"/>
      <c r="BY43" s="36"/>
      <c r="BZ43" s="36"/>
      <c r="CA43" s="36"/>
      <c r="CB43" s="36"/>
      <c r="CC43" s="36"/>
      <c r="CD43" s="36"/>
      <c r="CE43" s="36"/>
      <c r="CF43" s="36"/>
      <c r="CG43" s="36"/>
      <c r="CH43" s="36"/>
      <c r="CI43" s="36"/>
      <c r="CJ43" s="36"/>
      <c r="CK43" s="36"/>
      <c r="CL43" s="36"/>
      <c r="CM43" s="36"/>
      <c r="CN43" s="36"/>
      <c r="CO43" s="36"/>
      <c r="CP43" s="36"/>
      <c r="CQ43" s="36"/>
      <c r="CR43" s="36"/>
      <c r="CS43" s="36"/>
      <c r="CT43" s="36"/>
      <c r="CU43" s="36"/>
      <c r="CV43" s="36"/>
      <c r="CW43" s="36"/>
      <c r="CX43" s="36"/>
      <c r="CY43" s="36"/>
      <c r="CZ43" s="36"/>
      <c r="DA43" s="36"/>
      <c r="DB43" s="36"/>
      <c r="DC43" s="36"/>
      <c r="DD43" s="36"/>
      <c r="DE43" s="36"/>
      <c r="DF43" s="36"/>
      <c r="DG43" s="36"/>
      <c r="DH43" s="36"/>
      <c r="DI43" s="36"/>
      <c r="DJ43" s="36"/>
      <c r="DK43" s="36"/>
      <c r="DL43" s="36"/>
      <c r="DM43" s="36"/>
      <c r="DN43" s="36"/>
      <c r="DO43" s="36"/>
      <c r="DP43" s="36"/>
      <c r="DQ43" s="36"/>
      <c r="DR43" s="36"/>
      <c r="DS43" s="36"/>
      <c r="DT43" s="36"/>
      <c r="DU43" s="36"/>
      <c r="DV43" s="36"/>
      <c r="DW43" s="36"/>
    </row>
    <row r="44" spans="1:127" ht="14" x14ac:dyDescent="0.3">
      <c r="A44" s="16">
        <f>入力シート_1・1・2・トリクロロエタン!Q10</f>
        <v>0.05</v>
      </c>
      <c r="B44" s="32" t="s">
        <v>88</v>
      </c>
      <c r="C44" s="493" t="s">
        <v>89</v>
      </c>
      <c r="D44" s="493"/>
      <c r="E44" s="493"/>
      <c r="F44" s="291" t="s">
        <v>90</v>
      </c>
      <c r="G44" s="33">
        <f>IF(A44="",IF(G45*G46&gt;0,G45*G46,G43),A44)</f>
        <v>0.05</v>
      </c>
      <c r="J44" s="51">
        <f t="shared" ref="J44:J51" si="76">G44</f>
        <v>0.05</v>
      </c>
      <c r="K44" s="51">
        <f t="shared" ref="K44:N52" si="77">+J44</f>
        <v>0.05</v>
      </c>
      <c r="L44" s="51">
        <f t="shared" si="77"/>
        <v>0.05</v>
      </c>
      <c r="M44" s="51">
        <f t="shared" si="77"/>
        <v>0.05</v>
      </c>
      <c r="N44" s="51">
        <f t="shared" si="77"/>
        <v>0.05</v>
      </c>
      <c r="O44" s="51">
        <f t="shared" ref="O44:Q52" si="78">+J44</f>
        <v>0.05</v>
      </c>
      <c r="P44" s="51">
        <f t="shared" si="78"/>
        <v>0.05</v>
      </c>
      <c r="Q44" s="51">
        <f t="shared" si="78"/>
        <v>0.05</v>
      </c>
      <c r="R44" s="51">
        <f t="shared" ref="R44:T52" si="79">+L44</f>
        <v>0.05</v>
      </c>
      <c r="S44" s="51">
        <f t="shared" si="79"/>
        <v>0.05</v>
      </c>
      <c r="T44" s="51">
        <f t="shared" si="79"/>
        <v>0.05</v>
      </c>
      <c r="U44" s="51">
        <f t="shared" si="70"/>
        <v>0.05</v>
      </c>
      <c r="V44" s="51">
        <f>+U44</f>
        <v>0.05</v>
      </c>
      <c r="W44" s="51">
        <f t="shared" ref="W44:AG44" si="80">+V44</f>
        <v>0.05</v>
      </c>
      <c r="X44" s="51">
        <f t="shared" si="80"/>
        <v>0.05</v>
      </c>
      <c r="Y44" s="51">
        <f t="shared" si="80"/>
        <v>0.05</v>
      </c>
      <c r="Z44" s="51">
        <f t="shared" si="80"/>
        <v>0.05</v>
      </c>
      <c r="AA44" s="51">
        <f t="shared" si="80"/>
        <v>0.05</v>
      </c>
      <c r="AB44" s="51">
        <f t="shared" si="80"/>
        <v>0.05</v>
      </c>
      <c r="AC44" s="51">
        <f t="shared" si="80"/>
        <v>0.05</v>
      </c>
      <c r="AD44" s="51">
        <f t="shared" si="80"/>
        <v>0.05</v>
      </c>
      <c r="AE44" s="51">
        <f t="shared" si="80"/>
        <v>0.05</v>
      </c>
      <c r="AF44" s="51">
        <f t="shared" si="80"/>
        <v>0.05</v>
      </c>
      <c r="AG44" s="51">
        <f t="shared" si="80"/>
        <v>0.05</v>
      </c>
      <c r="AH44" s="51">
        <f t="shared" ref="AH44:AJ52" si="81">+AC44</f>
        <v>0.05</v>
      </c>
      <c r="AI44" s="51">
        <f t="shared" si="81"/>
        <v>0.05</v>
      </c>
      <c r="AJ44" s="51">
        <f t="shared" si="81"/>
        <v>0.05</v>
      </c>
      <c r="AK44" s="51">
        <f t="shared" ref="AK44:AM52" si="82">+AE44</f>
        <v>0.05</v>
      </c>
      <c r="AL44" s="51">
        <f t="shared" si="82"/>
        <v>0.05</v>
      </c>
      <c r="AM44" s="51">
        <f t="shared" si="82"/>
        <v>0.05</v>
      </c>
      <c r="AN44" s="51">
        <f t="shared" ref="AN44:BA52" si="83">+AM44</f>
        <v>0.05</v>
      </c>
      <c r="AO44" s="51">
        <f t="shared" si="83"/>
        <v>0.05</v>
      </c>
      <c r="AP44" s="51">
        <f t="shared" si="83"/>
        <v>0.05</v>
      </c>
      <c r="AQ44" s="51">
        <f t="shared" si="83"/>
        <v>0.05</v>
      </c>
      <c r="AR44" s="51">
        <f t="shared" si="83"/>
        <v>0.05</v>
      </c>
      <c r="AS44" s="51">
        <f t="shared" si="83"/>
        <v>0.05</v>
      </c>
      <c r="AT44" s="51">
        <f t="shared" si="83"/>
        <v>0.05</v>
      </c>
      <c r="AU44" s="51">
        <f t="shared" si="83"/>
        <v>0.05</v>
      </c>
      <c r="AV44" s="51">
        <f t="shared" si="83"/>
        <v>0.05</v>
      </c>
      <c r="AW44" s="51">
        <f t="shared" si="83"/>
        <v>0.05</v>
      </c>
      <c r="AX44" s="51">
        <f t="shared" si="83"/>
        <v>0.05</v>
      </c>
      <c r="AY44" s="51">
        <f t="shared" si="83"/>
        <v>0.05</v>
      </c>
      <c r="AZ44" s="51">
        <f t="shared" si="83"/>
        <v>0.05</v>
      </c>
      <c r="BA44" s="51">
        <f>+AZ44</f>
        <v>0.05</v>
      </c>
      <c r="BB44" s="51">
        <f t="shared" ref="BB44:BF52" si="84">+BA44</f>
        <v>0.05</v>
      </c>
      <c r="BC44" s="51">
        <f t="shared" si="84"/>
        <v>0.05</v>
      </c>
      <c r="BD44" s="51">
        <f t="shared" si="84"/>
        <v>0.05</v>
      </c>
      <c r="BE44" s="51">
        <f t="shared" si="84"/>
        <v>0.05</v>
      </c>
      <c r="BF44" s="51">
        <f t="shared" si="84"/>
        <v>0.05</v>
      </c>
      <c r="BG44" s="51">
        <f t="shared" ref="BG44:BH52" si="85">+BE44</f>
        <v>0.05</v>
      </c>
      <c r="BH44" s="51">
        <f t="shared" si="85"/>
        <v>0.05</v>
      </c>
      <c r="BI44" s="51">
        <f t="shared" ref="BI44:BJ52" si="86">+BH44</f>
        <v>0.05</v>
      </c>
      <c r="BJ44" s="51">
        <f t="shared" si="86"/>
        <v>0.05</v>
      </c>
      <c r="BK44" s="51">
        <f t="shared" ref="BK44:BK52" si="87">+AZ44</f>
        <v>0.05</v>
      </c>
      <c r="BL44" s="51">
        <f t="shared" ref="BL44:BO52" si="88">+BK44</f>
        <v>0.05</v>
      </c>
      <c r="BM44" s="51">
        <f t="shared" si="88"/>
        <v>0.05</v>
      </c>
      <c r="BN44" s="51">
        <f t="shared" si="88"/>
        <v>0.05</v>
      </c>
      <c r="BO44" s="51">
        <f t="shared" si="88"/>
        <v>0.05</v>
      </c>
      <c r="BP44" s="51">
        <f t="shared" ref="BP44:BP52" si="89">+BE44</f>
        <v>0.05</v>
      </c>
      <c r="BQ44" s="51">
        <f t="shared" ref="BQ44:BT52" si="90">+BP44</f>
        <v>0.05</v>
      </c>
      <c r="BR44" s="51">
        <f t="shared" si="90"/>
        <v>0.05</v>
      </c>
      <c r="BS44" s="51">
        <f t="shared" si="90"/>
        <v>0.05</v>
      </c>
      <c r="BT44" s="51">
        <f t="shared" si="90"/>
        <v>0.05</v>
      </c>
      <c r="BU44" s="51">
        <f t="shared" ref="BU44:BU52" si="91">+BJ44</f>
        <v>0.05</v>
      </c>
      <c r="BV44" s="51">
        <f t="shared" ref="BV44:BV52" si="92">+BU44</f>
        <v>0.05</v>
      </c>
      <c r="BW44" s="51">
        <f t="shared" ref="BW44:BX52" si="93">+BU44</f>
        <v>0.05</v>
      </c>
      <c r="BX44" s="51">
        <f t="shared" si="93"/>
        <v>0.05</v>
      </c>
      <c r="BY44" s="51">
        <f t="shared" ref="BY44:CB52" si="94">+BX44</f>
        <v>0.05</v>
      </c>
      <c r="BZ44" s="51">
        <f t="shared" si="94"/>
        <v>0.05</v>
      </c>
      <c r="CA44" s="51">
        <f t="shared" si="94"/>
        <v>0.05</v>
      </c>
      <c r="CB44" s="51">
        <f t="shared" si="94"/>
        <v>0.05</v>
      </c>
      <c r="CC44" s="51">
        <f t="shared" ref="CC44:CD52" si="95">+CA44</f>
        <v>0.05</v>
      </c>
      <c r="CD44" s="51">
        <f t="shared" si="95"/>
        <v>0.05</v>
      </c>
      <c r="CE44" s="51">
        <f t="shared" ref="CE44:CE52" si="96">+CD44</f>
        <v>0.05</v>
      </c>
      <c r="CF44" s="51">
        <f t="shared" ref="CF44:CF52" si="97">+BA44</f>
        <v>0.05</v>
      </c>
      <c r="CG44" s="51">
        <f t="shared" ref="CG44:CG52" si="98">+BA44</f>
        <v>0.05</v>
      </c>
      <c r="CH44" s="51">
        <f t="shared" ref="CH44:CQ52" si="99">+BA44</f>
        <v>0.05</v>
      </c>
      <c r="CI44" s="51">
        <f t="shared" si="99"/>
        <v>0.05</v>
      </c>
      <c r="CJ44" s="51">
        <f t="shared" si="99"/>
        <v>0.05</v>
      </c>
      <c r="CK44" s="51">
        <f t="shared" si="99"/>
        <v>0.05</v>
      </c>
      <c r="CL44" s="51">
        <f t="shared" si="99"/>
        <v>0.05</v>
      </c>
      <c r="CM44" s="51">
        <f t="shared" si="99"/>
        <v>0.05</v>
      </c>
      <c r="CN44" s="51">
        <f t="shared" si="99"/>
        <v>0.05</v>
      </c>
      <c r="CO44" s="51">
        <f t="shared" si="99"/>
        <v>0.05</v>
      </c>
      <c r="CP44" s="51">
        <f t="shared" si="99"/>
        <v>0.05</v>
      </c>
      <c r="CQ44" s="51">
        <f t="shared" si="99"/>
        <v>0.05</v>
      </c>
      <c r="CR44" s="51">
        <f t="shared" ref="CR44:CS52" si="100">+BU44</f>
        <v>0.05</v>
      </c>
      <c r="CS44" s="51">
        <f t="shared" si="100"/>
        <v>0.05</v>
      </c>
      <c r="CT44" s="51">
        <f t="shared" ref="CT44:CU52" si="101">+BX44</f>
        <v>0.05</v>
      </c>
      <c r="CU44" s="51">
        <f t="shared" si="101"/>
        <v>0.05</v>
      </c>
      <c r="CV44" s="51">
        <f t="shared" ref="CV44:CW52" si="102">+BU44</f>
        <v>0.05</v>
      </c>
      <c r="CW44" s="51">
        <f t="shared" si="102"/>
        <v>0.05</v>
      </c>
      <c r="CX44" s="51">
        <f t="shared" ref="CX44:DB52" si="103">+BX44</f>
        <v>0.05</v>
      </c>
      <c r="CY44" s="51">
        <f t="shared" si="103"/>
        <v>0.05</v>
      </c>
      <c r="CZ44" s="51">
        <f t="shared" si="103"/>
        <v>0.05</v>
      </c>
      <c r="DA44" s="51">
        <f t="shared" si="103"/>
        <v>0.05</v>
      </c>
      <c r="DB44" s="51">
        <f t="shared" si="103"/>
        <v>0.05</v>
      </c>
      <c r="DC44" s="51">
        <f t="shared" ref="DC44:DD52" si="104">+CD44</f>
        <v>0.05</v>
      </c>
      <c r="DD44" s="51">
        <f t="shared" si="104"/>
        <v>0.05</v>
      </c>
      <c r="DE44" s="51">
        <f t="shared" ref="DE44:DE52" si="105">+CE44</f>
        <v>0.05</v>
      </c>
      <c r="DF44" s="51">
        <f t="shared" ref="DF44:DF52" si="106">+BU44</f>
        <v>0.05</v>
      </c>
      <c r="DG44" s="51">
        <f t="shared" ref="DG44:DN52" si="107">+DF44</f>
        <v>0.05</v>
      </c>
      <c r="DH44" s="51">
        <f t="shared" si="107"/>
        <v>0.05</v>
      </c>
      <c r="DI44" s="51">
        <f t="shared" si="107"/>
        <v>0.05</v>
      </c>
      <c r="DJ44" s="51">
        <f t="shared" si="107"/>
        <v>0.05</v>
      </c>
      <c r="DK44" s="51">
        <f t="shared" si="107"/>
        <v>0.05</v>
      </c>
      <c r="DL44" s="51">
        <f t="shared" si="107"/>
        <v>0.05</v>
      </c>
      <c r="DM44" s="51">
        <f t="shared" si="107"/>
        <v>0.05</v>
      </c>
      <c r="DN44" s="51">
        <f t="shared" si="107"/>
        <v>0.05</v>
      </c>
      <c r="DO44" s="51">
        <f t="shared" ref="DO44:DO52" si="108">+DE44</f>
        <v>0.05</v>
      </c>
      <c r="DP44" s="51">
        <f t="shared" ref="DP44:DW52" si="109">+DO44</f>
        <v>0.05</v>
      </c>
      <c r="DQ44" s="51">
        <f t="shared" si="109"/>
        <v>0.05</v>
      </c>
      <c r="DR44" s="51">
        <f t="shared" si="109"/>
        <v>0.05</v>
      </c>
      <c r="DS44" s="51">
        <f t="shared" si="109"/>
        <v>0.05</v>
      </c>
      <c r="DT44" s="51">
        <f t="shared" si="109"/>
        <v>0.05</v>
      </c>
      <c r="DU44" s="51">
        <f t="shared" si="109"/>
        <v>0.05</v>
      </c>
      <c r="DV44" s="51">
        <f t="shared" si="109"/>
        <v>0.05</v>
      </c>
      <c r="DW44" s="51">
        <f t="shared" si="109"/>
        <v>0.05</v>
      </c>
    </row>
    <row r="45" spans="1:127" ht="18" x14ac:dyDescent="0.4">
      <c r="A45" s="16">
        <f>入力シート_1・1・2・トリクロロエタン!Q11</f>
        <v>50</v>
      </c>
      <c r="B45" s="20" t="s">
        <v>91</v>
      </c>
      <c r="C45" s="493" t="s">
        <v>92</v>
      </c>
      <c r="D45" s="493"/>
      <c r="E45" s="493"/>
      <c r="F45" s="291" t="s">
        <v>93</v>
      </c>
      <c r="G45" s="33">
        <f>IF(A45="",154.9,A45)</f>
        <v>50</v>
      </c>
      <c r="J45" s="51">
        <f t="shared" si="76"/>
        <v>50</v>
      </c>
      <c r="K45" s="51">
        <f t="shared" si="77"/>
        <v>50</v>
      </c>
      <c r="L45" s="51">
        <f t="shared" si="77"/>
        <v>50</v>
      </c>
      <c r="M45" s="51">
        <f t="shared" si="77"/>
        <v>50</v>
      </c>
      <c r="N45" s="51">
        <f t="shared" si="77"/>
        <v>50</v>
      </c>
      <c r="O45" s="51">
        <f t="shared" si="78"/>
        <v>50</v>
      </c>
      <c r="P45" s="51">
        <f t="shared" si="78"/>
        <v>50</v>
      </c>
      <c r="Q45" s="51">
        <f t="shared" si="78"/>
        <v>50</v>
      </c>
      <c r="R45" s="51">
        <f t="shared" si="79"/>
        <v>50</v>
      </c>
      <c r="S45" s="51">
        <f t="shared" si="79"/>
        <v>50</v>
      </c>
      <c r="T45" s="51">
        <f t="shared" si="79"/>
        <v>50</v>
      </c>
      <c r="U45" s="51">
        <f t="shared" si="70"/>
        <v>50</v>
      </c>
      <c r="V45" s="51">
        <f t="shared" ref="V45:AG52" si="110">+U45</f>
        <v>50</v>
      </c>
      <c r="W45" s="51">
        <f t="shared" si="110"/>
        <v>50</v>
      </c>
      <c r="X45" s="51">
        <f t="shared" si="110"/>
        <v>50</v>
      </c>
      <c r="Y45" s="51">
        <f t="shared" si="110"/>
        <v>50</v>
      </c>
      <c r="Z45" s="51">
        <f t="shared" si="110"/>
        <v>50</v>
      </c>
      <c r="AA45" s="51">
        <f t="shared" si="110"/>
        <v>50</v>
      </c>
      <c r="AB45" s="51">
        <f t="shared" si="110"/>
        <v>50</v>
      </c>
      <c r="AC45" s="51">
        <f t="shared" si="110"/>
        <v>50</v>
      </c>
      <c r="AD45" s="51">
        <f t="shared" si="110"/>
        <v>50</v>
      </c>
      <c r="AE45" s="51">
        <f t="shared" si="110"/>
        <v>50</v>
      </c>
      <c r="AF45" s="51">
        <f t="shared" si="110"/>
        <v>50</v>
      </c>
      <c r="AG45" s="51">
        <f t="shared" si="110"/>
        <v>50</v>
      </c>
      <c r="AH45" s="51">
        <f t="shared" si="81"/>
        <v>50</v>
      </c>
      <c r="AI45" s="51">
        <f t="shared" si="81"/>
        <v>50</v>
      </c>
      <c r="AJ45" s="51">
        <f t="shared" si="81"/>
        <v>50</v>
      </c>
      <c r="AK45" s="51">
        <f t="shared" si="82"/>
        <v>50</v>
      </c>
      <c r="AL45" s="51">
        <f t="shared" si="82"/>
        <v>50</v>
      </c>
      <c r="AM45" s="51">
        <f t="shared" si="82"/>
        <v>50</v>
      </c>
      <c r="AN45" s="51">
        <f t="shared" si="83"/>
        <v>50</v>
      </c>
      <c r="AO45" s="51">
        <f t="shared" si="83"/>
        <v>50</v>
      </c>
      <c r="AP45" s="51">
        <f t="shared" si="83"/>
        <v>50</v>
      </c>
      <c r="AQ45" s="51">
        <f t="shared" si="83"/>
        <v>50</v>
      </c>
      <c r="AR45" s="51">
        <f t="shared" si="83"/>
        <v>50</v>
      </c>
      <c r="AS45" s="51">
        <f t="shared" si="83"/>
        <v>50</v>
      </c>
      <c r="AT45" s="51">
        <f t="shared" si="83"/>
        <v>50</v>
      </c>
      <c r="AU45" s="51">
        <f t="shared" si="83"/>
        <v>50</v>
      </c>
      <c r="AV45" s="51">
        <f t="shared" si="83"/>
        <v>50</v>
      </c>
      <c r="AW45" s="51">
        <f t="shared" si="83"/>
        <v>50</v>
      </c>
      <c r="AX45" s="51">
        <f t="shared" si="83"/>
        <v>50</v>
      </c>
      <c r="AY45" s="51">
        <f t="shared" si="83"/>
        <v>50</v>
      </c>
      <c r="AZ45" s="51">
        <f t="shared" si="83"/>
        <v>50</v>
      </c>
      <c r="BA45" s="51">
        <f>+AZ45</f>
        <v>50</v>
      </c>
      <c r="BB45" s="51">
        <f t="shared" si="84"/>
        <v>50</v>
      </c>
      <c r="BC45" s="51">
        <f t="shared" si="84"/>
        <v>50</v>
      </c>
      <c r="BD45" s="51">
        <f t="shared" si="84"/>
        <v>50</v>
      </c>
      <c r="BE45" s="51">
        <f t="shared" si="84"/>
        <v>50</v>
      </c>
      <c r="BF45" s="51">
        <f t="shared" si="84"/>
        <v>50</v>
      </c>
      <c r="BG45" s="51">
        <f t="shared" si="85"/>
        <v>50</v>
      </c>
      <c r="BH45" s="51">
        <f t="shared" si="85"/>
        <v>50</v>
      </c>
      <c r="BI45" s="51">
        <f t="shared" si="86"/>
        <v>50</v>
      </c>
      <c r="BJ45" s="51">
        <f t="shared" si="86"/>
        <v>50</v>
      </c>
      <c r="BK45" s="51">
        <f t="shared" si="87"/>
        <v>50</v>
      </c>
      <c r="BL45" s="51">
        <f t="shared" si="88"/>
        <v>50</v>
      </c>
      <c r="BM45" s="51">
        <f t="shared" si="88"/>
        <v>50</v>
      </c>
      <c r="BN45" s="51">
        <f t="shared" si="88"/>
        <v>50</v>
      </c>
      <c r="BO45" s="51">
        <f t="shared" si="88"/>
        <v>50</v>
      </c>
      <c r="BP45" s="51">
        <f t="shared" si="89"/>
        <v>50</v>
      </c>
      <c r="BQ45" s="51">
        <f t="shared" si="90"/>
        <v>50</v>
      </c>
      <c r="BR45" s="51">
        <f t="shared" si="90"/>
        <v>50</v>
      </c>
      <c r="BS45" s="51">
        <f t="shared" si="90"/>
        <v>50</v>
      </c>
      <c r="BT45" s="51">
        <f t="shared" si="90"/>
        <v>50</v>
      </c>
      <c r="BU45" s="51">
        <f t="shared" si="91"/>
        <v>50</v>
      </c>
      <c r="BV45" s="51">
        <f t="shared" si="92"/>
        <v>50</v>
      </c>
      <c r="BW45" s="51">
        <f t="shared" si="93"/>
        <v>50</v>
      </c>
      <c r="BX45" s="51">
        <f t="shared" si="93"/>
        <v>50</v>
      </c>
      <c r="BY45" s="51">
        <f t="shared" si="94"/>
        <v>50</v>
      </c>
      <c r="BZ45" s="51">
        <f t="shared" si="94"/>
        <v>50</v>
      </c>
      <c r="CA45" s="51">
        <f t="shared" si="94"/>
        <v>50</v>
      </c>
      <c r="CB45" s="51">
        <f t="shared" si="94"/>
        <v>50</v>
      </c>
      <c r="CC45" s="51">
        <f t="shared" si="95"/>
        <v>50</v>
      </c>
      <c r="CD45" s="51">
        <f t="shared" si="95"/>
        <v>50</v>
      </c>
      <c r="CE45" s="51">
        <f t="shared" si="96"/>
        <v>50</v>
      </c>
      <c r="CF45" s="51">
        <f t="shared" si="97"/>
        <v>50</v>
      </c>
      <c r="CG45" s="51">
        <f t="shared" si="98"/>
        <v>50</v>
      </c>
      <c r="CH45" s="51">
        <f t="shared" si="99"/>
        <v>50</v>
      </c>
      <c r="CI45" s="51">
        <f t="shared" si="99"/>
        <v>50</v>
      </c>
      <c r="CJ45" s="51">
        <f t="shared" si="99"/>
        <v>50</v>
      </c>
      <c r="CK45" s="51">
        <f t="shared" si="99"/>
        <v>50</v>
      </c>
      <c r="CL45" s="51">
        <f t="shared" si="99"/>
        <v>50</v>
      </c>
      <c r="CM45" s="51">
        <f t="shared" si="99"/>
        <v>50</v>
      </c>
      <c r="CN45" s="51">
        <f t="shared" si="99"/>
        <v>50</v>
      </c>
      <c r="CO45" s="51">
        <f t="shared" si="99"/>
        <v>50</v>
      </c>
      <c r="CP45" s="51">
        <f t="shared" si="99"/>
        <v>50</v>
      </c>
      <c r="CQ45" s="51">
        <f t="shared" si="99"/>
        <v>50</v>
      </c>
      <c r="CR45" s="51">
        <f t="shared" si="100"/>
        <v>50</v>
      </c>
      <c r="CS45" s="51">
        <f t="shared" si="100"/>
        <v>50</v>
      </c>
      <c r="CT45" s="51">
        <f t="shared" si="101"/>
        <v>50</v>
      </c>
      <c r="CU45" s="51">
        <f t="shared" si="101"/>
        <v>50</v>
      </c>
      <c r="CV45" s="51">
        <f t="shared" si="102"/>
        <v>50</v>
      </c>
      <c r="CW45" s="51">
        <f t="shared" si="102"/>
        <v>50</v>
      </c>
      <c r="CX45" s="51">
        <f t="shared" si="103"/>
        <v>50</v>
      </c>
      <c r="CY45" s="51">
        <f t="shared" si="103"/>
        <v>50</v>
      </c>
      <c r="CZ45" s="51">
        <f t="shared" si="103"/>
        <v>50</v>
      </c>
      <c r="DA45" s="51">
        <f t="shared" si="103"/>
        <v>50</v>
      </c>
      <c r="DB45" s="51">
        <f t="shared" si="103"/>
        <v>50</v>
      </c>
      <c r="DC45" s="51">
        <f t="shared" si="104"/>
        <v>50</v>
      </c>
      <c r="DD45" s="51">
        <f t="shared" si="104"/>
        <v>50</v>
      </c>
      <c r="DE45" s="51">
        <f t="shared" si="105"/>
        <v>50</v>
      </c>
      <c r="DF45" s="51">
        <f t="shared" si="106"/>
        <v>50</v>
      </c>
      <c r="DG45" s="51">
        <f t="shared" si="107"/>
        <v>50</v>
      </c>
      <c r="DH45" s="51">
        <f t="shared" si="107"/>
        <v>50</v>
      </c>
      <c r="DI45" s="51">
        <f t="shared" si="107"/>
        <v>50</v>
      </c>
      <c r="DJ45" s="51">
        <f t="shared" si="107"/>
        <v>50</v>
      </c>
      <c r="DK45" s="51">
        <f t="shared" si="107"/>
        <v>50</v>
      </c>
      <c r="DL45" s="51">
        <f t="shared" si="107"/>
        <v>50</v>
      </c>
      <c r="DM45" s="51">
        <f t="shared" si="107"/>
        <v>50</v>
      </c>
      <c r="DN45" s="51">
        <f t="shared" si="107"/>
        <v>50</v>
      </c>
      <c r="DO45" s="51">
        <f t="shared" si="108"/>
        <v>50</v>
      </c>
      <c r="DP45" s="51">
        <f t="shared" si="109"/>
        <v>50</v>
      </c>
      <c r="DQ45" s="51">
        <f t="shared" si="109"/>
        <v>50</v>
      </c>
      <c r="DR45" s="51">
        <f t="shared" si="109"/>
        <v>50</v>
      </c>
      <c r="DS45" s="51">
        <f t="shared" si="109"/>
        <v>50</v>
      </c>
      <c r="DT45" s="51">
        <f t="shared" si="109"/>
        <v>50</v>
      </c>
      <c r="DU45" s="51">
        <f t="shared" si="109"/>
        <v>50</v>
      </c>
      <c r="DV45" s="51">
        <f t="shared" si="109"/>
        <v>50</v>
      </c>
      <c r="DW45" s="51">
        <f t="shared" si="109"/>
        <v>50</v>
      </c>
    </row>
    <row r="46" spans="1:127" ht="18" x14ac:dyDescent="0.4">
      <c r="A46" s="16"/>
      <c r="B46" s="20" t="s">
        <v>94</v>
      </c>
      <c r="C46" s="493" t="s">
        <v>95</v>
      </c>
      <c r="D46" s="493"/>
      <c r="E46" s="493"/>
      <c r="F46" s="291" t="s">
        <v>96</v>
      </c>
      <c r="G46" s="33">
        <f>IF(A46="",0.001,A46)</f>
        <v>1E-3</v>
      </c>
      <c r="J46" s="51">
        <f t="shared" si="76"/>
        <v>1E-3</v>
      </c>
      <c r="K46" s="51">
        <f t="shared" si="77"/>
        <v>1E-3</v>
      </c>
      <c r="L46" s="51">
        <f t="shared" si="77"/>
        <v>1E-3</v>
      </c>
      <c r="M46" s="51">
        <f t="shared" si="77"/>
        <v>1E-3</v>
      </c>
      <c r="N46" s="51">
        <f t="shared" si="77"/>
        <v>1E-3</v>
      </c>
      <c r="O46" s="51">
        <f t="shared" si="78"/>
        <v>1E-3</v>
      </c>
      <c r="P46" s="51">
        <f t="shared" si="78"/>
        <v>1E-3</v>
      </c>
      <c r="Q46" s="51">
        <f t="shared" si="78"/>
        <v>1E-3</v>
      </c>
      <c r="R46" s="51">
        <f t="shared" si="79"/>
        <v>1E-3</v>
      </c>
      <c r="S46" s="51">
        <f t="shared" si="79"/>
        <v>1E-3</v>
      </c>
      <c r="T46" s="51">
        <f t="shared" si="79"/>
        <v>1E-3</v>
      </c>
      <c r="U46" s="51">
        <f t="shared" si="70"/>
        <v>1E-3</v>
      </c>
      <c r="V46" s="51">
        <f t="shared" si="110"/>
        <v>1E-3</v>
      </c>
      <c r="W46" s="51">
        <f t="shared" si="110"/>
        <v>1E-3</v>
      </c>
      <c r="X46" s="51">
        <f t="shared" si="110"/>
        <v>1E-3</v>
      </c>
      <c r="Y46" s="51">
        <f t="shared" si="110"/>
        <v>1E-3</v>
      </c>
      <c r="Z46" s="51">
        <f t="shared" si="110"/>
        <v>1E-3</v>
      </c>
      <c r="AA46" s="51">
        <f t="shared" si="110"/>
        <v>1E-3</v>
      </c>
      <c r="AB46" s="51">
        <f t="shared" si="110"/>
        <v>1E-3</v>
      </c>
      <c r="AC46" s="51">
        <f t="shared" si="110"/>
        <v>1E-3</v>
      </c>
      <c r="AD46" s="51">
        <f t="shared" si="110"/>
        <v>1E-3</v>
      </c>
      <c r="AE46" s="51">
        <f t="shared" si="110"/>
        <v>1E-3</v>
      </c>
      <c r="AF46" s="51">
        <f t="shared" si="110"/>
        <v>1E-3</v>
      </c>
      <c r="AG46" s="51">
        <f t="shared" si="110"/>
        <v>1E-3</v>
      </c>
      <c r="AH46" s="51">
        <f t="shared" si="81"/>
        <v>1E-3</v>
      </c>
      <c r="AI46" s="51">
        <f t="shared" si="81"/>
        <v>1E-3</v>
      </c>
      <c r="AJ46" s="51">
        <f t="shared" si="81"/>
        <v>1E-3</v>
      </c>
      <c r="AK46" s="51">
        <f t="shared" si="82"/>
        <v>1E-3</v>
      </c>
      <c r="AL46" s="51">
        <f t="shared" si="82"/>
        <v>1E-3</v>
      </c>
      <c r="AM46" s="51">
        <f t="shared" si="82"/>
        <v>1E-3</v>
      </c>
      <c r="AN46" s="51">
        <f t="shared" si="83"/>
        <v>1E-3</v>
      </c>
      <c r="AO46" s="51">
        <f t="shared" si="83"/>
        <v>1E-3</v>
      </c>
      <c r="AP46" s="51">
        <f t="shared" si="83"/>
        <v>1E-3</v>
      </c>
      <c r="AQ46" s="51">
        <f t="shared" si="83"/>
        <v>1E-3</v>
      </c>
      <c r="AR46" s="51">
        <f t="shared" si="83"/>
        <v>1E-3</v>
      </c>
      <c r="AS46" s="51">
        <f t="shared" si="83"/>
        <v>1E-3</v>
      </c>
      <c r="AT46" s="51">
        <f t="shared" si="83"/>
        <v>1E-3</v>
      </c>
      <c r="AU46" s="51">
        <f t="shared" si="83"/>
        <v>1E-3</v>
      </c>
      <c r="AV46" s="51">
        <f t="shared" si="83"/>
        <v>1E-3</v>
      </c>
      <c r="AW46" s="51">
        <f t="shared" si="83"/>
        <v>1E-3</v>
      </c>
      <c r="AX46" s="51">
        <f t="shared" si="83"/>
        <v>1E-3</v>
      </c>
      <c r="AY46" s="51">
        <f t="shared" si="83"/>
        <v>1E-3</v>
      </c>
      <c r="AZ46" s="51">
        <f t="shared" si="83"/>
        <v>1E-3</v>
      </c>
      <c r="BA46" s="51">
        <f t="shared" si="83"/>
        <v>1E-3</v>
      </c>
      <c r="BB46" s="51">
        <f t="shared" si="84"/>
        <v>1E-3</v>
      </c>
      <c r="BC46" s="51">
        <f t="shared" si="84"/>
        <v>1E-3</v>
      </c>
      <c r="BD46" s="51">
        <f t="shared" si="84"/>
        <v>1E-3</v>
      </c>
      <c r="BE46" s="51">
        <f t="shared" si="84"/>
        <v>1E-3</v>
      </c>
      <c r="BF46" s="51">
        <f t="shared" si="84"/>
        <v>1E-3</v>
      </c>
      <c r="BG46" s="51">
        <f t="shared" si="85"/>
        <v>1E-3</v>
      </c>
      <c r="BH46" s="51">
        <f t="shared" si="85"/>
        <v>1E-3</v>
      </c>
      <c r="BI46" s="51">
        <f t="shared" si="86"/>
        <v>1E-3</v>
      </c>
      <c r="BJ46" s="51">
        <f t="shared" si="86"/>
        <v>1E-3</v>
      </c>
      <c r="BK46" s="51">
        <f t="shared" si="87"/>
        <v>1E-3</v>
      </c>
      <c r="BL46" s="51">
        <f t="shared" si="88"/>
        <v>1E-3</v>
      </c>
      <c r="BM46" s="51">
        <f t="shared" si="88"/>
        <v>1E-3</v>
      </c>
      <c r="BN46" s="51">
        <f t="shared" si="88"/>
        <v>1E-3</v>
      </c>
      <c r="BO46" s="51">
        <f t="shared" si="88"/>
        <v>1E-3</v>
      </c>
      <c r="BP46" s="51">
        <f t="shared" si="89"/>
        <v>1E-3</v>
      </c>
      <c r="BQ46" s="51">
        <f t="shared" si="90"/>
        <v>1E-3</v>
      </c>
      <c r="BR46" s="51">
        <f t="shared" si="90"/>
        <v>1E-3</v>
      </c>
      <c r="BS46" s="51">
        <f t="shared" si="90"/>
        <v>1E-3</v>
      </c>
      <c r="BT46" s="51">
        <f t="shared" si="90"/>
        <v>1E-3</v>
      </c>
      <c r="BU46" s="51">
        <f t="shared" si="91"/>
        <v>1E-3</v>
      </c>
      <c r="BV46" s="51">
        <f t="shared" si="92"/>
        <v>1E-3</v>
      </c>
      <c r="BW46" s="51">
        <f t="shared" si="93"/>
        <v>1E-3</v>
      </c>
      <c r="BX46" s="51">
        <f t="shared" si="93"/>
        <v>1E-3</v>
      </c>
      <c r="BY46" s="51">
        <f t="shared" si="94"/>
        <v>1E-3</v>
      </c>
      <c r="BZ46" s="51">
        <f t="shared" si="94"/>
        <v>1E-3</v>
      </c>
      <c r="CA46" s="51">
        <f t="shared" si="94"/>
        <v>1E-3</v>
      </c>
      <c r="CB46" s="51">
        <f t="shared" si="94"/>
        <v>1E-3</v>
      </c>
      <c r="CC46" s="51">
        <f t="shared" si="95"/>
        <v>1E-3</v>
      </c>
      <c r="CD46" s="51">
        <f t="shared" si="95"/>
        <v>1E-3</v>
      </c>
      <c r="CE46" s="51">
        <f t="shared" si="96"/>
        <v>1E-3</v>
      </c>
      <c r="CF46" s="51">
        <f t="shared" si="97"/>
        <v>1E-3</v>
      </c>
      <c r="CG46" s="51">
        <f t="shared" si="98"/>
        <v>1E-3</v>
      </c>
      <c r="CH46" s="51">
        <f t="shared" si="99"/>
        <v>1E-3</v>
      </c>
      <c r="CI46" s="51">
        <f t="shared" si="99"/>
        <v>1E-3</v>
      </c>
      <c r="CJ46" s="51">
        <f t="shared" si="99"/>
        <v>1E-3</v>
      </c>
      <c r="CK46" s="51">
        <f t="shared" si="99"/>
        <v>1E-3</v>
      </c>
      <c r="CL46" s="51">
        <f t="shared" si="99"/>
        <v>1E-3</v>
      </c>
      <c r="CM46" s="51">
        <f t="shared" si="99"/>
        <v>1E-3</v>
      </c>
      <c r="CN46" s="51">
        <f t="shared" si="99"/>
        <v>1E-3</v>
      </c>
      <c r="CO46" s="51">
        <f t="shared" si="99"/>
        <v>1E-3</v>
      </c>
      <c r="CP46" s="51">
        <f t="shared" si="99"/>
        <v>1E-3</v>
      </c>
      <c r="CQ46" s="51">
        <f t="shared" si="99"/>
        <v>1E-3</v>
      </c>
      <c r="CR46" s="51">
        <f t="shared" si="100"/>
        <v>1E-3</v>
      </c>
      <c r="CS46" s="51">
        <f t="shared" si="100"/>
        <v>1E-3</v>
      </c>
      <c r="CT46" s="51">
        <f t="shared" si="101"/>
        <v>1E-3</v>
      </c>
      <c r="CU46" s="51">
        <f t="shared" si="101"/>
        <v>1E-3</v>
      </c>
      <c r="CV46" s="51">
        <f t="shared" si="102"/>
        <v>1E-3</v>
      </c>
      <c r="CW46" s="51">
        <f t="shared" si="102"/>
        <v>1E-3</v>
      </c>
      <c r="CX46" s="51">
        <f t="shared" si="103"/>
        <v>1E-3</v>
      </c>
      <c r="CY46" s="51">
        <f t="shared" si="103"/>
        <v>1E-3</v>
      </c>
      <c r="CZ46" s="51">
        <f t="shared" si="103"/>
        <v>1E-3</v>
      </c>
      <c r="DA46" s="51">
        <f t="shared" si="103"/>
        <v>1E-3</v>
      </c>
      <c r="DB46" s="51">
        <f t="shared" si="103"/>
        <v>1E-3</v>
      </c>
      <c r="DC46" s="51">
        <f t="shared" si="104"/>
        <v>1E-3</v>
      </c>
      <c r="DD46" s="51">
        <f t="shared" si="104"/>
        <v>1E-3</v>
      </c>
      <c r="DE46" s="51">
        <f t="shared" si="105"/>
        <v>1E-3</v>
      </c>
      <c r="DF46" s="51">
        <f t="shared" si="106"/>
        <v>1E-3</v>
      </c>
      <c r="DG46" s="51">
        <f t="shared" si="107"/>
        <v>1E-3</v>
      </c>
      <c r="DH46" s="51">
        <f t="shared" si="107"/>
        <v>1E-3</v>
      </c>
      <c r="DI46" s="51">
        <f t="shared" si="107"/>
        <v>1E-3</v>
      </c>
      <c r="DJ46" s="51">
        <f t="shared" si="107"/>
        <v>1E-3</v>
      </c>
      <c r="DK46" s="51">
        <f t="shared" si="107"/>
        <v>1E-3</v>
      </c>
      <c r="DL46" s="51">
        <f t="shared" si="107"/>
        <v>1E-3</v>
      </c>
      <c r="DM46" s="51">
        <f t="shared" si="107"/>
        <v>1E-3</v>
      </c>
      <c r="DN46" s="51">
        <f t="shared" si="107"/>
        <v>1E-3</v>
      </c>
      <c r="DO46" s="51">
        <f t="shared" si="108"/>
        <v>1E-3</v>
      </c>
      <c r="DP46" s="51">
        <f t="shared" si="109"/>
        <v>1E-3</v>
      </c>
      <c r="DQ46" s="51">
        <f t="shared" si="109"/>
        <v>1E-3</v>
      </c>
      <c r="DR46" s="51">
        <f t="shared" si="109"/>
        <v>1E-3</v>
      </c>
      <c r="DS46" s="51">
        <f t="shared" si="109"/>
        <v>1E-3</v>
      </c>
      <c r="DT46" s="51">
        <f t="shared" si="109"/>
        <v>1E-3</v>
      </c>
      <c r="DU46" s="51">
        <f t="shared" si="109"/>
        <v>1E-3</v>
      </c>
      <c r="DV46" s="51">
        <f t="shared" si="109"/>
        <v>1E-3</v>
      </c>
      <c r="DW46" s="51">
        <f t="shared" si="109"/>
        <v>1E-3</v>
      </c>
    </row>
    <row r="47" spans="1:127" ht="18" x14ac:dyDescent="0.2">
      <c r="A47" s="19"/>
      <c r="B47" s="23" t="s">
        <v>97</v>
      </c>
      <c r="C47" s="494" t="s">
        <v>98</v>
      </c>
      <c r="D47" s="495"/>
      <c r="E47" s="492"/>
      <c r="F47" s="1" t="s">
        <v>99</v>
      </c>
      <c r="G47" s="34">
        <f>IF(G42=0,0,LN(2)/G42)</f>
        <v>0.34657359027997264</v>
      </c>
      <c r="J47" s="51">
        <f t="shared" si="76"/>
        <v>0.34657359027997264</v>
      </c>
      <c r="K47" s="51">
        <f t="shared" si="77"/>
        <v>0.34657359027997264</v>
      </c>
      <c r="L47" s="51">
        <f t="shared" si="77"/>
        <v>0.34657359027997264</v>
      </c>
      <c r="M47" s="51">
        <f t="shared" si="77"/>
        <v>0.34657359027997264</v>
      </c>
      <c r="N47" s="51">
        <f t="shared" si="77"/>
        <v>0.34657359027997264</v>
      </c>
      <c r="O47" s="51">
        <f t="shared" si="78"/>
        <v>0.34657359027997264</v>
      </c>
      <c r="P47" s="51">
        <f t="shared" si="78"/>
        <v>0.34657359027997264</v>
      </c>
      <c r="Q47" s="51">
        <f t="shared" si="78"/>
        <v>0.34657359027997264</v>
      </c>
      <c r="R47" s="51">
        <f t="shared" si="79"/>
        <v>0.34657359027997264</v>
      </c>
      <c r="S47" s="51">
        <f t="shared" si="79"/>
        <v>0.34657359027997264</v>
      </c>
      <c r="T47" s="51">
        <f t="shared" si="79"/>
        <v>0.34657359027997264</v>
      </c>
      <c r="U47" s="53">
        <f t="shared" si="70"/>
        <v>0.34657359027997264</v>
      </c>
      <c r="V47" s="51">
        <f t="shared" si="110"/>
        <v>0.34657359027997264</v>
      </c>
      <c r="W47" s="51">
        <f t="shared" si="110"/>
        <v>0.34657359027997264</v>
      </c>
      <c r="X47" s="51">
        <f t="shared" si="110"/>
        <v>0.34657359027997264</v>
      </c>
      <c r="Y47" s="51">
        <f t="shared" si="110"/>
        <v>0.34657359027997264</v>
      </c>
      <c r="Z47" s="51">
        <f t="shared" si="110"/>
        <v>0.34657359027997264</v>
      </c>
      <c r="AA47" s="51">
        <f t="shared" si="110"/>
        <v>0.34657359027997264</v>
      </c>
      <c r="AB47" s="51">
        <f t="shared" si="110"/>
        <v>0.34657359027997264</v>
      </c>
      <c r="AC47" s="51">
        <f t="shared" si="110"/>
        <v>0.34657359027997264</v>
      </c>
      <c r="AD47" s="51">
        <f t="shared" si="110"/>
        <v>0.34657359027997264</v>
      </c>
      <c r="AE47" s="51">
        <f t="shared" si="110"/>
        <v>0.34657359027997264</v>
      </c>
      <c r="AF47" s="51">
        <f t="shared" si="110"/>
        <v>0.34657359027997264</v>
      </c>
      <c r="AG47" s="51">
        <f t="shared" si="110"/>
        <v>0.34657359027997264</v>
      </c>
      <c r="AH47" s="51">
        <f t="shared" si="81"/>
        <v>0.34657359027997264</v>
      </c>
      <c r="AI47" s="51">
        <f t="shared" si="81"/>
        <v>0.34657359027997264</v>
      </c>
      <c r="AJ47" s="51">
        <f t="shared" si="81"/>
        <v>0.34657359027997264</v>
      </c>
      <c r="AK47" s="51">
        <f t="shared" si="82"/>
        <v>0.34657359027997264</v>
      </c>
      <c r="AL47" s="51">
        <f t="shared" si="82"/>
        <v>0.34657359027997264</v>
      </c>
      <c r="AM47" s="51">
        <f t="shared" si="82"/>
        <v>0.34657359027997264</v>
      </c>
      <c r="AN47" s="51">
        <f t="shared" si="83"/>
        <v>0.34657359027997264</v>
      </c>
      <c r="AO47" s="51">
        <f t="shared" si="83"/>
        <v>0.34657359027997264</v>
      </c>
      <c r="AP47" s="51">
        <f t="shared" si="83"/>
        <v>0.34657359027997264</v>
      </c>
      <c r="AQ47" s="51">
        <f t="shared" si="83"/>
        <v>0.34657359027997264</v>
      </c>
      <c r="AR47" s="51">
        <f t="shared" si="83"/>
        <v>0.34657359027997264</v>
      </c>
      <c r="AS47" s="51">
        <f t="shared" si="83"/>
        <v>0.34657359027997264</v>
      </c>
      <c r="AT47" s="51">
        <f t="shared" si="83"/>
        <v>0.34657359027997264</v>
      </c>
      <c r="AU47" s="51">
        <f t="shared" si="83"/>
        <v>0.34657359027997264</v>
      </c>
      <c r="AV47" s="51">
        <f t="shared" si="83"/>
        <v>0.34657359027997264</v>
      </c>
      <c r="AW47" s="51">
        <f t="shared" si="83"/>
        <v>0.34657359027997264</v>
      </c>
      <c r="AX47" s="51">
        <f t="shared" si="83"/>
        <v>0.34657359027997264</v>
      </c>
      <c r="AY47" s="51">
        <f t="shared" si="83"/>
        <v>0.34657359027997264</v>
      </c>
      <c r="AZ47" s="51">
        <f t="shared" si="83"/>
        <v>0.34657359027997264</v>
      </c>
      <c r="BA47" s="51">
        <f t="shared" si="83"/>
        <v>0.34657359027997264</v>
      </c>
      <c r="BB47" s="51">
        <f t="shared" si="84"/>
        <v>0.34657359027997264</v>
      </c>
      <c r="BC47" s="51">
        <f t="shared" si="84"/>
        <v>0.34657359027997264</v>
      </c>
      <c r="BD47" s="51">
        <f t="shared" si="84"/>
        <v>0.34657359027997264</v>
      </c>
      <c r="BE47" s="51">
        <f t="shared" si="84"/>
        <v>0.34657359027997264</v>
      </c>
      <c r="BF47" s="51">
        <f t="shared" si="84"/>
        <v>0.34657359027997264</v>
      </c>
      <c r="BG47" s="51">
        <f t="shared" si="85"/>
        <v>0.34657359027997264</v>
      </c>
      <c r="BH47" s="51">
        <f t="shared" si="85"/>
        <v>0.34657359027997264</v>
      </c>
      <c r="BI47" s="51">
        <f t="shared" si="86"/>
        <v>0.34657359027997264</v>
      </c>
      <c r="BJ47" s="51">
        <f t="shared" si="86"/>
        <v>0.34657359027997264</v>
      </c>
      <c r="BK47" s="51">
        <f t="shared" si="87"/>
        <v>0.34657359027997264</v>
      </c>
      <c r="BL47" s="51">
        <f t="shared" si="88"/>
        <v>0.34657359027997264</v>
      </c>
      <c r="BM47" s="51">
        <f t="shared" si="88"/>
        <v>0.34657359027997264</v>
      </c>
      <c r="BN47" s="51">
        <f t="shared" si="88"/>
        <v>0.34657359027997264</v>
      </c>
      <c r="BO47" s="51">
        <f t="shared" si="88"/>
        <v>0.34657359027997264</v>
      </c>
      <c r="BP47" s="51">
        <f t="shared" si="89"/>
        <v>0.34657359027997264</v>
      </c>
      <c r="BQ47" s="51">
        <f t="shared" si="90"/>
        <v>0.34657359027997264</v>
      </c>
      <c r="BR47" s="51">
        <f t="shared" si="90"/>
        <v>0.34657359027997264</v>
      </c>
      <c r="BS47" s="51">
        <f t="shared" si="90"/>
        <v>0.34657359027997264</v>
      </c>
      <c r="BT47" s="51">
        <f t="shared" si="90"/>
        <v>0.34657359027997264</v>
      </c>
      <c r="BU47" s="51">
        <f t="shared" si="91"/>
        <v>0.34657359027997264</v>
      </c>
      <c r="BV47" s="51">
        <f t="shared" si="92"/>
        <v>0.34657359027997264</v>
      </c>
      <c r="BW47" s="51">
        <f t="shared" si="93"/>
        <v>0.34657359027997264</v>
      </c>
      <c r="BX47" s="51">
        <f t="shared" si="93"/>
        <v>0.34657359027997264</v>
      </c>
      <c r="BY47" s="51">
        <f t="shared" si="94"/>
        <v>0.34657359027997264</v>
      </c>
      <c r="BZ47" s="51">
        <f t="shared" si="94"/>
        <v>0.34657359027997264</v>
      </c>
      <c r="CA47" s="51">
        <f t="shared" si="94"/>
        <v>0.34657359027997264</v>
      </c>
      <c r="CB47" s="51">
        <f t="shared" si="94"/>
        <v>0.34657359027997264</v>
      </c>
      <c r="CC47" s="51">
        <f t="shared" si="95"/>
        <v>0.34657359027997264</v>
      </c>
      <c r="CD47" s="51">
        <f t="shared" si="95"/>
        <v>0.34657359027997264</v>
      </c>
      <c r="CE47" s="51">
        <f t="shared" si="96"/>
        <v>0.34657359027997264</v>
      </c>
      <c r="CF47" s="51">
        <f t="shared" si="97"/>
        <v>0.34657359027997264</v>
      </c>
      <c r="CG47" s="51">
        <f t="shared" si="98"/>
        <v>0.34657359027997264</v>
      </c>
      <c r="CH47" s="51">
        <f t="shared" si="99"/>
        <v>0.34657359027997264</v>
      </c>
      <c r="CI47" s="51">
        <f t="shared" si="99"/>
        <v>0.34657359027997264</v>
      </c>
      <c r="CJ47" s="51">
        <f t="shared" si="99"/>
        <v>0.34657359027997264</v>
      </c>
      <c r="CK47" s="51">
        <f t="shared" si="99"/>
        <v>0.34657359027997264</v>
      </c>
      <c r="CL47" s="51">
        <f t="shared" si="99"/>
        <v>0.34657359027997264</v>
      </c>
      <c r="CM47" s="51">
        <f t="shared" si="99"/>
        <v>0.34657359027997264</v>
      </c>
      <c r="CN47" s="51">
        <f t="shared" si="99"/>
        <v>0.34657359027997264</v>
      </c>
      <c r="CO47" s="51">
        <f t="shared" si="99"/>
        <v>0.34657359027997264</v>
      </c>
      <c r="CP47" s="51">
        <f t="shared" si="99"/>
        <v>0.34657359027997264</v>
      </c>
      <c r="CQ47" s="51">
        <f t="shared" si="99"/>
        <v>0.34657359027997264</v>
      </c>
      <c r="CR47" s="51">
        <f t="shared" si="100"/>
        <v>0.34657359027997264</v>
      </c>
      <c r="CS47" s="51">
        <f t="shared" si="100"/>
        <v>0.34657359027997264</v>
      </c>
      <c r="CT47" s="51">
        <f t="shared" si="101"/>
        <v>0.34657359027997264</v>
      </c>
      <c r="CU47" s="51">
        <f t="shared" si="101"/>
        <v>0.34657359027997264</v>
      </c>
      <c r="CV47" s="51">
        <f t="shared" si="102"/>
        <v>0.34657359027997264</v>
      </c>
      <c r="CW47" s="51">
        <f t="shared" si="102"/>
        <v>0.34657359027997264</v>
      </c>
      <c r="CX47" s="51">
        <f t="shared" si="103"/>
        <v>0.34657359027997264</v>
      </c>
      <c r="CY47" s="51">
        <f t="shared" si="103"/>
        <v>0.34657359027997264</v>
      </c>
      <c r="CZ47" s="51">
        <f t="shared" si="103"/>
        <v>0.34657359027997264</v>
      </c>
      <c r="DA47" s="51">
        <f t="shared" si="103"/>
        <v>0.34657359027997264</v>
      </c>
      <c r="DB47" s="51">
        <f t="shared" si="103"/>
        <v>0.34657359027997264</v>
      </c>
      <c r="DC47" s="51">
        <f t="shared" si="104"/>
        <v>0.34657359027997264</v>
      </c>
      <c r="DD47" s="51">
        <f t="shared" si="104"/>
        <v>0.34657359027997264</v>
      </c>
      <c r="DE47" s="51">
        <f t="shared" si="105"/>
        <v>0.34657359027997264</v>
      </c>
      <c r="DF47" s="51">
        <f t="shared" si="106"/>
        <v>0.34657359027997264</v>
      </c>
      <c r="DG47" s="51">
        <f t="shared" si="107"/>
        <v>0.34657359027997264</v>
      </c>
      <c r="DH47" s="51">
        <f t="shared" si="107"/>
        <v>0.34657359027997264</v>
      </c>
      <c r="DI47" s="51">
        <f t="shared" si="107"/>
        <v>0.34657359027997264</v>
      </c>
      <c r="DJ47" s="51">
        <f t="shared" si="107"/>
        <v>0.34657359027997264</v>
      </c>
      <c r="DK47" s="51">
        <f t="shared" si="107"/>
        <v>0.34657359027997264</v>
      </c>
      <c r="DL47" s="51">
        <f t="shared" si="107"/>
        <v>0.34657359027997264</v>
      </c>
      <c r="DM47" s="51">
        <f t="shared" si="107"/>
        <v>0.34657359027997264</v>
      </c>
      <c r="DN47" s="51">
        <f t="shared" si="107"/>
        <v>0.34657359027997264</v>
      </c>
      <c r="DO47" s="51">
        <f t="shared" si="108"/>
        <v>0.34657359027997264</v>
      </c>
      <c r="DP47" s="51">
        <f t="shared" si="109"/>
        <v>0.34657359027997264</v>
      </c>
      <c r="DQ47" s="51">
        <f t="shared" si="109"/>
        <v>0.34657359027997264</v>
      </c>
      <c r="DR47" s="51">
        <f t="shared" si="109"/>
        <v>0.34657359027997264</v>
      </c>
      <c r="DS47" s="51">
        <f t="shared" si="109"/>
        <v>0.34657359027997264</v>
      </c>
      <c r="DT47" s="51">
        <f t="shared" si="109"/>
        <v>0.34657359027997264</v>
      </c>
      <c r="DU47" s="51">
        <f t="shared" si="109"/>
        <v>0.34657359027997264</v>
      </c>
      <c r="DV47" s="51">
        <f t="shared" si="109"/>
        <v>0.34657359027997264</v>
      </c>
      <c r="DW47" s="51">
        <f t="shared" si="109"/>
        <v>0.34657359027997264</v>
      </c>
    </row>
    <row r="48" spans="1:127" ht="18" x14ac:dyDescent="0.2">
      <c r="A48" s="19"/>
      <c r="B48" s="23" t="s">
        <v>100</v>
      </c>
      <c r="C48" s="494" t="s">
        <v>101</v>
      </c>
      <c r="D48" s="495"/>
      <c r="E48" s="492"/>
      <c r="F48" s="1" t="s">
        <v>102</v>
      </c>
      <c r="G48" s="35">
        <f>+G49*G40/G41</f>
        <v>15.768000000000002</v>
      </c>
      <c r="J48" s="51">
        <f t="shared" si="76"/>
        <v>15.768000000000002</v>
      </c>
      <c r="K48" s="51">
        <f t="shared" si="77"/>
        <v>15.768000000000002</v>
      </c>
      <c r="L48" s="51">
        <f t="shared" si="77"/>
        <v>15.768000000000002</v>
      </c>
      <c r="M48" s="51">
        <f t="shared" si="77"/>
        <v>15.768000000000002</v>
      </c>
      <c r="N48" s="51">
        <f t="shared" si="77"/>
        <v>15.768000000000002</v>
      </c>
      <c r="O48" s="51">
        <f t="shared" si="78"/>
        <v>15.768000000000002</v>
      </c>
      <c r="P48" s="51">
        <f t="shared" si="78"/>
        <v>15.768000000000002</v>
      </c>
      <c r="Q48" s="51">
        <f t="shared" si="78"/>
        <v>15.768000000000002</v>
      </c>
      <c r="R48" s="51">
        <f t="shared" si="79"/>
        <v>15.768000000000002</v>
      </c>
      <c r="S48" s="51">
        <f t="shared" si="79"/>
        <v>15.768000000000002</v>
      </c>
      <c r="T48" s="51">
        <f t="shared" si="79"/>
        <v>15.768000000000002</v>
      </c>
      <c r="U48" s="51">
        <f t="shared" si="70"/>
        <v>15.768000000000002</v>
      </c>
      <c r="V48" s="51">
        <f t="shared" si="110"/>
        <v>15.768000000000002</v>
      </c>
      <c r="W48" s="51">
        <f t="shared" si="110"/>
        <v>15.768000000000002</v>
      </c>
      <c r="X48" s="51">
        <f t="shared" si="110"/>
        <v>15.768000000000002</v>
      </c>
      <c r="Y48" s="51">
        <f t="shared" si="110"/>
        <v>15.768000000000002</v>
      </c>
      <c r="Z48" s="51">
        <f t="shared" si="110"/>
        <v>15.768000000000002</v>
      </c>
      <c r="AA48" s="51">
        <f t="shared" si="110"/>
        <v>15.768000000000002</v>
      </c>
      <c r="AB48" s="51">
        <f t="shared" si="110"/>
        <v>15.768000000000002</v>
      </c>
      <c r="AC48" s="51">
        <f t="shared" si="110"/>
        <v>15.768000000000002</v>
      </c>
      <c r="AD48" s="51">
        <f t="shared" si="110"/>
        <v>15.768000000000002</v>
      </c>
      <c r="AE48" s="51">
        <f t="shared" si="110"/>
        <v>15.768000000000002</v>
      </c>
      <c r="AF48" s="51">
        <f t="shared" si="110"/>
        <v>15.768000000000002</v>
      </c>
      <c r="AG48" s="51">
        <f t="shared" si="110"/>
        <v>15.768000000000002</v>
      </c>
      <c r="AH48" s="51">
        <f t="shared" si="81"/>
        <v>15.768000000000002</v>
      </c>
      <c r="AI48" s="51">
        <f t="shared" si="81"/>
        <v>15.768000000000002</v>
      </c>
      <c r="AJ48" s="51">
        <f t="shared" si="81"/>
        <v>15.768000000000002</v>
      </c>
      <c r="AK48" s="51">
        <f t="shared" si="82"/>
        <v>15.768000000000002</v>
      </c>
      <c r="AL48" s="51">
        <f t="shared" si="82"/>
        <v>15.768000000000002</v>
      </c>
      <c r="AM48" s="51">
        <f t="shared" si="82"/>
        <v>15.768000000000002</v>
      </c>
      <c r="AN48" s="51">
        <f t="shared" si="83"/>
        <v>15.768000000000002</v>
      </c>
      <c r="AO48" s="51">
        <f t="shared" si="83"/>
        <v>15.768000000000002</v>
      </c>
      <c r="AP48" s="51">
        <f t="shared" si="83"/>
        <v>15.768000000000002</v>
      </c>
      <c r="AQ48" s="51">
        <f t="shared" si="83"/>
        <v>15.768000000000002</v>
      </c>
      <c r="AR48" s="51">
        <f t="shared" si="83"/>
        <v>15.768000000000002</v>
      </c>
      <c r="AS48" s="51">
        <f t="shared" si="83"/>
        <v>15.768000000000002</v>
      </c>
      <c r="AT48" s="51">
        <f t="shared" si="83"/>
        <v>15.768000000000002</v>
      </c>
      <c r="AU48" s="51">
        <f t="shared" si="83"/>
        <v>15.768000000000002</v>
      </c>
      <c r="AV48" s="51">
        <f t="shared" si="83"/>
        <v>15.768000000000002</v>
      </c>
      <c r="AW48" s="51">
        <f t="shared" si="83"/>
        <v>15.768000000000002</v>
      </c>
      <c r="AX48" s="51">
        <f t="shared" si="83"/>
        <v>15.768000000000002</v>
      </c>
      <c r="AY48" s="51">
        <f t="shared" si="83"/>
        <v>15.768000000000002</v>
      </c>
      <c r="AZ48" s="51">
        <f t="shared" si="83"/>
        <v>15.768000000000002</v>
      </c>
      <c r="BA48" s="51">
        <f t="shared" si="83"/>
        <v>15.768000000000002</v>
      </c>
      <c r="BB48" s="51">
        <f t="shared" si="84"/>
        <v>15.768000000000002</v>
      </c>
      <c r="BC48" s="51">
        <f t="shared" si="84"/>
        <v>15.768000000000002</v>
      </c>
      <c r="BD48" s="51">
        <f t="shared" si="84"/>
        <v>15.768000000000002</v>
      </c>
      <c r="BE48" s="51">
        <f t="shared" si="84"/>
        <v>15.768000000000002</v>
      </c>
      <c r="BF48" s="51">
        <f t="shared" si="84"/>
        <v>15.768000000000002</v>
      </c>
      <c r="BG48" s="51">
        <f t="shared" si="85"/>
        <v>15.768000000000002</v>
      </c>
      <c r="BH48" s="51">
        <f t="shared" si="85"/>
        <v>15.768000000000002</v>
      </c>
      <c r="BI48" s="51">
        <f t="shared" si="86"/>
        <v>15.768000000000002</v>
      </c>
      <c r="BJ48" s="51">
        <f t="shared" si="86"/>
        <v>15.768000000000002</v>
      </c>
      <c r="BK48" s="51">
        <f t="shared" si="87"/>
        <v>15.768000000000002</v>
      </c>
      <c r="BL48" s="51">
        <f t="shared" si="88"/>
        <v>15.768000000000002</v>
      </c>
      <c r="BM48" s="51">
        <f t="shared" si="88"/>
        <v>15.768000000000002</v>
      </c>
      <c r="BN48" s="51">
        <f t="shared" si="88"/>
        <v>15.768000000000002</v>
      </c>
      <c r="BO48" s="51">
        <f t="shared" si="88"/>
        <v>15.768000000000002</v>
      </c>
      <c r="BP48" s="51">
        <f t="shared" si="89"/>
        <v>15.768000000000002</v>
      </c>
      <c r="BQ48" s="51">
        <f t="shared" si="90"/>
        <v>15.768000000000002</v>
      </c>
      <c r="BR48" s="51">
        <f t="shared" si="90"/>
        <v>15.768000000000002</v>
      </c>
      <c r="BS48" s="51">
        <f t="shared" si="90"/>
        <v>15.768000000000002</v>
      </c>
      <c r="BT48" s="51">
        <f t="shared" si="90"/>
        <v>15.768000000000002</v>
      </c>
      <c r="BU48" s="51">
        <f t="shared" si="91"/>
        <v>15.768000000000002</v>
      </c>
      <c r="BV48" s="51">
        <f t="shared" si="92"/>
        <v>15.768000000000002</v>
      </c>
      <c r="BW48" s="51">
        <f t="shared" si="93"/>
        <v>15.768000000000002</v>
      </c>
      <c r="BX48" s="51">
        <f t="shared" si="93"/>
        <v>15.768000000000002</v>
      </c>
      <c r="BY48" s="51">
        <f t="shared" si="94"/>
        <v>15.768000000000002</v>
      </c>
      <c r="BZ48" s="51">
        <f t="shared" si="94"/>
        <v>15.768000000000002</v>
      </c>
      <c r="CA48" s="51">
        <f t="shared" si="94"/>
        <v>15.768000000000002</v>
      </c>
      <c r="CB48" s="51">
        <f t="shared" si="94"/>
        <v>15.768000000000002</v>
      </c>
      <c r="CC48" s="51">
        <f t="shared" si="95"/>
        <v>15.768000000000002</v>
      </c>
      <c r="CD48" s="51">
        <f t="shared" si="95"/>
        <v>15.768000000000002</v>
      </c>
      <c r="CE48" s="51">
        <f t="shared" si="96"/>
        <v>15.768000000000002</v>
      </c>
      <c r="CF48" s="51">
        <f t="shared" si="97"/>
        <v>15.768000000000002</v>
      </c>
      <c r="CG48" s="51">
        <f t="shared" si="98"/>
        <v>15.768000000000002</v>
      </c>
      <c r="CH48" s="51">
        <f t="shared" si="99"/>
        <v>15.768000000000002</v>
      </c>
      <c r="CI48" s="51">
        <f t="shared" si="99"/>
        <v>15.768000000000002</v>
      </c>
      <c r="CJ48" s="51">
        <f t="shared" si="99"/>
        <v>15.768000000000002</v>
      </c>
      <c r="CK48" s="51">
        <f t="shared" si="99"/>
        <v>15.768000000000002</v>
      </c>
      <c r="CL48" s="51">
        <f t="shared" si="99"/>
        <v>15.768000000000002</v>
      </c>
      <c r="CM48" s="51">
        <f t="shared" si="99"/>
        <v>15.768000000000002</v>
      </c>
      <c r="CN48" s="51">
        <f t="shared" si="99"/>
        <v>15.768000000000002</v>
      </c>
      <c r="CO48" s="51">
        <f t="shared" si="99"/>
        <v>15.768000000000002</v>
      </c>
      <c r="CP48" s="51">
        <f t="shared" si="99"/>
        <v>15.768000000000002</v>
      </c>
      <c r="CQ48" s="51">
        <f t="shared" si="99"/>
        <v>15.768000000000002</v>
      </c>
      <c r="CR48" s="51">
        <f t="shared" si="100"/>
        <v>15.768000000000002</v>
      </c>
      <c r="CS48" s="51">
        <f t="shared" si="100"/>
        <v>15.768000000000002</v>
      </c>
      <c r="CT48" s="51">
        <f t="shared" si="101"/>
        <v>15.768000000000002</v>
      </c>
      <c r="CU48" s="51">
        <f t="shared" si="101"/>
        <v>15.768000000000002</v>
      </c>
      <c r="CV48" s="51">
        <f t="shared" si="102"/>
        <v>15.768000000000002</v>
      </c>
      <c r="CW48" s="51">
        <f t="shared" si="102"/>
        <v>15.768000000000002</v>
      </c>
      <c r="CX48" s="51">
        <f t="shared" si="103"/>
        <v>15.768000000000002</v>
      </c>
      <c r="CY48" s="51">
        <f t="shared" si="103"/>
        <v>15.768000000000002</v>
      </c>
      <c r="CZ48" s="51">
        <f t="shared" si="103"/>
        <v>15.768000000000002</v>
      </c>
      <c r="DA48" s="51">
        <f t="shared" si="103"/>
        <v>15.768000000000002</v>
      </c>
      <c r="DB48" s="51">
        <f t="shared" si="103"/>
        <v>15.768000000000002</v>
      </c>
      <c r="DC48" s="51">
        <f t="shared" si="104"/>
        <v>15.768000000000002</v>
      </c>
      <c r="DD48" s="51">
        <f t="shared" si="104"/>
        <v>15.768000000000002</v>
      </c>
      <c r="DE48" s="51">
        <f t="shared" si="105"/>
        <v>15.768000000000002</v>
      </c>
      <c r="DF48" s="51">
        <f t="shared" si="106"/>
        <v>15.768000000000002</v>
      </c>
      <c r="DG48" s="51">
        <f t="shared" si="107"/>
        <v>15.768000000000002</v>
      </c>
      <c r="DH48" s="51">
        <f t="shared" si="107"/>
        <v>15.768000000000002</v>
      </c>
      <c r="DI48" s="51">
        <f t="shared" si="107"/>
        <v>15.768000000000002</v>
      </c>
      <c r="DJ48" s="51">
        <f t="shared" si="107"/>
        <v>15.768000000000002</v>
      </c>
      <c r="DK48" s="51">
        <f t="shared" si="107"/>
        <v>15.768000000000002</v>
      </c>
      <c r="DL48" s="51">
        <f t="shared" si="107"/>
        <v>15.768000000000002</v>
      </c>
      <c r="DM48" s="51">
        <f t="shared" si="107"/>
        <v>15.768000000000002</v>
      </c>
      <c r="DN48" s="51">
        <f t="shared" si="107"/>
        <v>15.768000000000002</v>
      </c>
      <c r="DO48" s="51">
        <f t="shared" si="108"/>
        <v>15.768000000000002</v>
      </c>
      <c r="DP48" s="51">
        <f t="shared" si="109"/>
        <v>15.768000000000002</v>
      </c>
      <c r="DQ48" s="51">
        <f t="shared" si="109"/>
        <v>15.768000000000002</v>
      </c>
      <c r="DR48" s="51">
        <f t="shared" si="109"/>
        <v>15.768000000000002</v>
      </c>
      <c r="DS48" s="51">
        <f t="shared" si="109"/>
        <v>15.768000000000002</v>
      </c>
      <c r="DT48" s="51">
        <f t="shared" si="109"/>
        <v>15.768000000000002</v>
      </c>
      <c r="DU48" s="51">
        <f t="shared" si="109"/>
        <v>15.768000000000002</v>
      </c>
      <c r="DV48" s="51">
        <f t="shared" si="109"/>
        <v>15.768000000000002</v>
      </c>
      <c r="DW48" s="51">
        <f t="shared" si="109"/>
        <v>15.768000000000002</v>
      </c>
    </row>
    <row r="49" spans="1:127" ht="18" x14ac:dyDescent="0.2">
      <c r="A49" s="19"/>
      <c r="B49" s="23" t="s">
        <v>78</v>
      </c>
      <c r="C49" s="494" t="s">
        <v>79</v>
      </c>
      <c r="D49" s="495"/>
      <c r="E49" s="492"/>
      <c r="F49" s="1" t="s">
        <v>102</v>
      </c>
      <c r="G49" s="36">
        <f>+G39*86400*365</f>
        <v>946.08</v>
      </c>
      <c r="J49" s="51">
        <f t="shared" si="76"/>
        <v>946.08</v>
      </c>
      <c r="K49" s="51">
        <f t="shared" si="77"/>
        <v>946.08</v>
      </c>
      <c r="L49" s="51">
        <f t="shared" si="77"/>
        <v>946.08</v>
      </c>
      <c r="M49" s="51">
        <f t="shared" si="77"/>
        <v>946.08</v>
      </c>
      <c r="N49" s="51">
        <f t="shared" si="77"/>
        <v>946.08</v>
      </c>
      <c r="O49" s="51">
        <f t="shared" si="78"/>
        <v>946.08</v>
      </c>
      <c r="P49" s="51">
        <f t="shared" si="78"/>
        <v>946.08</v>
      </c>
      <c r="Q49" s="51">
        <f t="shared" si="78"/>
        <v>946.08</v>
      </c>
      <c r="R49" s="51">
        <f t="shared" si="79"/>
        <v>946.08</v>
      </c>
      <c r="S49" s="51">
        <f t="shared" si="79"/>
        <v>946.08</v>
      </c>
      <c r="T49" s="51">
        <f t="shared" si="79"/>
        <v>946.08</v>
      </c>
      <c r="U49" s="51">
        <f t="shared" si="70"/>
        <v>946.08</v>
      </c>
      <c r="V49" s="51">
        <f t="shared" si="110"/>
        <v>946.08</v>
      </c>
      <c r="W49" s="51">
        <f t="shared" si="110"/>
        <v>946.08</v>
      </c>
      <c r="X49" s="51">
        <f t="shared" si="110"/>
        <v>946.08</v>
      </c>
      <c r="Y49" s="51">
        <f t="shared" si="110"/>
        <v>946.08</v>
      </c>
      <c r="Z49" s="51">
        <f t="shared" si="110"/>
        <v>946.08</v>
      </c>
      <c r="AA49" s="51">
        <f t="shared" si="110"/>
        <v>946.08</v>
      </c>
      <c r="AB49" s="51">
        <f t="shared" si="110"/>
        <v>946.08</v>
      </c>
      <c r="AC49" s="51">
        <f t="shared" si="110"/>
        <v>946.08</v>
      </c>
      <c r="AD49" s="51">
        <f t="shared" si="110"/>
        <v>946.08</v>
      </c>
      <c r="AE49" s="51">
        <f t="shared" si="110"/>
        <v>946.08</v>
      </c>
      <c r="AF49" s="51">
        <f t="shared" si="110"/>
        <v>946.08</v>
      </c>
      <c r="AG49" s="51">
        <f t="shared" si="110"/>
        <v>946.08</v>
      </c>
      <c r="AH49" s="51">
        <f t="shared" si="81"/>
        <v>946.08</v>
      </c>
      <c r="AI49" s="51">
        <f t="shared" si="81"/>
        <v>946.08</v>
      </c>
      <c r="AJ49" s="51">
        <f t="shared" si="81"/>
        <v>946.08</v>
      </c>
      <c r="AK49" s="51">
        <f t="shared" si="82"/>
        <v>946.08</v>
      </c>
      <c r="AL49" s="51">
        <f t="shared" si="82"/>
        <v>946.08</v>
      </c>
      <c r="AM49" s="51">
        <f t="shared" si="82"/>
        <v>946.08</v>
      </c>
      <c r="AN49" s="51">
        <f t="shared" si="83"/>
        <v>946.08</v>
      </c>
      <c r="AO49" s="51">
        <f t="shared" si="83"/>
        <v>946.08</v>
      </c>
      <c r="AP49" s="51">
        <f t="shared" si="83"/>
        <v>946.08</v>
      </c>
      <c r="AQ49" s="51">
        <f t="shared" si="83"/>
        <v>946.08</v>
      </c>
      <c r="AR49" s="51">
        <f t="shared" si="83"/>
        <v>946.08</v>
      </c>
      <c r="AS49" s="51">
        <f t="shared" si="83"/>
        <v>946.08</v>
      </c>
      <c r="AT49" s="51">
        <f t="shared" si="83"/>
        <v>946.08</v>
      </c>
      <c r="AU49" s="51">
        <f t="shared" si="83"/>
        <v>946.08</v>
      </c>
      <c r="AV49" s="51">
        <f t="shared" si="83"/>
        <v>946.08</v>
      </c>
      <c r="AW49" s="51">
        <f t="shared" si="83"/>
        <v>946.08</v>
      </c>
      <c r="AX49" s="51">
        <f t="shared" si="83"/>
        <v>946.08</v>
      </c>
      <c r="AY49" s="51">
        <f t="shared" si="83"/>
        <v>946.08</v>
      </c>
      <c r="AZ49" s="51">
        <f t="shared" si="83"/>
        <v>946.08</v>
      </c>
      <c r="BA49" s="51">
        <f t="shared" si="83"/>
        <v>946.08</v>
      </c>
      <c r="BB49" s="51">
        <f t="shared" si="84"/>
        <v>946.08</v>
      </c>
      <c r="BC49" s="51">
        <f t="shared" si="84"/>
        <v>946.08</v>
      </c>
      <c r="BD49" s="51">
        <f t="shared" si="84"/>
        <v>946.08</v>
      </c>
      <c r="BE49" s="51">
        <f t="shared" si="84"/>
        <v>946.08</v>
      </c>
      <c r="BF49" s="51">
        <f t="shared" si="84"/>
        <v>946.08</v>
      </c>
      <c r="BG49" s="51">
        <f t="shared" si="85"/>
        <v>946.08</v>
      </c>
      <c r="BH49" s="51">
        <f t="shared" si="85"/>
        <v>946.08</v>
      </c>
      <c r="BI49" s="51">
        <f t="shared" si="86"/>
        <v>946.08</v>
      </c>
      <c r="BJ49" s="51">
        <f t="shared" si="86"/>
        <v>946.08</v>
      </c>
      <c r="BK49" s="51">
        <f t="shared" si="87"/>
        <v>946.08</v>
      </c>
      <c r="BL49" s="51">
        <f t="shared" si="88"/>
        <v>946.08</v>
      </c>
      <c r="BM49" s="51">
        <f t="shared" si="88"/>
        <v>946.08</v>
      </c>
      <c r="BN49" s="51">
        <f t="shared" si="88"/>
        <v>946.08</v>
      </c>
      <c r="BO49" s="51">
        <f t="shared" si="88"/>
        <v>946.08</v>
      </c>
      <c r="BP49" s="51">
        <f t="shared" si="89"/>
        <v>946.08</v>
      </c>
      <c r="BQ49" s="51">
        <f t="shared" si="90"/>
        <v>946.08</v>
      </c>
      <c r="BR49" s="51">
        <f t="shared" si="90"/>
        <v>946.08</v>
      </c>
      <c r="BS49" s="51">
        <f t="shared" si="90"/>
        <v>946.08</v>
      </c>
      <c r="BT49" s="51">
        <f t="shared" si="90"/>
        <v>946.08</v>
      </c>
      <c r="BU49" s="51">
        <f t="shared" si="91"/>
        <v>946.08</v>
      </c>
      <c r="BV49" s="51">
        <f t="shared" si="92"/>
        <v>946.08</v>
      </c>
      <c r="BW49" s="51">
        <f t="shared" si="93"/>
        <v>946.08</v>
      </c>
      <c r="BX49" s="51">
        <f t="shared" si="93"/>
        <v>946.08</v>
      </c>
      <c r="BY49" s="51">
        <f t="shared" si="94"/>
        <v>946.08</v>
      </c>
      <c r="BZ49" s="51">
        <f t="shared" si="94"/>
        <v>946.08</v>
      </c>
      <c r="CA49" s="51">
        <f t="shared" si="94"/>
        <v>946.08</v>
      </c>
      <c r="CB49" s="51">
        <f t="shared" si="94"/>
        <v>946.08</v>
      </c>
      <c r="CC49" s="51">
        <f t="shared" si="95"/>
        <v>946.08</v>
      </c>
      <c r="CD49" s="51">
        <f t="shared" si="95"/>
        <v>946.08</v>
      </c>
      <c r="CE49" s="51">
        <f t="shared" si="96"/>
        <v>946.08</v>
      </c>
      <c r="CF49" s="51">
        <f t="shared" si="97"/>
        <v>946.08</v>
      </c>
      <c r="CG49" s="51">
        <f t="shared" si="98"/>
        <v>946.08</v>
      </c>
      <c r="CH49" s="51">
        <f t="shared" si="99"/>
        <v>946.08</v>
      </c>
      <c r="CI49" s="51">
        <f t="shared" si="99"/>
        <v>946.08</v>
      </c>
      <c r="CJ49" s="51">
        <f t="shared" si="99"/>
        <v>946.08</v>
      </c>
      <c r="CK49" s="51">
        <f t="shared" si="99"/>
        <v>946.08</v>
      </c>
      <c r="CL49" s="51">
        <f t="shared" si="99"/>
        <v>946.08</v>
      </c>
      <c r="CM49" s="51">
        <f t="shared" si="99"/>
        <v>946.08</v>
      </c>
      <c r="CN49" s="51">
        <f t="shared" si="99"/>
        <v>946.08</v>
      </c>
      <c r="CO49" s="51">
        <f t="shared" si="99"/>
        <v>946.08</v>
      </c>
      <c r="CP49" s="51">
        <f t="shared" si="99"/>
        <v>946.08</v>
      </c>
      <c r="CQ49" s="51">
        <f t="shared" si="99"/>
        <v>946.08</v>
      </c>
      <c r="CR49" s="51">
        <f t="shared" si="100"/>
        <v>946.08</v>
      </c>
      <c r="CS49" s="51">
        <f t="shared" si="100"/>
        <v>946.08</v>
      </c>
      <c r="CT49" s="51">
        <f t="shared" si="101"/>
        <v>946.08</v>
      </c>
      <c r="CU49" s="51">
        <f t="shared" si="101"/>
        <v>946.08</v>
      </c>
      <c r="CV49" s="51">
        <f t="shared" si="102"/>
        <v>946.08</v>
      </c>
      <c r="CW49" s="51">
        <f t="shared" si="102"/>
        <v>946.08</v>
      </c>
      <c r="CX49" s="51">
        <f t="shared" si="103"/>
        <v>946.08</v>
      </c>
      <c r="CY49" s="51">
        <f t="shared" si="103"/>
        <v>946.08</v>
      </c>
      <c r="CZ49" s="51">
        <f t="shared" si="103"/>
        <v>946.08</v>
      </c>
      <c r="DA49" s="51">
        <f t="shared" si="103"/>
        <v>946.08</v>
      </c>
      <c r="DB49" s="51">
        <f t="shared" si="103"/>
        <v>946.08</v>
      </c>
      <c r="DC49" s="51">
        <f t="shared" si="104"/>
        <v>946.08</v>
      </c>
      <c r="DD49" s="51">
        <f t="shared" si="104"/>
        <v>946.08</v>
      </c>
      <c r="DE49" s="51">
        <f t="shared" si="105"/>
        <v>946.08</v>
      </c>
      <c r="DF49" s="51">
        <f t="shared" si="106"/>
        <v>946.08</v>
      </c>
      <c r="DG49" s="51">
        <f t="shared" si="107"/>
        <v>946.08</v>
      </c>
      <c r="DH49" s="51">
        <f t="shared" si="107"/>
        <v>946.08</v>
      </c>
      <c r="DI49" s="51">
        <f t="shared" si="107"/>
        <v>946.08</v>
      </c>
      <c r="DJ49" s="51">
        <f t="shared" si="107"/>
        <v>946.08</v>
      </c>
      <c r="DK49" s="51">
        <f t="shared" si="107"/>
        <v>946.08</v>
      </c>
      <c r="DL49" s="51">
        <f t="shared" si="107"/>
        <v>946.08</v>
      </c>
      <c r="DM49" s="51">
        <f t="shared" si="107"/>
        <v>946.08</v>
      </c>
      <c r="DN49" s="51">
        <f t="shared" si="107"/>
        <v>946.08</v>
      </c>
      <c r="DO49" s="51">
        <f t="shared" si="108"/>
        <v>946.08</v>
      </c>
      <c r="DP49" s="51">
        <f t="shared" si="109"/>
        <v>946.08</v>
      </c>
      <c r="DQ49" s="51">
        <f t="shared" si="109"/>
        <v>946.08</v>
      </c>
      <c r="DR49" s="51">
        <f t="shared" si="109"/>
        <v>946.08</v>
      </c>
      <c r="DS49" s="51">
        <f t="shared" si="109"/>
        <v>946.08</v>
      </c>
      <c r="DT49" s="51">
        <f t="shared" si="109"/>
        <v>946.08</v>
      </c>
      <c r="DU49" s="51">
        <f t="shared" si="109"/>
        <v>946.08</v>
      </c>
      <c r="DV49" s="51">
        <f t="shared" si="109"/>
        <v>946.08</v>
      </c>
      <c r="DW49" s="51">
        <f t="shared" si="109"/>
        <v>946.08</v>
      </c>
    </row>
    <row r="50" spans="1:127" ht="18" x14ac:dyDescent="0.2">
      <c r="A50" s="19"/>
      <c r="B50" s="23" t="s">
        <v>103</v>
      </c>
      <c r="C50" s="494" t="s">
        <v>104</v>
      </c>
      <c r="D50" s="495"/>
      <c r="E50" s="492"/>
      <c r="F50" s="1"/>
      <c r="G50" s="93">
        <f>1+G44*G51/G41</f>
        <v>1.27</v>
      </c>
      <c r="J50" s="51">
        <f t="shared" si="76"/>
        <v>1.27</v>
      </c>
      <c r="K50" s="51">
        <f t="shared" si="77"/>
        <v>1.27</v>
      </c>
      <c r="L50" s="51">
        <f t="shared" si="77"/>
        <v>1.27</v>
      </c>
      <c r="M50" s="51">
        <f t="shared" si="77"/>
        <v>1.27</v>
      </c>
      <c r="N50" s="51">
        <f t="shared" si="77"/>
        <v>1.27</v>
      </c>
      <c r="O50" s="51">
        <f t="shared" si="78"/>
        <v>1.27</v>
      </c>
      <c r="P50" s="51">
        <f t="shared" si="78"/>
        <v>1.27</v>
      </c>
      <c r="Q50" s="51">
        <f t="shared" si="78"/>
        <v>1.27</v>
      </c>
      <c r="R50" s="51">
        <f t="shared" si="79"/>
        <v>1.27</v>
      </c>
      <c r="S50" s="51">
        <f t="shared" si="79"/>
        <v>1.27</v>
      </c>
      <c r="T50" s="51">
        <f t="shared" si="79"/>
        <v>1.27</v>
      </c>
      <c r="U50" s="51">
        <f t="shared" si="70"/>
        <v>1.27</v>
      </c>
      <c r="V50" s="51">
        <f t="shared" si="110"/>
        <v>1.27</v>
      </c>
      <c r="W50" s="51">
        <f t="shared" si="110"/>
        <v>1.27</v>
      </c>
      <c r="X50" s="51">
        <f t="shared" si="110"/>
        <v>1.27</v>
      </c>
      <c r="Y50" s="51">
        <f t="shared" si="110"/>
        <v>1.27</v>
      </c>
      <c r="Z50" s="51">
        <f t="shared" si="110"/>
        <v>1.27</v>
      </c>
      <c r="AA50" s="51">
        <f t="shared" si="110"/>
        <v>1.27</v>
      </c>
      <c r="AB50" s="51">
        <f t="shared" si="110"/>
        <v>1.27</v>
      </c>
      <c r="AC50" s="51">
        <f t="shared" si="110"/>
        <v>1.27</v>
      </c>
      <c r="AD50" s="51">
        <f t="shared" si="110"/>
        <v>1.27</v>
      </c>
      <c r="AE50" s="51">
        <f t="shared" si="110"/>
        <v>1.27</v>
      </c>
      <c r="AF50" s="51">
        <f t="shared" si="110"/>
        <v>1.27</v>
      </c>
      <c r="AG50" s="51">
        <f t="shared" si="110"/>
        <v>1.27</v>
      </c>
      <c r="AH50" s="51">
        <f t="shared" si="81"/>
        <v>1.27</v>
      </c>
      <c r="AI50" s="51">
        <f t="shared" si="81"/>
        <v>1.27</v>
      </c>
      <c r="AJ50" s="51">
        <f t="shared" si="81"/>
        <v>1.27</v>
      </c>
      <c r="AK50" s="51">
        <f t="shared" si="82"/>
        <v>1.27</v>
      </c>
      <c r="AL50" s="51">
        <f t="shared" si="82"/>
        <v>1.27</v>
      </c>
      <c r="AM50" s="51">
        <f t="shared" si="82"/>
        <v>1.27</v>
      </c>
      <c r="AN50" s="51">
        <f t="shared" si="83"/>
        <v>1.27</v>
      </c>
      <c r="AO50" s="51">
        <f t="shared" si="83"/>
        <v>1.27</v>
      </c>
      <c r="AP50" s="51">
        <f t="shared" si="83"/>
        <v>1.27</v>
      </c>
      <c r="AQ50" s="51">
        <f t="shared" si="83"/>
        <v>1.27</v>
      </c>
      <c r="AR50" s="51">
        <f t="shared" si="83"/>
        <v>1.27</v>
      </c>
      <c r="AS50" s="51">
        <f t="shared" si="83"/>
        <v>1.27</v>
      </c>
      <c r="AT50" s="51">
        <f t="shared" si="83"/>
        <v>1.27</v>
      </c>
      <c r="AU50" s="51">
        <f t="shared" si="83"/>
        <v>1.27</v>
      </c>
      <c r="AV50" s="51">
        <f t="shared" si="83"/>
        <v>1.27</v>
      </c>
      <c r="AW50" s="51">
        <f t="shared" si="83"/>
        <v>1.27</v>
      </c>
      <c r="AX50" s="51">
        <f t="shared" si="83"/>
        <v>1.27</v>
      </c>
      <c r="AY50" s="51">
        <f t="shared" si="83"/>
        <v>1.27</v>
      </c>
      <c r="AZ50" s="51">
        <f t="shared" si="83"/>
        <v>1.27</v>
      </c>
      <c r="BA50" s="51">
        <f t="shared" si="83"/>
        <v>1.27</v>
      </c>
      <c r="BB50" s="51">
        <f t="shared" si="84"/>
        <v>1.27</v>
      </c>
      <c r="BC50" s="51">
        <f t="shared" si="84"/>
        <v>1.27</v>
      </c>
      <c r="BD50" s="51">
        <f t="shared" si="84"/>
        <v>1.27</v>
      </c>
      <c r="BE50" s="51">
        <f t="shared" si="84"/>
        <v>1.27</v>
      </c>
      <c r="BF50" s="51">
        <f t="shared" si="84"/>
        <v>1.27</v>
      </c>
      <c r="BG50" s="51">
        <f t="shared" si="85"/>
        <v>1.27</v>
      </c>
      <c r="BH50" s="51">
        <f t="shared" si="85"/>
        <v>1.27</v>
      </c>
      <c r="BI50" s="51">
        <f t="shared" si="86"/>
        <v>1.27</v>
      </c>
      <c r="BJ50" s="51">
        <f t="shared" si="86"/>
        <v>1.27</v>
      </c>
      <c r="BK50" s="51">
        <f t="shared" si="87"/>
        <v>1.27</v>
      </c>
      <c r="BL50" s="51">
        <f t="shared" si="88"/>
        <v>1.27</v>
      </c>
      <c r="BM50" s="51">
        <f t="shared" si="88"/>
        <v>1.27</v>
      </c>
      <c r="BN50" s="51">
        <f t="shared" si="88"/>
        <v>1.27</v>
      </c>
      <c r="BO50" s="51">
        <f t="shared" si="88"/>
        <v>1.27</v>
      </c>
      <c r="BP50" s="51">
        <f t="shared" si="89"/>
        <v>1.27</v>
      </c>
      <c r="BQ50" s="51">
        <f t="shared" si="90"/>
        <v>1.27</v>
      </c>
      <c r="BR50" s="51">
        <f t="shared" si="90"/>
        <v>1.27</v>
      </c>
      <c r="BS50" s="51">
        <f t="shared" si="90"/>
        <v>1.27</v>
      </c>
      <c r="BT50" s="51">
        <f t="shared" si="90"/>
        <v>1.27</v>
      </c>
      <c r="BU50" s="51">
        <f t="shared" si="91"/>
        <v>1.27</v>
      </c>
      <c r="BV50" s="51">
        <f t="shared" si="92"/>
        <v>1.27</v>
      </c>
      <c r="BW50" s="51">
        <f t="shared" si="93"/>
        <v>1.27</v>
      </c>
      <c r="BX50" s="51">
        <f t="shared" si="93"/>
        <v>1.27</v>
      </c>
      <c r="BY50" s="51">
        <f t="shared" si="94"/>
        <v>1.27</v>
      </c>
      <c r="BZ50" s="51">
        <f t="shared" si="94"/>
        <v>1.27</v>
      </c>
      <c r="CA50" s="51">
        <f t="shared" si="94"/>
        <v>1.27</v>
      </c>
      <c r="CB50" s="51">
        <f t="shared" si="94"/>
        <v>1.27</v>
      </c>
      <c r="CC50" s="51">
        <f t="shared" si="95"/>
        <v>1.27</v>
      </c>
      <c r="CD50" s="51">
        <f t="shared" si="95"/>
        <v>1.27</v>
      </c>
      <c r="CE50" s="51">
        <f t="shared" si="96"/>
        <v>1.27</v>
      </c>
      <c r="CF50" s="51">
        <f t="shared" si="97"/>
        <v>1.27</v>
      </c>
      <c r="CG50" s="51">
        <f t="shared" si="98"/>
        <v>1.27</v>
      </c>
      <c r="CH50" s="51">
        <f t="shared" si="99"/>
        <v>1.27</v>
      </c>
      <c r="CI50" s="51">
        <f t="shared" si="99"/>
        <v>1.27</v>
      </c>
      <c r="CJ50" s="51">
        <f t="shared" si="99"/>
        <v>1.27</v>
      </c>
      <c r="CK50" s="51">
        <f t="shared" si="99"/>
        <v>1.27</v>
      </c>
      <c r="CL50" s="51">
        <f t="shared" si="99"/>
        <v>1.27</v>
      </c>
      <c r="CM50" s="51">
        <f t="shared" si="99"/>
        <v>1.27</v>
      </c>
      <c r="CN50" s="51">
        <f t="shared" si="99"/>
        <v>1.27</v>
      </c>
      <c r="CO50" s="51">
        <f t="shared" si="99"/>
        <v>1.27</v>
      </c>
      <c r="CP50" s="51">
        <f t="shared" si="99"/>
        <v>1.27</v>
      </c>
      <c r="CQ50" s="51">
        <f t="shared" si="99"/>
        <v>1.27</v>
      </c>
      <c r="CR50" s="51">
        <f t="shared" si="100"/>
        <v>1.27</v>
      </c>
      <c r="CS50" s="51">
        <f t="shared" si="100"/>
        <v>1.27</v>
      </c>
      <c r="CT50" s="51">
        <f t="shared" si="101"/>
        <v>1.27</v>
      </c>
      <c r="CU50" s="51">
        <f t="shared" si="101"/>
        <v>1.27</v>
      </c>
      <c r="CV50" s="51">
        <f t="shared" si="102"/>
        <v>1.27</v>
      </c>
      <c r="CW50" s="51">
        <f t="shared" si="102"/>
        <v>1.27</v>
      </c>
      <c r="CX50" s="51">
        <f t="shared" si="103"/>
        <v>1.27</v>
      </c>
      <c r="CY50" s="51">
        <f t="shared" si="103"/>
        <v>1.27</v>
      </c>
      <c r="CZ50" s="51">
        <f t="shared" si="103"/>
        <v>1.27</v>
      </c>
      <c r="DA50" s="51">
        <f t="shared" si="103"/>
        <v>1.27</v>
      </c>
      <c r="DB50" s="51">
        <f t="shared" si="103"/>
        <v>1.27</v>
      </c>
      <c r="DC50" s="51">
        <f t="shared" si="104"/>
        <v>1.27</v>
      </c>
      <c r="DD50" s="51">
        <f t="shared" si="104"/>
        <v>1.27</v>
      </c>
      <c r="DE50" s="51">
        <f t="shared" si="105"/>
        <v>1.27</v>
      </c>
      <c r="DF50" s="51">
        <f t="shared" si="106"/>
        <v>1.27</v>
      </c>
      <c r="DG50" s="51">
        <f t="shared" si="107"/>
        <v>1.27</v>
      </c>
      <c r="DH50" s="51">
        <f t="shared" si="107"/>
        <v>1.27</v>
      </c>
      <c r="DI50" s="51">
        <f t="shared" si="107"/>
        <v>1.27</v>
      </c>
      <c r="DJ50" s="51">
        <f t="shared" si="107"/>
        <v>1.27</v>
      </c>
      <c r="DK50" s="51">
        <f t="shared" si="107"/>
        <v>1.27</v>
      </c>
      <c r="DL50" s="51">
        <f t="shared" si="107"/>
        <v>1.27</v>
      </c>
      <c r="DM50" s="51">
        <f t="shared" si="107"/>
        <v>1.27</v>
      </c>
      <c r="DN50" s="51">
        <f t="shared" si="107"/>
        <v>1.27</v>
      </c>
      <c r="DO50" s="51">
        <f t="shared" si="108"/>
        <v>1.27</v>
      </c>
      <c r="DP50" s="51">
        <f t="shared" si="109"/>
        <v>1.27</v>
      </c>
      <c r="DQ50" s="51">
        <f t="shared" si="109"/>
        <v>1.27</v>
      </c>
      <c r="DR50" s="51">
        <f t="shared" si="109"/>
        <v>1.27</v>
      </c>
      <c r="DS50" s="51">
        <f t="shared" si="109"/>
        <v>1.27</v>
      </c>
      <c r="DT50" s="51">
        <f t="shared" si="109"/>
        <v>1.27</v>
      </c>
      <c r="DU50" s="51">
        <f t="shared" si="109"/>
        <v>1.27</v>
      </c>
      <c r="DV50" s="51">
        <f t="shared" si="109"/>
        <v>1.27</v>
      </c>
      <c r="DW50" s="51">
        <f t="shared" si="109"/>
        <v>1.27</v>
      </c>
    </row>
    <row r="51" spans="1:127" ht="18" x14ac:dyDescent="0.4">
      <c r="A51" s="16">
        <f>入力シート_1・1・2・トリクロロエタン!Q23</f>
        <v>1.62</v>
      </c>
      <c r="B51" s="20" t="s">
        <v>105</v>
      </c>
      <c r="C51" s="494" t="s">
        <v>106</v>
      </c>
      <c r="D51" s="495"/>
      <c r="E51" s="492"/>
      <c r="F51" s="291" t="s">
        <v>107</v>
      </c>
      <c r="G51" s="25">
        <f>IF(A51="",1.67,A51)</f>
        <v>1.62</v>
      </c>
      <c r="J51" s="51">
        <f t="shared" si="76"/>
        <v>1.62</v>
      </c>
      <c r="K51" s="51">
        <f t="shared" si="77"/>
        <v>1.62</v>
      </c>
      <c r="L51" s="51">
        <f t="shared" si="77"/>
        <v>1.62</v>
      </c>
      <c r="M51" s="51">
        <f t="shared" si="77"/>
        <v>1.62</v>
      </c>
      <c r="N51" s="51">
        <f t="shared" si="77"/>
        <v>1.62</v>
      </c>
      <c r="O51" s="51">
        <f t="shared" si="78"/>
        <v>1.62</v>
      </c>
      <c r="P51" s="51">
        <f t="shared" si="78"/>
        <v>1.62</v>
      </c>
      <c r="Q51" s="51">
        <f t="shared" si="78"/>
        <v>1.62</v>
      </c>
      <c r="R51" s="51">
        <f t="shared" si="79"/>
        <v>1.62</v>
      </c>
      <c r="S51" s="51">
        <f t="shared" si="79"/>
        <v>1.62</v>
      </c>
      <c r="T51" s="51">
        <f t="shared" si="79"/>
        <v>1.62</v>
      </c>
      <c r="U51" s="52">
        <f t="shared" si="70"/>
        <v>1.62</v>
      </c>
      <c r="V51" s="51">
        <f t="shared" si="110"/>
        <v>1.62</v>
      </c>
      <c r="W51" s="51">
        <f t="shared" si="110"/>
        <v>1.62</v>
      </c>
      <c r="X51" s="51">
        <f t="shared" si="110"/>
        <v>1.62</v>
      </c>
      <c r="Y51" s="51">
        <f t="shared" si="110"/>
        <v>1.62</v>
      </c>
      <c r="Z51" s="51">
        <f t="shared" si="110"/>
        <v>1.62</v>
      </c>
      <c r="AA51" s="51">
        <f t="shared" si="110"/>
        <v>1.62</v>
      </c>
      <c r="AB51" s="51">
        <f t="shared" si="110"/>
        <v>1.62</v>
      </c>
      <c r="AC51" s="51">
        <f t="shared" si="110"/>
        <v>1.62</v>
      </c>
      <c r="AD51" s="51">
        <f t="shared" si="110"/>
        <v>1.62</v>
      </c>
      <c r="AE51" s="51">
        <f t="shared" si="110"/>
        <v>1.62</v>
      </c>
      <c r="AF51" s="51">
        <f t="shared" si="110"/>
        <v>1.62</v>
      </c>
      <c r="AG51" s="51">
        <f t="shared" si="110"/>
        <v>1.62</v>
      </c>
      <c r="AH51" s="51">
        <f t="shared" si="81"/>
        <v>1.62</v>
      </c>
      <c r="AI51" s="51">
        <f t="shared" si="81"/>
        <v>1.62</v>
      </c>
      <c r="AJ51" s="51">
        <f t="shared" si="81"/>
        <v>1.62</v>
      </c>
      <c r="AK51" s="51">
        <f t="shared" si="82"/>
        <v>1.62</v>
      </c>
      <c r="AL51" s="51">
        <f t="shared" si="82"/>
        <v>1.62</v>
      </c>
      <c r="AM51" s="51">
        <f t="shared" si="82"/>
        <v>1.62</v>
      </c>
      <c r="AN51" s="51">
        <f t="shared" si="83"/>
        <v>1.62</v>
      </c>
      <c r="AO51" s="51">
        <f t="shared" si="83"/>
        <v>1.62</v>
      </c>
      <c r="AP51" s="51">
        <f t="shared" si="83"/>
        <v>1.62</v>
      </c>
      <c r="AQ51" s="51">
        <f t="shared" si="83"/>
        <v>1.62</v>
      </c>
      <c r="AR51" s="51">
        <f t="shared" si="83"/>
        <v>1.62</v>
      </c>
      <c r="AS51" s="51">
        <f t="shared" si="83"/>
        <v>1.62</v>
      </c>
      <c r="AT51" s="51">
        <f t="shared" si="83"/>
        <v>1.62</v>
      </c>
      <c r="AU51" s="51">
        <f t="shared" si="83"/>
        <v>1.62</v>
      </c>
      <c r="AV51" s="51">
        <f t="shared" si="83"/>
        <v>1.62</v>
      </c>
      <c r="AW51" s="51">
        <f t="shared" si="83"/>
        <v>1.62</v>
      </c>
      <c r="AX51" s="51">
        <f t="shared" si="83"/>
        <v>1.62</v>
      </c>
      <c r="AY51" s="51">
        <f t="shared" si="83"/>
        <v>1.62</v>
      </c>
      <c r="AZ51" s="51">
        <f t="shared" si="83"/>
        <v>1.62</v>
      </c>
      <c r="BA51" s="51">
        <f t="shared" si="83"/>
        <v>1.62</v>
      </c>
      <c r="BB51" s="51">
        <f t="shared" si="84"/>
        <v>1.62</v>
      </c>
      <c r="BC51" s="51">
        <f t="shared" si="84"/>
        <v>1.62</v>
      </c>
      <c r="BD51" s="51">
        <f t="shared" si="84"/>
        <v>1.62</v>
      </c>
      <c r="BE51" s="51">
        <f t="shared" si="84"/>
        <v>1.62</v>
      </c>
      <c r="BF51" s="51">
        <f t="shared" si="84"/>
        <v>1.62</v>
      </c>
      <c r="BG51" s="51">
        <f t="shared" si="85"/>
        <v>1.62</v>
      </c>
      <c r="BH51" s="51">
        <f t="shared" si="85"/>
        <v>1.62</v>
      </c>
      <c r="BI51" s="51">
        <f t="shared" si="86"/>
        <v>1.62</v>
      </c>
      <c r="BJ51" s="51">
        <f t="shared" si="86"/>
        <v>1.62</v>
      </c>
      <c r="BK51" s="51">
        <f t="shared" si="87"/>
        <v>1.62</v>
      </c>
      <c r="BL51" s="51">
        <f t="shared" si="88"/>
        <v>1.62</v>
      </c>
      <c r="BM51" s="51">
        <f t="shared" si="88"/>
        <v>1.62</v>
      </c>
      <c r="BN51" s="51">
        <f t="shared" si="88"/>
        <v>1.62</v>
      </c>
      <c r="BO51" s="51">
        <f t="shared" si="88"/>
        <v>1.62</v>
      </c>
      <c r="BP51" s="51">
        <f t="shared" si="89"/>
        <v>1.62</v>
      </c>
      <c r="BQ51" s="51">
        <f t="shared" si="90"/>
        <v>1.62</v>
      </c>
      <c r="BR51" s="51">
        <f t="shared" si="90"/>
        <v>1.62</v>
      </c>
      <c r="BS51" s="51">
        <f t="shared" si="90"/>
        <v>1.62</v>
      </c>
      <c r="BT51" s="51">
        <f t="shared" si="90"/>
        <v>1.62</v>
      </c>
      <c r="BU51" s="51">
        <f t="shared" si="91"/>
        <v>1.62</v>
      </c>
      <c r="BV51" s="51">
        <f t="shared" si="92"/>
        <v>1.62</v>
      </c>
      <c r="BW51" s="51">
        <f t="shared" si="93"/>
        <v>1.62</v>
      </c>
      <c r="BX51" s="51">
        <f t="shared" si="93"/>
        <v>1.62</v>
      </c>
      <c r="BY51" s="51">
        <f t="shared" si="94"/>
        <v>1.62</v>
      </c>
      <c r="BZ51" s="51">
        <f t="shared" si="94"/>
        <v>1.62</v>
      </c>
      <c r="CA51" s="51">
        <f t="shared" si="94"/>
        <v>1.62</v>
      </c>
      <c r="CB51" s="51">
        <f t="shared" si="94"/>
        <v>1.62</v>
      </c>
      <c r="CC51" s="51">
        <f t="shared" si="95"/>
        <v>1.62</v>
      </c>
      <c r="CD51" s="51">
        <f t="shared" si="95"/>
        <v>1.62</v>
      </c>
      <c r="CE51" s="51">
        <f t="shared" si="96"/>
        <v>1.62</v>
      </c>
      <c r="CF51" s="51">
        <f t="shared" si="97"/>
        <v>1.62</v>
      </c>
      <c r="CG51" s="51">
        <f t="shared" si="98"/>
        <v>1.62</v>
      </c>
      <c r="CH51" s="51">
        <f t="shared" si="99"/>
        <v>1.62</v>
      </c>
      <c r="CI51" s="51">
        <f t="shared" si="99"/>
        <v>1.62</v>
      </c>
      <c r="CJ51" s="51">
        <f t="shared" si="99"/>
        <v>1.62</v>
      </c>
      <c r="CK51" s="51">
        <f t="shared" si="99"/>
        <v>1.62</v>
      </c>
      <c r="CL51" s="51">
        <f t="shared" si="99"/>
        <v>1.62</v>
      </c>
      <c r="CM51" s="51">
        <f t="shared" si="99"/>
        <v>1.62</v>
      </c>
      <c r="CN51" s="51">
        <f t="shared" si="99"/>
        <v>1.62</v>
      </c>
      <c r="CO51" s="51">
        <f t="shared" si="99"/>
        <v>1.62</v>
      </c>
      <c r="CP51" s="51">
        <f t="shared" si="99"/>
        <v>1.62</v>
      </c>
      <c r="CQ51" s="51">
        <f t="shared" si="99"/>
        <v>1.62</v>
      </c>
      <c r="CR51" s="51">
        <f t="shared" si="100"/>
        <v>1.62</v>
      </c>
      <c r="CS51" s="51">
        <f t="shared" si="100"/>
        <v>1.62</v>
      </c>
      <c r="CT51" s="51">
        <f t="shared" si="101"/>
        <v>1.62</v>
      </c>
      <c r="CU51" s="51">
        <f t="shared" si="101"/>
        <v>1.62</v>
      </c>
      <c r="CV51" s="51">
        <f t="shared" si="102"/>
        <v>1.62</v>
      </c>
      <c r="CW51" s="51">
        <f t="shared" si="102"/>
        <v>1.62</v>
      </c>
      <c r="CX51" s="51">
        <f t="shared" si="103"/>
        <v>1.62</v>
      </c>
      <c r="CY51" s="51">
        <f t="shared" si="103"/>
        <v>1.62</v>
      </c>
      <c r="CZ51" s="51">
        <f t="shared" si="103"/>
        <v>1.62</v>
      </c>
      <c r="DA51" s="51">
        <f t="shared" si="103"/>
        <v>1.62</v>
      </c>
      <c r="DB51" s="51">
        <f t="shared" si="103"/>
        <v>1.62</v>
      </c>
      <c r="DC51" s="51">
        <f t="shared" si="104"/>
        <v>1.62</v>
      </c>
      <c r="DD51" s="51">
        <f t="shared" si="104"/>
        <v>1.62</v>
      </c>
      <c r="DE51" s="51">
        <f t="shared" si="105"/>
        <v>1.62</v>
      </c>
      <c r="DF51" s="51">
        <f t="shared" si="106"/>
        <v>1.62</v>
      </c>
      <c r="DG51" s="51">
        <f t="shared" si="107"/>
        <v>1.62</v>
      </c>
      <c r="DH51" s="51">
        <f t="shared" si="107"/>
        <v>1.62</v>
      </c>
      <c r="DI51" s="51">
        <f t="shared" si="107"/>
        <v>1.62</v>
      </c>
      <c r="DJ51" s="51">
        <f t="shared" si="107"/>
        <v>1.62</v>
      </c>
      <c r="DK51" s="51">
        <f t="shared" si="107"/>
        <v>1.62</v>
      </c>
      <c r="DL51" s="51">
        <f t="shared" si="107"/>
        <v>1.62</v>
      </c>
      <c r="DM51" s="51">
        <f t="shared" si="107"/>
        <v>1.62</v>
      </c>
      <c r="DN51" s="51">
        <f t="shared" si="107"/>
        <v>1.62</v>
      </c>
      <c r="DO51" s="51">
        <f t="shared" si="108"/>
        <v>1.62</v>
      </c>
      <c r="DP51" s="51">
        <f t="shared" si="109"/>
        <v>1.62</v>
      </c>
      <c r="DQ51" s="51">
        <f t="shared" si="109"/>
        <v>1.62</v>
      </c>
      <c r="DR51" s="51">
        <f t="shared" si="109"/>
        <v>1.62</v>
      </c>
      <c r="DS51" s="51">
        <f t="shared" si="109"/>
        <v>1.62</v>
      </c>
      <c r="DT51" s="51">
        <f t="shared" si="109"/>
        <v>1.62</v>
      </c>
      <c r="DU51" s="51">
        <f t="shared" si="109"/>
        <v>1.62</v>
      </c>
      <c r="DV51" s="51">
        <f t="shared" si="109"/>
        <v>1.62</v>
      </c>
      <c r="DW51" s="51">
        <f t="shared" si="109"/>
        <v>1.62</v>
      </c>
    </row>
    <row r="52" spans="1:127" ht="37.5" customHeight="1" x14ac:dyDescent="0.2">
      <c r="A52" s="19"/>
      <c r="B52" s="37"/>
      <c r="C52" s="492"/>
      <c r="D52" s="493"/>
      <c r="E52" s="493"/>
      <c r="F52" s="291"/>
      <c r="G52" s="38">
        <f>SQRT(1+4*G47*G36/G48)</f>
        <v>3.1291885791488356</v>
      </c>
      <c r="J52" s="52">
        <f>G52</f>
        <v>3.1291885791488356</v>
      </c>
      <c r="K52" s="55">
        <f t="shared" si="77"/>
        <v>3.1291885791488356</v>
      </c>
      <c r="L52" s="55">
        <f t="shared" si="77"/>
        <v>3.1291885791488356</v>
      </c>
      <c r="M52" s="55">
        <f t="shared" si="77"/>
        <v>3.1291885791488356</v>
      </c>
      <c r="N52" s="55">
        <f t="shared" si="77"/>
        <v>3.1291885791488356</v>
      </c>
      <c r="O52" s="55">
        <f t="shared" si="78"/>
        <v>3.1291885791488356</v>
      </c>
      <c r="P52" s="55">
        <f t="shared" si="78"/>
        <v>3.1291885791488356</v>
      </c>
      <c r="Q52" s="55">
        <f t="shared" si="78"/>
        <v>3.1291885791488356</v>
      </c>
      <c r="R52" s="55">
        <f t="shared" si="79"/>
        <v>3.1291885791488356</v>
      </c>
      <c r="S52" s="55">
        <f t="shared" si="79"/>
        <v>3.1291885791488356</v>
      </c>
      <c r="T52" s="55">
        <f t="shared" si="79"/>
        <v>3.1291885791488356</v>
      </c>
      <c r="U52" s="52">
        <f>G52</f>
        <v>3.1291885791488356</v>
      </c>
      <c r="V52" s="55">
        <f>+U52</f>
        <v>3.1291885791488356</v>
      </c>
      <c r="W52" s="55">
        <f t="shared" si="110"/>
        <v>3.1291885791488356</v>
      </c>
      <c r="X52" s="55">
        <f t="shared" si="110"/>
        <v>3.1291885791488356</v>
      </c>
      <c r="Y52" s="55">
        <f t="shared" si="110"/>
        <v>3.1291885791488356</v>
      </c>
      <c r="Z52" s="55">
        <f t="shared" si="110"/>
        <v>3.1291885791488356</v>
      </c>
      <c r="AA52" s="55">
        <f t="shared" si="110"/>
        <v>3.1291885791488356</v>
      </c>
      <c r="AB52" s="55">
        <f t="shared" si="110"/>
        <v>3.1291885791488356</v>
      </c>
      <c r="AC52" s="55">
        <f t="shared" si="110"/>
        <v>3.1291885791488356</v>
      </c>
      <c r="AD52" s="55">
        <f t="shared" si="110"/>
        <v>3.1291885791488356</v>
      </c>
      <c r="AE52" s="55">
        <f t="shared" si="110"/>
        <v>3.1291885791488356</v>
      </c>
      <c r="AF52" s="55">
        <f t="shared" si="110"/>
        <v>3.1291885791488356</v>
      </c>
      <c r="AG52" s="55">
        <f t="shared" si="110"/>
        <v>3.1291885791488356</v>
      </c>
      <c r="AH52" s="55">
        <f t="shared" si="81"/>
        <v>3.1291885791488356</v>
      </c>
      <c r="AI52" s="55">
        <f t="shared" si="81"/>
        <v>3.1291885791488356</v>
      </c>
      <c r="AJ52" s="55">
        <f t="shared" si="81"/>
        <v>3.1291885791488356</v>
      </c>
      <c r="AK52" s="55">
        <f t="shared" si="82"/>
        <v>3.1291885791488356</v>
      </c>
      <c r="AL52" s="55">
        <f t="shared" si="82"/>
        <v>3.1291885791488356</v>
      </c>
      <c r="AM52" s="55">
        <f t="shared" si="82"/>
        <v>3.1291885791488356</v>
      </c>
      <c r="AN52" s="55">
        <f t="shared" si="83"/>
        <v>3.1291885791488356</v>
      </c>
      <c r="AO52" s="55">
        <f t="shared" si="83"/>
        <v>3.1291885791488356</v>
      </c>
      <c r="AP52" s="55">
        <f t="shared" si="83"/>
        <v>3.1291885791488356</v>
      </c>
      <c r="AQ52" s="55">
        <f t="shared" si="83"/>
        <v>3.1291885791488356</v>
      </c>
      <c r="AR52" s="55">
        <f t="shared" si="83"/>
        <v>3.1291885791488356</v>
      </c>
      <c r="AS52" s="55">
        <f t="shared" si="83"/>
        <v>3.1291885791488356</v>
      </c>
      <c r="AT52" s="55">
        <f t="shared" si="83"/>
        <v>3.1291885791488356</v>
      </c>
      <c r="AU52" s="55">
        <f t="shared" si="83"/>
        <v>3.1291885791488356</v>
      </c>
      <c r="AV52" s="55">
        <f t="shared" si="83"/>
        <v>3.1291885791488356</v>
      </c>
      <c r="AW52" s="55">
        <f t="shared" si="83"/>
        <v>3.1291885791488356</v>
      </c>
      <c r="AX52" s="55">
        <f t="shared" si="83"/>
        <v>3.1291885791488356</v>
      </c>
      <c r="AY52" s="55">
        <f t="shared" si="83"/>
        <v>3.1291885791488356</v>
      </c>
      <c r="AZ52" s="55">
        <f t="shared" si="83"/>
        <v>3.1291885791488356</v>
      </c>
      <c r="BA52" s="55">
        <f t="shared" si="83"/>
        <v>3.1291885791488356</v>
      </c>
      <c r="BB52" s="55">
        <f t="shared" si="84"/>
        <v>3.1291885791488356</v>
      </c>
      <c r="BC52" s="55">
        <f t="shared" si="84"/>
        <v>3.1291885791488356</v>
      </c>
      <c r="BD52" s="55">
        <f t="shared" si="84"/>
        <v>3.1291885791488356</v>
      </c>
      <c r="BE52" s="55">
        <f t="shared" si="84"/>
        <v>3.1291885791488356</v>
      </c>
      <c r="BF52" s="55">
        <f t="shared" si="84"/>
        <v>3.1291885791488356</v>
      </c>
      <c r="BG52" s="55">
        <f t="shared" si="85"/>
        <v>3.1291885791488356</v>
      </c>
      <c r="BH52" s="55">
        <f t="shared" si="85"/>
        <v>3.1291885791488356</v>
      </c>
      <c r="BI52" s="55">
        <f t="shared" si="86"/>
        <v>3.1291885791488356</v>
      </c>
      <c r="BJ52" s="55">
        <f t="shared" si="86"/>
        <v>3.1291885791488356</v>
      </c>
      <c r="BK52" s="55">
        <f t="shared" si="87"/>
        <v>3.1291885791488356</v>
      </c>
      <c r="BL52" s="55">
        <f t="shared" si="88"/>
        <v>3.1291885791488356</v>
      </c>
      <c r="BM52" s="55">
        <f t="shared" si="88"/>
        <v>3.1291885791488356</v>
      </c>
      <c r="BN52" s="55">
        <f t="shared" si="88"/>
        <v>3.1291885791488356</v>
      </c>
      <c r="BO52" s="55">
        <f t="shared" si="88"/>
        <v>3.1291885791488356</v>
      </c>
      <c r="BP52" s="55">
        <f t="shared" si="89"/>
        <v>3.1291885791488356</v>
      </c>
      <c r="BQ52" s="55">
        <f t="shared" si="90"/>
        <v>3.1291885791488356</v>
      </c>
      <c r="BR52" s="55">
        <f t="shared" si="90"/>
        <v>3.1291885791488356</v>
      </c>
      <c r="BS52" s="55">
        <f t="shared" si="90"/>
        <v>3.1291885791488356</v>
      </c>
      <c r="BT52" s="55">
        <f t="shared" si="90"/>
        <v>3.1291885791488356</v>
      </c>
      <c r="BU52" s="55">
        <f t="shared" si="91"/>
        <v>3.1291885791488356</v>
      </c>
      <c r="BV52" s="55">
        <f t="shared" si="92"/>
        <v>3.1291885791488356</v>
      </c>
      <c r="BW52" s="55">
        <f t="shared" si="93"/>
        <v>3.1291885791488356</v>
      </c>
      <c r="BX52" s="55">
        <f t="shared" si="93"/>
        <v>3.1291885791488356</v>
      </c>
      <c r="BY52" s="55">
        <f t="shared" si="94"/>
        <v>3.1291885791488356</v>
      </c>
      <c r="BZ52" s="55">
        <f t="shared" si="94"/>
        <v>3.1291885791488356</v>
      </c>
      <c r="CA52" s="55">
        <f t="shared" si="94"/>
        <v>3.1291885791488356</v>
      </c>
      <c r="CB52" s="55">
        <f t="shared" si="94"/>
        <v>3.1291885791488356</v>
      </c>
      <c r="CC52" s="55">
        <f t="shared" si="95"/>
        <v>3.1291885791488356</v>
      </c>
      <c r="CD52" s="55">
        <f t="shared" si="95"/>
        <v>3.1291885791488356</v>
      </c>
      <c r="CE52" s="55">
        <f t="shared" si="96"/>
        <v>3.1291885791488356</v>
      </c>
      <c r="CF52" s="55">
        <f t="shared" si="97"/>
        <v>3.1291885791488356</v>
      </c>
      <c r="CG52" s="55">
        <f t="shared" si="98"/>
        <v>3.1291885791488356</v>
      </c>
      <c r="CH52" s="55">
        <f t="shared" si="99"/>
        <v>3.1291885791488356</v>
      </c>
      <c r="CI52" s="55">
        <f t="shared" si="99"/>
        <v>3.1291885791488356</v>
      </c>
      <c r="CJ52" s="55">
        <f t="shared" si="99"/>
        <v>3.1291885791488356</v>
      </c>
      <c r="CK52" s="55">
        <f t="shared" si="99"/>
        <v>3.1291885791488356</v>
      </c>
      <c r="CL52" s="55">
        <f t="shared" si="99"/>
        <v>3.1291885791488356</v>
      </c>
      <c r="CM52" s="55">
        <f t="shared" si="99"/>
        <v>3.1291885791488356</v>
      </c>
      <c r="CN52" s="55">
        <f t="shared" si="99"/>
        <v>3.1291885791488356</v>
      </c>
      <c r="CO52" s="55">
        <f t="shared" si="99"/>
        <v>3.1291885791488356</v>
      </c>
      <c r="CP52" s="55">
        <f t="shared" si="99"/>
        <v>3.1291885791488356</v>
      </c>
      <c r="CQ52" s="55">
        <f t="shared" si="99"/>
        <v>3.1291885791488356</v>
      </c>
      <c r="CR52" s="55">
        <f t="shared" si="100"/>
        <v>3.1291885791488356</v>
      </c>
      <c r="CS52" s="55">
        <f t="shared" si="100"/>
        <v>3.1291885791488356</v>
      </c>
      <c r="CT52" s="55">
        <f t="shared" si="101"/>
        <v>3.1291885791488356</v>
      </c>
      <c r="CU52" s="55">
        <f t="shared" si="101"/>
        <v>3.1291885791488356</v>
      </c>
      <c r="CV52" s="55">
        <f t="shared" si="102"/>
        <v>3.1291885791488356</v>
      </c>
      <c r="CW52" s="55">
        <f t="shared" si="102"/>
        <v>3.1291885791488356</v>
      </c>
      <c r="CX52" s="55">
        <f t="shared" si="103"/>
        <v>3.1291885791488356</v>
      </c>
      <c r="CY52" s="55">
        <f t="shared" si="103"/>
        <v>3.1291885791488356</v>
      </c>
      <c r="CZ52" s="55">
        <f t="shared" si="103"/>
        <v>3.1291885791488356</v>
      </c>
      <c r="DA52" s="55">
        <f t="shared" si="103"/>
        <v>3.1291885791488356</v>
      </c>
      <c r="DB52" s="55">
        <f t="shared" si="103"/>
        <v>3.1291885791488356</v>
      </c>
      <c r="DC52" s="55">
        <f t="shared" si="104"/>
        <v>3.1291885791488356</v>
      </c>
      <c r="DD52" s="55">
        <f t="shared" si="104"/>
        <v>3.1291885791488356</v>
      </c>
      <c r="DE52" s="55">
        <f t="shared" si="105"/>
        <v>3.1291885791488356</v>
      </c>
      <c r="DF52" s="55">
        <f t="shared" si="106"/>
        <v>3.1291885791488356</v>
      </c>
      <c r="DG52" s="55">
        <f t="shared" si="107"/>
        <v>3.1291885791488356</v>
      </c>
      <c r="DH52" s="55">
        <f t="shared" si="107"/>
        <v>3.1291885791488356</v>
      </c>
      <c r="DI52" s="55">
        <f t="shared" si="107"/>
        <v>3.1291885791488356</v>
      </c>
      <c r="DJ52" s="55">
        <f t="shared" si="107"/>
        <v>3.1291885791488356</v>
      </c>
      <c r="DK52" s="55">
        <f t="shared" si="107"/>
        <v>3.1291885791488356</v>
      </c>
      <c r="DL52" s="55">
        <f t="shared" si="107"/>
        <v>3.1291885791488356</v>
      </c>
      <c r="DM52" s="55">
        <f t="shared" si="107"/>
        <v>3.1291885791488356</v>
      </c>
      <c r="DN52" s="55">
        <f t="shared" si="107"/>
        <v>3.1291885791488356</v>
      </c>
      <c r="DO52" s="55">
        <f t="shared" si="108"/>
        <v>3.1291885791488356</v>
      </c>
      <c r="DP52" s="55">
        <f t="shared" si="109"/>
        <v>3.1291885791488356</v>
      </c>
      <c r="DQ52" s="55">
        <f t="shared" si="109"/>
        <v>3.1291885791488356</v>
      </c>
      <c r="DR52" s="55">
        <f t="shared" si="109"/>
        <v>3.1291885791488356</v>
      </c>
      <c r="DS52" s="55">
        <f t="shared" si="109"/>
        <v>3.1291885791488356</v>
      </c>
      <c r="DT52" s="55">
        <f t="shared" si="109"/>
        <v>3.1291885791488356</v>
      </c>
      <c r="DU52" s="55">
        <f t="shared" si="109"/>
        <v>3.1291885791488356</v>
      </c>
      <c r="DV52" s="55">
        <f t="shared" si="109"/>
        <v>3.1291885791488356</v>
      </c>
      <c r="DW52" s="55">
        <f t="shared" si="109"/>
        <v>3.1291885791488356</v>
      </c>
    </row>
    <row r="53" spans="1:127" ht="37.5" customHeight="1" x14ac:dyDescent="0.2">
      <c r="A53" s="19"/>
      <c r="B53" s="37" t="s">
        <v>108</v>
      </c>
      <c r="C53" s="492"/>
      <c r="D53" s="493"/>
      <c r="E53" s="493"/>
      <c r="F53" s="39"/>
      <c r="G53" s="38">
        <f>EXP(G30/(2*G36)*(1-G52))</f>
        <v>0.34486774282699112</v>
      </c>
      <c r="I53" s="71">
        <f>J53</f>
        <v>1.6469048136423042E-3</v>
      </c>
      <c r="J53" s="38">
        <f>EXP(J30/(2*J36)*(1-J52))</f>
        <v>1.6469048136423042E-3</v>
      </c>
      <c r="K53" s="38">
        <f t="shared" ref="K53:T53" si="111">EXP(K30/(2*K36)*(1-K52))</f>
        <v>0</v>
      </c>
      <c r="L53" s="38">
        <f t="shared" si="111"/>
        <v>0</v>
      </c>
      <c r="M53" s="38">
        <f t="shared" si="111"/>
        <v>0</v>
      </c>
      <c r="N53" s="38">
        <f t="shared" si="111"/>
        <v>0</v>
      </c>
      <c r="O53" s="38">
        <f t="shared" si="111"/>
        <v>0</v>
      </c>
      <c r="P53" s="38">
        <f t="shared" si="111"/>
        <v>0</v>
      </c>
      <c r="Q53" s="38">
        <f t="shared" si="111"/>
        <v>0</v>
      </c>
      <c r="R53" s="38">
        <f t="shared" si="111"/>
        <v>0</v>
      </c>
      <c r="S53" s="38">
        <f t="shared" si="111"/>
        <v>0</v>
      </c>
      <c r="T53" s="38">
        <f t="shared" si="111"/>
        <v>0</v>
      </c>
      <c r="U53" s="38">
        <f>EXP(U30/(2*U36)*(1-U52))</f>
        <v>5.8244840083951183E-47</v>
      </c>
      <c r="V53" s="38">
        <f>EXP(V30/(2*V36)*(1-V52))</f>
        <v>3.3924613964050466E-93</v>
      </c>
      <c r="W53" s="38">
        <f t="shared" ref="W53:CH53" si="112">EXP(W30/(2*W36)*(1-W52))</f>
        <v>1.975933715245897E-139</v>
      </c>
      <c r="X53" s="38">
        <f t="shared" si="112"/>
        <v>1.150879432609848E-185</v>
      </c>
      <c r="Y53" s="38">
        <f t="shared" si="112"/>
        <v>6.7032788508269068E-232</v>
      </c>
      <c r="Z53" s="38">
        <f t="shared" si="112"/>
        <v>3.9043140470454529E-278</v>
      </c>
      <c r="AA53" s="38">
        <f t="shared" si="112"/>
        <v>0</v>
      </c>
      <c r="AB53" s="38">
        <f t="shared" si="112"/>
        <v>0</v>
      </c>
      <c r="AC53" s="38">
        <f t="shared" si="112"/>
        <v>0</v>
      </c>
      <c r="AD53" s="38">
        <f t="shared" si="112"/>
        <v>2.3797193706175665E-5</v>
      </c>
      <c r="AE53" s="38">
        <f t="shared" si="112"/>
        <v>5.6630642828924667E-10</v>
      </c>
      <c r="AF53" s="38">
        <f t="shared" si="112"/>
        <v>1.3476503771051633E-14</v>
      </c>
      <c r="AG53" s="38">
        <f t="shared" si="112"/>
        <v>3.207029707217237E-19</v>
      </c>
      <c r="AH53" s="38">
        <f t="shared" si="112"/>
        <v>7.6318307164107868E-24</v>
      </c>
      <c r="AI53" s="38">
        <f t="shared" si="112"/>
        <v>1.816161538911689E-28</v>
      </c>
      <c r="AJ53" s="38">
        <f t="shared" si="112"/>
        <v>4.3219547943187556E-33</v>
      </c>
      <c r="AK53" s="38">
        <f t="shared" si="112"/>
        <v>1.0285039542973875E-37</v>
      </c>
      <c r="AL53" s="38">
        <f t="shared" si="112"/>
        <v>2.4475507827982401E-42</v>
      </c>
      <c r="AM53" s="38">
        <f t="shared" si="112"/>
        <v>5.8244840083951183E-47</v>
      </c>
      <c r="AN53" s="38">
        <f t="shared" si="112"/>
        <v>2.3797193706175665E-5</v>
      </c>
      <c r="AO53" s="38">
        <f t="shared" si="112"/>
        <v>6.900382596267906E-5</v>
      </c>
      <c r="AP53" s="38">
        <f t="shared" si="112"/>
        <v>2.0008779422810787E-4</v>
      </c>
      <c r="AQ53" s="38">
        <f t="shared" si="112"/>
        <v>5.8018703804514789E-4</v>
      </c>
      <c r="AR53" s="38">
        <f t="shared" si="112"/>
        <v>1.682346494018749E-3</v>
      </c>
      <c r="AS53" s="38">
        <f t="shared" si="112"/>
        <v>4.8782367415056505E-3</v>
      </c>
      <c r="AT53" s="38">
        <f t="shared" si="112"/>
        <v>1.4145239277866878E-2</v>
      </c>
      <c r="AU53" s="38">
        <f t="shared" si="112"/>
        <v>4.101641737181283E-2</v>
      </c>
      <c r="AV53" s="38">
        <f t="shared" si="112"/>
        <v>0.1189337600425837</v>
      </c>
      <c r="AW53" s="38">
        <f t="shared" si="112"/>
        <v>0.34486774282699112</v>
      </c>
      <c r="AX53" s="38">
        <f t="shared" si="112"/>
        <v>5.8018703804514789E-4</v>
      </c>
      <c r="AY53" s="38">
        <f t="shared" si="112"/>
        <v>6.453610708287128E-4</v>
      </c>
      <c r="AZ53" s="38">
        <f t="shared" si="112"/>
        <v>7.1785628500851343E-4</v>
      </c>
      <c r="BA53" s="38">
        <f t="shared" si="112"/>
        <v>7.9849508936834462E-4</v>
      </c>
      <c r="BB53" s="38">
        <f t="shared" si="112"/>
        <v>8.8819227617098907E-4</v>
      </c>
      <c r="BC53" s="38">
        <f t="shared" si="112"/>
        <v>9.8796539885280294E-4</v>
      </c>
      <c r="BD53" s="38">
        <f t="shared" si="112"/>
        <v>1.0989463154737794E-3</v>
      </c>
      <c r="BE53" s="38">
        <f t="shared" si="112"/>
        <v>1.2223940288756301E-3</v>
      </c>
      <c r="BF53" s="38">
        <f t="shared" si="112"/>
        <v>1.3597089692107401E-3</v>
      </c>
      <c r="BG53" s="38">
        <f t="shared" si="112"/>
        <v>1.5124488808675616E-3</v>
      </c>
      <c r="BH53" s="38">
        <f t="shared" si="112"/>
        <v>1.682346494018749E-3</v>
      </c>
      <c r="BI53" s="38">
        <f t="shared" si="112"/>
        <v>1.4340468293568274E-3</v>
      </c>
      <c r="BJ53" s="38">
        <f t="shared" si="112"/>
        <v>1.4493951637982313E-3</v>
      </c>
      <c r="BK53" s="38">
        <f t="shared" si="112"/>
        <v>1.4649077685865309E-3</v>
      </c>
      <c r="BL53" s="38">
        <f t="shared" si="112"/>
        <v>1.4805864018764623E-3</v>
      </c>
      <c r="BM53" s="38">
        <f t="shared" si="112"/>
        <v>1.4964328406399611E-3</v>
      </c>
      <c r="BN53" s="38">
        <f t="shared" si="112"/>
        <v>1.5124488808675616E-3</v>
      </c>
      <c r="BO53" s="38">
        <f t="shared" si="112"/>
        <v>1.5286363377719444E-3</v>
      </c>
      <c r="BP53" s="38">
        <f t="shared" si="112"/>
        <v>1.5449970459936746E-3</v>
      </c>
      <c r="BQ53" s="38">
        <f t="shared" si="112"/>
        <v>1.5615328598091308E-3</v>
      </c>
      <c r="BR53" s="38">
        <f t="shared" si="112"/>
        <v>1.5782456533406652E-3</v>
      </c>
      <c r="BS53" s="38">
        <f t="shared" si="112"/>
        <v>1.5951373207690061E-3</v>
      </c>
      <c r="BT53" s="38">
        <f t="shared" si="112"/>
        <v>1.6122097765479473E-3</v>
      </c>
      <c r="BU53" s="38">
        <f t="shared" si="112"/>
        <v>1.6294649556213216E-3</v>
      </c>
      <c r="BV53" s="38">
        <f t="shared" si="112"/>
        <v>1.6469048136423042E-3</v>
      </c>
      <c r="BW53" s="38">
        <f t="shared" si="112"/>
        <v>1.6645313271950552E-3</v>
      </c>
      <c r="BX53" s="38">
        <f t="shared" si="112"/>
        <v>1.682346494018749E-3</v>
      </c>
      <c r="BY53" s="38">
        <f t="shared" si="112"/>
        <v>1.7003523332339869E-3</v>
      </c>
      <c r="BZ53" s="38">
        <f t="shared" si="112"/>
        <v>1.7185508855716389E-3</v>
      </c>
      <c r="CA53" s="38">
        <f t="shared" si="112"/>
        <v>1.7369442136041372E-3</v>
      </c>
      <c r="CB53" s="38">
        <f t="shared" si="112"/>
        <v>1.7555344019792351E-3</v>
      </c>
      <c r="CC53" s="38">
        <f t="shared" si="112"/>
        <v>1.7743235576562846E-3</v>
      </c>
      <c r="CD53" s="38">
        <f t="shared" si="112"/>
        <v>1.6469048136423042E-3</v>
      </c>
      <c r="CE53" s="38">
        <f t="shared" si="112"/>
        <v>0.98941052459345757</v>
      </c>
      <c r="CF53" s="38">
        <f t="shared" si="112"/>
        <v>0.89901152125603989</v>
      </c>
      <c r="CG53" s="38">
        <f t="shared" si="112"/>
        <v>0.8082217153510991</v>
      </c>
      <c r="CH53" s="38">
        <f t="shared" si="112"/>
        <v>0.65322234116507305</v>
      </c>
      <c r="CI53" s="38">
        <f t="shared" ref="CI53:DW53" si="113">EXP(CI30/(2*CI36)*(1-CI52))</f>
        <v>0.52794848108209624</v>
      </c>
      <c r="CJ53" s="38">
        <f t="shared" si="113"/>
        <v>0.42669942699717905</v>
      </c>
      <c r="CK53" s="38">
        <f t="shared" si="113"/>
        <v>0.34486774282699112</v>
      </c>
      <c r="CL53" s="38">
        <f t="shared" si="113"/>
        <v>0.1189337600425837</v>
      </c>
      <c r="CM53" s="38">
        <f t="shared" si="113"/>
        <v>4.101641737181283E-2</v>
      </c>
      <c r="CN53" s="38">
        <f t="shared" si="113"/>
        <v>1.4145239277866878E-2</v>
      </c>
      <c r="CO53" s="38">
        <f t="shared" si="113"/>
        <v>4.8782367415056505E-3</v>
      </c>
      <c r="CP53" s="38">
        <f t="shared" si="113"/>
        <v>1.682346494018749E-3</v>
      </c>
      <c r="CQ53" s="38">
        <f t="shared" si="113"/>
        <v>5.8018703804514789E-4</v>
      </c>
      <c r="CR53" s="38">
        <f t="shared" si="113"/>
        <v>2.0008779422810787E-4</v>
      </c>
      <c r="CS53" s="38">
        <f t="shared" si="113"/>
        <v>6.900382596267906E-5</v>
      </c>
      <c r="CT53" s="38">
        <f t="shared" si="113"/>
        <v>2.3797193706175665E-5</v>
      </c>
      <c r="CU53" s="38">
        <f t="shared" si="113"/>
        <v>8.2068844790654708E-6</v>
      </c>
      <c r="CV53" s="38">
        <f t="shared" si="113"/>
        <v>2.8302897259371769E-6</v>
      </c>
      <c r="CW53" s="38">
        <f t="shared" si="113"/>
        <v>9.7607562933037807E-7</v>
      </c>
      <c r="CX53" s="38">
        <f t="shared" si="113"/>
        <v>3.3661699911560186E-7</v>
      </c>
      <c r="CY53" s="38">
        <f t="shared" si="113"/>
        <v>1.1608834468219294E-7</v>
      </c>
      <c r="CZ53" s="38">
        <f t="shared" si="113"/>
        <v>4.0035125399069638E-8</v>
      </c>
      <c r="DA53" s="38">
        <f t="shared" si="113"/>
        <v>1.3806823330172669E-8</v>
      </c>
      <c r="DB53" s="38">
        <f t="shared" si="113"/>
        <v>4.7615279974877003E-9</v>
      </c>
      <c r="DC53" s="38">
        <f t="shared" si="113"/>
        <v>1.642097412901104E-9</v>
      </c>
      <c r="DD53" s="38">
        <f t="shared" si="113"/>
        <v>5.6630642828924667E-10</v>
      </c>
      <c r="DE53" s="38">
        <f t="shared" si="113"/>
        <v>5.8018703804514789E-4</v>
      </c>
      <c r="DF53" s="38">
        <f t="shared" si="113"/>
        <v>5.8018703804514789E-4</v>
      </c>
      <c r="DG53" s="38">
        <f t="shared" si="113"/>
        <v>5.8018703804514789E-4</v>
      </c>
      <c r="DH53" s="38">
        <f t="shared" si="113"/>
        <v>5.8018703804514789E-4</v>
      </c>
      <c r="DI53" s="38">
        <f t="shared" si="113"/>
        <v>5.8018703804514789E-4</v>
      </c>
      <c r="DJ53" s="38">
        <f t="shared" si="113"/>
        <v>5.8018703804514789E-4</v>
      </c>
      <c r="DK53" s="38">
        <f t="shared" si="113"/>
        <v>5.8018703804514789E-4</v>
      </c>
      <c r="DL53" s="38">
        <f t="shared" si="113"/>
        <v>5.8018703804514789E-4</v>
      </c>
      <c r="DM53" s="38">
        <f t="shared" si="113"/>
        <v>5.8018703804514789E-4</v>
      </c>
      <c r="DN53" s="38">
        <f t="shared" si="113"/>
        <v>5.8018703804514789E-4</v>
      </c>
      <c r="DO53" s="38">
        <f t="shared" si="113"/>
        <v>5.8018703804514789E-4</v>
      </c>
      <c r="DP53" s="38">
        <f t="shared" si="113"/>
        <v>5.8018703804514789E-4</v>
      </c>
      <c r="DQ53" s="38">
        <f t="shared" si="113"/>
        <v>5.8018703804514789E-4</v>
      </c>
      <c r="DR53" s="38">
        <f t="shared" si="113"/>
        <v>5.8018703804514789E-4</v>
      </c>
      <c r="DS53" s="38">
        <f t="shared" si="113"/>
        <v>5.8018703804514789E-4</v>
      </c>
      <c r="DT53" s="38">
        <f t="shared" si="113"/>
        <v>5.8018703804514789E-4</v>
      </c>
      <c r="DU53" s="38">
        <f t="shared" si="113"/>
        <v>5.8018703804514789E-4</v>
      </c>
      <c r="DV53" s="38">
        <f t="shared" si="113"/>
        <v>5.8018703804514789E-4</v>
      </c>
      <c r="DW53" s="38">
        <f t="shared" si="113"/>
        <v>5.8018703804514789E-4</v>
      </c>
    </row>
    <row r="54" spans="1:127" ht="37.5" customHeight="1" x14ac:dyDescent="0.2">
      <c r="A54" s="19"/>
      <c r="B54" s="37" t="s">
        <v>109</v>
      </c>
      <c r="C54" s="492"/>
      <c r="D54" s="493"/>
      <c r="E54" s="493"/>
      <c r="F54" s="291"/>
      <c r="G54" s="40">
        <f>IF(G30-G48*G33/G50*G52&lt;=0,2-ERFC((-G30+G48*G33/G50*G52)/(2*SQRT(G36*G48*G33/G50))),ERFC((G30-G48*G33/G50*G52)/(2*SQRT(G36*G48*G33/G50))))</f>
        <v>1.9999999999999694</v>
      </c>
      <c r="I54" s="71">
        <f>J54/2</f>
        <v>0.99999999997778311</v>
      </c>
      <c r="J54" s="48">
        <f>IF(J30-J48*J33/J50*J52&lt;=0,2-ERFC((-J30+J48*J33/J50*J52)/(2*SQRT(J36*J48*J33/J50))),ERFC((J30-J48*J33/J50*J52)/(2*SQRT(J36*J48*J33/J50))))</f>
        <v>1.9999999999555662</v>
      </c>
      <c r="K54" s="48">
        <f t="shared" ref="K54:T54" si="114">IF(K30-K48*K33/K50*K52&lt;=0,2-ERFC((-K30+K48*K33/K50*K52)/(2*SQRT(K36*K48*K33/K50))),ERFC((K30-K48*K33/K50*K52)/(2*SQRT(K36*K48*K33/K50))))</f>
        <v>0</v>
      </c>
      <c r="L54" s="48">
        <f t="shared" si="114"/>
        <v>0</v>
      </c>
      <c r="M54" s="48">
        <f t="shared" si="114"/>
        <v>0</v>
      </c>
      <c r="N54" s="48">
        <f t="shared" si="114"/>
        <v>0</v>
      </c>
      <c r="O54" s="48">
        <f t="shared" si="114"/>
        <v>0</v>
      </c>
      <c r="P54" s="48">
        <f t="shared" si="114"/>
        <v>0</v>
      </c>
      <c r="Q54" s="48">
        <f t="shared" si="114"/>
        <v>0</v>
      </c>
      <c r="R54" s="48">
        <f t="shared" si="114"/>
        <v>0</v>
      </c>
      <c r="S54" s="48">
        <f t="shared" si="114"/>
        <v>0</v>
      </c>
      <c r="T54" s="48">
        <f t="shared" si="114"/>
        <v>0</v>
      </c>
      <c r="U54" s="48">
        <f>IF(U30-U48*U33/U50*U52&lt;=0,2-ERFC((-U30+U48*U33/U50*U52)/(2*SQRT(U36*U48*U33/U50))),ERFC((U30-U48*U33/U50*U52)/(2*SQRT(U36*U48*U33/U50))))</f>
        <v>1.2935209872042869E-34</v>
      </c>
      <c r="V54" s="48">
        <f>IF(V30-V48*V33/V50*V52&lt;=0,2-ERFC((-V30+V48*V33/V50*V52)/(2*SQRT(V36*V48*V33/V50))),ERFC((V30-V48*V33/V50*V52)/(2*SQRT(V36*V48*V33/V50))))</f>
        <v>1.9855874768460494E-229</v>
      </c>
      <c r="W54" s="48">
        <f t="shared" ref="W54:CH54" si="115">IF(W30-W48*W33/W50*W52&lt;=0,2-ERFC((-W30+W48*W33/W50*W52)/(2*SQRT(W36*W48*W33/W50))),ERFC((W30-W48*W33/W50*W52)/(2*SQRT(W36*W48*W33/W50))))</f>
        <v>0</v>
      </c>
      <c r="X54" s="48">
        <f t="shared" si="115"/>
        <v>0</v>
      </c>
      <c r="Y54" s="48">
        <f t="shared" si="115"/>
        <v>0</v>
      </c>
      <c r="Z54" s="48">
        <f t="shared" si="115"/>
        <v>0</v>
      </c>
      <c r="AA54" s="48">
        <f t="shared" si="115"/>
        <v>0</v>
      </c>
      <c r="AB54" s="48">
        <f t="shared" si="115"/>
        <v>0</v>
      </c>
      <c r="AC54" s="48">
        <f t="shared" si="115"/>
        <v>0</v>
      </c>
      <c r="AD54" s="48">
        <f t="shared" si="115"/>
        <v>1.9999999929524857</v>
      </c>
      <c r="AE54" s="48">
        <f t="shared" si="115"/>
        <v>1.9998450593032919</v>
      </c>
      <c r="AF54" s="48">
        <f t="shared" si="115"/>
        <v>1.9243065623165641</v>
      </c>
      <c r="AG54" s="48">
        <f t="shared" si="115"/>
        <v>0.81767618952906962</v>
      </c>
      <c r="AH54" s="48">
        <f t="shared" si="115"/>
        <v>2.5266133894864706E-2</v>
      </c>
      <c r="AI54" s="48">
        <f t="shared" si="115"/>
        <v>2.1948843222317932E-5</v>
      </c>
      <c r="AJ54" s="48">
        <f t="shared" si="115"/>
        <v>4.0820359867176673E-10</v>
      </c>
      <c r="AK54" s="48">
        <f t="shared" si="115"/>
        <v>1.4859017293817891E-16</v>
      </c>
      <c r="AL54" s="48">
        <f t="shared" si="115"/>
        <v>1.019454214760537E-24</v>
      </c>
      <c r="AM54" s="48">
        <f t="shared" si="115"/>
        <v>1.2935209872042869E-34</v>
      </c>
      <c r="AN54" s="48">
        <f t="shared" si="115"/>
        <v>1.9999999929524857</v>
      </c>
      <c r="AO54" s="48">
        <f t="shared" si="115"/>
        <v>1.999999997907592</v>
      </c>
      <c r="AP54" s="48">
        <f t="shared" si="115"/>
        <v>1.9999999994027062</v>
      </c>
      <c r="AQ54" s="48">
        <f t="shared" si="115"/>
        <v>1.999999999836078</v>
      </c>
      <c r="AR54" s="48">
        <f t="shared" si="115"/>
        <v>1.9999999999567513</v>
      </c>
      <c r="AS54" s="48">
        <f t="shared" si="115"/>
        <v>1.9999999999890308</v>
      </c>
      <c r="AT54" s="48">
        <f t="shared" si="115"/>
        <v>1.9999999999973257</v>
      </c>
      <c r="AU54" s="48">
        <f t="shared" si="115"/>
        <v>1.9999999999993732</v>
      </c>
      <c r="AV54" s="48">
        <f t="shared" si="115"/>
        <v>1.9999999999998588</v>
      </c>
      <c r="AW54" s="48">
        <f t="shared" si="115"/>
        <v>1.9999999999999694</v>
      </c>
      <c r="AX54" s="48">
        <f t="shared" si="115"/>
        <v>1.999999999836078</v>
      </c>
      <c r="AY54" s="48">
        <f t="shared" si="115"/>
        <v>1.9999999998562721</v>
      </c>
      <c r="AZ54" s="48">
        <f t="shared" si="115"/>
        <v>1.9999999998740279</v>
      </c>
      <c r="BA54" s="48">
        <f t="shared" si="115"/>
        <v>1.9999999998896338</v>
      </c>
      <c r="BB54" s="48">
        <f t="shared" si="115"/>
        <v>1.9999999999033446</v>
      </c>
      <c r="BC54" s="48">
        <f t="shared" si="115"/>
        <v>1.9999999999153855</v>
      </c>
      <c r="BD54" s="48">
        <f t="shared" si="115"/>
        <v>1.9999999999259555</v>
      </c>
      <c r="BE54" s="48">
        <f t="shared" si="115"/>
        <v>1.9999999999352305</v>
      </c>
      <c r="BF54" s="48">
        <f t="shared" si="115"/>
        <v>1.9999999999433662</v>
      </c>
      <c r="BG54" s="48">
        <f t="shared" si="115"/>
        <v>1.9999999999504996</v>
      </c>
      <c r="BH54" s="48">
        <f t="shared" si="115"/>
        <v>1.9999999999567513</v>
      </c>
      <c r="BI54" s="48">
        <f t="shared" si="115"/>
        <v>1.9999999999470501</v>
      </c>
      <c r="BJ54" s="48">
        <f t="shared" si="115"/>
        <v>1.9999999999477585</v>
      </c>
      <c r="BK54" s="48">
        <f t="shared" si="115"/>
        <v>1.9999999999484572</v>
      </c>
      <c r="BL54" s="48">
        <f t="shared" si="115"/>
        <v>1.9999999999491469</v>
      </c>
      <c r="BM54" s="48">
        <f t="shared" si="115"/>
        <v>1.9999999999498277</v>
      </c>
      <c r="BN54" s="48">
        <f t="shared" si="115"/>
        <v>1.9999999999504996</v>
      </c>
      <c r="BO54" s="48">
        <f t="shared" si="115"/>
        <v>1.9999999999511624</v>
      </c>
      <c r="BP54" s="48">
        <f t="shared" si="115"/>
        <v>1.9999999999518168</v>
      </c>
      <c r="BQ54" s="48">
        <f t="shared" si="115"/>
        <v>1.9999999999524625</v>
      </c>
      <c r="BR54" s="48">
        <f t="shared" si="115"/>
        <v>1.9999999999530997</v>
      </c>
      <c r="BS54" s="48">
        <f t="shared" si="115"/>
        <v>1.9999999999537286</v>
      </c>
      <c r="BT54" s="48">
        <f t="shared" si="115"/>
        <v>1.9999999999543492</v>
      </c>
      <c r="BU54" s="48">
        <f t="shared" si="115"/>
        <v>1.9999999999549618</v>
      </c>
      <c r="BV54" s="48">
        <f t="shared" si="115"/>
        <v>1.9999999999555662</v>
      </c>
      <c r="BW54" s="48">
        <f t="shared" si="115"/>
        <v>1.9999999999561626</v>
      </c>
      <c r="BX54" s="48">
        <f t="shared" si="115"/>
        <v>1.9999999999567513</v>
      </c>
      <c r="BY54" s="48">
        <f t="shared" si="115"/>
        <v>1.9999999999573324</v>
      </c>
      <c r="BZ54" s="48">
        <f t="shared" si="115"/>
        <v>1.9999999999579057</v>
      </c>
      <c r="CA54" s="48">
        <f t="shared" si="115"/>
        <v>1.9999999999584714</v>
      </c>
      <c r="CB54" s="48">
        <f t="shared" si="115"/>
        <v>1.9999999999590297</v>
      </c>
      <c r="CC54" s="48">
        <f t="shared" si="115"/>
        <v>1.9999999999595806</v>
      </c>
      <c r="CD54" s="48">
        <f t="shared" si="115"/>
        <v>1.9999999999555662</v>
      </c>
      <c r="CE54" s="48">
        <f t="shared" si="115"/>
        <v>1.9999999999999936</v>
      </c>
      <c r="CF54" s="48">
        <f t="shared" si="115"/>
        <v>1.9999999999999925</v>
      </c>
      <c r="CG54" s="48">
        <f t="shared" si="115"/>
        <v>1.9999999999999913</v>
      </c>
      <c r="CH54" s="48">
        <f t="shared" si="115"/>
        <v>1.999999999999988</v>
      </c>
      <c r="CI54" s="48">
        <f t="shared" ref="CI54:DW54" si="116">IF(CI30-CI48*CI33/CI50*CI52&lt;=0,2-ERFC((-CI30+CI48*CI33/CI50*CI52)/(2*SQRT(CI36*CI48*CI33/CI50))),ERFC((CI30-CI48*CI33/CI50*CI52)/(2*SQRT(CI36*CI48*CI33/CI50))))</f>
        <v>1.9999999999999836</v>
      </c>
      <c r="CJ54" s="48">
        <f t="shared" si="116"/>
        <v>1.9999999999999776</v>
      </c>
      <c r="CK54" s="48">
        <f t="shared" si="116"/>
        <v>1.9999999999999694</v>
      </c>
      <c r="CL54" s="48">
        <f t="shared" si="116"/>
        <v>1.9999999999998588</v>
      </c>
      <c r="CM54" s="48">
        <f t="shared" si="116"/>
        <v>1.9999999999993732</v>
      </c>
      <c r="CN54" s="48">
        <f t="shared" si="116"/>
        <v>1.9999999999973257</v>
      </c>
      <c r="CO54" s="48">
        <f t="shared" si="116"/>
        <v>1.9999999999890308</v>
      </c>
      <c r="CP54" s="48">
        <f t="shared" si="116"/>
        <v>1.9999999999567513</v>
      </c>
      <c r="CQ54" s="48">
        <f t="shared" si="116"/>
        <v>1.999999999836078</v>
      </c>
      <c r="CR54" s="48">
        <f t="shared" si="116"/>
        <v>1.9999999994027062</v>
      </c>
      <c r="CS54" s="48">
        <f t="shared" si="116"/>
        <v>1.999999997907592</v>
      </c>
      <c r="CT54" s="48">
        <f t="shared" si="116"/>
        <v>1.9999999929524857</v>
      </c>
      <c r="CU54" s="48">
        <f t="shared" si="116"/>
        <v>1.999999977176494</v>
      </c>
      <c r="CV54" s="48">
        <f t="shared" si="116"/>
        <v>1.999999928925563</v>
      </c>
      <c r="CW54" s="48">
        <f t="shared" si="116"/>
        <v>1.9999997871568844</v>
      </c>
      <c r="CX54" s="48">
        <f t="shared" si="116"/>
        <v>1.9999993870088502</v>
      </c>
      <c r="CY54" s="48">
        <f t="shared" si="116"/>
        <v>1.9999983020154148</v>
      </c>
      <c r="CZ54" s="48">
        <f t="shared" si="116"/>
        <v>1.9999954758356771</v>
      </c>
      <c r="DA54" s="48">
        <f t="shared" si="116"/>
        <v>1.9999884038902367</v>
      </c>
      <c r="DB54" s="48">
        <f t="shared" si="116"/>
        <v>1.9999714040561622</v>
      </c>
      <c r="DC54" s="48">
        <f t="shared" si="116"/>
        <v>1.9999321470373108</v>
      </c>
      <c r="DD54" s="48">
        <f t="shared" si="116"/>
        <v>1.9998450593032919</v>
      </c>
      <c r="DE54" s="48">
        <f t="shared" si="116"/>
        <v>1.0427768209973002E-18</v>
      </c>
      <c r="DF54" s="48">
        <f t="shared" si="116"/>
        <v>5.6566362670017497E-6</v>
      </c>
      <c r="DG54" s="48">
        <f t="shared" si="116"/>
        <v>4.8076128021037036E-2</v>
      </c>
      <c r="DH54" s="48">
        <f t="shared" si="116"/>
        <v>1.2703792667735128</v>
      </c>
      <c r="DI54" s="48">
        <f t="shared" si="116"/>
        <v>1.9119280205972131</v>
      </c>
      <c r="DJ54" s="48">
        <f t="shared" si="116"/>
        <v>1.9932693871149811</v>
      </c>
      <c r="DK54" s="48">
        <f t="shared" si="116"/>
        <v>1.9995787452259122</v>
      </c>
      <c r="DL54" s="48">
        <f t="shared" si="116"/>
        <v>1.9999761776893996</v>
      </c>
      <c r="DM54" s="48">
        <f t="shared" si="116"/>
        <v>1.9999999344310502</v>
      </c>
      <c r="DN54" s="48">
        <f t="shared" si="116"/>
        <v>1.999999999836078</v>
      </c>
      <c r="DO54" s="48">
        <f t="shared" si="116"/>
        <v>1.9999999999999136</v>
      </c>
      <c r="DP54" s="48">
        <f t="shared" si="116"/>
        <v>2</v>
      </c>
      <c r="DQ54" s="48">
        <f t="shared" si="116"/>
        <v>2</v>
      </c>
      <c r="DR54" s="48">
        <f t="shared" si="116"/>
        <v>2</v>
      </c>
      <c r="DS54" s="48">
        <f t="shared" si="116"/>
        <v>2</v>
      </c>
      <c r="DT54" s="48">
        <f t="shared" si="116"/>
        <v>2</v>
      </c>
      <c r="DU54" s="48">
        <f t="shared" si="116"/>
        <v>2</v>
      </c>
      <c r="DV54" s="48">
        <f t="shared" si="116"/>
        <v>2</v>
      </c>
      <c r="DW54" s="48">
        <f t="shared" si="116"/>
        <v>2</v>
      </c>
    </row>
    <row r="55" spans="1:127" ht="37.5" customHeight="1" x14ac:dyDescent="0.2">
      <c r="A55" s="19"/>
      <c r="B55" s="37" t="s">
        <v>110</v>
      </c>
      <c r="C55" s="492"/>
      <c r="D55" s="493"/>
      <c r="E55" s="493"/>
      <c r="F55" s="39"/>
      <c r="G55" s="38">
        <f>ERF((G34)/(4*(G37*G30)^0.5))</f>
        <v>8.9020707489366038E-2</v>
      </c>
      <c r="H55" s="41"/>
      <c r="I55" s="71">
        <f>J55</f>
        <v>3.6345156852482588E-2</v>
      </c>
      <c r="J55" s="38">
        <f>ERF((J34)/(4*(J37*J30)^0.5))</f>
        <v>3.6345156852482588E-2</v>
      </c>
      <c r="K55" s="38">
        <f t="shared" ref="K55:T55" si="117">ERF((K34)/(4*(K37*K30)^0.5))</f>
        <v>2.8209420407749727E-3</v>
      </c>
      <c r="L55" s="38">
        <f t="shared" si="117"/>
        <v>1.9947093241847345E-3</v>
      </c>
      <c r="M55" s="38">
        <f t="shared" si="117"/>
        <v>1.6286739086527739E-3</v>
      </c>
      <c r="N55" s="38">
        <f t="shared" si="117"/>
        <v>1.4104732242478817E-3</v>
      </c>
      <c r="O55" s="38">
        <f t="shared" si="117"/>
        <v>1.2615657353576683E-3</v>
      </c>
      <c r="P55" s="38">
        <f t="shared" si="117"/>
        <v>1.1516467650270889E-3</v>
      </c>
      <c r="Q55" s="38">
        <f t="shared" si="117"/>
        <v>1.0662177757878872E-3</v>
      </c>
      <c r="R55" s="38">
        <f t="shared" si="117"/>
        <v>9.9735544127559561E-4</v>
      </c>
      <c r="S55" s="38">
        <f t="shared" si="117"/>
        <v>9.4031575491390488E-4</v>
      </c>
      <c r="T55" s="38">
        <f t="shared" si="117"/>
        <v>8.9206187223015831E-4</v>
      </c>
      <c r="U55" s="38">
        <f>ERF((U34)/(4*(U37*U30)^0.5))</f>
        <v>8.9204347379863245E-3</v>
      </c>
      <c r="V55" s="38">
        <f>ERF((V34)/(4*(V37*V30)^0.5))</f>
        <v>6.3077655990903016E-3</v>
      </c>
      <c r="W55" s="38">
        <f t="shared" ref="W55:CH55" si="118">ERF((W34)/(4*(W37*W30)^0.5))</f>
        <v>5.1502869277362476E-3</v>
      </c>
      <c r="X55" s="38">
        <f t="shared" si="118"/>
        <v>4.4602870597080591E-3</v>
      </c>
      <c r="Y55" s="38">
        <f t="shared" si="118"/>
        <v>3.9894061814816457E-3</v>
      </c>
      <c r="Z55" s="38">
        <f t="shared" si="118"/>
        <v>3.6418154567766483E-3</v>
      </c>
      <c r="AA55" s="38">
        <f t="shared" si="118"/>
        <v>3.3716676219956256E-3</v>
      </c>
      <c r="AB55" s="38">
        <f t="shared" si="118"/>
        <v>3.1539074392224384E-3</v>
      </c>
      <c r="AC55" s="38">
        <f t="shared" si="118"/>
        <v>2.9735333104073999E-3</v>
      </c>
      <c r="AD55" s="38">
        <f t="shared" si="118"/>
        <v>2.8203603304328015E-2</v>
      </c>
      <c r="AE55" s="38">
        <f t="shared" si="118"/>
        <v>1.9945036390476088E-2</v>
      </c>
      <c r="AF55" s="38">
        <f t="shared" si="118"/>
        <v>1.6285619443116406E-2</v>
      </c>
      <c r="AG55" s="38">
        <f t="shared" si="118"/>
        <v>1.410400500127445E-2</v>
      </c>
      <c r="AH55" s="38">
        <f t="shared" si="118"/>
        <v>1.2615136977203435E-2</v>
      </c>
      <c r="AI55" s="38">
        <f t="shared" si="118"/>
        <v>1.1516071784052565E-2</v>
      </c>
      <c r="AJ55" s="38">
        <f t="shared" si="118"/>
        <v>1.0661863612832372E-2</v>
      </c>
      <c r="AK55" s="38">
        <f t="shared" si="118"/>
        <v>9.9732972880759441E-3</v>
      </c>
      <c r="AL55" s="38">
        <f t="shared" si="118"/>
        <v>9.4029420645961714E-3</v>
      </c>
      <c r="AM55" s="38">
        <f t="shared" si="118"/>
        <v>8.9204347379863245E-3</v>
      </c>
      <c r="AN55" s="38">
        <f t="shared" si="118"/>
        <v>2.8203603304328015E-2</v>
      </c>
      <c r="AO55" s="38">
        <f t="shared" si="118"/>
        <v>2.9728520174748828E-2</v>
      </c>
      <c r="AP55" s="38">
        <f t="shared" si="118"/>
        <v>3.1530945127879552E-2</v>
      </c>
      <c r="AQ55" s="38">
        <f t="shared" si="118"/>
        <v>3.3706744499615533E-2</v>
      </c>
      <c r="AR55" s="38">
        <f t="shared" si="118"/>
        <v>3.6405639733927311E-2</v>
      </c>
      <c r="AS55" s="38">
        <f t="shared" si="118"/>
        <v>3.9877611676744924E-2</v>
      </c>
      <c r="AT55" s="38">
        <f t="shared" si="118"/>
        <v>4.4579883006436401E-2</v>
      </c>
      <c r="AU55" s="38">
        <f t="shared" si="118"/>
        <v>5.1467483149355737E-2</v>
      </c>
      <c r="AV55" s="38">
        <f t="shared" si="118"/>
        <v>6.3012668028519375E-2</v>
      </c>
      <c r="AW55" s="38">
        <f t="shared" si="118"/>
        <v>8.9020707489366038E-2</v>
      </c>
      <c r="AX55" s="38">
        <f t="shared" si="118"/>
        <v>3.3706744499615533E-2</v>
      </c>
      <c r="AY55" s="38">
        <f t="shared" si="118"/>
        <v>3.39499712542135E-2</v>
      </c>
      <c r="AZ55" s="38">
        <f t="shared" si="118"/>
        <v>3.4198540506311083E-2</v>
      </c>
      <c r="BA55" s="38">
        <f t="shared" si="118"/>
        <v>3.445265074495963E-2</v>
      </c>
      <c r="BB55" s="38">
        <f t="shared" si="118"/>
        <v>3.4712510939261997E-2</v>
      </c>
      <c r="BC55" s="38">
        <f t="shared" si="118"/>
        <v>3.4978341260710512E-2</v>
      </c>
      <c r="BD55" s="38">
        <f t="shared" si="118"/>
        <v>3.5250373867322833E-2</v>
      </c>
      <c r="BE55" s="38">
        <f t="shared" si="118"/>
        <v>3.552885375592324E-2</v>
      </c>
      <c r="BF55" s="38">
        <f t="shared" si="118"/>
        <v>3.5814039689680263E-2</v>
      </c>
      <c r="BG55" s="38">
        <f t="shared" si="118"/>
        <v>3.6106205208882532E-2</v>
      </c>
      <c r="BH55" s="38">
        <f t="shared" si="118"/>
        <v>3.6405639733927311E-2</v>
      </c>
      <c r="BI55" s="38">
        <f t="shared" si="118"/>
        <v>3.5959232298114707E-2</v>
      </c>
      <c r="BJ55" s="38">
        <f t="shared" si="118"/>
        <v>3.5988483297294004E-2</v>
      </c>
      <c r="BK55" s="38">
        <f t="shared" si="118"/>
        <v>3.601780579537172E-2</v>
      </c>
      <c r="BL55" s="38">
        <f t="shared" si="118"/>
        <v>3.6047200084100617E-2</v>
      </c>
      <c r="BM55" s="38">
        <f t="shared" si="118"/>
        <v>3.6076666456902905E-2</v>
      </c>
      <c r="BN55" s="38">
        <f t="shared" si="118"/>
        <v>3.6106205208882532E-2</v>
      </c>
      <c r="BO55" s="38">
        <f t="shared" si="118"/>
        <v>3.6135816636837556E-2</v>
      </c>
      <c r="BP55" s="38">
        <f t="shared" si="118"/>
        <v>3.6165501039272754E-2</v>
      </c>
      <c r="BQ55" s="38">
        <f t="shared" si="118"/>
        <v>3.6195258716412146E-2</v>
      </c>
      <c r="BR55" s="38">
        <f t="shared" si="118"/>
        <v>3.6225089970211871E-2</v>
      </c>
      <c r="BS55" s="38">
        <f t="shared" si="118"/>
        <v>3.6254995104372988E-2</v>
      </c>
      <c r="BT55" s="38">
        <f t="shared" si="118"/>
        <v>3.6284974424354431E-2</v>
      </c>
      <c r="BU55" s="38">
        <f t="shared" si="118"/>
        <v>3.6315028237386242E-2</v>
      </c>
      <c r="BV55" s="38">
        <f t="shared" si="118"/>
        <v>3.6345156852482588E-2</v>
      </c>
      <c r="BW55" s="38">
        <f t="shared" si="118"/>
        <v>3.6375360580455332E-2</v>
      </c>
      <c r="BX55" s="38">
        <f t="shared" si="118"/>
        <v>3.6405639733927311E-2</v>
      </c>
      <c r="BY55" s="38">
        <f t="shared" si="118"/>
        <v>3.6435994627346084E-2</v>
      </c>
      <c r="BZ55" s="38">
        <f t="shared" si="118"/>
        <v>3.6466425576997502E-2</v>
      </c>
      <c r="CA55" s="38">
        <f t="shared" si="118"/>
        <v>3.6496932901019678E-2</v>
      </c>
      <c r="CB55" s="38">
        <f t="shared" si="118"/>
        <v>3.6527516919416858E-2</v>
      </c>
      <c r="CC55" s="38">
        <f t="shared" si="118"/>
        <v>3.6558177954073567E-2</v>
      </c>
      <c r="CD55" s="38">
        <f t="shared" si="118"/>
        <v>3.6345156852482588E-2</v>
      </c>
      <c r="CE55" s="38">
        <f t="shared" si="118"/>
        <v>0.73644752271702729</v>
      </c>
      <c r="CF55" s="38">
        <f t="shared" si="118"/>
        <v>0.27632639016823701</v>
      </c>
      <c r="CG55" s="38">
        <f t="shared" si="118"/>
        <v>0.1974126513658474</v>
      </c>
      <c r="CH55" s="38">
        <f t="shared" si="118"/>
        <v>0.1403162048013338</v>
      </c>
      <c r="CI55" s="38">
        <f t="shared" ref="CI55:DW55" si="119">ERF((CI34)/(4*(CI37*CI30)^0.5))</f>
        <v>0.1147660855267984</v>
      </c>
      <c r="CJ55" s="38">
        <f t="shared" si="119"/>
        <v>9.9476449660225785E-2</v>
      </c>
      <c r="CK55" s="38">
        <f t="shared" si="119"/>
        <v>8.9020707489366038E-2</v>
      </c>
      <c r="CL55" s="38">
        <f t="shared" si="119"/>
        <v>6.3012668028519375E-2</v>
      </c>
      <c r="CM55" s="38">
        <f t="shared" si="119"/>
        <v>5.1467483149355737E-2</v>
      </c>
      <c r="CN55" s="38">
        <f t="shared" si="119"/>
        <v>4.4579883006436401E-2</v>
      </c>
      <c r="CO55" s="38">
        <f t="shared" si="119"/>
        <v>3.9877611676744924E-2</v>
      </c>
      <c r="CP55" s="38">
        <f t="shared" si="119"/>
        <v>3.6405639733927311E-2</v>
      </c>
      <c r="CQ55" s="38">
        <f t="shared" si="119"/>
        <v>3.3706744499615533E-2</v>
      </c>
      <c r="CR55" s="38">
        <f t="shared" si="119"/>
        <v>3.1530945127879552E-2</v>
      </c>
      <c r="CS55" s="38">
        <f t="shared" si="119"/>
        <v>2.9728520174748828E-2</v>
      </c>
      <c r="CT55" s="38">
        <f t="shared" si="119"/>
        <v>2.8203603304328015E-2</v>
      </c>
      <c r="CU55" s="38">
        <f t="shared" si="119"/>
        <v>2.6891589857170595E-2</v>
      </c>
      <c r="CV55" s="38">
        <f t="shared" si="119"/>
        <v>2.5747143400456123E-2</v>
      </c>
      <c r="CW55" s="38">
        <f t="shared" si="119"/>
        <v>2.4737385544881245E-2</v>
      </c>
      <c r="CX55" s="38">
        <f t="shared" si="119"/>
        <v>2.3837814003919461E-2</v>
      </c>
      <c r="CY55" s="38">
        <f t="shared" si="119"/>
        <v>2.3029744678024339E-2</v>
      </c>
      <c r="CZ55" s="38">
        <f t="shared" si="119"/>
        <v>2.2298647944327364E-2</v>
      </c>
      <c r="DA55" s="38">
        <f t="shared" si="119"/>
        <v>2.163303174336129E-2</v>
      </c>
      <c r="DB55" s="38">
        <f t="shared" si="119"/>
        <v>2.1023671026752257E-2</v>
      </c>
      <c r="DC55" s="38">
        <f t="shared" si="119"/>
        <v>2.0463063389618792E-2</v>
      </c>
      <c r="DD55" s="38">
        <f t="shared" si="119"/>
        <v>1.9945036390476088E-2</v>
      </c>
      <c r="DE55" s="38">
        <f t="shared" si="119"/>
        <v>3.3706744499615533E-2</v>
      </c>
      <c r="DF55" s="38">
        <f t="shared" si="119"/>
        <v>3.3706744499615533E-2</v>
      </c>
      <c r="DG55" s="38">
        <f t="shared" si="119"/>
        <v>3.3706744499615533E-2</v>
      </c>
      <c r="DH55" s="38">
        <f t="shared" si="119"/>
        <v>3.3706744499615533E-2</v>
      </c>
      <c r="DI55" s="38">
        <f t="shared" si="119"/>
        <v>3.3706744499615533E-2</v>
      </c>
      <c r="DJ55" s="38">
        <f t="shared" si="119"/>
        <v>3.3706744499615533E-2</v>
      </c>
      <c r="DK55" s="38">
        <f t="shared" si="119"/>
        <v>3.3706744499615533E-2</v>
      </c>
      <c r="DL55" s="38">
        <f t="shared" si="119"/>
        <v>3.3706744499615533E-2</v>
      </c>
      <c r="DM55" s="38">
        <f t="shared" si="119"/>
        <v>3.3706744499615533E-2</v>
      </c>
      <c r="DN55" s="38">
        <f t="shared" si="119"/>
        <v>3.3706744499615533E-2</v>
      </c>
      <c r="DO55" s="38">
        <f t="shared" si="119"/>
        <v>3.3706744499615533E-2</v>
      </c>
      <c r="DP55" s="38">
        <f t="shared" si="119"/>
        <v>3.3706744499615533E-2</v>
      </c>
      <c r="DQ55" s="38">
        <f t="shared" si="119"/>
        <v>3.3706744499615533E-2</v>
      </c>
      <c r="DR55" s="38">
        <f t="shared" si="119"/>
        <v>3.3706744499615533E-2</v>
      </c>
      <c r="DS55" s="38">
        <f t="shared" si="119"/>
        <v>3.3706744499615533E-2</v>
      </c>
      <c r="DT55" s="38">
        <f t="shared" si="119"/>
        <v>3.3706744499615533E-2</v>
      </c>
      <c r="DU55" s="38">
        <f t="shared" si="119"/>
        <v>3.3706744499615533E-2</v>
      </c>
      <c r="DV55" s="38">
        <f t="shared" si="119"/>
        <v>3.3706744499615533E-2</v>
      </c>
      <c r="DW55" s="38">
        <f t="shared" si="119"/>
        <v>3.3706744499615533E-2</v>
      </c>
    </row>
    <row r="56" spans="1:127" ht="37.5" customHeight="1" x14ac:dyDescent="0.2">
      <c r="B56" s="37" t="s">
        <v>111</v>
      </c>
      <c r="C56" s="492"/>
      <c r="D56" s="493"/>
      <c r="E56" s="493"/>
      <c r="F56" s="39"/>
      <c r="G56" s="38">
        <f>ERF((G35)/(2*(G38*G30)^0.5))</f>
        <v>8.9020707489366038E-2</v>
      </c>
      <c r="J56" s="38">
        <f>ERF((J35)/(2*(J38*J30)^0.5))</f>
        <v>3.6345156852482588E-2</v>
      </c>
      <c r="K56" s="38">
        <f t="shared" ref="K56:T56" si="120">ERF((K35)/(2*(K38*K30)^0.5))</f>
        <v>2.8209420407749727E-3</v>
      </c>
      <c r="L56" s="38">
        <f t="shared" si="120"/>
        <v>1.9947093241847345E-3</v>
      </c>
      <c r="M56" s="38">
        <f t="shared" si="120"/>
        <v>1.6286739086527739E-3</v>
      </c>
      <c r="N56" s="38">
        <f t="shared" si="120"/>
        <v>1.4104732242478817E-3</v>
      </c>
      <c r="O56" s="38">
        <f t="shared" si="120"/>
        <v>1.2615657353576683E-3</v>
      </c>
      <c r="P56" s="38">
        <f t="shared" si="120"/>
        <v>1.1516467650270889E-3</v>
      </c>
      <c r="Q56" s="38">
        <f t="shared" si="120"/>
        <v>1.0662177757878872E-3</v>
      </c>
      <c r="R56" s="38">
        <f t="shared" si="120"/>
        <v>9.9735544127559561E-4</v>
      </c>
      <c r="S56" s="38">
        <f t="shared" si="120"/>
        <v>9.4031575491390488E-4</v>
      </c>
      <c r="T56" s="38">
        <f t="shared" si="120"/>
        <v>8.9206187223015831E-4</v>
      </c>
      <c r="U56" s="38">
        <f>ERF((U35)/(2*(U38*U30)^0.5))</f>
        <v>8.9204347379863245E-3</v>
      </c>
      <c r="V56" s="38">
        <f>ERF((V35)/(2*(V38*V30)^0.5))</f>
        <v>6.3077655990903016E-3</v>
      </c>
      <c r="W56" s="38">
        <f t="shared" ref="W56:CH56" si="121">ERF((W35)/(2*(W38*W30)^0.5))</f>
        <v>5.1502869277362476E-3</v>
      </c>
      <c r="X56" s="38">
        <f t="shared" si="121"/>
        <v>4.4602870597080591E-3</v>
      </c>
      <c r="Y56" s="38">
        <f t="shared" si="121"/>
        <v>3.9894061814816457E-3</v>
      </c>
      <c r="Z56" s="38">
        <f t="shared" si="121"/>
        <v>3.6418154567766483E-3</v>
      </c>
      <c r="AA56" s="38">
        <f t="shared" si="121"/>
        <v>3.3716676219956256E-3</v>
      </c>
      <c r="AB56" s="38">
        <f t="shared" si="121"/>
        <v>3.1539074392224384E-3</v>
      </c>
      <c r="AC56" s="38">
        <f t="shared" si="121"/>
        <v>2.9735333104073999E-3</v>
      </c>
      <c r="AD56" s="38">
        <f t="shared" si="121"/>
        <v>2.8203603304328015E-2</v>
      </c>
      <c r="AE56" s="38">
        <f t="shared" si="121"/>
        <v>1.9945036390476088E-2</v>
      </c>
      <c r="AF56" s="38">
        <f t="shared" si="121"/>
        <v>1.6285619443116406E-2</v>
      </c>
      <c r="AG56" s="38">
        <f t="shared" si="121"/>
        <v>1.410400500127445E-2</v>
      </c>
      <c r="AH56" s="38">
        <f t="shared" si="121"/>
        <v>1.2615136977203435E-2</v>
      </c>
      <c r="AI56" s="38">
        <f t="shared" si="121"/>
        <v>1.1516071784052565E-2</v>
      </c>
      <c r="AJ56" s="38">
        <f t="shared" si="121"/>
        <v>1.0661863612832372E-2</v>
      </c>
      <c r="AK56" s="38">
        <f t="shared" si="121"/>
        <v>9.9732972880759441E-3</v>
      </c>
      <c r="AL56" s="38">
        <f t="shared" si="121"/>
        <v>9.4029420645961714E-3</v>
      </c>
      <c r="AM56" s="38">
        <f t="shared" si="121"/>
        <v>8.9204347379863245E-3</v>
      </c>
      <c r="AN56" s="38">
        <f t="shared" si="121"/>
        <v>2.8203603304328015E-2</v>
      </c>
      <c r="AO56" s="38">
        <f t="shared" si="121"/>
        <v>2.9728520174748828E-2</v>
      </c>
      <c r="AP56" s="38">
        <f t="shared" si="121"/>
        <v>3.1530945127879552E-2</v>
      </c>
      <c r="AQ56" s="38">
        <f t="shared" si="121"/>
        <v>3.3706744499615533E-2</v>
      </c>
      <c r="AR56" s="38">
        <f t="shared" si="121"/>
        <v>3.6405639733927311E-2</v>
      </c>
      <c r="AS56" s="38">
        <f t="shared" si="121"/>
        <v>3.9877611676744924E-2</v>
      </c>
      <c r="AT56" s="38">
        <f t="shared" si="121"/>
        <v>4.4579883006436401E-2</v>
      </c>
      <c r="AU56" s="38">
        <f t="shared" si="121"/>
        <v>5.1467483149355737E-2</v>
      </c>
      <c r="AV56" s="38">
        <f t="shared" si="121"/>
        <v>6.3012668028519375E-2</v>
      </c>
      <c r="AW56" s="38">
        <f t="shared" si="121"/>
        <v>8.9020707489366038E-2</v>
      </c>
      <c r="AX56" s="38">
        <f t="shared" si="121"/>
        <v>3.3706744499615533E-2</v>
      </c>
      <c r="AY56" s="38">
        <f t="shared" si="121"/>
        <v>3.39499712542135E-2</v>
      </c>
      <c r="AZ56" s="38">
        <f t="shared" si="121"/>
        <v>3.4198540506311083E-2</v>
      </c>
      <c r="BA56" s="38">
        <f t="shared" si="121"/>
        <v>3.445265074495963E-2</v>
      </c>
      <c r="BB56" s="38">
        <f t="shared" si="121"/>
        <v>3.4712510939261997E-2</v>
      </c>
      <c r="BC56" s="38">
        <f t="shared" si="121"/>
        <v>3.4978341260710512E-2</v>
      </c>
      <c r="BD56" s="38">
        <f t="shared" si="121"/>
        <v>3.5250373867322833E-2</v>
      </c>
      <c r="BE56" s="38">
        <f t="shared" si="121"/>
        <v>3.552885375592324E-2</v>
      </c>
      <c r="BF56" s="38">
        <f t="shared" si="121"/>
        <v>3.5814039689680263E-2</v>
      </c>
      <c r="BG56" s="38">
        <f t="shared" si="121"/>
        <v>3.6106205208882532E-2</v>
      </c>
      <c r="BH56" s="38">
        <f t="shared" si="121"/>
        <v>3.6405639733927311E-2</v>
      </c>
      <c r="BI56" s="38">
        <f t="shared" si="121"/>
        <v>3.5959232298114707E-2</v>
      </c>
      <c r="BJ56" s="38">
        <f t="shared" si="121"/>
        <v>3.5988483297294004E-2</v>
      </c>
      <c r="BK56" s="38">
        <f t="shared" si="121"/>
        <v>3.601780579537172E-2</v>
      </c>
      <c r="BL56" s="38">
        <f t="shared" si="121"/>
        <v>3.6047200084100617E-2</v>
      </c>
      <c r="BM56" s="38">
        <f t="shared" si="121"/>
        <v>3.6076666456902905E-2</v>
      </c>
      <c r="BN56" s="38">
        <f t="shared" si="121"/>
        <v>3.6106205208882532E-2</v>
      </c>
      <c r="BO56" s="38">
        <f t="shared" si="121"/>
        <v>3.6135816636837556E-2</v>
      </c>
      <c r="BP56" s="38">
        <f t="shared" si="121"/>
        <v>3.6165501039272754E-2</v>
      </c>
      <c r="BQ56" s="38">
        <f t="shared" si="121"/>
        <v>3.6195258716412146E-2</v>
      </c>
      <c r="BR56" s="38">
        <f t="shared" si="121"/>
        <v>3.6225089970211871E-2</v>
      </c>
      <c r="BS56" s="38">
        <f t="shared" si="121"/>
        <v>3.6254995104372988E-2</v>
      </c>
      <c r="BT56" s="38">
        <f t="shared" si="121"/>
        <v>3.6284974424354431E-2</v>
      </c>
      <c r="BU56" s="38">
        <f t="shared" si="121"/>
        <v>3.6315028237386242E-2</v>
      </c>
      <c r="BV56" s="38">
        <f t="shared" si="121"/>
        <v>3.6345156852482588E-2</v>
      </c>
      <c r="BW56" s="38">
        <f t="shared" si="121"/>
        <v>3.6375360580455332E-2</v>
      </c>
      <c r="BX56" s="38">
        <f t="shared" si="121"/>
        <v>3.6405639733927311E-2</v>
      </c>
      <c r="BY56" s="38">
        <f t="shared" si="121"/>
        <v>3.6435994627346084E-2</v>
      </c>
      <c r="BZ56" s="38">
        <f t="shared" si="121"/>
        <v>3.6466425576997502E-2</v>
      </c>
      <c r="CA56" s="38">
        <f t="shared" si="121"/>
        <v>3.6496932901019678E-2</v>
      </c>
      <c r="CB56" s="38">
        <f t="shared" si="121"/>
        <v>3.6527516919416858E-2</v>
      </c>
      <c r="CC56" s="38">
        <f t="shared" si="121"/>
        <v>3.6558177954073567E-2</v>
      </c>
      <c r="CD56" s="38">
        <f t="shared" si="121"/>
        <v>3.6345156852482588E-2</v>
      </c>
      <c r="CE56" s="38">
        <f t="shared" si="121"/>
        <v>0.73644752271702729</v>
      </c>
      <c r="CF56" s="38">
        <f t="shared" si="121"/>
        <v>0.27632639016823701</v>
      </c>
      <c r="CG56" s="38">
        <f t="shared" si="121"/>
        <v>0.1974126513658474</v>
      </c>
      <c r="CH56" s="38">
        <f t="shared" si="121"/>
        <v>0.1403162048013338</v>
      </c>
      <c r="CI56" s="38">
        <f t="shared" ref="CI56:DW56" si="122">ERF((CI35)/(2*(CI38*CI30)^0.5))</f>
        <v>0.1147660855267984</v>
      </c>
      <c r="CJ56" s="38">
        <f t="shared" si="122"/>
        <v>9.9476449660225785E-2</v>
      </c>
      <c r="CK56" s="38">
        <f t="shared" si="122"/>
        <v>8.9020707489366038E-2</v>
      </c>
      <c r="CL56" s="38">
        <f t="shared" si="122"/>
        <v>6.3012668028519375E-2</v>
      </c>
      <c r="CM56" s="38">
        <f t="shared" si="122"/>
        <v>5.1467483149355737E-2</v>
      </c>
      <c r="CN56" s="38">
        <f t="shared" si="122"/>
        <v>4.4579883006436401E-2</v>
      </c>
      <c r="CO56" s="38">
        <f t="shared" si="122"/>
        <v>3.9877611676744924E-2</v>
      </c>
      <c r="CP56" s="38">
        <f t="shared" si="122"/>
        <v>3.6405639733927311E-2</v>
      </c>
      <c r="CQ56" s="38">
        <f t="shared" si="122"/>
        <v>3.3706744499615533E-2</v>
      </c>
      <c r="CR56" s="38">
        <f t="shared" si="122"/>
        <v>3.1530945127879552E-2</v>
      </c>
      <c r="CS56" s="38">
        <f t="shared" si="122"/>
        <v>2.9728520174748828E-2</v>
      </c>
      <c r="CT56" s="38">
        <f t="shared" si="122"/>
        <v>2.8203603304328015E-2</v>
      </c>
      <c r="CU56" s="38">
        <f t="shared" si="122"/>
        <v>2.6891589857170595E-2</v>
      </c>
      <c r="CV56" s="38">
        <f t="shared" si="122"/>
        <v>2.5747143400456123E-2</v>
      </c>
      <c r="CW56" s="38">
        <f t="shared" si="122"/>
        <v>2.4737385544881245E-2</v>
      </c>
      <c r="CX56" s="38">
        <f t="shared" si="122"/>
        <v>2.3837814003919461E-2</v>
      </c>
      <c r="CY56" s="38">
        <f t="shared" si="122"/>
        <v>2.3029744678024339E-2</v>
      </c>
      <c r="CZ56" s="38">
        <f t="shared" si="122"/>
        <v>2.2298647944327364E-2</v>
      </c>
      <c r="DA56" s="38">
        <f t="shared" si="122"/>
        <v>2.163303174336129E-2</v>
      </c>
      <c r="DB56" s="38">
        <f t="shared" si="122"/>
        <v>2.1023671026752257E-2</v>
      </c>
      <c r="DC56" s="38">
        <f t="shared" si="122"/>
        <v>2.0463063389618792E-2</v>
      </c>
      <c r="DD56" s="38">
        <f t="shared" si="122"/>
        <v>1.9945036390476088E-2</v>
      </c>
      <c r="DE56" s="38">
        <f t="shared" si="122"/>
        <v>3.3706744499615533E-2</v>
      </c>
      <c r="DF56" s="38">
        <f t="shared" si="122"/>
        <v>3.3706744499615533E-2</v>
      </c>
      <c r="DG56" s="38">
        <f t="shared" si="122"/>
        <v>3.3706744499615533E-2</v>
      </c>
      <c r="DH56" s="38">
        <f t="shared" si="122"/>
        <v>3.3706744499615533E-2</v>
      </c>
      <c r="DI56" s="38">
        <f t="shared" si="122"/>
        <v>3.3706744499615533E-2</v>
      </c>
      <c r="DJ56" s="38">
        <f t="shared" si="122"/>
        <v>3.3706744499615533E-2</v>
      </c>
      <c r="DK56" s="38">
        <f t="shared" si="122"/>
        <v>3.3706744499615533E-2</v>
      </c>
      <c r="DL56" s="38">
        <f t="shared" si="122"/>
        <v>3.3706744499615533E-2</v>
      </c>
      <c r="DM56" s="38">
        <f t="shared" si="122"/>
        <v>3.3706744499615533E-2</v>
      </c>
      <c r="DN56" s="38">
        <f t="shared" si="122"/>
        <v>3.3706744499615533E-2</v>
      </c>
      <c r="DO56" s="38">
        <f t="shared" si="122"/>
        <v>3.3706744499615533E-2</v>
      </c>
      <c r="DP56" s="38">
        <f t="shared" si="122"/>
        <v>3.3706744499615533E-2</v>
      </c>
      <c r="DQ56" s="38">
        <f t="shared" si="122"/>
        <v>3.3706744499615533E-2</v>
      </c>
      <c r="DR56" s="38">
        <f t="shared" si="122"/>
        <v>3.3706744499615533E-2</v>
      </c>
      <c r="DS56" s="38">
        <f t="shared" si="122"/>
        <v>3.3706744499615533E-2</v>
      </c>
      <c r="DT56" s="38">
        <f t="shared" si="122"/>
        <v>3.3706744499615533E-2</v>
      </c>
      <c r="DU56" s="38">
        <f t="shared" si="122"/>
        <v>3.3706744499615533E-2</v>
      </c>
      <c r="DV56" s="38">
        <f t="shared" si="122"/>
        <v>3.3706744499615533E-2</v>
      </c>
      <c r="DW56" s="38">
        <f t="shared" si="122"/>
        <v>3.3706744499615533E-2</v>
      </c>
    </row>
  </sheetData>
  <mergeCells count="32">
    <mergeCell ref="C55:E55"/>
    <mergeCell ref="C56:E56"/>
    <mergeCell ref="C49:E49"/>
    <mergeCell ref="C50:E50"/>
    <mergeCell ref="C51:E51"/>
    <mergeCell ref="C52:E52"/>
    <mergeCell ref="C53:E53"/>
    <mergeCell ref="C54:E54"/>
    <mergeCell ref="C48:E48"/>
    <mergeCell ref="C37:E37"/>
    <mergeCell ref="C38:E38"/>
    <mergeCell ref="C39:E39"/>
    <mergeCell ref="C40:E40"/>
    <mergeCell ref="C41:E41"/>
    <mergeCell ref="C42:E42"/>
    <mergeCell ref="C43:E43"/>
    <mergeCell ref="C44:E44"/>
    <mergeCell ref="C45:E45"/>
    <mergeCell ref="C46:E46"/>
    <mergeCell ref="C47:E47"/>
    <mergeCell ref="C36:E36"/>
    <mergeCell ref="E23:F23"/>
    <mergeCell ref="C26:E26"/>
    <mergeCell ref="C27:E27"/>
    <mergeCell ref="C28:E28"/>
    <mergeCell ref="C29:E29"/>
    <mergeCell ref="C30:E30"/>
    <mergeCell ref="C31:E31"/>
    <mergeCell ref="C32:E32"/>
    <mergeCell ref="C33:E33"/>
    <mergeCell ref="C34:E34"/>
    <mergeCell ref="C35:E35"/>
  </mergeCells>
  <phoneticPr fontId="2"/>
  <conditionalFormatting sqref="G29">
    <cfRule type="expression" dxfId="284" priority="15">
      <formula>$A$29&gt;0</formula>
    </cfRule>
  </conditionalFormatting>
  <conditionalFormatting sqref="G30">
    <cfRule type="expression" dxfId="283" priority="14">
      <formula>A30&gt;0</formula>
    </cfRule>
  </conditionalFormatting>
  <conditionalFormatting sqref="G42">
    <cfRule type="expression" dxfId="282" priority="13">
      <formula>$A42&gt;0</formula>
    </cfRule>
  </conditionalFormatting>
  <conditionalFormatting sqref="G44">
    <cfRule type="expression" dxfId="281" priority="12">
      <formula>$A$44&gt;0</formula>
    </cfRule>
  </conditionalFormatting>
  <conditionalFormatting sqref="G45">
    <cfRule type="expression" dxfId="280" priority="11">
      <formula>$A$45&gt;0</formula>
    </cfRule>
  </conditionalFormatting>
  <conditionalFormatting sqref="G46">
    <cfRule type="expression" dxfId="279" priority="10">
      <formula>$A$46&gt;0</formula>
    </cfRule>
  </conditionalFormatting>
  <conditionalFormatting sqref="G34">
    <cfRule type="expression" dxfId="278" priority="9">
      <formula>$A$34&gt;0</formula>
    </cfRule>
  </conditionalFormatting>
  <conditionalFormatting sqref="H36 G35:G38">
    <cfRule type="expression" dxfId="277" priority="8">
      <formula>$A$35&gt;0</formula>
    </cfRule>
  </conditionalFormatting>
  <conditionalFormatting sqref="G33">
    <cfRule type="expression" dxfId="276" priority="7">
      <formula>$A$33&gt;0</formula>
    </cfRule>
  </conditionalFormatting>
  <conditionalFormatting sqref="G40:G41">
    <cfRule type="expression" dxfId="275" priority="6">
      <formula>$A$40&gt;0</formula>
    </cfRule>
  </conditionalFormatting>
  <conditionalFormatting sqref="G41">
    <cfRule type="expression" dxfId="274" priority="5">
      <formula>$A$41&gt;0</formula>
    </cfRule>
  </conditionalFormatting>
  <conditionalFormatting sqref="G39">
    <cfRule type="expression" dxfId="273" priority="4">
      <formula>$A$39&gt;0</formula>
    </cfRule>
  </conditionalFormatting>
  <conditionalFormatting sqref="G51">
    <cfRule type="expression" dxfId="272" priority="3">
      <formula>$A$51&gt;0</formula>
    </cfRule>
  </conditionalFormatting>
  <conditionalFormatting sqref="G43">
    <cfRule type="expression" dxfId="271" priority="2">
      <formula>$A$40&gt;0</formula>
    </cfRule>
  </conditionalFormatting>
  <conditionalFormatting sqref="G43">
    <cfRule type="expression" dxfId="270" priority="1">
      <formula>$A$41&gt;0</formula>
    </cfRule>
  </conditionalFormatting>
  <pageMargins left="0.7" right="0.7" top="0.75" bottom="0.75" header="0.3" footer="0.3"/>
  <pageSetup paperSize="9" orientation="portrait" horizontalDpi="300" verticalDpi="300" r:id="rId1"/>
  <drawing r:id="rId2"/>
  <legacyDrawing r:id="rId3"/>
  <oleObjects>
    <mc:AlternateContent xmlns:mc="http://schemas.openxmlformats.org/markup-compatibility/2006">
      <mc:Choice Requires="x14">
        <oleObject progId="Equation.3" shapeId="23553" r:id="rId4">
          <objectPr defaultSize="0" autoPict="0" r:id="rId5">
            <anchor moveWithCells="1" sizeWithCells="1">
              <from>
                <xdr:col>2</xdr:col>
                <xdr:colOff>107950</xdr:colOff>
                <xdr:row>52</xdr:row>
                <xdr:rowOff>57150</xdr:rowOff>
              </from>
              <to>
                <xdr:col>4</xdr:col>
                <xdr:colOff>781050</xdr:colOff>
                <xdr:row>53</xdr:row>
                <xdr:rowOff>0</xdr:rowOff>
              </to>
            </anchor>
          </objectPr>
        </oleObject>
      </mc:Choice>
      <mc:Fallback>
        <oleObject progId="Equation.3" shapeId="23553" r:id="rId4"/>
      </mc:Fallback>
    </mc:AlternateContent>
    <mc:AlternateContent xmlns:mc="http://schemas.openxmlformats.org/markup-compatibility/2006">
      <mc:Choice Requires="x14">
        <oleObject progId="Equation.3" shapeId="23554" r:id="rId6">
          <objectPr defaultSize="0" autoPict="0" r:id="rId7">
            <anchor moveWithCells="1" sizeWithCells="1">
              <from>
                <xdr:col>1</xdr:col>
                <xdr:colOff>1003300</xdr:colOff>
                <xdr:row>53</xdr:row>
                <xdr:rowOff>38100</xdr:rowOff>
              </from>
              <to>
                <xdr:col>5</xdr:col>
                <xdr:colOff>0</xdr:colOff>
                <xdr:row>54</xdr:row>
                <xdr:rowOff>0</xdr:rowOff>
              </to>
            </anchor>
          </objectPr>
        </oleObject>
      </mc:Choice>
      <mc:Fallback>
        <oleObject progId="Equation.3" shapeId="23554" r:id="rId6"/>
      </mc:Fallback>
    </mc:AlternateContent>
    <mc:AlternateContent xmlns:mc="http://schemas.openxmlformats.org/markup-compatibility/2006">
      <mc:Choice Requires="x14">
        <oleObject progId="Equation.3" shapeId="23555" r:id="rId8">
          <objectPr defaultSize="0" autoPict="0" r:id="rId9">
            <anchor moveWithCells="1" sizeWithCells="1">
              <from>
                <xdr:col>2</xdr:col>
                <xdr:colOff>95250</xdr:colOff>
                <xdr:row>51</xdr:row>
                <xdr:rowOff>19050</xdr:rowOff>
              </from>
              <to>
                <xdr:col>4</xdr:col>
                <xdr:colOff>584200</xdr:colOff>
                <xdr:row>51</xdr:row>
                <xdr:rowOff>438150</xdr:rowOff>
              </to>
            </anchor>
          </objectPr>
        </oleObject>
      </mc:Choice>
      <mc:Fallback>
        <oleObject progId="Equation.3" shapeId="23555" r:id="rId8"/>
      </mc:Fallback>
    </mc:AlternateContent>
    <mc:AlternateContent xmlns:mc="http://schemas.openxmlformats.org/markup-compatibility/2006">
      <mc:Choice Requires="x14">
        <oleObject progId="Equation.3" shapeId="23556" r:id="rId10">
          <objectPr defaultSize="0" autoPict="0" r:id="rId11">
            <anchor>
              <from>
                <xdr:col>0</xdr:col>
                <xdr:colOff>469900</xdr:colOff>
                <xdr:row>4</xdr:row>
                <xdr:rowOff>76200</xdr:rowOff>
              </from>
              <to>
                <xdr:col>4</xdr:col>
                <xdr:colOff>527050</xdr:colOff>
                <xdr:row>8</xdr:row>
                <xdr:rowOff>12700</xdr:rowOff>
              </to>
            </anchor>
          </objectPr>
        </oleObject>
      </mc:Choice>
      <mc:Fallback>
        <oleObject progId="Equation.3" shapeId="23556" r:id="rId10"/>
      </mc:Fallback>
    </mc:AlternateContent>
    <mc:AlternateContent xmlns:mc="http://schemas.openxmlformats.org/markup-compatibility/2006">
      <mc:Choice Requires="x14">
        <oleObject progId="Equation.3" shapeId="23557" r:id="rId12">
          <objectPr defaultSize="0" autoPict="0" r:id="rId13">
            <anchor>
              <from>
                <xdr:col>10</xdr:col>
                <xdr:colOff>0</xdr:colOff>
                <xdr:row>4</xdr:row>
                <xdr:rowOff>57150</xdr:rowOff>
              </from>
              <to>
                <xdr:col>13</xdr:col>
                <xdr:colOff>127000</xdr:colOff>
                <xdr:row>7</xdr:row>
                <xdr:rowOff>146050</xdr:rowOff>
              </to>
            </anchor>
          </objectPr>
        </oleObject>
      </mc:Choice>
      <mc:Fallback>
        <oleObject progId="Equation.3" shapeId="23557" r:id="rId12"/>
      </mc:Fallback>
    </mc:AlternateContent>
    <mc:AlternateContent xmlns:mc="http://schemas.openxmlformats.org/markup-compatibility/2006">
      <mc:Choice Requires="x14">
        <oleObject progId="Equation.3" shapeId="23558" r:id="rId14">
          <objectPr defaultSize="0" autoPict="0" r:id="rId15">
            <anchor>
              <from>
                <xdr:col>4</xdr:col>
                <xdr:colOff>565150</xdr:colOff>
                <xdr:row>4</xdr:row>
                <xdr:rowOff>38100</xdr:rowOff>
              </from>
              <to>
                <xdr:col>9</xdr:col>
                <xdr:colOff>641350</xdr:colOff>
                <xdr:row>8</xdr:row>
                <xdr:rowOff>50800</xdr:rowOff>
              </to>
            </anchor>
          </objectPr>
        </oleObject>
      </mc:Choice>
      <mc:Fallback>
        <oleObject progId="Equation.3" shapeId="23558" r:id="rId14"/>
      </mc:Fallback>
    </mc:AlternateContent>
    <mc:AlternateContent xmlns:mc="http://schemas.openxmlformats.org/markup-compatibility/2006">
      <mc:Choice Requires="x14">
        <oleObject progId="Equation.3" shapeId="23559" r:id="rId16">
          <objectPr defaultSize="0" autoPict="0" r:id="rId17">
            <anchor>
              <from>
                <xdr:col>2</xdr:col>
                <xdr:colOff>57150</xdr:colOff>
                <xdr:row>54</xdr:row>
                <xdr:rowOff>12700</xdr:rowOff>
              </from>
              <to>
                <xdr:col>4</xdr:col>
                <xdr:colOff>717550</xdr:colOff>
                <xdr:row>54</xdr:row>
                <xdr:rowOff>450850</xdr:rowOff>
              </to>
            </anchor>
          </objectPr>
        </oleObject>
      </mc:Choice>
      <mc:Fallback>
        <oleObject progId="Equation.3" shapeId="23559" r:id="rId16"/>
      </mc:Fallback>
    </mc:AlternateContent>
  </oleObjec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FF0000"/>
    <pageSetUpPr fitToPage="1"/>
  </sheetPr>
  <dimension ref="A1:AA67"/>
  <sheetViews>
    <sheetView showGridLines="0" showRowColHeaders="0" zoomScaleNormal="100" zoomScaleSheetLayoutView="106" workbookViewId="0">
      <selection activeCell="G25" sqref="G25:G26"/>
    </sheetView>
  </sheetViews>
  <sheetFormatPr defaultColWidth="8.7265625" defaultRowHeight="13" x14ac:dyDescent="0.2"/>
  <cols>
    <col min="1" max="2" width="1.6328125" style="94" customWidth="1"/>
    <col min="3" max="3" width="10.6328125" style="94" customWidth="1"/>
    <col min="4" max="4" width="13.36328125" style="94" customWidth="1"/>
    <col min="5" max="5" width="12.6328125" style="94" customWidth="1"/>
    <col min="6" max="6" width="4.6328125" style="94" customWidth="1"/>
    <col min="7" max="7" width="12.453125" style="94" customWidth="1"/>
    <col min="8" max="8" width="6.90625" style="94" customWidth="1"/>
    <col min="9" max="10" width="8.6328125" style="94" customWidth="1"/>
    <col min="11" max="11" width="8.7265625" style="94"/>
    <col min="12" max="12" width="3.6328125" style="94" customWidth="1"/>
    <col min="13" max="14" width="2.6328125" style="94" customWidth="1"/>
    <col min="15" max="15" width="16.6328125" style="94" customWidth="1"/>
    <col min="16" max="16" width="5.08984375" style="94" customWidth="1"/>
    <col min="17" max="17" width="8.7265625" style="94"/>
    <col min="18" max="18" width="8" style="94" customWidth="1"/>
    <col min="19" max="19" width="2.6328125" style="94" customWidth="1"/>
    <col min="20" max="20" width="1.6328125" style="94" customWidth="1"/>
    <col min="21" max="21" width="9" style="94" customWidth="1"/>
    <col min="22" max="22" width="12.08984375" style="94" hidden="1" customWidth="1"/>
    <col min="23" max="23" width="16.7265625" style="94" hidden="1" customWidth="1"/>
    <col min="24" max="24" width="10.08984375" style="94" hidden="1" customWidth="1"/>
    <col min="25" max="26" width="26.26953125" style="94" hidden="1" customWidth="1"/>
    <col min="27" max="27" width="8.7265625" style="94" customWidth="1"/>
    <col min="28" max="16384" width="8.7265625" style="94"/>
  </cols>
  <sheetData>
    <row r="1" spans="1:27" ht="13.5" thickBot="1" x14ac:dyDescent="0.25">
      <c r="A1" s="157"/>
      <c r="B1" s="157"/>
      <c r="C1" s="157"/>
      <c r="D1" s="157"/>
      <c r="E1" s="157"/>
      <c r="F1" s="157"/>
      <c r="G1" s="157"/>
      <c r="H1" s="157"/>
      <c r="I1" s="157"/>
      <c r="J1" s="157"/>
      <c r="K1" s="157"/>
      <c r="L1" s="157"/>
      <c r="M1" s="157"/>
      <c r="N1" s="157"/>
      <c r="O1" s="157"/>
      <c r="P1" s="157"/>
      <c r="Q1" s="157"/>
      <c r="R1" s="157"/>
      <c r="S1" s="157"/>
      <c r="T1" s="192" t="str">
        <f>'入力シート (複数物質)'!Z1</f>
        <v xml:space="preserve">地下水汚染が到達し得る距離の計算ツール　Ver 1.0  </v>
      </c>
      <c r="U1" s="6"/>
    </row>
    <row r="2" spans="1:27" x14ac:dyDescent="0.2">
      <c r="A2" s="193"/>
      <c r="B2" s="128"/>
      <c r="C2" s="128"/>
      <c r="D2" s="388" t="s">
        <v>286</v>
      </c>
      <c r="E2" s="388"/>
      <c r="F2" s="388"/>
      <c r="G2" s="388"/>
      <c r="H2" s="388"/>
      <c r="I2" s="128"/>
      <c r="J2" s="128"/>
      <c r="K2" s="128"/>
      <c r="L2" s="128"/>
      <c r="M2" s="128"/>
      <c r="N2" s="128"/>
      <c r="O2" s="128"/>
      <c r="P2" s="128"/>
      <c r="Q2" s="128"/>
      <c r="R2" s="128"/>
      <c r="S2" s="128"/>
      <c r="T2" s="179"/>
    </row>
    <row r="3" spans="1:27" ht="13.5" customHeight="1" x14ac:dyDescent="0.2">
      <c r="A3" s="193"/>
      <c r="B3" s="128"/>
      <c r="C3" s="129"/>
      <c r="D3" s="388"/>
      <c r="E3" s="388"/>
      <c r="F3" s="388"/>
      <c r="G3" s="388"/>
      <c r="H3" s="388"/>
      <c r="I3" s="130"/>
      <c r="J3" s="130"/>
      <c r="K3" s="130"/>
      <c r="L3" s="130"/>
      <c r="M3" s="129"/>
      <c r="N3" s="128"/>
      <c r="O3" s="128"/>
      <c r="P3" s="128"/>
      <c r="Q3" s="128"/>
      <c r="R3" s="128"/>
      <c r="S3" s="128"/>
      <c r="T3" s="180"/>
      <c r="V3" s="95" t="s">
        <v>124</v>
      </c>
      <c r="W3" s="246">
        <f>G25</f>
        <v>1200</v>
      </c>
      <c r="X3" s="94" t="s">
        <v>125</v>
      </c>
    </row>
    <row r="4" spans="1:27" ht="20.149999999999999" customHeight="1" thickBot="1" x14ac:dyDescent="0.25">
      <c r="A4" s="193"/>
      <c r="B4" s="128"/>
      <c r="C4" s="200" t="s">
        <v>244</v>
      </c>
      <c r="D4" s="158"/>
      <c r="E4" s="158"/>
      <c r="F4" s="158"/>
      <c r="G4" s="158"/>
      <c r="H4" s="158"/>
      <c r="I4" s="158"/>
      <c r="J4" s="158"/>
      <c r="K4" s="158"/>
      <c r="L4" s="159"/>
      <c r="M4" s="129"/>
      <c r="N4" s="131" t="s">
        <v>261</v>
      </c>
      <c r="O4" s="128"/>
      <c r="P4" s="128"/>
      <c r="Q4" s="128"/>
      <c r="R4" s="128"/>
      <c r="S4" s="128"/>
      <c r="T4" s="180"/>
      <c r="V4" s="210" t="s">
        <v>182</v>
      </c>
      <c r="W4"/>
      <c r="X4" s="211" t="s">
        <v>20</v>
      </c>
      <c r="Y4" s="211"/>
      <c r="Z4" s="211"/>
    </row>
    <row r="5" spans="1:27" ht="19.5" customHeight="1" thickBot="1" x14ac:dyDescent="0.25">
      <c r="A5" s="193"/>
      <c r="B5" s="128"/>
      <c r="C5" s="160" t="s">
        <v>158</v>
      </c>
      <c r="D5" s="132"/>
      <c r="E5" s="106"/>
      <c r="F5" s="133"/>
      <c r="G5" s="133"/>
      <c r="H5" s="133"/>
      <c r="I5" s="133"/>
      <c r="J5" s="133"/>
      <c r="K5" s="133"/>
      <c r="L5" s="161"/>
      <c r="M5" s="129"/>
      <c r="N5" s="134"/>
      <c r="O5" s="181"/>
      <c r="P5" s="181"/>
      <c r="Q5" s="181"/>
      <c r="R5" s="181"/>
      <c r="S5" s="182"/>
      <c r="T5" s="180"/>
      <c r="V5" s="212">
        <f>VLOOKUP(G15,W38:X42,2,FALSE)</f>
        <v>3</v>
      </c>
      <c r="W5"/>
      <c r="X5" s="212">
        <f>VLOOKUP(G13,Y38:Z67,2,FALSE)</f>
        <v>110</v>
      </c>
      <c r="Y5" s="211"/>
      <c r="Z5" s="211"/>
    </row>
    <row r="6" spans="1:27" ht="19.5" customHeight="1" thickBot="1" x14ac:dyDescent="0.25">
      <c r="A6" s="193"/>
      <c r="B6" s="128"/>
      <c r="C6" s="162" t="s">
        <v>159</v>
      </c>
      <c r="D6" s="132"/>
      <c r="E6" s="107"/>
      <c r="F6" s="133"/>
      <c r="G6" s="133"/>
      <c r="H6" s="133"/>
      <c r="I6" s="133"/>
      <c r="J6" s="133"/>
      <c r="K6" s="133"/>
      <c r="L6" s="161"/>
      <c r="M6" s="129"/>
      <c r="N6" s="135" t="s">
        <v>155</v>
      </c>
      <c r="O6" s="111" t="s">
        <v>161</v>
      </c>
      <c r="P6" s="112"/>
      <c r="Q6" s="183"/>
      <c r="R6" s="183"/>
      <c r="S6" s="184"/>
      <c r="T6" s="180"/>
      <c r="V6" s="236">
        <v>1</v>
      </c>
      <c r="W6" s="237" t="s">
        <v>183</v>
      </c>
      <c r="X6" s="249">
        <v>1</v>
      </c>
      <c r="Y6" s="213" t="s">
        <v>184</v>
      </c>
      <c r="Z6" s="214"/>
    </row>
    <row r="7" spans="1:27" ht="19.5" customHeight="1" thickBot="1" x14ac:dyDescent="0.25">
      <c r="A7" s="193"/>
      <c r="B7" s="128"/>
      <c r="C7" s="162" t="s">
        <v>160</v>
      </c>
      <c r="D7" s="132"/>
      <c r="E7" s="108"/>
      <c r="F7" s="133"/>
      <c r="G7" s="133"/>
      <c r="H7" s="133"/>
      <c r="I7" s="133"/>
      <c r="J7" s="133"/>
      <c r="K7" s="133"/>
      <c r="L7" s="161"/>
      <c r="M7" s="129"/>
      <c r="N7" s="135"/>
      <c r="O7" s="113" t="s">
        <v>17</v>
      </c>
      <c r="P7" s="113" t="s">
        <v>9</v>
      </c>
      <c r="Q7" s="113" t="s">
        <v>18</v>
      </c>
      <c r="R7" s="113" t="s">
        <v>5</v>
      </c>
      <c r="S7" s="185"/>
      <c r="T7" s="180"/>
      <c r="V7" s="238">
        <v>2</v>
      </c>
      <c r="W7" s="231" t="s">
        <v>185</v>
      </c>
      <c r="X7" s="250">
        <v>2</v>
      </c>
      <c r="Y7" s="216" t="s">
        <v>186</v>
      </c>
      <c r="Z7" s="214"/>
    </row>
    <row r="8" spans="1:27" ht="19.5" customHeight="1" thickBot="1" x14ac:dyDescent="0.25">
      <c r="A8" s="193"/>
      <c r="B8" s="128"/>
      <c r="C8" s="162" t="s">
        <v>240</v>
      </c>
      <c r="D8" s="132"/>
      <c r="E8" s="403"/>
      <c r="F8" s="404"/>
      <c r="G8" s="404"/>
      <c r="H8" s="404"/>
      <c r="I8" s="404"/>
      <c r="J8" s="404"/>
      <c r="K8" s="405"/>
      <c r="L8" s="163"/>
      <c r="M8" s="129"/>
      <c r="N8" s="135"/>
      <c r="O8" s="114" t="s">
        <v>30</v>
      </c>
      <c r="P8" s="115" t="s">
        <v>21</v>
      </c>
      <c r="Q8" s="115">
        <f>VLOOKUP($X$5,'パラメーター 一覧表'!$A$20:$F$49,3)</f>
        <v>10</v>
      </c>
      <c r="R8" s="115" t="s">
        <v>19</v>
      </c>
      <c r="S8" s="184"/>
      <c r="T8" s="180"/>
      <c r="V8" s="239">
        <v>3</v>
      </c>
      <c r="W8" s="231" t="s">
        <v>187</v>
      </c>
      <c r="X8" s="250">
        <v>3</v>
      </c>
      <c r="Y8" s="216" t="s">
        <v>188</v>
      </c>
      <c r="Z8" s="214"/>
    </row>
    <row r="9" spans="1:27" ht="19.5" customHeight="1" thickBot="1" x14ac:dyDescent="0.25">
      <c r="A9" s="193"/>
      <c r="B9" s="128"/>
      <c r="C9" s="162" t="s">
        <v>238</v>
      </c>
      <c r="D9" s="132"/>
      <c r="E9" s="247"/>
      <c r="F9" s="110" t="s">
        <v>242</v>
      </c>
      <c r="G9" s="136"/>
      <c r="H9" s="136"/>
      <c r="I9" s="136"/>
      <c r="J9" s="136"/>
      <c r="K9" s="136"/>
      <c r="L9" s="164"/>
      <c r="M9" s="129"/>
      <c r="N9" s="135"/>
      <c r="O9" s="114" t="s">
        <v>23</v>
      </c>
      <c r="P9" s="115" t="s">
        <v>22</v>
      </c>
      <c r="Q9" s="115">
        <f>VLOOKUP($X$5,'パラメーター 一覧表'!$A$20:$F$49,4)</f>
        <v>100</v>
      </c>
      <c r="R9" s="115" t="s">
        <v>29</v>
      </c>
      <c r="S9" s="184"/>
      <c r="T9" s="180"/>
      <c r="V9" s="240">
        <v>4</v>
      </c>
      <c r="W9" s="231" t="s">
        <v>248</v>
      </c>
      <c r="X9" s="251">
        <v>101</v>
      </c>
      <c r="Y9" s="218" t="s">
        <v>189</v>
      </c>
      <c r="Z9" s="219"/>
    </row>
    <row r="10" spans="1:27" ht="19.5" customHeight="1" thickBot="1" x14ac:dyDescent="0.25">
      <c r="A10" s="193"/>
      <c r="B10" s="128"/>
      <c r="C10" s="174"/>
      <c r="D10" s="175"/>
      <c r="E10" s="175"/>
      <c r="F10" s="175"/>
      <c r="G10" s="175"/>
      <c r="H10" s="175"/>
      <c r="I10" s="176"/>
      <c r="J10" s="177"/>
      <c r="K10" s="175"/>
      <c r="L10" s="178"/>
      <c r="M10" s="129"/>
      <c r="N10" s="135"/>
      <c r="O10" s="114" t="s">
        <v>24</v>
      </c>
      <c r="P10" s="115" t="s">
        <v>27</v>
      </c>
      <c r="Q10" s="115">
        <f>IF(VLOOKUP($X$5,'パラメーター 一覧表'!$A$20:$J$49,5)=0,Q11*Q24,VLOOKUP($X$5,'パラメーター 一覧表'!$A$20:$J$49,5))</f>
        <v>6.8000000000000005E-2</v>
      </c>
      <c r="R10" s="115" t="s">
        <v>28</v>
      </c>
      <c r="S10" s="184"/>
      <c r="T10" s="180"/>
      <c r="V10" s="241">
        <v>5</v>
      </c>
      <c r="W10" s="242" t="s">
        <v>249</v>
      </c>
      <c r="X10" s="251">
        <v>102</v>
      </c>
      <c r="Y10" s="218" t="s">
        <v>211</v>
      </c>
      <c r="Z10" s="219"/>
    </row>
    <row r="11" spans="1:27" ht="19.5" customHeight="1" x14ac:dyDescent="0.2">
      <c r="A11" s="193"/>
      <c r="B11" s="128"/>
      <c r="C11" s="208"/>
      <c r="D11" s="208"/>
      <c r="E11" s="208"/>
      <c r="F11" s="208"/>
      <c r="G11" s="208"/>
      <c r="H11" s="208"/>
      <c r="I11" s="209"/>
      <c r="J11" s="209"/>
      <c r="K11" s="208"/>
      <c r="L11" s="208"/>
      <c r="M11" s="129"/>
      <c r="N11" s="135"/>
      <c r="O11" s="114" t="s">
        <v>39</v>
      </c>
      <c r="P11" s="115" t="s">
        <v>35</v>
      </c>
      <c r="Q11" s="115">
        <f>VLOOKUP($X$5,'パラメーター 一覧表'!$A$20:$H$49,7)</f>
        <v>68</v>
      </c>
      <c r="R11" s="115" t="s">
        <v>28</v>
      </c>
      <c r="S11" s="184"/>
      <c r="T11" s="180"/>
      <c r="V11" s="220"/>
      <c r="W11" s="66"/>
      <c r="X11" s="217">
        <v>103</v>
      </c>
      <c r="Y11" s="218" t="s">
        <v>190</v>
      </c>
      <c r="Z11" s="219"/>
    </row>
    <row r="12" spans="1:27" ht="19.5" customHeight="1" thickBot="1" x14ac:dyDescent="0.25">
      <c r="A12" s="193"/>
      <c r="B12" s="128"/>
      <c r="C12" s="200" t="s">
        <v>122</v>
      </c>
      <c r="D12" s="201"/>
      <c r="E12" s="201"/>
      <c r="F12" s="201"/>
      <c r="G12" s="202" t="s">
        <v>241</v>
      </c>
      <c r="H12" s="203"/>
      <c r="I12" s="204"/>
      <c r="J12" s="205"/>
      <c r="K12" s="206"/>
      <c r="L12" s="207"/>
      <c r="M12" s="140"/>
      <c r="N12" s="135"/>
      <c r="O12" s="114" t="s">
        <v>25</v>
      </c>
      <c r="P12" s="115" t="s">
        <v>163</v>
      </c>
      <c r="Q12" s="115">
        <f>VLOOKUP($X$5,'パラメーター 一覧表'!$A$20:$F$49,6)</f>
        <v>7.9</v>
      </c>
      <c r="R12" s="115" t="s">
        <v>26</v>
      </c>
      <c r="S12" s="184"/>
      <c r="T12" s="180"/>
      <c r="V12"/>
      <c r="W12"/>
      <c r="X12" s="217">
        <v>104</v>
      </c>
      <c r="Y12" s="218" t="s">
        <v>207</v>
      </c>
      <c r="Z12" s="219"/>
    </row>
    <row r="13" spans="1:27" ht="19.5" customHeight="1" thickBot="1" x14ac:dyDescent="0.25">
      <c r="A13" s="193"/>
      <c r="B13" s="128"/>
      <c r="C13" s="166" t="s">
        <v>155</v>
      </c>
      <c r="D13" s="98" t="s">
        <v>20</v>
      </c>
      <c r="E13" s="99"/>
      <c r="F13" s="100"/>
      <c r="G13" s="406" t="s">
        <v>285</v>
      </c>
      <c r="H13" s="407"/>
      <c r="I13" s="138"/>
      <c r="J13" s="140"/>
      <c r="K13" s="141"/>
      <c r="L13" s="167"/>
      <c r="M13" s="140"/>
      <c r="N13" s="135"/>
      <c r="O13" s="114" t="s">
        <v>113</v>
      </c>
      <c r="P13" s="115" t="s">
        <v>115</v>
      </c>
      <c r="Q13" s="115">
        <f>VLOOKUP($X$5,'パラメーター 一覧表'!$A$20:$J$49,8)</f>
        <v>100</v>
      </c>
      <c r="R13" s="115" t="s">
        <v>117</v>
      </c>
      <c r="S13" s="184"/>
      <c r="T13" s="180"/>
      <c r="V13" s="66"/>
      <c r="W13" s="66"/>
      <c r="X13" s="217">
        <v>105</v>
      </c>
      <c r="Y13" s="218" t="s">
        <v>206</v>
      </c>
      <c r="Z13" s="219"/>
      <c r="AA13" s="105" t="s">
        <v>245</v>
      </c>
    </row>
    <row r="14" spans="1:27" ht="19.5" customHeight="1" thickBot="1" x14ac:dyDescent="0.25">
      <c r="A14" s="193"/>
      <c r="B14" s="128"/>
      <c r="C14" s="166"/>
      <c r="D14" s="290"/>
      <c r="E14" s="290"/>
      <c r="F14" s="290"/>
      <c r="G14" s="140"/>
      <c r="H14" s="140"/>
      <c r="I14" s="137"/>
      <c r="J14" s="129"/>
      <c r="K14" s="142"/>
      <c r="L14" s="168"/>
      <c r="M14" s="129"/>
      <c r="N14" s="135"/>
      <c r="O14" s="114" t="s">
        <v>114</v>
      </c>
      <c r="P14" s="115" t="s">
        <v>116</v>
      </c>
      <c r="Q14" s="115">
        <f>VLOOKUP($X$5,'パラメーター 一覧表'!$A$20:$J$49,9)</f>
        <v>10</v>
      </c>
      <c r="R14" s="115" t="s">
        <v>117</v>
      </c>
      <c r="S14" s="184"/>
      <c r="T14" s="180"/>
      <c r="V14" s="66"/>
      <c r="W14" s="66"/>
      <c r="X14" s="217">
        <v>106</v>
      </c>
      <c r="Y14" s="218" t="s">
        <v>212</v>
      </c>
      <c r="Z14" s="219"/>
    </row>
    <row r="15" spans="1:27" ht="19.5" customHeight="1" thickBot="1" x14ac:dyDescent="0.25">
      <c r="A15" s="193"/>
      <c r="B15" s="128"/>
      <c r="C15" s="166" t="s">
        <v>156</v>
      </c>
      <c r="D15" s="101" t="s">
        <v>15</v>
      </c>
      <c r="E15" s="102"/>
      <c r="F15" s="103"/>
      <c r="G15" s="408" t="str">
        <f>'入力シート (複数物質)'!H30</f>
        <v>砂</v>
      </c>
      <c r="H15" s="409"/>
      <c r="I15" s="129"/>
      <c r="J15" s="129"/>
      <c r="K15" s="129"/>
      <c r="L15" s="165"/>
      <c r="M15" s="129"/>
      <c r="N15" s="135"/>
      <c r="O15" s="114" t="s">
        <v>118</v>
      </c>
      <c r="P15" s="115"/>
      <c r="Q15" s="115">
        <f>VLOOKUP($X$5,'パラメーター 一覧表'!$A$20:$J$49,10)</f>
        <v>0.03</v>
      </c>
      <c r="R15" s="115" t="s">
        <v>29</v>
      </c>
      <c r="S15" s="184"/>
      <c r="T15" s="180"/>
      <c r="V15" s="66"/>
      <c r="W15" s="66"/>
      <c r="X15" s="217">
        <v>107</v>
      </c>
      <c r="Y15" s="218" t="s">
        <v>217</v>
      </c>
      <c r="Z15" s="219"/>
    </row>
    <row r="16" spans="1:27" ht="19.5" customHeight="1" x14ac:dyDescent="0.2">
      <c r="A16" s="193"/>
      <c r="B16" s="128"/>
      <c r="C16" s="166"/>
      <c r="D16" s="290"/>
      <c r="E16" s="290"/>
      <c r="F16" s="290"/>
      <c r="G16" s="140"/>
      <c r="H16" s="140"/>
      <c r="I16" s="140"/>
      <c r="J16" s="140"/>
      <c r="K16" s="140"/>
      <c r="L16" s="169"/>
      <c r="M16" s="140"/>
      <c r="N16" s="135"/>
      <c r="O16" s="183"/>
      <c r="P16" s="183"/>
      <c r="Q16" s="183"/>
      <c r="R16" s="183"/>
      <c r="S16" s="184"/>
      <c r="T16" s="180"/>
      <c r="V16" s="66"/>
      <c r="W16" s="66"/>
      <c r="X16" s="217">
        <v>108</v>
      </c>
      <c r="Y16" s="218" t="s">
        <v>224</v>
      </c>
      <c r="Z16" s="219"/>
    </row>
    <row r="17" spans="1:26" ht="19.5" customHeight="1" thickBot="1" x14ac:dyDescent="0.25">
      <c r="A17" s="193"/>
      <c r="B17" s="128"/>
      <c r="C17" s="389" t="s">
        <v>157</v>
      </c>
      <c r="D17" s="390" t="s">
        <v>123</v>
      </c>
      <c r="E17" s="391"/>
      <c r="F17" s="392"/>
      <c r="G17" s="143" t="s">
        <v>18</v>
      </c>
      <c r="H17" s="144" t="s">
        <v>5</v>
      </c>
      <c r="I17" s="128"/>
      <c r="J17" s="140"/>
      <c r="K17" s="140"/>
      <c r="L17" s="169"/>
      <c r="M17" s="140"/>
      <c r="N17" s="135" t="s">
        <v>156</v>
      </c>
      <c r="O17" s="116" t="s">
        <v>16</v>
      </c>
      <c r="P17" s="117"/>
      <c r="Q17" s="183"/>
      <c r="R17" s="183"/>
      <c r="S17" s="184"/>
      <c r="T17" s="180"/>
      <c r="V17"/>
      <c r="W17"/>
      <c r="X17" s="217">
        <v>109</v>
      </c>
      <c r="Y17" s="218" t="s">
        <v>205</v>
      </c>
      <c r="Z17" s="219"/>
    </row>
    <row r="18" spans="1:26" ht="19.5" customHeight="1" thickBot="1" x14ac:dyDescent="0.25">
      <c r="A18" s="193"/>
      <c r="B18" s="128"/>
      <c r="C18" s="389"/>
      <c r="D18" s="393"/>
      <c r="E18" s="394"/>
      <c r="F18" s="394"/>
      <c r="G18" s="104">
        <f>'入力シート (複数物質)'!H33</f>
        <v>5.0000000000000001E-3</v>
      </c>
      <c r="H18" s="109" t="s">
        <v>131</v>
      </c>
      <c r="I18" s="140"/>
      <c r="J18" s="140"/>
      <c r="K18" s="140"/>
      <c r="L18" s="169"/>
      <c r="M18" s="140"/>
      <c r="N18" s="135"/>
      <c r="O18" s="118" t="s">
        <v>17</v>
      </c>
      <c r="P18" s="118" t="s">
        <v>9</v>
      </c>
      <c r="Q18" s="118" t="s">
        <v>18</v>
      </c>
      <c r="R18" s="118" t="s">
        <v>5</v>
      </c>
      <c r="S18" s="185"/>
      <c r="T18" s="180"/>
      <c r="V18"/>
      <c r="W18"/>
      <c r="X18" s="217">
        <v>110</v>
      </c>
      <c r="Y18" s="218" t="s">
        <v>218</v>
      </c>
      <c r="Z18" s="219"/>
    </row>
    <row r="19" spans="1:26" ht="19.5" customHeight="1" x14ac:dyDescent="0.2">
      <c r="A19" s="193"/>
      <c r="B19" s="128"/>
      <c r="C19" s="170"/>
      <c r="D19" s="171"/>
      <c r="E19" s="171"/>
      <c r="F19" s="171"/>
      <c r="G19" s="172"/>
      <c r="H19" s="172"/>
      <c r="I19" s="172"/>
      <c r="J19" s="172"/>
      <c r="K19" s="172"/>
      <c r="L19" s="173"/>
      <c r="M19" s="140"/>
      <c r="N19" s="135"/>
      <c r="O19" s="119" t="s">
        <v>2</v>
      </c>
      <c r="P19" s="120" t="s">
        <v>10</v>
      </c>
      <c r="Q19" s="121">
        <f>VLOOKUP($V$5,'パラメーター 一覧表'!$A$7:$G$12,3)</f>
        <v>3.0000000000000001E-5</v>
      </c>
      <c r="R19" s="120" t="s">
        <v>6</v>
      </c>
      <c r="S19" s="184"/>
      <c r="T19" s="180"/>
      <c r="V19"/>
      <c r="W19"/>
      <c r="X19" s="217">
        <v>111</v>
      </c>
      <c r="Y19" s="218" t="s">
        <v>216</v>
      </c>
      <c r="Z19" s="219"/>
    </row>
    <row r="20" spans="1:26" ht="19.5" customHeight="1" x14ac:dyDescent="0.2">
      <c r="A20" s="193"/>
      <c r="B20" s="128"/>
      <c r="C20" s="290"/>
      <c r="D20" s="290"/>
      <c r="E20" s="290"/>
      <c r="F20" s="290"/>
      <c r="G20" s="140"/>
      <c r="H20" s="140"/>
      <c r="I20" s="140"/>
      <c r="J20" s="140"/>
      <c r="K20" s="140"/>
      <c r="L20" s="140"/>
      <c r="M20" s="140"/>
      <c r="N20" s="135"/>
      <c r="O20" s="119" t="s">
        <v>3</v>
      </c>
      <c r="P20" s="120" t="s">
        <v>11</v>
      </c>
      <c r="Q20" s="120">
        <f>VLOOKUP($V$5,'パラメーター 一覧表'!$A$7:$G$12,4)</f>
        <v>0.3</v>
      </c>
      <c r="R20" s="120" t="s">
        <v>7</v>
      </c>
      <c r="S20" s="184"/>
      <c r="T20" s="180"/>
      <c r="V20"/>
      <c r="W20"/>
      <c r="X20" s="217">
        <v>112</v>
      </c>
      <c r="Y20" s="218" t="s">
        <v>208</v>
      </c>
      <c r="Z20" s="219"/>
    </row>
    <row r="21" spans="1:26" ht="19.5" customHeight="1" x14ac:dyDescent="0.2">
      <c r="A21" s="193"/>
      <c r="B21" s="128"/>
      <c r="C21" s="128"/>
      <c r="D21" s="128"/>
      <c r="E21" s="128"/>
      <c r="F21" s="128"/>
      <c r="G21" s="128"/>
      <c r="H21" s="128"/>
      <c r="I21" s="140"/>
      <c r="J21" s="140"/>
      <c r="K21" s="140"/>
      <c r="L21" s="140"/>
      <c r="M21" s="140"/>
      <c r="N21" s="135"/>
      <c r="O21" s="119" t="s">
        <v>126</v>
      </c>
      <c r="P21" s="120" t="s">
        <v>127</v>
      </c>
      <c r="Q21" s="120">
        <f>VLOOKUP($V$5,'パラメーター 一覧表'!$A$7:$G$12,5)</f>
        <v>0.4</v>
      </c>
      <c r="R21" s="120" t="s">
        <v>7</v>
      </c>
      <c r="S21" s="184"/>
      <c r="T21" s="180"/>
      <c r="V21"/>
      <c r="W21"/>
      <c r="X21" s="217">
        <v>113</v>
      </c>
      <c r="Y21" s="218" t="s">
        <v>219</v>
      </c>
      <c r="Z21" s="219"/>
    </row>
    <row r="22" spans="1:26" ht="19.5" customHeight="1" thickBot="1" x14ac:dyDescent="0.25">
      <c r="A22" s="193"/>
      <c r="B22" s="128"/>
      <c r="C22" s="145"/>
      <c r="D22" s="145"/>
      <c r="E22" s="145"/>
      <c r="F22" s="145"/>
      <c r="G22" s="145"/>
      <c r="H22" s="145"/>
      <c r="I22" s="146"/>
      <c r="J22" s="140"/>
      <c r="K22" s="140"/>
      <c r="L22" s="140"/>
      <c r="M22" s="140"/>
      <c r="N22" s="135"/>
      <c r="O22" s="119" t="s">
        <v>4</v>
      </c>
      <c r="P22" s="120" t="s">
        <v>12</v>
      </c>
      <c r="Q22" s="120">
        <f>VLOOKUP($V$5,'パラメーター 一覧表'!$A$7:$G$12,6)</f>
        <v>2.7</v>
      </c>
      <c r="R22" s="120" t="s">
        <v>8</v>
      </c>
      <c r="S22" s="184"/>
      <c r="T22" s="180"/>
      <c r="V22"/>
      <c r="W22"/>
      <c r="X22" s="217">
        <v>201</v>
      </c>
      <c r="Y22" s="218" t="s">
        <v>191</v>
      </c>
      <c r="Z22" s="219"/>
    </row>
    <row r="23" spans="1:26" ht="19.5" customHeight="1" x14ac:dyDescent="0.2">
      <c r="A23" s="193"/>
      <c r="B23" s="128"/>
      <c r="C23" s="147" t="s">
        <v>121</v>
      </c>
      <c r="D23" s="148"/>
      <c r="E23" s="148"/>
      <c r="F23" s="148"/>
      <c r="G23" s="149"/>
      <c r="H23" s="149"/>
      <c r="I23" s="150"/>
      <c r="J23" s="140"/>
      <c r="K23" s="140"/>
      <c r="L23" s="140"/>
      <c r="M23" s="140"/>
      <c r="N23" s="135"/>
      <c r="O23" s="119" t="s">
        <v>13</v>
      </c>
      <c r="P23" s="120" t="s">
        <v>14</v>
      </c>
      <c r="Q23" s="120">
        <f>VLOOKUP($V$5,'パラメーター 一覧表'!$A$7:$G$12,7)</f>
        <v>1.62</v>
      </c>
      <c r="R23" s="120" t="s">
        <v>8</v>
      </c>
      <c r="S23" s="184"/>
      <c r="T23" s="180"/>
      <c r="V23"/>
      <c r="W23"/>
      <c r="X23" s="221">
        <v>202</v>
      </c>
      <c r="Y23" s="222" t="s">
        <v>192</v>
      </c>
      <c r="Z23" s="223"/>
    </row>
    <row r="24" spans="1:26" ht="19.5" customHeight="1" thickBot="1" x14ac:dyDescent="0.25">
      <c r="A24" s="193"/>
      <c r="B24" s="128"/>
      <c r="C24" s="151"/>
      <c r="D24" s="290"/>
      <c r="E24" s="290"/>
      <c r="F24" s="290"/>
      <c r="G24" s="290"/>
      <c r="H24" s="290"/>
      <c r="I24" s="248"/>
      <c r="J24" s="140"/>
      <c r="K24" s="140"/>
      <c r="L24" s="140"/>
      <c r="M24" s="140"/>
      <c r="N24" s="135"/>
      <c r="O24" s="119" t="s">
        <v>38</v>
      </c>
      <c r="P24" s="119" t="s">
        <v>36</v>
      </c>
      <c r="Q24" s="120">
        <f>VLOOKUP($V$5,'パラメーター 一覧表'!$A$7:$H$12,8)</f>
        <v>1E-3</v>
      </c>
      <c r="R24" s="119" t="s">
        <v>37</v>
      </c>
      <c r="S24" s="186"/>
      <c r="T24" s="180"/>
      <c r="V24"/>
      <c r="W24"/>
      <c r="X24" s="221">
        <v>203</v>
      </c>
      <c r="Y24" s="222" t="s">
        <v>193</v>
      </c>
      <c r="Z24" s="223"/>
    </row>
    <row r="25" spans="1:26" ht="19.5" customHeight="1" x14ac:dyDescent="0.2">
      <c r="A25" s="193"/>
      <c r="B25" s="128"/>
      <c r="C25" s="151"/>
      <c r="D25" s="501" t="s">
        <v>120</v>
      </c>
      <c r="E25" s="502"/>
      <c r="F25" s="502"/>
      <c r="G25" s="399">
        <f>計算シート_トリクロロエチレン!$C$21</f>
        <v>1200</v>
      </c>
      <c r="H25" s="401" t="s">
        <v>19</v>
      </c>
      <c r="I25" s="248"/>
      <c r="J25" s="140"/>
      <c r="K25" s="140"/>
      <c r="L25" s="140"/>
      <c r="M25" s="140"/>
      <c r="N25" s="135"/>
      <c r="O25" s="183"/>
      <c r="P25" s="183"/>
      <c r="Q25" s="183"/>
      <c r="R25" s="183"/>
      <c r="S25" s="184"/>
      <c r="T25" s="180"/>
      <c r="V25"/>
      <c r="W25"/>
      <c r="X25" s="217">
        <v>204</v>
      </c>
      <c r="Y25" s="218" t="s">
        <v>194</v>
      </c>
      <c r="Z25" s="219"/>
    </row>
    <row r="26" spans="1:26" ht="19.5" customHeight="1" thickBot="1" x14ac:dyDescent="0.25">
      <c r="A26" s="193"/>
      <c r="B26" s="128"/>
      <c r="C26" s="151"/>
      <c r="D26" s="503"/>
      <c r="E26" s="504"/>
      <c r="F26" s="504"/>
      <c r="G26" s="400"/>
      <c r="H26" s="402"/>
      <c r="I26" s="248"/>
      <c r="J26" s="140"/>
      <c r="K26" s="140"/>
      <c r="L26" s="140"/>
      <c r="M26" s="140"/>
      <c r="N26" s="135" t="s">
        <v>157</v>
      </c>
      <c r="O26" s="122" t="s">
        <v>162</v>
      </c>
      <c r="P26" s="123"/>
      <c r="Q26" s="183"/>
      <c r="R26" s="183"/>
      <c r="S26" s="184"/>
      <c r="T26" s="180"/>
      <c r="V26"/>
      <c r="W26"/>
      <c r="X26" s="217">
        <v>205</v>
      </c>
      <c r="Y26" s="218" t="s">
        <v>195</v>
      </c>
      <c r="Z26" s="219"/>
    </row>
    <row r="27" spans="1:26" ht="19.5" customHeight="1" x14ac:dyDescent="0.2">
      <c r="A27" s="193"/>
      <c r="B27" s="128"/>
      <c r="C27" s="151"/>
      <c r="D27" s="290"/>
      <c r="E27" s="290"/>
      <c r="F27" s="290"/>
      <c r="G27" s="266">
        <f>+計算シート_トリクロロエチレン!C24</f>
        <v>1122</v>
      </c>
      <c r="H27" s="290"/>
      <c r="I27" s="248"/>
      <c r="J27" s="140"/>
      <c r="K27" s="140"/>
      <c r="L27" s="140"/>
      <c r="M27" s="140"/>
      <c r="N27" s="135"/>
      <c r="O27" s="124" t="s">
        <v>17</v>
      </c>
      <c r="P27" s="124" t="s">
        <v>9</v>
      </c>
      <c r="Q27" s="124" t="s">
        <v>18</v>
      </c>
      <c r="R27" s="124" t="s">
        <v>5</v>
      </c>
      <c r="S27" s="185"/>
      <c r="T27" s="180"/>
      <c r="V27"/>
      <c r="W27"/>
      <c r="X27" s="217">
        <v>206</v>
      </c>
      <c r="Y27" s="218" t="s">
        <v>196</v>
      </c>
      <c r="Z27" s="219"/>
    </row>
    <row r="28" spans="1:26" ht="19.5" customHeight="1" x14ac:dyDescent="0.2">
      <c r="A28" s="193"/>
      <c r="B28" s="128"/>
      <c r="C28" s="153"/>
      <c r="D28" s="140"/>
      <c r="E28" s="140"/>
      <c r="F28" s="140"/>
      <c r="G28" s="290"/>
      <c r="H28" s="198" t="s">
        <v>239</v>
      </c>
      <c r="I28" s="152"/>
      <c r="J28" s="140"/>
      <c r="K28" s="140"/>
      <c r="L28" s="140"/>
      <c r="M28" s="140"/>
      <c r="N28" s="135"/>
      <c r="O28" s="125" t="s">
        <v>150</v>
      </c>
      <c r="P28" s="125" t="s">
        <v>151</v>
      </c>
      <c r="Q28" s="126">
        <f>+計算シート_トリクロロエチレン!G48</f>
        <v>15.768000000000002</v>
      </c>
      <c r="R28" s="126" t="s">
        <v>154</v>
      </c>
      <c r="S28" s="184"/>
      <c r="T28" s="180"/>
      <c r="V28"/>
      <c r="W28"/>
      <c r="X28" s="217">
        <v>207</v>
      </c>
      <c r="Y28" s="218" t="s">
        <v>197</v>
      </c>
      <c r="Z28" s="219"/>
    </row>
    <row r="29" spans="1:26" ht="19.5" customHeight="1" thickBot="1" x14ac:dyDescent="0.25">
      <c r="A29" s="193"/>
      <c r="B29" s="128"/>
      <c r="C29" s="154"/>
      <c r="D29" s="145"/>
      <c r="E29" s="145"/>
      <c r="F29" s="145"/>
      <c r="G29" s="145"/>
      <c r="H29" s="145"/>
      <c r="I29" s="155"/>
      <c r="J29" s="140"/>
      <c r="K29" s="140"/>
      <c r="L29" s="140"/>
      <c r="M29" s="140"/>
      <c r="N29" s="135"/>
      <c r="O29" s="125" t="s">
        <v>152</v>
      </c>
      <c r="P29" s="127" t="s">
        <v>153</v>
      </c>
      <c r="Q29" s="126">
        <f>+計算シート_トリクロロエチレン!G50</f>
        <v>1.3672</v>
      </c>
      <c r="R29" s="126"/>
      <c r="S29" s="184"/>
      <c r="T29" s="180"/>
      <c r="V29"/>
      <c r="W29"/>
      <c r="X29" s="217">
        <v>208</v>
      </c>
      <c r="Y29" s="218" t="s">
        <v>198</v>
      </c>
      <c r="Z29" s="219"/>
    </row>
    <row r="30" spans="1:26" ht="19.5" customHeight="1" x14ac:dyDescent="0.2">
      <c r="A30" s="193"/>
      <c r="B30" s="128"/>
      <c r="C30" s="128"/>
      <c r="D30" s="128"/>
      <c r="E30" s="128"/>
      <c r="F30" s="128"/>
      <c r="G30" s="128"/>
      <c r="H30" s="128"/>
      <c r="I30" s="140"/>
      <c r="J30" s="140"/>
      <c r="K30" s="140"/>
      <c r="L30" s="140"/>
      <c r="M30" s="140"/>
      <c r="N30" s="156"/>
      <c r="O30" s="189"/>
      <c r="P30" s="190"/>
      <c r="Q30" s="191"/>
      <c r="R30" s="191"/>
      <c r="S30" s="187"/>
      <c r="T30" s="180"/>
      <c r="V30"/>
      <c r="W30"/>
      <c r="X30" s="217">
        <v>209</v>
      </c>
      <c r="Y30" s="218" t="s">
        <v>199</v>
      </c>
      <c r="Z30" s="219"/>
    </row>
    <row r="31" spans="1:26" ht="7.5" customHeight="1" thickBot="1" x14ac:dyDescent="0.25">
      <c r="A31" s="194"/>
      <c r="B31" s="157"/>
      <c r="C31" s="157"/>
      <c r="D31" s="157"/>
      <c r="E31" s="157"/>
      <c r="F31" s="157"/>
      <c r="G31" s="157"/>
      <c r="H31" s="157"/>
      <c r="I31" s="139"/>
      <c r="J31" s="139"/>
      <c r="K31" s="139"/>
      <c r="L31" s="139"/>
      <c r="M31" s="139"/>
      <c r="N31" s="157"/>
      <c r="O31" s="157"/>
      <c r="P31" s="157"/>
      <c r="Q31" s="157"/>
      <c r="R31" s="157"/>
      <c r="S31" s="157"/>
      <c r="T31" s="188"/>
      <c r="V31"/>
      <c r="W31"/>
      <c r="X31" s="217">
        <v>301</v>
      </c>
      <c r="Y31" s="218" t="s">
        <v>200</v>
      </c>
      <c r="Z31" s="219"/>
    </row>
    <row r="32" spans="1:26" ht="19.5" customHeight="1" x14ac:dyDescent="0.2">
      <c r="V32"/>
      <c r="W32"/>
      <c r="X32" s="217">
        <v>302</v>
      </c>
      <c r="Y32" s="218" t="s">
        <v>201</v>
      </c>
      <c r="Z32" s="219"/>
    </row>
    <row r="33" spans="3:26" ht="19.5" hidden="1" customHeight="1" x14ac:dyDescent="0.2">
      <c r="C33" s="105" t="s">
        <v>155</v>
      </c>
      <c r="D33" s="105" t="s">
        <v>156</v>
      </c>
      <c r="E33" s="105" t="s">
        <v>157</v>
      </c>
      <c r="V33"/>
      <c r="W33"/>
      <c r="X33" s="217">
        <v>303</v>
      </c>
      <c r="Y33" s="218" t="s">
        <v>202</v>
      </c>
      <c r="Z33" s="219"/>
    </row>
    <row r="34" spans="3:26" ht="19.5" hidden="1" customHeight="1" x14ac:dyDescent="0.2">
      <c r="C34" s="262">
        <f>LOG(+計算シート_トリクロロエチレン!J53)</f>
        <v>-1.9394776145945569</v>
      </c>
      <c r="D34" s="262">
        <f>LOG(+計算シート_トリクロロエチレン!J54/2)</f>
        <v>-1.0565116333875911E-2</v>
      </c>
      <c r="E34" s="262">
        <f>+LOG(計算シート_トリクロロエチレン!J55)</f>
        <v>-1.5746819944259371</v>
      </c>
      <c r="V34"/>
      <c r="W34"/>
      <c r="X34" s="217">
        <v>304</v>
      </c>
      <c r="Y34" s="218" t="s">
        <v>203</v>
      </c>
      <c r="Z34" s="219"/>
    </row>
    <row r="35" spans="3:26" ht="19.5" customHeight="1" thickBot="1" x14ac:dyDescent="0.25">
      <c r="V35"/>
      <c r="W35"/>
      <c r="X35" s="224">
        <v>305</v>
      </c>
      <c r="Y35" s="225" t="s">
        <v>204</v>
      </c>
      <c r="Z35" s="219"/>
    </row>
    <row r="36" spans="3:26" ht="19.5" customHeight="1" x14ac:dyDescent="0.2">
      <c r="Y36" s="211"/>
      <c r="Z36" s="211"/>
    </row>
    <row r="37" spans="3:26" ht="19.5" customHeight="1" thickBot="1" x14ac:dyDescent="0.25">
      <c r="V37"/>
      <c r="W37"/>
      <c r="X37" s="211"/>
      <c r="Y37" s="211"/>
      <c r="Z37" s="211"/>
    </row>
    <row r="38" spans="3:26" ht="19.5" customHeight="1" x14ac:dyDescent="0.2">
      <c r="V38"/>
      <c r="W38" s="226" t="s">
        <v>185</v>
      </c>
      <c r="X38" s="227">
        <v>2</v>
      </c>
      <c r="Y38" s="228" t="s">
        <v>224</v>
      </c>
      <c r="Z38" s="229">
        <v>108</v>
      </c>
    </row>
    <row r="39" spans="3:26" ht="19.5" customHeight="1" x14ac:dyDescent="0.2">
      <c r="V39"/>
      <c r="W39" s="230" t="s">
        <v>243</v>
      </c>
      <c r="X39" s="231">
        <v>4</v>
      </c>
      <c r="Y39" s="217" t="s">
        <v>205</v>
      </c>
      <c r="Z39" s="218">
        <v>109</v>
      </c>
    </row>
    <row r="40" spans="3:26" ht="19.5" customHeight="1" x14ac:dyDescent="0.2">
      <c r="V40"/>
      <c r="W40" s="230" t="s">
        <v>187</v>
      </c>
      <c r="X40" s="231">
        <v>3</v>
      </c>
      <c r="Y40" s="217" t="s">
        <v>206</v>
      </c>
      <c r="Z40" s="218">
        <v>105</v>
      </c>
    </row>
    <row r="41" spans="3:26" ht="16.5" x14ac:dyDescent="0.2">
      <c r="V41"/>
      <c r="W41" s="230" t="s">
        <v>183</v>
      </c>
      <c r="X41" s="231">
        <v>1</v>
      </c>
      <c r="Y41" s="217" t="s">
        <v>207</v>
      </c>
      <c r="Z41" s="218">
        <v>104</v>
      </c>
    </row>
    <row r="42" spans="3:26" ht="17" thickBot="1" x14ac:dyDescent="0.25">
      <c r="V42"/>
      <c r="W42" s="232" t="s">
        <v>246</v>
      </c>
      <c r="X42" s="233">
        <v>5</v>
      </c>
      <c r="Y42" s="217" t="s">
        <v>208</v>
      </c>
      <c r="Z42" s="218">
        <v>112</v>
      </c>
    </row>
    <row r="43" spans="3:26" ht="16.5" x14ac:dyDescent="0.2">
      <c r="V43"/>
      <c r="W43"/>
      <c r="X43" s="211"/>
      <c r="Y43" s="217" t="s">
        <v>203</v>
      </c>
      <c r="Z43" s="218">
        <v>304</v>
      </c>
    </row>
    <row r="44" spans="3:26" ht="16.5" x14ac:dyDescent="0.2">
      <c r="V44"/>
      <c r="W44"/>
      <c r="X44" s="211"/>
      <c r="Y44" s="234" t="s">
        <v>192</v>
      </c>
      <c r="Z44" s="235">
        <v>202</v>
      </c>
    </row>
    <row r="45" spans="3:26" ht="16.5" x14ac:dyDescent="0.2">
      <c r="V45"/>
      <c r="W45"/>
      <c r="X45" s="211"/>
      <c r="Y45" s="217" t="s">
        <v>189</v>
      </c>
      <c r="Z45" s="218">
        <v>101</v>
      </c>
    </row>
    <row r="46" spans="3:26" ht="16.5" x14ac:dyDescent="0.2">
      <c r="V46"/>
      <c r="W46"/>
      <c r="X46" s="211"/>
      <c r="Y46" s="217" t="s">
        <v>199</v>
      </c>
      <c r="Z46" s="218">
        <v>209</v>
      </c>
    </row>
    <row r="47" spans="3:26" ht="16.5" x14ac:dyDescent="0.2">
      <c r="V47"/>
      <c r="W47"/>
      <c r="X47" s="211"/>
      <c r="Y47" s="217" t="s">
        <v>190</v>
      </c>
      <c r="Z47" s="218">
        <v>103</v>
      </c>
    </row>
    <row r="48" spans="3:26" ht="16.5" x14ac:dyDescent="0.2">
      <c r="V48"/>
      <c r="W48"/>
      <c r="X48" s="211"/>
      <c r="Y48" s="217" t="s">
        <v>211</v>
      </c>
      <c r="Z48" s="218">
        <v>102</v>
      </c>
    </row>
    <row r="49" spans="3:26" ht="16.5" x14ac:dyDescent="0.2">
      <c r="V49"/>
      <c r="W49"/>
      <c r="X49" s="211"/>
      <c r="Y49" s="217" t="s">
        <v>212</v>
      </c>
      <c r="Z49" s="218">
        <v>106</v>
      </c>
    </row>
    <row r="50" spans="3:26" ht="16.5" x14ac:dyDescent="0.2">
      <c r="C50"/>
      <c r="D50"/>
      <c r="E50"/>
      <c r="F50"/>
      <c r="G50"/>
      <c r="V50"/>
      <c r="W50"/>
      <c r="X50" s="211"/>
      <c r="Y50" s="217" t="s">
        <v>200</v>
      </c>
      <c r="Z50" s="218">
        <v>301</v>
      </c>
    </row>
    <row r="51" spans="3:26" ht="16.5" x14ac:dyDescent="0.2">
      <c r="C51"/>
      <c r="D51"/>
      <c r="E51"/>
      <c r="F51"/>
      <c r="G51"/>
      <c r="V51"/>
      <c r="W51"/>
      <c r="X51" s="211"/>
      <c r="Y51" s="234" t="s">
        <v>193</v>
      </c>
      <c r="Z51" s="235">
        <v>203</v>
      </c>
    </row>
    <row r="52" spans="3:26" ht="16.5" x14ac:dyDescent="0.2">
      <c r="V52"/>
      <c r="W52"/>
      <c r="X52" s="211"/>
      <c r="Y52" s="217" t="s">
        <v>198</v>
      </c>
      <c r="Z52" s="218">
        <v>208</v>
      </c>
    </row>
    <row r="53" spans="3:26" ht="16.5" x14ac:dyDescent="0.2">
      <c r="V53"/>
      <c r="W53"/>
      <c r="X53" s="211"/>
      <c r="Y53" s="215" t="s">
        <v>184</v>
      </c>
      <c r="Z53" s="216">
        <v>1</v>
      </c>
    </row>
    <row r="54" spans="3:26" ht="16.5" x14ac:dyDescent="0.2">
      <c r="V54"/>
      <c r="W54"/>
      <c r="X54" s="211"/>
      <c r="Y54" s="215" t="s">
        <v>186</v>
      </c>
      <c r="Z54" s="216">
        <v>2</v>
      </c>
    </row>
    <row r="55" spans="3:26" ht="16.5" x14ac:dyDescent="0.2">
      <c r="V55"/>
      <c r="W55"/>
      <c r="X55" s="211"/>
      <c r="Y55" s="215" t="s">
        <v>188</v>
      </c>
      <c r="Z55" s="216">
        <v>3</v>
      </c>
    </row>
    <row r="56" spans="3:26" ht="16.5" x14ac:dyDescent="0.2">
      <c r="V56"/>
      <c r="W56"/>
      <c r="X56" s="211"/>
      <c r="Y56" s="217" t="s">
        <v>201</v>
      </c>
      <c r="Z56" s="218">
        <v>302</v>
      </c>
    </row>
    <row r="57" spans="3:26" ht="16.5" x14ac:dyDescent="0.2">
      <c r="V57"/>
      <c r="W57"/>
      <c r="X57" s="211"/>
      <c r="Y57" s="217" t="s">
        <v>202</v>
      </c>
      <c r="Z57" s="218">
        <v>303</v>
      </c>
    </row>
    <row r="58" spans="3:26" ht="16.5" x14ac:dyDescent="0.2">
      <c r="V58"/>
      <c r="W58"/>
      <c r="X58" s="211"/>
      <c r="Y58" s="217" t="s">
        <v>216</v>
      </c>
      <c r="Z58" s="218">
        <v>111</v>
      </c>
    </row>
    <row r="59" spans="3:26" ht="16.5" x14ac:dyDescent="0.2">
      <c r="V59"/>
      <c r="W59"/>
      <c r="X59" s="211"/>
      <c r="Y59" s="217" t="s">
        <v>217</v>
      </c>
      <c r="Z59" s="218">
        <v>107</v>
      </c>
    </row>
    <row r="60" spans="3:26" ht="16.5" x14ac:dyDescent="0.2">
      <c r="V60"/>
      <c r="W60"/>
      <c r="X60" s="211"/>
      <c r="Y60" s="217" t="s">
        <v>218</v>
      </c>
      <c r="Z60" s="218">
        <v>110</v>
      </c>
    </row>
    <row r="61" spans="3:26" ht="16.5" x14ac:dyDescent="0.2">
      <c r="V61"/>
      <c r="W61"/>
      <c r="X61" s="211"/>
      <c r="Y61" s="217" t="s">
        <v>191</v>
      </c>
      <c r="Z61" s="218">
        <v>201</v>
      </c>
    </row>
    <row r="62" spans="3:26" ht="16.5" x14ac:dyDescent="0.2">
      <c r="V62"/>
      <c r="W62"/>
      <c r="X62" s="211"/>
      <c r="Y62" s="217" t="s">
        <v>194</v>
      </c>
      <c r="Z62" s="218">
        <v>204</v>
      </c>
    </row>
    <row r="63" spans="3:26" ht="16.5" x14ac:dyDescent="0.2">
      <c r="V63"/>
      <c r="W63"/>
      <c r="X63" s="211"/>
      <c r="Y63" s="217" t="s">
        <v>196</v>
      </c>
      <c r="Z63" s="218">
        <v>206</v>
      </c>
    </row>
    <row r="64" spans="3:26" ht="16.5" x14ac:dyDescent="0.2">
      <c r="V64"/>
      <c r="W64"/>
      <c r="X64" s="211"/>
      <c r="Y64" s="217" t="s">
        <v>219</v>
      </c>
      <c r="Z64" s="218">
        <v>113</v>
      </c>
    </row>
    <row r="65" spans="22:26" ht="16.5" x14ac:dyDescent="0.2">
      <c r="V65"/>
      <c r="W65"/>
      <c r="X65" s="211"/>
      <c r="Y65" s="217" t="s">
        <v>197</v>
      </c>
      <c r="Z65" s="218">
        <v>207</v>
      </c>
    </row>
    <row r="66" spans="22:26" ht="16.5" x14ac:dyDescent="0.2">
      <c r="V66"/>
      <c r="W66"/>
      <c r="X66" s="211"/>
      <c r="Y66" s="217" t="s">
        <v>204</v>
      </c>
      <c r="Z66" s="218">
        <v>305</v>
      </c>
    </row>
    <row r="67" spans="22:26" ht="17" thickBot="1" x14ac:dyDescent="0.25">
      <c r="V67"/>
      <c r="W67"/>
      <c r="X67" s="211"/>
      <c r="Y67" s="224" t="s">
        <v>195</v>
      </c>
      <c r="Z67" s="225">
        <v>205</v>
      </c>
    </row>
  </sheetData>
  <mergeCells count="9">
    <mergeCell ref="D25:F26"/>
    <mergeCell ref="G25:G26"/>
    <mergeCell ref="H25:H26"/>
    <mergeCell ref="D2:H3"/>
    <mergeCell ref="E8:K8"/>
    <mergeCell ref="G13:H13"/>
    <mergeCell ref="G15:H15"/>
    <mergeCell ref="C17:C18"/>
    <mergeCell ref="D17:F18"/>
  </mergeCells>
  <phoneticPr fontId="2"/>
  <pageMargins left="0.39370078740157483" right="0.39370078740157483" top="0.59055118110236227" bottom="0.19685039370078741" header="0.39370078740157483" footer="0.19685039370078741"/>
  <pageSetup paperSize="9" orientation="landscape" horizontalDpi="300" verticalDpi="300" r:id="rId1"/>
  <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A1:DW56"/>
  <sheetViews>
    <sheetView zoomScale="69" zoomScaleNormal="69" workbookViewId="0">
      <selection activeCell="G25" sqref="G25:G26"/>
    </sheetView>
  </sheetViews>
  <sheetFormatPr defaultRowHeight="13" x14ac:dyDescent="0.2"/>
  <cols>
    <col min="1" max="1" width="11.26953125" customWidth="1"/>
    <col min="2" max="2" width="13.26953125" customWidth="1"/>
    <col min="3" max="3" width="9.453125" bestFit="1" customWidth="1"/>
    <col min="5" max="5" width="10.453125" bestFit="1" customWidth="1"/>
    <col min="6" max="6" width="9.453125" bestFit="1" customWidth="1"/>
    <col min="7" max="7" width="10.08984375" bestFit="1" customWidth="1"/>
    <col min="9" max="9" width="9.08984375" bestFit="1" customWidth="1"/>
    <col min="10" max="127" width="10.08984375" style="45" bestFit="1" customWidth="1"/>
  </cols>
  <sheetData>
    <row r="1" spans="1:127" x14ac:dyDescent="0.2">
      <c r="A1" t="s">
        <v>40</v>
      </c>
    </row>
    <row r="3" spans="1:127" x14ac:dyDescent="0.2">
      <c r="A3" t="s">
        <v>41</v>
      </c>
      <c r="B3" t="s">
        <v>112</v>
      </c>
    </row>
    <row r="10" spans="1:127" x14ac:dyDescent="0.2">
      <c r="A10" s="42"/>
      <c r="B10" s="42"/>
      <c r="C10" s="42"/>
      <c r="D10" s="42"/>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row>
    <row r="11" spans="1:127" x14ac:dyDescent="0.2">
      <c r="A11" s="42"/>
      <c r="B11" s="42"/>
      <c r="C11" s="42"/>
      <c r="D11" s="42"/>
      <c r="E11" s="43"/>
      <c r="F11" s="42"/>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row>
    <row r="12" spans="1:127" x14ac:dyDescent="0.2">
      <c r="A12" s="42"/>
      <c r="B12" s="42"/>
      <c r="C12" s="42"/>
      <c r="D12" s="42"/>
      <c r="E12" s="4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c r="DT12" s="42"/>
      <c r="DU12" s="42"/>
      <c r="DV12" s="42"/>
      <c r="DW12" s="42"/>
    </row>
    <row r="13" spans="1:127" x14ac:dyDescent="0.2">
      <c r="A13" s="42"/>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c r="DT13" s="42"/>
      <c r="DU13" s="42"/>
      <c r="DV13" s="42"/>
      <c r="DW13" s="42"/>
    </row>
    <row r="14" spans="1:127" x14ac:dyDescent="0.2">
      <c r="A14" s="42"/>
      <c r="B14" s="43"/>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c r="DT14" s="42"/>
      <c r="DU14" s="42"/>
      <c r="DV14" s="42"/>
      <c r="DW14" s="42"/>
    </row>
    <row r="15" spans="1:127" x14ac:dyDescent="0.2">
      <c r="A15" s="42"/>
      <c r="B15" s="42"/>
      <c r="C15" s="42"/>
      <c r="D15" s="43"/>
      <c r="E15" s="42"/>
      <c r="F15" s="42"/>
      <c r="G15" s="42"/>
      <c r="H15" s="42"/>
      <c r="I15" s="42"/>
      <c r="J15" s="42"/>
      <c r="K15" s="42"/>
      <c r="L15" s="42"/>
      <c r="M15" s="42"/>
      <c r="N15" s="42"/>
      <c r="O15" s="42"/>
      <c r="P15" s="42"/>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c r="BC15" s="42"/>
      <c r="BD15" s="42"/>
      <c r="BE15" s="42"/>
      <c r="BF15" s="42"/>
      <c r="BG15" s="42"/>
      <c r="BH15" s="42"/>
      <c r="BI15" s="42"/>
      <c r="BJ15" s="42"/>
      <c r="BK15" s="42"/>
      <c r="BL15" s="42"/>
      <c r="BM15" s="42"/>
      <c r="BN15" s="42"/>
      <c r="BO15" s="42"/>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c r="CN15" s="42"/>
      <c r="CO15" s="42"/>
      <c r="CP15" s="42"/>
      <c r="CQ15" s="42"/>
      <c r="CR15" s="42"/>
      <c r="CS15" s="42"/>
      <c r="CT15" s="42"/>
      <c r="CU15" s="42"/>
      <c r="CV15" s="42"/>
      <c r="CW15" s="42"/>
      <c r="CX15" s="42"/>
      <c r="CY15" s="42"/>
      <c r="CZ15" s="42"/>
      <c r="DA15" s="42"/>
      <c r="DB15" s="42"/>
      <c r="DC15" s="42"/>
      <c r="DD15" s="42"/>
      <c r="DE15" s="42"/>
      <c r="DF15" s="42"/>
      <c r="DG15" s="42"/>
      <c r="DH15" s="42"/>
      <c r="DI15" s="42"/>
      <c r="DJ15" s="42"/>
      <c r="DK15" s="42"/>
      <c r="DL15" s="42"/>
      <c r="DM15" s="42"/>
      <c r="DN15" s="42"/>
      <c r="DO15" s="42"/>
      <c r="DP15" s="42"/>
      <c r="DQ15" s="42"/>
      <c r="DR15" s="42"/>
      <c r="DS15" s="42"/>
      <c r="DT15" s="42"/>
      <c r="DU15" s="42"/>
      <c r="DV15" s="42"/>
      <c r="DW15" s="42"/>
    </row>
    <row r="16" spans="1:127" x14ac:dyDescent="0.2">
      <c r="A16" s="42"/>
      <c r="B16" s="42"/>
      <c r="C16" s="42"/>
      <c r="D16" s="42"/>
      <c r="E16" s="42"/>
      <c r="F16" s="42"/>
      <c r="G16" s="42"/>
      <c r="H16" s="42"/>
      <c r="I16" s="42"/>
      <c r="J16" s="42"/>
      <c r="K16" s="42"/>
      <c r="L16" s="42"/>
      <c r="M16" s="42"/>
      <c r="N16" s="42"/>
      <c r="O16" s="42"/>
      <c r="P16" s="42"/>
      <c r="Q16" s="42"/>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42"/>
      <c r="CQ16" s="42"/>
      <c r="CR16" s="42"/>
      <c r="CS16" s="42"/>
      <c r="CT16" s="42"/>
      <c r="CU16" s="42"/>
      <c r="CV16" s="42"/>
      <c r="CW16" s="42"/>
      <c r="CX16" s="42"/>
      <c r="CY16" s="42"/>
      <c r="CZ16" s="42"/>
      <c r="DA16" s="42"/>
      <c r="DB16" s="42"/>
      <c r="DC16" s="42"/>
      <c r="DD16" s="42"/>
      <c r="DE16" s="42"/>
      <c r="DF16" s="42"/>
      <c r="DG16" s="42"/>
      <c r="DH16" s="42"/>
      <c r="DI16" s="42"/>
      <c r="DJ16" s="42"/>
      <c r="DK16" s="42"/>
      <c r="DL16" s="42"/>
      <c r="DM16" s="42"/>
      <c r="DN16" s="42"/>
      <c r="DO16" s="42"/>
      <c r="DP16" s="42"/>
      <c r="DQ16" s="42"/>
      <c r="DR16" s="42"/>
      <c r="DS16" s="42"/>
      <c r="DT16" s="42"/>
      <c r="DU16" s="42"/>
      <c r="DV16" s="42"/>
      <c r="DW16" s="42"/>
    </row>
    <row r="17" spans="1:127" x14ac:dyDescent="0.2">
      <c r="A17" s="42"/>
      <c r="B17" s="42"/>
      <c r="C17" s="42"/>
      <c r="D17" s="42"/>
      <c r="E17" s="42"/>
      <c r="F17" s="42"/>
      <c r="G17" s="42"/>
      <c r="H17" s="42"/>
      <c r="I17" s="42"/>
      <c r="J17" s="42"/>
      <c r="K17" s="42"/>
      <c r="L17" s="42"/>
      <c r="M17" s="42"/>
      <c r="N17" s="42"/>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c r="DO17" s="42"/>
      <c r="DP17" s="42"/>
      <c r="DQ17" s="42"/>
      <c r="DR17" s="42"/>
      <c r="DS17" s="42"/>
      <c r="DT17" s="42"/>
      <c r="DU17" s="42"/>
      <c r="DV17" s="42"/>
      <c r="DW17" s="42"/>
    </row>
    <row r="18" spans="1:127" x14ac:dyDescent="0.2">
      <c r="A18" s="42"/>
      <c r="B18" s="42"/>
      <c r="C18" s="42"/>
      <c r="D18" s="42"/>
      <c r="E18" s="42"/>
      <c r="F18" s="42"/>
      <c r="G18" s="42"/>
      <c r="H18" s="42"/>
      <c r="I18" s="42"/>
      <c r="J18" s="42"/>
      <c r="K18" s="42"/>
      <c r="L18" s="42"/>
      <c r="M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c r="DI18" s="42"/>
      <c r="DJ18" s="42"/>
      <c r="DK18" s="42"/>
      <c r="DL18" s="42"/>
      <c r="DM18" s="42"/>
      <c r="DN18" s="42"/>
      <c r="DO18" s="42"/>
      <c r="DP18" s="42"/>
      <c r="DQ18" s="42"/>
      <c r="DR18" s="42"/>
      <c r="DS18" s="42"/>
      <c r="DT18" s="42"/>
      <c r="DU18" s="42"/>
      <c r="DV18" s="42"/>
      <c r="DW18" s="42"/>
    </row>
    <row r="19" spans="1:127" x14ac:dyDescent="0.2">
      <c r="A19" s="42"/>
      <c r="B19" s="42"/>
      <c r="C19" s="42"/>
      <c r="D19" s="42"/>
      <c r="E19" s="44"/>
      <c r="F19" s="44"/>
      <c r="G19" s="44"/>
      <c r="H19" s="42"/>
      <c r="I19" s="42"/>
      <c r="J19" s="44"/>
      <c r="K19" s="44"/>
      <c r="L19" s="44"/>
      <c r="M19" s="44"/>
      <c r="N19" s="44"/>
      <c r="O19" s="44"/>
      <c r="P19" s="44"/>
      <c r="Q19" s="44"/>
      <c r="R19" s="44"/>
      <c r="S19" s="44"/>
      <c r="T19" s="44"/>
      <c r="U19" s="44"/>
      <c r="V19" s="44"/>
      <c r="W19" s="44"/>
      <c r="X19" s="44"/>
      <c r="Y19" s="44"/>
      <c r="Z19" s="44"/>
      <c r="AA19" s="44"/>
      <c r="AB19" s="44"/>
      <c r="AC19" s="44"/>
      <c r="AD19" s="44"/>
      <c r="AE19" s="44"/>
      <c r="AF19" s="44"/>
      <c r="AG19" s="44"/>
      <c r="AH19" s="44"/>
      <c r="AI19" s="44"/>
      <c r="AJ19" s="44"/>
      <c r="AK19" s="44"/>
      <c r="AL19" s="44"/>
      <c r="AM19" s="44"/>
      <c r="AN19" s="44"/>
      <c r="AO19" s="44"/>
      <c r="AP19" s="44"/>
      <c r="AQ19" s="44"/>
      <c r="AR19" s="44"/>
      <c r="AS19" s="44"/>
      <c r="AT19" s="44"/>
      <c r="AU19" s="44"/>
      <c r="AV19" s="44"/>
      <c r="AW19" s="44"/>
      <c r="AX19" s="44"/>
      <c r="AY19" s="44"/>
      <c r="AZ19" s="44"/>
      <c r="BA19" s="44"/>
      <c r="BB19" s="44"/>
      <c r="BC19" s="44"/>
      <c r="BD19" s="44"/>
      <c r="BE19" s="44"/>
      <c r="BF19" s="44"/>
      <c r="BG19" s="44"/>
      <c r="BH19" s="44"/>
      <c r="BI19" s="44"/>
      <c r="BJ19" s="44"/>
      <c r="BK19" s="44"/>
      <c r="BL19" s="44"/>
      <c r="BM19" s="44"/>
      <c r="BN19" s="44"/>
      <c r="BO19" s="44"/>
      <c r="BP19" s="44"/>
      <c r="BQ19" s="44"/>
      <c r="BR19" s="44"/>
      <c r="BS19" s="44"/>
      <c r="BT19" s="44"/>
      <c r="BU19" s="44"/>
      <c r="BV19" s="44"/>
      <c r="BW19" s="44"/>
      <c r="BX19" s="44"/>
      <c r="BY19" s="44"/>
      <c r="BZ19" s="44"/>
      <c r="CA19" s="44"/>
      <c r="CB19" s="44"/>
      <c r="CC19" s="44"/>
      <c r="CD19" s="44"/>
      <c r="CE19" s="44">
        <f>IF(CE20&lt;60,100,+IF(CE20&lt;120,200,+IF(CE20&lt;300,500,1000)))</f>
        <v>1000</v>
      </c>
      <c r="CF19" s="44"/>
      <c r="CG19" s="44"/>
      <c r="CH19" s="44"/>
      <c r="CI19" s="44"/>
      <c r="CJ19" s="44"/>
      <c r="CK19" s="44"/>
      <c r="CL19" s="44"/>
      <c r="CM19" s="44"/>
      <c r="CN19" s="44"/>
      <c r="CO19" s="44"/>
      <c r="CP19" s="44"/>
      <c r="CQ19" s="44"/>
      <c r="CR19" s="44"/>
      <c r="CS19" s="44"/>
      <c r="CT19" s="44"/>
      <c r="CU19" s="44"/>
      <c r="CV19" s="44"/>
      <c r="CW19" s="44"/>
      <c r="CX19" s="44"/>
      <c r="CY19" s="44"/>
      <c r="CZ19" s="44"/>
      <c r="DA19" s="44"/>
      <c r="DB19" s="44"/>
      <c r="DC19" s="44"/>
      <c r="DD19" s="44"/>
      <c r="DE19" s="44"/>
      <c r="DF19" s="44"/>
      <c r="DG19" s="44"/>
      <c r="DH19" s="44"/>
      <c r="DI19" s="44"/>
      <c r="DJ19" s="44"/>
      <c r="DK19" s="44"/>
      <c r="DL19" s="44"/>
      <c r="DM19" s="44"/>
      <c r="DN19" s="44"/>
      <c r="DO19" s="44"/>
      <c r="DP19" s="44"/>
      <c r="DQ19" s="44"/>
      <c r="DR19" s="44"/>
      <c r="DS19" s="44"/>
      <c r="DT19" s="44"/>
      <c r="DU19" s="44"/>
      <c r="DV19" s="44"/>
      <c r="DW19" s="44"/>
    </row>
    <row r="20" spans="1:127" x14ac:dyDescent="0.2">
      <c r="A20" s="42"/>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c r="BZ20" s="42"/>
      <c r="CA20" s="42"/>
      <c r="CB20" s="42"/>
      <c r="CC20" s="42"/>
      <c r="CD20" s="42"/>
      <c r="CE20" s="42">
        <f>BI23</f>
        <v>1122</v>
      </c>
      <c r="CF20" s="42"/>
      <c r="CG20" s="42"/>
      <c r="CH20" s="42"/>
      <c r="CI20" s="42"/>
      <c r="CJ20" s="42"/>
      <c r="CK20" s="42"/>
      <c r="CL20" s="42"/>
      <c r="CM20" s="42"/>
      <c r="CN20" s="42"/>
      <c r="CO20" s="42"/>
      <c r="CP20" s="42"/>
      <c r="CQ20" s="42"/>
      <c r="CR20" s="42"/>
      <c r="CS20" s="42"/>
      <c r="CT20" s="42"/>
      <c r="CU20" s="42"/>
      <c r="CV20" s="42"/>
      <c r="CW20" s="42"/>
      <c r="CX20" s="42"/>
      <c r="CY20" s="42"/>
      <c r="CZ20" s="42"/>
      <c r="DA20" s="42"/>
      <c r="DB20" s="42"/>
      <c r="DC20" s="42"/>
      <c r="DD20" s="42"/>
      <c r="DE20" s="42"/>
      <c r="DF20" s="42"/>
      <c r="DG20" s="42"/>
      <c r="DH20" s="42"/>
      <c r="DI20" s="42"/>
      <c r="DJ20" s="42"/>
      <c r="DK20" s="42"/>
      <c r="DL20" s="42"/>
      <c r="DM20" s="42"/>
      <c r="DN20" s="42"/>
      <c r="DO20" s="42"/>
      <c r="DP20" s="42"/>
      <c r="DQ20" s="42"/>
      <c r="DR20" s="42"/>
      <c r="DS20" s="42"/>
      <c r="DT20" s="42"/>
      <c r="DU20" s="42"/>
      <c r="DV20" s="42"/>
      <c r="DW20" s="42"/>
    </row>
    <row r="21" spans="1:127" x14ac:dyDescent="0.2">
      <c r="A21" s="42"/>
      <c r="B21" s="244" t="s">
        <v>149</v>
      </c>
      <c r="C21" s="245">
        <f>IF(C24&gt;1000000,"&gt;1,000,000",IF(C24&gt;500,ROUNDUP(C24,-2),IF(C24&gt;100,ROUNDUP(C24/5,-1)*5,ROUNDUP(C24,-1))))</f>
        <v>1200</v>
      </c>
      <c r="D21" s="42"/>
      <c r="E21" s="83">
        <f>IF(CD27&lt;0.01,IF(CD27&lt;0.001,ROUNDDOWN(CD27,5),ROUNDDOWN(CD27,4)),ROUNDDOWN(CD27,3))</f>
        <v>2.9000000000000001E-2</v>
      </c>
      <c r="F21" s="42"/>
      <c r="G21" s="42"/>
      <c r="H21" s="42"/>
      <c r="I21" s="42"/>
      <c r="J21" s="83">
        <f>IF(J27&lt;0.01,IF(J27&lt;0.001,ROUNDDOWN(J27,5),ROUNDDOWN(J27,4)),ROUNDDOWN(J27,3))</f>
        <v>2.9000000000000001E-2</v>
      </c>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c r="BZ21" s="42"/>
      <c r="CA21" s="42"/>
      <c r="CB21" s="42"/>
      <c r="CC21" s="42"/>
      <c r="CD21" s="42"/>
      <c r="CE21" s="42">
        <f>ROUNDUP(CE20*1.8/CE19,0)</f>
        <v>3</v>
      </c>
      <c r="CF21" s="42"/>
      <c r="CG21" s="42"/>
      <c r="CH21" s="42"/>
      <c r="CI21" s="42"/>
      <c r="CJ21" s="42"/>
      <c r="CK21" s="42"/>
      <c r="CL21" s="42"/>
      <c r="CM21" s="42"/>
      <c r="CN21" s="42"/>
      <c r="CO21" s="42"/>
      <c r="CP21" s="42"/>
      <c r="CQ21" s="42"/>
      <c r="CR21" s="42"/>
      <c r="CS21" s="42"/>
      <c r="CT21" s="42"/>
      <c r="CU21" s="42"/>
      <c r="CV21" s="42"/>
      <c r="CW21" s="42"/>
      <c r="CX21" s="42"/>
      <c r="CY21" s="42"/>
      <c r="CZ21" s="42"/>
      <c r="DA21" s="42"/>
      <c r="DB21" s="42"/>
      <c r="DC21" s="42"/>
      <c r="DD21" s="42"/>
      <c r="DE21" s="42"/>
      <c r="DF21" s="42"/>
      <c r="DG21" s="42"/>
      <c r="DH21" s="42"/>
      <c r="DI21" s="42"/>
      <c r="DJ21" s="42"/>
      <c r="DK21" s="42"/>
      <c r="DL21" s="42"/>
      <c r="DM21" s="42"/>
      <c r="DN21" s="42"/>
      <c r="DO21" s="42"/>
      <c r="DP21" s="42"/>
      <c r="DQ21" s="42"/>
      <c r="DR21" s="42"/>
      <c r="DS21" s="42"/>
      <c r="DT21" s="42"/>
      <c r="DU21" s="42"/>
      <c r="DV21" s="42"/>
      <c r="DW21" s="42"/>
    </row>
    <row r="22" spans="1:127" ht="13.5" thickBot="1" x14ac:dyDescent="0.25">
      <c r="H22">
        <v>1</v>
      </c>
      <c r="I22" s="71">
        <f>+CE21*CE19</f>
        <v>3000</v>
      </c>
      <c r="CE22" s="45">
        <v>0</v>
      </c>
      <c r="CF22" s="45">
        <v>0.1</v>
      </c>
      <c r="CG22" s="45">
        <v>0.2</v>
      </c>
      <c r="CH22" s="45">
        <v>0.4</v>
      </c>
      <c r="CI22" s="45">
        <v>0.6</v>
      </c>
      <c r="CJ22" s="45">
        <v>0.8</v>
      </c>
      <c r="CK22" s="45">
        <v>1</v>
      </c>
      <c r="CL22" s="45">
        <v>2</v>
      </c>
      <c r="CM22" s="45">
        <v>3</v>
      </c>
      <c r="CN22" s="45">
        <v>4</v>
      </c>
      <c r="CO22" s="45">
        <v>5</v>
      </c>
      <c r="CP22" s="45">
        <v>6</v>
      </c>
      <c r="CQ22" s="45">
        <v>7</v>
      </c>
      <c r="CR22" s="45">
        <v>8</v>
      </c>
      <c r="CS22" s="45">
        <v>9</v>
      </c>
      <c r="CT22" s="45">
        <v>10</v>
      </c>
      <c r="CU22" s="45">
        <v>11</v>
      </c>
      <c r="CV22" s="45">
        <v>12</v>
      </c>
      <c r="CW22" s="45">
        <v>13</v>
      </c>
      <c r="CX22" s="45">
        <v>14</v>
      </c>
      <c r="CY22" s="45">
        <v>15</v>
      </c>
      <c r="CZ22" s="45">
        <v>16</v>
      </c>
      <c r="DA22" s="45">
        <v>17</v>
      </c>
      <c r="DB22" s="45">
        <v>18</v>
      </c>
      <c r="DC22" s="45">
        <v>19</v>
      </c>
      <c r="DD22" s="45">
        <v>20</v>
      </c>
    </row>
    <row r="23" spans="1:127" ht="13.5" thickBot="1" x14ac:dyDescent="0.25">
      <c r="B23" s="7" t="s">
        <v>43</v>
      </c>
      <c r="C23" s="8">
        <f>入力シート_トリクロロエチレン!Q15</f>
        <v>0.03</v>
      </c>
      <c r="D23" s="9" t="s">
        <v>42</v>
      </c>
      <c r="E23" s="497" t="s">
        <v>44</v>
      </c>
      <c r="F23" s="498"/>
      <c r="H23">
        <f>+C23</f>
        <v>0.03</v>
      </c>
      <c r="I23">
        <f>+C23</f>
        <v>0.03</v>
      </c>
      <c r="J23" s="6">
        <f>MIN(J24:AL24)</f>
        <v>1122</v>
      </c>
      <c r="K23" s="264">
        <f>IF(MIN(K24:T24)=0,1000000,MIN(K24:T24))</f>
        <v>100000</v>
      </c>
      <c r="U23" s="264">
        <f>IF(MIN(U24:AC24)=0,1000000,MIN(U24:AC24))</f>
        <v>10000</v>
      </c>
      <c r="AD23" s="264">
        <f>IF(MIN(AD24:AM24)=0,1000000,MIN(AD24:AM24))</f>
        <v>2000</v>
      </c>
      <c r="AN23" s="264">
        <f>IF(MIN(AN24:AW24)=0,1000000,MIN(AN24:AW24))</f>
        <v>1200</v>
      </c>
      <c r="AX23" s="264">
        <f>IF(MIN(AX24:BG24)=0,1000000,MIN(AX24:BG24))</f>
        <v>1130</v>
      </c>
      <c r="BI23" s="264">
        <f>IF(MIN(BI24:CC24)=0,1000000,MIN(BI24:CC24))</f>
        <v>1122</v>
      </c>
    </row>
    <row r="24" spans="1:127" ht="13.5" thickBot="1" x14ac:dyDescent="0.25">
      <c r="B24" s="10" t="s">
        <v>45</v>
      </c>
      <c r="C24" s="11">
        <f>IF(+BI23=1000000,"&gt;1,000,000",+BI23)</f>
        <v>1122</v>
      </c>
      <c r="D24" s="12" t="s">
        <v>46</v>
      </c>
      <c r="E24" s="60">
        <f>IF(CD27&lt;0.1,IF(CD27&lt;0.01,IF(CD27&lt;0.001,ROUNDDOWN(CD27,5),ROUNDDOWN(CD27,4)),ROUNDDOWN(CD27,3)),ROUNDDOWN(CD27,2))</f>
        <v>2.9000000000000001E-2</v>
      </c>
      <c r="F24" s="13" t="s">
        <v>42</v>
      </c>
      <c r="H24">
        <f>+BI30</f>
        <v>1135</v>
      </c>
      <c r="I24">
        <f>+CC30</f>
        <v>1115</v>
      </c>
      <c r="J24" s="57">
        <f>IF(J27&lt;=$C$23,J30,"")</f>
        <v>1122</v>
      </c>
      <c r="K24" s="58">
        <f t="shared" ref="K24:T24" si="0">IF(K27&lt;=$C$23,K30,"")</f>
        <v>100000</v>
      </c>
      <c r="L24" s="58">
        <f t="shared" si="0"/>
        <v>200000</v>
      </c>
      <c r="M24" s="58">
        <f t="shared" si="0"/>
        <v>300000</v>
      </c>
      <c r="N24" s="58">
        <f t="shared" si="0"/>
        <v>400000</v>
      </c>
      <c r="O24" s="58">
        <f t="shared" si="0"/>
        <v>500000</v>
      </c>
      <c r="P24" s="58">
        <f t="shared" si="0"/>
        <v>600000</v>
      </c>
      <c r="Q24" s="58">
        <f t="shared" si="0"/>
        <v>700000</v>
      </c>
      <c r="R24" s="58">
        <f t="shared" si="0"/>
        <v>800000</v>
      </c>
      <c r="S24" s="58">
        <f t="shared" si="0"/>
        <v>900000</v>
      </c>
      <c r="T24" s="263">
        <f t="shared" si="0"/>
        <v>1000000</v>
      </c>
      <c r="U24" s="57">
        <f>IF(U27&lt;=$C$23,U30,"")</f>
        <v>10000</v>
      </c>
      <c r="V24" s="58">
        <f t="shared" ref="V24:AM24" si="1">IF(V27&lt;=$C$23,V30,"")</f>
        <v>20000</v>
      </c>
      <c r="W24" s="58">
        <f t="shared" si="1"/>
        <v>30000</v>
      </c>
      <c r="X24" s="58">
        <f t="shared" si="1"/>
        <v>40000</v>
      </c>
      <c r="Y24" s="58">
        <f t="shared" si="1"/>
        <v>50000</v>
      </c>
      <c r="Z24" s="58">
        <f t="shared" si="1"/>
        <v>60000</v>
      </c>
      <c r="AA24" s="58">
        <f t="shared" si="1"/>
        <v>70000</v>
      </c>
      <c r="AB24" s="58">
        <f t="shared" si="1"/>
        <v>80000</v>
      </c>
      <c r="AC24" s="58">
        <f t="shared" si="1"/>
        <v>90000</v>
      </c>
      <c r="AD24" s="58" t="str">
        <f t="shared" si="1"/>
        <v/>
      </c>
      <c r="AE24" s="58">
        <f t="shared" si="1"/>
        <v>2000</v>
      </c>
      <c r="AF24" s="58">
        <f t="shared" si="1"/>
        <v>3000</v>
      </c>
      <c r="AG24" s="58">
        <f t="shared" si="1"/>
        <v>4000</v>
      </c>
      <c r="AH24" s="58">
        <f t="shared" si="1"/>
        <v>5000</v>
      </c>
      <c r="AI24" s="58">
        <f t="shared" si="1"/>
        <v>6000</v>
      </c>
      <c r="AJ24" s="58">
        <f t="shared" si="1"/>
        <v>7000</v>
      </c>
      <c r="AK24" s="58">
        <f t="shared" si="1"/>
        <v>8000</v>
      </c>
      <c r="AL24" s="58">
        <f t="shared" si="1"/>
        <v>9000</v>
      </c>
      <c r="AM24" s="58">
        <f t="shared" si="1"/>
        <v>10000</v>
      </c>
      <c r="AN24" s="56">
        <f>IF(AN27&lt;=$C$23,AN30,"")</f>
        <v>2000</v>
      </c>
      <c r="AO24" s="56">
        <f t="shared" ref="AO24:BG24" si="2">IF(AO27&lt;=$C$23,AO30,"")</f>
        <v>1900</v>
      </c>
      <c r="AP24" s="56">
        <f t="shared" si="2"/>
        <v>1800</v>
      </c>
      <c r="AQ24" s="56">
        <f t="shared" si="2"/>
        <v>1700</v>
      </c>
      <c r="AR24" s="56">
        <f t="shared" si="2"/>
        <v>1600</v>
      </c>
      <c r="AS24" s="56">
        <f t="shared" si="2"/>
        <v>1500</v>
      </c>
      <c r="AT24" s="56">
        <f t="shared" si="2"/>
        <v>1400</v>
      </c>
      <c r="AU24" s="56">
        <f t="shared" si="2"/>
        <v>1300</v>
      </c>
      <c r="AV24" s="56">
        <f t="shared" si="2"/>
        <v>1200</v>
      </c>
      <c r="AW24" s="56" t="str">
        <f t="shared" si="2"/>
        <v/>
      </c>
      <c r="AX24" s="56">
        <f t="shared" si="2"/>
        <v>1200</v>
      </c>
      <c r="AY24" s="56">
        <f t="shared" si="2"/>
        <v>1190</v>
      </c>
      <c r="AZ24" s="56">
        <f t="shared" si="2"/>
        <v>1180</v>
      </c>
      <c r="BA24" s="56">
        <f t="shared" si="2"/>
        <v>1170</v>
      </c>
      <c r="BB24" s="56">
        <f t="shared" si="2"/>
        <v>1160</v>
      </c>
      <c r="BC24" s="56">
        <f t="shared" si="2"/>
        <v>1150</v>
      </c>
      <c r="BD24" s="56">
        <f t="shared" si="2"/>
        <v>1140</v>
      </c>
      <c r="BE24" s="56">
        <f t="shared" si="2"/>
        <v>1130</v>
      </c>
      <c r="BF24" s="56" t="str">
        <f t="shared" si="2"/>
        <v/>
      </c>
      <c r="BG24" s="56" t="str">
        <f t="shared" si="2"/>
        <v/>
      </c>
      <c r="BH24" s="56" t="str">
        <f>IF(BH27&lt;=$C$23,BH30,"")</f>
        <v/>
      </c>
      <c r="BI24" s="56">
        <f t="shared" ref="BI24:CD24" si="3">IF(BI27&lt;=$C$23,BI30,"")</f>
        <v>1135</v>
      </c>
      <c r="BJ24" s="56">
        <f t="shared" si="3"/>
        <v>1134</v>
      </c>
      <c r="BK24" s="56">
        <f t="shared" si="3"/>
        <v>1133</v>
      </c>
      <c r="BL24" s="56">
        <f t="shared" si="3"/>
        <v>1132</v>
      </c>
      <c r="BM24" s="56">
        <f t="shared" si="3"/>
        <v>1131</v>
      </c>
      <c r="BN24" s="56">
        <f t="shared" si="3"/>
        <v>1130</v>
      </c>
      <c r="BO24" s="56">
        <f t="shared" si="3"/>
        <v>1129</v>
      </c>
      <c r="BP24" s="56">
        <f t="shared" si="3"/>
        <v>1128</v>
      </c>
      <c r="BQ24" s="56">
        <f t="shared" si="3"/>
        <v>1127</v>
      </c>
      <c r="BR24" s="56">
        <f t="shared" si="3"/>
        <v>1126</v>
      </c>
      <c r="BS24" s="56">
        <f t="shared" si="3"/>
        <v>1125</v>
      </c>
      <c r="BT24" s="56">
        <f t="shared" si="3"/>
        <v>1124</v>
      </c>
      <c r="BU24" s="56">
        <f t="shared" si="3"/>
        <v>1123</v>
      </c>
      <c r="BV24" s="56">
        <f t="shared" si="3"/>
        <v>1122</v>
      </c>
      <c r="BW24" s="56" t="str">
        <f t="shared" si="3"/>
        <v/>
      </c>
      <c r="BX24" s="56" t="str">
        <f t="shared" si="3"/>
        <v/>
      </c>
      <c r="BY24" s="56" t="str">
        <f t="shared" si="3"/>
        <v/>
      </c>
      <c r="BZ24" s="56" t="str">
        <f t="shared" si="3"/>
        <v/>
      </c>
      <c r="CA24" s="56" t="str">
        <f t="shared" si="3"/>
        <v/>
      </c>
      <c r="CB24" s="56" t="str">
        <f t="shared" si="3"/>
        <v/>
      </c>
      <c r="CC24" s="56" t="str">
        <f t="shared" si="3"/>
        <v/>
      </c>
      <c r="CD24" s="56">
        <f t="shared" si="3"/>
        <v>1122</v>
      </c>
      <c r="CE24" s="69"/>
      <c r="CF24" s="69"/>
      <c r="CG24" s="69"/>
      <c r="CH24" s="69"/>
      <c r="CI24" s="69"/>
      <c r="CJ24" s="69"/>
      <c r="CK24" s="69"/>
      <c r="CL24" s="69"/>
      <c r="CM24" s="69"/>
      <c r="CN24" s="69"/>
      <c r="CO24" s="69"/>
      <c r="CP24" s="69"/>
      <c r="CQ24" s="69"/>
      <c r="CR24" s="69"/>
      <c r="CS24" s="69"/>
      <c r="CT24" s="69"/>
      <c r="CU24" s="69"/>
      <c r="CV24" s="69"/>
      <c r="CW24" s="69"/>
      <c r="CX24" s="69"/>
      <c r="CY24" s="69"/>
      <c r="CZ24" s="69"/>
      <c r="DA24" s="69"/>
      <c r="DB24" s="69"/>
      <c r="DC24" s="69"/>
      <c r="DD24" s="69"/>
      <c r="DE24" s="67"/>
      <c r="DF24" s="67"/>
      <c r="DG24" s="67"/>
      <c r="DH24" s="67"/>
      <c r="DI24" s="67"/>
      <c r="DJ24" s="67"/>
      <c r="DK24" s="67"/>
      <c r="DL24" s="67"/>
      <c r="DM24" s="67"/>
      <c r="DN24" s="67"/>
      <c r="DO24" s="67"/>
      <c r="DP24" s="67"/>
      <c r="DQ24" s="67"/>
      <c r="DR24" s="67"/>
      <c r="DS24" s="67"/>
      <c r="DT24" s="67"/>
      <c r="DU24" s="67"/>
      <c r="DV24" s="67"/>
      <c r="DW24" s="67"/>
    </row>
    <row r="25" spans="1:127" ht="13.5" thickBot="1" x14ac:dyDescent="0.25">
      <c r="A25" s="14"/>
      <c r="B25" s="14"/>
      <c r="C25" s="14">
        <f>IF(BI23=1000000,-100,BI23)</f>
        <v>1122</v>
      </c>
      <c r="D25" s="14"/>
      <c r="E25" s="84">
        <f>E24</f>
        <v>2.9000000000000001E-2</v>
      </c>
      <c r="F25" s="15"/>
      <c r="G25" s="14"/>
      <c r="H25">
        <f>+AX30</f>
        <v>1200</v>
      </c>
      <c r="I25">
        <f>IF(BH30&lt;10,0.1,+BH30-10)</f>
        <v>1090</v>
      </c>
      <c r="J25" s="46"/>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6"/>
      <c r="BM25" s="46"/>
      <c r="BN25" s="46"/>
      <c r="BO25" s="46"/>
      <c r="BP25" s="46"/>
      <c r="BQ25" s="46"/>
      <c r="BR25" s="46"/>
      <c r="BS25" s="46"/>
      <c r="BT25" s="46"/>
      <c r="BU25" s="46"/>
      <c r="BV25" s="46"/>
      <c r="BW25" s="46"/>
      <c r="BX25" s="46"/>
      <c r="BY25" s="46"/>
      <c r="BZ25" s="46"/>
      <c r="CA25" s="46"/>
      <c r="CB25" s="46"/>
      <c r="CC25" s="46"/>
      <c r="CD25" s="46"/>
      <c r="CE25" s="46"/>
      <c r="CF25" s="46"/>
      <c r="CG25" s="46"/>
      <c r="CH25" s="46"/>
      <c r="CI25" s="46"/>
      <c r="CJ25" s="46"/>
      <c r="CK25" s="46"/>
      <c r="CL25" s="46"/>
      <c r="CM25" s="46"/>
      <c r="CN25" s="46"/>
      <c r="CO25" s="46"/>
      <c r="CP25" s="46"/>
      <c r="CQ25" s="46"/>
      <c r="CR25" s="46"/>
      <c r="CS25" s="46"/>
      <c r="CT25" s="46"/>
      <c r="CU25" s="46"/>
      <c r="CV25" s="46"/>
      <c r="CW25" s="46"/>
      <c r="CX25" s="46"/>
      <c r="CY25" s="46"/>
      <c r="CZ25" s="46"/>
      <c r="DA25" s="46"/>
      <c r="DB25" s="46"/>
      <c r="DC25" s="46"/>
      <c r="DD25" s="46"/>
      <c r="DE25" s="46"/>
      <c r="DF25" s="46"/>
      <c r="DG25" s="46"/>
      <c r="DH25" s="46"/>
      <c r="DI25" s="46"/>
      <c r="DJ25" s="46"/>
      <c r="DK25" s="46"/>
      <c r="DL25" s="46"/>
      <c r="DM25" s="46"/>
      <c r="DN25" s="46"/>
      <c r="DO25" s="46"/>
      <c r="DP25" s="46"/>
      <c r="DQ25" s="46"/>
      <c r="DR25" s="46"/>
      <c r="DS25" s="46"/>
      <c r="DT25" s="46"/>
      <c r="DU25" s="46"/>
      <c r="DV25" s="46"/>
      <c r="DW25" s="46"/>
    </row>
    <row r="26" spans="1:127" x14ac:dyDescent="0.2">
      <c r="A26" s="16" t="s">
        <v>47</v>
      </c>
      <c r="B26" s="17" t="s">
        <v>48</v>
      </c>
      <c r="C26" s="499" t="s">
        <v>49</v>
      </c>
      <c r="D26" s="500"/>
      <c r="E26" s="500"/>
      <c r="F26" s="18" t="s">
        <v>50</v>
      </c>
      <c r="G26" s="18" t="s">
        <v>51</v>
      </c>
      <c r="J26" s="47" t="s">
        <v>51</v>
      </c>
      <c r="K26" s="47" t="s">
        <v>51</v>
      </c>
      <c r="L26" s="47" t="s">
        <v>51</v>
      </c>
      <c r="M26" s="47" t="s">
        <v>51</v>
      </c>
      <c r="N26" s="47" t="s">
        <v>51</v>
      </c>
      <c r="O26" s="47" t="s">
        <v>51</v>
      </c>
      <c r="P26" s="47" t="s">
        <v>51</v>
      </c>
      <c r="Q26" s="47" t="s">
        <v>51</v>
      </c>
      <c r="R26" s="47" t="s">
        <v>51</v>
      </c>
      <c r="S26" s="47" t="s">
        <v>51</v>
      </c>
      <c r="T26" s="47" t="s">
        <v>51</v>
      </c>
      <c r="U26" s="47" t="s">
        <v>51</v>
      </c>
      <c r="V26" s="47" t="s">
        <v>51</v>
      </c>
      <c r="W26" s="47" t="s">
        <v>51</v>
      </c>
      <c r="X26" s="47" t="s">
        <v>51</v>
      </c>
      <c r="Y26" s="47" t="s">
        <v>51</v>
      </c>
      <c r="Z26" s="47" t="s">
        <v>51</v>
      </c>
      <c r="AA26" s="47" t="s">
        <v>51</v>
      </c>
      <c r="AB26" s="47" t="s">
        <v>51</v>
      </c>
      <c r="AC26" s="47" t="s">
        <v>51</v>
      </c>
      <c r="AD26" s="47" t="s">
        <v>51</v>
      </c>
      <c r="AE26" s="47" t="s">
        <v>51</v>
      </c>
      <c r="AF26" s="47" t="s">
        <v>51</v>
      </c>
      <c r="AG26" s="47" t="s">
        <v>51</v>
      </c>
      <c r="AH26" s="47" t="s">
        <v>51</v>
      </c>
      <c r="AI26" s="47" t="s">
        <v>51</v>
      </c>
      <c r="AJ26" s="47" t="s">
        <v>51</v>
      </c>
      <c r="AK26" s="47" t="s">
        <v>51</v>
      </c>
      <c r="AL26" s="47" t="s">
        <v>51</v>
      </c>
      <c r="AM26" s="47" t="s">
        <v>51</v>
      </c>
      <c r="AN26" s="47" t="s">
        <v>51</v>
      </c>
      <c r="AO26" s="47" t="s">
        <v>51</v>
      </c>
      <c r="AP26" s="47" t="s">
        <v>51</v>
      </c>
      <c r="AQ26" s="47" t="s">
        <v>51</v>
      </c>
      <c r="AR26" s="47" t="s">
        <v>51</v>
      </c>
      <c r="AS26" s="47" t="s">
        <v>51</v>
      </c>
      <c r="AT26" s="47" t="s">
        <v>51</v>
      </c>
      <c r="AU26" s="47" t="s">
        <v>51</v>
      </c>
      <c r="AV26" s="47" t="s">
        <v>51</v>
      </c>
      <c r="AW26" s="47" t="s">
        <v>51</v>
      </c>
      <c r="AX26" s="47" t="s">
        <v>51</v>
      </c>
      <c r="AY26" s="47" t="s">
        <v>51</v>
      </c>
      <c r="AZ26" s="47" t="s">
        <v>51</v>
      </c>
      <c r="BA26" s="47" t="s">
        <v>51</v>
      </c>
      <c r="BB26" s="47" t="s">
        <v>51</v>
      </c>
      <c r="BC26" s="47" t="s">
        <v>51</v>
      </c>
      <c r="BD26" s="47" t="s">
        <v>51</v>
      </c>
      <c r="BE26" s="47" t="s">
        <v>51</v>
      </c>
      <c r="BF26" s="47" t="s">
        <v>51</v>
      </c>
      <c r="BG26" s="47" t="s">
        <v>51</v>
      </c>
      <c r="BH26" s="47" t="s">
        <v>51</v>
      </c>
      <c r="BI26" s="47" t="s">
        <v>51</v>
      </c>
      <c r="BJ26" s="47" t="s">
        <v>51</v>
      </c>
      <c r="BK26" s="47" t="s">
        <v>51</v>
      </c>
      <c r="BL26" s="47" t="s">
        <v>51</v>
      </c>
      <c r="BM26" s="47" t="s">
        <v>51</v>
      </c>
      <c r="BN26" s="47" t="s">
        <v>51</v>
      </c>
      <c r="BO26" s="47" t="s">
        <v>51</v>
      </c>
      <c r="BP26" s="47" t="s">
        <v>51</v>
      </c>
      <c r="BQ26" s="47" t="s">
        <v>51</v>
      </c>
      <c r="BR26" s="47" t="s">
        <v>51</v>
      </c>
      <c r="BS26" s="47" t="s">
        <v>51</v>
      </c>
      <c r="BT26" s="47" t="s">
        <v>51</v>
      </c>
      <c r="BU26" s="47" t="s">
        <v>51</v>
      </c>
      <c r="BV26" s="47" t="s">
        <v>51</v>
      </c>
      <c r="BW26" s="47" t="s">
        <v>51</v>
      </c>
      <c r="BX26" s="47" t="s">
        <v>51</v>
      </c>
      <c r="BY26" s="47" t="s">
        <v>51</v>
      </c>
      <c r="BZ26" s="47" t="s">
        <v>51</v>
      </c>
      <c r="CA26" s="47" t="s">
        <v>51</v>
      </c>
      <c r="CB26" s="47" t="s">
        <v>51</v>
      </c>
      <c r="CC26" s="47" t="s">
        <v>51</v>
      </c>
      <c r="CD26" s="47" t="s">
        <v>51</v>
      </c>
      <c r="CE26" s="47" t="s">
        <v>51</v>
      </c>
      <c r="CF26" s="47" t="s">
        <v>51</v>
      </c>
      <c r="CG26" s="47" t="s">
        <v>51</v>
      </c>
      <c r="CH26" s="47" t="s">
        <v>51</v>
      </c>
      <c r="CI26" s="47" t="s">
        <v>51</v>
      </c>
      <c r="CJ26" s="47" t="s">
        <v>51</v>
      </c>
      <c r="CK26" s="47" t="s">
        <v>51</v>
      </c>
      <c r="CL26" s="47" t="s">
        <v>51</v>
      </c>
      <c r="CM26" s="47" t="s">
        <v>51</v>
      </c>
      <c r="CN26" s="47" t="s">
        <v>51</v>
      </c>
      <c r="CO26" s="47" t="s">
        <v>51</v>
      </c>
      <c r="CP26" s="47" t="s">
        <v>51</v>
      </c>
      <c r="CQ26" s="47" t="s">
        <v>51</v>
      </c>
      <c r="CR26" s="47" t="s">
        <v>51</v>
      </c>
      <c r="CS26" s="47" t="s">
        <v>51</v>
      </c>
      <c r="CT26" s="47" t="s">
        <v>51</v>
      </c>
      <c r="CU26" s="47" t="s">
        <v>51</v>
      </c>
      <c r="CV26" s="47" t="s">
        <v>51</v>
      </c>
      <c r="CW26" s="47" t="s">
        <v>51</v>
      </c>
      <c r="CX26" s="47" t="s">
        <v>51</v>
      </c>
      <c r="CY26" s="47" t="s">
        <v>51</v>
      </c>
      <c r="CZ26" s="47" t="s">
        <v>51</v>
      </c>
      <c r="DA26" s="47" t="s">
        <v>51</v>
      </c>
      <c r="DB26" s="47" t="s">
        <v>51</v>
      </c>
      <c r="DC26" s="47" t="s">
        <v>51</v>
      </c>
      <c r="DD26" s="47" t="s">
        <v>51</v>
      </c>
      <c r="DE26" s="47" t="s">
        <v>51</v>
      </c>
      <c r="DF26" s="47" t="s">
        <v>51</v>
      </c>
      <c r="DG26" s="47" t="s">
        <v>51</v>
      </c>
      <c r="DH26" s="47" t="s">
        <v>51</v>
      </c>
      <c r="DI26" s="47" t="s">
        <v>51</v>
      </c>
      <c r="DJ26" s="47" t="s">
        <v>51</v>
      </c>
      <c r="DK26" s="47" t="s">
        <v>51</v>
      </c>
      <c r="DL26" s="47" t="s">
        <v>51</v>
      </c>
      <c r="DM26" s="47" t="s">
        <v>51</v>
      </c>
      <c r="DN26" s="47" t="s">
        <v>51</v>
      </c>
      <c r="DO26" s="47" t="s">
        <v>51</v>
      </c>
      <c r="DP26" s="47" t="s">
        <v>51</v>
      </c>
      <c r="DQ26" s="47" t="s">
        <v>51</v>
      </c>
      <c r="DR26" s="47" t="s">
        <v>51</v>
      </c>
      <c r="DS26" s="47" t="s">
        <v>51</v>
      </c>
      <c r="DT26" s="47" t="s">
        <v>51</v>
      </c>
      <c r="DU26" s="47" t="s">
        <v>51</v>
      </c>
      <c r="DV26" s="47" t="s">
        <v>51</v>
      </c>
      <c r="DW26" s="47" t="s">
        <v>51</v>
      </c>
    </row>
    <row r="27" spans="1:127" ht="21" x14ac:dyDescent="0.55000000000000004">
      <c r="A27" s="19"/>
      <c r="B27" s="20" t="s">
        <v>52</v>
      </c>
      <c r="C27" s="492" t="s">
        <v>53</v>
      </c>
      <c r="D27" s="493"/>
      <c r="E27" s="493"/>
      <c r="F27" s="291" t="s">
        <v>54</v>
      </c>
      <c r="G27" s="22">
        <f>+G29*G53*G54*G55/2</f>
        <v>5.9789274601389009</v>
      </c>
      <c r="I27" s="61">
        <f>+G29</f>
        <v>100</v>
      </c>
      <c r="J27" s="22">
        <f t="shared" ref="J27:BU27" si="4">+J29*J53*J54*J55/2</f>
        <v>2.9872754835018746E-2</v>
      </c>
      <c r="K27" s="22">
        <f t="shared" si="4"/>
        <v>0</v>
      </c>
      <c r="L27" s="22">
        <f t="shared" si="4"/>
        <v>0</v>
      </c>
      <c r="M27" s="22">
        <f t="shared" si="4"/>
        <v>0</v>
      </c>
      <c r="N27" s="22">
        <f t="shared" si="4"/>
        <v>0</v>
      </c>
      <c r="O27" s="22">
        <f t="shared" si="4"/>
        <v>0</v>
      </c>
      <c r="P27" s="22">
        <f t="shared" si="4"/>
        <v>0</v>
      </c>
      <c r="Q27" s="22">
        <f t="shared" si="4"/>
        <v>0</v>
      </c>
      <c r="R27" s="22">
        <f t="shared" si="4"/>
        <v>0</v>
      </c>
      <c r="S27" s="22">
        <f t="shared" si="4"/>
        <v>0</v>
      </c>
      <c r="T27" s="22">
        <f t="shared" si="4"/>
        <v>0</v>
      </c>
      <c r="U27" s="22">
        <f t="shared" si="4"/>
        <v>7.3493886729732739E-79</v>
      </c>
      <c r="V27" s="22">
        <f t="shared" si="4"/>
        <v>0</v>
      </c>
      <c r="W27" s="22">
        <f t="shared" si="4"/>
        <v>0</v>
      </c>
      <c r="X27" s="22">
        <f t="shared" si="4"/>
        <v>0</v>
      </c>
      <c r="Y27" s="22">
        <f t="shared" si="4"/>
        <v>0</v>
      </c>
      <c r="Z27" s="22">
        <f t="shared" si="4"/>
        <v>0</v>
      </c>
      <c r="AA27" s="22">
        <f t="shared" si="4"/>
        <v>0</v>
      </c>
      <c r="AB27" s="22">
        <f t="shared" si="4"/>
        <v>0</v>
      </c>
      <c r="AC27" s="22">
        <f t="shared" si="4"/>
        <v>0</v>
      </c>
      <c r="AD27" s="22">
        <f t="shared" si="4"/>
        <v>5.201148685287714E-2</v>
      </c>
      <c r="AE27" s="22">
        <f t="shared" si="4"/>
        <v>3.8916297154301479E-4</v>
      </c>
      <c r="AF27" s="22">
        <f t="shared" si="4"/>
        <v>2.8229304005711637E-7</v>
      </c>
      <c r="AG27" s="22">
        <f t="shared" si="4"/>
        <v>5.0915977921087989E-12</v>
      </c>
      <c r="AH27" s="22">
        <f t="shared" si="4"/>
        <v>1.5432343757732077E-18</v>
      </c>
      <c r="AI27" s="22">
        <f t="shared" si="4"/>
        <v>6.9490421008985265E-27</v>
      </c>
      <c r="AJ27" s="22">
        <f t="shared" si="4"/>
        <v>4.4189358628558233E-37</v>
      </c>
      <c r="AK27" s="22">
        <f t="shared" si="4"/>
        <v>3.8691180178239296E-49</v>
      </c>
      <c r="AL27" s="22">
        <f t="shared" si="4"/>
        <v>4.5978373456143962E-63</v>
      </c>
      <c r="AM27" s="22">
        <f t="shared" si="4"/>
        <v>7.3493886729732739E-79</v>
      </c>
      <c r="AN27" s="22">
        <f t="shared" si="4"/>
        <v>3.8916297154301479E-4</v>
      </c>
      <c r="AO27" s="22">
        <f t="shared" si="4"/>
        <v>6.7986681505425629E-4</v>
      </c>
      <c r="AP27" s="22">
        <f t="shared" si="4"/>
        <v>1.161283707565479E-3</v>
      </c>
      <c r="AQ27" s="22">
        <f t="shared" si="4"/>
        <v>1.944420653602238E-3</v>
      </c>
      <c r="AR27" s="22">
        <f t="shared" si="4"/>
        <v>3.2001574119940126E-3</v>
      </c>
      <c r="AS27" s="22">
        <f t="shared" si="4"/>
        <v>5.1919068178905084E-3</v>
      </c>
      <c r="AT27" s="22">
        <f t="shared" si="4"/>
        <v>8.3277010698291163E-3</v>
      </c>
      <c r="AU27" s="22">
        <f t="shared" si="4"/>
        <v>1.3244119973458266E-2</v>
      </c>
      <c r="AV27" s="22">
        <f t="shared" si="4"/>
        <v>2.0942762212738705E-2</v>
      </c>
      <c r="AW27" s="22">
        <f t="shared" si="4"/>
        <v>3.3014358550394654E-2</v>
      </c>
      <c r="AX27" s="22">
        <f t="shared" si="4"/>
        <v>2.0942762212738705E-2</v>
      </c>
      <c r="AY27" s="22">
        <f t="shared" si="4"/>
        <v>2.1920124175422447E-2</v>
      </c>
      <c r="AZ27" s="22">
        <f t="shared" si="4"/>
        <v>2.2942450674343633E-2</v>
      </c>
      <c r="BA27" s="22">
        <f t="shared" si="4"/>
        <v>2.4011840303215924E-2</v>
      </c>
      <c r="BB27" s="22">
        <f t="shared" si="4"/>
        <v>2.5130493430832047E-2</v>
      </c>
      <c r="BC27" s="22">
        <f t="shared" si="4"/>
        <v>2.6300717390406601E-2</v>
      </c>
      <c r="BD27" s="22">
        <f t="shared" si="4"/>
        <v>2.7524931949157255E-2</v>
      </c>
      <c r="BE27" s="22">
        <f t="shared" si="4"/>
        <v>2.8805675074421708E-2</v>
      </c>
      <c r="BF27" s="22">
        <f t="shared" si="4"/>
        <v>3.0145609013652031E-2</v>
      </c>
      <c r="BG27" s="22">
        <f t="shared" si="4"/>
        <v>3.1547526706748277E-2</v>
      </c>
      <c r="BH27" s="22">
        <f t="shared" si="4"/>
        <v>3.3014358550394654E-2</v>
      </c>
      <c r="BI27" s="22">
        <f t="shared" si="4"/>
        <v>2.8158074036799791E-2</v>
      </c>
      <c r="BJ27" s="22">
        <f t="shared" si="4"/>
        <v>2.8286426869468476E-2</v>
      </c>
      <c r="BK27" s="22">
        <f t="shared" si="4"/>
        <v>2.8415360702490101E-2</v>
      </c>
      <c r="BL27" s="22">
        <f t="shared" si="4"/>
        <v>2.8544878216499314E-2</v>
      </c>
      <c r="BM27" s="22">
        <f t="shared" si="4"/>
        <v>2.8674982104998269E-2</v>
      </c>
      <c r="BN27" s="22">
        <f t="shared" si="4"/>
        <v>2.8805675074421708E-2</v>
      </c>
      <c r="BO27" s="22">
        <f t="shared" si="4"/>
        <v>2.8936959844202165E-2</v>
      </c>
      <c r="BP27" s="22">
        <f t="shared" si="4"/>
        <v>2.9068839146835529E-2</v>
      </c>
      <c r="BQ27" s="22">
        <f t="shared" si="4"/>
        <v>2.9201315727947218E-2</v>
      </c>
      <c r="BR27" s="22">
        <f t="shared" si="4"/>
        <v>2.9334392346358398E-2</v>
      </c>
      <c r="BS27" s="22">
        <f t="shared" si="4"/>
        <v>2.9468071774152688E-2</v>
      </c>
      <c r="BT27" s="22">
        <f t="shared" si="4"/>
        <v>2.9602356796743307E-2</v>
      </c>
      <c r="BU27" s="22">
        <f t="shared" si="4"/>
        <v>2.9737250212940349E-2</v>
      </c>
      <c r="BV27" s="22">
        <f t="shared" ref="BV27:CD27" si="5">+BV29*BV53*BV54*BV55/2</f>
        <v>2.9872754835018746E-2</v>
      </c>
      <c r="BW27" s="22">
        <f t="shared" si="5"/>
        <v>3.0008873488786256E-2</v>
      </c>
      <c r="BX27" s="22">
        <f t="shared" si="5"/>
        <v>3.0145609013652031E-2</v>
      </c>
      <c r="BY27" s="22">
        <f t="shared" si="5"/>
        <v>3.0282964262695496E-2</v>
      </c>
      <c r="BZ27" s="22">
        <f t="shared" si="5"/>
        <v>3.0420942102735639E-2</v>
      </c>
      <c r="CA27" s="22">
        <f t="shared" si="5"/>
        <v>3.0559545414400594E-2</v>
      </c>
      <c r="CB27" s="22">
        <f t="shared" si="5"/>
        <v>3.0698777092197638E-2</v>
      </c>
      <c r="CC27" s="22">
        <f t="shared" si="5"/>
        <v>3.0838640044583563E-2</v>
      </c>
      <c r="CD27" s="22">
        <f t="shared" si="5"/>
        <v>2.9872754835018746E-2</v>
      </c>
      <c r="CE27" s="82">
        <f>IF(+CE29*CE53*CE54*CE55/2&lt;0.0000000001,0.0000000001,+CE29*CE53*CE54*CE55/2)</f>
        <v>73.351615767981869</v>
      </c>
      <c r="CF27" s="82">
        <f>IF(+CF29*CF53*CF54*CF55/2&lt;0.0000000001,0.0000000001,+CF29*CF53*CF54*CF55/2)</f>
        <v>21.400214172090401</v>
      </c>
      <c r="CG27" s="82">
        <f t="shared" ref="CG27:DD27" si="6">IF(+CG29*CG53*CG54*CG55/2&lt;0.0000000001,0.0000000001,+CG29*CG53*CG54*CG55/2)</f>
        <v>14.353722674468216</v>
      </c>
      <c r="CH27" s="82">
        <f t="shared" si="6"/>
        <v>9.0384108326166892</v>
      </c>
      <c r="CI27" s="82">
        <f t="shared" si="6"/>
        <v>6.5567455578440148</v>
      </c>
      <c r="CJ27" s="82">
        <f t="shared" si="6"/>
        <v>5.042079721258137</v>
      </c>
      <c r="CK27" s="82">
        <f t="shared" si="6"/>
        <v>4.0035422598968129</v>
      </c>
      <c r="CL27" s="82">
        <f t="shared" si="6"/>
        <v>1.5592185905766049</v>
      </c>
      <c r="CM27" s="82">
        <f t="shared" si="6"/>
        <v>0.70074932048208938</v>
      </c>
      <c r="CN27" s="82">
        <f t="shared" si="6"/>
        <v>0.33384110872011113</v>
      </c>
      <c r="CO27" s="82">
        <f t="shared" si="6"/>
        <v>0.16406306119634284</v>
      </c>
      <c r="CP27" s="82">
        <f t="shared" si="6"/>
        <v>8.2079126399731153E-2</v>
      </c>
      <c r="CQ27" s="82">
        <f t="shared" si="6"/>
        <v>4.1435349260607199E-2</v>
      </c>
      <c r="CR27" s="82">
        <f t="shared" si="6"/>
        <v>2.0942762212738705E-2</v>
      </c>
      <c r="CS27" s="82">
        <f t="shared" si="6"/>
        <v>1.051137320867802E-2</v>
      </c>
      <c r="CT27" s="82">
        <f t="shared" si="6"/>
        <v>5.1919068178905084E-3</v>
      </c>
      <c r="CU27" s="82">
        <f t="shared" si="6"/>
        <v>2.4994113069239433E-3</v>
      </c>
      <c r="CV27" s="82">
        <f t="shared" si="6"/>
        <v>1.161283707565479E-3</v>
      </c>
      <c r="CW27" s="82">
        <f t="shared" si="6"/>
        <v>5.1590074469355911E-4</v>
      </c>
      <c r="CX27" s="82">
        <f t="shared" si="6"/>
        <v>2.1728893356582295E-4</v>
      </c>
      <c r="CY27" s="82">
        <f t="shared" si="6"/>
        <v>8.6128659881361277E-5</v>
      </c>
      <c r="CZ27" s="82">
        <f t="shared" si="6"/>
        <v>3.1929409663700497E-5</v>
      </c>
      <c r="DA27" s="82">
        <f t="shared" si="6"/>
        <v>1.1013608143030815E-5</v>
      </c>
      <c r="DB27" s="82">
        <f t="shared" si="6"/>
        <v>3.5199477114336867E-6</v>
      </c>
      <c r="DC27" s="82">
        <f t="shared" si="6"/>
        <v>1.0387884864577265E-6</v>
      </c>
      <c r="DD27" s="82">
        <f t="shared" si="6"/>
        <v>2.8229304005711637E-7</v>
      </c>
      <c r="DE27" s="22">
        <f t="shared" ref="DE27:DW27" si="7">+DE29*DE53*DE54*DE55/2</f>
        <v>3.3231600890541003E-67</v>
      </c>
      <c r="DF27" s="22">
        <f t="shared" si="7"/>
        <v>1.9484763717394237E-26</v>
      </c>
      <c r="DG27" s="22">
        <f t="shared" si="7"/>
        <v>6.7938667051732802E-13</v>
      </c>
      <c r="DH27" s="22">
        <f t="shared" si="7"/>
        <v>2.7556470833722004E-6</v>
      </c>
      <c r="DI27" s="22">
        <f t="shared" si="7"/>
        <v>3.0208704171649797E-4</v>
      </c>
      <c r="DJ27" s="22">
        <f t="shared" si="7"/>
        <v>2.4017940921346212E-3</v>
      </c>
      <c r="DK27" s="22">
        <f t="shared" si="7"/>
        <v>6.8188112795999753E-3</v>
      </c>
      <c r="DL27" s="22">
        <f t="shared" si="7"/>
        <v>1.1843521805483278E-2</v>
      </c>
      <c r="DM27" s="22">
        <f t="shared" si="7"/>
        <v>1.8581427190346354E-2</v>
      </c>
      <c r="DN27" s="22">
        <f t="shared" si="7"/>
        <v>2.0942762212738705E-2</v>
      </c>
      <c r="DO27" s="22">
        <f t="shared" si="7"/>
        <v>2.1593119390220374E-2</v>
      </c>
      <c r="DP27" s="22">
        <f t="shared" si="7"/>
        <v>2.1685217734879136E-2</v>
      </c>
      <c r="DQ27" s="22">
        <f t="shared" si="7"/>
        <v>2.1696619776602658E-2</v>
      </c>
      <c r="DR27" s="22">
        <f t="shared" si="7"/>
        <v>2.1697927002159188E-2</v>
      </c>
      <c r="DS27" s="22">
        <f t="shared" si="7"/>
        <v>2.1698069924976325E-2</v>
      </c>
      <c r="DT27" s="22">
        <f t="shared" si="7"/>
        <v>2.1698085072858586E-2</v>
      </c>
      <c r="DU27" s="22">
        <f t="shared" si="7"/>
        <v>2.169808664452055E-2</v>
      </c>
      <c r="DV27" s="22">
        <f t="shared" si="7"/>
        <v>2.1698086805145133E-2</v>
      </c>
      <c r="DW27" s="22">
        <f t="shared" si="7"/>
        <v>2.1698086805145133E-2</v>
      </c>
    </row>
    <row r="28" spans="1:127" ht="21" x14ac:dyDescent="0.55000000000000004">
      <c r="A28" s="19"/>
      <c r="B28" s="20" t="s">
        <v>55</v>
      </c>
      <c r="C28" s="492" t="s">
        <v>53</v>
      </c>
      <c r="D28" s="493"/>
      <c r="E28" s="493"/>
      <c r="F28" s="291" t="s">
        <v>54</v>
      </c>
      <c r="G28" s="22">
        <f>+G29*G53*G55</f>
        <v>5.9790484695295323</v>
      </c>
      <c r="J28" s="22">
        <f t="shared" ref="J28:BU28" si="8">+J29*J53*J55</f>
        <v>3.0608383280059572E-2</v>
      </c>
      <c r="K28" s="22">
        <f t="shared" si="8"/>
        <v>3.9032532549185132E-174</v>
      </c>
      <c r="L28" s="22">
        <f t="shared" si="8"/>
        <v>0</v>
      </c>
      <c r="M28" s="22">
        <f t="shared" si="8"/>
        <v>0</v>
      </c>
      <c r="N28" s="22">
        <f t="shared" si="8"/>
        <v>0</v>
      </c>
      <c r="O28" s="22">
        <f t="shared" si="8"/>
        <v>0</v>
      </c>
      <c r="P28" s="22">
        <f t="shared" si="8"/>
        <v>0</v>
      </c>
      <c r="Q28" s="22">
        <f t="shared" si="8"/>
        <v>0</v>
      </c>
      <c r="R28" s="22">
        <f t="shared" si="8"/>
        <v>0</v>
      </c>
      <c r="S28" s="22">
        <f t="shared" si="8"/>
        <v>0</v>
      </c>
      <c r="T28" s="22">
        <f t="shared" si="8"/>
        <v>0</v>
      </c>
      <c r="U28" s="22">
        <f t="shared" si="8"/>
        <v>4.6183758869346628E-18</v>
      </c>
      <c r="V28" s="22">
        <f t="shared" si="8"/>
        <v>1.6907603698513359E-35</v>
      </c>
      <c r="W28" s="22">
        <f t="shared" si="8"/>
        <v>7.1472865608292779E-53</v>
      </c>
      <c r="X28" s="22">
        <f t="shared" si="8"/>
        <v>3.2046148238662492E-70</v>
      </c>
      <c r="Y28" s="22">
        <f t="shared" si="8"/>
        <v>1.4839680134190889E-87</v>
      </c>
      <c r="Z28" s="22">
        <f t="shared" si="8"/>
        <v>7.0135431815003842E-105</v>
      </c>
      <c r="AA28" s="22">
        <f t="shared" si="8"/>
        <v>3.3617665576117048E-122</v>
      </c>
      <c r="AB28" s="22">
        <f t="shared" si="8"/>
        <v>1.6280772112828768E-139</v>
      </c>
      <c r="AC28" s="22">
        <f t="shared" si="8"/>
        <v>7.9469799728748017E-157</v>
      </c>
      <c r="AD28" s="22">
        <f t="shared" si="8"/>
        <v>5.2688389411941532E-2</v>
      </c>
      <c r="AE28" s="22">
        <f t="shared" si="8"/>
        <v>6.9607411577751949E-4</v>
      </c>
      <c r="AF28" s="22">
        <f t="shared" si="8"/>
        <v>1.0617817567746305E-5</v>
      </c>
      <c r="AG28" s="22">
        <f t="shared" si="8"/>
        <v>1.7178441330428069E-7</v>
      </c>
      <c r="AH28" s="22">
        <f t="shared" si="8"/>
        <v>2.8704077826516328E-9</v>
      </c>
      <c r="AI28" s="22">
        <f t="shared" si="8"/>
        <v>4.8951535294759075E-11</v>
      </c>
      <c r="AJ28" s="22">
        <f t="shared" si="8"/>
        <v>8.4665290416179385E-13</v>
      </c>
      <c r="AK28" s="22">
        <f t="shared" si="8"/>
        <v>1.4795218054280039E-14</v>
      </c>
      <c r="AL28" s="22">
        <f t="shared" si="8"/>
        <v>2.6058936722529568E-16</v>
      </c>
      <c r="AM28" s="22">
        <f t="shared" si="8"/>
        <v>4.6183758869346628E-18</v>
      </c>
      <c r="AN28" s="22">
        <f t="shared" si="8"/>
        <v>6.9607411577751949E-4</v>
      </c>
      <c r="AO28" s="22">
        <f t="shared" si="8"/>
        <v>1.0632864228103979E-3</v>
      </c>
      <c r="AP28" s="22">
        <f t="shared" si="8"/>
        <v>1.6264740492566445E-3</v>
      </c>
      <c r="AQ28" s="22">
        <f t="shared" si="8"/>
        <v>2.4918100964243474E-3</v>
      </c>
      <c r="AR28" s="22">
        <f t="shared" si="8"/>
        <v>3.8241511715004163E-3</v>
      </c>
      <c r="AS28" s="22">
        <f t="shared" si="8"/>
        <v>5.8803694363746689E-3</v>
      </c>
      <c r="AT28" s="22">
        <f t="shared" si="8"/>
        <v>9.0623510764584452E-3</v>
      </c>
      <c r="AU28" s="22">
        <f t="shared" si="8"/>
        <v>1.4001908045731098E-2</v>
      </c>
      <c r="AV28" s="22">
        <f t="shared" si="8"/>
        <v>2.1698086823189067E-2</v>
      </c>
      <c r="AW28" s="22">
        <f t="shared" si="8"/>
        <v>3.3741768166425032E-2</v>
      </c>
      <c r="AX28" s="22">
        <f t="shared" si="8"/>
        <v>2.1698086823189067E-2</v>
      </c>
      <c r="AY28" s="22">
        <f t="shared" si="8"/>
        <v>2.267377581229996E-2</v>
      </c>
      <c r="AZ28" s="22">
        <f t="shared" si="8"/>
        <v>2.3694174237464095E-2</v>
      </c>
      <c r="BA28" s="22">
        <f t="shared" si="8"/>
        <v>2.47613826752562E-2</v>
      </c>
      <c r="BB28" s="22">
        <f t="shared" si="8"/>
        <v>2.5877603750552799E-2</v>
      </c>
      <c r="BC28" s="22">
        <f t="shared" si="8"/>
        <v>2.7045147322035189E-2</v>
      </c>
      <c r="BD28" s="22">
        <f t="shared" si="8"/>
        <v>2.8266435947434439E-2</v>
      </c>
      <c r="BE28" s="22">
        <f t="shared" si="8"/>
        <v>2.9544010644826757E-2</v>
      </c>
      <c r="BF28" s="22">
        <f t="shared" si="8"/>
        <v>3.0880536967332995E-2</v>
      </c>
      <c r="BG28" s="22">
        <f t="shared" si="8"/>
        <v>3.22788114096976E-2</v>
      </c>
      <c r="BH28" s="22">
        <f t="shared" si="8"/>
        <v>3.3741768166425032E-2</v>
      </c>
      <c r="BI28" s="22">
        <f t="shared" si="8"/>
        <v>2.8898023932261398E-2</v>
      </c>
      <c r="BJ28" s="22">
        <f t="shared" si="8"/>
        <v>2.9026058704447577E-2</v>
      </c>
      <c r="BK28" s="22">
        <f t="shared" si="8"/>
        <v>2.9154672071365604E-2</v>
      </c>
      <c r="BL28" s="22">
        <f t="shared" si="8"/>
        <v>2.9283866716994275E-2</v>
      </c>
      <c r="BM28" s="22">
        <f t="shared" si="8"/>
        <v>2.941364533820498E-2</v>
      </c>
      <c r="BN28" s="22">
        <f t="shared" si="8"/>
        <v>2.9544010644826757E-2</v>
      </c>
      <c r="BO28" s="22">
        <f t="shared" si="8"/>
        <v>2.9674965359711411E-2</v>
      </c>
      <c r="BP28" s="22">
        <f t="shared" si="8"/>
        <v>2.9806512218799038E-2</v>
      </c>
      <c r="BQ28" s="22">
        <f t="shared" si="8"/>
        <v>2.9938653971184115E-2</v>
      </c>
      <c r="BR28" s="22">
        <f t="shared" si="8"/>
        <v>3.0071393379181671E-2</v>
      </c>
      <c r="BS28" s="22">
        <f t="shared" si="8"/>
        <v>3.0204733218393953E-2</v>
      </c>
      <c r="BT28" s="22">
        <f t="shared" si="8"/>
        <v>3.0338676277777449E-2</v>
      </c>
      <c r="BU28" s="22">
        <f t="shared" si="8"/>
        <v>3.0473225359710192E-2</v>
      </c>
      <c r="BV28" s="22">
        <f t="shared" ref="BV28:DW28" si="9">+BV29*BV53*BV55</f>
        <v>3.0608383280059572E-2</v>
      </c>
      <c r="BW28" s="22">
        <f t="shared" si="9"/>
        <v>3.0744152868250323E-2</v>
      </c>
      <c r="BX28" s="22">
        <f t="shared" si="9"/>
        <v>3.0880536967332995E-2</v>
      </c>
      <c r="BY28" s="22">
        <f t="shared" si="9"/>
        <v>3.1017538434052774E-2</v>
      </c>
      <c r="BZ28" s="22">
        <f t="shared" si="9"/>
        <v>3.1155160138918725E-2</v>
      </c>
      <c r="CA28" s="22">
        <f t="shared" si="9"/>
        <v>3.1293404966273301E-2</v>
      </c>
      <c r="CB28" s="22">
        <f t="shared" si="9"/>
        <v>3.1432275814362268E-2</v>
      </c>
      <c r="CC28" s="22">
        <f t="shared" si="9"/>
        <v>3.1571775595404999E-2</v>
      </c>
      <c r="CD28" s="22">
        <f t="shared" si="9"/>
        <v>3.0608383280059572E-2</v>
      </c>
      <c r="CE28" s="22">
        <f t="shared" si="9"/>
        <v>73.352212175024562</v>
      </c>
      <c r="CF28" s="22">
        <f t="shared" si="9"/>
        <v>21.400412613443201</v>
      </c>
      <c r="CG28" s="22">
        <f t="shared" si="9"/>
        <v>14.353875763672749</v>
      </c>
      <c r="CH28" s="22">
        <f t="shared" si="9"/>
        <v>9.038538003465316</v>
      </c>
      <c r="CI28" s="22">
        <f t="shared" si="9"/>
        <v>6.5568668070425238</v>
      </c>
      <c r="CJ28" s="22">
        <f t="shared" si="9"/>
        <v>5.0422018103178976</v>
      </c>
      <c r="CK28" s="22">
        <f t="shared" si="9"/>
        <v>4.0036687251873255</v>
      </c>
      <c r="CL28" s="22">
        <f t="shared" si="9"/>
        <v>1.5593946097995137</v>
      </c>
      <c r="CM28" s="22">
        <f t="shared" si="9"/>
        <v>0.70100712578922808</v>
      </c>
      <c r="CN28" s="22">
        <f t="shared" si="9"/>
        <v>0.33420647706205242</v>
      </c>
      <c r="CO28" s="22">
        <f t="shared" si="9"/>
        <v>0.16455139052031389</v>
      </c>
      <c r="CP28" s="22">
        <f t="shared" si="9"/>
        <v>8.268801845134402E-2</v>
      </c>
      <c r="CQ28" s="22">
        <f t="shared" si="9"/>
        <v>4.2140054961986952E-2</v>
      </c>
      <c r="CR28" s="22">
        <f t="shared" si="9"/>
        <v>2.1698086823189067E-2</v>
      </c>
      <c r="CS28" s="22">
        <f t="shared" si="9"/>
        <v>1.1260692696892732E-2</v>
      </c>
      <c r="CT28" s="22">
        <f t="shared" si="9"/>
        <v>5.8803694363746689E-3</v>
      </c>
      <c r="CU28" s="22">
        <f t="shared" si="9"/>
        <v>3.0862087685777869E-3</v>
      </c>
      <c r="CV28" s="22">
        <f t="shared" si="9"/>
        <v>1.6264740492566445E-3</v>
      </c>
      <c r="CW28" s="22">
        <f t="shared" si="9"/>
        <v>8.60164471531169E-4</v>
      </c>
      <c r="CX28" s="22">
        <f t="shared" si="9"/>
        <v>4.5625120184747414E-4</v>
      </c>
      <c r="CY28" s="22">
        <f t="shared" si="9"/>
        <v>2.4262571639864204E-4</v>
      </c>
      <c r="CZ28" s="22">
        <f t="shared" si="9"/>
        <v>1.2931131580422349E-4</v>
      </c>
      <c r="DA28" s="22">
        <f t="shared" si="9"/>
        <v>6.9053520986281505E-5</v>
      </c>
      <c r="DB28" s="22">
        <f t="shared" si="9"/>
        <v>3.693920597818156E-5</v>
      </c>
      <c r="DC28" s="22">
        <f t="shared" si="9"/>
        <v>1.9790661943389237E-5</v>
      </c>
      <c r="DD28" s="22">
        <f t="shared" si="9"/>
        <v>1.0617817567746305E-5</v>
      </c>
      <c r="DE28" s="22">
        <f t="shared" si="9"/>
        <v>2.1698086823189067E-2</v>
      </c>
      <c r="DF28" s="22">
        <f t="shared" si="9"/>
        <v>2.1698086823189067E-2</v>
      </c>
      <c r="DG28" s="22">
        <f t="shared" si="9"/>
        <v>2.1698086823189067E-2</v>
      </c>
      <c r="DH28" s="22">
        <f t="shared" si="9"/>
        <v>2.1698086823189067E-2</v>
      </c>
      <c r="DI28" s="22">
        <f t="shared" si="9"/>
        <v>2.1698086823189067E-2</v>
      </c>
      <c r="DJ28" s="22">
        <f t="shared" si="9"/>
        <v>2.1698086823189067E-2</v>
      </c>
      <c r="DK28" s="22">
        <f t="shared" si="9"/>
        <v>2.1698086823189067E-2</v>
      </c>
      <c r="DL28" s="22">
        <f t="shared" si="9"/>
        <v>2.1698086823189067E-2</v>
      </c>
      <c r="DM28" s="22">
        <f t="shared" si="9"/>
        <v>2.1698086823189067E-2</v>
      </c>
      <c r="DN28" s="22">
        <f t="shared" si="9"/>
        <v>2.1698086823189067E-2</v>
      </c>
      <c r="DO28" s="22">
        <f t="shared" si="9"/>
        <v>2.1698086823189067E-2</v>
      </c>
      <c r="DP28" s="22">
        <f t="shared" si="9"/>
        <v>2.1698086823189067E-2</v>
      </c>
      <c r="DQ28" s="22">
        <f t="shared" si="9"/>
        <v>2.1698086823189067E-2</v>
      </c>
      <c r="DR28" s="22">
        <f t="shared" si="9"/>
        <v>2.1698086823189067E-2</v>
      </c>
      <c r="DS28" s="22">
        <f t="shared" si="9"/>
        <v>2.1698086823189067E-2</v>
      </c>
      <c r="DT28" s="22">
        <f t="shared" si="9"/>
        <v>2.1698086823189067E-2</v>
      </c>
      <c r="DU28" s="22">
        <f t="shared" si="9"/>
        <v>2.1698086823189067E-2</v>
      </c>
      <c r="DV28" s="22">
        <f t="shared" si="9"/>
        <v>2.1698086823189067E-2</v>
      </c>
      <c r="DW28" s="22">
        <f t="shared" si="9"/>
        <v>2.1698086823189067E-2</v>
      </c>
    </row>
    <row r="29" spans="1:127" ht="18" x14ac:dyDescent="0.2">
      <c r="A29" s="16">
        <f>入力シート_トリクロロエチレン!Q9</f>
        <v>100</v>
      </c>
      <c r="B29" s="23" t="s">
        <v>56</v>
      </c>
      <c r="C29" s="492" t="s">
        <v>57</v>
      </c>
      <c r="D29" s="493"/>
      <c r="E29" s="493"/>
      <c r="F29" s="1" t="s">
        <v>54</v>
      </c>
      <c r="G29" s="72">
        <f>IF(A29="",1,A29)</f>
        <v>100</v>
      </c>
      <c r="J29" s="51">
        <f t="shared" ref="J29:J32" si="10">G29</f>
        <v>100</v>
      </c>
      <c r="K29" s="50">
        <f t="shared" ref="K29:N29" si="11">+J29</f>
        <v>100</v>
      </c>
      <c r="L29" s="50">
        <f t="shared" si="11"/>
        <v>100</v>
      </c>
      <c r="M29" s="50">
        <f t="shared" si="11"/>
        <v>100</v>
      </c>
      <c r="N29" s="50">
        <f t="shared" si="11"/>
        <v>100</v>
      </c>
      <c r="O29" s="50">
        <f>+J29</f>
        <v>100</v>
      </c>
      <c r="P29" s="50">
        <f>+K29</f>
        <v>100</v>
      </c>
      <c r="Q29" s="50">
        <f>+L29</f>
        <v>100</v>
      </c>
      <c r="R29" s="50">
        <f>+L29</f>
        <v>100</v>
      </c>
      <c r="S29" s="50">
        <f>+M29</f>
        <v>100</v>
      </c>
      <c r="T29" s="50">
        <f>+N29</f>
        <v>100</v>
      </c>
      <c r="U29" s="50">
        <f>G29</f>
        <v>100</v>
      </c>
      <c r="V29" s="50">
        <f>+U29</f>
        <v>100</v>
      </c>
      <c r="W29" s="50">
        <f t="shared" ref="W29:AG29" si="12">+V29</f>
        <v>100</v>
      </c>
      <c r="X29" s="50">
        <f t="shared" si="12"/>
        <v>100</v>
      </c>
      <c r="Y29" s="50">
        <f t="shared" si="12"/>
        <v>100</v>
      </c>
      <c r="Z29" s="50">
        <f t="shared" si="12"/>
        <v>100</v>
      </c>
      <c r="AA29" s="50">
        <f t="shared" si="12"/>
        <v>100</v>
      </c>
      <c r="AB29" s="50">
        <f t="shared" si="12"/>
        <v>100</v>
      </c>
      <c r="AC29" s="50">
        <f t="shared" si="12"/>
        <v>100</v>
      </c>
      <c r="AD29" s="50">
        <f t="shared" si="12"/>
        <v>100</v>
      </c>
      <c r="AE29" s="50">
        <f t="shared" si="12"/>
        <v>100</v>
      </c>
      <c r="AF29" s="50">
        <f t="shared" si="12"/>
        <v>100</v>
      </c>
      <c r="AG29" s="50">
        <f t="shared" si="12"/>
        <v>100</v>
      </c>
      <c r="AH29" s="50">
        <f>+AC29</f>
        <v>100</v>
      </c>
      <c r="AI29" s="50">
        <f>+AD29</f>
        <v>100</v>
      </c>
      <c r="AJ29" s="50">
        <f>+AE29</f>
        <v>100</v>
      </c>
      <c r="AK29" s="50">
        <f>+AE29</f>
        <v>100</v>
      </c>
      <c r="AL29" s="50">
        <f>+AF29</f>
        <v>100</v>
      </c>
      <c r="AM29" s="50">
        <f>+AG29</f>
        <v>100</v>
      </c>
      <c r="AN29" s="50">
        <f t="shared" ref="AN29:BF29" si="13">+AM29</f>
        <v>100</v>
      </c>
      <c r="AO29" s="50">
        <f t="shared" si="13"/>
        <v>100</v>
      </c>
      <c r="AP29" s="50">
        <f t="shared" si="13"/>
        <v>100</v>
      </c>
      <c r="AQ29" s="50">
        <f t="shared" si="13"/>
        <v>100</v>
      </c>
      <c r="AR29" s="50">
        <f t="shared" si="13"/>
        <v>100</v>
      </c>
      <c r="AS29" s="50">
        <f t="shared" si="13"/>
        <v>100</v>
      </c>
      <c r="AT29" s="50">
        <f t="shared" si="13"/>
        <v>100</v>
      </c>
      <c r="AU29" s="50">
        <f t="shared" si="13"/>
        <v>100</v>
      </c>
      <c r="AV29" s="50">
        <f t="shared" si="13"/>
        <v>100</v>
      </c>
      <c r="AW29" s="50">
        <f t="shared" si="13"/>
        <v>100</v>
      </c>
      <c r="AX29" s="50">
        <f t="shared" si="13"/>
        <v>100</v>
      </c>
      <c r="AY29" s="50">
        <f t="shared" si="13"/>
        <v>100</v>
      </c>
      <c r="AZ29" s="50">
        <f t="shared" si="13"/>
        <v>100</v>
      </c>
      <c r="BA29" s="50">
        <f t="shared" si="13"/>
        <v>100</v>
      </c>
      <c r="BB29" s="50">
        <f t="shared" si="13"/>
        <v>100</v>
      </c>
      <c r="BC29" s="50">
        <f t="shared" si="13"/>
        <v>100</v>
      </c>
      <c r="BD29" s="50">
        <f t="shared" si="13"/>
        <v>100</v>
      </c>
      <c r="BE29" s="50">
        <f t="shared" si="13"/>
        <v>100</v>
      </c>
      <c r="BF29" s="50">
        <f t="shared" si="13"/>
        <v>100</v>
      </c>
      <c r="BG29" s="50">
        <f t="shared" ref="BG29" si="14">+BE29</f>
        <v>100</v>
      </c>
      <c r="BH29" s="50">
        <f>+BF29</f>
        <v>100</v>
      </c>
      <c r="BI29" s="50">
        <f t="shared" ref="BI29:BJ29" si="15">+BH29</f>
        <v>100</v>
      </c>
      <c r="BJ29" s="50">
        <f t="shared" si="15"/>
        <v>100</v>
      </c>
      <c r="BK29" s="50">
        <f t="shared" ref="BK29" si="16">+AZ29</f>
        <v>100</v>
      </c>
      <c r="BL29" s="50">
        <f t="shared" ref="BL29:BO29" si="17">+BK29</f>
        <v>100</v>
      </c>
      <c r="BM29" s="50">
        <f t="shared" si="17"/>
        <v>100</v>
      </c>
      <c r="BN29" s="50">
        <f t="shared" si="17"/>
        <v>100</v>
      </c>
      <c r="BO29" s="50">
        <f t="shared" si="17"/>
        <v>100</v>
      </c>
      <c r="BP29" s="50">
        <f t="shared" ref="BP29" si="18">+BE29</f>
        <v>100</v>
      </c>
      <c r="BQ29" s="50">
        <f t="shared" ref="BQ29:BT29" si="19">+BP29</f>
        <v>100</v>
      </c>
      <c r="BR29" s="50">
        <f t="shared" si="19"/>
        <v>100</v>
      </c>
      <c r="BS29" s="50">
        <f t="shared" si="19"/>
        <v>100</v>
      </c>
      <c r="BT29" s="50">
        <f t="shared" si="19"/>
        <v>100</v>
      </c>
      <c r="BU29" s="50">
        <f t="shared" ref="BU29" si="20">+BJ29</f>
        <v>100</v>
      </c>
      <c r="BV29" s="50">
        <f t="shared" ref="BV29" si="21">+BU29</f>
        <v>100</v>
      </c>
      <c r="BW29" s="50">
        <f t="shared" ref="BW29:BX29" si="22">+BU29</f>
        <v>100</v>
      </c>
      <c r="BX29" s="50">
        <f t="shared" si="22"/>
        <v>100</v>
      </c>
      <c r="BY29" s="50">
        <f t="shared" ref="BY29:CB29" si="23">+BX29</f>
        <v>100</v>
      </c>
      <c r="BZ29" s="50">
        <f t="shared" si="23"/>
        <v>100</v>
      </c>
      <c r="CA29" s="50">
        <f t="shared" si="23"/>
        <v>100</v>
      </c>
      <c r="CB29" s="50">
        <f t="shared" si="23"/>
        <v>100</v>
      </c>
      <c r="CC29" s="50">
        <f>+CA29</f>
        <v>100</v>
      </c>
      <c r="CD29" s="50">
        <f>+CB29</f>
        <v>100</v>
      </c>
      <c r="CE29" s="50">
        <f t="shared" ref="CE29" si="24">+CD29</f>
        <v>100</v>
      </c>
      <c r="CF29" s="50">
        <f>+BA29</f>
        <v>100</v>
      </c>
      <c r="CG29" s="50">
        <f>+BA29</f>
        <v>100</v>
      </c>
      <c r="CH29" s="50">
        <f t="shared" ref="CH29:CQ29" si="25">+BA29</f>
        <v>100</v>
      </c>
      <c r="CI29" s="50">
        <f t="shared" si="25"/>
        <v>100</v>
      </c>
      <c r="CJ29" s="50">
        <f t="shared" si="25"/>
        <v>100</v>
      </c>
      <c r="CK29" s="50">
        <f t="shared" si="25"/>
        <v>100</v>
      </c>
      <c r="CL29" s="50">
        <f t="shared" si="25"/>
        <v>100</v>
      </c>
      <c r="CM29" s="50">
        <f t="shared" si="25"/>
        <v>100</v>
      </c>
      <c r="CN29" s="50">
        <f t="shared" si="25"/>
        <v>100</v>
      </c>
      <c r="CO29" s="50">
        <f t="shared" si="25"/>
        <v>100</v>
      </c>
      <c r="CP29" s="50">
        <f t="shared" si="25"/>
        <v>100</v>
      </c>
      <c r="CQ29" s="50">
        <f t="shared" si="25"/>
        <v>100</v>
      </c>
      <c r="CR29" s="50">
        <f>+BU29</f>
        <v>100</v>
      </c>
      <c r="CS29" s="50">
        <f>+BV29</f>
        <v>100</v>
      </c>
      <c r="CT29" s="50">
        <f t="shared" ref="CT29:CU29" si="26">+BX29</f>
        <v>100</v>
      </c>
      <c r="CU29" s="50">
        <f t="shared" si="26"/>
        <v>100</v>
      </c>
      <c r="CV29" s="50">
        <f>+BU29</f>
        <v>100</v>
      </c>
      <c r="CW29" s="50">
        <f>+BV29</f>
        <v>100</v>
      </c>
      <c r="CX29" s="50">
        <f>+BX29</f>
        <v>100</v>
      </c>
      <c r="CY29" s="50">
        <f>+BY29</f>
        <v>100</v>
      </c>
      <c r="CZ29" s="50">
        <f>+BZ29</f>
        <v>100</v>
      </c>
      <c r="DA29" s="50">
        <f>+CA29</f>
        <v>100</v>
      </c>
      <c r="DB29" s="50">
        <f>+CB29</f>
        <v>100</v>
      </c>
      <c r="DC29" s="50">
        <f t="shared" ref="DC29:DD29" si="27">+CD29</f>
        <v>100</v>
      </c>
      <c r="DD29" s="50">
        <f t="shared" si="27"/>
        <v>100</v>
      </c>
      <c r="DE29" s="50">
        <f t="shared" ref="DE29" si="28">+CE29</f>
        <v>100</v>
      </c>
      <c r="DF29" s="50">
        <f t="shared" ref="DF29" si="29">+BU29</f>
        <v>100</v>
      </c>
      <c r="DG29" s="50">
        <f t="shared" ref="DG29:DO32" si="30">+DF29</f>
        <v>100</v>
      </c>
      <c r="DH29" s="50">
        <f t="shared" si="30"/>
        <v>100</v>
      </c>
      <c r="DI29" s="50">
        <f t="shared" si="30"/>
        <v>100</v>
      </c>
      <c r="DJ29" s="50">
        <f t="shared" si="30"/>
        <v>100</v>
      </c>
      <c r="DK29" s="50">
        <f t="shared" si="30"/>
        <v>100</v>
      </c>
      <c r="DL29" s="50">
        <f t="shared" si="30"/>
        <v>100</v>
      </c>
      <c r="DM29" s="50">
        <f t="shared" si="30"/>
        <v>100</v>
      </c>
      <c r="DN29" s="50">
        <f t="shared" si="30"/>
        <v>100</v>
      </c>
      <c r="DO29" s="50">
        <f t="shared" ref="DO29" si="31">+DE29</f>
        <v>100</v>
      </c>
      <c r="DP29" s="50">
        <f t="shared" ref="DP29:DW42" si="32">+DO29</f>
        <v>100</v>
      </c>
      <c r="DQ29" s="50">
        <f t="shared" si="32"/>
        <v>100</v>
      </c>
      <c r="DR29" s="50">
        <f t="shared" si="32"/>
        <v>100</v>
      </c>
      <c r="DS29" s="50">
        <f t="shared" si="32"/>
        <v>100</v>
      </c>
      <c r="DT29" s="50">
        <f t="shared" si="32"/>
        <v>100</v>
      </c>
      <c r="DU29" s="50">
        <f t="shared" si="32"/>
        <v>100</v>
      </c>
      <c r="DV29" s="50">
        <f t="shared" si="32"/>
        <v>100</v>
      </c>
      <c r="DW29" s="50">
        <f>+DV29</f>
        <v>100</v>
      </c>
    </row>
    <row r="30" spans="1:127" ht="18" x14ac:dyDescent="0.2">
      <c r="A30" s="16"/>
      <c r="B30" s="23" t="s">
        <v>58</v>
      </c>
      <c r="C30" s="494" t="s">
        <v>59</v>
      </c>
      <c r="D30" s="495"/>
      <c r="E30" s="492"/>
      <c r="F30" s="1" t="s">
        <v>60</v>
      </c>
      <c r="G30" s="24">
        <f>IF(A30="",100,A30)</f>
        <v>100</v>
      </c>
      <c r="I30">
        <v>1</v>
      </c>
      <c r="J30" s="49">
        <f>IF(C24="&gt;1,000,000",1800000,C24)</f>
        <v>1122</v>
      </c>
      <c r="K30" s="49">
        <v>100000</v>
      </c>
      <c r="L30" s="49">
        <f>+K30+100000</f>
        <v>200000</v>
      </c>
      <c r="M30" s="49">
        <f t="shared" ref="M30:T30" si="33">+L30+100000</f>
        <v>300000</v>
      </c>
      <c r="N30" s="49">
        <f t="shared" si="33"/>
        <v>400000</v>
      </c>
      <c r="O30" s="49">
        <f t="shared" si="33"/>
        <v>500000</v>
      </c>
      <c r="P30" s="49">
        <f t="shared" si="33"/>
        <v>600000</v>
      </c>
      <c r="Q30" s="49">
        <f t="shared" si="33"/>
        <v>700000</v>
      </c>
      <c r="R30" s="49">
        <f t="shared" si="33"/>
        <v>800000</v>
      </c>
      <c r="S30" s="49">
        <f t="shared" si="33"/>
        <v>900000</v>
      </c>
      <c r="T30" s="49">
        <f t="shared" si="33"/>
        <v>1000000</v>
      </c>
      <c r="U30" s="49">
        <f>+$K$23-100000+10000</f>
        <v>10000</v>
      </c>
      <c r="V30" s="49">
        <f>+U30+10000</f>
        <v>20000</v>
      </c>
      <c r="W30" s="49">
        <f t="shared" ref="W30:AC30" si="34">+V30+10000</f>
        <v>30000</v>
      </c>
      <c r="X30" s="49">
        <f t="shared" si="34"/>
        <v>40000</v>
      </c>
      <c r="Y30" s="49">
        <f t="shared" si="34"/>
        <v>50000</v>
      </c>
      <c r="Z30" s="49">
        <f t="shared" si="34"/>
        <v>60000</v>
      </c>
      <c r="AA30" s="49">
        <f t="shared" si="34"/>
        <v>70000</v>
      </c>
      <c r="AB30" s="49">
        <f t="shared" si="34"/>
        <v>80000</v>
      </c>
      <c r="AC30" s="49">
        <f t="shared" si="34"/>
        <v>90000</v>
      </c>
      <c r="AD30" s="265">
        <f>+$U$23-10000+1000</f>
        <v>1000</v>
      </c>
      <c r="AE30" s="49">
        <f>+AD30+1000</f>
        <v>2000</v>
      </c>
      <c r="AF30" s="49">
        <f t="shared" ref="AF30:AM30" si="35">+AE30+1000</f>
        <v>3000</v>
      </c>
      <c r="AG30" s="49">
        <f t="shared" si="35"/>
        <v>4000</v>
      </c>
      <c r="AH30" s="49">
        <f t="shared" si="35"/>
        <v>5000</v>
      </c>
      <c r="AI30" s="49">
        <f t="shared" si="35"/>
        <v>6000</v>
      </c>
      <c r="AJ30" s="49">
        <f t="shared" si="35"/>
        <v>7000</v>
      </c>
      <c r="AK30" s="49">
        <f t="shared" si="35"/>
        <v>8000</v>
      </c>
      <c r="AL30" s="49">
        <f t="shared" si="35"/>
        <v>9000</v>
      </c>
      <c r="AM30" s="49">
        <f t="shared" si="35"/>
        <v>10000</v>
      </c>
      <c r="AN30" s="59">
        <f>+AD23</f>
        <v>2000</v>
      </c>
      <c r="AO30" s="49">
        <f>+AN30-100</f>
        <v>1900</v>
      </c>
      <c r="AP30" s="49">
        <f t="shared" ref="AP30:AW30" si="36">+AO30-100</f>
        <v>1800</v>
      </c>
      <c r="AQ30" s="49">
        <f t="shared" si="36"/>
        <v>1700</v>
      </c>
      <c r="AR30" s="49">
        <f t="shared" si="36"/>
        <v>1600</v>
      </c>
      <c r="AS30" s="49">
        <f t="shared" si="36"/>
        <v>1500</v>
      </c>
      <c r="AT30" s="49">
        <f t="shared" si="36"/>
        <v>1400</v>
      </c>
      <c r="AU30" s="49">
        <f t="shared" si="36"/>
        <v>1300</v>
      </c>
      <c r="AV30" s="49">
        <f t="shared" si="36"/>
        <v>1200</v>
      </c>
      <c r="AW30" s="49">
        <f t="shared" si="36"/>
        <v>1100</v>
      </c>
      <c r="AX30" s="59">
        <f>AN23</f>
        <v>1200</v>
      </c>
      <c r="AY30" s="49">
        <f>+AX30-10</f>
        <v>1190</v>
      </c>
      <c r="AZ30" s="49">
        <f t="shared" ref="AZ30:BG30" si="37">+AY30-10</f>
        <v>1180</v>
      </c>
      <c r="BA30" s="49">
        <f t="shared" si="37"/>
        <v>1170</v>
      </c>
      <c r="BB30" s="49">
        <f t="shared" si="37"/>
        <v>1160</v>
      </c>
      <c r="BC30" s="49">
        <f t="shared" si="37"/>
        <v>1150</v>
      </c>
      <c r="BD30" s="49">
        <f t="shared" si="37"/>
        <v>1140</v>
      </c>
      <c r="BE30" s="49">
        <f t="shared" si="37"/>
        <v>1130</v>
      </c>
      <c r="BF30" s="49">
        <f t="shared" si="37"/>
        <v>1120</v>
      </c>
      <c r="BG30" s="49">
        <f t="shared" si="37"/>
        <v>1110</v>
      </c>
      <c r="BH30" s="49">
        <f>IF(BG30=10,1,+BG30-10)</f>
        <v>1100</v>
      </c>
      <c r="BI30" s="59">
        <f>AX23+5</f>
        <v>1135</v>
      </c>
      <c r="BJ30" s="49">
        <f>IF(+BI30-1&gt;0,+BI30-1,0.1)</f>
        <v>1134</v>
      </c>
      <c r="BK30" s="49">
        <f t="shared" ref="BK30:CC30" si="38">IF(+BJ30-1&gt;0,+BJ30-1,0.1)</f>
        <v>1133</v>
      </c>
      <c r="BL30" s="49">
        <f t="shared" si="38"/>
        <v>1132</v>
      </c>
      <c r="BM30" s="49">
        <f t="shared" si="38"/>
        <v>1131</v>
      </c>
      <c r="BN30" s="49">
        <f t="shared" si="38"/>
        <v>1130</v>
      </c>
      <c r="BO30" s="49">
        <f t="shared" si="38"/>
        <v>1129</v>
      </c>
      <c r="BP30" s="49">
        <f t="shared" si="38"/>
        <v>1128</v>
      </c>
      <c r="BQ30" s="49">
        <f t="shared" si="38"/>
        <v>1127</v>
      </c>
      <c r="BR30" s="49">
        <f t="shared" si="38"/>
        <v>1126</v>
      </c>
      <c r="BS30" s="49">
        <f t="shared" si="38"/>
        <v>1125</v>
      </c>
      <c r="BT30" s="49">
        <f t="shared" si="38"/>
        <v>1124</v>
      </c>
      <c r="BU30" s="49">
        <f t="shared" si="38"/>
        <v>1123</v>
      </c>
      <c r="BV30" s="49">
        <f t="shared" si="38"/>
        <v>1122</v>
      </c>
      <c r="BW30" s="49">
        <f t="shared" si="38"/>
        <v>1121</v>
      </c>
      <c r="BX30" s="49">
        <f t="shared" si="38"/>
        <v>1120</v>
      </c>
      <c r="BY30" s="49">
        <f t="shared" si="38"/>
        <v>1119</v>
      </c>
      <c r="BZ30" s="49">
        <f t="shared" si="38"/>
        <v>1118</v>
      </c>
      <c r="CA30" s="49">
        <f t="shared" si="38"/>
        <v>1117</v>
      </c>
      <c r="CB30" s="49">
        <f t="shared" si="38"/>
        <v>1116</v>
      </c>
      <c r="CC30" s="49">
        <f t="shared" si="38"/>
        <v>1115</v>
      </c>
      <c r="CD30" s="73">
        <f>+BI23</f>
        <v>1122</v>
      </c>
      <c r="CE30" s="59">
        <v>1</v>
      </c>
      <c r="CF30" s="70">
        <f>+$CE$21*CF22*($CE$19/20)</f>
        <v>15.000000000000002</v>
      </c>
      <c r="CG30" s="70">
        <f t="shared" ref="CG30:DD30" si="39">+$CE$21*CG22*($CE$19/20)</f>
        <v>30.000000000000004</v>
      </c>
      <c r="CH30" s="70">
        <f t="shared" si="39"/>
        <v>60.000000000000007</v>
      </c>
      <c r="CI30" s="70">
        <f t="shared" si="39"/>
        <v>89.999999999999986</v>
      </c>
      <c r="CJ30" s="70">
        <f t="shared" si="39"/>
        <v>120.00000000000001</v>
      </c>
      <c r="CK30" s="70">
        <f t="shared" si="39"/>
        <v>150</v>
      </c>
      <c r="CL30" s="70">
        <f t="shared" si="39"/>
        <v>300</v>
      </c>
      <c r="CM30" s="70">
        <f t="shared" si="39"/>
        <v>450</v>
      </c>
      <c r="CN30" s="70">
        <f t="shared" si="39"/>
        <v>600</v>
      </c>
      <c r="CO30" s="70">
        <f t="shared" si="39"/>
        <v>750</v>
      </c>
      <c r="CP30" s="70">
        <f t="shared" si="39"/>
        <v>900</v>
      </c>
      <c r="CQ30" s="70">
        <f t="shared" si="39"/>
        <v>1050</v>
      </c>
      <c r="CR30" s="70">
        <f t="shared" si="39"/>
        <v>1200</v>
      </c>
      <c r="CS30" s="70">
        <f t="shared" si="39"/>
        <v>1350</v>
      </c>
      <c r="CT30" s="70">
        <f t="shared" si="39"/>
        <v>1500</v>
      </c>
      <c r="CU30" s="70">
        <f t="shared" si="39"/>
        <v>1650</v>
      </c>
      <c r="CV30" s="70">
        <f t="shared" si="39"/>
        <v>1800</v>
      </c>
      <c r="CW30" s="70">
        <f t="shared" si="39"/>
        <v>1950</v>
      </c>
      <c r="CX30" s="70">
        <f t="shared" si="39"/>
        <v>2100</v>
      </c>
      <c r="CY30" s="70">
        <f t="shared" si="39"/>
        <v>2250</v>
      </c>
      <c r="CZ30" s="70">
        <f t="shared" si="39"/>
        <v>2400</v>
      </c>
      <c r="DA30" s="70">
        <f t="shared" si="39"/>
        <v>2550</v>
      </c>
      <c r="DB30" s="70">
        <f t="shared" si="39"/>
        <v>2700</v>
      </c>
      <c r="DC30" s="70">
        <f t="shared" si="39"/>
        <v>2850</v>
      </c>
      <c r="DD30" s="70">
        <f t="shared" si="39"/>
        <v>3000</v>
      </c>
      <c r="DE30" s="49">
        <f>入力シート_トリクロロエチレン!W3</f>
        <v>1200</v>
      </c>
      <c r="DF30" s="49">
        <f>+DE30</f>
        <v>1200</v>
      </c>
      <c r="DG30" s="49">
        <f t="shared" si="30"/>
        <v>1200</v>
      </c>
      <c r="DH30" s="49">
        <f t="shared" si="30"/>
        <v>1200</v>
      </c>
      <c r="DI30" s="49">
        <f t="shared" si="30"/>
        <v>1200</v>
      </c>
      <c r="DJ30" s="49">
        <f t="shared" si="30"/>
        <v>1200</v>
      </c>
      <c r="DK30" s="49">
        <f t="shared" si="30"/>
        <v>1200</v>
      </c>
      <c r="DL30" s="49">
        <f t="shared" si="30"/>
        <v>1200</v>
      </c>
      <c r="DM30" s="49">
        <f t="shared" si="30"/>
        <v>1200</v>
      </c>
      <c r="DN30" s="49">
        <f t="shared" si="30"/>
        <v>1200</v>
      </c>
      <c r="DO30" s="49">
        <f t="shared" si="30"/>
        <v>1200</v>
      </c>
      <c r="DP30" s="49">
        <f t="shared" si="32"/>
        <v>1200</v>
      </c>
      <c r="DQ30" s="49">
        <f t="shared" si="32"/>
        <v>1200</v>
      </c>
      <c r="DR30" s="49">
        <f t="shared" si="32"/>
        <v>1200</v>
      </c>
      <c r="DS30" s="49">
        <f t="shared" si="32"/>
        <v>1200</v>
      </c>
      <c r="DT30" s="49">
        <f t="shared" si="32"/>
        <v>1200</v>
      </c>
      <c r="DU30" s="49">
        <f t="shared" si="32"/>
        <v>1200</v>
      </c>
      <c r="DV30" s="49">
        <f t="shared" si="32"/>
        <v>1200</v>
      </c>
      <c r="DW30" s="49">
        <f>+DV30</f>
        <v>1200</v>
      </c>
    </row>
    <row r="31" spans="1:127" ht="18" x14ac:dyDescent="0.2">
      <c r="A31" s="19"/>
      <c r="B31" s="23" t="s">
        <v>61</v>
      </c>
      <c r="C31" s="494" t="s">
        <v>62</v>
      </c>
      <c r="D31" s="495"/>
      <c r="E31" s="492"/>
      <c r="F31" s="1" t="s">
        <v>60</v>
      </c>
      <c r="G31" s="25">
        <v>0</v>
      </c>
      <c r="J31" s="51">
        <f>G31</f>
        <v>0</v>
      </c>
      <c r="K31" s="54">
        <f>+J31</f>
        <v>0</v>
      </c>
      <c r="L31" s="54">
        <f t="shared" ref="L31:N42" si="40">+K31</f>
        <v>0</v>
      </c>
      <c r="M31" s="54">
        <f t="shared" si="40"/>
        <v>0</v>
      </c>
      <c r="N31" s="54">
        <f t="shared" si="40"/>
        <v>0</v>
      </c>
      <c r="O31" s="54">
        <f t="shared" ref="O31:Q42" si="41">+J31</f>
        <v>0</v>
      </c>
      <c r="P31" s="54">
        <f t="shared" si="41"/>
        <v>0</v>
      </c>
      <c r="Q31" s="54">
        <f t="shared" si="41"/>
        <v>0</v>
      </c>
      <c r="R31" s="54">
        <f t="shared" ref="R31:T42" si="42">+L31</f>
        <v>0</v>
      </c>
      <c r="S31" s="54">
        <f t="shared" si="42"/>
        <v>0</v>
      </c>
      <c r="T31" s="54">
        <f t="shared" si="42"/>
        <v>0</v>
      </c>
      <c r="U31" s="51">
        <f>G31</f>
        <v>0</v>
      </c>
      <c r="V31" s="54">
        <f>+U31</f>
        <v>0</v>
      </c>
      <c r="W31" s="54">
        <f t="shared" ref="W31:AG31" si="43">+V31</f>
        <v>0</v>
      </c>
      <c r="X31" s="54">
        <f t="shared" si="43"/>
        <v>0</v>
      </c>
      <c r="Y31" s="54">
        <f t="shared" si="43"/>
        <v>0</v>
      </c>
      <c r="Z31" s="54">
        <f t="shared" si="43"/>
        <v>0</v>
      </c>
      <c r="AA31" s="54">
        <f t="shared" si="43"/>
        <v>0</v>
      </c>
      <c r="AB31" s="54">
        <f t="shared" si="43"/>
        <v>0</v>
      </c>
      <c r="AC31" s="54">
        <f t="shared" si="43"/>
        <v>0</v>
      </c>
      <c r="AD31" s="54">
        <f t="shared" si="43"/>
        <v>0</v>
      </c>
      <c r="AE31" s="54">
        <f t="shared" si="43"/>
        <v>0</v>
      </c>
      <c r="AF31" s="54">
        <f t="shared" si="43"/>
        <v>0</v>
      </c>
      <c r="AG31" s="54">
        <f t="shared" si="43"/>
        <v>0</v>
      </c>
      <c r="AH31" s="54">
        <f t="shared" ref="AH31:AJ42" si="44">+AC31</f>
        <v>0</v>
      </c>
      <c r="AI31" s="54">
        <f t="shared" si="44"/>
        <v>0</v>
      </c>
      <c r="AJ31" s="54">
        <f t="shared" si="44"/>
        <v>0</v>
      </c>
      <c r="AK31" s="54">
        <f t="shared" ref="AK31:AM42" si="45">+AE31</f>
        <v>0</v>
      </c>
      <c r="AL31" s="54">
        <f t="shared" si="45"/>
        <v>0</v>
      </c>
      <c r="AM31" s="54">
        <f t="shared" si="45"/>
        <v>0</v>
      </c>
      <c r="AN31" s="54">
        <f t="shared" ref="AN31:BC42" si="46">+AM31</f>
        <v>0</v>
      </c>
      <c r="AO31" s="54">
        <f t="shared" si="46"/>
        <v>0</v>
      </c>
      <c r="AP31" s="54">
        <f t="shared" si="46"/>
        <v>0</v>
      </c>
      <c r="AQ31" s="54">
        <f t="shared" si="46"/>
        <v>0</v>
      </c>
      <c r="AR31" s="54">
        <f t="shared" si="46"/>
        <v>0</v>
      </c>
      <c r="AS31" s="54">
        <f t="shared" si="46"/>
        <v>0</v>
      </c>
      <c r="AT31" s="54">
        <f t="shared" si="46"/>
        <v>0</v>
      </c>
      <c r="AU31" s="54">
        <f t="shared" si="46"/>
        <v>0</v>
      </c>
      <c r="AV31" s="54">
        <f t="shared" si="46"/>
        <v>0</v>
      </c>
      <c r="AW31" s="54">
        <f t="shared" si="46"/>
        <v>0</v>
      </c>
      <c r="AX31" s="54">
        <f t="shared" si="46"/>
        <v>0</v>
      </c>
      <c r="AY31" s="54">
        <f t="shared" si="46"/>
        <v>0</v>
      </c>
      <c r="AZ31" s="54">
        <f t="shared" si="46"/>
        <v>0</v>
      </c>
      <c r="BA31" s="54">
        <f t="shared" si="46"/>
        <v>0</v>
      </c>
      <c r="BB31" s="54">
        <f t="shared" si="46"/>
        <v>0</v>
      </c>
      <c r="BC31" s="54">
        <f t="shared" si="46"/>
        <v>0</v>
      </c>
      <c r="BD31" s="54">
        <f t="shared" ref="BD31:BF42" si="47">+BC31</f>
        <v>0</v>
      </c>
      <c r="BE31" s="54">
        <f t="shared" si="47"/>
        <v>0</v>
      </c>
      <c r="BF31" s="54">
        <f t="shared" si="47"/>
        <v>0</v>
      </c>
      <c r="BG31" s="54">
        <f t="shared" ref="BG31:BH42" si="48">+BE31</f>
        <v>0</v>
      </c>
      <c r="BH31" s="54">
        <f t="shared" si="48"/>
        <v>0</v>
      </c>
      <c r="BI31" s="54">
        <f t="shared" ref="BI31:BJ42" si="49">+BH31</f>
        <v>0</v>
      </c>
      <c r="BJ31" s="54">
        <f t="shared" si="49"/>
        <v>0</v>
      </c>
      <c r="BK31" s="54">
        <f t="shared" ref="BK31:BK42" si="50">+AZ31</f>
        <v>0</v>
      </c>
      <c r="BL31" s="54">
        <f t="shared" ref="BL31:BO42" si="51">+BK31</f>
        <v>0</v>
      </c>
      <c r="BM31" s="54">
        <f t="shared" si="51"/>
        <v>0</v>
      </c>
      <c r="BN31" s="54">
        <f t="shared" si="51"/>
        <v>0</v>
      </c>
      <c r="BO31" s="54">
        <f t="shared" si="51"/>
        <v>0</v>
      </c>
      <c r="BP31" s="54">
        <f t="shared" ref="BP31:BP42" si="52">+BE31</f>
        <v>0</v>
      </c>
      <c r="BQ31" s="54">
        <f t="shared" ref="BQ31:BT42" si="53">+BP31</f>
        <v>0</v>
      </c>
      <c r="BR31" s="54">
        <f t="shared" si="53"/>
        <v>0</v>
      </c>
      <c r="BS31" s="54">
        <f t="shared" si="53"/>
        <v>0</v>
      </c>
      <c r="BT31" s="54">
        <f t="shared" si="53"/>
        <v>0</v>
      </c>
      <c r="BU31" s="54">
        <f t="shared" ref="BU31:BU42" si="54">+BJ31</f>
        <v>0</v>
      </c>
      <c r="BV31" s="54">
        <f t="shared" ref="BV31:BV42" si="55">+BU31</f>
        <v>0</v>
      </c>
      <c r="BW31" s="54">
        <f t="shared" ref="BW31:BX42" si="56">+BU31</f>
        <v>0</v>
      </c>
      <c r="BX31" s="54">
        <f t="shared" si="56"/>
        <v>0</v>
      </c>
      <c r="BY31" s="54">
        <f t="shared" ref="BY31:CB42" si="57">+BX31</f>
        <v>0</v>
      </c>
      <c r="BZ31" s="54">
        <f t="shared" si="57"/>
        <v>0</v>
      </c>
      <c r="CA31" s="54">
        <f t="shared" si="57"/>
        <v>0</v>
      </c>
      <c r="CB31" s="54">
        <f t="shared" si="57"/>
        <v>0</v>
      </c>
      <c r="CC31" s="54">
        <f t="shared" ref="CC31:CD42" si="58">+CA31</f>
        <v>0</v>
      </c>
      <c r="CD31" s="54">
        <f t="shared" si="58"/>
        <v>0</v>
      </c>
      <c r="CE31" s="54">
        <f t="shared" ref="CE31:CE42" si="59">+CD31</f>
        <v>0</v>
      </c>
      <c r="CF31" s="54">
        <f t="shared" ref="CF31:CF42" si="60">+BA31</f>
        <v>0</v>
      </c>
      <c r="CG31" s="54">
        <f t="shared" ref="CG31:CG42" si="61">+BA31</f>
        <v>0</v>
      </c>
      <c r="CH31" s="54">
        <f t="shared" ref="CH31:CQ42" si="62">+BA31</f>
        <v>0</v>
      </c>
      <c r="CI31" s="54">
        <f t="shared" si="62"/>
        <v>0</v>
      </c>
      <c r="CJ31" s="54">
        <f t="shared" si="62"/>
        <v>0</v>
      </c>
      <c r="CK31" s="54">
        <f t="shared" si="62"/>
        <v>0</v>
      </c>
      <c r="CL31" s="54">
        <f t="shared" si="62"/>
        <v>0</v>
      </c>
      <c r="CM31" s="54">
        <f t="shared" si="62"/>
        <v>0</v>
      </c>
      <c r="CN31" s="54">
        <f t="shared" si="62"/>
        <v>0</v>
      </c>
      <c r="CO31" s="54">
        <f t="shared" si="62"/>
        <v>0</v>
      </c>
      <c r="CP31" s="54">
        <f t="shared" si="62"/>
        <v>0</v>
      </c>
      <c r="CQ31" s="54">
        <f t="shared" si="62"/>
        <v>0</v>
      </c>
      <c r="CR31" s="54">
        <f t="shared" ref="CR31:CS42" si="63">+BU31</f>
        <v>0</v>
      </c>
      <c r="CS31" s="54">
        <f t="shared" si="63"/>
        <v>0</v>
      </c>
      <c r="CT31" s="54">
        <f t="shared" ref="CT31:CU42" si="64">+BX31</f>
        <v>0</v>
      </c>
      <c r="CU31" s="54">
        <f t="shared" si="64"/>
        <v>0</v>
      </c>
      <c r="CV31" s="54">
        <f t="shared" ref="CV31:CW42" si="65">+BU31</f>
        <v>0</v>
      </c>
      <c r="CW31" s="54">
        <f t="shared" si="65"/>
        <v>0</v>
      </c>
      <c r="CX31" s="54">
        <f t="shared" ref="CX31:DB42" si="66">+BX31</f>
        <v>0</v>
      </c>
      <c r="CY31" s="54">
        <f t="shared" si="66"/>
        <v>0</v>
      </c>
      <c r="CZ31" s="54">
        <f t="shared" si="66"/>
        <v>0</v>
      </c>
      <c r="DA31" s="54">
        <f t="shared" si="66"/>
        <v>0</v>
      </c>
      <c r="DB31" s="54">
        <f t="shared" si="66"/>
        <v>0</v>
      </c>
      <c r="DC31" s="54">
        <f t="shared" ref="DC31:DD42" si="67">+CD31</f>
        <v>0</v>
      </c>
      <c r="DD31" s="54">
        <f t="shared" si="67"/>
        <v>0</v>
      </c>
      <c r="DE31" s="54">
        <f t="shared" ref="DE31:DE42" si="68">+CE31</f>
        <v>0</v>
      </c>
      <c r="DF31" s="54">
        <f>+BU31</f>
        <v>0</v>
      </c>
      <c r="DG31" s="54">
        <f t="shared" si="30"/>
        <v>0</v>
      </c>
      <c r="DH31" s="54">
        <f t="shared" si="30"/>
        <v>0</v>
      </c>
      <c r="DI31" s="54">
        <f t="shared" si="30"/>
        <v>0</v>
      </c>
      <c r="DJ31" s="54">
        <f t="shared" si="30"/>
        <v>0</v>
      </c>
      <c r="DK31" s="54">
        <f t="shared" si="30"/>
        <v>0</v>
      </c>
      <c r="DL31" s="54">
        <f t="shared" si="30"/>
        <v>0</v>
      </c>
      <c r="DM31" s="54">
        <f t="shared" si="30"/>
        <v>0</v>
      </c>
      <c r="DN31" s="54">
        <f t="shared" si="30"/>
        <v>0</v>
      </c>
      <c r="DO31" s="54">
        <f>+DE31</f>
        <v>0</v>
      </c>
      <c r="DP31" s="54">
        <f t="shared" si="32"/>
        <v>0</v>
      </c>
      <c r="DQ31" s="54">
        <f t="shared" si="32"/>
        <v>0</v>
      </c>
      <c r="DR31" s="54">
        <f t="shared" si="32"/>
        <v>0</v>
      </c>
      <c r="DS31" s="54">
        <f t="shared" si="32"/>
        <v>0</v>
      </c>
      <c r="DT31" s="54">
        <f t="shared" si="32"/>
        <v>0</v>
      </c>
      <c r="DU31" s="54">
        <f t="shared" si="32"/>
        <v>0</v>
      </c>
      <c r="DV31" s="54">
        <f t="shared" si="32"/>
        <v>0</v>
      </c>
      <c r="DW31" s="54">
        <f>+DV31</f>
        <v>0</v>
      </c>
    </row>
    <row r="32" spans="1:127" ht="18" x14ac:dyDescent="0.2">
      <c r="A32" s="19"/>
      <c r="B32" s="23" t="s">
        <v>63</v>
      </c>
      <c r="C32" s="494" t="s">
        <v>64</v>
      </c>
      <c r="D32" s="495"/>
      <c r="E32" s="492"/>
      <c r="F32" s="1" t="s">
        <v>60</v>
      </c>
      <c r="G32" s="25">
        <v>0</v>
      </c>
      <c r="J32" s="51">
        <f t="shared" si="10"/>
        <v>0</v>
      </c>
      <c r="K32" s="54">
        <f t="shared" ref="K32:K42" si="69">+J32</f>
        <v>0</v>
      </c>
      <c r="L32" s="54">
        <f t="shared" si="40"/>
        <v>0</v>
      </c>
      <c r="M32" s="54">
        <f t="shared" si="40"/>
        <v>0</v>
      </c>
      <c r="N32" s="54">
        <f t="shared" si="40"/>
        <v>0</v>
      </c>
      <c r="O32" s="54">
        <f t="shared" si="41"/>
        <v>0</v>
      </c>
      <c r="P32" s="54">
        <f t="shared" si="41"/>
        <v>0</v>
      </c>
      <c r="Q32" s="54">
        <f t="shared" si="41"/>
        <v>0</v>
      </c>
      <c r="R32" s="54">
        <f t="shared" si="42"/>
        <v>0</v>
      </c>
      <c r="S32" s="54">
        <f t="shared" si="42"/>
        <v>0</v>
      </c>
      <c r="T32" s="54">
        <f t="shared" si="42"/>
        <v>0</v>
      </c>
      <c r="U32" s="51">
        <f t="shared" ref="U32:U51" si="70">G32</f>
        <v>0</v>
      </c>
      <c r="V32" s="54">
        <f t="shared" ref="V32:AG42" si="71">+U32</f>
        <v>0</v>
      </c>
      <c r="W32" s="54">
        <f t="shared" si="71"/>
        <v>0</v>
      </c>
      <c r="X32" s="54">
        <f t="shared" si="71"/>
        <v>0</v>
      </c>
      <c r="Y32" s="54">
        <f t="shared" si="71"/>
        <v>0</v>
      </c>
      <c r="Z32" s="54">
        <f t="shared" si="71"/>
        <v>0</v>
      </c>
      <c r="AA32" s="54">
        <f t="shared" si="71"/>
        <v>0</v>
      </c>
      <c r="AB32" s="54">
        <f t="shared" si="71"/>
        <v>0</v>
      </c>
      <c r="AC32" s="54">
        <f t="shared" si="71"/>
        <v>0</v>
      </c>
      <c r="AD32" s="54">
        <f t="shared" si="71"/>
        <v>0</v>
      </c>
      <c r="AE32" s="54">
        <f t="shared" si="71"/>
        <v>0</v>
      </c>
      <c r="AF32" s="54">
        <f t="shared" si="71"/>
        <v>0</v>
      </c>
      <c r="AG32" s="54">
        <f t="shared" si="71"/>
        <v>0</v>
      </c>
      <c r="AH32" s="54">
        <f t="shared" si="44"/>
        <v>0</v>
      </c>
      <c r="AI32" s="54">
        <f t="shared" si="44"/>
        <v>0</v>
      </c>
      <c r="AJ32" s="54">
        <f t="shared" si="44"/>
        <v>0</v>
      </c>
      <c r="AK32" s="54">
        <f t="shared" si="45"/>
        <v>0</v>
      </c>
      <c r="AL32" s="54">
        <f t="shared" si="45"/>
        <v>0</v>
      </c>
      <c r="AM32" s="54">
        <f t="shared" si="45"/>
        <v>0</v>
      </c>
      <c r="AN32" s="54">
        <f t="shared" si="46"/>
        <v>0</v>
      </c>
      <c r="AO32" s="54">
        <f t="shared" si="46"/>
        <v>0</v>
      </c>
      <c r="AP32" s="54">
        <f t="shared" si="46"/>
        <v>0</v>
      </c>
      <c r="AQ32" s="54">
        <f t="shared" si="46"/>
        <v>0</v>
      </c>
      <c r="AR32" s="54">
        <f t="shared" si="46"/>
        <v>0</v>
      </c>
      <c r="AS32" s="54">
        <f t="shared" si="46"/>
        <v>0</v>
      </c>
      <c r="AT32" s="54">
        <f t="shared" si="46"/>
        <v>0</v>
      </c>
      <c r="AU32" s="54">
        <f t="shared" si="46"/>
        <v>0</v>
      </c>
      <c r="AV32" s="54">
        <f t="shared" si="46"/>
        <v>0</v>
      </c>
      <c r="AW32" s="54">
        <f t="shared" si="46"/>
        <v>0</v>
      </c>
      <c r="AX32" s="54">
        <f t="shared" si="46"/>
        <v>0</v>
      </c>
      <c r="AY32" s="54">
        <f t="shared" si="46"/>
        <v>0</v>
      </c>
      <c r="AZ32" s="54">
        <f t="shared" si="46"/>
        <v>0</v>
      </c>
      <c r="BA32" s="54">
        <f t="shared" si="46"/>
        <v>0</v>
      </c>
      <c r="BB32" s="54">
        <f t="shared" si="46"/>
        <v>0</v>
      </c>
      <c r="BC32" s="54">
        <f t="shared" si="46"/>
        <v>0</v>
      </c>
      <c r="BD32" s="54">
        <f t="shared" si="47"/>
        <v>0</v>
      </c>
      <c r="BE32" s="54">
        <f t="shared" si="47"/>
        <v>0</v>
      </c>
      <c r="BF32" s="54">
        <f t="shared" si="47"/>
        <v>0</v>
      </c>
      <c r="BG32" s="54">
        <f t="shared" si="48"/>
        <v>0</v>
      </c>
      <c r="BH32" s="54">
        <f t="shared" si="48"/>
        <v>0</v>
      </c>
      <c r="BI32" s="54">
        <f t="shared" si="49"/>
        <v>0</v>
      </c>
      <c r="BJ32" s="54">
        <f t="shared" si="49"/>
        <v>0</v>
      </c>
      <c r="BK32" s="54">
        <f t="shared" si="50"/>
        <v>0</v>
      </c>
      <c r="BL32" s="54">
        <f t="shared" si="51"/>
        <v>0</v>
      </c>
      <c r="BM32" s="54">
        <f t="shared" si="51"/>
        <v>0</v>
      </c>
      <c r="BN32" s="54">
        <f t="shared" si="51"/>
        <v>0</v>
      </c>
      <c r="BO32" s="54">
        <f t="shared" si="51"/>
        <v>0</v>
      </c>
      <c r="BP32" s="54">
        <f t="shared" si="52"/>
        <v>0</v>
      </c>
      <c r="BQ32" s="54">
        <f t="shared" si="53"/>
        <v>0</v>
      </c>
      <c r="BR32" s="54">
        <f t="shared" si="53"/>
        <v>0</v>
      </c>
      <c r="BS32" s="54">
        <f t="shared" si="53"/>
        <v>0</v>
      </c>
      <c r="BT32" s="54">
        <f t="shared" si="53"/>
        <v>0</v>
      </c>
      <c r="BU32" s="54">
        <f t="shared" si="54"/>
        <v>0</v>
      </c>
      <c r="BV32" s="54">
        <f t="shared" si="55"/>
        <v>0</v>
      </c>
      <c r="BW32" s="54">
        <f t="shared" si="56"/>
        <v>0</v>
      </c>
      <c r="BX32" s="54">
        <f t="shared" si="56"/>
        <v>0</v>
      </c>
      <c r="BY32" s="54">
        <f t="shared" si="57"/>
        <v>0</v>
      </c>
      <c r="BZ32" s="54">
        <f t="shared" si="57"/>
        <v>0</v>
      </c>
      <c r="CA32" s="54">
        <f t="shared" si="57"/>
        <v>0</v>
      </c>
      <c r="CB32" s="54">
        <f t="shared" si="57"/>
        <v>0</v>
      </c>
      <c r="CC32" s="54">
        <f t="shared" si="58"/>
        <v>0</v>
      </c>
      <c r="CD32" s="54">
        <f t="shared" si="58"/>
        <v>0</v>
      </c>
      <c r="CE32" s="54">
        <f t="shared" si="59"/>
        <v>0</v>
      </c>
      <c r="CF32" s="54">
        <f t="shared" si="60"/>
        <v>0</v>
      </c>
      <c r="CG32" s="54">
        <f t="shared" si="61"/>
        <v>0</v>
      </c>
      <c r="CH32" s="54">
        <f t="shared" si="62"/>
        <v>0</v>
      </c>
      <c r="CI32" s="54">
        <f t="shared" si="62"/>
        <v>0</v>
      </c>
      <c r="CJ32" s="54">
        <f t="shared" si="62"/>
        <v>0</v>
      </c>
      <c r="CK32" s="54">
        <f t="shared" si="62"/>
        <v>0</v>
      </c>
      <c r="CL32" s="54">
        <f t="shared" si="62"/>
        <v>0</v>
      </c>
      <c r="CM32" s="54">
        <f t="shared" si="62"/>
        <v>0</v>
      </c>
      <c r="CN32" s="54">
        <f t="shared" si="62"/>
        <v>0</v>
      </c>
      <c r="CO32" s="54">
        <f t="shared" si="62"/>
        <v>0</v>
      </c>
      <c r="CP32" s="54">
        <f t="shared" si="62"/>
        <v>0</v>
      </c>
      <c r="CQ32" s="54">
        <f t="shared" si="62"/>
        <v>0</v>
      </c>
      <c r="CR32" s="54">
        <f t="shared" si="63"/>
        <v>0</v>
      </c>
      <c r="CS32" s="54">
        <f t="shared" si="63"/>
        <v>0</v>
      </c>
      <c r="CT32" s="54">
        <f t="shared" si="64"/>
        <v>0</v>
      </c>
      <c r="CU32" s="54">
        <f t="shared" si="64"/>
        <v>0</v>
      </c>
      <c r="CV32" s="54">
        <f t="shared" si="65"/>
        <v>0</v>
      </c>
      <c r="CW32" s="54">
        <f t="shared" si="65"/>
        <v>0</v>
      </c>
      <c r="CX32" s="54">
        <f t="shared" si="66"/>
        <v>0</v>
      </c>
      <c r="CY32" s="54">
        <f t="shared" si="66"/>
        <v>0</v>
      </c>
      <c r="CZ32" s="54">
        <f t="shared" si="66"/>
        <v>0</v>
      </c>
      <c r="DA32" s="54">
        <f t="shared" si="66"/>
        <v>0</v>
      </c>
      <c r="DB32" s="54">
        <f t="shared" si="66"/>
        <v>0</v>
      </c>
      <c r="DC32" s="54">
        <f t="shared" si="67"/>
        <v>0</v>
      </c>
      <c r="DD32" s="54">
        <f t="shared" si="67"/>
        <v>0</v>
      </c>
      <c r="DE32" s="54">
        <f t="shared" si="68"/>
        <v>0</v>
      </c>
      <c r="DF32" s="54">
        <f>+BU32</f>
        <v>0</v>
      </c>
      <c r="DG32" s="54">
        <f t="shared" si="30"/>
        <v>0</v>
      </c>
      <c r="DH32" s="54">
        <f t="shared" si="30"/>
        <v>0</v>
      </c>
      <c r="DI32" s="54">
        <f t="shared" si="30"/>
        <v>0</v>
      </c>
      <c r="DJ32" s="54">
        <f t="shared" si="30"/>
        <v>0</v>
      </c>
      <c r="DK32" s="54">
        <f t="shared" si="30"/>
        <v>0</v>
      </c>
      <c r="DL32" s="54">
        <f t="shared" si="30"/>
        <v>0</v>
      </c>
      <c r="DM32" s="54">
        <f t="shared" si="30"/>
        <v>0</v>
      </c>
      <c r="DN32" s="54">
        <f t="shared" si="30"/>
        <v>0</v>
      </c>
      <c r="DO32" s="54">
        <f>+DE32</f>
        <v>0</v>
      </c>
      <c r="DP32" s="54">
        <f t="shared" si="32"/>
        <v>0</v>
      </c>
      <c r="DQ32" s="54">
        <f t="shared" si="32"/>
        <v>0</v>
      </c>
      <c r="DR32" s="54">
        <f t="shared" si="32"/>
        <v>0</v>
      </c>
      <c r="DS32" s="54">
        <f t="shared" si="32"/>
        <v>0</v>
      </c>
      <c r="DT32" s="54">
        <f t="shared" si="32"/>
        <v>0</v>
      </c>
      <c r="DU32" s="54">
        <f t="shared" si="32"/>
        <v>0</v>
      </c>
      <c r="DV32" s="54">
        <f t="shared" si="32"/>
        <v>0</v>
      </c>
      <c r="DW32" s="54">
        <f>+DV32</f>
        <v>0</v>
      </c>
    </row>
    <row r="33" spans="1:127" ht="18" x14ac:dyDescent="0.2">
      <c r="A33" s="16"/>
      <c r="B33" s="23" t="s">
        <v>65</v>
      </c>
      <c r="C33" s="494" t="s">
        <v>66</v>
      </c>
      <c r="D33" s="495"/>
      <c r="E33" s="492"/>
      <c r="F33" s="1" t="s">
        <v>67</v>
      </c>
      <c r="G33" s="25">
        <f>IF(A33="",100,A33)</f>
        <v>100</v>
      </c>
      <c r="J33" s="51">
        <f>G33</f>
        <v>100</v>
      </c>
      <c r="K33" s="54">
        <f t="shared" si="69"/>
        <v>100</v>
      </c>
      <c r="L33" s="54">
        <f t="shared" si="40"/>
        <v>100</v>
      </c>
      <c r="M33" s="54">
        <f t="shared" si="40"/>
        <v>100</v>
      </c>
      <c r="N33" s="54">
        <f t="shared" si="40"/>
        <v>100</v>
      </c>
      <c r="O33" s="54">
        <f t="shared" si="41"/>
        <v>100</v>
      </c>
      <c r="P33" s="54">
        <f t="shared" si="41"/>
        <v>100</v>
      </c>
      <c r="Q33" s="54">
        <f t="shared" si="41"/>
        <v>100</v>
      </c>
      <c r="R33" s="54">
        <f t="shared" si="42"/>
        <v>100</v>
      </c>
      <c r="S33" s="54">
        <f t="shared" si="42"/>
        <v>100</v>
      </c>
      <c r="T33" s="54">
        <f t="shared" si="42"/>
        <v>100</v>
      </c>
      <c r="U33" s="51">
        <f t="shared" si="70"/>
        <v>100</v>
      </c>
      <c r="V33" s="54">
        <f t="shared" si="71"/>
        <v>100</v>
      </c>
      <c r="W33" s="54">
        <f t="shared" si="71"/>
        <v>100</v>
      </c>
      <c r="X33" s="54">
        <f t="shared" si="71"/>
        <v>100</v>
      </c>
      <c r="Y33" s="54">
        <f t="shared" si="71"/>
        <v>100</v>
      </c>
      <c r="Z33" s="54">
        <f t="shared" si="71"/>
        <v>100</v>
      </c>
      <c r="AA33" s="54">
        <f t="shared" si="71"/>
        <v>100</v>
      </c>
      <c r="AB33" s="54">
        <f t="shared" si="71"/>
        <v>100</v>
      </c>
      <c r="AC33" s="54">
        <f t="shared" si="71"/>
        <v>100</v>
      </c>
      <c r="AD33" s="54">
        <f t="shared" si="71"/>
        <v>100</v>
      </c>
      <c r="AE33" s="54">
        <f t="shared" si="71"/>
        <v>100</v>
      </c>
      <c r="AF33" s="54">
        <f t="shared" si="71"/>
        <v>100</v>
      </c>
      <c r="AG33" s="54">
        <f t="shared" si="71"/>
        <v>100</v>
      </c>
      <c r="AH33" s="54">
        <f t="shared" si="44"/>
        <v>100</v>
      </c>
      <c r="AI33" s="54">
        <f t="shared" si="44"/>
        <v>100</v>
      </c>
      <c r="AJ33" s="54">
        <f t="shared" si="44"/>
        <v>100</v>
      </c>
      <c r="AK33" s="54">
        <f t="shared" si="45"/>
        <v>100</v>
      </c>
      <c r="AL33" s="54">
        <f t="shared" si="45"/>
        <v>100</v>
      </c>
      <c r="AM33" s="54">
        <f t="shared" si="45"/>
        <v>100</v>
      </c>
      <c r="AN33" s="54">
        <f t="shared" si="46"/>
        <v>100</v>
      </c>
      <c r="AO33" s="54">
        <f t="shared" si="46"/>
        <v>100</v>
      </c>
      <c r="AP33" s="54">
        <f t="shared" si="46"/>
        <v>100</v>
      </c>
      <c r="AQ33" s="54">
        <f t="shared" si="46"/>
        <v>100</v>
      </c>
      <c r="AR33" s="54">
        <f t="shared" si="46"/>
        <v>100</v>
      </c>
      <c r="AS33" s="54">
        <f t="shared" si="46"/>
        <v>100</v>
      </c>
      <c r="AT33" s="54">
        <f t="shared" si="46"/>
        <v>100</v>
      </c>
      <c r="AU33" s="54">
        <f t="shared" si="46"/>
        <v>100</v>
      </c>
      <c r="AV33" s="54">
        <f t="shared" si="46"/>
        <v>100</v>
      </c>
      <c r="AW33" s="54">
        <f t="shared" si="46"/>
        <v>100</v>
      </c>
      <c r="AX33" s="54">
        <f t="shared" si="46"/>
        <v>100</v>
      </c>
      <c r="AY33" s="54">
        <f t="shared" si="46"/>
        <v>100</v>
      </c>
      <c r="AZ33" s="54">
        <f t="shared" si="46"/>
        <v>100</v>
      </c>
      <c r="BA33" s="54">
        <f t="shared" si="46"/>
        <v>100</v>
      </c>
      <c r="BB33" s="54">
        <f t="shared" si="46"/>
        <v>100</v>
      </c>
      <c r="BC33" s="54">
        <f t="shared" si="46"/>
        <v>100</v>
      </c>
      <c r="BD33" s="54">
        <f t="shared" si="47"/>
        <v>100</v>
      </c>
      <c r="BE33" s="54">
        <f t="shared" si="47"/>
        <v>100</v>
      </c>
      <c r="BF33" s="54">
        <f t="shared" si="47"/>
        <v>100</v>
      </c>
      <c r="BG33" s="54">
        <f t="shared" si="48"/>
        <v>100</v>
      </c>
      <c r="BH33" s="54">
        <f t="shared" si="48"/>
        <v>100</v>
      </c>
      <c r="BI33" s="54">
        <f t="shared" si="49"/>
        <v>100</v>
      </c>
      <c r="BJ33" s="54">
        <f t="shared" si="49"/>
        <v>100</v>
      </c>
      <c r="BK33" s="54">
        <f t="shared" si="50"/>
        <v>100</v>
      </c>
      <c r="BL33" s="54">
        <f t="shared" si="51"/>
        <v>100</v>
      </c>
      <c r="BM33" s="54">
        <f t="shared" si="51"/>
        <v>100</v>
      </c>
      <c r="BN33" s="54">
        <f t="shared" si="51"/>
        <v>100</v>
      </c>
      <c r="BO33" s="54">
        <f t="shared" si="51"/>
        <v>100</v>
      </c>
      <c r="BP33" s="54">
        <f t="shared" si="52"/>
        <v>100</v>
      </c>
      <c r="BQ33" s="54">
        <f t="shared" si="53"/>
        <v>100</v>
      </c>
      <c r="BR33" s="54">
        <f t="shared" si="53"/>
        <v>100</v>
      </c>
      <c r="BS33" s="54">
        <f t="shared" si="53"/>
        <v>100</v>
      </c>
      <c r="BT33" s="54">
        <f t="shared" si="53"/>
        <v>100</v>
      </c>
      <c r="BU33" s="54">
        <f t="shared" si="54"/>
        <v>100</v>
      </c>
      <c r="BV33" s="54">
        <f t="shared" si="55"/>
        <v>100</v>
      </c>
      <c r="BW33" s="54">
        <f t="shared" si="56"/>
        <v>100</v>
      </c>
      <c r="BX33" s="54">
        <f t="shared" si="56"/>
        <v>100</v>
      </c>
      <c r="BY33" s="54">
        <f t="shared" si="57"/>
        <v>100</v>
      </c>
      <c r="BZ33" s="54">
        <f t="shared" si="57"/>
        <v>100</v>
      </c>
      <c r="CA33" s="54">
        <f t="shared" si="57"/>
        <v>100</v>
      </c>
      <c r="CB33" s="54">
        <f t="shared" si="57"/>
        <v>100</v>
      </c>
      <c r="CC33" s="54">
        <f t="shared" si="58"/>
        <v>100</v>
      </c>
      <c r="CD33" s="54">
        <f t="shared" si="58"/>
        <v>100</v>
      </c>
      <c r="CE33" s="54">
        <f t="shared" si="59"/>
        <v>100</v>
      </c>
      <c r="CF33" s="54">
        <f t="shared" si="60"/>
        <v>100</v>
      </c>
      <c r="CG33" s="54">
        <f t="shared" si="61"/>
        <v>100</v>
      </c>
      <c r="CH33" s="54">
        <f t="shared" si="62"/>
        <v>100</v>
      </c>
      <c r="CI33" s="54">
        <f t="shared" si="62"/>
        <v>100</v>
      </c>
      <c r="CJ33" s="54">
        <f t="shared" si="62"/>
        <v>100</v>
      </c>
      <c r="CK33" s="54">
        <f t="shared" si="62"/>
        <v>100</v>
      </c>
      <c r="CL33" s="54">
        <f t="shared" si="62"/>
        <v>100</v>
      </c>
      <c r="CM33" s="54">
        <f t="shared" si="62"/>
        <v>100</v>
      </c>
      <c r="CN33" s="54">
        <f t="shared" si="62"/>
        <v>100</v>
      </c>
      <c r="CO33" s="54">
        <f t="shared" si="62"/>
        <v>100</v>
      </c>
      <c r="CP33" s="54">
        <f t="shared" si="62"/>
        <v>100</v>
      </c>
      <c r="CQ33" s="54">
        <f t="shared" si="62"/>
        <v>100</v>
      </c>
      <c r="CR33" s="54">
        <f t="shared" si="63"/>
        <v>100</v>
      </c>
      <c r="CS33" s="54">
        <f t="shared" si="63"/>
        <v>100</v>
      </c>
      <c r="CT33" s="54">
        <f t="shared" si="64"/>
        <v>100</v>
      </c>
      <c r="CU33" s="54">
        <f t="shared" si="64"/>
        <v>100</v>
      </c>
      <c r="CV33" s="54">
        <f t="shared" si="65"/>
        <v>100</v>
      </c>
      <c r="CW33" s="54">
        <f t="shared" si="65"/>
        <v>100</v>
      </c>
      <c r="CX33" s="54">
        <f t="shared" si="66"/>
        <v>100</v>
      </c>
      <c r="CY33" s="54">
        <f t="shared" si="66"/>
        <v>100</v>
      </c>
      <c r="CZ33" s="54">
        <f t="shared" si="66"/>
        <v>100</v>
      </c>
      <c r="DA33" s="54">
        <f t="shared" si="66"/>
        <v>100</v>
      </c>
      <c r="DB33" s="54">
        <f t="shared" si="66"/>
        <v>100</v>
      </c>
      <c r="DC33" s="54">
        <f t="shared" si="67"/>
        <v>100</v>
      </c>
      <c r="DD33" s="54">
        <f t="shared" si="67"/>
        <v>100</v>
      </c>
      <c r="DE33" s="68">
        <v>2</v>
      </c>
      <c r="DF33" s="68">
        <v>5</v>
      </c>
      <c r="DG33" s="68">
        <v>10</v>
      </c>
      <c r="DH33" s="68">
        <v>20</v>
      </c>
      <c r="DI33" s="68">
        <v>30</v>
      </c>
      <c r="DJ33" s="68">
        <v>40</v>
      </c>
      <c r="DK33" s="68">
        <v>50</v>
      </c>
      <c r="DL33" s="68">
        <v>60</v>
      </c>
      <c r="DM33" s="68">
        <v>80</v>
      </c>
      <c r="DN33" s="68">
        <v>100</v>
      </c>
      <c r="DO33" s="68">
        <v>125</v>
      </c>
      <c r="DP33" s="68">
        <v>150</v>
      </c>
      <c r="DQ33" s="68">
        <v>175</v>
      </c>
      <c r="DR33" s="68">
        <v>200</v>
      </c>
      <c r="DS33" s="68">
        <v>225</v>
      </c>
      <c r="DT33" s="68">
        <v>250</v>
      </c>
      <c r="DU33" s="68">
        <v>275</v>
      </c>
      <c r="DV33" s="68">
        <v>300</v>
      </c>
      <c r="DW33" s="68">
        <v>300</v>
      </c>
    </row>
    <row r="34" spans="1:127" ht="18" x14ac:dyDescent="0.2">
      <c r="A34" s="16">
        <f>入力シート_トリクロロエチレン!Q8</f>
        <v>10</v>
      </c>
      <c r="B34" s="23" t="s">
        <v>68</v>
      </c>
      <c r="C34" s="494" t="s">
        <v>69</v>
      </c>
      <c r="D34" s="495"/>
      <c r="E34" s="492"/>
      <c r="F34" s="1" t="s">
        <v>60</v>
      </c>
      <c r="G34" s="25">
        <f>IF(A34="",10,A34)</f>
        <v>10</v>
      </c>
      <c r="J34" s="51">
        <f t="shared" ref="J34:J40" si="72">G34</f>
        <v>10</v>
      </c>
      <c r="K34" s="54">
        <f t="shared" si="69"/>
        <v>10</v>
      </c>
      <c r="L34" s="54">
        <f t="shared" si="40"/>
        <v>10</v>
      </c>
      <c r="M34" s="54">
        <f t="shared" si="40"/>
        <v>10</v>
      </c>
      <c r="N34" s="54">
        <f t="shared" si="40"/>
        <v>10</v>
      </c>
      <c r="O34" s="54">
        <f t="shared" si="41"/>
        <v>10</v>
      </c>
      <c r="P34" s="54">
        <f t="shared" si="41"/>
        <v>10</v>
      </c>
      <c r="Q34" s="54">
        <f t="shared" si="41"/>
        <v>10</v>
      </c>
      <c r="R34" s="54">
        <f t="shared" si="42"/>
        <v>10</v>
      </c>
      <c r="S34" s="54">
        <f t="shared" si="42"/>
        <v>10</v>
      </c>
      <c r="T34" s="54">
        <f t="shared" si="42"/>
        <v>10</v>
      </c>
      <c r="U34" s="51">
        <f t="shared" si="70"/>
        <v>10</v>
      </c>
      <c r="V34" s="54">
        <f t="shared" si="71"/>
        <v>10</v>
      </c>
      <c r="W34" s="54">
        <f t="shared" si="71"/>
        <v>10</v>
      </c>
      <c r="X34" s="54">
        <f t="shared" si="71"/>
        <v>10</v>
      </c>
      <c r="Y34" s="54">
        <f t="shared" si="71"/>
        <v>10</v>
      </c>
      <c r="Z34" s="54">
        <f t="shared" si="71"/>
        <v>10</v>
      </c>
      <c r="AA34" s="54">
        <f t="shared" si="71"/>
        <v>10</v>
      </c>
      <c r="AB34" s="54">
        <f t="shared" si="71"/>
        <v>10</v>
      </c>
      <c r="AC34" s="54">
        <f t="shared" si="71"/>
        <v>10</v>
      </c>
      <c r="AD34" s="54">
        <f t="shared" si="71"/>
        <v>10</v>
      </c>
      <c r="AE34" s="54">
        <f t="shared" si="71"/>
        <v>10</v>
      </c>
      <c r="AF34" s="54">
        <f t="shared" si="71"/>
        <v>10</v>
      </c>
      <c r="AG34" s="54">
        <f t="shared" si="71"/>
        <v>10</v>
      </c>
      <c r="AH34" s="54">
        <f t="shared" si="44"/>
        <v>10</v>
      </c>
      <c r="AI34" s="54">
        <f t="shared" si="44"/>
        <v>10</v>
      </c>
      <c r="AJ34" s="54">
        <f t="shared" si="44"/>
        <v>10</v>
      </c>
      <c r="AK34" s="54">
        <f t="shared" si="45"/>
        <v>10</v>
      </c>
      <c r="AL34" s="54">
        <f t="shared" si="45"/>
        <v>10</v>
      </c>
      <c r="AM34" s="54">
        <f t="shared" si="45"/>
        <v>10</v>
      </c>
      <c r="AN34" s="54">
        <f t="shared" si="46"/>
        <v>10</v>
      </c>
      <c r="AO34" s="54">
        <f t="shared" si="46"/>
        <v>10</v>
      </c>
      <c r="AP34" s="54">
        <f t="shared" si="46"/>
        <v>10</v>
      </c>
      <c r="AQ34" s="54">
        <f t="shared" si="46"/>
        <v>10</v>
      </c>
      <c r="AR34" s="54">
        <f t="shared" si="46"/>
        <v>10</v>
      </c>
      <c r="AS34" s="54">
        <f t="shared" si="46"/>
        <v>10</v>
      </c>
      <c r="AT34" s="54">
        <f t="shared" si="46"/>
        <v>10</v>
      </c>
      <c r="AU34" s="54">
        <f t="shared" si="46"/>
        <v>10</v>
      </c>
      <c r="AV34" s="54">
        <f t="shared" si="46"/>
        <v>10</v>
      </c>
      <c r="AW34" s="54">
        <f t="shared" si="46"/>
        <v>10</v>
      </c>
      <c r="AX34" s="54">
        <f t="shared" si="46"/>
        <v>10</v>
      </c>
      <c r="AY34" s="54">
        <f t="shared" si="46"/>
        <v>10</v>
      </c>
      <c r="AZ34" s="54">
        <f t="shared" si="46"/>
        <v>10</v>
      </c>
      <c r="BA34" s="54">
        <f t="shared" si="46"/>
        <v>10</v>
      </c>
      <c r="BB34" s="54">
        <f t="shared" si="46"/>
        <v>10</v>
      </c>
      <c r="BC34" s="54">
        <f t="shared" si="46"/>
        <v>10</v>
      </c>
      <c r="BD34" s="54">
        <f t="shared" si="47"/>
        <v>10</v>
      </c>
      <c r="BE34" s="54">
        <f t="shared" si="47"/>
        <v>10</v>
      </c>
      <c r="BF34" s="54">
        <f t="shared" si="47"/>
        <v>10</v>
      </c>
      <c r="BG34" s="54">
        <f t="shared" si="48"/>
        <v>10</v>
      </c>
      <c r="BH34" s="54">
        <f t="shared" si="48"/>
        <v>10</v>
      </c>
      <c r="BI34" s="54">
        <f t="shared" si="49"/>
        <v>10</v>
      </c>
      <c r="BJ34" s="54">
        <f t="shared" si="49"/>
        <v>10</v>
      </c>
      <c r="BK34" s="54">
        <f t="shared" si="50"/>
        <v>10</v>
      </c>
      <c r="BL34" s="54">
        <f t="shared" si="51"/>
        <v>10</v>
      </c>
      <c r="BM34" s="54">
        <f t="shared" si="51"/>
        <v>10</v>
      </c>
      <c r="BN34" s="54">
        <f t="shared" si="51"/>
        <v>10</v>
      </c>
      <c r="BO34" s="54">
        <f t="shared" si="51"/>
        <v>10</v>
      </c>
      <c r="BP34" s="54">
        <f t="shared" si="52"/>
        <v>10</v>
      </c>
      <c r="BQ34" s="54">
        <f t="shared" si="53"/>
        <v>10</v>
      </c>
      <c r="BR34" s="54">
        <f t="shared" si="53"/>
        <v>10</v>
      </c>
      <c r="BS34" s="54">
        <f t="shared" si="53"/>
        <v>10</v>
      </c>
      <c r="BT34" s="54">
        <f t="shared" si="53"/>
        <v>10</v>
      </c>
      <c r="BU34" s="54">
        <f t="shared" si="54"/>
        <v>10</v>
      </c>
      <c r="BV34" s="54">
        <f t="shared" si="55"/>
        <v>10</v>
      </c>
      <c r="BW34" s="54">
        <f t="shared" si="56"/>
        <v>10</v>
      </c>
      <c r="BX34" s="54">
        <f t="shared" si="56"/>
        <v>10</v>
      </c>
      <c r="BY34" s="54">
        <f t="shared" si="57"/>
        <v>10</v>
      </c>
      <c r="BZ34" s="54">
        <f t="shared" si="57"/>
        <v>10</v>
      </c>
      <c r="CA34" s="54">
        <f t="shared" si="57"/>
        <v>10</v>
      </c>
      <c r="CB34" s="54">
        <f t="shared" si="57"/>
        <v>10</v>
      </c>
      <c r="CC34" s="54">
        <f t="shared" si="58"/>
        <v>10</v>
      </c>
      <c r="CD34" s="54">
        <f t="shared" si="58"/>
        <v>10</v>
      </c>
      <c r="CE34" s="54">
        <f t="shared" si="59"/>
        <v>10</v>
      </c>
      <c r="CF34" s="54">
        <f t="shared" si="60"/>
        <v>10</v>
      </c>
      <c r="CG34" s="54">
        <f t="shared" si="61"/>
        <v>10</v>
      </c>
      <c r="CH34" s="54">
        <f t="shared" si="62"/>
        <v>10</v>
      </c>
      <c r="CI34" s="54">
        <f t="shared" si="62"/>
        <v>10</v>
      </c>
      <c r="CJ34" s="54">
        <f t="shared" si="62"/>
        <v>10</v>
      </c>
      <c r="CK34" s="54">
        <f t="shared" si="62"/>
        <v>10</v>
      </c>
      <c r="CL34" s="54">
        <f t="shared" si="62"/>
        <v>10</v>
      </c>
      <c r="CM34" s="54">
        <f t="shared" si="62"/>
        <v>10</v>
      </c>
      <c r="CN34" s="54">
        <f t="shared" si="62"/>
        <v>10</v>
      </c>
      <c r="CO34" s="54">
        <f t="shared" si="62"/>
        <v>10</v>
      </c>
      <c r="CP34" s="54">
        <f t="shared" si="62"/>
        <v>10</v>
      </c>
      <c r="CQ34" s="54">
        <f t="shared" si="62"/>
        <v>10</v>
      </c>
      <c r="CR34" s="54">
        <f t="shared" si="63"/>
        <v>10</v>
      </c>
      <c r="CS34" s="54">
        <f t="shared" si="63"/>
        <v>10</v>
      </c>
      <c r="CT34" s="54">
        <f t="shared" si="64"/>
        <v>10</v>
      </c>
      <c r="CU34" s="54">
        <f t="shared" si="64"/>
        <v>10</v>
      </c>
      <c r="CV34" s="54">
        <f t="shared" si="65"/>
        <v>10</v>
      </c>
      <c r="CW34" s="54">
        <f t="shared" si="65"/>
        <v>10</v>
      </c>
      <c r="CX34" s="54">
        <f t="shared" si="66"/>
        <v>10</v>
      </c>
      <c r="CY34" s="54">
        <f t="shared" si="66"/>
        <v>10</v>
      </c>
      <c r="CZ34" s="54">
        <f t="shared" si="66"/>
        <v>10</v>
      </c>
      <c r="DA34" s="54">
        <f t="shared" si="66"/>
        <v>10</v>
      </c>
      <c r="DB34" s="54">
        <f t="shared" si="66"/>
        <v>10</v>
      </c>
      <c r="DC34" s="54">
        <f t="shared" si="67"/>
        <v>10</v>
      </c>
      <c r="DD34" s="54">
        <f t="shared" si="67"/>
        <v>10</v>
      </c>
      <c r="DE34" s="54">
        <f t="shared" si="68"/>
        <v>10</v>
      </c>
      <c r="DF34" s="54">
        <f t="shared" ref="DF34:DF42" si="73">+BU34</f>
        <v>10</v>
      </c>
      <c r="DG34" s="54">
        <f t="shared" ref="DG34:DN42" si="74">+DF34</f>
        <v>10</v>
      </c>
      <c r="DH34" s="54">
        <f t="shared" si="74"/>
        <v>10</v>
      </c>
      <c r="DI34" s="54">
        <f t="shared" si="74"/>
        <v>10</v>
      </c>
      <c r="DJ34" s="54">
        <f t="shared" si="74"/>
        <v>10</v>
      </c>
      <c r="DK34" s="54">
        <f t="shared" si="74"/>
        <v>10</v>
      </c>
      <c r="DL34" s="54">
        <f t="shared" si="74"/>
        <v>10</v>
      </c>
      <c r="DM34" s="54">
        <f t="shared" si="74"/>
        <v>10</v>
      </c>
      <c r="DN34" s="54">
        <f t="shared" si="74"/>
        <v>10</v>
      </c>
      <c r="DO34" s="54">
        <f t="shared" ref="DO34:DO42" si="75">+DE34</f>
        <v>10</v>
      </c>
      <c r="DP34" s="54">
        <f t="shared" si="32"/>
        <v>10</v>
      </c>
      <c r="DQ34" s="54">
        <f t="shared" si="32"/>
        <v>10</v>
      </c>
      <c r="DR34" s="54">
        <f t="shared" si="32"/>
        <v>10</v>
      </c>
      <c r="DS34" s="54">
        <f t="shared" si="32"/>
        <v>10</v>
      </c>
      <c r="DT34" s="54">
        <f t="shared" si="32"/>
        <v>10</v>
      </c>
      <c r="DU34" s="54">
        <f t="shared" si="32"/>
        <v>10</v>
      </c>
      <c r="DV34" s="54">
        <f t="shared" si="32"/>
        <v>10</v>
      </c>
      <c r="DW34" s="54">
        <f t="shared" si="32"/>
        <v>10</v>
      </c>
    </row>
    <row r="35" spans="1:127" ht="18" x14ac:dyDescent="0.2">
      <c r="A35" s="16"/>
      <c r="B35" s="23" t="s">
        <v>70</v>
      </c>
      <c r="C35" s="494" t="s">
        <v>71</v>
      </c>
      <c r="D35" s="495"/>
      <c r="E35" s="492"/>
      <c r="F35" s="1" t="s">
        <v>60</v>
      </c>
      <c r="G35" s="25">
        <f>IF(A35="",5,A35)</f>
        <v>5</v>
      </c>
      <c r="J35" s="51">
        <f t="shared" si="72"/>
        <v>5</v>
      </c>
      <c r="K35" s="54">
        <f t="shared" si="69"/>
        <v>5</v>
      </c>
      <c r="L35" s="54">
        <f t="shared" si="40"/>
        <v>5</v>
      </c>
      <c r="M35" s="54">
        <f t="shared" si="40"/>
        <v>5</v>
      </c>
      <c r="N35" s="54">
        <f t="shared" si="40"/>
        <v>5</v>
      </c>
      <c r="O35" s="54">
        <f t="shared" si="41"/>
        <v>5</v>
      </c>
      <c r="P35" s="54">
        <f t="shared" si="41"/>
        <v>5</v>
      </c>
      <c r="Q35" s="54">
        <f t="shared" si="41"/>
        <v>5</v>
      </c>
      <c r="R35" s="54">
        <f t="shared" si="42"/>
        <v>5</v>
      </c>
      <c r="S35" s="54">
        <f t="shared" si="42"/>
        <v>5</v>
      </c>
      <c r="T35" s="54">
        <f t="shared" si="42"/>
        <v>5</v>
      </c>
      <c r="U35" s="51">
        <f t="shared" si="70"/>
        <v>5</v>
      </c>
      <c r="V35" s="54">
        <f t="shared" si="71"/>
        <v>5</v>
      </c>
      <c r="W35" s="54">
        <f t="shared" si="71"/>
        <v>5</v>
      </c>
      <c r="X35" s="54">
        <f t="shared" si="71"/>
        <v>5</v>
      </c>
      <c r="Y35" s="54">
        <f t="shared" si="71"/>
        <v>5</v>
      </c>
      <c r="Z35" s="54">
        <f t="shared" si="71"/>
        <v>5</v>
      </c>
      <c r="AA35" s="54">
        <f t="shared" si="71"/>
        <v>5</v>
      </c>
      <c r="AB35" s="54">
        <f t="shared" si="71"/>
        <v>5</v>
      </c>
      <c r="AC35" s="54">
        <f t="shared" si="71"/>
        <v>5</v>
      </c>
      <c r="AD35" s="54">
        <f t="shared" si="71"/>
        <v>5</v>
      </c>
      <c r="AE35" s="54">
        <f t="shared" si="71"/>
        <v>5</v>
      </c>
      <c r="AF35" s="54">
        <f t="shared" si="71"/>
        <v>5</v>
      </c>
      <c r="AG35" s="54">
        <f t="shared" si="71"/>
        <v>5</v>
      </c>
      <c r="AH35" s="54">
        <f t="shared" si="44"/>
        <v>5</v>
      </c>
      <c r="AI35" s="54">
        <f t="shared" si="44"/>
        <v>5</v>
      </c>
      <c r="AJ35" s="54">
        <f t="shared" si="44"/>
        <v>5</v>
      </c>
      <c r="AK35" s="54">
        <f t="shared" si="45"/>
        <v>5</v>
      </c>
      <c r="AL35" s="54">
        <f t="shared" si="45"/>
        <v>5</v>
      </c>
      <c r="AM35" s="54">
        <f t="shared" si="45"/>
        <v>5</v>
      </c>
      <c r="AN35" s="54">
        <f t="shared" si="46"/>
        <v>5</v>
      </c>
      <c r="AO35" s="54">
        <f t="shared" si="46"/>
        <v>5</v>
      </c>
      <c r="AP35" s="54">
        <f t="shared" si="46"/>
        <v>5</v>
      </c>
      <c r="AQ35" s="54">
        <f t="shared" si="46"/>
        <v>5</v>
      </c>
      <c r="AR35" s="54">
        <f t="shared" si="46"/>
        <v>5</v>
      </c>
      <c r="AS35" s="54">
        <f t="shared" si="46"/>
        <v>5</v>
      </c>
      <c r="AT35" s="54">
        <f t="shared" si="46"/>
        <v>5</v>
      </c>
      <c r="AU35" s="54">
        <f t="shared" si="46"/>
        <v>5</v>
      </c>
      <c r="AV35" s="54">
        <f t="shared" si="46"/>
        <v>5</v>
      </c>
      <c r="AW35" s="54">
        <f t="shared" si="46"/>
        <v>5</v>
      </c>
      <c r="AX35" s="54">
        <f t="shared" si="46"/>
        <v>5</v>
      </c>
      <c r="AY35" s="54">
        <f t="shared" si="46"/>
        <v>5</v>
      </c>
      <c r="AZ35" s="54">
        <f t="shared" si="46"/>
        <v>5</v>
      </c>
      <c r="BA35" s="54">
        <f t="shared" si="46"/>
        <v>5</v>
      </c>
      <c r="BB35" s="54">
        <f t="shared" si="46"/>
        <v>5</v>
      </c>
      <c r="BC35" s="54">
        <f t="shared" si="46"/>
        <v>5</v>
      </c>
      <c r="BD35" s="54">
        <f t="shared" si="47"/>
        <v>5</v>
      </c>
      <c r="BE35" s="54">
        <f t="shared" si="47"/>
        <v>5</v>
      </c>
      <c r="BF35" s="54">
        <f t="shared" si="47"/>
        <v>5</v>
      </c>
      <c r="BG35" s="54">
        <f t="shared" si="48"/>
        <v>5</v>
      </c>
      <c r="BH35" s="54">
        <f t="shared" si="48"/>
        <v>5</v>
      </c>
      <c r="BI35" s="54">
        <f t="shared" si="49"/>
        <v>5</v>
      </c>
      <c r="BJ35" s="54">
        <f t="shared" si="49"/>
        <v>5</v>
      </c>
      <c r="BK35" s="54">
        <f t="shared" si="50"/>
        <v>5</v>
      </c>
      <c r="BL35" s="54">
        <f t="shared" si="51"/>
        <v>5</v>
      </c>
      <c r="BM35" s="54">
        <f t="shared" si="51"/>
        <v>5</v>
      </c>
      <c r="BN35" s="54">
        <f t="shared" si="51"/>
        <v>5</v>
      </c>
      <c r="BO35" s="54">
        <f t="shared" si="51"/>
        <v>5</v>
      </c>
      <c r="BP35" s="54">
        <f t="shared" si="52"/>
        <v>5</v>
      </c>
      <c r="BQ35" s="54">
        <f t="shared" si="53"/>
        <v>5</v>
      </c>
      <c r="BR35" s="54">
        <f t="shared" si="53"/>
        <v>5</v>
      </c>
      <c r="BS35" s="54">
        <f t="shared" si="53"/>
        <v>5</v>
      </c>
      <c r="BT35" s="54">
        <f t="shared" si="53"/>
        <v>5</v>
      </c>
      <c r="BU35" s="54">
        <f t="shared" si="54"/>
        <v>5</v>
      </c>
      <c r="BV35" s="54">
        <f t="shared" si="55"/>
        <v>5</v>
      </c>
      <c r="BW35" s="54">
        <f t="shared" si="56"/>
        <v>5</v>
      </c>
      <c r="BX35" s="54">
        <f t="shared" si="56"/>
        <v>5</v>
      </c>
      <c r="BY35" s="54">
        <f t="shared" si="57"/>
        <v>5</v>
      </c>
      <c r="BZ35" s="54">
        <f t="shared" si="57"/>
        <v>5</v>
      </c>
      <c r="CA35" s="54">
        <f t="shared" si="57"/>
        <v>5</v>
      </c>
      <c r="CB35" s="54">
        <f t="shared" si="57"/>
        <v>5</v>
      </c>
      <c r="CC35" s="54">
        <f t="shared" si="58"/>
        <v>5</v>
      </c>
      <c r="CD35" s="54">
        <f t="shared" si="58"/>
        <v>5</v>
      </c>
      <c r="CE35" s="54">
        <f t="shared" si="59"/>
        <v>5</v>
      </c>
      <c r="CF35" s="54">
        <f t="shared" si="60"/>
        <v>5</v>
      </c>
      <c r="CG35" s="54">
        <f t="shared" si="61"/>
        <v>5</v>
      </c>
      <c r="CH35" s="54">
        <f t="shared" si="62"/>
        <v>5</v>
      </c>
      <c r="CI35" s="54">
        <f t="shared" si="62"/>
        <v>5</v>
      </c>
      <c r="CJ35" s="54">
        <f t="shared" si="62"/>
        <v>5</v>
      </c>
      <c r="CK35" s="54">
        <f t="shared" si="62"/>
        <v>5</v>
      </c>
      <c r="CL35" s="54">
        <f t="shared" si="62"/>
        <v>5</v>
      </c>
      <c r="CM35" s="54">
        <f t="shared" si="62"/>
        <v>5</v>
      </c>
      <c r="CN35" s="54">
        <f t="shared" si="62"/>
        <v>5</v>
      </c>
      <c r="CO35" s="54">
        <f t="shared" si="62"/>
        <v>5</v>
      </c>
      <c r="CP35" s="54">
        <f t="shared" si="62"/>
        <v>5</v>
      </c>
      <c r="CQ35" s="54">
        <f t="shared" si="62"/>
        <v>5</v>
      </c>
      <c r="CR35" s="54">
        <f t="shared" si="63"/>
        <v>5</v>
      </c>
      <c r="CS35" s="54">
        <f t="shared" si="63"/>
        <v>5</v>
      </c>
      <c r="CT35" s="54">
        <f t="shared" si="64"/>
        <v>5</v>
      </c>
      <c r="CU35" s="54">
        <f t="shared" si="64"/>
        <v>5</v>
      </c>
      <c r="CV35" s="54">
        <f t="shared" si="65"/>
        <v>5</v>
      </c>
      <c r="CW35" s="54">
        <f t="shared" si="65"/>
        <v>5</v>
      </c>
      <c r="CX35" s="54">
        <f t="shared" si="66"/>
        <v>5</v>
      </c>
      <c r="CY35" s="54">
        <f t="shared" si="66"/>
        <v>5</v>
      </c>
      <c r="CZ35" s="54">
        <f t="shared" si="66"/>
        <v>5</v>
      </c>
      <c r="DA35" s="54">
        <f t="shared" si="66"/>
        <v>5</v>
      </c>
      <c r="DB35" s="54">
        <f t="shared" si="66"/>
        <v>5</v>
      </c>
      <c r="DC35" s="54">
        <f t="shared" si="67"/>
        <v>5</v>
      </c>
      <c r="DD35" s="54">
        <f t="shared" si="67"/>
        <v>5</v>
      </c>
      <c r="DE35" s="54">
        <f t="shared" si="68"/>
        <v>5</v>
      </c>
      <c r="DF35" s="54">
        <f t="shared" si="73"/>
        <v>5</v>
      </c>
      <c r="DG35" s="54">
        <f t="shared" si="74"/>
        <v>5</v>
      </c>
      <c r="DH35" s="54">
        <f t="shared" si="74"/>
        <v>5</v>
      </c>
      <c r="DI35" s="54">
        <f t="shared" si="74"/>
        <v>5</v>
      </c>
      <c r="DJ35" s="54">
        <f t="shared" si="74"/>
        <v>5</v>
      </c>
      <c r="DK35" s="54">
        <f t="shared" si="74"/>
        <v>5</v>
      </c>
      <c r="DL35" s="54">
        <f t="shared" si="74"/>
        <v>5</v>
      </c>
      <c r="DM35" s="54">
        <f t="shared" si="74"/>
        <v>5</v>
      </c>
      <c r="DN35" s="54">
        <f t="shared" si="74"/>
        <v>5</v>
      </c>
      <c r="DO35" s="54">
        <f t="shared" si="75"/>
        <v>5</v>
      </c>
      <c r="DP35" s="54">
        <f t="shared" si="32"/>
        <v>5</v>
      </c>
      <c r="DQ35" s="54">
        <f t="shared" si="32"/>
        <v>5</v>
      </c>
      <c r="DR35" s="54">
        <f t="shared" si="32"/>
        <v>5</v>
      </c>
      <c r="DS35" s="54">
        <f t="shared" si="32"/>
        <v>5</v>
      </c>
      <c r="DT35" s="54">
        <f t="shared" si="32"/>
        <v>5</v>
      </c>
      <c r="DU35" s="54">
        <f t="shared" si="32"/>
        <v>5</v>
      </c>
      <c r="DV35" s="54">
        <f t="shared" si="32"/>
        <v>5</v>
      </c>
      <c r="DW35" s="54">
        <f t="shared" si="32"/>
        <v>5</v>
      </c>
    </row>
    <row r="36" spans="1:127" ht="21" x14ac:dyDescent="0.2">
      <c r="A36" s="16">
        <f>入力シート_トリクロロエチレン!Q13</f>
        <v>100</v>
      </c>
      <c r="B36" s="23" t="s">
        <v>72</v>
      </c>
      <c r="C36" s="494" t="s">
        <v>73</v>
      </c>
      <c r="D36" s="495"/>
      <c r="E36" s="492"/>
      <c r="F36" s="1" t="s">
        <v>60</v>
      </c>
      <c r="G36" s="25">
        <f>IF(A36="",10,A36)</f>
        <v>100</v>
      </c>
      <c r="H36" s="26"/>
      <c r="J36" s="51">
        <f t="shared" si="72"/>
        <v>100</v>
      </c>
      <c r="K36" s="54">
        <f t="shared" si="69"/>
        <v>100</v>
      </c>
      <c r="L36" s="54">
        <f t="shared" si="40"/>
        <v>100</v>
      </c>
      <c r="M36" s="54">
        <f t="shared" si="40"/>
        <v>100</v>
      </c>
      <c r="N36" s="54">
        <f t="shared" si="40"/>
        <v>100</v>
      </c>
      <c r="O36" s="54">
        <f t="shared" si="41"/>
        <v>100</v>
      </c>
      <c r="P36" s="54">
        <f t="shared" si="41"/>
        <v>100</v>
      </c>
      <c r="Q36" s="54">
        <f t="shared" si="41"/>
        <v>100</v>
      </c>
      <c r="R36" s="54">
        <f t="shared" si="42"/>
        <v>100</v>
      </c>
      <c r="S36" s="54">
        <f t="shared" si="42"/>
        <v>100</v>
      </c>
      <c r="T36" s="54">
        <f t="shared" si="42"/>
        <v>100</v>
      </c>
      <c r="U36" s="51">
        <f t="shared" si="70"/>
        <v>100</v>
      </c>
      <c r="V36" s="54">
        <f t="shared" si="71"/>
        <v>100</v>
      </c>
      <c r="W36" s="54">
        <f t="shared" si="71"/>
        <v>100</v>
      </c>
      <c r="X36" s="54">
        <f t="shared" si="71"/>
        <v>100</v>
      </c>
      <c r="Y36" s="54">
        <f t="shared" si="71"/>
        <v>100</v>
      </c>
      <c r="Z36" s="54">
        <f t="shared" si="71"/>
        <v>100</v>
      </c>
      <c r="AA36" s="54">
        <f t="shared" si="71"/>
        <v>100</v>
      </c>
      <c r="AB36" s="54">
        <f t="shared" si="71"/>
        <v>100</v>
      </c>
      <c r="AC36" s="54">
        <f t="shared" si="71"/>
        <v>100</v>
      </c>
      <c r="AD36" s="54">
        <f t="shared" si="71"/>
        <v>100</v>
      </c>
      <c r="AE36" s="54">
        <f t="shared" si="71"/>
        <v>100</v>
      </c>
      <c r="AF36" s="54">
        <f t="shared" si="71"/>
        <v>100</v>
      </c>
      <c r="AG36" s="54">
        <f t="shared" si="71"/>
        <v>100</v>
      </c>
      <c r="AH36" s="54">
        <f t="shared" si="44"/>
        <v>100</v>
      </c>
      <c r="AI36" s="54">
        <f t="shared" si="44"/>
        <v>100</v>
      </c>
      <c r="AJ36" s="54">
        <f t="shared" si="44"/>
        <v>100</v>
      </c>
      <c r="AK36" s="54">
        <f t="shared" si="45"/>
        <v>100</v>
      </c>
      <c r="AL36" s="54">
        <f t="shared" si="45"/>
        <v>100</v>
      </c>
      <c r="AM36" s="54">
        <f t="shared" si="45"/>
        <v>100</v>
      </c>
      <c r="AN36" s="54">
        <f t="shared" si="46"/>
        <v>100</v>
      </c>
      <c r="AO36" s="54">
        <f t="shared" si="46"/>
        <v>100</v>
      </c>
      <c r="AP36" s="54">
        <f t="shared" si="46"/>
        <v>100</v>
      </c>
      <c r="AQ36" s="54">
        <f t="shared" si="46"/>
        <v>100</v>
      </c>
      <c r="AR36" s="54">
        <f t="shared" si="46"/>
        <v>100</v>
      </c>
      <c r="AS36" s="54">
        <f t="shared" si="46"/>
        <v>100</v>
      </c>
      <c r="AT36" s="54">
        <f t="shared" si="46"/>
        <v>100</v>
      </c>
      <c r="AU36" s="54">
        <f t="shared" si="46"/>
        <v>100</v>
      </c>
      <c r="AV36" s="54">
        <f t="shared" si="46"/>
        <v>100</v>
      </c>
      <c r="AW36" s="54">
        <f t="shared" si="46"/>
        <v>100</v>
      </c>
      <c r="AX36" s="54">
        <f t="shared" si="46"/>
        <v>100</v>
      </c>
      <c r="AY36" s="54">
        <f t="shared" si="46"/>
        <v>100</v>
      </c>
      <c r="AZ36" s="54">
        <f t="shared" si="46"/>
        <v>100</v>
      </c>
      <c r="BA36" s="54">
        <f t="shared" si="46"/>
        <v>100</v>
      </c>
      <c r="BB36" s="54">
        <f t="shared" si="46"/>
        <v>100</v>
      </c>
      <c r="BC36" s="54">
        <f t="shared" si="46"/>
        <v>100</v>
      </c>
      <c r="BD36" s="54">
        <f t="shared" si="47"/>
        <v>100</v>
      </c>
      <c r="BE36" s="54">
        <f t="shared" si="47"/>
        <v>100</v>
      </c>
      <c r="BF36" s="54">
        <f t="shared" si="47"/>
        <v>100</v>
      </c>
      <c r="BG36" s="54">
        <f t="shared" si="48"/>
        <v>100</v>
      </c>
      <c r="BH36" s="54">
        <f t="shared" si="48"/>
        <v>100</v>
      </c>
      <c r="BI36" s="54">
        <f t="shared" si="49"/>
        <v>100</v>
      </c>
      <c r="BJ36" s="54">
        <f t="shared" si="49"/>
        <v>100</v>
      </c>
      <c r="BK36" s="54">
        <f t="shared" si="50"/>
        <v>100</v>
      </c>
      <c r="BL36" s="54">
        <f t="shared" si="51"/>
        <v>100</v>
      </c>
      <c r="BM36" s="54">
        <f t="shared" si="51"/>
        <v>100</v>
      </c>
      <c r="BN36" s="54">
        <f t="shared" si="51"/>
        <v>100</v>
      </c>
      <c r="BO36" s="54">
        <f t="shared" si="51"/>
        <v>100</v>
      </c>
      <c r="BP36" s="54">
        <f t="shared" si="52"/>
        <v>100</v>
      </c>
      <c r="BQ36" s="54">
        <f t="shared" si="53"/>
        <v>100</v>
      </c>
      <c r="BR36" s="54">
        <f t="shared" si="53"/>
        <v>100</v>
      </c>
      <c r="BS36" s="54">
        <f t="shared" si="53"/>
        <v>100</v>
      </c>
      <c r="BT36" s="54">
        <f t="shared" si="53"/>
        <v>100</v>
      </c>
      <c r="BU36" s="54">
        <f t="shared" si="54"/>
        <v>100</v>
      </c>
      <c r="BV36" s="54">
        <f t="shared" si="55"/>
        <v>100</v>
      </c>
      <c r="BW36" s="54">
        <f t="shared" si="56"/>
        <v>100</v>
      </c>
      <c r="BX36" s="54">
        <f t="shared" si="56"/>
        <v>100</v>
      </c>
      <c r="BY36" s="54">
        <f t="shared" si="57"/>
        <v>100</v>
      </c>
      <c r="BZ36" s="54">
        <f t="shared" si="57"/>
        <v>100</v>
      </c>
      <c r="CA36" s="54">
        <f t="shared" si="57"/>
        <v>100</v>
      </c>
      <c r="CB36" s="54">
        <f t="shared" si="57"/>
        <v>100</v>
      </c>
      <c r="CC36" s="54">
        <f t="shared" si="58"/>
        <v>100</v>
      </c>
      <c r="CD36" s="54">
        <f t="shared" si="58"/>
        <v>100</v>
      </c>
      <c r="CE36" s="54">
        <f t="shared" si="59"/>
        <v>100</v>
      </c>
      <c r="CF36" s="54">
        <f t="shared" si="60"/>
        <v>100</v>
      </c>
      <c r="CG36" s="54">
        <f t="shared" si="61"/>
        <v>100</v>
      </c>
      <c r="CH36" s="54">
        <f t="shared" si="62"/>
        <v>100</v>
      </c>
      <c r="CI36" s="54">
        <f t="shared" si="62"/>
        <v>100</v>
      </c>
      <c r="CJ36" s="54">
        <f t="shared" si="62"/>
        <v>100</v>
      </c>
      <c r="CK36" s="54">
        <f t="shared" si="62"/>
        <v>100</v>
      </c>
      <c r="CL36" s="54">
        <f t="shared" si="62"/>
        <v>100</v>
      </c>
      <c r="CM36" s="54">
        <f t="shared" si="62"/>
        <v>100</v>
      </c>
      <c r="CN36" s="54">
        <f t="shared" si="62"/>
        <v>100</v>
      </c>
      <c r="CO36" s="54">
        <f t="shared" si="62"/>
        <v>100</v>
      </c>
      <c r="CP36" s="54">
        <f t="shared" si="62"/>
        <v>100</v>
      </c>
      <c r="CQ36" s="54">
        <f t="shared" si="62"/>
        <v>100</v>
      </c>
      <c r="CR36" s="54">
        <f t="shared" si="63"/>
        <v>100</v>
      </c>
      <c r="CS36" s="54">
        <f t="shared" si="63"/>
        <v>100</v>
      </c>
      <c r="CT36" s="54">
        <f t="shared" si="64"/>
        <v>100</v>
      </c>
      <c r="CU36" s="54">
        <f t="shared" si="64"/>
        <v>100</v>
      </c>
      <c r="CV36" s="54">
        <f t="shared" si="65"/>
        <v>100</v>
      </c>
      <c r="CW36" s="54">
        <f t="shared" si="65"/>
        <v>100</v>
      </c>
      <c r="CX36" s="54">
        <f t="shared" si="66"/>
        <v>100</v>
      </c>
      <c r="CY36" s="54">
        <f t="shared" si="66"/>
        <v>100</v>
      </c>
      <c r="CZ36" s="54">
        <f t="shared" si="66"/>
        <v>100</v>
      </c>
      <c r="DA36" s="54">
        <f t="shared" si="66"/>
        <v>100</v>
      </c>
      <c r="DB36" s="54">
        <f t="shared" si="66"/>
        <v>100</v>
      </c>
      <c r="DC36" s="54">
        <f t="shared" si="67"/>
        <v>100</v>
      </c>
      <c r="DD36" s="54">
        <f t="shared" si="67"/>
        <v>100</v>
      </c>
      <c r="DE36" s="54">
        <f t="shared" si="68"/>
        <v>100</v>
      </c>
      <c r="DF36" s="54">
        <f t="shared" si="73"/>
        <v>100</v>
      </c>
      <c r="DG36" s="54">
        <f t="shared" si="74"/>
        <v>100</v>
      </c>
      <c r="DH36" s="54">
        <f t="shared" si="74"/>
        <v>100</v>
      </c>
      <c r="DI36" s="54">
        <f t="shared" si="74"/>
        <v>100</v>
      </c>
      <c r="DJ36" s="54">
        <f t="shared" si="74"/>
        <v>100</v>
      </c>
      <c r="DK36" s="54">
        <f t="shared" si="74"/>
        <v>100</v>
      </c>
      <c r="DL36" s="54">
        <f t="shared" si="74"/>
        <v>100</v>
      </c>
      <c r="DM36" s="54">
        <f t="shared" si="74"/>
        <v>100</v>
      </c>
      <c r="DN36" s="54">
        <f t="shared" si="74"/>
        <v>100</v>
      </c>
      <c r="DO36" s="54">
        <f t="shared" si="75"/>
        <v>100</v>
      </c>
      <c r="DP36" s="54">
        <f t="shared" si="32"/>
        <v>100</v>
      </c>
      <c r="DQ36" s="54">
        <f t="shared" si="32"/>
        <v>100</v>
      </c>
      <c r="DR36" s="54">
        <f t="shared" si="32"/>
        <v>100</v>
      </c>
      <c r="DS36" s="54">
        <f t="shared" si="32"/>
        <v>100</v>
      </c>
      <c r="DT36" s="54">
        <f t="shared" si="32"/>
        <v>100</v>
      </c>
      <c r="DU36" s="54">
        <f t="shared" si="32"/>
        <v>100</v>
      </c>
      <c r="DV36" s="54">
        <f t="shared" si="32"/>
        <v>100</v>
      </c>
      <c r="DW36" s="54">
        <f t="shared" si="32"/>
        <v>100</v>
      </c>
    </row>
    <row r="37" spans="1:127" ht="20.5" x14ac:dyDescent="0.2">
      <c r="A37" s="16">
        <f>入力シート_トリクロロエチレン!Q14</f>
        <v>10</v>
      </c>
      <c r="B37" s="23" t="s">
        <v>74</v>
      </c>
      <c r="C37" s="494" t="s">
        <v>75</v>
      </c>
      <c r="D37" s="495"/>
      <c r="E37" s="492"/>
      <c r="F37" s="1" t="s">
        <v>60</v>
      </c>
      <c r="G37" s="25">
        <f>IF(A37="",1,A37)</f>
        <v>10</v>
      </c>
      <c r="J37" s="51">
        <f t="shared" si="72"/>
        <v>10</v>
      </c>
      <c r="K37" s="54">
        <f t="shared" si="69"/>
        <v>10</v>
      </c>
      <c r="L37" s="54">
        <f t="shared" si="40"/>
        <v>10</v>
      </c>
      <c r="M37" s="54">
        <f t="shared" si="40"/>
        <v>10</v>
      </c>
      <c r="N37" s="54">
        <f t="shared" si="40"/>
        <v>10</v>
      </c>
      <c r="O37" s="54">
        <f t="shared" si="41"/>
        <v>10</v>
      </c>
      <c r="P37" s="54">
        <f t="shared" si="41"/>
        <v>10</v>
      </c>
      <c r="Q37" s="54">
        <f t="shared" si="41"/>
        <v>10</v>
      </c>
      <c r="R37" s="54">
        <f t="shared" si="42"/>
        <v>10</v>
      </c>
      <c r="S37" s="54">
        <f t="shared" si="42"/>
        <v>10</v>
      </c>
      <c r="T37" s="54">
        <f t="shared" si="42"/>
        <v>10</v>
      </c>
      <c r="U37" s="51">
        <f t="shared" si="70"/>
        <v>10</v>
      </c>
      <c r="V37" s="54">
        <f t="shared" si="71"/>
        <v>10</v>
      </c>
      <c r="W37" s="54">
        <f t="shared" si="71"/>
        <v>10</v>
      </c>
      <c r="X37" s="54">
        <f t="shared" si="71"/>
        <v>10</v>
      </c>
      <c r="Y37" s="54">
        <f t="shared" si="71"/>
        <v>10</v>
      </c>
      <c r="Z37" s="54">
        <f t="shared" si="71"/>
        <v>10</v>
      </c>
      <c r="AA37" s="54">
        <f t="shared" si="71"/>
        <v>10</v>
      </c>
      <c r="AB37" s="54">
        <f t="shared" si="71"/>
        <v>10</v>
      </c>
      <c r="AC37" s="54">
        <f t="shared" si="71"/>
        <v>10</v>
      </c>
      <c r="AD37" s="54">
        <f t="shared" si="71"/>
        <v>10</v>
      </c>
      <c r="AE37" s="54">
        <f t="shared" si="71"/>
        <v>10</v>
      </c>
      <c r="AF37" s="54">
        <f t="shared" si="71"/>
        <v>10</v>
      </c>
      <c r="AG37" s="54">
        <f t="shared" si="71"/>
        <v>10</v>
      </c>
      <c r="AH37" s="54">
        <f t="shared" si="44"/>
        <v>10</v>
      </c>
      <c r="AI37" s="54">
        <f t="shared" si="44"/>
        <v>10</v>
      </c>
      <c r="AJ37" s="54">
        <f t="shared" si="44"/>
        <v>10</v>
      </c>
      <c r="AK37" s="54">
        <f t="shared" si="45"/>
        <v>10</v>
      </c>
      <c r="AL37" s="54">
        <f t="shared" si="45"/>
        <v>10</v>
      </c>
      <c r="AM37" s="54">
        <f t="shared" si="45"/>
        <v>10</v>
      </c>
      <c r="AN37" s="54">
        <f t="shared" si="46"/>
        <v>10</v>
      </c>
      <c r="AO37" s="54">
        <f t="shared" si="46"/>
        <v>10</v>
      </c>
      <c r="AP37" s="54">
        <f t="shared" si="46"/>
        <v>10</v>
      </c>
      <c r="AQ37" s="54">
        <f t="shared" si="46"/>
        <v>10</v>
      </c>
      <c r="AR37" s="54">
        <f t="shared" si="46"/>
        <v>10</v>
      </c>
      <c r="AS37" s="54">
        <f t="shared" si="46"/>
        <v>10</v>
      </c>
      <c r="AT37" s="54">
        <f t="shared" si="46"/>
        <v>10</v>
      </c>
      <c r="AU37" s="54">
        <f t="shared" si="46"/>
        <v>10</v>
      </c>
      <c r="AV37" s="54">
        <f t="shared" si="46"/>
        <v>10</v>
      </c>
      <c r="AW37" s="54">
        <f t="shared" si="46"/>
        <v>10</v>
      </c>
      <c r="AX37" s="54">
        <f t="shared" si="46"/>
        <v>10</v>
      </c>
      <c r="AY37" s="54">
        <f t="shared" si="46"/>
        <v>10</v>
      </c>
      <c r="AZ37" s="54">
        <f t="shared" si="46"/>
        <v>10</v>
      </c>
      <c r="BA37" s="54">
        <f t="shared" si="46"/>
        <v>10</v>
      </c>
      <c r="BB37" s="54">
        <f t="shared" si="46"/>
        <v>10</v>
      </c>
      <c r="BC37" s="54">
        <f t="shared" si="46"/>
        <v>10</v>
      </c>
      <c r="BD37" s="54">
        <f t="shared" si="47"/>
        <v>10</v>
      </c>
      <c r="BE37" s="54">
        <f t="shared" si="47"/>
        <v>10</v>
      </c>
      <c r="BF37" s="54">
        <f t="shared" si="47"/>
        <v>10</v>
      </c>
      <c r="BG37" s="54">
        <f t="shared" si="48"/>
        <v>10</v>
      </c>
      <c r="BH37" s="54">
        <f t="shared" si="48"/>
        <v>10</v>
      </c>
      <c r="BI37" s="54">
        <f t="shared" si="49"/>
        <v>10</v>
      </c>
      <c r="BJ37" s="54">
        <f t="shared" si="49"/>
        <v>10</v>
      </c>
      <c r="BK37" s="54">
        <f t="shared" si="50"/>
        <v>10</v>
      </c>
      <c r="BL37" s="54">
        <f t="shared" si="51"/>
        <v>10</v>
      </c>
      <c r="BM37" s="54">
        <f t="shared" si="51"/>
        <v>10</v>
      </c>
      <c r="BN37" s="54">
        <f t="shared" si="51"/>
        <v>10</v>
      </c>
      <c r="BO37" s="54">
        <f t="shared" si="51"/>
        <v>10</v>
      </c>
      <c r="BP37" s="54">
        <f t="shared" si="52"/>
        <v>10</v>
      </c>
      <c r="BQ37" s="54">
        <f t="shared" si="53"/>
        <v>10</v>
      </c>
      <c r="BR37" s="54">
        <f t="shared" si="53"/>
        <v>10</v>
      </c>
      <c r="BS37" s="54">
        <f t="shared" si="53"/>
        <v>10</v>
      </c>
      <c r="BT37" s="54">
        <f t="shared" si="53"/>
        <v>10</v>
      </c>
      <c r="BU37" s="54">
        <f t="shared" si="54"/>
        <v>10</v>
      </c>
      <c r="BV37" s="54">
        <f t="shared" si="55"/>
        <v>10</v>
      </c>
      <c r="BW37" s="54">
        <f t="shared" si="56"/>
        <v>10</v>
      </c>
      <c r="BX37" s="54">
        <f t="shared" si="56"/>
        <v>10</v>
      </c>
      <c r="BY37" s="54">
        <f t="shared" si="57"/>
        <v>10</v>
      </c>
      <c r="BZ37" s="54">
        <f t="shared" si="57"/>
        <v>10</v>
      </c>
      <c r="CA37" s="54">
        <f t="shared" si="57"/>
        <v>10</v>
      </c>
      <c r="CB37" s="54">
        <f t="shared" si="57"/>
        <v>10</v>
      </c>
      <c r="CC37" s="54">
        <f t="shared" si="58"/>
        <v>10</v>
      </c>
      <c r="CD37" s="54">
        <f t="shared" si="58"/>
        <v>10</v>
      </c>
      <c r="CE37" s="54">
        <f t="shared" si="59"/>
        <v>10</v>
      </c>
      <c r="CF37" s="54">
        <f t="shared" si="60"/>
        <v>10</v>
      </c>
      <c r="CG37" s="54">
        <f t="shared" si="61"/>
        <v>10</v>
      </c>
      <c r="CH37" s="54">
        <f t="shared" si="62"/>
        <v>10</v>
      </c>
      <c r="CI37" s="54">
        <f t="shared" si="62"/>
        <v>10</v>
      </c>
      <c r="CJ37" s="54">
        <f t="shared" si="62"/>
        <v>10</v>
      </c>
      <c r="CK37" s="54">
        <f t="shared" si="62"/>
        <v>10</v>
      </c>
      <c r="CL37" s="54">
        <f t="shared" si="62"/>
        <v>10</v>
      </c>
      <c r="CM37" s="54">
        <f t="shared" si="62"/>
        <v>10</v>
      </c>
      <c r="CN37" s="54">
        <f t="shared" si="62"/>
        <v>10</v>
      </c>
      <c r="CO37" s="54">
        <f t="shared" si="62"/>
        <v>10</v>
      </c>
      <c r="CP37" s="54">
        <f t="shared" si="62"/>
        <v>10</v>
      </c>
      <c r="CQ37" s="54">
        <f t="shared" si="62"/>
        <v>10</v>
      </c>
      <c r="CR37" s="54">
        <f t="shared" si="63"/>
        <v>10</v>
      </c>
      <c r="CS37" s="54">
        <f t="shared" si="63"/>
        <v>10</v>
      </c>
      <c r="CT37" s="54">
        <f t="shared" si="64"/>
        <v>10</v>
      </c>
      <c r="CU37" s="54">
        <f t="shared" si="64"/>
        <v>10</v>
      </c>
      <c r="CV37" s="54">
        <f t="shared" si="65"/>
        <v>10</v>
      </c>
      <c r="CW37" s="54">
        <f t="shared" si="65"/>
        <v>10</v>
      </c>
      <c r="CX37" s="54">
        <f t="shared" si="66"/>
        <v>10</v>
      </c>
      <c r="CY37" s="54">
        <f t="shared" si="66"/>
        <v>10</v>
      </c>
      <c r="CZ37" s="54">
        <f t="shared" si="66"/>
        <v>10</v>
      </c>
      <c r="DA37" s="54">
        <f t="shared" si="66"/>
        <v>10</v>
      </c>
      <c r="DB37" s="54">
        <f t="shared" si="66"/>
        <v>10</v>
      </c>
      <c r="DC37" s="54">
        <f t="shared" si="67"/>
        <v>10</v>
      </c>
      <c r="DD37" s="54">
        <f t="shared" si="67"/>
        <v>10</v>
      </c>
      <c r="DE37" s="54">
        <f t="shared" si="68"/>
        <v>10</v>
      </c>
      <c r="DF37" s="54">
        <f t="shared" si="73"/>
        <v>10</v>
      </c>
      <c r="DG37" s="54">
        <f t="shared" si="74"/>
        <v>10</v>
      </c>
      <c r="DH37" s="54">
        <f t="shared" si="74"/>
        <v>10</v>
      </c>
      <c r="DI37" s="54">
        <f t="shared" si="74"/>
        <v>10</v>
      </c>
      <c r="DJ37" s="54">
        <f t="shared" si="74"/>
        <v>10</v>
      </c>
      <c r="DK37" s="54">
        <f t="shared" si="74"/>
        <v>10</v>
      </c>
      <c r="DL37" s="54">
        <f t="shared" si="74"/>
        <v>10</v>
      </c>
      <c r="DM37" s="54">
        <f t="shared" si="74"/>
        <v>10</v>
      </c>
      <c r="DN37" s="54">
        <f t="shared" si="74"/>
        <v>10</v>
      </c>
      <c r="DO37" s="54">
        <f t="shared" si="75"/>
        <v>10</v>
      </c>
      <c r="DP37" s="54">
        <f t="shared" si="32"/>
        <v>10</v>
      </c>
      <c r="DQ37" s="54">
        <f t="shared" si="32"/>
        <v>10</v>
      </c>
      <c r="DR37" s="54">
        <f t="shared" si="32"/>
        <v>10</v>
      </c>
      <c r="DS37" s="54">
        <f t="shared" si="32"/>
        <v>10</v>
      </c>
      <c r="DT37" s="54">
        <f t="shared" si="32"/>
        <v>10</v>
      </c>
      <c r="DU37" s="54">
        <f t="shared" si="32"/>
        <v>10</v>
      </c>
      <c r="DV37" s="54">
        <f t="shared" si="32"/>
        <v>10</v>
      </c>
      <c r="DW37" s="54">
        <f t="shared" si="32"/>
        <v>10</v>
      </c>
    </row>
    <row r="38" spans="1:127" ht="21" x14ac:dyDescent="0.2">
      <c r="A38" s="16">
        <f>+G37</f>
        <v>10</v>
      </c>
      <c r="B38" s="23" t="s">
        <v>76</v>
      </c>
      <c r="C38" s="494" t="s">
        <v>77</v>
      </c>
      <c r="D38" s="495"/>
      <c r="E38" s="492"/>
      <c r="F38" s="1" t="s">
        <v>60</v>
      </c>
      <c r="G38" s="25">
        <f>IF(A38="",1,A38)</f>
        <v>10</v>
      </c>
      <c r="J38" s="51">
        <f t="shared" si="72"/>
        <v>10</v>
      </c>
      <c r="K38" s="54">
        <f t="shared" si="69"/>
        <v>10</v>
      </c>
      <c r="L38" s="54">
        <f t="shared" si="40"/>
        <v>10</v>
      </c>
      <c r="M38" s="54">
        <f t="shared" si="40"/>
        <v>10</v>
      </c>
      <c r="N38" s="54">
        <f t="shared" si="40"/>
        <v>10</v>
      </c>
      <c r="O38" s="54">
        <f t="shared" si="41"/>
        <v>10</v>
      </c>
      <c r="P38" s="54">
        <f t="shared" si="41"/>
        <v>10</v>
      </c>
      <c r="Q38" s="54">
        <f t="shared" si="41"/>
        <v>10</v>
      </c>
      <c r="R38" s="54">
        <f t="shared" si="42"/>
        <v>10</v>
      </c>
      <c r="S38" s="54">
        <f t="shared" si="42"/>
        <v>10</v>
      </c>
      <c r="T38" s="54">
        <f t="shared" si="42"/>
        <v>10</v>
      </c>
      <c r="U38" s="51">
        <f t="shared" si="70"/>
        <v>10</v>
      </c>
      <c r="V38" s="54">
        <f t="shared" si="71"/>
        <v>10</v>
      </c>
      <c r="W38" s="54">
        <f t="shared" si="71"/>
        <v>10</v>
      </c>
      <c r="X38" s="54">
        <f t="shared" si="71"/>
        <v>10</v>
      </c>
      <c r="Y38" s="54">
        <f t="shared" si="71"/>
        <v>10</v>
      </c>
      <c r="Z38" s="54">
        <f t="shared" si="71"/>
        <v>10</v>
      </c>
      <c r="AA38" s="54">
        <f t="shared" si="71"/>
        <v>10</v>
      </c>
      <c r="AB38" s="54">
        <f t="shared" si="71"/>
        <v>10</v>
      </c>
      <c r="AC38" s="54">
        <f t="shared" si="71"/>
        <v>10</v>
      </c>
      <c r="AD38" s="54">
        <f t="shared" si="71"/>
        <v>10</v>
      </c>
      <c r="AE38" s="54">
        <f t="shared" si="71"/>
        <v>10</v>
      </c>
      <c r="AF38" s="54">
        <f t="shared" si="71"/>
        <v>10</v>
      </c>
      <c r="AG38" s="54">
        <f t="shared" si="71"/>
        <v>10</v>
      </c>
      <c r="AH38" s="54">
        <f t="shared" si="44"/>
        <v>10</v>
      </c>
      <c r="AI38" s="54">
        <f t="shared" si="44"/>
        <v>10</v>
      </c>
      <c r="AJ38" s="54">
        <f t="shared" si="44"/>
        <v>10</v>
      </c>
      <c r="AK38" s="54">
        <f t="shared" si="45"/>
        <v>10</v>
      </c>
      <c r="AL38" s="54">
        <f t="shared" si="45"/>
        <v>10</v>
      </c>
      <c r="AM38" s="54">
        <f t="shared" si="45"/>
        <v>10</v>
      </c>
      <c r="AN38" s="54">
        <f t="shared" si="46"/>
        <v>10</v>
      </c>
      <c r="AO38" s="54">
        <f t="shared" si="46"/>
        <v>10</v>
      </c>
      <c r="AP38" s="54">
        <f t="shared" si="46"/>
        <v>10</v>
      </c>
      <c r="AQ38" s="54">
        <f t="shared" si="46"/>
        <v>10</v>
      </c>
      <c r="AR38" s="54">
        <f t="shared" si="46"/>
        <v>10</v>
      </c>
      <c r="AS38" s="54">
        <f t="shared" si="46"/>
        <v>10</v>
      </c>
      <c r="AT38" s="54">
        <f t="shared" si="46"/>
        <v>10</v>
      </c>
      <c r="AU38" s="54">
        <f t="shared" si="46"/>
        <v>10</v>
      </c>
      <c r="AV38" s="54">
        <f t="shared" si="46"/>
        <v>10</v>
      </c>
      <c r="AW38" s="54">
        <f t="shared" si="46"/>
        <v>10</v>
      </c>
      <c r="AX38" s="54">
        <f t="shared" si="46"/>
        <v>10</v>
      </c>
      <c r="AY38" s="54">
        <f t="shared" si="46"/>
        <v>10</v>
      </c>
      <c r="AZ38" s="54">
        <f t="shared" si="46"/>
        <v>10</v>
      </c>
      <c r="BA38" s="54">
        <f t="shared" si="46"/>
        <v>10</v>
      </c>
      <c r="BB38" s="54">
        <f t="shared" si="46"/>
        <v>10</v>
      </c>
      <c r="BC38" s="54">
        <f t="shared" si="46"/>
        <v>10</v>
      </c>
      <c r="BD38" s="54">
        <f t="shared" si="47"/>
        <v>10</v>
      </c>
      <c r="BE38" s="54">
        <f t="shared" si="47"/>
        <v>10</v>
      </c>
      <c r="BF38" s="54">
        <f t="shared" si="47"/>
        <v>10</v>
      </c>
      <c r="BG38" s="54">
        <f t="shared" si="48"/>
        <v>10</v>
      </c>
      <c r="BH38" s="54">
        <f t="shared" si="48"/>
        <v>10</v>
      </c>
      <c r="BI38" s="54">
        <f t="shared" si="49"/>
        <v>10</v>
      </c>
      <c r="BJ38" s="54">
        <f t="shared" si="49"/>
        <v>10</v>
      </c>
      <c r="BK38" s="54">
        <f t="shared" si="50"/>
        <v>10</v>
      </c>
      <c r="BL38" s="54">
        <f t="shared" si="51"/>
        <v>10</v>
      </c>
      <c r="BM38" s="54">
        <f t="shared" si="51"/>
        <v>10</v>
      </c>
      <c r="BN38" s="54">
        <f t="shared" si="51"/>
        <v>10</v>
      </c>
      <c r="BO38" s="54">
        <f t="shared" si="51"/>
        <v>10</v>
      </c>
      <c r="BP38" s="54">
        <f t="shared" si="52"/>
        <v>10</v>
      </c>
      <c r="BQ38" s="54">
        <f t="shared" si="53"/>
        <v>10</v>
      </c>
      <c r="BR38" s="54">
        <f t="shared" si="53"/>
        <v>10</v>
      </c>
      <c r="BS38" s="54">
        <f t="shared" si="53"/>
        <v>10</v>
      </c>
      <c r="BT38" s="54">
        <f t="shared" si="53"/>
        <v>10</v>
      </c>
      <c r="BU38" s="54">
        <f t="shared" si="54"/>
        <v>10</v>
      </c>
      <c r="BV38" s="54">
        <f t="shared" si="55"/>
        <v>10</v>
      </c>
      <c r="BW38" s="54">
        <f t="shared" si="56"/>
        <v>10</v>
      </c>
      <c r="BX38" s="54">
        <f t="shared" si="56"/>
        <v>10</v>
      </c>
      <c r="BY38" s="54">
        <f t="shared" si="57"/>
        <v>10</v>
      </c>
      <c r="BZ38" s="54">
        <f t="shared" si="57"/>
        <v>10</v>
      </c>
      <c r="CA38" s="54">
        <f t="shared" si="57"/>
        <v>10</v>
      </c>
      <c r="CB38" s="54">
        <f t="shared" si="57"/>
        <v>10</v>
      </c>
      <c r="CC38" s="54">
        <f t="shared" si="58"/>
        <v>10</v>
      </c>
      <c r="CD38" s="54">
        <f t="shared" si="58"/>
        <v>10</v>
      </c>
      <c r="CE38" s="54">
        <f t="shared" si="59"/>
        <v>10</v>
      </c>
      <c r="CF38" s="54">
        <f t="shared" si="60"/>
        <v>10</v>
      </c>
      <c r="CG38" s="54">
        <f t="shared" si="61"/>
        <v>10</v>
      </c>
      <c r="CH38" s="54">
        <f t="shared" si="62"/>
        <v>10</v>
      </c>
      <c r="CI38" s="54">
        <f t="shared" si="62"/>
        <v>10</v>
      </c>
      <c r="CJ38" s="54">
        <f t="shared" si="62"/>
        <v>10</v>
      </c>
      <c r="CK38" s="54">
        <f t="shared" si="62"/>
        <v>10</v>
      </c>
      <c r="CL38" s="54">
        <f t="shared" si="62"/>
        <v>10</v>
      </c>
      <c r="CM38" s="54">
        <f t="shared" si="62"/>
        <v>10</v>
      </c>
      <c r="CN38" s="54">
        <f t="shared" si="62"/>
        <v>10</v>
      </c>
      <c r="CO38" s="54">
        <f t="shared" si="62"/>
        <v>10</v>
      </c>
      <c r="CP38" s="54">
        <f t="shared" si="62"/>
        <v>10</v>
      </c>
      <c r="CQ38" s="54">
        <f t="shared" si="62"/>
        <v>10</v>
      </c>
      <c r="CR38" s="54">
        <f t="shared" si="63"/>
        <v>10</v>
      </c>
      <c r="CS38" s="54">
        <f t="shared" si="63"/>
        <v>10</v>
      </c>
      <c r="CT38" s="54">
        <f t="shared" si="64"/>
        <v>10</v>
      </c>
      <c r="CU38" s="54">
        <f t="shared" si="64"/>
        <v>10</v>
      </c>
      <c r="CV38" s="54">
        <f t="shared" si="65"/>
        <v>10</v>
      </c>
      <c r="CW38" s="54">
        <f t="shared" si="65"/>
        <v>10</v>
      </c>
      <c r="CX38" s="54">
        <f t="shared" si="66"/>
        <v>10</v>
      </c>
      <c r="CY38" s="54">
        <f t="shared" si="66"/>
        <v>10</v>
      </c>
      <c r="CZ38" s="54">
        <f t="shared" si="66"/>
        <v>10</v>
      </c>
      <c r="DA38" s="54">
        <f t="shared" si="66"/>
        <v>10</v>
      </c>
      <c r="DB38" s="54">
        <f t="shared" si="66"/>
        <v>10</v>
      </c>
      <c r="DC38" s="54">
        <f t="shared" si="67"/>
        <v>10</v>
      </c>
      <c r="DD38" s="54">
        <f t="shared" si="67"/>
        <v>10</v>
      </c>
      <c r="DE38" s="54">
        <f t="shared" si="68"/>
        <v>10</v>
      </c>
      <c r="DF38" s="54">
        <f t="shared" si="73"/>
        <v>10</v>
      </c>
      <c r="DG38" s="54">
        <f t="shared" si="74"/>
        <v>10</v>
      </c>
      <c r="DH38" s="54">
        <f t="shared" si="74"/>
        <v>10</v>
      </c>
      <c r="DI38" s="54">
        <f t="shared" si="74"/>
        <v>10</v>
      </c>
      <c r="DJ38" s="54">
        <f t="shared" si="74"/>
        <v>10</v>
      </c>
      <c r="DK38" s="54">
        <f t="shared" si="74"/>
        <v>10</v>
      </c>
      <c r="DL38" s="54">
        <f t="shared" si="74"/>
        <v>10</v>
      </c>
      <c r="DM38" s="54">
        <f t="shared" si="74"/>
        <v>10</v>
      </c>
      <c r="DN38" s="54">
        <f t="shared" si="74"/>
        <v>10</v>
      </c>
      <c r="DO38" s="54">
        <f t="shared" si="75"/>
        <v>10</v>
      </c>
      <c r="DP38" s="54">
        <f t="shared" si="32"/>
        <v>10</v>
      </c>
      <c r="DQ38" s="54">
        <f t="shared" si="32"/>
        <v>10</v>
      </c>
      <c r="DR38" s="54">
        <f t="shared" si="32"/>
        <v>10</v>
      </c>
      <c r="DS38" s="54">
        <f t="shared" si="32"/>
        <v>10</v>
      </c>
      <c r="DT38" s="54">
        <f t="shared" si="32"/>
        <v>10</v>
      </c>
      <c r="DU38" s="54">
        <f t="shared" si="32"/>
        <v>10</v>
      </c>
      <c r="DV38" s="54">
        <f t="shared" si="32"/>
        <v>10</v>
      </c>
      <c r="DW38" s="54">
        <f t="shared" si="32"/>
        <v>10</v>
      </c>
    </row>
    <row r="39" spans="1:127" ht="18" x14ac:dyDescent="0.2">
      <c r="A39" s="27">
        <f>入力シート_トリクロロエチレン!Q19</f>
        <v>3.0000000000000001E-5</v>
      </c>
      <c r="B39" s="23" t="s">
        <v>78</v>
      </c>
      <c r="C39" s="494" t="s">
        <v>79</v>
      </c>
      <c r="D39" s="495"/>
      <c r="E39" s="492"/>
      <c r="F39" s="1" t="s">
        <v>80</v>
      </c>
      <c r="G39" s="28">
        <f>IF(A39="",0.000032,A39)</f>
        <v>3.0000000000000001E-5</v>
      </c>
      <c r="J39" s="51">
        <f t="shared" si="72"/>
        <v>3.0000000000000001E-5</v>
      </c>
      <c r="K39" s="54">
        <f t="shared" si="69"/>
        <v>3.0000000000000001E-5</v>
      </c>
      <c r="L39" s="54">
        <f t="shared" si="40"/>
        <v>3.0000000000000001E-5</v>
      </c>
      <c r="M39" s="54">
        <f t="shared" si="40"/>
        <v>3.0000000000000001E-5</v>
      </c>
      <c r="N39" s="54">
        <f t="shared" si="40"/>
        <v>3.0000000000000001E-5</v>
      </c>
      <c r="O39" s="54">
        <f t="shared" si="41"/>
        <v>3.0000000000000001E-5</v>
      </c>
      <c r="P39" s="54">
        <f t="shared" si="41"/>
        <v>3.0000000000000001E-5</v>
      </c>
      <c r="Q39" s="54">
        <f t="shared" si="41"/>
        <v>3.0000000000000001E-5</v>
      </c>
      <c r="R39" s="54">
        <f t="shared" si="42"/>
        <v>3.0000000000000001E-5</v>
      </c>
      <c r="S39" s="54">
        <f t="shared" si="42"/>
        <v>3.0000000000000001E-5</v>
      </c>
      <c r="T39" s="54">
        <f t="shared" si="42"/>
        <v>3.0000000000000001E-5</v>
      </c>
      <c r="U39" s="51">
        <f t="shared" si="70"/>
        <v>3.0000000000000001E-5</v>
      </c>
      <c r="V39" s="54">
        <f t="shared" si="71"/>
        <v>3.0000000000000001E-5</v>
      </c>
      <c r="W39" s="54">
        <f t="shared" si="71"/>
        <v>3.0000000000000001E-5</v>
      </c>
      <c r="X39" s="54">
        <f t="shared" si="71"/>
        <v>3.0000000000000001E-5</v>
      </c>
      <c r="Y39" s="54">
        <f t="shared" si="71"/>
        <v>3.0000000000000001E-5</v>
      </c>
      <c r="Z39" s="54">
        <f t="shared" si="71"/>
        <v>3.0000000000000001E-5</v>
      </c>
      <c r="AA39" s="54">
        <f t="shared" si="71"/>
        <v>3.0000000000000001E-5</v>
      </c>
      <c r="AB39" s="54">
        <f t="shared" si="71"/>
        <v>3.0000000000000001E-5</v>
      </c>
      <c r="AC39" s="54">
        <f t="shared" si="71"/>
        <v>3.0000000000000001E-5</v>
      </c>
      <c r="AD39" s="54">
        <f t="shared" si="71"/>
        <v>3.0000000000000001E-5</v>
      </c>
      <c r="AE39" s="54">
        <f t="shared" si="71"/>
        <v>3.0000000000000001E-5</v>
      </c>
      <c r="AF39" s="54">
        <f t="shared" si="71"/>
        <v>3.0000000000000001E-5</v>
      </c>
      <c r="AG39" s="54">
        <f t="shared" si="71"/>
        <v>3.0000000000000001E-5</v>
      </c>
      <c r="AH39" s="54">
        <f t="shared" si="44"/>
        <v>3.0000000000000001E-5</v>
      </c>
      <c r="AI39" s="54">
        <f t="shared" si="44"/>
        <v>3.0000000000000001E-5</v>
      </c>
      <c r="AJ39" s="54">
        <f t="shared" si="44"/>
        <v>3.0000000000000001E-5</v>
      </c>
      <c r="AK39" s="54">
        <f t="shared" si="45"/>
        <v>3.0000000000000001E-5</v>
      </c>
      <c r="AL39" s="54">
        <f t="shared" si="45"/>
        <v>3.0000000000000001E-5</v>
      </c>
      <c r="AM39" s="54">
        <f t="shared" si="45"/>
        <v>3.0000000000000001E-5</v>
      </c>
      <c r="AN39" s="54">
        <f t="shared" si="46"/>
        <v>3.0000000000000001E-5</v>
      </c>
      <c r="AO39" s="54">
        <f t="shared" si="46"/>
        <v>3.0000000000000001E-5</v>
      </c>
      <c r="AP39" s="54">
        <f t="shared" si="46"/>
        <v>3.0000000000000001E-5</v>
      </c>
      <c r="AQ39" s="54">
        <f t="shared" si="46"/>
        <v>3.0000000000000001E-5</v>
      </c>
      <c r="AR39" s="54">
        <f t="shared" si="46"/>
        <v>3.0000000000000001E-5</v>
      </c>
      <c r="AS39" s="54">
        <f t="shared" si="46"/>
        <v>3.0000000000000001E-5</v>
      </c>
      <c r="AT39" s="54">
        <f t="shared" si="46"/>
        <v>3.0000000000000001E-5</v>
      </c>
      <c r="AU39" s="54">
        <f t="shared" si="46"/>
        <v>3.0000000000000001E-5</v>
      </c>
      <c r="AV39" s="54">
        <f t="shared" si="46"/>
        <v>3.0000000000000001E-5</v>
      </c>
      <c r="AW39" s="54">
        <f t="shared" si="46"/>
        <v>3.0000000000000001E-5</v>
      </c>
      <c r="AX39" s="54">
        <f t="shared" si="46"/>
        <v>3.0000000000000001E-5</v>
      </c>
      <c r="AY39" s="54">
        <f t="shared" si="46"/>
        <v>3.0000000000000001E-5</v>
      </c>
      <c r="AZ39" s="54">
        <f t="shared" si="46"/>
        <v>3.0000000000000001E-5</v>
      </c>
      <c r="BA39" s="54">
        <f t="shared" si="46"/>
        <v>3.0000000000000001E-5</v>
      </c>
      <c r="BB39" s="54">
        <f t="shared" si="46"/>
        <v>3.0000000000000001E-5</v>
      </c>
      <c r="BC39" s="54">
        <f t="shared" si="46"/>
        <v>3.0000000000000001E-5</v>
      </c>
      <c r="BD39" s="54">
        <f t="shared" si="47"/>
        <v>3.0000000000000001E-5</v>
      </c>
      <c r="BE39" s="54">
        <f t="shared" si="47"/>
        <v>3.0000000000000001E-5</v>
      </c>
      <c r="BF39" s="54">
        <f t="shared" si="47"/>
        <v>3.0000000000000001E-5</v>
      </c>
      <c r="BG39" s="54">
        <f t="shared" si="48"/>
        <v>3.0000000000000001E-5</v>
      </c>
      <c r="BH39" s="54">
        <f t="shared" si="48"/>
        <v>3.0000000000000001E-5</v>
      </c>
      <c r="BI39" s="54">
        <f t="shared" si="49"/>
        <v>3.0000000000000001E-5</v>
      </c>
      <c r="BJ39" s="54">
        <f t="shared" si="49"/>
        <v>3.0000000000000001E-5</v>
      </c>
      <c r="BK39" s="54">
        <f t="shared" si="50"/>
        <v>3.0000000000000001E-5</v>
      </c>
      <c r="BL39" s="54">
        <f t="shared" si="51"/>
        <v>3.0000000000000001E-5</v>
      </c>
      <c r="BM39" s="54">
        <f t="shared" si="51"/>
        <v>3.0000000000000001E-5</v>
      </c>
      <c r="BN39" s="54">
        <f t="shared" si="51"/>
        <v>3.0000000000000001E-5</v>
      </c>
      <c r="BO39" s="54">
        <f t="shared" si="51"/>
        <v>3.0000000000000001E-5</v>
      </c>
      <c r="BP39" s="54">
        <f t="shared" si="52"/>
        <v>3.0000000000000001E-5</v>
      </c>
      <c r="BQ39" s="54">
        <f t="shared" si="53"/>
        <v>3.0000000000000001E-5</v>
      </c>
      <c r="BR39" s="54">
        <f t="shared" si="53"/>
        <v>3.0000000000000001E-5</v>
      </c>
      <c r="BS39" s="54">
        <f t="shared" si="53"/>
        <v>3.0000000000000001E-5</v>
      </c>
      <c r="BT39" s="54">
        <f t="shared" si="53"/>
        <v>3.0000000000000001E-5</v>
      </c>
      <c r="BU39" s="54">
        <f t="shared" si="54"/>
        <v>3.0000000000000001E-5</v>
      </c>
      <c r="BV39" s="54">
        <f t="shared" si="55"/>
        <v>3.0000000000000001E-5</v>
      </c>
      <c r="BW39" s="54">
        <f t="shared" si="56"/>
        <v>3.0000000000000001E-5</v>
      </c>
      <c r="BX39" s="54">
        <f t="shared" si="56"/>
        <v>3.0000000000000001E-5</v>
      </c>
      <c r="BY39" s="54">
        <f t="shared" si="57"/>
        <v>3.0000000000000001E-5</v>
      </c>
      <c r="BZ39" s="54">
        <f t="shared" si="57"/>
        <v>3.0000000000000001E-5</v>
      </c>
      <c r="CA39" s="54">
        <f t="shared" si="57"/>
        <v>3.0000000000000001E-5</v>
      </c>
      <c r="CB39" s="54">
        <f t="shared" si="57"/>
        <v>3.0000000000000001E-5</v>
      </c>
      <c r="CC39" s="54">
        <f t="shared" si="58"/>
        <v>3.0000000000000001E-5</v>
      </c>
      <c r="CD39" s="54">
        <f t="shared" si="58"/>
        <v>3.0000000000000001E-5</v>
      </c>
      <c r="CE39" s="54">
        <f t="shared" si="59"/>
        <v>3.0000000000000001E-5</v>
      </c>
      <c r="CF39" s="54">
        <f t="shared" si="60"/>
        <v>3.0000000000000001E-5</v>
      </c>
      <c r="CG39" s="54">
        <f t="shared" si="61"/>
        <v>3.0000000000000001E-5</v>
      </c>
      <c r="CH39" s="54">
        <f t="shared" si="62"/>
        <v>3.0000000000000001E-5</v>
      </c>
      <c r="CI39" s="54">
        <f t="shared" si="62"/>
        <v>3.0000000000000001E-5</v>
      </c>
      <c r="CJ39" s="54">
        <f t="shared" si="62"/>
        <v>3.0000000000000001E-5</v>
      </c>
      <c r="CK39" s="54">
        <f t="shared" si="62"/>
        <v>3.0000000000000001E-5</v>
      </c>
      <c r="CL39" s="54">
        <f t="shared" si="62"/>
        <v>3.0000000000000001E-5</v>
      </c>
      <c r="CM39" s="54">
        <f t="shared" si="62"/>
        <v>3.0000000000000001E-5</v>
      </c>
      <c r="CN39" s="54">
        <f t="shared" si="62"/>
        <v>3.0000000000000001E-5</v>
      </c>
      <c r="CO39" s="54">
        <f t="shared" si="62"/>
        <v>3.0000000000000001E-5</v>
      </c>
      <c r="CP39" s="54">
        <f t="shared" si="62"/>
        <v>3.0000000000000001E-5</v>
      </c>
      <c r="CQ39" s="54">
        <f t="shared" si="62"/>
        <v>3.0000000000000001E-5</v>
      </c>
      <c r="CR39" s="54">
        <f t="shared" si="63"/>
        <v>3.0000000000000001E-5</v>
      </c>
      <c r="CS39" s="54">
        <f t="shared" si="63"/>
        <v>3.0000000000000001E-5</v>
      </c>
      <c r="CT39" s="54">
        <f t="shared" si="64"/>
        <v>3.0000000000000001E-5</v>
      </c>
      <c r="CU39" s="54">
        <f t="shared" si="64"/>
        <v>3.0000000000000001E-5</v>
      </c>
      <c r="CV39" s="54">
        <f t="shared" si="65"/>
        <v>3.0000000000000001E-5</v>
      </c>
      <c r="CW39" s="54">
        <f t="shared" si="65"/>
        <v>3.0000000000000001E-5</v>
      </c>
      <c r="CX39" s="54">
        <f t="shared" si="66"/>
        <v>3.0000000000000001E-5</v>
      </c>
      <c r="CY39" s="54">
        <f t="shared" si="66"/>
        <v>3.0000000000000001E-5</v>
      </c>
      <c r="CZ39" s="54">
        <f t="shared" si="66"/>
        <v>3.0000000000000001E-5</v>
      </c>
      <c r="DA39" s="54">
        <f t="shared" si="66"/>
        <v>3.0000000000000001E-5</v>
      </c>
      <c r="DB39" s="54">
        <f t="shared" si="66"/>
        <v>3.0000000000000001E-5</v>
      </c>
      <c r="DC39" s="54">
        <f t="shared" si="67"/>
        <v>3.0000000000000001E-5</v>
      </c>
      <c r="DD39" s="54">
        <f t="shared" si="67"/>
        <v>3.0000000000000001E-5</v>
      </c>
      <c r="DE39" s="54">
        <f t="shared" si="68"/>
        <v>3.0000000000000001E-5</v>
      </c>
      <c r="DF39" s="54">
        <f t="shared" si="73"/>
        <v>3.0000000000000001E-5</v>
      </c>
      <c r="DG39" s="54">
        <f t="shared" si="74"/>
        <v>3.0000000000000001E-5</v>
      </c>
      <c r="DH39" s="54">
        <f t="shared" si="74"/>
        <v>3.0000000000000001E-5</v>
      </c>
      <c r="DI39" s="54">
        <f t="shared" si="74"/>
        <v>3.0000000000000001E-5</v>
      </c>
      <c r="DJ39" s="54">
        <f t="shared" si="74"/>
        <v>3.0000000000000001E-5</v>
      </c>
      <c r="DK39" s="54">
        <f t="shared" si="74"/>
        <v>3.0000000000000001E-5</v>
      </c>
      <c r="DL39" s="54">
        <f t="shared" si="74"/>
        <v>3.0000000000000001E-5</v>
      </c>
      <c r="DM39" s="54">
        <f t="shared" si="74"/>
        <v>3.0000000000000001E-5</v>
      </c>
      <c r="DN39" s="54">
        <f t="shared" si="74"/>
        <v>3.0000000000000001E-5</v>
      </c>
      <c r="DO39" s="54">
        <f t="shared" si="75"/>
        <v>3.0000000000000001E-5</v>
      </c>
      <c r="DP39" s="54">
        <f t="shared" si="32"/>
        <v>3.0000000000000001E-5</v>
      </c>
      <c r="DQ39" s="54">
        <f t="shared" si="32"/>
        <v>3.0000000000000001E-5</v>
      </c>
      <c r="DR39" s="54">
        <f t="shared" si="32"/>
        <v>3.0000000000000001E-5</v>
      </c>
      <c r="DS39" s="54">
        <f t="shared" si="32"/>
        <v>3.0000000000000001E-5</v>
      </c>
      <c r="DT39" s="54">
        <f t="shared" si="32"/>
        <v>3.0000000000000001E-5</v>
      </c>
      <c r="DU39" s="54">
        <f t="shared" si="32"/>
        <v>3.0000000000000001E-5</v>
      </c>
      <c r="DV39" s="54">
        <f t="shared" si="32"/>
        <v>3.0000000000000001E-5</v>
      </c>
      <c r="DW39" s="54">
        <f t="shared" si="32"/>
        <v>3.0000000000000001E-5</v>
      </c>
    </row>
    <row r="40" spans="1:127" ht="18" x14ac:dyDescent="0.2">
      <c r="A40" s="16">
        <f>入力シート_トリクロロエチレン!G18</f>
        <v>5.0000000000000001E-3</v>
      </c>
      <c r="B40" s="23" t="s">
        <v>81</v>
      </c>
      <c r="C40" s="494" t="s">
        <v>82</v>
      </c>
      <c r="D40" s="495"/>
      <c r="E40" s="492"/>
      <c r="F40" s="1" t="s">
        <v>83</v>
      </c>
      <c r="G40" s="25">
        <f>IF(A40="",0.005,A40)</f>
        <v>5.0000000000000001E-3</v>
      </c>
      <c r="J40" s="51">
        <f t="shared" si="72"/>
        <v>5.0000000000000001E-3</v>
      </c>
      <c r="K40" s="54">
        <f t="shared" si="69"/>
        <v>5.0000000000000001E-3</v>
      </c>
      <c r="L40" s="54">
        <f t="shared" si="40"/>
        <v>5.0000000000000001E-3</v>
      </c>
      <c r="M40" s="54">
        <f t="shared" si="40"/>
        <v>5.0000000000000001E-3</v>
      </c>
      <c r="N40" s="54">
        <f t="shared" si="40"/>
        <v>5.0000000000000001E-3</v>
      </c>
      <c r="O40" s="54">
        <f t="shared" si="41"/>
        <v>5.0000000000000001E-3</v>
      </c>
      <c r="P40" s="54">
        <f t="shared" si="41"/>
        <v>5.0000000000000001E-3</v>
      </c>
      <c r="Q40" s="54">
        <f t="shared" si="41"/>
        <v>5.0000000000000001E-3</v>
      </c>
      <c r="R40" s="54">
        <f t="shared" si="42"/>
        <v>5.0000000000000001E-3</v>
      </c>
      <c r="S40" s="54">
        <f t="shared" si="42"/>
        <v>5.0000000000000001E-3</v>
      </c>
      <c r="T40" s="54">
        <f t="shared" si="42"/>
        <v>5.0000000000000001E-3</v>
      </c>
      <c r="U40" s="51">
        <f t="shared" si="70"/>
        <v>5.0000000000000001E-3</v>
      </c>
      <c r="V40" s="54">
        <f t="shared" si="71"/>
        <v>5.0000000000000001E-3</v>
      </c>
      <c r="W40" s="54">
        <f t="shared" si="71"/>
        <v>5.0000000000000001E-3</v>
      </c>
      <c r="X40" s="54">
        <f t="shared" si="71"/>
        <v>5.0000000000000001E-3</v>
      </c>
      <c r="Y40" s="54">
        <f t="shared" si="71"/>
        <v>5.0000000000000001E-3</v>
      </c>
      <c r="Z40" s="54">
        <f t="shared" si="71"/>
        <v>5.0000000000000001E-3</v>
      </c>
      <c r="AA40" s="54">
        <f t="shared" si="71"/>
        <v>5.0000000000000001E-3</v>
      </c>
      <c r="AB40" s="54">
        <f t="shared" si="71"/>
        <v>5.0000000000000001E-3</v>
      </c>
      <c r="AC40" s="54">
        <f t="shared" si="71"/>
        <v>5.0000000000000001E-3</v>
      </c>
      <c r="AD40" s="54">
        <f t="shared" si="71"/>
        <v>5.0000000000000001E-3</v>
      </c>
      <c r="AE40" s="54">
        <f t="shared" si="71"/>
        <v>5.0000000000000001E-3</v>
      </c>
      <c r="AF40" s="54">
        <f t="shared" si="71"/>
        <v>5.0000000000000001E-3</v>
      </c>
      <c r="AG40" s="54">
        <f t="shared" si="71"/>
        <v>5.0000000000000001E-3</v>
      </c>
      <c r="AH40" s="54">
        <f t="shared" si="44"/>
        <v>5.0000000000000001E-3</v>
      </c>
      <c r="AI40" s="54">
        <f t="shared" si="44"/>
        <v>5.0000000000000001E-3</v>
      </c>
      <c r="AJ40" s="54">
        <f t="shared" si="44"/>
        <v>5.0000000000000001E-3</v>
      </c>
      <c r="AK40" s="54">
        <f t="shared" si="45"/>
        <v>5.0000000000000001E-3</v>
      </c>
      <c r="AL40" s="54">
        <f t="shared" si="45"/>
        <v>5.0000000000000001E-3</v>
      </c>
      <c r="AM40" s="54">
        <f t="shared" si="45"/>
        <v>5.0000000000000001E-3</v>
      </c>
      <c r="AN40" s="54">
        <f t="shared" si="46"/>
        <v>5.0000000000000001E-3</v>
      </c>
      <c r="AO40" s="54">
        <f t="shared" si="46"/>
        <v>5.0000000000000001E-3</v>
      </c>
      <c r="AP40" s="54">
        <f t="shared" si="46"/>
        <v>5.0000000000000001E-3</v>
      </c>
      <c r="AQ40" s="54">
        <f t="shared" si="46"/>
        <v>5.0000000000000001E-3</v>
      </c>
      <c r="AR40" s="54">
        <f t="shared" si="46"/>
        <v>5.0000000000000001E-3</v>
      </c>
      <c r="AS40" s="54">
        <f t="shared" si="46"/>
        <v>5.0000000000000001E-3</v>
      </c>
      <c r="AT40" s="54">
        <f t="shared" si="46"/>
        <v>5.0000000000000001E-3</v>
      </c>
      <c r="AU40" s="54">
        <f t="shared" si="46"/>
        <v>5.0000000000000001E-3</v>
      </c>
      <c r="AV40" s="54">
        <f t="shared" si="46"/>
        <v>5.0000000000000001E-3</v>
      </c>
      <c r="AW40" s="54">
        <f t="shared" si="46"/>
        <v>5.0000000000000001E-3</v>
      </c>
      <c r="AX40" s="54">
        <f t="shared" si="46"/>
        <v>5.0000000000000001E-3</v>
      </c>
      <c r="AY40" s="54">
        <f t="shared" si="46"/>
        <v>5.0000000000000001E-3</v>
      </c>
      <c r="AZ40" s="54">
        <f t="shared" si="46"/>
        <v>5.0000000000000001E-3</v>
      </c>
      <c r="BA40" s="54">
        <f t="shared" si="46"/>
        <v>5.0000000000000001E-3</v>
      </c>
      <c r="BB40" s="54">
        <f t="shared" si="46"/>
        <v>5.0000000000000001E-3</v>
      </c>
      <c r="BC40" s="54">
        <f t="shared" si="46"/>
        <v>5.0000000000000001E-3</v>
      </c>
      <c r="BD40" s="54">
        <f t="shared" si="47"/>
        <v>5.0000000000000001E-3</v>
      </c>
      <c r="BE40" s="54">
        <f t="shared" si="47"/>
        <v>5.0000000000000001E-3</v>
      </c>
      <c r="BF40" s="54">
        <f t="shared" si="47"/>
        <v>5.0000000000000001E-3</v>
      </c>
      <c r="BG40" s="54">
        <f t="shared" si="48"/>
        <v>5.0000000000000001E-3</v>
      </c>
      <c r="BH40" s="54">
        <f t="shared" si="48"/>
        <v>5.0000000000000001E-3</v>
      </c>
      <c r="BI40" s="54">
        <f t="shared" si="49"/>
        <v>5.0000000000000001E-3</v>
      </c>
      <c r="BJ40" s="54">
        <f t="shared" si="49"/>
        <v>5.0000000000000001E-3</v>
      </c>
      <c r="BK40" s="54">
        <f t="shared" si="50"/>
        <v>5.0000000000000001E-3</v>
      </c>
      <c r="BL40" s="54">
        <f t="shared" si="51"/>
        <v>5.0000000000000001E-3</v>
      </c>
      <c r="BM40" s="54">
        <f t="shared" si="51"/>
        <v>5.0000000000000001E-3</v>
      </c>
      <c r="BN40" s="54">
        <f t="shared" si="51"/>
        <v>5.0000000000000001E-3</v>
      </c>
      <c r="BO40" s="54">
        <f t="shared" si="51"/>
        <v>5.0000000000000001E-3</v>
      </c>
      <c r="BP40" s="54">
        <f t="shared" si="52"/>
        <v>5.0000000000000001E-3</v>
      </c>
      <c r="BQ40" s="54">
        <f t="shared" si="53"/>
        <v>5.0000000000000001E-3</v>
      </c>
      <c r="BR40" s="54">
        <f t="shared" si="53"/>
        <v>5.0000000000000001E-3</v>
      </c>
      <c r="BS40" s="54">
        <f t="shared" si="53"/>
        <v>5.0000000000000001E-3</v>
      </c>
      <c r="BT40" s="54">
        <f t="shared" si="53"/>
        <v>5.0000000000000001E-3</v>
      </c>
      <c r="BU40" s="54">
        <f t="shared" si="54"/>
        <v>5.0000000000000001E-3</v>
      </c>
      <c r="BV40" s="54">
        <f t="shared" si="55"/>
        <v>5.0000000000000001E-3</v>
      </c>
      <c r="BW40" s="54">
        <f t="shared" si="56"/>
        <v>5.0000000000000001E-3</v>
      </c>
      <c r="BX40" s="54">
        <f t="shared" si="56"/>
        <v>5.0000000000000001E-3</v>
      </c>
      <c r="BY40" s="54">
        <f t="shared" si="57"/>
        <v>5.0000000000000001E-3</v>
      </c>
      <c r="BZ40" s="54">
        <f t="shared" si="57"/>
        <v>5.0000000000000001E-3</v>
      </c>
      <c r="CA40" s="54">
        <f t="shared" si="57"/>
        <v>5.0000000000000001E-3</v>
      </c>
      <c r="CB40" s="54">
        <f t="shared" si="57"/>
        <v>5.0000000000000001E-3</v>
      </c>
      <c r="CC40" s="54">
        <f t="shared" si="58"/>
        <v>5.0000000000000001E-3</v>
      </c>
      <c r="CD40" s="54">
        <f t="shared" si="58"/>
        <v>5.0000000000000001E-3</v>
      </c>
      <c r="CE40" s="54">
        <f t="shared" si="59"/>
        <v>5.0000000000000001E-3</v>
      </c>
      <c r="CF40" s="54">
        <f t="shared" si="60"/>
        <v>5.0000000000000001E-3</v>
      </c>
      <c r="CG40" s="54">
        <f t="shared" si="61"/>
        <v>5.0000000000000001E-3</v>
      </c>
      <c r="CH40" s="54">
        <f t="shared" si="62"/>
        <v>5.0000000000000001E-3</v>
      </c>
      <c r="CI40" s="54">
        <f t="shared" si="62"/>
        <v>5.0000000000000001E-3</v>
      </c>
      <c r="CJ40" s="54">
        <f t="shared" si="62"/>
        <v>5.0000000000000001E-3</v>
      </c>
      <c r="CK40" s="54">
        <f t="shared" si="62"/>
        <v>5.0000000000000001E-3</v>
      </c>
      <c r="CL40" s="54">
        <f t="shared" si="62"/>
        <v>5.0000000000000001E-3</v>
      </c>
      <c r="CM40" s="54">
        <f t="shared" si="62"/>
        <v>5.0000000000000001E-3</v>
      </c>
      <c r="CN40" s="54">
        <f t="shared" si="62"/>
        <v>5.0000000000000001E-3</v>
      </c>
      <c r="CO40" s="54">
        <f t="shared" si="62"/>
        <v>5.0000000000000001E-3</v>
      </c>
      <c r="CP40" s="54">
        <f t="shared" si="62"/>
        <v>5.0000000000000001E-3</v>
      </c>
      <c r="CQ40" s="54">
        <f t="shared" si="62"/>
        <v>5.0000000000000001E-3</v>
      </c>
      <c r="CR40" s="54">
        <f t="shared" si="63"/>
        <v>5.0000000000000001E-3</v>
      </c>
      <c r="CS40" s="54">
        <f t="shared" si="63"/>
        <v>5.0000000000000001E-3</v>
      </c>
      <c r="CT40" s="54">
        <f t="shared" si="64"/>
        <v>5.0000000000000001E-3</v>
      </c>
      <c r="CU40" s="54">
        <f t="shared" si="64"/>
        <v>5.0000000000000001E-3</v>
      </c>
      <c r="CV40" s="54">
        <f t="shared" si="65"/>
        <v>5.0000000000000001E-3</v>
      </c>
      <c r="CW40" s="54">
        <f t="shared" si="65"/>
        <v>5.0000000000000001E-3</v>
      </c>
      <c r="CX40" s="54">
        <f t="shared" si="66"/>
        <v>5.0000000000000001E-3</v>
      </c>
      <c r="CY40" s="54">
        <f t="shared" si="66"/>
        <v>5.0000000000000001E-3</v>
      </c>
      <c r="CZ40" s="54">
        <f t="shared" si="66"/>
        <v>5.0000000000000001E-3</v>
      </c>
      <c r="DA40" s="54">
        <f t="shared" si="66"/>
        <v>5.0000000000000001E-3</v>
      </c>
      <c r="DB40" s="54">
        <f t="shared" si="66"/>
        <v>5.0000000000000001E-3</v>
      </c>
      <c r="DC40" s="54">
        <f t="shared" si="67"/>
        <v>5.0000000000000001E-3</v>
      </c>
      <c r="DD40" s="54">
        <f t="shared" si="67"/>
        <v>5.0000000000000001E-3</v>
      </c>
      <c r="DE40" s="54">
        <f t="shared" si="68"/>
        <v>5.0000000000000001E-3</v>
      </c>
      <c r="DF40" s="54">
        <f t="shared" si="73"/>
        <v>5.0000000000000001E-3</v>
      </c>
      <c r="DG40" s="54">
        <f t="shared" si="74"/>
        <v>5.0000000000000001E-3</v>
      </c>
      <c r="DH40" s="54">
        <f t="shared" si="74"/>
        <v>5.0000000000000001E-3</v>
      </c>
      <c r="DI40" s="54">
        <f t="shared" si="74"/>
        <v>5.0000000000000001E-3</v>
      </c>
      <c r="DJ40" s="54">
        <f t="shared" si="74"/>
        <v>5.0000000000000001E-3</v>
      </c>
      <c r="DK40" s="54">
        <f t="shared" si="74"/>
        <v>5.0000000000000001E-3</v>
      </c>
      <c r="DL40" s="54">
        <f t="shared" si="74"/>
        <v>5.0000000000000001E-3</v>
      </c>
      <c r="DM40" s="54">
        <f t="shared" si="74"/>
        <v>5.0000000000000001E-3</v>
      </c>
      <c r="DN40" s="54">
        <f t="shared" si="74"/>
        <v>5.0000000000000001E-3</v>
      </c>
      <c r="DO40" s="54">
        <f t="shared" si="75"/>
        <v>5.0000000000000001E-3</v>
      </c>
      <c r="DP40" s="54">
        <f t="shared" si="32"/>
        <v>5.0000000000000001E-3</v>
      </c>
      <c r="DQ40" s="54">
        <f t="shared" si="32"/>
        <v>5.0000000000000001E-3</v>
      </c>
      <c r="DR40" s="54">
        <f t="shared" si="32"/>
        <v>5.0000000000000001E-3</v>
      </c>
      <c r="DS40" s="54">
        <f t="shared" si="32"/>
        <v>5.0000000000000001E-3</v>
      </c>
      <c r="DT40" s="54">
        <f t="shared" si="32"/>
        <v>5.0000000000000001E-3</v>
      </c>
      <c r="DU40" s="54">
        <f t="shared" si="32"/>
        <v>5.0000000000000001E-3</v>
      </c>
      <c r="DV40" s="54">
        <f t="shared" si="32"/>
        <v>5.0000000000000001E-3</v>
      </c>
      <c r="DW40" s="54">
        <f t="shared" si="32"/>
        <v>5.0000000000000001E-3</v>
      </c>
    </row>
    <row r="41" spans="1:127" ht="18" x14ac:dyDescent="0.2">
      <c r="A41" s="16">
        <f>入力シート_トリクロロエチレン!Q20</f>
        <v>0.3</v>
      </c>
      <c r="B41" s="23" t="s">
        <v>137</v>
      </c>
      <c r="C41" s="494" t="s">
        <v>84</v>
      </c>
      <c r="D41" s="495"/>
      <c r="E41" s="492"/>
      <c r="F41" s="1" t="s">
        <v>85</v>
      </c>
      <c r="G41" s="25">
        <f>IF(A41="",0.2,A41)</f>
        <v>0.3</v>
      </c>
      <c r="J41" s="51">
        <f>G41</f>
        <v>0.3</v>
      </c>
      <c r="K41" s="54">
        <f t="shared" si="69"/>
        <v>0.3</v>
      </c>
      <c r="L41" s="54">
        <f t="shared" si="40"/>
        <v>0.3</v>
      </c>
      <c r="M41" s="54">
        <f t="shared" si="40"/>
        <v>0.3</v>
      </c>
      <c r="N41" s="54">
        <f t="shared" si="40"/>
        <v>0.3</v>
      </c>
      <c r="O41" s="54">
        <f t="shared" si="41"/>
        <v>0.3</v>
      </c>
      <c r="P41" s="54">
        <f t="shared" si="41"/>
        <v>0.3</v>
      </c>
      <c r="Q41" s="54">
        <f t="shared" si="41"/>
        <v>0.3</v>
      </c>
      <c r="R41" s="54">
        <f t="shared" si="42"/>
        <v>0.3</v>
      </c>
      <c r="S41" s="54">
        <f t="shared" si="42"/>
        <v>0.3</v>
      </c>
      <c r="T41" s="54">
        <f t="shared" si="42"/>
        <v>0.3</v>
      </c>
      <c r="U41" s="51">
        <f t="shared" si="70"/>
        <v>0.3</v>
      </c>
      <c r="V41" s="54">
        <f t="shared" si="71"/>
        <v>0.3</v>
      </c>
      <c r="W41" s="54">
        <f t="shared" si="71"/>
        <v>0.3</v>
      </c>
      <c r="X41" s="54">
        <f t="shared" si="71"/>
        <v>0.3</v>
      </c>
      <c r="Y41" s="54">
        <f t="shared" si="71"/>
        <v>0.3</v>
      </c>
      <c r="Z41" s="54">
        <f t="shared" si="71"/>
        <v>0.3</v>
      </c>
      <c r="AA41" s="54">
        <f t="shared" si="71"/>
        <v>0.3</v>
      </c>
      <c r="AB41" s="54">
        <f t="shared" si="71"/>
        <v>0.3</v>
      </c>
      <c r="AC41" s="54">
        <f t="shared" si="71"/>
        <v>0.3</v>
      </c>
      <c r="AD41" s="54">
        <f t="shared" si="71"/>
        <v>0.3</v>
      </c>
      <c r="AE41" s="54">
        <f t="shared" si="71"/>
        <v>0.3</v>
      </c>
      <c r="AF41" s="54">
        <f t="shared" si="71"/>
        <v>0.3</v>
      </c>
      <c r="AG41" s="54">
        <f t="shared" si="71"/>
        <v>0.3</v>
      </c>
      <c r="AH41" s="54">
        <f t="shared" si="44"/>
        <v>0.3</v>
      </c>
      <c r="AI41" s="54">
        <f t="shared" si="44"/>
        <v>0.3</v>
      </c>
      <c r="AJ41" s="54">
        <f t="shared" si="44"/>
        <v>0.3</v>
      </c>
      <c r="AK41" s="54">
        <f t="shared" si="45"/>
        <v>0.3</v>
      </c>
      <c r="AL41" s="54">
        <f t="shared" si="45"/>
        <v>0.3</v>
      </c>
      <c r="AM41" s="54">
        <f t="shared" si="45"/>
        <v>0.3</v>
      </c>
      <c r="AN41" s="54">
        <f t="shared" si="46"/>
        <v>0.3</v>
      </c>
      <c r="AO41" s="54">
        <f t="shared" si="46"/>
        <v>0.3</v>
      </c>
      <c r="AP41" s="54">
        <f t="shared" si="46"/>
        <v>0.3</v>
      </c>
      <c r="AQ41" s="54">
        <f t="shared" si="46"/>
        <v>0.3</v>
      </c>
      <c r="AR41" s="54">
        <f t="shared" si="46"/>
        <v>0.3</v>
      </c>
      <c r="AS41" s="54">
        <f t="shared" si="46"/>
        <v>0.3</v>
      </c>
      <c r="AT41" s="54">
        <f t="shared" si="46"/>
        <v>0.3</v>
      </c>
      <c r="AU41" s="54">
        <f t="shared" si="46"/>
        <v>0.3</v>
      </c>
      <c r="AV41" s="54">
        <f t="shared" si="46"/>
        <v>0.3</v>
      </c>
      <c r="AW41" s="54">
        <f t="shared" si="46"/>
        <v>0.3</v>
      </c>
      <c r="AX41" s="54">
        <f t="shared" si="46"/>
        <v>0.3</v>
      </c>
      <c r="AY41" s="54">
        <f t="shared" si="46"/>
        <v>0.3</v>
      </c>
      <c r="AZ41" s="54">
        <f t="shared" si="46"/>
        <v>0.3</v>
      </c>
      <c r="BA41" s="54">
        <f t="shared" si="46"/>
        <v>0.3</v>
      </c>
      <c r="BB41" s="54">
        <f t="shared" si="46"/>
        <v>0.3</v>
      </c>
      <c r="BC41" s="54">
        <f t="shared" si="46"/>
        <v>0.3</v>
      </c>
      <c r="BD41" s="54">
        <f t="shared" si="47"/>
        <v>0.3</v>
      </c>
      <c r="BE41" s="54">
        <f t="shared" si="47"/>
        <v>0.3</v>
      </c>
      <c r="BF41" s="54">
        <f t="shared" si="47"/>
        <v>0.3</v>
      </c>
      <c r="BG41" s="54">
        <f t="shared" si="48"/>
        <v>0.3</v>
      </c>
      <c r="BH41" s="54">
        <f t="shared" si="48"/>
        <v>0.3</v>
      </c>
      <c r="BI41" s="54">
        <f t="shared" si="49"/>
        <v>0.3</v>
      </c>
      <c r="BJ41" s="54">
        <f t="shared" si="49"/>
        <v>0.3</v>
      </c>
      <c r="BK41" s="54">
        <f t="shared" si="50"/>
        <v>0.3</v>
      </c>
      <c r="BL41" s="54">
        <f t="shared" si="51"/>
        <v>0.3</v>
      </c>
      <c r="BM41" s="54">
        <f t="shared" si="51"/>
        <v>0.3</v>
      </c>
      <c r="BN41" s="54">
        <f t="shared" si="51"/>
        <v>0.3</v>
      </c>
      <c r="BO41" s="54">
        <f t="shared" si="51"/>
        <v>0.3</v>
      </c>
      <c r="BP41" s="54">
        <f t="shared" si="52"/>
        <v>0.3</v>
      </c>
      <c r="BQ41" s="54">
        <f t="shared" si="53"/>
        <v>0.3</v>
      </c>
      <c r="BR41" s="54">
        <f t="shared" si="53"/>
        <v>0.3</v>
      </c>
      <c r="BS41" s="54">
        <f t="shared" si="53"/>
        <v>0.3</v>
      </c>
      <c r="BT41" s="54">
        <f t="shared" si="53"/>
        <v>0.3</v>
      </c>
      <c r="BU41" s="54">
        <f t="shared" si="54"/>
        <v>0.3</v>
      </c>
      <c r="BV41" s="54">
        <f t="shared" si="55"/>
        <v>0.3</v>
      </c>
      <c r="BW41" s="54">
        <f t="shared" si="56"/>
        <v>0.3</v>
      </c>
      <c r="BX41" s="54">
        <f t="shared" si="56"/>
        <v>0.3</v>
      </c>
      <c r="BY41" s="54">
        <f t="shared" si="57"/>
        <v>0.3</v>
      </c>
      <c r="BZ41" s="54">
        <f t="shared" si="57"/>
        <v>0.3</v>
      </c>
      <c r="CA41" s="54">
        <f t="shared" si="57"/>
        <v>0.3</v>
      </c>
      <c r="CB41" s="54">
        <f t="shared" si="57"/>
        <v>0.3</v>
      </c>
      <c r="CC41" s="54">
        <f t="shared" si="58"/>
        <v>0.3</v>
      </c>
      <c r="CD41" s="54">
        <f t="shared" si="58"/>
        <v>0.3</v>
      </c>
      <c r="CE41" s="54">
        <f t="shared" si="59"/>
        <v>0.3</v>
      </c>
      <c r="CF41" s="54">
        <f t="shared" si="60"/>
        <v>0.3</v>
      </c>
      <c r="CG41" s="54">
        <f t="shared" si="61"/>
        <v>0.3</v>
      </c>
      <c r="CH41" s="54">
        <f t="shared" si="62"/>
        <v>0.3</v>
      </c>
      <c r="CI41" s="54">
        <f t="shared" si="62"/>
        <v>0.3</v>
      </c>
      <c r="CJ41" s="54">
        <f t="shared" si="62"/>
        <v>0.3</v>
      </c>
      <c r="CK41" s="54">
        <f t="shared" si="62"/>
        <v>0.3</v>
      </c>
      <c r="CL41" s="54">
        <f t="shared" si="62"/>
        <v>0.3</v>
      </c>
      <c r="CM41" s="54">
        <f t="shared" si="62"/>
        <v>0.3</v>
      </c>
      <c r="CN41" s="54">
        <f t="shared" si="62"/>
        <v>0.3</v>
      </c>
      <c r="CO41" s="54">
        <f t="shared" si="62"/>
        <v>0.3</v>
      </c>
      <c r="CP41" s="54">
        <f t="shared" si="62"/>
        <v>0.3</v>
      </c>
      <c r="CQ41" s="54">
        <f t="shared" si="62"/>
        <v>0.3</v>
      </c>
      <c r="CR41" s="54">
        <f t="shared" si="63"/>
        <v>0.3</v>
      </c>
      <c r="CS41" s="54">
        <f t="shared" si="63"/>
        <v>0.3</v>
      </c>
      <c r="CT41" s="54">
        <f t="shared" si="64"/>
        <v>0.3</v>
      </c>
      <c r="CU41" s="54">
        <f t="shared" si="64"/>
        <v>0.3</v>
      </c>
      <c r="CV41" s="54">
        <f t="shared" si="65"/>
        <v>0.3</v>
      </c>
      <c r="CW41" s="54">
        <f t="shared" si="65"/>
        <v>0.3</v>
      </c>
      <c r="CX41" s="54">
        <f t="shared" si="66"/>
        <v>0.3</v>
      </c>
      <c r="CY41" s="54">
        <f t="shared" si="66"/>
        <v>0.3</v>
      </c>
      <c r="CZ41" s="54">
        <f t="shared" si="66"/>
        <v>0.3</v>
      </c>
      <c r="DA41" s="54">
        <f t="shared" si="66"/>
        <v>0.3</v>
      </c>
      <c r="DB41" s="54">
        <f t="shared" si="66"/>
        <v>0.3</v>
      </c>
      <c r="DC41" s="54">
        <f t="shared" si="67"/>
        <v>0.3</v>
      </c>
      <c r="DD41" s="54">
        <f t="shared" si="67"/>
        <v>0.3</v>
      </c>
      <c r="DE41" s="54">
        <f t="shared" si="68"/>
        <v>0.3</v>
      </c>
      <c r="DF41" s="54">
        <f t="shared" si="73"/>
        <v>0.3</v>
      </c>
      <c r="DG41" s="54">
        <f t="shared" si="74"/>
        <v>0.3</v>
      </c>
      <c r="DH41" s="54">
        <f t="shared" si="74"/>
        <v>0.3</v>
      </c>
      <c r="DI41" s="54">
        <f t="shared" si="74"/>
        <v>0.3</v>
      </c>
      <c r="DJ41" s="54">
        <f t="shared" si="74"/>
        <v>0.3</v>
      </c>
      <c r="DK41" s="54">
        <f t="shared" si="74"/>
        <v>0.3</v>
      </c>
      <c r="DL41" s="54">
        <f t="shared" si="74"/>
        <v>0.3</v>
      </c>
      <c r="DM41" s="54">
        <f t="shared" si="74"/>
        <v>0.3</v>
      </c>
      <c r="DN41" s="54">
        <f t="shared" si="74"/>
        <v>0.3</v>
      </c>
      <c r="DO41" s="54">
        <f t="shared" si="75"/>
        <v>0.3</v>
      </c>
      <c r="DP41" s="54">
        <f t="shared" si="32"/>
        <v>0.3</v>
      </c>
      <c r="DQ41" s="54">
        <f t="shared" si="32"/>
        <v>0.3</v>
      </c>
      <c r="DR41" s="54">
        <f t="shared" si="32"/>
        <v>0.3</v>
      </c>
      <c r="DS41" s="54">
        <f t="shared" si="32"/>
        <v>0.3</v>
      </c>
      <c r="DT41" s="54">
        <f t="shared" si="32"/>
        <v>0.3</v>
      </c>
      <c r="DU41" s="54">
        <f t="shared" si="32"/>
        <v>0.3</v>
      </c>
      <c r="DV41" s="54">
        <f t="shared" si="32"/>
        <v>0.3</v>
      </c>
      <c r="DW41" s="54">
        <f t="shared" si="32"/>
        <v>0.3</v>
      </c>
    </row>
    <row r="42" spans="1:127" ht="21" x14ac:dyDescent="0.2">
      <c r="A42" s="16">
        <f>IF(+入力シート_トリクロロエチレン!Q12="-",0,+入力シート_トリクロロエチレン!Q12)</f>
        <v>7.9</v>
      </c>
      <c r="B42" s="23" t="s">
        <v>86</v>
      </c>
      <c r="C42" s="494" t="s">
        <v>87</v>
      </c>
      <c r="D42" s="495"/>
      <c r="E42" s="492"/>
      <c r="F42" s="1" t="s">
        <v>67</v>
      </c>
      <c r="G42" s="29">
        <f>IF(A42="",7,A42)</f>
        <v>7.9</v>
      </c>
      <c r="J42" s="51">
        <f>G42</f>
        <v>7.9</v>
      </c>
      <c r="K42" s="54">
        <f t="shared" si="69"/>
        <v>7.9</v>
      </c>
      <c r="L42" s="54">
        <f t="shared" si="40"/>
        <v>7.9</v>
      </c>
      <c r="M42" s="54">
        <f t="shared" si="40"/>
        <v>7.9</v>
      </c>
      <c r="N42" s="54">
        <f t="shared" si="40"/>
        <v>7.9</v>
      </c>
      <c r="O42" s="54">
        <f t="shared" si="41"/>
        <v>7.9</v>
      </c>
      <c r="P42" s="54">
        <f t="shared" si="41"/>
        <v>7.9</v>
      </c>
      <c r="Q42" s="54">
        <f t="shared" si="41"/>
        <v>7.9</v>
      </c>
      <c r="R42" s="54">
        <f t="shared" si="42"/>
        <v>7.9</v>
      </c>
      <c r="S42" s="54">
        <f t="shared" si="42"/>
        <v>7.9</v>
      </c>
      <c r="T42" s="54">
        <f t="shared" si="42"/>
        <v>7.9</v>
      </c>
      <c r="U42" s="51">
        <f t="shared" si="70"/>
        <v>7.9</v>
      </c>
      <c r="V42" s="54">
        <f t="shared" si="71"/>
        <v>7.9</v>
      </c>
      <c r="W42" s="54">
        <f t="shared" si="71"/>
        <v>7.9</v>
      </c>
      <c r="X42" s="54">
        <f t="shared" si="71"/>
        <v>7.9</v>
      </c>
      <c r="Y42" s="54">
        <f t="shared" si="71"/>
        <v>7.9</v>
      </c>
      <c r="Z42" s="54">
        <f t="shared" si="71"/>
        <v>7.9</v>
      </c>
      <c r="AA42" s="54">
        <f t="shared" si="71"/>
        <v>7.9</v>
      </c>
      <c r="AB42" s="54">
        <f t="shared" si="71"/>
        <v>7.9</v>
      </c>
      <c r="AC42" s="54">
        <f t="shared" si="71"/>
        <v>7.9</v>
      </c>
      <c r="AD42" s="54">
        <f t="shared" si="71"/>
        <v>7.9</v>
      </c>
      <c r="AE42" s="54">
        <f t="shared" si="71"/>
        <v>7.9</v>
      </c>
      <c r="AF42" s="54">
        <f t="shared" si="71"/>
        <v>7.9</v>
      </c>
      <c r="AG42" s="54">
        <f t="shared" si="71"/>
        <v>7.9</v>
      </c>
      <c r="AH42" s="54">
        <f t="shared" si="44"/>
        <v>7.9</v>
      </c>
      <c r="AI42" s="54">
        <f t="shared" si="44"/>
        <v>7.9</v>
      </c>
      <c r="AJ42" s="54">
        <f t="shared" si="44"/>
        <v>7.9</v>
      </c>
      <c r="AK42" s="54">
        <f t="shared" si="45"/>
        <v>7.9</v>
      </c>
      <c r="AL42" s="54">
        <f t="shared" si="45"/>
        <v>7.9</v>
      </c>
      <c r="AM42" s="54">
        <f t="shared" si="45"/>
        <v>7.9</v>
      </c>
      <c r="AN42" s="54">
        <f t="shared" si="46"/>
        <v>7.9</v>
      </c>
      <c r="AO42" s="54">
        <f t="shared" si="46"/>
        <v>7.9</v>
      </c>
      <c r="AP42" s="54">
        <f t="shared" si="46"/>
        <v>7.9</v>
      </c>
      <c r="AQ42" s="54">
        <f t="shared" si="46"/>
        <v>7.9</v>
      </c>
      <c r="AR42" s="54">
        <f t="shared" si="46"/>
        <v>7.9</v>
      </c>
      <c r="AS42" s="54">
        <f t="shared" si="46"/>
        <v>7.9</v>
      </c>
      <c r="AT42" s="54">
        <f t="shared" si="46"/>
        <v>7.9</v>
      </c>
      <c r="AU42" s="54">
        <f t="shared" si="46"/>
        <v>7.9</v>
      </c>
      <c r="AV42" s="54">
        <f t="shared" si="46"/>
        <v>7.9</v>
      </c>
      <c r="AW42" s="54">
        <f t="shared" si="46"/>
        <v>7.9</v>
      </c>
      <c r="AX42" s="54">
        <f t="shared" si="46"/>
        <v>7.9</v>
      </c>
      <c r="AY42" s="54">
        <f t="shared" si="46"/>
        <v>7.9</v>
      </c>
      <c r="AZ42" s="54">
        <f t="shared" si="46"/>
        <v>7.9</v>
      </c>
      <c r="BA42" s="54">
        <f t="shared" si="46"/>
        <v>7.9</v>
      </c>
      <c r="BB42" s="54">
        <f t="shared" si="46"/>
        <v>7.9</v>
      </c>
      <c r="BC42" s="54">
        <f t="shared" si="46"/>
        <v>7.9</v>
      </c>
      <c r="BD42" s="54">
        <f t="shared" si="47"/>
        <v>7.9</v>
      </c>
      <c r="BE42" s="54">
        <f t="shared" si="47"/>
        <v>7.9</v>
      </c>
      <c r="BF42" s="54">
        <f t="shared" si="47"/>
        <v>7.9</v>
      </c>
      <c r="BG42" s="54">
        <f t="shared" si="48"/>
        <v>7.9</v>
      </c>
      <c r="BH42" s="54">
        <f t="shared" si="48"/>
        <v>7.9</v>
      </c>
      <c r="BI42" s="54">
        <f t="shared" si="49"/>
        <v>7.9</v>
      </c>
      <c r="BJ42" s="54">
        <f t="shared" si="49"/>
        <v>7.9</v>
      </c>
      <c r="BK42" s="54">
        <f t="shared" si="50"/>
        <v>7.9</v>
      </c>
      <c r="BL42" s="54">
        <f t="shared" si="51"/>
        <v>7.9</v>
      </c>
      <c r="BM42" s="54">
        <f t="shared" si="51"/>
        <v>7.9</v>
      </c>
      <c r="BN42" s="54">
        <f t="shared" si="51"/>
        <v>7.9</v>
      </c>
      <c r="BO42" s="54">
        <f t="shared" si="51"/>
        <v>7.9</v>
      </c>
      <c r="BP42" s="54">
        <f t="shared" si="52"/>
        <v>7.9</v>
      </c>
      <c r="BQ42" s="54">
        <f t="shared" si="53"/>
        <v>7.9</v>
      </c>
      <c r="BR42" s="54">
        <f t="shared" si="53"/>
        <v>7.9</v>
      </c>
      <c r="BS42" s="54">
        <f t="shared" si="53"/>
        <v>7.9</v>
      </c>
      <c r="BT42" s="54">
        <f t="shared" si="53"/>
        <v>7.9</v>
      </c>
      <c r="BU42" s="54">
        <f t="shared" si="54"/>
        <v>7.9</v>
      </c>
      <c r="BV42" s="54">
        <f t="shared" si="55"/>
        <v>7.9</v>
      </c>
      <c r="BW42" s="54">
        <f t="shared" si="56"/>
        <v>7.9</v>
      </c>
      <c r="BX42" s="54">
        <f t="shared" si="56"/>
        <v>7.9</v>
      </c>
      <c r="BY42" s="54">
        <f t="shared" si="57"/>
        <v>7.9</v>
      </c>
      <c r="BZ42" s="54">
        <f t="shared" si="57"/>
        <v>7.9</v>
      </c>
      <c r="CA42" s="54">
        <f t="shared" si="57"/>
        <v>7.9</v>
      </c>
      <c r="CB42" s="54">
        <f t="shared" si="57"/>
        <v>7.9</v>
      </c>
      <c r="CC42" s="54">
        <f t="shared" si="58"/>
        <v>7.9</v>
      </c>
      <c r="CD42" s="54">
        <f t="shared" si="58"/>
        <v>7.9</v>
      </c>
      <c r="CE42" s="54">
        <f t="shared" si="59"/>
        <v>7.9</v>
      </c>
      <c r="CF42" s="54">
        <f t="shared" si="60"/>
        <v>7.9</v>
      </c>
      <c r="CG42" s="54">
        <f t="shared" si="61"/>
        <v>7.9</v>
      </c>
      <c r="CH42" s="54">
        <f t="shared" si="62"/>
        <v>7.9</v>
      </c>
      <c r="CI42" s="54">
        <f t="shared" si="62"/>
        <v>7.9</v>
      </c>
      <c r="CJ42" s="54">
        <f t="shared" si="62"/>
        <v>7.9</v>
      </c>
      <c r="CK42" s="54">
        <f t="shared" si="62"/>
        <v>7.9</v>
      </c>
      <c r="CL42" s="54">
        <f t="shared" si="62"/>
        <v>7.9</v>
      </c>
      <c r="CM42" s="54">
        <f t="shared" si="62"/>
        <v>7.9</v>
      </c>
      <c r="CN42" s="54">
        <f t="shared" si="62"/>
        <v>7.9</v>
      </c>
      <c r="CO42" s="54">
        <f t="shared" si="62"/>
        <v>7.9</v>
      </c>
      <c r="CP42" s="54">
        <f t="shared" si="62"/>
        <v>7.9</v>
      </c>
      <c r="CQ42" s="54">
        <f t="shared" si="62"/>
        <v>7.9</v>
      </c>
      <c r="CR42" s="54">
        <f t="shared" si="63"/>
        <v>7.9</v>
      </c>
      <c r="CS42" s="54">
        <f t="shared" si="63"/>
        <v>7.9</v>
      </c>
      <c r="CT42" s="54">
        <f t="shared" si="64"/>
        <v>7.9</v>
      </c>
      <c r="CU42" s="54">
        <f t="shared" si="64"/>
        <v>7.9</v>
      </c>
      <c r="CV42" s="54">
        <f t="shared" si="65"/>
        <v>7.9</v>
      </c>
      <c r="CW42" s="54">
        <f t="shared" si="65"/>
        <v>7.9</v>
      </c>
      <c r="CX42" s="54">
        <f t="shared" si="66"/>
        <v>7.9</v>
      </c>
      <c r="CY42" s="54">
        <f t="shared" si="66"/>
        <v>7.9</v>
      </c>
      <c r="CZ42" s="54">
        <f t="shared" si="66"/>
        <v>7.9</v>
      </c>
      <c r="DA42" s="54">
        <f t="shared" si="66"/>
        <v>7.9</v>
      </c>
      <c r="DB42" s="54">
        <f t="shared" si="66"/>
        <v>7.9</v>
      </c>
      <c r="DC42" s="54">
        <f t="shared" si="67"/>
        <v>7.9</v>
      </c>
      <c r="DD42" s="54">
        <f t="shared" si="67"/>
        <v>7.9</v>
      </c>
      <c r="DE42" s="54">
        <f t="shared" si="68"/>
        <v>7.9</v>
      </c>
      <c r="DF42" s="54">
        <f t="shared" si="73"/>
        <v>7.9</v>
      </c>
      <c r="DG42" s="54">
        <f t="shared" si="74"/>
        <v>7.9</v>
      </c>
      <c r="DH42" s="54">
        <f t="shared" si="74"/>
        <v>7.9</v>
      </c>
      <c r="DI42" s="54">
        <f t="shared" si="74"/>
        <v>7.9</v>
      </c>
      <c r="DJ42" s="54">
        <f t="shared" si="74"/>
        <v>7.9</v>
      </c>
      <c r="DK42" s="54">
        <f t="shared" si="74"/>
        <v>7.9</v>
      </c>
      <c r="DL42" s="54">
        <f t="shared" si="74"/>
        <v>7.9</v>
      </c>
      <c r="DM42" s="54">
        <f t="shared" si="74"/>
        <v>7.9</v>
      </c>
      <c r="DN42" s="54">
        <f t="shared" si="74"/>
        <v>7.9</v>
      </c>
      <c r="DO42" s="54">
        <f t="shared" si="75"/>
        <v>7.9</v>
      </c>
      <c r="DP42" s="54">
        <f t="shared" si="32"/>
        <v>7.9</v>
      </c>
      <c r="DQ42" s="54">
        <f t="shared" si="32"/>
        <v>7.9</v>
      </c>
      <c r="DR42" s="54">
        <f t="shared" si="32"/>
        <v>7.9</v>
      </c>
      <c r="DS42" s="54">
        <f t="shared" si="32"/>
        <v>7.9</v>
      </c>
      <c r="DT42" s="54">
        <f t="shared" si="32"/>
        <v>7.9</v>
      </c>
      <c r="DU42" s="54">
        <f t="shared" si="32"/>
        <v>7.9</v>
      </c>
      <c r="DV42" s="54">
        <f t="shared" si="32"/>
        <v>7.9</v>
      </c>
      <c r="DW42" s="54">
        <f t="shared" si="32"/>
        <v>7.9</v>
      </c>
    </row>
    <row r="43" spans="1:127" ht="14" x14ac:dyDescent="0.3">
      <c r="A43" s="30">
        <f>入力シート_トリクロロエチレン!Q21</f>
        <v>0.4</v>
      </c>
      <c r="B43" s="31" t="s">
        <v>138</v>
      </c>
      <c r="C43" s="496" t="s">
        <v>126</v>
      </c>
      <c r="D43" s="496"/>
      <c r="E43" s="496"/>
      <c r="F43" s="292" t="s">
        <v>140</v>
      </c>
      <c r="G43" s="25">
        <f>IF(A43="",0.2,A43)</f>
        <v>0.4</v>
      </c>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36"/>
      <c r="BR43" s="36"/>
      <c r="BS43" s="36"/>
      <c r="BT43" s="36"/>
      <c r="BU43" s="36"/>
      <c r="BV43" s="36"/>
      <c r="BW43" s="36"/>
      <c r="BX43" s="36"/>
      <c r="BY43" s="36"/>
      <c r="BZ43" s="36"/>
      <c r="CA43" s="36"/>
      <c r="CB43" s="36"/>
      <c r="CC43" s="36"/>
      <c r="CD43" s="36"/>
      <c r="CE43" s="36"/>
      <c r="CF43" s="36"/>
      <c r="CG43" s="36"/>
      <c r="CH43" s="36"/>
      <c r="CI43" s="36"/>
      <c r="CJ43" s="36"/>
      <c r="CK43" s="36"/>
      <c r="CL43" s="36"/>
      <c r="CM43" s="36"/>
      <c r="CN43" s="36"/>
      <c r="CO43" s="36"/>
      <c r="CP43" s="36"/>
      <c r="CQ43" s="36"/>
      <c r="CR43" s="36"/>
      <c r="CS43" s="36"/>
      <c r="CT43" s="36"/>
      <c r="CU43" s="36"/>
      <c r="CV43" s="36"/>
      <c r="CW43" s="36"/>
      <c r="CX43" s="36"/>
      <c r="CY43" s="36"/>
      <c r="CZ43" s="36"/>
      <c r="DA43" s="36"/>
      <c r="DB43" s="36"/>
      <c r="DC43" s="36"/>
      <c r="DD43" s="36"/>
      <c r="DE43" s="36"/>
      <c r="DF43" s="36"/>
      <c r="DG43" s="36"/>
      <c r="DH43" s="36"/>
      <c r="DI43" s="36"/>
      <c r="DJ43" s="36"/>
      <c r="DK43" s="36"/>
      <c r="DL43" s="36"/>
      <c r="DM43" s="36"/>
      <c r="DN43" s="36"/>
      <c r="DO43" s="36"/>
      <c r="DP43" s="36"/>
      <c r="DQ43" s="36"/>
      <c r="DR43" s="36"/>
      <c r="DS43" s="36"/>
      <c r="DT43" s="36"/>
      <c r="DU43" s="36"/>
      <c r="DV43" s="36"/>
      <c r="DW43" s="36"/>
    </row>
    <row r="44" spans="1:127" ht="14" x14ac:dyDescent="0.3">
      <c r="A44" s="16">
        <f>入力シート_トリクロロエチレン!Q10</f>
        <v>6.8000000000000005E-2</v>
      </c>
      <c r="B44" s="32" t="s">
        <v>88</v>
      </c>
      <c r="C44" s="493" t="s">
        <v>89</v>
      </c>
      <c r="D44" s="493"/>
      <c r="E44" s="493"/>
      <c r="F44" s="291" t="s">
        <v>90</v>
      </c>
      <c r="G44" s="33">
        <f>IF(A44="",IF(G45*G46&gt;0,G45*G46,G43),A44)</f>
        <v>6.8000000000000005E-2</v>
      </c>
      <c r="J44" s="51">
        <f t="shared" ref="J44:J51" si="76">G44</f>
        <v>6.8000000000000005E-2</v>
      </c>
      <c r="K44" s="51">
        <f t="shared" ref="K44:N52" si="77">+J44</f>
        <v>6.8000000000000005E-2</v>
      </c>
      <c r="L44" s="51">
        <f t="shared" si="77"/>
        <v>6.8000000000000005E-2</v>
      </c>
      <c r="M44" s="51">
        <f t="shared" si="77"/>
        <v>6.8000000000000005E-2</v>
      </c>
      <c r="N44" s="51">
        <f t="shared" si="77"/>
        <v>6.8000000000000005E-2</v>
      </c>
      <c r="O44" s="51">
        <f t="shared" ref="O44:Q52" si="78">+J44</f>
        <v>6.8000000000000005E-2</v>
      </c>
      <c r="P44" s="51">
        <f t="shared" si="78"/>
        <v>6.8000000000000005E-2</v>
      </c>
      <c r="Q44" s="51">
        <f t="shared" si="78"/>
        <v>6.8000000000000005E-2</v>
      </c>
      <c r="R44" s="51">
        <f t="shared" ref="R44:T52" si="79">+L44</f>
        <v>6.8000000000000005E-2</v>
      </c>
      <c r="S44" s="51">
        <f t="shared" si="79"/>
        <v>6.8000000000000005E-2</v>
      </c>
      <c r="T44" s="51">
        <f t="shared" si="79"/>
        <v>6.8000000000000005E-2</v>
      </c>
      <c r="U44" s="51">
        <f t="shared" si="70"/>
        <v>6.8000000000000005E-2</v>
      </c>
      <c r="V44" s="51">
        <f>+U44</f>
        <v>6.8000000000000005E-2</v>
      </c>
      <c r="W44" s="51">
        <f t="shared" ref="W44:AG44" si="80">+V44</f>
        <v>6.8000000000000005E-2</v>
      </c>
      <c r="X44" s="51">
        <f t="shared" si="80"/>
        <v>6.8000000000000005E-2</v>
      </c>
      <c r="Y44" s="51">
        <f t="shared" si="80"/>
        <v>6.8000000000000005E-2</v>
      </c>
      <c r="Z44" s="51">
        <f t="shared" si="80"/>
        <v>6.8000000000000005E-2</v>
      </c>
      <c r="AA44" s="51">
        <f t="shared" si="80"/>
        <v>6.8000000000000005E-2</v>
      </c>
      <c r="AB44" s="51">
        <f t="shared" si="80"/>
        <v>6.8000000000000005E-2</v>
      </c>
      <c r="AC44" s="51">
        <f t="shared" si="80"/>
        <v>6.8000000000000005E-2</v>
      </c>
      <c r="AD44" s="51">
        <f t="shared" si="80"/>
        <v>6.8000000000000005E-2</v>
      </c>
      <c r="AE44" s="51">
        <f t="shared" si="80"/>
        <v>6.8000000000000005E-2</v>
      </c>
      <c r="AF44" s="51">
        <f t="shared" si="80"/>
        <v>6.8000000000000005E-2</v>
      </c>
      <c r="AG44" s="51">
        <f t="shared" si="80"/>
        <v>6.8000000000000005E-2</v>
      </c>
      <c r="AH44" s="51">
        <f t="shared" ref="AH44:AJ52" si="81">+AC44</f>
        <v>6.8000000000000005E-2</v>
      </c>
      <c r="AI44" s="51">
        <f t="shared" si="81"/>
        <v>6.8000000000000005E-2</v>
      </c>
      <c r="AJ44" s="51">
        <f t="shared" si="81"/>
        <v>6.8000000000000005E-2</v>
      </c>
      <c r="AK44" s="51">
        <f t="shared" ref="AK44:AM52" si="82">+AE44</f>
        <v>6.8000000000000005E-2</v>
      </c>
      <c r="AL44" s="51">
        <f t="shared" si="82"/>
        <v>6.8000000000000005E-2</v>
      </c>
      <c r="AM44" s="51">
        <f t="shared" si="82"/>
        <v>6.8000000000000005E-2</v>
      </c>
      <c r="AN44" s="51">
        <f t="shared" ref="AN44:BA52" si="83">+AM44</f>
        <v>6.8000000000000005E-2</v>
      </c>
      <c r="AO44" s="51">
        <f t="shared" si="83"/>
        <v>6.8000000000000005E-2</v>
      </c>
      <c r="AP44" s="51">
        <f t="shared" si="83"/>
        <v>6.8000000000000005E-2</v>
      </c>
      <c r="AQ44" s="51">
        <f t="shared" si="83"/>
        <v>6.8000000000000005E-2</v>
      </c>
      <c r="AR44" s="51">
        <f t="shared" si="83"/>
        <v>6.8000000000000005E-2</v>
      </c>
      <c r="AS44" s="51">
        <f t="shared" si="83"/>
        <v>6.8000000000000005E-2</v>
      </c>
      <c r="AT44" s="51">
        <f t="shared" si="83"/>
        <v>6.8000000000000005E-2</v>
      </c>
      <c r="AU44" s="51">
        <f t="shared" si="83"/>
        <v>6.8000000000000005E-2</v>
      </c>
      <c r="AV44" s="51">
        <f t="shared" si="83"/>
        <v>6.8000000000000005E-2</v>
      </c>
      <c r="AW44" s="51">
        <f t="shared" si="83"/>
        <v>6.8000000000000005E-2</v>
      </c>
      <c r="AX44" s="51">
        <f t="shared" si="83"/>
        <v>6.8000000000000005E-2</v>
      </c>
      <c r="AY44" s="51">
        <f t="shared" si="83"/>
        <v>6.8000000000000005E-2</v>
      </c>
      <c r="AZ44" s="51">
        <f t="shared" si="83"/>
        <v>6.8000000000000005E-2</v>
      </c>
      <c r="BA44" s="51">
        <f>+AZ44</f>
        <v>6.8000000000000005E-2</v>
      </c>
      <c r="BB44" s="51">
        <f t="shared" ref="BB44:BF52" si="84">+BA44</f>
        <v>6.8000000000000005E-2</v>
      </c>
      <c r="BC44" s="51">
        <f t="shared" si="84"/>
        <v>6.8000000000000005E-2</v>
      </c>
      <c r="BD44" s="51">
        <f t="shared" si="84"/>
        <v>6.8000000000000005E-2</v>
      </c>
      <c r="BE44" s="51">
        <f t="shared" si="84"/>
        <v>6.8000000000000005E-2</v>
      </c>
      <c r="BF44" s="51">
        <f t="shared" si="84"/>
        <v>6.8000000000000005E-2</v>
      </c>
      <c r="BG44" s="51">
        <f t="shared" ref="BG44:BH52" si="85">+BE44</f>
        <v>6.8000000000000005E-2</v>
      </c>
      <c r="BH44" s="51">
        <f t="shared" si="85"/>
        <v>6.8000000000000005E-2</v>
      </c>
      <c r="BI44" s="51">
        <f t="shared" ref="BI44:BJ52" si="86">+BH44</f>
        <v>6.8000000000000005E-2</v>
      </c>
      <c r="BJ44" s="51">
        <f t="shared" si="86"/>
        <v>6.8000000000000005E-2</v>
      </c>
      <c r="BK44" s="51">
        <f t="shared" ref="BK44:BK52" si="87">+AZ44</f>
        <v>6.8000000000000005E-2</v>
      </c>
      <c r="BL44" s="51">
        <f t="shared" ref="BL44:BO52" si="88">+BK44</f>
        <v>6.8000000000000005E-2</v>
      </c>
      <c r="BM44" s="51">
        <f t="shared" si="88"/>
        <v>6.8000000000000005E-2</v>
      </c>
      <c r="BN44" s="51">
        <f t="shared" si="88"/>
        <v>6.8000000000000005E-2</v>
      </c>
      <c r="BO44" s="51">
        <f t="shared" si="88"/>
        <v>6.8000000000000005E-2</v>
      </c>
      <c r="BP44" s="51">
        <f t="shared" ref="BP44:BP52" si="89">+BE44</f>
        <v>6.8000000000000005E-2</v>
      </c>
      <c r="BQ44" s="51">
        <f t="shared" ref="BQ44:BT52" si="90">+BP44</f>
        <v>6.8000000000000005E-2</v>
      </c>
      <c r="BR44" s="51">
        <f t="shared" si="90"/>
        <v>6.8000000000000005E-2</v>
      </c>
      <c r="BS44" s="51">
        <f t="shared" si="90"/>
        <v>6.8000000000000005E-2</v>
      </c>
      <c r="BT44" s="51">
        <f t="shared" si="90"/>
        <v>6.8000000000000005E-2</v>
      </c>
      <c r="BU44" s="51">
        <f t="shared" ref="BU44:BU52" si="91">+BJ44</f>
        <v>6.8000000000000005E-2</v>
      </c>
      <c r="BV44" s="51">
        <f t="shared" ref="BV44:BV52" si="92">+BU44</f>
        <v>6.8000000000000005E-2</v>
      </c>
      <c r="BW44" s="51">
        <f t="shared" ref="BW44:BX52" si="93">+BU44</f>
        <v>6.8000000000000005E-2</v>
      </c>
      <c r="BX44" s="51">
        <f t="shared" si="93"/>
        <v>6.8000000000000005E-2</v>
      </c>
      <c r="BY44" s="51">
        <f t="shared" ref="BY44:CB52" si="94">+BX44</f>
        <v>6.8000000000000005E-2</v>
      </c>
      <c r="BZ44" s="51">
        <f t="shared" si="94"/>
        <v>6.8000000000000005E-2</v>
      </c>
      <c r="CA44" s="51">
        <f t="shared" si="94"/>
        <v>6.8000000000000005E-2</v>
      </c>
      <c r="CB44" s="51">
        <f t="shared" si="94"/>
        <v>6.8000000000000005E-2</v>
      </c>
      <c r="CC44" s="51">
        <f t="shared" ref="CC44:CD52" si="95">+CA44</f>
        <v>6.8000000000000005E-2</v>
      </c>
      <c r="CD44" s="51">
        <f t="shared" si="95"/>
        <v>6.8000000000000005E-2</v>
      </c>
      <c r="CE44" s="51">
        <f t="shared" ref="CE44:CE52" si="96">+CD44</f>
        <v>6.8000000000000005E-2</v>
      </c>
      <c r="CF44" s="51">
        <f t="shared" ref="CF44:CF52" si="97">+BA44</f>
        <v>6.8000000000000005E-2</v>
      </c>
      <c r="CG44" s="51">
        <f t="shared" ref="CG44:CG52" si="98">+BA44</f>
        <v>6.8000000000000005E-2</v>
      </c>
      <c r="CH44" s="51">
        <f t="shared" ref="CH44:CQ52" si="99">+BA44</f>
        <v>6.8000000000000005E-2</v>
      </c>
      <c r="CI44" s="51">
        <f t="shared" si="99"/>
        <v>6.8000000000000005E-2</v>
      </c>
      <c r="CJ44" s="51">
        <f t="shared" si="99"/>
        <v>6.8000000000000005E-2</v>
      </c>
      <c r="CK44" s="51">
        <f t="shared" si="99"/>
        <v>6.8000000000000005E-2</v>
      </c>
      <c r="CL44" s="51">
        <f t="shared" si="99"/>
        <v>6.8000000000000005E-2</v>
      </c>
      <c r="CM44" s="51">
        <f t="shared" si="99"/>
        <v>6.8000000000000005E-2</v>
      </c>
      <c r="CN44" s="51">
        <f t="shared" si="99"/>
        <v>6.8000000000000005E-2</v>
      </c>
      <c r="CO44" s="51">
        <f t="shared" si="99"/>
        <v>6.8000000000000005E-2</v>
      </c>
      <c r="CP44" s="51">
        <f t="shared" si="99"/>
        <v>6.8000000000000005E-2</v>
      </c>
      <c r="CQ44" s="51">
        <f t="shared" si="99"/>
        <v>6.8000000000000005E-2</v>
      </c>
      <c r="CR44" s="51">
        <f t="shared" ref="CR44:CS52" si="100">+BU44</f>
        <v>6.8000000000000005E-2</v>
      </c>
      <c r="CS44" s="51">
        <f t="shared" si="100"/>
        <v>6.8000000000000005E-2</v>
      </c>
      <c r="CT44" s="51">
        <f t="shared" ref="CT44:CU52" si="101">+BX44</f>
        <v>6.8000000000000005E-2</v>
      </c>
      <c r="CU44" s="51">
        <f t="shared" si="101"/>
        <v>6.8000000000000005E-2</v>
      </c>
      <c r="CV44" s="51">
        <f t="shared" ref="CV44:CW52" si="102">+BU44</f>
        <v>6.8000000000000005E-2</v>
      </c>
      <c r="CW44" s="51">
        <f t="shared" si="102"/>
        <v>6.8000000000000005E-2</v>
      </c>
      <c r="CX44" s="51">
        <f t="shared" ref="CX44:DB52" si="103">+BX44</f>
        <v>6.8000000000000005E-2</v>
      </c>
      <c r="CY44" s="51">
        <f t="shared" si="103"/>
        <v>6.8000000000000005E-2</v>
      </c>
      <c r="CZ44" s="51">
        <f t="shared" si="103"/>
        <v>6.8000000000000005E-2</v>
      </c>
      <c r="DA44" s="51">
        <f t="shared" si="103"/>
        <v>6.8000000000000005E-2</v>
      </c>
      <c r="DB44" s="51">
        <f t="shared" si="103"/>
        <v>6.8000000000000005E-2</v>
      </c>
      <c r="DC44" s="51">
        <f t="shared" ref="DC44:DD52" si="104">+CD44</f>
        <v>6.8000000000000005E-2</v>
      </c>
      <c r="DD44" s="51">
        <f t="shared" si="104"/>
        <v>6.8000000000000005E-2</v>
      </c>
      <c r="DE44" s="51">
        <f t="shared" ref="DE44:DE52" si="105">+CE44</f>
        <v>6.8000000000000005E-2</v>
      </c>
      <c r="DF44" s="51">
        <f t="shared" ref="DF44:DF52" si="106">+BU44</f>
        <v>6.8000000000000005E-2</v>
      </c>
      <c r="DG44" s="51">
        <f t="shared" ref="DG44:DN52" si="107">+DF44</f>
        <v>6.8000000000000005E-2</v>
      </c>
      <c r="DH44" s="51">
        <f t="shared" si="107"/>
        <v>6.8000000000000005E-2</v>
      </c>
      <c r="DI44" s="51">
        <f t="shared" si="107"/>
        <v>6.8000000000000005E-2</v>
      </c>
      <c r="DJ44" s="51">
        <f t="shared" si="107"/>
        <v>6.8000000000000005E-2</v>
      </c>
      <c r="DK44" s="51">
        <f t="shared" si="107"/>
        <v>6.8000000000000005E-2</v>
      </c>
      <c r="DL44" s="51">
        <f t="shared" si="107"/>
        <v>6.8000000000000005E-2</v>
      </c>
      <c r="DM44" s="51">
        <f t="shared" si="107"/>
        <v>6.8000000000000005E-2</v>
      </c>
      <c r="DN44" s="51">
        <f t="shared" si="107"/>
        <v>6.8000000000000005E-2</v>
      </c>
      <c r="DO44" s="51">
        <f t="shared" ref="DO44:DO52" si="108">+DE44</f>
        <v>6.8000000000000005E-2</v>
      </c>
      <c r="DP44" s="51">
        <f t="shared" ref="DP44:DW52" si="109">+DO44</f>
        <v>6.8000000000000005E-2</v>
      </c>
      <c r="DQ44" s="51">
        <f t="shared" si="109"/>
        <v>6.8000000000000005E-2</v>
      </c>
      <c r="DR44" s="51">
        <f t="shared" si="109"/>
        <v>6.8000000000000005E-2</v>
      </c>
      <c r="DS44" s="51">
        <f t="shared" si="109"/>
        <v>6.8000000000000005E-2</v>
      </c>
      <c r="DT44" s="51">
        <f t="shared" si="109"/>
        <v>6.8000000000000005E-2</v>
      </c>
      <c r="DU44" s="51">
        <f t="shared" si="109"/>
        <v>6.8000000000000005E-2</v>
      </c>
      <c r="DV44" s="51">
        <f t="shared" si="109"/>
        <v>6.8000000000000005E-2</v>
      </c>
      <c r="DW44" s="51">
        <f t="shared" si="109"/>
        <v>6.8000000000000005E-2</v>
      </c>
    </row>
    <row r="45" spans="1:127" ht="18" x14ac:dyDescent="0.4">
      <c r="A45" s="16">
        <f>入力シート_トリクロロエチレン!Q11</f>
        <v>68</v>
      </c>
      <c r="B45" s="20" t="s">
        <v>91</v>
      </c>
      <c r="C45" s="493" t="s">
        <v>92</v>
      </c>
      <c r="D45" s="493"/>
      <c r="E45" s="493"/>
      <c r="F45" s="291" t="s">
        <v>93</v>
      </c>
      <c r="G45" s="33">
        <f>IF(A45="",154.9,A45)</f>
        <v>68</v>
      </c>
      <c r="J45" s="51">
        <f t="shared" si="76"/>
        <v>68</v>
      </c>
      <c r="K45" s="51">
        <f t="shared" si="77"/>
        <v>68</v>
      </c>
      <c r="L45" s="51">
        <f t="shared" si="77"/>
        <v>68</v>
      </c>
      <c r="M45" s="51">
        <f t="shared" si="77"/>
        <v>68</v>
      </c>
      <c r="N45" s="51">
        <f t="shared" si="77"/>
        <v>68</v>
      </c>
      <c r="O45" s="51">
        <f t="shared" si="78"/>
        <v>68</v>
      </c>
      <c r="P45" s="51">
        <f t="shared" si="78"/>
        <v>68</v>
      </c>
      <c r="Q45" s="51">
        <f t="shared" si="78"/>
        <v>68</v>
      </c>
      <c r="R45" s="51">
        <f t="shared" si="79"/>
        <v>68</v>
      </c>
      <c r="S45" s="51">
        <f t="shared" si="79"/>
        <v>68</v>
      </c>
      <c r="T45" s="51">
        <f t="shared" si="79"/>
        <v>68</v>
      </c>
      <c r="U45" s="51">
        <f t="shared" si="70"/>
        <v>68</v>
      </c>
      <c r="V45" s="51">
        <f t="shared" ref="V45:AG52" si="110">+U45</f>
        <v>68</v>
      </c>
      <c r="W45" s="51">
        <f t="shared" si="110"/>
        <v>68</v>
      </c>
      <c r="X45" s="51">
        <f t="shared" si="110"/>
        <v>68</v>
      </c>
      <c r="Y45" s="51">
        <f t="shared" si="110"/>
        <v>68</v>
      </c>
      <c r="Z45" s="51">
        <f t="shared" si="110"/>
        <v>68</v>
      </c>
      <c r="AA45" s="51">
        <f t="shared" si="110"/>
        <v>68</v>
      </c>
      <c r="AB45" s="51">
        <f t="shared" si="110"/>
        <v>68</v>
      </c>
      <c r="AC45" s="51">
        <f t="shared" si="110"/>
        <v>68</v>
      </c>
      <c r="AD45" s="51">
        <f t="shared" si="110"/>
        <v>68</v>
      </c>
      <c r="AE45" s="51">
        <f t="shared" si="110"/>
        <v>68</v>
      </c>
      <c r="AF45" s="51">
        <f t="shared" si="110"/>
        <v>68</v>
      </c>
      <c r="AG45" s="51">
        <f t="shared" si="110"/>
        <v>68</v>
      </c>
      <c r="AH45" s="51">
        <f t="shared" si="81"/>
        <v>68</v>
      </c>
      <c r="AI45" s="51">
        <f t="shared" si="81"/>
        <v>68</v>
      </c>
      <c r="AJ45" s="51">
        <f t="shared" si="81"/>
        <v>68</v>
      </c>
      <c r="AK45" s="51">
        <f t="shared" si="82"/>
        <v>68</v>
      </c>
      <c r="AL45" s="51">
        <f t="shared" si="82"/>
        <v>68</v>
      </c>
      <c r="AM45" s="51">
        <f t="shared" si="82"/>
        <v>68</v>
      </c>
      <c r="AN45" s="51">
        <f t="shared" si="83"/>
        <v>68</v>
      </c>
      <c r="AO45" s="51">
        <f t="shared" si="83"/>
        <v>68</v>
      </c>
      <c r="AP45" s="51">
        <f t="shared" si="83"/>
        <v>68</v>
      </c>
      <c r="AQ45" s="51">
        <f t="shared" si="83"/>
        <v>68</v>
      </c>
      <c r="AR45" s="51">
        <f t="shared" si="83"/>
        <v>68</v>
      </c>
      <c r="AS45" s="51">
        <f t="shared" si="83"/>
        <v>68</v>
      </c>
      <c r="AT45" s="51">
        <f t="shared" si="83"/>
        <v>68</v>
      </c>
      <c r="AU45" s="51">
        <f t="shared" si="83"/>
        <v>68</v>
      </c>
      <c r="AV45" s="51">
        <f t="shared" si="83"/>
        <v>68</v>
      </c>
      <c r="AW45" s="51">
        <f t="shared" si="83"/>
        <v>68</v>
      </c>
      <c r="AX45" s="51">
        <f t="shared" si="83"/>
        <v>68</v>
      </c>
      <c r="AY45" s="51">
        <f t="shared" si="83"/>
        <v>68</v>
      </c>
      <c r="AZ45" s="51">
        <f t="shared" si="83"/>
        <v>68</v>
      </c>
      <c r="BA45" s="51">
        <f>+AZ45</f>
        <v>68</v>
      </c>
      <c r="BB45" s="51">
        <f t="shared" si="84"/>
        <v>68</v>
      </c>
      <c r="BC45" s="51">
        <f t="shared" si="84"/>
        <v>68</v>
      </c>
      <c r="BD45" s="51">
        <f t="shared" si="84"/>
        <v>68</v>
      </c>
      <c r="BE45" s="51">
        <f t="shared" si="84"/>
        <v>68</v>
      </c>
      <c r="BF45" s="51">
        <f t="shared" si="84"/>
        <v>68</v>
      </c>
      <c r="BG45" s="51">
        <f t="shared" si="85"/>
        <v>68</v>
      </c>
      <c r="BH45" s="51">
        <f t="shared" si="85"/>
        <v>68</v>
      </c>
      <c r="BI45" s="51">
        <f t="shared" si="86"/>
        <v>68</v>
      </c>
      <c r="BJ45" s="51">
        <f t="shared" si="86"/>
        <v>68</v>
      </c>
      <c r="BK45" s="51">
        <f t="shared" si="87"/>
        <v>68</v>
      </c>
      <c r="BL45" s="51">
        <f t="shared" si="88"/>
        <v>68</v>
      </c>
      <c r="BM45" s="51">
        <f t="shared" si="88"/>
        <v>68</v>
      </c>
      <c r="BN45" s="51">
        <f t="shared" si="88"/>
        <v>68</v>
      </c>
      <c r="BO45" s="51">
        <f t="shared" si="88"/>
        <v>68</v>
      </c>
      <c r="BP45" s="51">
        <f t="shared" si="89"/>
        <v>68</v>
      </c>
      <c r="BQ45" s="51">
        <f t="shared" si="90"/>
        <v>68</v>
      </c>
      <c r="BR45" s="51">
        <f t="shared" si="90"/>
        <v>68</v>
      </c>
      <c r="BS45" s="51">
        <f t="shared" si="90"/>
        <v>68</v>
      </c>
      <c r="BT45" s="51">
        <f t="shared" si="90"/>
        <v>68</v>
      </c>
      <c r="BU45" s="51">
        <f t="shared" si="91"/>
        <v>68</v>
      </c>
      <c r="BV45" s="51">
        <f t="shared" si="92"/>
        <v>68</v>
      </c>
      <c r="BW45" s="51">
        <f t="shared" si="93"/>
        <v>68</v>
      </c>
      <c r="BX45" s="51">
        <f t="shared" si="93"/>
        <v>68</v>
      </c>
      <c r="BY45" s="51">
        <f t="shared" si="94"/>
        <v>68</v>
      </c>
      <c r="BZ45" s="51">
        <f t="shared" si="94"/>
        <v>68</v>
      </c>
      <c r="CA45" s="51">
        <f t="shared" si="94"/>
        <v>68</v>
      </c>
      <c r="CB45" s="51">
        <f t="shared" si="94"/>
        <v>68</v>
      </c>
      <c r="CC45" s="51">
        <f t="shared" si="95"/>
        <v>68</v>
      </c>
      <c r="CD45" s="51">
        <f t="shared" si="95"/>
        <v>68</v>
      </c>
      <c r="CE45" s="51">
        <f t="shared" si="96"/>
        <v>68</v>
      </c>
      <c r="CF45" s="51">
        <f t="shared" si="97"/>
        <v>68</v>
      </c>
      <c r="CG45" s="51">
        <f t="shared" si="98"/>
        <v>68</v>
      </c>
      <c r="CH45" s="51">
        <f t="shared" si="99"/>
        <v>68</v>
      </c>
      <c r="CI45" s="51">
        <f t="shared" si="99"/>
        <v>68</v>
      </c>
      <c r="CJ45" s="51">
        <f t="shared" si="99"/>
        <v>68</v>
      </c>
      <c r="CK45" s="51">
        <f t="shared" si="99"/>
        <v>68</v>
      </c>
      <c r="CL45" s="51">
        <f t="shared" si="99"/>
        <v>68</v>
      </c>
      <c r="CM45" s="51">
        <f t="shared" si="99"/>
        <v>68</v>
      </c>
      <c r="CN45" s="51">
        <f t="shared" si="99"/>
        <v>68</v>
      </c>
      <c r="CO45" s="51">
        <f t="shared" si="99"/>
        <v>68</v>
      </c>
      <c r="CP45" s="51">
        <f t="shared" si="99"/>
        <v>68</v>
      </c>
      <c r="CQ45" s="51">
        <f t="shared" si="99"/>
        <v>68</v>
      </c>
      <c r="CR45" s="51">
        <f t="shared" si="100"/>
        <v>68</v>
      </c>
      <c r="CS45" s="51">
        <f t="shared" si="100"/>
        <v>68</v>
      </c>
      <c r="CT45" s="51">
        <f t="shared" si="101"/>
        <v>68</v>
      </c>
      <c r="CU45" s="51">
        <f t="shared" si="101"/>
        <v>68</v>
      </c>
      <c r="CV45" s="51">
        <f t="shared" si="102"/>
        <v>68</v>
      </c>
      <c r="CW45" s="51">
        <f t="shared" si="102"/>
        <v>68</v>
      </c>
      <c r="CX45" s="51">
        <f t="shared" si="103"/>
        <v>68</v>
      </c>
      <c r="CY45" s="51">
        <f t="shared" si="103"/>
        <v>68</v>
      </c>
      <c r="CZ45" s="51">
        <f t="shared" si="103"/>
        <v>68</v>
      </c>
      <c r="DA45" s="51">
        <f t="shared" si="103"/>
        <v>68</v>
      </c>
      <c r="DB45" s="51">
        <f t="shared" si="103"/>
        <v>68</v>
      </c>
      <c r="DC45" s="51">
        <f t="shared" si="104"/>
        <v>68</v>
      </c>
      <c r="DD45" s="51">
        <f t="shared" si="104"/>
        <v>68</v>
      </c>
      <c r="DE45" s="51">
        <f t="shared" si="105"/>
        <v>68</v>
      </c>
      <c r="DF45" s="51">
        <f t="shared" si="106"/>
        <v>68</v>
      </c>
      <c r="DG45" s="51">
        <f t="shared" si="107"/>
        <v>68</v>
      </c>
      <c r="DH45" s="51">
        <f t="shared" si="107"/>
        <v>68</v>
      </c>
      <c r="DI45" s="51">
        <f t="shared" si="107"/>
        <v>68</v>
      </c>
      <c r="DJ45" s="51">
        <f t="shared" si="107"/>
        <v>68</v>
      </c>
      <c r="DK45" s="51">
        <f t="shared" si="107"/>
        <v>68</v>
      </c>
      <c r="DL45" s="51">
        <f t="shared" si="107"/>
        <v>68</v>
      </c>
      <c r="DM45" s="51">
        <f t="shared" si="107"/>
        <v>68</v>
      </c>
      <c r="DN45" s="51">
        <f t="shared" si="107"/>
        <v>68</v>
      </c>
      <c r="DO45" s="51">
        <f t="shared" si="108"/>
        <v>68</v>
      </c>
      <c r="DP45" s="51">
        <f t="shared" si="109"/>
        <v>68</v>
      </c>
      <c r="DQ45" s="51">
        <f t="shared" si="109"/>
        <v>68</v>
      </c>
      <c r="DR45" s="51">
        <f t="shared" si="109"/>
        <v>68</v>
      </c>
      <c r="DS45" s="51">
        <f t="shared" si="109"/>
        <v>68</v>
      </c>
      <c r="DT45" s="51">
        <f t="shared" si="109"/>
        <v>68</v>
      </c>
      <c r="DU45" s="51">
        <f t="shared" si="109"/>
        <v>68</v>
      </c>
      <c r="DV45" s="51">
        <f t="shared" si="109"/>
        <v>68</v>
      </c>
      <c r="DW45" s="51">
        <f t="shared" si="109"/>
        <v>68</v>
      </c>
    </row>
    <row r="46" spans="1:127" ht="18" x14ac:dyDescent="0.4">
      <c r="A46" s="16"/>
      <c r="B46" s="20" t="s">
        <v>94</v>
      </c>
      <c r="C46" s="493" t="s">
        <v>95</v>
      </c>
      <c r="D46" s="493"/>
      <c r="E46" s="493"/>
      <c r="F46" s="291" t="s">
        <v>96</v>
      </c>
      <c r="G46" s="33">
        <f>IF(A46="",0.001,A46)</f>
        <v>1E-3</v>
      </c>
      <c r="J46" s="51">
        <f t="shared" si="76"/>
        <v>1E-3</v>
      </c>
      <c r="K46" s="51">
        <f t="shared" si="77"/>
        <v>1E-3</v>
      </c>
      <c r="L46" s="51">
        <f t="shared" si="77"/>
        <v>1E-3</v>
      </c>
      <c r="M46" s="51">
        <f t="shared" si="77"/>
        <v>1E-3</v>
      </c>
      <c r="N46" s="51">
        <f t="shared" si="77"/>
        <v>1E-3</v>
      </c>
      <c r="O46" s="51">
        <f t="shared" si="78"/>
        <v>1E-3</v>
      </c>
      <c r="P46" s="51">
        <f t="shared" si="78"/>
        <v>1E-3</v>
      </c>
      <c r="Q46" s="51">
        <f t="shared" si="78"/>
        <v>1E-3</v>
      </c>
      <c r="R46" s="51">
        <f t="shared" si="79"/>
        <v>1E-3</v>
      </c>
      <c r="S46" s="51">
        <f t="shared" si="79"/>
        <v>1E-3</v>
      </c>
      <c r="T46" s="51">
        <f t="shared" si="79"/>
        <v>1E-3</v>
      </c>
      <c r="U46" s="51">
        <f t="shared" si="70"/>
        <v>1E-3</v>
      </c>
      <c r="V46" s="51">
        <f t="shared" si="110"/>
        <v>1E-3</v>
      </c>
      <c r="W46" s="51">
        <f t="shared" si="110"/>
        <v>1E-3</v>
      </c>
      <c r="X46" s="51">
        <f t="shared" si="110"/>
        <v>1E-3</v>
      </c>
      <c r="Y46" s="51">
        <f t="shared" si="110"/>
        <v>1E-3</v>
      </c>
      <c r="Z46" s="51">
        <f t="shared" si="110"/>
        <v>1E-3</v>
      </c>
      <c r="AA46" s="51">
        <f t="shared" si="110"/>
        <v>1E-3</v>
      </c>
      <c r="AB46" s="51">
        <f t="shared" si="110"/>
        <v>1E-3</v>
      </c>
      <c r="AC46" s="51">
        <f t="shared" si="110"/>
        <v>1E-3</v>
      </c>
      <c r="AD46" s="51">
        <f t="shared" si="110"/>
        <v>1E-3</v>
      </c>
      <c r="AE46" s="51">
        <f t="shared" si="110"/>
        <v>1E-3</v>
      </c>
      <c r="AF46" s="51">
        <f t="shared" si="110"/>
        <v>1E-3</v>
      </c>
      <c r="AG46" s="51">
        <f t="shared" si="110"/>
        <v>1E-3</v>
      </c>
      <c r="AH46" s="51">
        <f t="shared" si="81"/>
        <v>1E-3</v>
      </c>
      <c r="AI46" s="51">
        <f t="shared" si="81"/>
        <v>1E-3</v>
      </c>
      <c r="AJ46" s="51">
        <f t="shared" si="81"/>
        <v>1E-3</v>
      </c>
      <c r="AK46" s="51">
        <f t="shared" si="82"/>
        <v>1E-3</v>
      </c>
      <c r="AL46" s="51">
        <f t="shared" si="82"/>
        <v>1E-3</v>
      </c>
      <c r="AM46" s="51">
        <f t="shared" si="82"/>
        <v>1E-3</v>
      </c>
      <c r="AN46" s="51">
        <f t="shared" si="83"/>
        <v>1E-3</v>
      </c>
      <c r="AO46" s="51">
        <f t="shared" si="83"/>
        <v>1E-3</v>
      </c>
      <c r="AP46" s="51">
        <f t="shared" si="83"/>
        <v>1E-3</v>
      </c>
      <c r="AQ46" s="51">
        <f t="shared" si="83"/>
        <v>1E-3</v>
      </c>
      <c r="AR46" s="51">
        <f t="shared" si="83"/>
        <v>1E-3</v>
      </c>
      <c r="AS46" s="51">
        <f t="shared" si="83"/>
        <v>1E-3</v>
      </c>
      <c r="AT46" s="51">
        <f t="shared" si="83"/>
        <v>1E-3</v>
      </c>
      <c r="AU46" s="51">
        <f t="shared" si="83"/>
        <v>1E-3</v>
      </c>
      <c r="AV46" s="51">
        <f t="shared" si="83"/>
        <v>1E-3</v>
      </c>
      <c r="AW46" s="51">
        <f t="shared" si="83"/>
        <v>1E-3</v>
      </c>
      <c r="AX46" s="51">
        <f t="shared" si="83"/>
        <v>1E-3</v>
      </c>
      <c r="AY46" s="51">
        <f t="shared" si="83"/>
        <v>1E-3</v>
      </c>
      <c r="AZ46" s="51">
        <f t="shared" si="83"/>
        <v>1E-3</v>
      </c>
      <c r="BA46" s="51">
        <f t="shared" si="83"/>
        <v>1E-3</v>
      </c>
      <c r="BB46" s="51">
        <f t="shared" si="84"/>
        <v>1E-3</v>
      </c>
      <c r="BC46" s="51">
        <f t="shared" si="84"/>
        <v>1E-3</v>
      </c>
      <c r="BD46" s="51">
        <f t="shared" si="84"/>
        <v>1E-3</v>
      </c>
      <c r="BE46" s="51">
        <f t="shared" si="84"/>
        <v>1E-3</v>
      </c>
      <c r="BF46" s="51">
        <f t="shared" si="84"/>
        <v>1E-3</v>
      </c>
      <c r="BG46" s="51">
        <f t="shared" si="85"/>
        <v>1E-3</v>
      </c>
      <c r="BH46" s="51">
        <f t="shared" si="85"/>
        <v>1E-3</v>
      </c>
      <c r="BI46" s="51">
        <f t="shared" si="86"/>
        <v>1E-3</v>
      </c>
      <c r="BJ46" s="51">
        <f t="shared" si="86"/>
        <v>1E-3</v>
      </c>
      <c r="BK46" s="51">
        <f t="shared" si="87"/>
        <v>1E-3</v>
      </c>
      <c r="BL46" s="51">
        <f t="shared" si="88"/>
        <v>1E-3</v>
      </c>
      <c r="BM46" s="51">
        <f t="shared" si="88"/>
        <v>1E-3</v>
      </c>
      <c r="BN46" s="51">
        <f t="shared" si="88"/>
        <v>1E-3</v>
      </c>
      <c r="BO46" s="51">
        <f t="shared" si="88"/>
        <v>1E-3</v>
      </c>
      <c r="BP46" s="51">
        <f t="shared" si="89"/>
        <v>1E-3</v>
      </c>
      <c r="BQ46" s="51">
        <f t="shared" si="90"/>
        <v>1E-3</v>
      </c>
      <c r="BR46" s="51">
        <f t="shared" si="90"/>
        <v>1E-3</v>
      </c>
      <c r="BS46" s="51">
        <f t="shared" si="90"/>
        <v>1E-3</v>
      </c>
      <c r="BT46" s="51">
        <f t="shared" si="90"/>
        <v>1E-3</v>
      </c>
      <c r="BU46" s="51">
        <f t="shared" si="91"/>
        <v>1E-3</v>
      </c>
      <c r="BV46" s="51">
        <f t="shared" si="92"/>
        <v>1E-3</v>
      </c>
      <c r="BW46" s="51">
        <f t="shared" si="93"/>
        <v>1E-3</v>
      </c>
      <c r="BX46" s="51">
        <f t="shared" si="93"/>
        <v>1E-3</v>
      </c>
      <c r="BY46" s="51">
        <f t="shared" si="94"/>
        <v>1E-3</v>
      </c>
      <c r="BZ46" s="51">
        <f t="shared" si="94"/>
        <v>1E-3</v>
      </c>
      <c r="CA46" s="51">
        <f t="shared" si="94"/>
        <v>1E-3</v>
      </c>
      <c r="CB46" s="51">
        <f t="shared" si="94"/>
        <v>1E-3</v>
      </c>
      <c r="CC46" s="51">
        <f t="shared" si="95"/>
        <v>1E-3</v>
      </c>
      <c r="CD46" s="51">
        <f t="shared" si="95"/>
        <v>1E-3</v>
      </c>
      <c r="CE46" s="51">
        <f t="shared" si="96"/>
        <v>1E-3</v>
      </c>
      <c r="CF46" s="51">
        <f t="shared" si="97"/>
        <v>1E-3</v>
      </c>
      <c r="CG46" s="51">
        <f t="shared" si="98"/>
        <v>1E-3</v>
      </c>
      <c r="CH46" s="51">
        <f t="shared" si="99"/>
        <v>1E-3</v>
      </c>
      <c r="CI46" s="51">
        <f t="shared" si="99"/>
        <v>1E-3</v>
      </c>
      <c r="CJ46" s="51">
        <f t="shared" si="99"/>
        <v>1E-3</v>
      </c>
      <c r="CK46" s="51">
        <f t="shared" si="99"/>
        <v>1E-3</v>
      </c>
      <c r="CL46" s="51">
        <f t="shared" si="99"/>
        <v>1E-3</v>
      </c>
      <c r="CM46" s="51">
        <f t="shared" si="99"/>
        <v>1E-3</v>
      </c>
      <c r="CN46" s="51">
        <f t="shared" si="99"/>
        <v>1E-3</v>
      </c>
      <c r="CO46" s="51">
        <f t="shared" si="99"/>
        <v>1E-3</v>
      </c>
      <c r="CP46" s="51">
        <f t="shared" si="99"/>
        <v>1E-3</v>
      </c>
      <c r="CQ46" s="51">
        <f t="shared" si="99"/>
        <v>1E-3</v>
      </c>
      <c r="CR46" s="51">
        <f t="shared" si="100"/>
        <v>1E-3</v>
      </c>
      <c r="CS46" s="51">
        <f t="shared" si="100"/>
        <v>1E-3</v>
      </c>
      <c r="CT46" s="51">
        <f t="shared" si="101"/>
        <v>1E-3</v>
      </c>
      <c r="CU46" s="51">
        <f t="shared" si="101"/>
        <v>1E-3</v>
      </c>
      <c r="CV46" s="51">
        <f t="shared" si="102"/>
        <v>1E-3</v>
      </c>
      <c r="CW46" s="51">
        <f t="shared" si="102"/>
        <v>1E-3</v>
      </c>
      <c r="CX46" s="51">
        <f t="shared" si="103"/>
        <v>1E-3</v>
      </c>
      <c r="CY46" s="51">
        <f t="shared" si="103"/>
        <v>1E-3</v>
      </c>
      <c r="CZ46" s="51">
        <f t="shared" si="103"/>
        <v>1E-3</v>
      </c>
      <c r="DA46" s="51">
        <f t="shared" si="103"/>
        <v>1E-3</v>
      </c>
      <c r="DB46" s="51">
        <f t="shared" si="103"/>
        <v>1E-3</v>
      </c>
      <c r="DC46" s="51">
        <f t="shared" si="104"/>
        <v>1E-3</v>
      </c>
      <c r="DD46" s="51">
        <f t="shared" si="104"/>
        <v>1E-3</v>
      </c>
      <c r="DE46" s="51">
        <f t="shared" si="105"/>
        <v>1E-3</v>
      </c>
      <c r="DF46" s="51">
        <f t="shared" si="106"/>
        <v>1E-3</v>
      </c>
      <c r="DG46" s="51">
        <f t="shared" si="107"/>
        <v>1E-3</v>
      </c>
      <c r="DH46" s="51">
        <f t="shared" si="107"/>
        <v>1E-3</v>
      </c>
      <c r="DI46" s="51">
        <f t="shared" si="107"/>
        <v>1E-3</v>
      </c>
      <c r="DJ46" s="51">
        <f t="shared" si="107"/>
        <v>1E-3</v>
      </c>
      <c r="DK46" s="51">
        <f t="shared" si="107"/>
        <v>1E-3</v>
      </c>
      <c r="DL46" s="51">
        <f t="shared" si="107"/>
        <v>1E-3</v>
      </c>
      <c r="DM46" s="51">
        <f t="shared" si="107"/>
        <v>1E-3</v>
      </c>
      <c r="DN46" s="51">
        <f t="shared" si="107"/>
        <v>1E-3</v>
      </c>
      <c r="DO46" s="51">
        <f t="shared" si="108"/>
        <v>1E-3</v>
      </c>
      <c r="DP46" s="51">
        <f t="shared" si="109"/>
        <v>1E-3</v>
      </c>
      <c r="DQ46" s="51">
        <f t="shared" si="109"/>
        <v>1E-3</v>
      </c>
      <c r="DR46" s="51">
        <f t="shared" si="109"/>
        <v>1E-3</v>
      </c>
      <c r="DS46" s="51">
        <f t="shared" si="109"/>
        <v>1E-3</v>
      </c>
      <c r="DT46" s="51">
        <f t="shared" si="109"/>
        <v>1E-3</v>
      </c>
      <c r="DU46" s="51">
        <f t="shared" si="109"/>
        <v>1E-3</v>
      </c>
      <c r="DV46" s="51">
        <f t="shared" si="109"/>
        <v>1E-3</v>
      </c>
      <c r="DW46" s="51">
        <f t="shared" si="109"/>
        <v>1E-3</v>
      </c>
    </row>
    <row r="47" spans="1:127" ht="18" x14ac:dyDescent="0.2">
      <c r="A47" s="19"/>
      <c r="B47" s="23" t="s">
        <v>97</v>
      </c>
      <c r="C47" s="494" t="s">
        <v>98</v>
      </c>
      <c r="D47" s="495"/>
      <c r="E47" s="492"/>
      <c r="F47" s="1" t="s">
        <v>99</v>
      </c>
      <c r="G47" s="34">
        <f>IF(G42=0,0,LN(2)/G42)</f>
        <v>8.7740149437967749E-2</v>
      </c>
      <c r="J47" s="51">
        <f t="shared" si="76"/>
        <v>8.7740149437967749E-2</v>
      </c>
      <c r="K47" s="51">
        <f t="shared" si="77"/>
        <v>8.7740149437967749E-2</v>
      </c>
      <c r="L47" s="51">
        <f t="shared" si="77"/>
        <v>8.7740149437967749E-2</v>
      </c>
      <c r="M47" s="51">
        <f t="shared" si="77"/>
        <v>8.7740149437967749E-2</v>
      </c>
      <c r="N47" s="51">
        <f t="shared" si="77"/>
        <v>8.7740149437967749E-2</v>
      </c>
      <c r="O47" s="51">
        <f t="shared" si="78"/>
        <v>8.7740149437967749E-2</v>
      </c>
      <c r="P47" s="51">
        <f t="shared" si="78"/>
        <v>8.7740149437967749E-2</v>
      </c>
      <c r="Q47" s="51">
        <f t="shared" si="78"/>
        <v>8.7740149437967749E-2</v>
      </c>
      <c r="R47" s="51">
        <f t="shared" si="79"/>
        <v>8.7740149437967749E-2</v>
      </c>
      <c r="S47" s="51">
        <f t="shared" si="79"/>
        <v>8.7740149437967749E-2</v>
      </c>
      <c r="T47" s="51">
        <f t="shared" si="79"/>
        <v>8.7740149437967749E-2</v>
      </c>
      <c r="U47" s="53">
        <f t="shared" si="70"/>
        <v>8.7740149437967749E-2</v>
      </c>
      <c r="V47" s="51">
        <f t="shared" si="110"/>
        <v>8.7740149437967749E-2</v>
      </c>
      <c r="W47" s="51">
        <f t="shared" si="110"/>
        <v>8.7740149437967749E-2</v>
      </c>
      <c r="X47" s="51">
        <f t="shared" si="110"/>
        <v>8.7740149437967749E-2</v>
      </c>
      <c r="Y47" s="51">
        <f t="shared" si="110"/>
        <v>8.7740149437967749E-2</v>
      </c>
      <c r="Z47" s="51">
        <f t="shared" si="110"/>
        <v>8.7740149437967749E-2</v>
      </c>
      <c r="AA47" s="51">
        <f t="shared" si="110"/>
        <v>8.7740149437967749E-2</v>
      </c>
      <c r="AB47" s="51">
        <f t="shared" si="110"/>
        <v>8.7740149437967749E-2</v>
      </c>
      <c r="AC47" s="51">
        <f t="shared" si="110"/>
        <v>8.7740149437967749E-2</v>
      </c>
      <c r="AD47" s="51">
        <f t="shared" si="110"/>
        <v>8.7740149437967749E-2</v>
      </c>
      <c r="AE47" s="51">
        <f t="shared" si="110"/>
        <v>8.7740149437967749E-2</v>
      </c>
      <c r="AF47" s="51">
        <f t="shared" si="110"/>
        <v>8.7740149437967749E-2</v>
      </c>
      <c r="AG47" s="51">
        <f t="shared" si="110"/>
        <v>8.7740149437967749E-2</v>
      </c>
      <c r="AH47" s="51">
        <f t="shared" si="81"/>
        <v>8.7740149437967749E-2</v>
      </c>
      <c r="AI47" s="51">
        <f t="shared" si="81"/>
        <v>8.7740149437967749E-2</v>
      </c>
      <c r="AJ47" s="51">
        <f t="shared" si="81"/>
        <v>8.7740149437967749E-2</v>
      </c>
      <c r="AK47" s="51">
        <f t="shared" si="82"/>
        <v>8.7740149437967749E-2</v>
      </c>
      <c r="AL47" s="51">
        <f t="shared" si="82"/>
        <v>8.7740149437967749E-2</v>
      </c>
      <c r="AM47" s="51">
        <f t="shared" si="82"/>
        <v>8.7740149437967749E-2</v>
      </c>
      <c r="AN47" s="51">
        <f t="shared" si="83"/>
        <v>8.7740149437967749E-2</v>
      </c>
      <c r="AO47" s="51">
        <f t="shared" si="83"/>
        <v>8.7740149437967749E-2</v>
      </c>
      <c r="AP47" s="51">
        <f t="shared" si="83"/>
        <v>8.7740149437967749E-2</v>
      </c>
      <c r="AQ47" s="51">
        <f t="shared" si="83"/>
        <v>8.7740149437967749E-2</v>
      </c>
      <c r="AR47" s="51">
        <f t="shared" si="83"/>
        <v>8.7740149437967749E-2</v>
      </c>
      <c r="AS47" s="51">
        <f t="shared" si="83"/>
        <v>8.7740149437967749E-2</v>
      </c>
      <c r="AT47" s="51">
        <f t="shared" si="83"/>
        <v>8.7740149437967749E-2</v>
      </c>
      <c r="AU47" s="51">
        <f t="shared" si="83"/>
        <v>8.7740149437967749E-2</v>
      </c>
      <c r="AV47" s="51">
        <f t="shared" si="83"/>
        <v>8.7740149437967749E-2</v>
      </c>
      <c r="AW47" s="51">
        <f t="shared" si="83"/>
        <v>8.7740149437967749E-2</v>
      </c>
      <c r="AX47" s="51">
        <f t="shared" si="83"/>
        <v>8.7740149437967749E-2</v>
      </c>
      <c r="AY47" s="51">
        <f t="shared" si="83"/>
        <v>8.7740149437967749E-2</v>
      </c>
      <c r="AZ47" s="51">
        <f t="shared" si="83"/>
        <v>8.7740149437967749E-2</v>
      </c>
      <c r="BA47" s="51">
        <f t="shared" si="83"/>
        <v>8.7740149437967749E-2</v>
      </c>
      <c r="BB47" s="51">
        <f t="shared" si="84"/>
        <v>8.7740149437967749E-2</v>
      </c>
      <c r="BC47" s="51">
        <f t="shared" si="84"/>
        <v>8.7740149437967749E-2</v>
      </c>
      <c r="BD47" s="51">
        <f t="shared" si="84"/>
        <v>8.7740149437967749E-2</v>
      </c>
      <c r="BE47" s="51">
        <f t="shared" si="84"/>
        <v>8.7740149437967749E-2</v>
      </c>
      <c r="BF47" s="51">
        <f t="shared" si="84"/>
        <v>8.7740149437967749E-2</v>
      </c>
      <c r="BG47" s="51">
        <f t="shared" si="85"/>
        <v>8.7740149437967749E-2</v>
      </c>
      <c r="BH47" s="51">
        <f t="shared" si="85"/>
        <v>8.7740149437967749E-2</v>
      </c>
      <c r="BI47" s="51">
        <f t="shared" si="86"/>
        <v>8.7740149437967749E-2</v>
      </c>
      <c r="BJ47" s="51">
        <f t="shared" si="86"/>
        <v>8.7740149437967749E-2</v>
      </c>
      <c r="BK47" s="51">
        <f t="shared" si="87"/>
        <v>8.7740149437967749E-2</v>
      </c>
      <c r="BL47" s="51">
        <f t="shared" si="88"/>
        <v>8.7740149437967749E-2</v>
      </c>
      <c r="BM47" s="51">
        <f t="shared" si="88"/>
        <v>8.7740149437967749E-2</v>
      </c>
      <c r="BN47" s="51">
        <f t="shared" si="88"/>
        <v>8.7740149437967749E-2</v>
      </c>
      <c r="BO47" s="51">
        <f t="shared" si="88"/>
        <v>8.7740149437967749E-2</v>
      </c>
      <c r="BP47" s="51">
        <f t="shared" si="89"/>
        <v>8.7740149437967749E-2</v>
      </c>
      <c r="BQ47" s="51">
        <f t="shared" si="90"/>
        <v>8.7740149437967749E-2</v>
      </c>
      <c r="BR47" s="51">
        <f t="shared" si="90"/>
        <v>8.7740149437967749E-2</v>
      </c>
      <c r="BS47" s="51">
        <f t="shared" si="90"/>
        <v>8.7740149437967749E-2</v>
      </c>
      <c r="BT47" s="51">
        <f t="shared" si="90"/>
        <v>8.7740149437967749E-2</v>
      </c>
      <c r="BU47" s="51">
        <f t="shared" si="91"/>
        <v>8.7740149437967749E-2</v>
      </c>
      <c r="BV47" s="51">
        <f t="shared" si="92"/>
        <v>8.7740149437967749E-2</v>
      </c>
      <c r="BW47" s="51">
        <f t="shared" si="93"/>
        <v>8.7740149437967749E-2</v>
      </c>
      <c r="BX47" s="51">
        <f t="shared" si="93"/>
        <v>8.7740149437967749E-2</v>
      </c>
      <c r="BY47" s="51">
        <f t="shared" si="94"/>
        <v>8.7740149437967749E-2</v>
      </c>
      <c r="BZ47" s="51">
        <f t="shared" si="94"/>
        <v>8.7740149437967749E-2</v>
      </c>
      <c r="CA47" s="51">
        <f t="shared" si="94"/>
        <v>8.7740149437967749E-2</v>
      </c>
      <c r="CB47" s="51">
        <f t="shared" si="94"/>
        <v>8.7740149437967749E-2</v>
      </c>
      <c r="CC47" s="51">
        <f t="shared" si="95"/>
        <v>8.7740149437967749E-2</v>
      </c>
      <c r="CD47" s="51">
        <f t="shared" si="95"/>
        <v>8.7740149437967749E-2</v>
      </c>
      <c r="CE47" s="51">
        <f t="shared" si="96"/>
        <v>8.7740149437967749E-2</v>
      </c>
      <c r="CF47" s="51">
        <f t="shared" si="97"/>
        <v>8.7740149437967749E-2</v>
      </c>
      <c r="CG47" s="51">
        <f t="shared" si="98"/>
        <v>8.7740149437967749E-2</v>
      </c>
      <c r="CH47" s="51">
        <f t="shared" si="99"/>
        <v>8.7740149437967749E-2</v>
      </c>
      <c r="CI47" s="51">
        <f t="shared" si="99"/>
        <v>8.7740149437967749E-2</v>
      </c>
      <c r="CJ47" s="51">
        <f t="shared" si="99"/>
        <v>8.7740149437967749E-2</v>
      </c>
      <c r="CK47" s="51">
        <f t="shared" si="99"/>
        <v>8.7740149437967749E-2</v>
      </c>
      <c r="CL47" s="51">
        <f t="shared" si="99"/>
        <v>8.7740149437967749E-2</v>
      </c>
      <c r="CM47" s="51">
        <f t="shared" si="99"/>
        <v>8.7740149437967749E-2</v>
      </c>
      <c r="CN47" s="51">
        <f t="shared" si="99"/>
        <v>8.7740149437967749E-2</v>
      </c>
      <c r="CO47" s="51">
        <f t="shared" si="99"/>
        <v>8.7740149437967749E-2</v>
      </c>
      <c r="CP47" s="51">
        <f t="shared" si="99"/>
        <v>8.7740149437967749E-2</v>
      </c>
      <c r="CQ47" s="51">
        <f t="shared" si="99"/>
        <v>8.7740149437967749E-2</v>
      </c>
      <c r="CR47" s="51">
        <f t="shared" si="100"/>
        <v>8.7740149437967749E-2</v>
      </c>
      <c r="CS47" s="51">
        <f t="shared" si="100"/>
        <v>8.7740149437967749E-2</v>
      </c>
      <c r="CT47" s="51">
        <f t="shared" si="101"/>
        <v>8.7740149437967749E-2</v>
      </c>
      <c r="CU47" s="51">
        <f t="shared" si="101"/>
        <v>8.7740149437967749E-2</v>
      </c>
      <c r="CV47" s="51">
        <f t="shared" si="102"/>
        <v>8.7740149437967749E-2</v>
      </c>
      <c r="CW47" s="51">
        <f t="shared" si="102"/>
        <v>8.7740149437967749E-2</v>
      </c>
      <c r="CX47" s="51">
        <f t="shared" si="103"/>
        <v>8.7740149437967749E-2</v>
      </c>
      <c r="CY47" s="51">
        <f t="shared" si="103"/>
        <v>8.7740149437967749E-2</v>
      </c>
      <c r="CZ47" s="51">
        <f t="shared" si="103"/>
        <v>8.7740149437967749E-2</v>
      </c>
      <c r="DA47" s="51">
        <f t="shared" si="103"/>
        <v>8.7740149437967749E-2</v>
      </c>
      <c r="DB47" s="51">
        <f t="shared" si="103"/>
        <v>8.7740149437967749E-2</v>
      </c>
      <c r="DC47" s="51">
        <f t="shared" si="104"/>
        <v>8.7740149437967749E-2</v>
      </c>
      <c r="DD47" s="51">
        <f t="shared" si="104"/>
        <v>8.7740149437967749E-2</v>
      </c>
      <c r="DE47" s="51">
        <f t="shared" si="105"/>
        <v>8.7740149437967749E-2</v>
      </c>
      <c r="DF47" s="51">
        <f t="shared" si="106"/>
        <v>8.7740149437967749E-2</v>
      </c>
      <c r="DG47" s="51">
        <f t="shared" si="107"/>
        <v>8.7740149437967749E-2</v>
      </c>
      <c r="DH47" s="51">
        <f t="shared" si="107"/>
        <v>8.7740149437967749E-2</v>
      </c>
      <c r="DI47" s="51">
        <f t="shared" si="107"/>
        <v>8.7740149437967749E-2</v>
      </c>
      <c r="DJ47" s="51">
        <f t="shared" si="107"/>
        <v>8.7740149437967749E-2</v>
      </c>
      <c r="DK47" s="51">
        <f t="shared" si="107"/>
        <v>8.7740149437967749E-2</v>
      </c>
      <c r="DL47" s="51">
        <f t="shared" si="107"/>
        <v>8.7740149437967749E-2</v>
      </c>
      <c r="DM47" s="51">
        <f t="shared" si="107"/>
        <v>8.7740149437967749E-2</v>
      </c>
      <c r="DN47" s="51">
        <f t="shared" si="107"/>
        <v>8.7740149437967749E-2</v>
      </c>
      <c r="DO47" s="51">
        <f t="shared" si="108"/>
        <v>8.7740149437967749E-2</v>
      </c>
      <c r="DP47" s="51">
        <f t="shared" si="109"/>
        <v>8.7740149437967749E-2</v>
      </c>
      <c r="DQ47" s="51">
        <f t="shared" si="109"/>
        <v>8.7740149437967749E-2</v>
      </c>
      <c r="DR47" s="51">
        <f t="shared" si="109"/>
        <v>8.7740149437967749E-2</v>
      </c>
      <c r="DS47" s="51">
        <f t="shared" si="109"/>
        <v>8.7740149437967749E-2</v>
      </c>
      <c r="DT47" s="51">
        <f t="shared" si="109"/>
        <v>8.7740149437967749E-2</v>
      </c>
      <c r="DU47" s="51">
        <f t="shared" si="109"/>
        <v>8.7740149437967749E-2</v>
      </c>
      <c r="DV47" s="51">
        <f t="shared" si="109"/>
        <v>8.7740149437967749E-2</v>
      </c>
      <c r="DW47" s="51">
        <f t="shared" si="109"/>
        <v>8.7740149437967749E-2</v>
      </c>
    </row>
    <row r="48" spans="1:127" ht="18" x14ac:dyDescent="0.2">
      <c r="A48" s="19"/>
      <c r="B48" s="23" t="s">
        <v>100</v>
      </c>
      <c r="C48" s="494" t="s">
        <v>101</v>
      </c>
      <c r="D48" s="495"/>
      <c r="E48" s="492"/>
      <c r="F48" s="1" t="s">
        <v>102</v>
      </c>
      <c r="G48" s="35">
        <f>+G49*G40/G41</f>
        <v>15.768000000000002</v>
      </c>
      <c r="J48" s="51">
        <f t="shared" si="76"/>
        <v>15.768000000000002</v>
      </c>
      <c r="K48" s="51">
        <f t="shared" si="77"/>
        <v>15.768000000000002</v>
      </c>
      <c r="L48" s="51">
        <f t="shared" si="77"/>
        <v>15.768000000000002</v>
      </c>
      <c r="M48" s="51">
        <f t="shared" si="77"/>
        <v>15.768000000000002</v>
      </c>
      <c r="N48" s="51">
        <f t="shared" si="77"/>
        <v>15.768000000000002</v>
      </c>
      <c r="O48" s="51">
        <f t="shared" si="78"/>
        <v>15.768000000000002</v>
      </c>
      <c r="P48" s="51">
        <f t="shared" si="78"/>
        <v>15.768000000000002</v>
      </c>
      <c r="Q48" s="51">
        <f t="shared" si="78"/>
        <v>15.768000000000002</v>
      </c>
      <c r="R48" s="51">
        <f t="shared" si="79"/>
        <v>15.768000000000002</v>
      </c>
      <c r="S48" s="51">
        <f t="shared" si="79"/>
        <v>15.768000000000002</v>
      </c>
      <c r="T48" s="51">
        <f t="shared" si="79"/>
        <v>15.768000000000002</v>
      </c>
      <c r="U48" s="51">
        <f t="shared" si="70"/>
        <v>15.768000000000002</v>
      </c>
      <c r="V48" s="51">
        <f t="shared" si="110"/>
        <v>15.768000000000002</v>
      </c>
      <c r="W48" s="51">
        <f t="shared" si="110"/>
        <v>15.768000000000002</v>
      </c>
      <c r="X48" s="51">
        <f t="shared" si="110"/>
        <v>15.768000000000002</v>
      </c>
      <c r="Y48" s="51">
        <f t="shared" si="110"/>
        <v>15.768000000000002</v>
      </c>
      <c r="Z48" s="51">
        <f t="shared" si="110"/>
        <v>15.768000000000002</v>
      </c>
      <c r="AA48" s="51">
        <f t="shared" si="110"/>
        <v>15.768000000000002</v>
      </c>
      <c r="AB48" s="51">
        <f t="shared" si="110"/>
        <v>15.768000000000002</v>
      </c>
      <c r="AC48" s="51">
        <f t="shared" si="110"/>
        <v>15.768000000000002</v>
      </c>
      <c r="AD48" s="51">
        <f t="shared" si="110"/>
        <v>15.768000000000002</v>
      </c>
      <c r="AE48" s="51">
        <f t="shared" si="110"/>
        <v>15.768000000000002</v>
      </c>
      <c r="AF48" s="51">
        <f t="shared" si="110"/>
        <v>15.768000000000002</v>
      </c>
      <c r="AG48" s="51">
        <f t="shared" si="110"/>
        <v>15.768000000000002</v>
      </c>
      <c r="AH48" s="51">
        <f t="shared" si="81"/>
        <v>15.768000000000002</v>
      </c>
      <c r="AI48" s="51">
        <f t="shared" si="81"/>
        <v>15.768000000000002</v>
      </c>
      <c r="AJ48" s="51">
        <f t="shared" si="81"/>
        <v>15.768000000000002</v>
      </c>
      <c r="AK48" s="51">
        <f t="shared" si="82"/>
        <v>15.768000000000002</v>
      </c>
      <c r="AL48" s="51">
        <f t="shared" si="82"/>
        <v>15.768000000000002</v>
      </c>
      <c r="AM48" s="51">
        <f t="shared" si="82"/>
        <v>15.768000000000002</v>
      </c>
      <c r="AN48" s="51">
        <f t="shared" si="83"/>
        <v>15.768000000000002</v>
      </c>
      <c r="AO48" s="51">
        <f t="shared" si="83"/>
        <v>15.768000000000002</v>
      </c>
      <c r="AP48" s="51">
        <f t="shared" si="83"/>
        <v>15.768000000000002</v>
      </c>
      <c r="AQ48" s="51">
        <f t="shared" si="83"/>
        <v>15.768000000000002</v>
      </c>
      <c r="AR48" s="51">
        <f t="shared" si="83"/>
        <v>15.768000000000002</v>
      </c>
      <c r="AS48" s="51">
        <f t="shared" si="83"/>
        <v>15.768000000000002</v>
      </c>
      <c r="AT48" s="51">
        <f t="shared" si="83"/>
        <v>15.768000000000002</v>
      </c>
      <c r="AU48" s="51">
        <f t="shared" si="83"/>
        <v>15.768000000000002</v>
      </c>
      <c r="AV48" s="51">
        <f t="shared" si="83"/>
        <v>15.768000000000002</v>
      </c>
      <c r="AW48" s="51">
        <f t="shared" si="83"/>
        <v>15.768000000000002</v>
      </c>
      <c r="AX48" s="51">
        <f t="shared" si="83"/>
        <v>15.768000000000002</v>
      </c>
      <c r="AY48" s="51">
        <f t="shared" si="83"/>
        <v>15.768000000000002</v>
      </c>
      <c r="AZ48" s="51">
        <f t="shared" si="83"/>
        <v>15.768000000000002</v>
      </c>
      <c r="BA48" s="51">
        <f t="shared" si="83"/>
        <v>15.768000000000002</v>
      </c>
      <c r="BB48" s="51">
        <f t="shared" si="84"/>
        <v>15.768000000000002</v>
      </c>
      <c r="BC48" s="51">
        <f t="shared" si="84"/>
        <v>15.768000000000002</v>
      </c>
      <c r="BD48" s="51">
        <f t="shared" si="84"/>
        <v>15.768000000000002</v>
      </c>
      <c r="BE48" s="51">
        <f t="shared" si="84"/>
        <v>15.768000000000002</v>
      </c>
      <c r="BF48" s="51">
        <f t="shared" si="84"/>
        <v>15.768000000000002</v>
      </c>
      <c r="BG48" s="51">
        <f t="shared" si="85"/>
        <v>15.768000000000002</v>
      </c>
      <c r="BH48" s="51">
        <f t="shared" si="85"/>
        <v>15.768000000000002</v>
      </c>
      <c r="BI48" s="51">
        <f t="shared" si="86"/>
        <v>15.768000000000002</v>
      </c>
      <c r="BJ48" s="51">
        <f t="shared" si="86"/>
        <v>15.768000000000002</v>
      </c>
      <c r="BK48" s="51">
        <f t="shared" si="87"/>
        <v>15.768000000000002</v>
      </c>
      <c r="BL48" s="51">
        <f t="shared" si="88"/>
        <v>15.768000000000002</v>
      </c>
      <c r="BM48" s="51">
        <f t="shared" si="88"/>
        <v>15.768000000000002</v>
      </c>
      <c r="BN48" s="51">
        <f t="shared" si="88"/>
        <v>15.768000000000002</v>
      </c>
      <c r="BO48" s="51">
        <f t="shared" si="88"/>
        <v>15.768000000000002</v>
      </c>
      <c r="BP48" s="51">
        <f t="shared" si="89"/>
        <v>15.768000000000002</v>
      </c>
      <c r="BQ48" s="51">
        <f t="shared" si="90"/>
        <v>15.768000000000002</v>
      </c>
      <c r="BR48" s="51">
        <f t="shared" si="90"/>
        <v>15.768000000000002</v>
      </c>
      <c r="BS48" s="51">
        <f t="shared" si="90"/>
        <v>15.768000000000002</v>
      </c>
      <c r="BT48" s="51">
        <f t="shared" si="90"/>
        <v>15.768000000000002</v>
      </c>
      <c r="BU48" s="51">
        <f t="shared" si="91"/>
        <v>15.768000000000002</v>
      </c>
      <c r="BV48" s="51">
        <f t="shared" si="92"/>
        <v>15.768000000000002</v>
      </c>
      <c r="BW48" s="51">
        <f t="shared" si="93"/>
        <v>15.768000000000002</v>
      </c>
      <c r="BX48" s="51">
        <f t="shared" si="93"/>
        <v>15.768000000000002</v>
      </c>
      <c r="BY48" s="51">
        <f t="shared" si="94"/>
        <v>15.768000000000002</v>
      </c>
      <c r="BZ48" s="51">
        <f t="shared" si="94"/>
        <v>15.768000000000002</v>
      </c>
      <c r="CA48" s="51">
        <f t="shared" si="94"/>
        <v>15.768000000000002</v>
      </c>
      <c r="CB48" s="51">
        <f t="shared" si="94"/>
        <v>15.768000000000002</v>
      </c>
      <c r="CC48" s="51">
        <f t="shared" si="95"/>
        <v>15.768000000000002</v>
      </c>
      <c r="CD48" s="51">
        <f t="shared" si="95"/>
        <v>15.768000000000002</v>
      </c>
      <c r="CE48" s="51">
        <f t="shared" si="96"/>
        <v>15.768000000000002</v>
      </c>
      <c r="CF48" s="51">
        <f t="shared" si="97"/>
        <v>15.768000000000002</v>
      </c>
      <c r="CG48" s="51">
        <f t="shared" si="98"/>
        <v>15.768000000000002</v>
      </c>
      <c r="CH48" s="51">
        <f t="shared" si="99"/>
        <v>15.768000000000002</v>
      </c>
      <c r="CI48" s="51">
        <f t="shared" si="99"/>
        <v>15.768000000000002</v>
      </c>
      <c r="CJ48" s="51">
        <f t="shared" si="99"/>
        <v>15.768000000000002</v>
      </c>
      <c r="CK48" s="51">
        <f t="shared" si="99"/>
        <v>15.768000000000002</v>
      </c>
      <c r="CL48" s="51">
        <f t="shared" si="99"/>
        <v>15.768000000000002</v>
      </c>
      <c r="CM48" s="51">
        <f t="shared" si="99"/>
        <v>15.768000000000002</v>
      </c>
      <c r="CN48" s="51">
        <f t="shared" si="99"/>
        <v>15.768000000000002</v>
      </c>
      <c r="CO48" s="51">
        <f t="shared" si="99"/>
        <v>15.768000000000002</v>
      </c>
      <c r="CP48" s="51">
        <f t="shared" si="99"/>
        <v>15.768000000000002</v>
      </c>
      <c r="CQ48" s="51">
        <f t="shared" si="99"/>
        <v>15.768000000000002</v>
      </c>
      <c r="CR48" s="51">
        <f t="shared" si="100"/>
        <v>15.768000000000002</v>
      </c>
      <c r="CS48" s="51">
        <f t="shared" si="100"/>
        <v>15.768000000000002</v>
      </c>
      <c r="CT48" s="51">
        <f t="shared" si="101"/>
        <v>15.768000000000002</v>
      </c>
      <c r="CU48" s="51">
        <f t="shared" si="101"/>
        <v>15.768000000000002</v>
      </c>
      <c r="CV48" s="51">
        <f t="shared" si="102"/>
        <v>15.768000000000002</v>
      </c>
      <c r="CW48" s="51">
        <f t="shared" si="102"/>
        <v>15.768000000000002</v>
      </c>
      <c r="CX48" s="51">
        <f t="shared" si="103"/>
        <v>15.768000000000002</v>
      </c>
      <c r="CY48" s="51">
        <f t="shared" si="103"/>
        <v>15.768000000000002</v>
      </c>
      <c r="CZ48" s="51">
        <f t="shared" si="103"/>
        <v>15.768000000000002</v>
      </c>
      <c r="DA48" s="51">
        <f t="shared" si="103"/>
        <v>15.768000000000002</v>
      </c>
      <c r="DB48" s="51">
        <f t="shared" si="103"/>
        <v>15.768000000000002</v>
      </c>
      <c r="DC48" s="51">
        <f t="shared" si="104"/>
        <v>15.768000000000002</v>
      </c>
      <c r="DD48" s="51">
        <f t="shared" si="104"/>
        <v>15.768000000000002</v>
      </c>
      <c r="DE48" s="51">
        <f t="shared" si="105"/>
        <v>15.768000000000002</v>
      </c>
      <c r="DF48" s="51">
        <f t="shared" si="106"/>
        <v>15.768000000000002</v>
      </c>
      <c r="DG48" s="51">
        <f t="shared" si="107"/>
        <v>15.768000000000002</v>
      </c>
      <c r="DH48" s="51">
        <f t="shared" si="107"/>
        <v>15.768000000000002</v>
      </c>
      <c r="DI48" s="51">
        <f t="shared" si="107"/>
        <v>15.768000000000002</v>
      </c>
      <c r="DJ48" s="51">
        <f t="shared" si="107"/>
        <v>15.768000000000002</v>
      </c>
      <c r="DK48" s="51">
        <f t="shared" si="107"/>
        <v>15.768000000000002</v>
      </c>
      <c r="DL48" s="51">
        <f t="shared" si="107"/>
        <v>15.768000000000002</v>
      </c>
      <c r="DM48" s="51">
        <f t="shared" si="107"/>
        <v>15.768000000000002</v>
      </c>
      <c r="DN48" s="51">
        <f t="shared" si="107"/>
        <v>15.768000000000002</v>
      </c>
      <c r="DO48" s="51">
        <f t="shared" si="108"/>
        <v>15.768000000000002</v>
      </c>
      <c r="DP48" s="51">
        <f t="shared" si="109"/>
        <v>15.768000000000002</v>
      </c>
      <c r="DQ48" s="51">
        <f t="shared" si="109"/>
        <v>15.768000000000002</v>
      </c>
      <c r="DR48" s="51">
        <f t="shared" si="109"/>
        <v>15.768000000000002</v>
      </c>
      <c r="DS48" s="51">
        <f t="shared" si="109"/>
        <v>15.768000000000002</v>
      </c>
      <c r="DT48" s="51">
        <f t="shared" si="109"/>
        <v>15.768000000000002</v>
      </c>
      <c r="DU48" s="51">
        <f t="shared" si="109"/>
        <v>15.768000000000002</v>
      </c>
      <c r="DV48" s="51">
        <f t="shared" si="109"/>
        <v>15.768000000000002</v>
      </c>
      <c r="DW48" s="51">
        <f t="shared" si="109"/>
        <v>15.768000000000002</v>
      </c>
    </row>
    <row r="49" spans="1:127" ht="18" x14ac:dyDescent="0.2">
      <c r="A49" s="19"/>
      <c r="B49" s="23" t="s">
        <v>78</v>
      </c>
      <c r="C49" s="494" t="s">
        <v>79</v>
      </c>
      <c r="D49" s="495"/>
      <c r="E49" s="492"/>
      <c r="F49" s="1" t="s">
        <v>102</v>
      </c>
      <c r="G49" s="36">
        <f>+G39*86400*365</f>
        <v>946.08</v>
      </c>
      <c r="J49" s="51">
        <f t="shared" si="76"/>
        <v>946.08</v>
      </c>
      <c r="K49" s="51">
        <f t="shared" si="77"/>
        <v>946.08</v>
      </c>
      <c r="L49" s="51">
        <f t="shared" si="77"/>
        <v>946.08</v>
      </c>
      <c r="M49" s="51">
        <f t="shared" si="77"/>
        <v>946.08</v>
      </c>
      <c r="N49" s="51">
        <f t="shared" si="77"/>
        <v>946.08</v>
      </c>
      <c r="O49" s="51">
        <f t="shared" si="78"/>
        <v>946.08</v>
      </c>
      <c r="P49" s="51">
        <f t="shared" si="78"/>
        <v>946.08</v>
      </c>
      <c r="Q49" s="51">
        <f t="shared" si="78"/>
        <v>946.08</v>
      </c>
      <c r="R49" s="51">
        <f t="shared" si="79"/>
        <v>946.08</v>
      </c>
      <c r="S49" s="51">
        <f t="shared" si="79"/>
        <v>946.08</v>
      </c>
      <c r="T49" s="51">
        <f t="shared" si="79"/>
        <v>946.08</v>
      </c>
      <c r="U49" s="51">
        <f t="shared" si="70"/>
        <v>946.08</v>
      </c>
      <c r="V49" s="51">
        <f t="shared" si="110"/>
        <v>946.08</v>
      </c>
      <c r="W49" s="51">
        <f t="shared" si="110"/>
        <v>946.08</v>
      </c>
      <c r="X49" s="51">
        <f t="shared" si="110"/>
        <v>946.08</v>
      </c>
      <c r="Y49" s="51">
        <f t="shared" si="110"/>
        <v>946.08</v>
      </c>
      <c r="Z49" s="51">
        <f t="shared" si="110"/>
        <v>946.08</v>
      </c>
      <c r="AA49" s="51">
        <f t="shared" si="110"/>
        <v>946.08</v>
      </c>
      <c r="AB49" s="51">
        <f t="shared" si="110"/>
        <v>946.08</v>
      </c>
      <c r="AC49" s="51">
        <f t="shared" si="110"/>
        <v>946.08</v>
      </c>
      <c r="AD49" s="51">
        <f t="shared" si="110"/>
        <v>946.08</v>
      </c>
      <c r="AE49" s="51">
        <f t="shared" si="110"/>
        <v>946.08</v>
      </c>
      <c r="AF49" s="51">
        <f t="shared" si="110"/>
        <v>946.08</v>
      </c>
      <c r="AG49" s="51">
        <f t="shared" si="110"/>
        <v>946.08</v>
      </c>
      <c r="AH49" s="51">
        <f t="shared" si="81"/>
        <v>946.08</v>
      </c>
      <c r="AI49" s="51">
        <f t="shared" si="81"/>
        <v>946.08</v>
      </c>
      <c r="AJ49" s="51">
        <f t="shared" si="81"/>
        <v>946.08</v>
      </c>
      <c r="AK49" s="51">
        <f t="shared" si="82"/>
        <v>946.08</v>
      </c>
      <c r="AL49" s="51">
        <f t="shared" si="82"/>
        <v>946.08</v>
      </c>
      <c r="AM49" s="51">
        <f t="shared" si="82"/>
        <v>946.08</v>
      </c>
      <c r="AN49" s="51">
        <f t="shared" si="83"/>
        <v>946.08</v>
      </c>
      <c r="AO49" s="51">
        <f t="shared" si="83"/>
        <v>946.08</v>
      </c>
      <c r="AP49" s="51">
        <f t="shared" si="83"/>
        <v>946.08</v>
      </c>
      <c r="AQ49" s="51">
        <f t="shared" si="83"/>
        <v>946.08</v>
      </c>
      <c r="AR49" s="51">
        <f t="shared" si="83"/>
        <v>946.08</v>
      </c>
      <c r="AS49" s="51">
        <f t="shared" si="83"/>
        <v>946.08</v>
      </c>
      <c r="AT49" s="51">
        <f t="shared" si="83"/>
        <v>946.08</v>
      </c>
      <c r="AU49" s="51">
        <f t="shared" si="83"/>
        <v>946.08</v>
      </c>
      <c r="AV49" s="51">
        <f t="shared" si="83"/>
        <v>946.08</v>
      </c>
      <c r="AW49" s="51">
        <f t="shared" si="83"/>
        <v>946.08</v>
      </c>
      <c r="AX49" s="51">
        <f t="shared" si="83"/>
        <v>946.08</v>
      </c>
      <c r="AY49" s="51">
        <f t="shared" si="83"/>
        <v>946.08</v>
      </c>
      <c r="AZ49" s="51">
        <f t="shared" si="83"/>
        <v>946.08</v>
      </c>
      <c r="BA49" s="51">
        <f t="shared" si="83"/>
        <v>946.08</v>
      </c>
      <c r="BB49" s="51">
        <f t="shared" si="84"/>
        <v>946.08</v>
      </c>
      <c r="BC49" s="51">
        <f t="shared" si="84"/>
        <v>946.08</v>
      </c>
      <c r="BD49" s="51">
        <f t="shared" si="84"/>
        <v>946.08</v>
      </c>
      <c r="BE49" s="51">
        <f t="shared" si="84"/>
        <v>946.08</v>
      </c>
      <c r="BF49" s="51">
        <f t="shared" si="84"/>
        <v>946.08</v>
      </c>
      <c r="BG49" s="51">
        <f t="shared" si="85"/>
        <v>946.08</v>
      </c>
      <c r="BH49" s="51">
        <f t="shared" si="85"/>
        <v>946.08</v>
      </c>
      <c r="BI49" s="51">
        <f t="shared" si="86"/>
        <v>946.08</v>
      </c>
      <c r="BJ49" s="51">
        <f t="shared" si="86"/>
        <v>946.08</v>
      </c>
      <c r="BK49" s="51">
        <f t="shared" si="87"/>
        <v>946.08</v>
      </c>
      <c r="BL49" s="51">
        <f t="shared" si="88"/>
        <v>946.08</v>
      </c>
      <c r="BM49" s="51">
        <f t="shared" si="88"/>
        <v>946.08</v>
      </c>
      <c r="BN49" s="51">
        <f t="shared" si="88"/>
        <v>946.08</v>
      </c>
      <c r="BO49" s="51">
        <f t="shared" si="88"/>
        <v>946.08</v>
      </c>
      <c r="BP49" s="51">
        <f t="shared" si="89"/>
        <v>946.08</v>
      </c>
      <c r="BQ49" s="51">
        <f t="shared" si="90"/>
        <v>946.08</v>
      </c>
      <c r="BR49" s="51">
        <f t="shared" si="90"/>
        <v>946.08</v>
      </c>
      <c r="BS49" s="51">
        <f t="shared" si="90"/>
        <v>946.08</v>
      </c>
      <c r="BT49" s="51">
        <f t="shared" si="90"/>
        <v>946.08</v>
      </c>
      <c r="BU49" s="51">
        <f t="shared" si="91"/>
        <v>946.08</v>
      </c>
      <c r="BV49" s="51">
        <f t="shared" si="92"/>
        <v>946.08</v>
      </c>
      <c r="BW49" s="51">
        <f t="shared" si="93"/>
        <v>946.08</v>
      </c>
      <c r="BX49" s="51">
        <f t="shared" si="93"/>
        <v>946.08</v>
      </c>
      <c r="BY49" s="51">
        <f t="shared" si="94"/>
        <v>946.08</v>
      </c>
      <c r="BZ49" s="51">
        <f t="shared" si="94"/>
        <v>946.08</v>
      </c>
      <c r="CA49" s="51">
        <f t="shared" si="94"/>
        <v>946.08</v>
      </c>
      <c r="CB49" s="51">
        <f t="shared" si="94"/>
        <v>946.08</v>
      </c>
      <c r="CC49" s="51">
        <f t="shared" si="95"/>
        <v>946.08</v>
      </c>
      <c r="CD49" s="51">
        <f t="shared" si="95"/>
        <v>946.08</v>
      </c>
      <c r="CE49" s="51">
        <f t="shared" si="96"/>
        <v>946.08</v>
      </c>
      <c r="CF49" s="51">
        <f t="shared" si="97"/>
        <v>946.08</v>
      </c>
      <c r="CG49" s="51">
        <f t="shared" si="98"/>
        <v>946.08</v>
      </c>
      <c r="CH49" s="51">
        <f t="shared" si="99"/>
        <v>946.08</v>
      </c>
      <c r="CI49" s="51">
        <f t="shared" si="99"/>
        <v>946.08</v>
      </c>
      <c r="CJ49" s="51">
        <f t="shared" si="99"/>
        <v>946.08</v>
      </c>
      <c r="CK49" s="51">
        <f t="shared" si="99"/>
        <v>946.08</v>
      </c>
      <c r="CL49" s="51">
        <f t="shared" si="99"/>
        <v>946.08</v>
      </c>
      <c r="CM49" s="51">
        <f t="shared" si="99"/>
        <v>946.08</v>
      </c>
      <c r="CN49" s="51">
        <f t="shared" si="99"/>
        <v>946.08</v>
      </c>
      <c r="CO49" s="51">
        <f t="shared" si="99"/>
        <v>946.08</v>
      </c>
      <c r="CP49" s="51">
        <f t="shared" si="99"/>
        <v>946.08</v>
      </c>
      <c r="CQ49" s="51">
        <f t="shared" si="99"/>
        <v>946.08</v>
      </c>
      <c r="CR49" s="51">
        <f t="shared" si="100"/>
        <v>946.08</v>
      </c>
      <c r="CS49" s="51">
        <f t="shared" si="100"/>
        <v>946.08</v>
      </c>
      <c r="CT49" s="51">
        <f t="shared" si="101"/>
        <v>946.08</v>
      </c>
      <c r="CU49" s="51">
        <f t="shared" si="101"/>
        <v>946.08</v>
      </c>
      <c r="CV49" s="51">
        <f t="shared" si="102"/>
        <v>946.08</v>
      </c>
      <c r="CW49" s="51">
        <f t="shared" si="102"/>
        <v>946.08</v>
      </c>
      <c r="CX49" s="51">
        <f t="shared" si="103"/>
        <v>946.08</v>
      </c>
      <c r="CY49" s="51">
        <f t="shared" si="103"/>
        <v>946.08</v>
      </c>
      <c r="CZ49" s="51">
        <f t="shared" si="103"/>
        <v>946.08</v>
      </c>
      <c r="DA49" s="51">
        <f t="shared" si="103"/>
        <v>946.08</v>
      </c>
      <c r="DB49" s="51">
        <f t="shared" si="103"/>
        <v>946.08</v>
      </c>
      <c r="DC49" s="51">
        <f t="shared" si="104"/>
        <v>946.08</v>
      </c>
      <c r="DD49" s="51">
        <f t="shared" si="104"/>
        <v>946.08</v>
      </c>
      <c r="DE49" s="51">
        <f t="shared" si="105"/>
        <v>946.08</v>
      </c>
      <c r="DF49" s="51">
        <f t="shared" si="106"/>
        <v>946.08</v>
      </c>
      <c r="DG49" s="51">
        <f t="shared" si="107"/>
        <v>946.08</v>
      </c>
      <c r="DH49" s="51">
        <f t="shared" si="107"/>
        <v>946.08</v>
      </c>
      <c r="DI49" s="51">
        <f t="shared" si="107"/>
        <v>946.08</v>
      </c>
      <c r="DJ49" s="51">
        <f t="shared" si="107"/>
        <v>946.08</v>
      </c>
      <c r="DK49" s="51">
        <f t="shared" si="107"/>
        <v>946.08</v>
      </c>
      <c r="DL49" s="51">
        <f t="shared" si="107"/>
        <v>946.08</v>
      </c>
      <c r="DM49" s="51">
        <f t="shared" si="107"/>
        <v>946.08</v>
      </c>
      <c r="DN49" s="51">
        <f t="shared" si="107"/>
        <v>946.08</v>
      </c>
      <c r="DO49" s="51">
        <f t="shared" si="108"/>
        <v>946.08</v>
      </c>
      <c r="DP49" s="51">
        <f t="shared" si="109"/>
        <v>946.08</v>
      </c>
      <c r="DQ49" s="51">
        <f t="shared" si="109"/>
        <v>946.08</v>
      </c>
      <c r="DR49" s="51">
        <f t="shared" si="109"/>
        <v>946.08</v>
      </c>
      <c r="DS49" s="51">
        <f t="shared" si="109"/>
        <v>946.08</v>
      </c>
      <c r="DT49" s="51">
        <f t="shared" si="109"/>
        <v>946.08</v>
      </c>
      <c r="DU49" s="51">
        <f t="shared" si="109"/>
        <v>946.08</v>
      </c>
      <c r="DV49" s="51">
        <f t="shared" si="109"/>
        <v>946.08</v>
      </c>
      <c r="DW49" s="51">
        <f t="shared" si="109"/>
        <v>946.08</v>
      </c>
    </row>
    <row r="50" spans="1:127" ht="18" x14ac:dyDescent="0.2">
      <c r="A50" s="19"/>
      <c r="B50" s="23" t="s">
        <v>103</v>
      </c>
      <c r="C50" s="494" t="s">
        <v>104</v>
      </c>
      <c r="D50" s="495"/>
      <c r="E50" s="492"/>
      <c r="F50" s="1"/>
      <c r="G50" s="93">
        <f>1+G44*G51/G41</f>
        <v>1.3672</v>
      </c>
      <c r="J50" s="51">
        <f t="shared" si="76"/>
        <v>1.3672</v>
      </c>
      <c r="K50" s="51">
        <f t="shared" si="77"/>
        <v>1.3672</v>
      </c>
      <c r="L50" s="51">
        <f t="shared" si="77"/>
        <v>1.3672</v>
      </c>
      <c r="M50" s="51">
        <f t="shared" si="77"/>
        <v>1.3672</v>
      </c>
      <c r="N50" s="51">
        <f t="shared" si="77"/>
        <v>1.3672</v>
      </c>
      <c r="O50" s="51">
        <f t="shared" si="78"/>
        <v>1.3672</v>
      </c>
      <c r="P50" s="51">
        <f t="shared" si="78"/>
        <v>1.3672</v>
      </c>
      <c r="Q50" s="51">
        <f t="shared" si="78"/>
        <v>1.3672</v>
      </c>
      <c r="R50" s="51">
        <f t="shared" si="79"/>
        <v>1.3672</v>
      </c>
      <c r="S50" s="51">
        <f t="shared" si="79"/>
        <v>1.3672</v>
      </c>
      <c r="T50" s="51">
        <f t="shared" si="79"/>
        <v>1.3672</v>
      </c>
      <c r="U50" s="51">
        <f t="shared" si="70"/>
        <v>1.3672</v>
      </c>
      <c r="V50" s="51">
        <f t="shared" si="110"/>
        <v>1.3672</v>
      </c>
      <c r="W50" s="51">
        <f t="shared" si="110"/>
        <v>1.3672</v>
      </c>
      <c r="X50" s="51">
        <f t="shared" si="110"/>
        <v>1.3672</v>
      </c>
      <c r="Y50" s="51">
        <f t="shared" si="110"/>
        <v>1.3672</v>
      </c>
      <c r="Z50" s="51">
        <f t="shared" si="110"/>
        <v>1.3672</v>
      </c>
      <c r="AA50" s="51">
        <f t="shared" si="110"/>
        <v>1.3672</v>
      </c>
      <c r="AB50" s="51">
        <f t="shared" si="110"/>
        <v>1.3672</v>
      </c>
      <c r="AC50" s="51">
        <f t="shared" si="110"/>
        <v>1.3672</v>
      </c>
      <c r="AD50" s="51">
        <f t="shared" si="110"/>
        <v>1.3672</v>
      </c>
      <c r="AE50" s="51">
        <f t="shared" si="110"/>
        <v>1.3672</v>
      </c>
      <c r="AF50" s="51">
        <f t="shared" si="110"/>
        <v>1.3672</v>
      </c>
      <c r="AG50" s="51">
        <f t="shared" si="110"/>
        <v>1.3672</v>
      </c>
      <c r="AH50" s="51">
        <f t="shared" si="81"/>
        <v>1.3672</v>
      </c>
      <c r="AI50" s="51">
        <f t="shared" si="81"/>
        <v>1.3672</v>
      </c>
      <c r="AJ50" s="51">
        <f t="shared" si="81"/>
        <v>1.3672</v>
      </c>
      <c r="AK50" s="51">
        <f t="shared" si="82"/>
        <v>1.3672</v>
      </c>
      <c r="AL50" s="51">
        <f t="shared" si="82"/>
        <v>1.3672</v>
      </c>
      <c r="AM50" s="51">
        <f t="shared" si="82"/>
        <v>1.3672</v>
      </c>
      <c r="AN50" s="51">
        <f t="shared" si="83"/>
        <v>1.3672</v>
      </c>
      <c r="AO50" s="51">
        <f t="shared" si="83"/>
        <v>1.3672</v>
      </c>
      <c r="AP50" s="51">
        <f t="shared" si="83"/>
        <v>1.3672</v>
      </c>
      <c r="AQ50" s="51">
        <f t="shared" si="83"/>
        <v>1.3672</v>
      </c>
      <c r="AR50" s="51">
        <f t="shared" si="83"/>
        <v>1.3672</v>
      </c>
      <c r="AS50" s="51">
        <f t="shared" si="83"/>
        <v>1.3672</v>
      </c>
      <c r="AT50" s="51">
        <f t="shared" si="83"/>
        <v>1.3672</v>
      </c>
      <c r="AU50" s="51">
        <f t="shared" si="83"/>
        <v>1.3672</v>
      </c>
      <c r="AV50" s="51">
        <f t="shared" si="83"/>
        <v>1.3672</v>
      </c>
      <c r="AW50" s="51">
        <f t="shared" si="83"/>
        <v>1.3672</v>
      </c>
      <c r="AX50" s="51">
        <f t="shared" si="83"/>
        <v>1.3672</v>
      </c>
      <c r="AY50" s="51">
        <f t="shared" si="83"/>
        <v>1.3672</v>
      </c>
      <c r="AZ50" s="51">
        <f t="shared" si="83"/>
        <v>1.3672</v>
      </c>
      <c r="BA50" s="51">
        <f t="shared" si="83"/>
        <v>1.3672</v>
      </c>
      <c r="BB50" s="51">
        <f t="shared" si="84"/>
        <v>1.3672</v>
      </c>
      <c r="BC50" s="51">
        <f t="shared" si="84"/>
        <v>1.3672</v>
      </c>
      <c r="BD50" s="51">
        <f t="shared" si="84"/>
        <v>1.3672</v>
      </c>
      <c r="BE50" s="51">
        <f t="shared" si="84"/>
        <v>1.3672</v>
      </c>
      <c r="BF50" s="51">
        <f t="shared" si="84"/>
        <v>1.3672</v>
      </c>
      <c r="BG50" s="51">
        <f t="shared" si="85"/>
        <v>1.3672</v>
      </c>
      <c r="BH50" s="51">
        <f t="shared" si="85"/>
        <v>1.3672</v>
      </c>
      <c r="BI50" s="51">
        <f t="shared" si="86"/>
        <v>1.3672</v>
      </c>
      <c r="BJ50" s="51">
        <f t="shared" si="86"/>
        <v>1.3672</v>
      </c>
      <c r="BK50" s="51">
        <f t="shared" si="87"/>
        <v>1.3672</v>
      </c>
      <c r="BL50" s="51">
        <f t="shared" si="88"/>
        <v>1.3672</v>
      </c>
      <c r="BM50" s="51">
        <f t="shared" si="88"/>
        <v>1.3672</v>
      </c>
      <c r="BN50" s="51">
        <f t="shared" si="88"/>
        <v>1.3672</v>
      </c>
      <c r="BO50" s="51">
        <f t="shared" si="88"/>
        <v>1.3672</v>
      </c>
      <c r="BP50" s="51">
        <f t="shared" si="89"/>
        <v>1.3672</v>
      </c>
      <c r="BQ50" s="51">
        <f t="shared" si="90"/>
        <v>1.3672</v>
      </c>
      <c r="BR50" s="51">
        <f t="shared" si="90"/>
        <v>1.3672</v>
      </c>
      <c r="BS50" s="51">
        <f t="shared" si="90"/>
        <v>1.3672</v>
      </c>
      <c r="BT50" s="51">
        <f t="shared" si="90"/>
        <v>1.3672</v>
      </c>
      <c r="BU50" s="51">
        <f t="shared" si="91"/>
        <v>1.3672</v>
      </c>
      <c r="BV50" s="51">
        <f t="shared" si="92"/>
        <v>1.3672</v>
      </c>
      <c r="BW50" s="51">
        <f t="shared" si="93"/>
        <v>1.3672</v>
      </c>
      <c r="BX50" s="51">
        <f t="shared" si="93"/>
        <v>1.3672</v>
      </c>
      <c r="BY50" s="51">
        <f t="shared" si="94"/>
        <v>1.3672</v>
      </c>
      <c r="BZ50" s="51">
        <f t="shared" si="94"/>
        <v>1.3672</v>
      </c>
      <c r="CA50" s="51">
        <f t="shared" si="94"/>
        <v>1.3672</v>
      </c>
      <c r="CB50" s="51">
        <f t="shared" si="94"/>
        <v>1.3672</v>
      </c>
      <c r="CC50" s="51">
        <f t="shared" si="95"/>
        <v>1.3672</v>
      </c>
      <c r="CD50" s="51">
        <f t="shared" si="95"/>
        <v>1.3672</v>
      </c>
      <c r="CE50" s="51">
        <f t="shared" si="96"/>
        <v>1.3672</v>
      </c>
      <c r="CF50" s="51">
        <f t="shared" si="97"/>
        <v>1.3672</v>
      </c>
      <c r="CG50" s="51">
        <f t="shared" si="98"/>
        <v>1.3672</v>
      </c>
      <c r="CH50" s="51">
        <f t="shared" si="99"/>
        <v>1.3672</v>
      </c>
      <c r="CI50" s="51">
        <f t="shared" si="99"/>
        <v>1.3672</v>
      </c>
      <c r="CJ50" s="51">
        <f t="shared" si="99"/>
        <v>1.3672</v>
      </c>
      <c r="CK50" s="51">
        <f t="shared" si="99"/>
        <v>1.3672</v>
      </c>
      <c r="CL50" s="51">
        <f t="shared" si="99"/>
        <v>1.3672</v>
      </c>
      <c r="CM50" s="51">
        <f t="shared" si="99"/>
        <v>1.3672</v>
      </c>
      <c r="CN50" s="51">
        <f t="shared" si="99"/>
        <v>1.3672</v>
      </c>
      <c r="CO50" s="51">
        <f t="shared" si="99"/>
        <v>1.3672</v>
      </c>
      <c r="CP50" s="51">
        <f t="shared" si="99"/>
        <v>1.3672</v>
      </c>
      <c r="CQ50" s="51">
        <f t="shared" si="99"/>
        <v>1.3672</v>
      </c>
      <c r="CR50" s="51">
        <f t="shared" si="100"/>
        <v>1.3672</v>
      </c>
      <c r="CS50" s="51">
        <f t="shared" si="100"/>
        <v>1.3672</v>
      </c>
      <c r="CT50" s="51">
        <f t="shared" si="101"/>
        <v>1.3672</v>
      </c>
      <c r="CU50" s="51">
        <f t="shared" si="101"/>
        <v>1.3672</v>
      </c>
      <c r="CV50" s="51">
        <f t="shared" si="102"/>
        <v>1.3672</v>
      </c>
      <c r="CW50" s="51">
        <f t="shared" si="102"/>
        <v>1.3672</v>
      </c>
      <c r="CX50" s="51">
        <f t="shared" si="103"/>
        <v>1.3672</v>
      </c>
      <c r="CY50" s="51">
        <f t="shared" si="103"/>
        <v>1.3672</v>
      </c>
      <c r="CZ50" s="51">
        <f t="shared" si="103"/>
        <v>1.3672</v>
      </c>
      <c r="DA50" s="51">
        <f t="shared" si="103"/>
        <v>1.3672</v>
      </c>
      <c r="DB50" s="51">
        <f t="shared" si="103"/>
        <v>1.3672</v>
      </c>
      <c r="DC50" s="51">
        <f t="shared" si="104"/>
        <v>1.3672</v>
      </c>
      <c r="DD50" s="51">
        <f t="shared" si="104"/>
        <v>1.3672</v>
      </c>
      <c r="DE50" s="51">
        <f t="shared" si="105"/>
        <v>1.3672</v>
      </c>
      <c r="DF50" s="51">
        <f t="shared" si="106"/>
        <v>1.3672</v>
      </c>
      <c r="DG50" s="51">
        <f t="shared" si="107"/>
        <v>1.3672</v>
      </c>
      <c r="DH50" s="51">
        <f t="shared" si="107"/>
        <v>1.3672</v>
      </c>
      <c r="DI50" s="51">
        <f t="shared" si="107"/>
        <v>1.3672</v>
      </c>
      <c r="DJ50" s="51">
        <f t="shared" si="107"/>
        <v>1.3672</v>
      </c>
      <c r="DK50" s="51">
        <f t="shared" si="107"/>
        <v>1.3672</v>
      </c>
      <c r="DL50" s="51">
        <f t="shared" si="107"/>
        <v>1.3672</v>
      </c>
      <c r="DM50" s="51">
        <f t="shared" si="107"/>
        <v>1.3672</v>
      </c>
      <c r="DN50" s="51">
        <f t="shared" si="107"/>
        <v>1.3672</v>
      </c>
      <c r="DO50" s="51">
        <f t="shared" si="108"/>
        <v>1.3672</v>
      </c>
      <c r="DP50" s="51">
        <f t="shared" si="109"/>
        <v>1.3672</v>
      </c>
      <c r="DQ50" s="51">
        <f t="shared" si="109"/>
        <v>1.3672</v>
      </c>
      <c r="DR50" s="51">
        <f t="shared" si="109"/>
        <v>1.3672</v>
      </c>
      <c r="DS50" s="51">
        <f t="shared" si="109"/>
        <v>1.3672</v>
      </c>
      <c r="DT50" s="51">
        <f t="shared" si="109"/>
        <v>1.3672</v>
      </c>
      <c r="DU50" s="51">
        <f t="shared" si="109"/>
        <v>1.3672</v>
      </c>
      <c r="DV50" s="51">
        <f t="shared" si="109"/>
        <v>1.3672</v>
      </c>
      <c r="DW50" s="51">
        <f t="shared" si="109"/>
        <v>1.3672</v>
      </c>
    </row>
    <row r="51" spans="1:127" ht="18" x14ac:dyDescent="0.4">
      <c r="A51" s="16">
        <f>入力シート_トリクロロエチレン!Q23</f>
        <v>1.62</v>
      </c>
      <c r="B51" s="20" t="s">
        <v>105</v>
      </c>
      <c r="C51" s="494" t="s">
        <v>106</v>
      </c>
      <c r="D51" s="495"/>
      <c r="E51" s="492"/>
      <c r="F51" s="291" t="s">
        <v>107</v>
      </c>
      <c r="G51" s="25">
        <f>IF(A51="",1.67,A51)</f>
        <v>1.62</v>
      </c>
      <c r="J51" s="51">
        <f t="shared" si="76"/>
        <v>1.62</v>
      </c>
      <c r="K51" s="51">
        <f t="shared" si="77"/>
        <v>1.62</v>
      </c>
      <c r="L51" s="51">
        <f t="shared" si="77"/>
        <v>1.62</v>
      </c>
      <c r="M51" s="51">
        <f t="shared" si="77"/>
        <v>1.62</v>
      </c>
      <c r="N51" s="51">
        <f t="shared" si="77"/>
        <v>1.62</v>
      </c>
      <c r="O51" s="51">
        <f t="shared" si="78"/>
        <v>1.62</v>
      </c>
      <c r="P51" s="51">
        <f t="shared" si="78"/>
        <v>1.62</v>
      </c>
      <c r="Q51" s="51">
        <f t="shared" si="78"/>
        <v>1.62</v>
      </c>
      <c r="R51" s="51">
        <f t="shared" si="79"/>
        <v>1.62</v>
      </c>
      <c r="S51" s="51">
        <f t="shared" si="79"/>
        <v>1.62</v>
      </c>
      <c r="T51" s="51">
        <f t="shared" si="79"/>
        <v>1.62</v>
      </c>
      <c r="U51" s="52">
        <f t="shared" si="70"/>
        <v>1.62</v>
      </c>
      <c r="V51" s="51">
        <f t="shared" si="110"/>
        <v>1.62</v>
      </c>
      <c r="W51" s="51">
        <f t="shared" si="110"/>
        <v>1.62</v>
      </c>
      <c r="X51" s="51">
        <f t="shared" si="110"/>
        <v>1.62</v>
      </c>
      <c r="Y51" s="51">
        <f t="shared" si="110"/>
        <v>1.62</v>
      </c>
      <c r="Z51" s="51">
        <f t="shared" si="110"/>
        <v>1.62</v>
      </c>
      <c r="AA51" s="51">
        <f t="shared" si="110"/>
        <v>1.62</v>
      </c>
      <c r="AB51" s="51">
        <f t="shared" si="110"/>
        <v>1.62</v>
      </c>
      <c r="AC51" s="51">
        <f t="shared" si="110"/>
        <v>1.62</v>
      </c>
      <c r="AD51" s="51">
        <f t="shared" si="110"/>
        <v>1.62</v>
      </c>
      <c r="AE51" s="51">
        <f t="shared" si="110"/>
        <v>1.62</v>
      </c>
      <c r="AF51" s="51">
        <f t="shared" si="110"/>
        <v>1.62</v>
      </c>
      <c r="AG51" s="51">
        <f t="shared" si="110"/>
        <v>1.62</v>
      </c>
      <c r="AH51" s="51">
        <f t="shared" si="81"/>
        <v>1.62</v>
      </c>
      <c r="AI51" s="51">
        <f t="shared" si="81"/>
        <v>1.62</v>
      </c>
      <c r="AJ51" s="51">
        <f t="shared" si="81"/>
        <v>1.62</v>
      </c>
      <c r="AK51" s="51">
        <f t="shared" si="82"/>
        <v>1.62</v>
      </c>
      <c r="AL51" s="51">
        <f t="shared" si="82"/>
        <v>1.62</v>
      </c>
      <c r="AM51" s="51">
        <f t="shared" si="82"/>
        <v>1.62</v>
      </c>
      <c r="AN51" s="51">
        <f t="shared" si="83"/>
        <v>1.62</v>
      </c>
      <c r="AO51" s="51">
        <f t="shared" si="83"/>
        <v>1.62</v>
      </c>
      <c r="AP51" s="51">
        <f t="shared" si="83"/>
        <v>1.62</v>
      </c>
      <c r="AQ51" s="51">
        <f t="shared" si="83"/>
        <v>1.62</v>
      </c>
      <c r="AR51" s="51">
        <f t="shared" si="83"/>
        <v>1.62</v>
      </c>
      <c r="AS51" s="51">
        <f t="shared" si="83"/>
        <v>1.62</v>
      </c>
      <c r="AT51" s="51">
        <f t="shared" si="83"/>
        <v>1.62</v>
      </c>
      <c r="AU51" s="51">
        <f t="shared" si="83"/>
        <v>1.62</v>
      </c>
      <c r="AV51" s="51">
        <f t="shared" si="83"/>
        <v>1.62</v>
      </c>
      <c r="AW51" s="51">
        <f t="shared" si="83"/>
        <v>1.62</v>
      </c>
      <c r="AX51" s="51">
        <f t="shared" si="83"/>
        <v>1.62</v>
      </c>
      <c r="AY51" s="51">
        <f t="shared" si="83"/>
        <v>1.62</v>
      </c>
      <c r="AZ51" s="51">
        <f t="shared" si="83"/>
        <v>1.62</v>
      </c>
      <c r="BA51" s="51">
        <f t="shared" si="83"/>
        <v>1.62</v>
      </c>
      <c r="BB51" s="51">
        <f t="shared" si="84"/>
        <v>1.62</v>
      </c>
      <c r="BC51" s="51">
        <f t="shared" si="84"/>
        <v>1.62</v>
      </c>
      <c r="BD51" s="51">
        <f t="shared" si="84"/>
        <v>1.62</v>
      </c>
      <c r="BE51" s="51">
        <f t="shared" si="84"/>
        <v>1.62</v>
      </c>
      <c r="BF51" s="51">
        <f t="shared" si="84"/>
        <v>1.62</v>
      </c>
      <c r="BG51" s="51">
        <f t="shared" si="85"/>
        <v>1.62</v>
      </c>
      <c r="BH51" s="51">
        <f t="shared" si="85"/>
        <v>1.62</v>
      </c>
      <c r="BI51" s="51">
        <f t="shared" si="86"/>
        <v>1.62</v>
      </c>
      <c r="BJ51" s="51">
        <f t="shared" si="86"/>
        <v>1.62</v>
      </c>
      <c r="BK51" s="51">
        <f t="shared" si="87"/>
        <v>1.62</v>
      </c>
      <c r="BL51" s="51">
        <f t="shared" si="88"/>
        <v>1.62</v>
      </c>
      <c r="BM51" s="51">
        <f t="shared" si="88"/>
        <v>1.62</v>
      </c>
      <c r="BN51" s="51">
        <f t="shared" si="88"/>
        <v>1.62</v>
      </c>
      <c r="BO51" s="51">
        <f t="shared" si="88"/>
        <v>1.62</v>
      </c>
      <c r="BP51" s="51">
        <f t="shared" si="89"/>
        <v>1.62</v>
      </c>
      <c r="BQ51" s="51">
        <f t="shared" si="90"/>
        <v>1.62</v>
      </c>
      <c r="BR51" s="51">
        <f t="shared" si="90"/>
        <v>1.62</v>
      </c>
      <c r="BS51" s="51">
        <f t="shared" si="90"/>
        <v>1.62</v>
      </c>
      <c r="BT51" s="51">
        <f t="shared" si="90"/>
        <v>1.62</v>
      </c>
      <c r="BU51" s="51">
        <f t="shared" si="91"/>
        <v>1.62</v>
      </c>
      <c r="BV51" s="51">
        <f t="shared" si="92"/>
        <v>1.62</v>
      </c>
      <c r="BW51" s="51">
        <f t="shared" si="93"/>
        <v>1.62</v>
      </c>
      <c r="BX51" s="51">
        <f t="shared" si="93"/>
        <v>1.62</v>
      </c>
      <c r="BY51" s="51">
        <f t="shared" si="94"/>
        <v>1.62</v>
      </c>
      <c r="BZ51" s="51">
        <f t="shared" si="94"/>
        <v>1.62</v>
      </c>
      <c r="CA51" s="51">
        <f t="shared" si="94"/>
        <v>1.62</v>
      </c>
      <c r="CB51" s="51">
        <f t="shared" si="94"/>
        <v>1.62</v>
      </c>
      <c r="CC51" s="51">
        <f t="shared" si="95"/>
        <v>1.62</v>
      </c>
      <c r="CD51" s="51">
        <f t="shared" si="95"/>
        <v>1.62</v>
      </c>
      <c r="CE51" s="51">
        <f t="shared" si="96"/>
        <v>1.62</v>
      </c>
      <c r="CF51" s="51">
        <f t="shared" si="97"/>
        <v>1.62</v>
      </c>
      <c r="CG51" s="51">
        <f t="shared" si="98"/>
        <v>1.62</v>
      </c>
      <c r="CH51" s="51">
        <f t="shared" si="99"/>
        <v>1.62</v>
      </c>
      <c r="CI51" s="51">
        <f t="shared" si="99"/>
        <v>1.62</v>
      </c>
      <c r="CJ51" s="51">
        <f t="shared" si="99"/>
        <v>1.62</v>
      </c>
      <c r="CK51" s="51">
        <f t="shared" si="99"/>
        <v>1.62</v>
      </c>
      <c r="CL51" s="51">
        <f t="shared" si="99"/>
        <v>1.62</v>
      </c>
      <c r="CM51" s="51">
        <f t="shared" si="99"/>
        <v>1.62</v>
      </c>
      <c r="CN51" s="51">
        <f t="shared" si="99"/>
        <v>1.62</v>
      </c>
      <c r="CO51" s="51">
        <f t="shared" si="99"/>
        <v>1.62</v>
      </c>
      <c r="CP51" s="51">
        <f t="shared" si="99"/>
        <v>1.62</v>
      </c>
      <c r="CQ51" s="51">
        <f t="shared" si="99"/>
        <v>1.62</v>
      </c>
      <c r="CR51" s="51">
        <f t="shared" si="100"/>
        <v>1.62</v>
      </c>
      <c r="CS51" s="51">
        <f t="shared" si="100"/>
        <v>1.62</v>
      </c>
      <c r="CT51" s="51">
        <f t="shared" si="101"/>
        <v>1.62</v>
      </c>
      <c r="CU51" s="51">
        <f t="shared" si="101"/>
        <v>1.62</v>
      </c>
      <c r="CV51" s="51">
        <f t="shared" si="102"/>
        <v>1.62</v>
      </c>
      <c r="CW51" s="51">
        <f t="shared" si="102"/>
        <v>1.62</v>
      </c>
      <c r="CX51" s="51">
        <f t="shared" si="103"/>
        <v>1.62</v>
      </c>
      <c r="CY51" s="51">
        <f t="shared" si="103"/>
        <v>1.62</v>
      </c>
      <c r="CZ51" s="51">
        <f t="shared" si="103"/>
        <v>1.62</v>
      </c>
      <c r="DA51" s="51">
        <f t="shared" si="103"/>
        <v>1.62</v>
      </c>
      <c r="DB51" s="51">
        <f t="shared" si="103"/>
        <v>1.62</v>
      </c>
      <c r="DC51" s="51">
        <f t="shared" si="104"/>
        <v>1.62</v>
      </c>
      <c r="DD51" s="51">
        <f t="shared" si="104"/>
        <v>1.62</v>
      </c>
      <c r="DE51" s="51">
        <f t="shared" si="105"/>
        <v>1.62</v>
      </c>
      <c r="DF51" s="51">
        <f t="shared" si="106"/>
        <v>1.62</v>
      </c>
      <c r="DG51" s="51">
        <f t="shared" si="107"/>
        <v>1.62</v>
      </c>
      <c r="DH51" s="51">
        <f t="shared" si="107"/>
        <v>1.62</v>
      </c>
      <c r="DI51" s="51">
        <f t="shared" si="107"/>
        <v>1.62</v>
      </c>
      <c r="DJ51" s="51">
        <f t="shared" si="107"/>
        <v>1.62</v>
      </c>
      <c r="DK51" s="51">
        <f t="shared" si="107"/>
        <v>1.62</v>
      </c>
      <c r="DL51" s="51">
        <f t="shared" si="107"/>
        <v>1.62</v>
      </c>
      <c r="DM51" s="51">
        <f t="shared" si="107"/>
        <v>1.62</v>
      </c>
      <c r="DN51" s="51">
        <f t="shared" si="107"/>
        <v>1.62</v>
      </c>
      <c r="DO51" s="51">
        <f t="shared" si="108"/>
        <v>1.62</v>
      </c>
      <c r="DP51" s="51">
        <f t="shared" si="109"/>
        <v>1.62</v>
      </c>
      <c r="DQ51" s="51">
        <f t="shared" si="109"/>
        <v>1.62</v>
      </c>
      <c r="DR51" s="51">
        <f t="shared" si="109"/>
        <v>1.62</v>
      </c>
      <c r="DS51" s="51">
        <f t="shared" si="109"/>
        <v>1.62</v>
      </c>
      <c r="DT51" s="51">
        <f t="shared" si="109"/>
        <v>1.62</v>
      </c>
      <c r="DU51" s="51">
        <f t="shared" si="109"/>
        <v>1.62</v>
      </c>
      <c r="DV51" s="51">
        <f t="shared" si="109"/>
        <v>1.62</v>
      </c>
      <c r="DW51" s="51">
        <f t="shared" si="109"/>
        <v>1.62</v>
      </c>
    </row>
    <row r="52" spans="1:127" ht="37.5" customHeight="1" x14ac:dyDescent="0.2">
      <c r="A52" s="19"/>
      <c r="B52" s="37"/>
      <c r="C52" s="492"/>
      <c r="D52" s="493"/>
      <c r="E52" s="493"/>
      <c r="F52" s="291"/>
      <c r="G52" s="38">
        <f>SQRT(1+4*G47*G36/G48)</f>
        <v>1.796044963201618</v>
      </c>
      <c r="J52" s="52">
        <f>G52</f>
        <v>1.796044963201618</v>
      </c>
      <c r="K52" s="55">
        <f t="shared" si="77"/>
        <v>1.796044963201618</v>
      </c>
      <c r="L52" s="55">
        <f t="shared" si="77"/>
        <v>1.796044963201618</v>
      </c>
      <c r="M52" s="55">
        <f t="shared" si="77"/>
        <v>1.796044963201618</v>
      </c>
      <c r="N52" s="55">
        <f t="shared" si="77"/>
        <v>1.796044963201618</v>
      </c>
      <c r="O52" s="55">
        <f t="shared" si="78"/>
        <v>1.796044963201618</v>
      </c>
      <c r="P52" s="55">
        <f t="shared" si="78"/>
        <v>1.796044963201618</v>
      </c>
      <c r="Q52" s="55">
        <f t="shared" si="78"/>
        <v>1.796044963201618</v>
      </c>
      <c r="R52" s="55">
        <f t="shared" si="79"/>
        <v>1.796044963201618</v>
      </c>
      <c r="S52" s="55">
        <f t="shared" si="79"/>
        <v>1.796044963201618</v>
      </c>
      <c r="T52" s="55">
        <f t="shared" si="79"/>
        <v>1.796044963201618</v>
      </c>
      <c r="U52" s="52">
        <f>G52</f>
        <v>1.796044963201618</v>
      </c>
      <c r="V52" s="55">
        <f>+U52</f>
        <v>1.796044963201618</v>
      </c>
      <c r="W52" s="55">
        <f t="shared" si="110"/>
        <v>1.796044963201618</v>
      </c>
      <c r="X52" s="55">
        <f t="shared" si="110"/>
        <v>1.796044963201618</v>
      </c>
      <c r="Y52" s="55">
        <f t="shared" si="110"/>
        <v>1.796044963201618</v>
      </c>
      <c r="Z52" s="55">
        <f t="shared" si="110"/>
        <v>1.796044963201618</v>
      </c>
      <c r="AA52" s="55">
        <f t="shared" si="110"/>
        <v>1.796044963201618</v>
      </c>
      <c r="AB52" s="55">
        <f t="shared" si="110"/>
        <v>1.796044963201618</v>
      </c>
      <c r="AC52" s="55">
        <f t="shared" si="110"/>
        <v>1.796044963201618</v>
      </c>
      <c r="AD52" s="55">
        <f t="shared" si="110"/>
        <v>1.796044963201618</v>
      </c>
      <c r="AE52" s="55">
        <f t="shared" si="110"/>
        <v>1.796044963201618</v>
      </c>
      <c r="AF52" s="55">
        <f t="shared" si="110"/>
        <v>1.796044963201618</v>
      </c>
      <c r="AG52" s="55">
        <f t="shared" si="110"/>
        <v>1.796044963201618</v>
      </c>
      <c r="AH52" s="55">
        <f t="shared" si="81"/>
        <v>1.796044963201618</v>
      </c>
      <c r="AI52" s="55">
        <f t="shared" si="81"/>
        <v>1.796044963201618</v>
      </c>
      <c r="AJ52" s="55">
        <f t="shared" si="81"/>
        <v>1.796044963201618</v>
      </c>
      <c r="AK52" s="55">
        <f t="shared" si="82"/>
        <v>1.796044963201618</v>
      </c>
      <c r="AL52" s="55">
        <f t="shared" si="82"/>
        <v>1.796044963201618</v>
      </c>
      <c r="AM52" s="55">
        <f t="shared" si="82"/>
        <v>1.796044963201618</v>
      </c>
      <c r="AN52" s="55">
        <f t="shared" si="83"/>
        <v>1.796044963201618</v>
      </c>
      <c r="AO52" s="55">
        <f t="shared" si="83"/>
        <v>1.796044963201618</v>
      </c>
      <c r="AP52" s="55">
        <f t="shared" si="83"/>
        <v>1.796044963201618</v>
      </c>
      <c r="AQ52" s="55">
        <f t="shared" si="83"/>
        <v>1.796044963201618</v>
      </c>
      <c r="AR52" s="55">
        <f t="shared" si="83"/>
        <v>1.796044963201618</v>
      </c>
      <c r="AS52" s="55">
        <f t="shared" si="83"/>
        <v>1.796044963201618</v>
      </c>
      <c r="AT52" s="55">
        <f t="shared" si="83"/>
        <v>1.796044963201618</v>
      </c>
      <c r="AU52" s="55">
        <f t="shared" si="83"/>
        <v>1.796044963201618</v>
      </c>
      <c r="AV52" s="55">
        <f t="shared" si="83"/>
        <v>1.796044963201618</v>
      </c>
      <c r="AW52" s="55">
        <f t="shared" si="83"/>
        <v>1.796044963201618</v>
      </c>
      <c r="AX52" s="55">
        <f t="shared" si="83"/>
        <v>1.796044963201618</v>
      </c>
      <c r="AY52" s="55">
        <f t="shared" si="83"/>
        <v>1.796044963201618</v>
      </c>
      <c r="AZ52" s="55">
        <f t="shared" si="83"/>
        <v>1.796044963201618</v>
      </c>
      <c r="BA52" s="55">
        <f t="shared" si="83"/>
        <v>1.796044963201618</v>
      </c>
      <c r="BB52" s="55">
        <f t="shared" si="84"/>
        <v>1.796044963201618</v>
      </c>
      <c r="BC52" s="55">
        <f t="shared" si="84"/>
        <v>1.796044963201618</v>
      </c>
      <c r="BD52" s="55">
        <f t="shared" si="84"/>
        <v>1.796044963201618</v>
      </c>
      <c r="BE52" s="55">
        <f t="shared" si="84"/>
        <v>1.796044963201618</v>
      </c>
      <c r="BF52" s="55">
        <f t="shared" si="84"/>
        <v>1.796044963201618</v>
      </c>
      <c r="BG52" s="55">
        <f t="shared" si="85"/>
        <v>1.796044963201618</v>
      </c>
      <c r="BH52" s="55">
        <f t="shared" si="85"/>
        <v>1.796044963201618</v>
      </c>
      <c r="BI52" s="55">
        <f t="shared" si="86"/>
        <v>1.796044963201618</v>
      </c>
      <c r="BJ52" s="55">
        <f t="shared" si="86"/>
        <v>1.796044963201618</v>
      </c>
      <c r="BK52" s="55">
        <f t="shared" si="87"/>
        <v>1.796044963201618</v>
      </c>
      <c r="BL52" s="55">
        <f t="shared" si="88"/>
        <v>1.796044963201618</v>
      </c>
      <c r="BM52" s="55">
        <f t="shared" si="88"/>
        <v>1.796044963201618</v>
      </c>
      <c r="BN52" s="55">
        <f t="shared" si="88"/>
        <v>1.796044963201618</v>
      </c>
      <c r="BO52" s="55">
        <f t="shared" si="88"/>
        <v>1.796044963201618</v>
      </c>
      <c r="BP52" s="55">
        <f t="shared" si="89"/>
        <v>1.796044963201618</v>
      </c>
      <c r="BQ52" s="55">
        <f t="shared" si="90"/>
        <v>1.796044963201618</v>
      </c>
      <c r="BR52" s="55">
        <f t="shared" si="90"/>
        <v>1.796044963201618</v>
      </c>
      <c r="BS52" s="55">
        <f t="shared" si="90"/>
        <v>1.796044963201618</v>
      </c>
      <c r="BT52" s="55">
        <f t="shared" si="90"/>
        <v>1.796044963201618</v>
      </c>
      <c r="BU52" s="55">
        <f t="shared" si="91"/>
        <v>1.796044963201618</v>
      </c>
      <c r="BV52" s="55">
        <f t="shared" si="92"/>
        <v>1.796044963201618</v>
      </c>
      <c r="BW52" s="55">
        <f t="shared" si="93"/>
        <v>1.796044963201618</v>
      </c>
      <c r="BX52" s="55">
        <f t="shared" si="93"/>
        <v>1.796044963201618</v>
      </c>
      <c r="BY52" s="55">
        <f t="shared" si="94"/>
        <v>1.796044963201618</v>
      </c>
      <c r="BZ52" s="55">
        <f t="shared" si="94"/>
        <v>1.796044963201618</v>
      </c>
      <c r="CA52" s="55">
        <f t="shared" si="94"/>
        <v>1.796044963201618</v>
      </c>
      <c r="CB52" s="55">
        <f t="shared" si="94"/>
        <v>1.796044963201618</v>
      </c>
      <c r="CC52" s="55">
        <f t="shared" si="95"/>
        <v>1.796044963201618</v>
      </c>
      <c r="CD52" s="55">
        <f t="shared" si="95"/>
        <v>1.796044963201618</v>
      </c>
      <c r="CE52" s="55">
        <f t="shared" si="96"/>
        <v>1.796044963201618</v>
      </c>
      <c r="CF52" s="55">
        <f t="shared" si="97"/>
        <v>1.796044963201618</v>
      </c>
      <c r="CG52" s="55">
        <f t="shared" si="98"/>
        <v>1.796044963201618</v>
      </c>
      <c r="CH52" s="55">
        <f t="shared" si="99"/>
        <v>1.796044963201618</v>
      </c>
      <c r="CI52" s="55">
        <f t="shared" si="99"/>
        <v>1.796044963201618</v>
      </c>
      <c r="CJ52" s="55">
        <f t="shared" si="99"/>
        <v>1.796044963201618</v>
      </c>
      <c r="CK52" s="55">
        <f t="shared" si="99"/>
        <v>1.796044963201618</v>
      </c>
      <c r="CL52" s="55">
        <f t="shared" si="99"/>
        <v>1.796044963201618</v>
      </c>
      <c r="CM52" s="55">
        <f t="shared" si="99"/>
        <v>1.796044963201618</v>
      </c>
      <c r="CN52" s="55">
        <f t="shared" si="99"/>
        <v>1.796044963201618</v>
      </c>
      <c r="CO52" s="55">
        <f t="shared" si="99"/>
        <v>1.796044963201618</v>
      </c>
      <c r="CP52" s="55">
        <f t="shared" si="99"/>
        <v>1.796044963201618</v>
      </c>
      <c r="CQ52" s="55">
        <f t="shared" si="99"/>
        <v>1.796044963201618</v>
      </c>
      <c r="CR52" s="55">
        <f t="shared" si="100"/>
        <v>1.796044963201618</v>
      </c>
      <c r="CS52" s="55">
        <f t="shared" si="100"/>
        <v>1.796044963201618</v>
      </c>
      <c r="CT52" s="55">
        <f t="shared" si="101"/>
        <v>1.796044963201618</v>
      </c>
      <c r="CU52" s="55">
        <f t="shared" si="101"/>
        <v>1.796044963201618</v>
      </c>
      <c r="CV52" s="55">
        <f t="shared" si="102"/>
        <v>1.796044963201618</v>
      </c>
      <c r="CW52" s="55">
        <f t="shared" si="102"/>
        <v>1.796044963201618</v>
      </c>
      <c r="CX52" s="55">
        <f t="shared" si="103"/>
        <v>1.796044963201618</v>
      </c>
      <c r="CY52" s="55">
        <f t="shared" si="103"/>
        <v>1.796044963201618</v>
      </c>
      <c r="CZ52" s="55">
        <f t="shared" si="103"/>
        <v>1.796044963201618</v>
      </c>
      <c r="DA52" s="55">
        <f t="shared" si="103"/>
        <v>1.796044963201618</v>
      </c>
      <c r="DB52" s="55">
        <f t="shared" si="103"/>
        <v>1.796044963201618</v>
      </c>
      <c r="DC52" s="55">
        <f t="shared" si="104"/>
        <v>1.796044963201618</v>
      </c>
      <c r="DD52" s="55">
        <f t="shared" si="104"/>
        <v>1.796044963201618</v>
      </c>
      <c r="DE52" s="55">
        <f t="shared" si="105"/>
        <v>1.796044963201618</v>
      </c>
      <c r="DF52" s="55">
        <f t="shared" si="106"/>
        <v>1.796044963201618</v>
      </c>
      <c r="DG52" s="55">
        <f t="shared" si="107"/>
        <v>1.796044963201618</v>
      </c>
      <c r="DH52" s="55">
        <f t="shared" si="107"/>
        <v>1.796044963201618</v>
      </c>
      <c r="DI52" s="55">
        <f t="shared" si="107"/>
        <v>1.796044963201618</v>
      </c>
      <c r="DJ52" s="55">
        <f t="shared" si="107"/>
        <v>1.796044963201618</v>
      </c>
      <c r="DK52" s="55">
        <f t="shared" si="107"/>
        <v>1.796044963201618</v>
      </c>
      <c r="DL52" s="55">
        <f t="shared" si="107"/>
        <v>1.796044963201618</v>
      </c>
      <c r="DM52" s="55">
        <f t="shared" si="107"/>
        <v>1.796044963201618</v>
      </c>
      <c r="DN52" s="55">
        <f t="shared" si="107"/>
        <v>1.796044963201618</v>
      </c>
      <c r="DO52" s="55">
        <f t="shared" si="108"/>
        <v>1.796044963201618</v>
      </c>
      <c r="DP52" s="55">
        <f t="shared" si="109"/>
        <v>1.796044963201618</v>
      </c>
      <c r="DQ52" s="55">
        <f t="shared" si="109"/>
        <v>1.796044963201618</v>
      </c>
      <c r="DR52" s="55">
        <f t="shared" si="109"/>
        <v>1.796044963201618</v>
      </c>
      <c r="DS52" s="55">
        <f t="shared" si="109"/>
        <v>1.796044963201618</v>
      </c>
      <c r="DT52" s="55">
        <f t="shared" si="109"/>
        <v>1.796044963201618</v>
      </c>
      <c r="DU52" s="55">
        <f t="shared" si="109"/>
        <v>1.796044963201618</v>
      </c>
      <c r="DV52" s="55">
        <f t="shared" si="109"/>
        <v>1.796044963201618</v>
      </c>
      <c r="DW52" s="55">
        <f t="shared" si="109"/>
        <v>1.796044963201618</v>
      </c>
    </row>
    <row r="53" spans="1:127" ht="37.5" customHeight="1" x14ac:dyDescent="0.2">
      <c r="A53" s="19"/>
      <c r="B53" s="37" t="s">
        <v>108</v>
      </c>
      <c r="C53" s="492"/>
      <c r="D53" s="493"/>
      <c r="E53" s="493"/>
      <c r="F53" s="39"/>
      <c r="G53" s="38">
        <f>EXP(G30/(2*G36)*(1-G52))</f>
        <v>0.67164692779416058</v>
      </c>
      <c r="I53" s="71">
        <f>J53</f>
        <v>1.1495354938961722E-2</v>
      </c>
      <c r="J53" s="38">
        <f>EXP(J30/(2*J36)*(1-J52))</f>
        <v>1.1495354938961722E-2</v>
      </c>
      <c r="K53" s="38">
        <f t="shared" ref="K53:T53" si="111">EXP(K30/(2*K36)*(1-K52))</f>
        <v>1.3836701351886715E-173</v>
      </c>
      <c r="L53" s="38">
        <f t="shared" si="111"/>
        <v>0</v>
      </c>
      <c r="M53" s="38">
        <f t="shared" si="111"/>
        <v>0</v>
      </c>
      <c r="N53" s="38">
        <f t="shared" si="111"/>
        <v>0</v>
      </c>
      <c r="O53" s="38">
        <f t="shared" si="111"/>
        <v>0</v>
      </c>
      <c r="P53" s="38">
        <f t="shared" si="111"/>
        <v>0</v>
      </c>
      <c r="Q53" s="38">
        <f t="shared" si="111"/>
        <v>0</v>
      </c>
      <c r="R53" s="38">
        <f t="shared" si="111"/>
        <v>0</v>
      </c>
      <c r="S53" s="38">
        <f t="shared" si="111"/>
        <v>0</v>
      </c>
      <c r="T53" s="38">
        <f t="shared" si="111"/>
        <v>0</v>
      </c>
      <c r="U53" s="38">
        <f>EXP(U30/(2*U36)*(1-U52))</f>
        <v>5.17729911443442E-18</v>
      </c>
      <c r="V53" s="38">
        <f>EXP(V30/(2*V36)*(1-V52))</f>
        <v>2.6804426120323424E-35</v>
      </c>
      <c r="W53" s="38">
        <f t="shared" ref="W53:CH53" si="112">EXP(W30/(2*W36)*(1-W52))</f>
        <v>1.3877453161567428E-52</v>
      </c>
      <c r="X53" s="38">
        <f t="shared" si="112"/>
        <v>7.1847725963987668E-70</v>
      </c>
      <c r="Y53" s="38">
        <f t="shared" si="112"/>
        <v>3.7197716800748288E-87</v>
      </c>
      <c r="Z53" s="38">
        <f t="shared" si="112"/>
        <v>1.9258370625149783E-104</v>
      </c>
      <c r="AA53" s="38">
        <f t="shared" si="112"/>
        <v>9.9706345183038511E-122</v>
      </c>
      <c r="AB53" s="38">
        <f t="shared" si="112"/>
        <v>5.1620957261962686E-139</v>
      </c>
      <c r="AC53" s="38">
        <f t="shared" si="112"/>
        <v>2.6725713631861071E-156</v>
      </c>
      <c r="AD53" s="38">
        <f t="shared" si="112"/>
        <v>1.8681438979059876E-2</v>
      </c>
      <c r="AE53" s="38">
        <f t="shared" si="112"/>
        <v>3.4899616232833769E-4</v>
      </c>
      <c r="AF53" s="38">
        <f t="shared" si="112"/>
        <v>6.5197505104629205E-6</v>
      </c>
      <c r="AG53" s="38">
        <f t="shared" si="112"/>
        <v>1.2179832131990742E-7</v>
      </c>
      <c r="AH53" s="38">
        <f t="shared" si="112"/>
        <v>2.27536790748978E-9</v>
      </c>
      <c r="AI53" s="38">
        <f t="shared" si="112"/>
        <v>4.2507146718681513E-11</v>
      </c>
      <c r="AJ53" s="38">
        <f t="shared" si="112"/>
        <v>7.9409466759899461E-13</v>
      </c>
      <c r="AK53" s="38">
        <f t="shared" si="112"/>
        <v>1.4834831076347413E-14</v>
      </c>
      <c r="AL53" s="38">
        <f t="shared" si="112"/>
        <v>2.7713599151744557E-16</v>
      </c>
      <c r="AM53" s="38">
        <f t="shared" si="112"/>
        <v>5.17729911443442E-18</v>
      </c>
      <c r="AN53" s="38">
        <f t="shared" si="112"/>
        <v>3.4899616232833769E-4</v>
      </c>
      <c r="AO53" s="38">
        <f t="shared" si="112"/>
        <v>5.1961253433335808E-4</v>
      </c>
      <c r="AP53" s="38">
        <f t="shared" si="112"/>
        <v>7.7363941206413684E-4</v>
      </c>
      <c r="AQ53" s="38">
        <f t="shared" si="112"/>
        <v>1.1518543151904865E-3</v>
      </c>
      <c r="AR53" s="38">
        <f t="shared" si="112"/>
        <v>1.7149699753312875E-3</v>
      </c>
      <c r="AS53" s="38">
        <f t="shared" si="112"/>
        <v>2.5533802126716109E-3</v>
      </c>
      <c r="AT53" s="38">
        <f t="shared" si="112"/>
        <v>3.8016703523940558E-3</v>
      </c>
      <c r="AU53" s="38">
        <f t="shared" si="112"/>
        <v>5.6602214572462886E-3</v>
      </c>
      <c r="AV53" s="38">
        <f t="shared" si="112"/>
        <v>8.4273763833562498E-3</v>
      </c>
      <c r="AW53" s="38">
        <f t="shared" si="112"/>
        <v>1.2547331097059643E-2</v>
      </c>
      <c r="AX53" s="38">
        <f t="shared" si="112"/>
        <v>8.4273763833562498E-3</v>
      </c>
      <c r="AY53" s="38">
        <f t="shared" si="112"/>
        <v>8.7695697679329703E-3</v>
      </c>
      <c r="AZ53" s="38">
        <f t="shared" si="112"/>
        <v>9.1256579054104139E-3</v>
      </c>
      <c r="BA53" s="38">
        <f t="shared" si="112"/>
        <v>9.4962049918451835E-3</v>
      </c>
      <c r="BB53" s="38">
        <f t="shared" si="112"/>
        <v>9.8817981324591034E-3</v>
      </c>
      <c r="BC53" s="38">
        <f t="shared" si="112"/>
        <v>1.0283048271865299E-2</v>
      </c>
      <c r="BD53" s="38">
        <f t="shared" si="112"/>
        <v>1.0700591162065971E-2</v>
      </c>
      <c r="BE53" s="38">
        <f t="shared" si="112"/>
        <v>1.1135088369755762E-2</v>
      </c>
      <c r="BF53" s="38">
        <f t="shared" si="112"/>
        <v>1.1587228324526628E-2</v>
      </c>
      <c r="BG53" s="38">
        <f t="shared" si="112"/>
        <v>1.2057727409634999E-2</v>
      </c>
      <c r="BH53" s="38">
        <f t="shared" si="112"/>
        <v>1.2547331097059643E-2</v>
      </c>
      <c r="BI53" s="38">
        <f t="shared" si="112"/>
        <v>1.0915678091544843E-2</v>
      </c>
      <c r="BJ53" s="38">
        <f t="shared" si="112"/>
        <v>1.0959211523319043E-2</v>
      </c>
      <c r="BK53" s="38">
        <f t="shared" si="112"/>
        <v>1.1002918573229114E-2</v>
      </c>
      <c r="BL53" s="38">
        <f t="shared" si="112"/>
        <v>1.1046799933691355E-2</v>
      </c>
      <c r="BM53" s="38">
        <f t="shared" si="112"/>
        <v>1.1090856299883491E-2</v>
      </c>
      <c r="BN53" s="38">
        <f t="shared" si="112"/>
        <v>1.1135088369755762E-2</v>
      </c>
      <c r="BO53" s="38">
        <f t="shared" si="112"/>
        <v>1.1179496844041938E-2</v>
      </c>
      <c r="BP53" s="38">
        <f t="shared" si="112"/>
        <v>1.1224082426270399E-2</v>
      </c>
      <c r="BQ53" s="38">
        <f t="shared" si="112"/>
        <v>1.1268845822775332E-2</v>
      </c>
      <c r="BR53" s="38">
        <f t="shared" si="112"/>
        <v>1.1313787742707887E-2</v>
      </c>
      <c r="BS53" s="38">
        <f t="shared" si="112"/>
        <v>1.1358908898047422E-2</v>
      </c>
      <c r="BT53" s="38">
        <f t="shared" si="112"/>
        <v>1.1404210003612775E-2</v>
      </c>
      <c r="BU53" s="38">
        <f t="shared" si="112"/>
        <v>1.1449691777073598E-2</v>
      </c>
      <c r="BV53" s="38">
        <f t="shared" si="112"/>
        <v>1.1495354938961722E-2</v>
      </c>
      <c r="BW53" s="38">
        <f t="shared" si="112"/>
        <v>1.1541200212682576E-2</v>
      </c>
      <c r="BX53" s="38">
        <f t="shared" si="112"/>
        <v>1.1587228324526628E-2</v>
      </c>
      <c r="BY53" s="38">
        <f t="shared" si="112"/>
        <v>1.1633440003680906E-2</v>
      </c>
      <c r="BZ53" s="38">
        <f t="shared" si="112"/>
        <v>1.1679835982240568E-2</v>
      </c>
      <c r="CA53" s="38">
        <f t="shared" si="112"/>
        <v>1.1726416995220472E-2</v>
      </c>
      <c r="CB53" s="38">
        <f t="shared" si="112"/>
        <v>1.1773183780566833E-2</v>
      </c>
      <c r="CC53" s="38">
        <f t="shared" si="112"/>
        <v>1.1820137079168905E-2</v>
      </c>
      <c r="CD53" s="38">
        <f t="shared" si="112"/>
        <v>1.1495354938961722E-2</v>
      </c>
      <c r="CE53" s="38">
        <f t="shared" si="112"/>
        <v>0.99602768577998779</v>
      </c>
      <c r="CF53" s="38">
        <f t="shared" si="112"/>
        <v>0.94204392852427798</v>
      </c>
      <c r="CG53" s="38">
        <f t="shared" si="112"/>
        <v>0.88744676326945482</v>
      </c>
      <c r="CH53" s="38">
        <f t="shared" si="112"/>
        <v>0.78756175763743186</v>
      </c>
      <c r="CI53" s="38">
        <f t="shared" ref="CI53:DW53" si="113">EXP(CI30/(2*CI36)*(1-CI52))</f>
        <v>0.69891913269014183</v>
      </c>
      <c r="CJ53" s="38">
        <f t="shared" si="113"/>
        <v>0.62025352209296103</v>
      </c>
      <c r="CK53" s="38">
        <f t="shared" si="113"/>
        <v>0.55044198058787763</v>
      </c>
      <c r="CL53" s="38">
        <f t="shared" si="113"/>
        <v>0.30298637399350542</v>
      </c>
      <c r="CM53" s="38">
        <f t="shared" si="113"/>
        <v>0.16677641979212451</v>
      </c>
      <c r="CN53" s="38">
        <f t="shared" si="113"/>
        <v>9.1800742825732348E-2</v>
      </c>
      <c r="CO53" s="38">
        <f t="shared" si="113"/>
        <v>5.0530982700434504E-2</v>
      </c>
      <c r="CP53" s="38">
        <f t="shared" si="113"/>
        <v>2.7814374198678941E-2</v>
      </c>
      <c r="CQ53" s="38">
        <f t="shared" si="113"/>
        <v>1.5310199222733202E-2</v>
      </c>
      <c r="CR53" s="38">
        <f t="shared" si="113"/>
        <v>8.4273763833562498E-3</v>
      </c>
      <c r="CS53" s="38">
        <f t="shared" si="113"/>
        <v>4.6387817476141163E-3</v>
      </c>
      <c r="CT53" s="38">
        <f t="shared" si="113"/>
        <v>2.5533802126716109E-3</v>
      </c>
      <c r="CU53" s="38">
        <f t="shared" si="113"/>
        <v>1.405487661456858E-3</v>
      </c>
      <c r="CV53" s="38">
        <f t="shared" si="113"/>
        <v>7.7363941206413684E-4</v>
      </c>
      <c r="CW53" s="38">
        <f t="shared" si="113"/>
        <v>4.2584361023742474E-4</v>
      </c>
      <c r="CX53" s="38">
        <f t="shared" si="113"/>
        <v>2.3440220023978033E-4</v>
      </c>
      <c r="CY53" s="38">
        <f t="shared" si="113"/>
        <v>1.2902481135414087E-4</v>
      </c>
      <c r="CZ53" s="38">
        <f t="shared" si="113"/>
        <v>7.1020672706750663E-5</v>
      </c>
      <c r="DA53" s="38">
        <f t="shared" si="113"/>
        <v>3.9092759747387233E-5</v>
      </c>
      <c r="DB53" s="38">
        <f t="shared" si="113"/>
        <v>2.1518296101997874E-5</v>
      </c>
      <c r="DC53" s="38">
        <f t="shared" si="113"/>
        <v>1.1844573525260129E-5</v>
      </c>
      <c r="DD53" s="38">
        <f t="shared" si="113"/>
        <v>6.5197505104629205E-6</v>
      </c>
      <c r="DE53" s="38">
        <f t="shared" si="113"/>
        <v>8.4273763833562498E-3</v>
      </c>
      <c r="DF53" s="38">
        <f t="shared" si="113"/>
        <v>8.4273763833562498E-3</v>
      </c>
      <c r="DG53" s="38">
        <f t="shared" si="113"/>
        <v>8.4273763833562498E-3</v>
      </c>
      <c r="DH53" s="38">
        <f t="shared" si="113"/>
        <v>8.4273763833562498E-3</v>
      </c>
      <c r="DI53" s="38">
        <f t="shared" si="113"/>
        <v>8.4273763833562498E-3</v>
      </c>
      <c r="DJ53" s="38">
        <f t="shared" si="113"/>
        <v>8.4273763833562498E-3</v>
      </c>
      <c r="DK53" s="38">
        <f t="shared" si="113"/>
        <v>8.4273763833562498E-3</v>
      </c>
      <c r="DL53" s="38">
        <f t="shared" si="113"/>
        <v>8.4273763833562498E-3</v>
      </c>
      <c r="DM53" s="38">
        <f t="shared" si="113"/>
        <v>8.4273763833562498E-3</v>
      </c>
      <c r="DN53" s="38">
        <f t="shared" si="113"/>
        <v>8.4273763833562498E-3</v>
      </c>
      <c r="DO53" s="38">
        <f t="shared" si="113"/>
        <v>8.4273763833562498E-3</v>
      </c>
      <c r="DP53" s="38">
        <f t="shared" si="113"/>
        <v>8.4273763833562498E-3</v>
      </c>
      <c r="DQ53" s="38">
        <f t="shared" si="113"/>
        <v>8.4273763833562498E-3</v>
      </c>
      <c r="DR53" s="38">
        <f t="shared" si="113"/>
        <v>8.4273763833562498E-3</v>
      </c>
      <c r="DS53" s="38">
        <f t="shared" si="113"/>
        <v>8.4273763833562498E-3</v>
      </c>
      <c r="DT53" s="38">
        <f t="shared" si="113"/>
        <v>8.4273763833562498E-3</v>
      </c>
      <c r="DU53" s="38">
        <f t="shared" si="113"/>
        <v>8.4273763833562498E-3</v>
      </c>
      <c r="DV53" s="38">
        <f t="shared" si="113"/>
        <v>8.4273763833562498E-3</v>
      </c>
      <c r="DW53" s="38">
        <f t="shared" si="113"/>
        <v>8.4273763833562498E-3</v>
      </c>
    </row>
    <row r="54" spans="1:127" ht="37.5" customHeight="1" x14ac:dyDescent="0.2">
      <c r="A54" s="19"/>
      <c r="B54" s="37" t="s">
        <v>109</v>
      </c>
      <c r="C54" s="492"/>
      <c r="D54" s="493"/>
      <c r="E54" s="493"/>
      <c r="F54" s="291"/>
      <c r="G54" s="40">
        <f>IF(G30-G48*G33/G50*G52&lt;=0,2-ERFC((-G30+G48*G33/G50*G52)/(2*SQRT(G36*G48*G33/G50))),ERFC((G30-G48*G33/G50*G52)/(2*SQRT(G36*G48*G33/G50))))</f>
        <v>1.9999595221911151</v>
      </c>
      <c r="I54" s="71">
        <f>J54/2</f>
        <v>0.97596643905331426</v>
      </c>
      <c r="J54" s="48">
        <f>IF(J30-J48*J33/J50*J52&lt;=0,2-ERFC((-J30+J48*J33/J50*J52)/(2*SQRT(J36*J48*J33/J50))),ERFC((J30-J48*J33/J50*J52)/(2*SQRT(J36*J48*J33/J50))))</f>
        <v>1.9519328781066285</v>
      </c>
      <c r="K54" s="48">
        <f t="shared" ref="K54:T54" si="114">IF(K30-K48*K33/K50*K52&lt;=0,2-ERFC((-K30+K48*K33/K50*K52)/(2*SQRT(K36*K48*K33/K50))),ERFC((K30-K48*K33/K50*K52)/(2*SQRT(K36*K48*K33/K50))))</f>
        <v>0</v>
      </c>
      <c r="L54" s="48">
        <f t="shared" si="114"/>
        <v>0</v>
      </c>
      <c r="M54" s="48">
        <f t="shared" si="114"/>
        <v>0</v>
      </c>
      <c r="N54" s="48">
        <f t="shared" si="114"/>
        <v>0</v>
      </c>
      <c r="O54" s="48">
        <f t="shared" si="114"/>
        <v>0</v>
      </c>
      <c r="P54" s="48">
        <f t="shared" si="114"/>
        <v>0</v>
      </c>
      <c r="Q54" s="48">
        <f t="shared" si="114"/>
        <v>0</v>
      </c>
      <c r="R54" s="48">
        <f t="shared" si="114"/>
        <v>0</v>
      </c>
      <c r="S54" s="48">
        <f t="shared" si="114"/>
        <v>0</v>
      </c>
      <c r="T54" s="48">
        <f t="shared" si="114"/>
        <v>0</v>
      </c>
      <c r="U54" s="48">
        <f>IF(U30-U48*U33/U50*U52&lt;=0,2-ERFC((-U30+U48*U33/U50*U52)/(2*SQRT(U36*U48*U33/U50))),ERFC((U30-U48*U33/U50*U52)/(2*SQRT(U36*U48*U33/U50))))</f>
        <v>3.1826723735348689E-61</v>
      </c>
      <c r="V54" s="48">
        <f>IF(V30-V48*V33/V50*V52&lt;=0,2-ERFC((-V30+V48*V33/V50*V52)/(2*SQRT(V36*V48*V33/V50))),ERFC((V30-V48*V33/V50*V52)/(2*SQRT(V36*V48*V33/V50))))</f>
        <v>5.3298226745202001E-305</v>
      </c>
      <c r="W54" s="48">
        <f t="shared" ref="W54:CH54" si="115">IF(W30-W48*W33/W50*W52&lt;=0,2-ERFC((-W30+W48*W33/W50*W52)/(2*SQRT(W36*W48*W33/W50))),ERFC((W30-W48*W33/W50*W52)/(2*SQRT(W36*W48*W33/W50))))</f>
        <v>0</v>
      </c>
      <c r="X54" s="48">
        <f t="shared" si="115"/>
        <v>0</v>
      </c>
      <c r="Y54" s="48">
        <f t="shared" si="115"/>
        <v>0</v>
      </c>
      <c r="Z54" s="48">
        <f t="shared" si="115"/>
        <v>0</v>
      </c>
      <c r="AA54" s="48">
        <f t="shared" si="115"/>
        <v>0</v>
      </c>
      <c r="AB54" s="48">
        <f t="shared" si="115"/>
        <v>0</v>
      </c>
      <c r="AC54" s="48">
        <f t="shared" si="115"/>
        <v>0</v>
      </c>
      <c r="AD54" s="48">
        <f t="shared" si="115"/>
        <v>1.9743054374362419</v>
      </c>
      <c r="AE54" s="48">
        <f t="shared" si="115"/>
        <v>1.1181653295879768</v>
      </c>
      <c r="AF54" s="48">
        <f t="shared" si="115"/>
        <v>5.3173458341314254E-2</v>
      </c>
      <c r="AG54" s="48">
        <f t="shared" si="115"/>
        <v>5.9278926349273409E-5</v>
      </c>
      <c r="AH54" s="48">
        <f t="shared" si="115"/>
        <v>1.0752718725891932E-9</v>
      </c>
      <c r="AI54" s="48">
        <f t="shared" si="115"/>
        <v>2.8391518505212301E-16</v>
      </c>
      <c r="AJ54" s="48">
        <f t="shared" si="115"/>
        <v>1.0438600850795339E-24</v>
      </c>
      <c r="AK54" s="48">
        <f t="shared" si="115"/>
        <v>5.2302277717423042E-35</v>
      </c>
      <c r="AL54" s="48">
        <f t="shared" si="115"/>
        <v>3.5287988873615711E-47</v>
      </c>
      <c r="AM54" s="48">
        <f t="shared" si="115"/>
        <v>3.1826723735348689E-61</v>
      </c>
      <c r="AN54" s="48">
        <f t="shared" si="115"/>
        <v>1.1181653295879768</v>
      </c>
      <c r="AO54" s="48">
        <f t="shared" si="115"/>
        <v>1.2788027768797876</v>
      </c>
      <c r="AP54" s="48">
        <f t="shared" si="115"/>
        <v>1.4279769272632739</v>
      </c>
      <c r="AQ54" s="48">
        <f t="shared" si="115"/>
        <v>1.5606491493010703</v>
      </c>
      <c r="AR54" s="48">
        <f t="shared" si="115"/>
        <v>1.6736563323350115</v>
      </c>
      <c r="AS54" s="48">
        <f t="shared" si="115"/>
        <v>1.7658437532086053</v>
      </c>
      <c r="AT54" s="48">
        <f t="shared" si="115"/>
        <v>1.8378676790534518</v>
      </c>
      <c r="AU54" s="48">
        <f t="shared" si="115"/>
        <v>1.8917593131167767</v>
      </c>
      <c r="AV54" s="48">
        <f t="shared" si="115"/>
        <v>1.9303786903789937</v>
      </c>
      <c r="AW54" s="48">
        <f t="shared" si="115"/>
        <v>1.9568837286509371</v>
      </c>
      <c r="AX54" s="48">
        <f t="shared" si="115"/>
        <v>1.9303786903789937</v>
      </c>
      <c r="AY54" s="48">
        <f t="shared" si="115"/>
        <v>1.9335221761812891</v>
      </c>
      <c r="AZ54" s="48">
        <f t="shared" si="115"/>
        <v>1.9365478150378523</v>
      </c>
      <c r="BA54" s="48">
        <f t="shared" si="115"/>
        <v>1.9394587627136601</v>
      </c>
      <c r="BB54" s="48">
        <f t="shared" si="115"/>
        <v>1.9422581528859841</v>
      </c>
      <c r="BC54" s="48">
        <f t="shared" si="115"/>
        <v>1.9449490939898073</v>
      </c>
      <c r="BD54" s="48">
        <f t="shared" si="115"/>
        <v>1.9475346662270321</v>
      </c>
      <c r="BE54" s="48">
        <f t="shared" si="115"/>
        <v>1.9500179187395241</v>
      </c>
      <c r="BF54" s="48">
        <f t="shared" si="115"/>
        <v>1.9524018669456165</v>
      </c>
      <c r="BG54" s="48">
        <f t="shared" si="115"/>
        <v>1.9546894900393001</v>
      </c>
      <c r="BH54" s="48">
        <f t="shared" si="115"/>
        <v>1.9568837286509371</v>
      </c>
      <c r="BI54" s="48">
        <f t="shared" si="115"/>
        <v>1.9487888931647304</v>
      </c>
      <c r="BJ54" s="48">
        <f t="shared" si="115"/>
        <v>1.9490367023294297</v>
      </c>
      <c r="BK54" s="48">
        <f t="shared" si="115"/>
        <v>1.9492835064605907</v>
      </c>
      <c r="BL54" s="48">
        <f t="shared" si="115"/>
        <v>1.9495293085686594</v>
      </c>
      <c r="BM54" s="48">
        <f t="shared" si="115"/>
        <v>1.9497741116605312</v>
      </c>
      <c r="BN54" s="48">
        <f t="shared" si="115"/>
        <v>1.9500179187395241</v>
      </c>
      <c r="BO54" s="48">
        <f t="shared" si="115"/>
        <v>1.9502607328053558</v>
      </c>
      <c r="BP54" s="48">
        <f t="shared" si="115"/>
        <v>1.9505025568541188</v>
      </c>
      <c r="BQ54" s="48">
        <f t="shared" si="115"/>
        <v>1.9507433938782563</v>
      </c>
      <c r="BR54" s="48">
        <f t="shared" si="115"/>
        <v>1.9509832468665387</v>
      </c>
      <c r="BS54" s="48">
        <f t="shared" si="115"/>
        <v>1.9512221188040388</v>
      </c>
      <c r="BT54" s="48">
        <f t="shared" si="115"/>
        <v>1.9514600126721093</v>
      </c>
      <c r="BU54" s="48">
        <f t="shared" si="115"/>
        <v>1.951696931448359</v>
      </c>
      <c r="BV54" s="48">
        <f t="shared" si="115"/>
        <v>1.9519328781066285</v>
      </c>
      <c r="BW54" s="48">
        <f t="shared" si="115"/>
        <v>1.9521678556169686</v>
      </c>
      <c r="BX54" s="48">
        <f t="shared" si="115"/>
        <v>1.9524018669456165</v>
      </c>
      <c r="BY54" s="48">
        <f t="shared" si="115"/>
        <v>1.9526349150549727</v>
      </c>
      <c r="BZ54" s="48">
        <f t="shared" si="115"/>
        <v>1.9528670029035793</v>
      </c>
      <c r="CA54" s="48">
        <f t="shared" si="115"/>
        <v>1.9530981334460964</v>
      </c>
      <c r="CB54" s="48">
        <f t="shared" si="115"/>
        <v>1.9533283096332801</v>
      </c>
      <c r="CC54" s="48">
        <f t="shared" si="115"/>
        <v>1.9535575344119611</v>
      </c>
      <c r="CD54" s="48">
        <f t="shared" si="115"/>
        <v>1.9519328781066285</v>
      </c>
      <c r="CE54" s="48">
        <f t="shared" si="115"/>
        <v>1.999983738539711</v>
      </c>
      <c r="CF54" s="48">
        <f t="shared" si="115"/>
        <v>1.9999814544367545</v>
      </c>
      <c r="CG54" s="48">
        <f t="shared" si="115"/>
        <v>1.9999786692866717</v>
      </c>
      <c r="CH54" s="48">
        <f t="shared" si="115"/>
        <v>1.9999718603055985</v>
      </c>
      <c r="CI54" s="48">
        <f t="shared" ref="CI54:DW54" si="116">IF(CI30-CI48*CI33/CI50*CI52&lt;=0,2-ERFC((-CI30+CI48*CI33/CI50*CI52)/(2*SQRT(CI36*CI48*CI33/CI50))),ERFC((CI30-CI48*CI33/CI50*CI52)/(2*SQRT(CI36*CI48*CI33/CI50))))</f>
        <v>1.9999630161166677</v>
      </c>
      <c r="CJ54" s="48">
        <f t="shared" si="116"/>
        <v>1.9999515731165258</v>
      </c>
      <c r="CK54" s="48">
        <f t="shared" si="116"/>
        <v>1.9999368252973997</v>
      </c>
      <c r="CL54" s="48">
        <f t="shared" si="116"/>
        <v>1.9997742467213848</v>
      </c>
      <c r="CM54" s="48">
        <f t="shared" si="116"/>
        <v>1.9992644716504175</v>
      </c>
      <c r="CN54" s="48">
        <f t="shared" si="116"/>
        <v>1.9978135172893523</v>
      </c>
      <c r="CO54" s="48">
        <f t="shared" si="116"/>
        <v>1.9940647195696499</v>
      </c>
      <c r="CP54" s="48">
        <f t="shared" si="116"/>
        <v>1.9852725446076287</v>
      </c>
      <c r="CQ54" s="48">
        <f t="shared" si="116"/>
        <v>1.9665541156975024</v>
      </c>
      <c r="CR54" s="48">
        <f t="shared" si="116"/>
        <v>1.9303786903789937</v>
      </c>
      <c r="CS54" s="48">
        <f t="shared" si="116"/>
        <v>1.8669141395854842</v>
      </c>
      <c r="CT54" s="48">
        <f t="shared" si="116"/>
        <v>1.7658437532086053</v>
      </c>
      <c r="CU54" s="48">
        <f t="shared" si="116"/>
        <v>1.6197292499274074</v>
      </c>
      <c r="CV54" s="48">
        <f t="shared" si="116"/>
        <v>1.4279769272632739</v>
      </c>
      <c r="CW54" s="48">
        <f t="shared" si="116"/>
        <v>1.1995397665639691</v>
      </c>
      <c r="CX54" s="48">
        <f t="shared" si="116"/>
        <v>0.95249692575478706</v>
      </c>
      <c r="CY54" s="48">
        <f t="shared" si="116"/>
        <v>0.70997140088686272</v>
      </c>
      <c r="CZ54" s="48">
        <f t="shared" si="116"/>
        <v>0.49383782795995079</v>
      </c>
      <c r="DA54" s="48">
        <f t="shared" si="116"/>
        <v>0.31898759066083909</v>
      </c>
      <c r="DB54" s="48">
        <f t="shared" si="116"/>
        <v>0.19058058332454533</v>
      </c>
      <c r="DC54" s="48">
        <f t="shared" si="116"/>
        <v>0.10497763939671738</v>
      </c>
      <c r="DD54" s="48">
        <f t="shared" si="116"/>
        <v>5.3173458341314254E-2</v>
      </c>
      <c r="DE54" s="48">
        <f t="shared" si="116"/>
        <v>3.0630904154209483E-65</v>
      </c>
      <c r="DF54" s="48">
        <f t="shared" si="116"/>
        <v>1.7959891004372408E-24</v>
      </c>
      <c r="DG54" s="48">
        <f t="shared" si="116"/>
        <v>6.2621804037695842E-11</v>
      </c>
      <c r="DH54" s="48">
        <f t="shared" si="116"/>
        <v>2.5399908349773952E-4</v>
      </c>
      <c r="DI54" s="48">
        <f t="shared" si="116"/>
        <v>2.7844578573042955E-2</v>
      </c>
      <c r="DJ54" s="48">
        <f t="shared" si="116"/>
        <v>0.221383028992933</v>
      </c>
      <c r="DK54" s="48">
        <f t="shared" si="116"/>
        <v>0.62851728220689129</v>
      </c>
      <c r="DL54" s="48">
        <f t="shared" si="116"/>
        <v>1.091665076464339</v>
      </c>
      <c r="DM54" s="48">
        <f t="shared" si="116"/>
        <v>1.7127249366970096</v>
      </c>
      <c r="DN54" s="48">
        <f t="shared" si="116"/>
        <v>1.9303786903789937</v>
      </c>
      <c r="DO54" s="48">
        <f t="shared" si="116"/>
        <v>1.9903247291962616</v>
      </c>
      <c r="DP54" s="48">
        <f t="shared" si="116"/>
        <v>1.9988138043307877</v>
      </c>
      <c r="DQ54" s="48">
        <f t="shared" si="116"/>
        <v>1.9998647764110851</v>
      </c>
      <c r="DR54" s="48">
        <f t="shared" si="116"/>
        <v>1.9999852686523767</v>
      </c>
      <c r="DS54" s="48">
        <f t="shared" si="116"/>
        <v>1.9999984424237143</v>
      </c>
      <c r="DT54" s="48">
        <f t="shared" si="116"/>
        <v>1.9999998386649944</v>
      </c>
      <c r="DU54" s="48">
        <f t="shared" si="116"/>
        <v>1.9999999835314037</v>
      </c>
      <c r="DV54" s="48">
        <f t="shared" si="116"/>
        <v>1.9999999983368182</v>
      </c>
      <c r="DW54" s="48">
        <f t="shared" si="116"/>
        <v>1.9999999983368182</v>
      </c>
    </row>
    <row r="55" spans="1:127" ht="37.5" customHeight="1" x14ac:dyDescent="0.2">
      <c r="A55" s="19"/>
      <c r="B55" s="37" t="s">
        <v>110</v>
      </c>
      <c r="C55" s="492"/>
      <c r="D55" s="493"/>
      <c r="E55" s="493"/>
      <c r="F55" s="39"/>
      <c r="G55" s="38">
        <f>ERF((G34)/(4*(G37*G30)^0.5))</f>
        <v>8.9020707489366038E-2</v>
      </c>
      <c r="H55" s="41"/>
      <c r="I55" s="71">
        <f>J55</f>
        <v>2.6626740490036726E-2</v>
      </c>
      <c r="J55" s="38">
        <f>ERF((J34)/(4*(J37*J30)^0.5))</f>
        <v>2.6626740490036726E-2</v>
      </c>
      <c r="K55" s="38">
        <f t="shared" ref="K55:T55" si="117">ERF((K34)/(4*(K37*K30)^0.5))</f>
        <v>2.8209420407749727E-3</v>
      </c>
      <c r="L55" s="38">
        <f t="shared" si="117"/>
        <v>1.9947093241847345E-3</v>
      </c>
      <c r="M55" s="38">
        <f t="shared" si="117"/>
        <v>1.6286739086527739E-3</v>
      </c>
      <c r="N55" s="38">
        <f t="shared" si="117"/>
        <v>1.4104732242478817E-3</v>
      </c>
      <c r="O55" s="38">
        <f t="shared" si="117"/>
        <v>1.2615657353576683E-3</v>
      </c>
      <c r="P55" s="38">
        <f t="shared" si="117"/>
        <v>1.1516467650270889E-3</v>
      </c>
      <c r="Q55" s="38">
        <f t="shared" si="117"/>
        <v>1.0662177757878872E-3</v>
      </c>
      <c r="R55" s="38">
        <f t="shared" si="117"/>
        <v>9.9735544127559561E-4</v>
      </c>
      <c r="S55" s="38">
        <f t="shared" si="117"/>
        <v>9.4031575491390488E-4</v>
      </c>
      <c r="T55" s="38">
        <f t="shared" si="117"/>
        <v>8.9206187223015831E-4</v>
      </c>
      <c r="U55" s="38">
        <f>ERF((U34)/(4*(U37*U30)^0.5))</f>
        <v>8.9204347379863245E-3</v>
      </c>
      <c r="V55" s="38">
        <f>ERF((V34)/(4*(V37*V30)^0.5))</f>
        <v>6.3077655990903016E-3</v>
      </c>
      <c r="W55" s="38">
        <f t="shared" ref="W55:CH55" si="118">ERF((W34)/(4*(W37*W30)^0.5))</f>
        <v>5.1502869277362476E-3</v>
      </c>
      <c r="X55" s="38">
        <f t="shared" si="118"/>
        <v>4.4602870597080591E-3</v>
      </c>
      <c r="Y55" s="38">
        <f t="shared" si="118"/>
        <v>3.9894061814816457E-3</v>
      </c>
      <c r="Z55" s="38">
        <f t="shared" si="118"/>
        <v>3.6418154567766483E-3</v>
      </c>
      <c r="AA55" s="38">
        <f t="shared" si="118"/>
        <v>3.3716676219956256E-3</v>
      </c>
      <c r="AB55" s="38">
        <f t="shared" si="118"/>
        <v>3.1539074392224384E-3</v>
      </c>
      <c r="AC55" s="38">
        <f t="shared" si="118"/>
        <v>2.9735333104073999E-3</v>
      </c>
      <c r="AD55" s="38">
        <f t="shared" si="118"/>
        <v>2.8203603304328015E-2</v>
      </c>
      <c r="AE55" s="38">
        <f t="shared" si="118"/>
        <v>1.9945036390476088E-2</v>
      </c>
      <c r="AF55" s="38">
        <f t="shared" si="118"/>
        <v>1.6285619443116406E-2</v>
      </c>
      <c r="AG55" s="38">
        <f t="shared" si="118"/>
        <v>1.410400500127445E-2</v>
      </c>
      <c r="AH55" s="38">
        <f t="shared" si="118"/>
        <v>1.2615136977203435E-2</v>
      </c>
      <c r="AI55" s="38">
        <f t="shared" si="118"/>
        <v>1.1516071784052565E-2</v>
      </c>
      <c r="AJ55" s="38">
        <f t="shared" si="118"/>
        <v>1.0661863612832372E-2</v>
      </c>
      <c r="AK55" s="38">
        <f t="shared" si="118"/>
        <v>9.9732972880759441E-3</v>
      </c>
      <c r="AL55" s="38">
        <f t="shared" si="118"/>
        <v>9.4029420645961714E-3</v>
      </c>
      <c r="AM55" s="38">
        <f t="shared" si="118"/>
        <v>8.9204347379863245E-3</v>
      </c>
      <c r="AN55" s="38">
        <f t="shared" si="118"/>
        <v>1.9945036390476088E-2</v>
      </c>
      <c r="AO55" s="38">
        <f t="shared" si="118"/>
        <v>2.0463063389618792E-2</v>
      </c>
      <c r="AP55" s="38">
        <f t="shared" si="118"/>
        <v>2.1023671026752257E-2</v>
      </c>
      <c r="AQ55" s="38">
        <f t="shared" si="118"/>
        <v>2.163303174336129E-2</v>
      </c>
      <c r="AR55" s="38">
        <f t="shared" si="118"/>
        <v>2.2298647944327364E-2</v>
      </c>
      <c r="AS55" s="38">
        <f t="shared" si="118"/>
        <v>2.3029744678024339E-2</v>
      </c>
      <c r="AT55" s="38">
        <f t="shared" si="118"/>
        <v>2.3837814003919461E-2</v>
      </c>
      <c r="AU55" s="38">
        <f t="shared" si="118"/>
        <v>2.4737385544881245E-2</v>
      </c>
      <c r="AV55" s="38">
        <f t="shared" si="118"/>
        <v>2.5747143400456123E-2</v>
      </c>
      <c r="AW55" s="38">
        <f t="shared" si="118"/>
        <v>2.6891589857170595E-2</v>
      </c>
      <c r="AX55" s="38">
        <f t="shared" si="118"/>
        <v>2.5747143400456123E-2</v>
      </c>
      <c r="AY55" s="38">
        <f t="shared" si="118"/>
        <v>2.5855060638447124E-2</v>
      </c>
      <c r="AZ55" s="38">
        <f t="shared" si="118"/>
        <v>2.5964346333228545E-2</v>
      </c>
      <c r="BA55" s="38">
        <f t="shared" si="118"/>
        <v>2.6075029652919149E-2</v>
      </c>
      <c r="BB55" s="38">
        <f t="shared" si="118"/>
        <v>2.6187140643514756E-2</v>
      </c>
      <c r="BC55" s="38">
        <f t="shared" si="118"/>
        <v>2.6300710263153632E-2</v>
      </c>
      <c r="BD55" s="38">
        <f t="shared" si="118"/>
        <v>2.6415770418030827E-2</v>
      </c>
      <c r="BE55" s="38">
        <f t="shared" si="118"/>
        <v>2.6532354000056112E-2</v>
      </c>
      <c r="BF55" s="38">
        <f t="shared" si="118"/>
        <v>2.6650494926356388E-2</v>
      </c>
      <c r="BG55" s="38">
        <f t="shared" si="118"/>
        <v>2.6770228180730382E-2</v>
      </c>
      <c r="BH55" s="38">
        <f t="shared" si="118"/>
        <v>2.6891589857170595E-2</v>
      </c>
      <c r="BI55" s="38">
        <f t="shared" si="118"/>
        <v>2.6473869685334044E-2</v>
      </c>
      <c r="BJ55" s="38">
        <f t="shared" si="118"/>
        <v>2.6485535608730466E-2</v>
      </c>
      <c r="BK55" s="38">
        <f t="shared" si="118"/>
        <v>2.6497216967778896E-2</v>
      </c>
      <c r="BL55" s="38">
        <f t="shared" si="118"/>
        <v>2.650891379654859E-2</v>
      </c>
      <c r="BM55" s="38">
        <f t="shared" si="118"/>
        <v>2.652062612921418E-2</v>
      </c>
      <c r="BN55" s="38">
        <f t="shared" si="118"/>
        <v>2.6532354000056112E-2</v>
      </c>
      <c r="BO55" s="38">
        <f t="shared" si="118"/>
        <v>2.6544097443461017E-2</v>
      </c>
      <c r="BP55" s="38">
        <f t="shared" si="118"/>
        <v>2.6555856493922163E-2</v>
      </c>
      <c r="BQ55" s="38">
        <f t="shared" si="118"/>
        <v>2.6567631186039883E-2</v>
      </c>
      <c r="BR55" s="38">
        <f t="shared" si="118"/>
        <v>2.6579421554521993E-2</v>
      </c>
      <c r="BS55" s="38">
        <f t="shared" si="118"/>
        <v>2.6591227634184211E-2</v>
      </c>
      <c r="BT55" s="38">
        <f t="shared" si="118"/>
        <v>2.6603049459950637E-2</v>
      </c>
      <c r="BU55" s="38">
        <f t="shared" si="118"/>
        <v>2.6614887066854106E-2</v>
      </c>
      <c r="BV55" s="38">
        <f t="shared" si="118"/>
        <v>2.6626740490036726E-2</v>
      </c>
      <c r="BW55" s="38">
        <f t="shared" si="118"/>
        <v>2.6638609764750205E-2</v>
      </c>
      <c r="BX55" s="38">
        <f t="shared" si="118"/>
        <v>2.6650494926356388E-2</v>
      </c>
      <c r="BY55" s="38">
        <f t="shared" si="118"/>
        <v>2.6662396010327639E-2</v>
      </c>
      <c r="BZ55" s="38">
        <f t="shared" si="118"/>
        <v>2.6674313052247302E-2</v>
      </c>
      <c r="CA55" s="38">
        <f t="shared" si="118"/>
        <v>2.6686246087810169E-2</v>
      </c>
      <c r="CB55" s="38">
        <f t="shared" si="118"/>
        <v>2.6698195152822905E-2</v>
      </c>
      <c r="CC55" s="38">
        <f t="shared" si="118"/>
        <v>2.6710160283204488E-2</v>
      </c>
      <c r="CD55" s="38">
        <f t="shared" si="118"/>
        <v>2.6626740490036726E-2</v>
      </c>
      <c r="CE55" s="38">
        <f t="shared" si="118"/>
        <v>0.73644752271702729</v>
      </c>
      <c r="CF55" s="38">
        <f t="shared" si="118"/>
        <v>0.22717000731555245</v>
      </c>
      <c r="CG55" s="38">
        <f t="shared" si="118"/>
        <v>0.16174351361417375</v>
      </c>
      <c r="CH55" s="38">
        <f t="shared" si="118"/>
        <v>0.11476608552679837</v>
      </c>
      <c r="CI55" s="38">
        <f t="shared" ref="CI55:DW55" si="119">ERF((CI34)/(4*(CI37*CI30)^0.5))</f>
        <v>9.3814384245071727E-2</v>
      </c>
      <c r="CJ55" s="38">
        <f t="shared" si="119"/>
        <v>8.1292594571711174E-2</v>
      </c>
      <c r="CK55" s="38">
        <f t="shared" si="119"/>
        <v>7.27355264747679E-2</v>
      </c>
      <c r="CL55" s="38">
        <f t="shared" si="119"/>
        <v>5.1467483149355737E-2</v>
      </c>
      <c r="CM55" s="38">
        <f t="shared" si="119"/>
        <v>4.2032748194438148E-2</v>
      </c>
      <c r="CN55" s="38">
        <f t="shared" si="119"/>
        <v>3.6405639733927311E-2</v>
      </c>
      <c r="CO55" s="38">
        <f t="shared" si="119"/>
        <v>3.2564454860463055E-2</v>
      </c>
      <c r="CP55" s="38">
        <f t="shared" si="119"/>
        <v>2.9728520174748828E-2</v>
      </c>
      <c r="CQ55" s="38">
        <f t="shared" si="119"/>
        <v>2.7524171533585075E-2</v>
      </c>
      <c r="CR55" s="38">
        <f t="shared" si="119"/>
        <v>2.5747143400456123E-2</v>
      </c>
      <c r="CS55" s="38">
        <f t="shared" si="119"/>
        <v>2.4275107796749632E-2</v>
      </c>
      <c r="CT55" s="38">
        <f t="shared" si="119"/>
        <v>2.3029744678024339E-2</v>
      </c>
      <c r="CU55" s="38">
        <f t="shared" si="119"/>
        <v>2.1958277210194631E-2</v>
      </c>
      <c r="CV55" s="38">
        <f t="shared" si="119"/>
        <v>2.1023671026752257E-2</v>
      </c>
      <c r="CW55" s="38">
        <f t="shared" si="119"/>
        <v>2.019906958452642E-2</v>
      </c>
      <c r="CX55" s="38">
        <f t="shared" si="119"/>
        <v>1.9464459010229199E-2</v>
      </c>
      <c r="CY55" s="38">
        <f t="shared" si="119"/>
        <v>1.8804578270817624E-2</v>
      </c>
      <c r="CZ55" s="38">
        <f t="shared" si="119"/>
        <v>1.8207559978790821E-2</v>
      </c>
      <c r="DA55" s="38">
        <f t="shared" si="119"/>
        <v>1.7664017949230792E-2</v>
      </c>
      <c r="DB55" s="38">
        <f t="shared" si="119"/>
        <v>1.7166417732653063E-2</v>
      </c>
      <c r="DC55" s="38">
        <f t="shared" si="119"/>
        <v>1.6708631932743728E-2</v>
      </c>
      <c r="DD55" s="38">
        <f t="shared" si="119"/>
        <v>1.6285619443116406E-2</v>
      </c>
      <c r="DE55" s="38">
        <f t="shared" si="119"/>
        <v>2.5747143400456123E-2</v>
      </c>
      <c r="DF55" s="38">
        <f t="shared" si="119"/>
        <v>2.5747143400456123E-2</v>
      </c>
      <c r="DG55" s="38">
        <f t="shared" si="119"/>
        <v>2.5747143400456123E-2</v>
      </c>
      <c r="DH55" s="38">
        <f t="shared" si="119"/>
        <v>2.5747143400456123E-2</v>
      </c>
      <c r="DI55" s="38">
        <f t="shared" si="119"/>
        <v>2.5747143400456123E-2</v>
      </c>
      <c r="DJ55" s="38">
        <f t="shared" si="119"/>
        <v>2.5747143400456123E-2</v>
      </c>
      <c r="DK55" s="38">
        <f t="shared" si="119"/>
        <v>2.5747143400456123E-2</v>
      </c>
      <c r="DL55" s="38">
        <f t="shared" si="119"/>
        <v>2.5747143400456123E-2</v>
      </c>
      <c r="DM55" s="38">
        <f t="shared" si="119"/>
        <v>2.5747143400456123E-2</v>
      </c>
      <c r="DN55" s="38">
        <f t="shared" si="119"/>
        <v>2.5747143400456123E-2</v>
      </c>
      <c r="DO55" s="38">
        <f t="shared" si="119"/>
        <v>2.5747143400456123E-2</v>
      </c>
      <c r="DP55" s="38">
        <f t="shared" si="119"/>
        <v>2.5747143400456123E-2</v>
      </c>
      <c r="DQ55" s="38">
        <f t="shared" si="119"/>
        <v>2.5747143400456123E-2</v>
      </c>
      <c r="DR55" s="38">
        <f t="shared" si="119"/>
        <v>2.5747143400456123E-2</v>
      </c>
      <c r="DS55" s="38">
        <f t="shared" si="119"/>
        <v>2.5747143400456123E-2</v>
      </c>
      <c r="DT55" s="38">
        <f t="shared" si="119"/>
        <v>2.5747143400456123E-2</v>
      </c>
      <c r="DU55" s="38">
        <f t="shared" si="119"/>
        <v>2.5747143400456123E-2</v>
      </c>
      <c r="DV55" s="38">
        <f t="shared" si="119"/>
        <v>2.5747143400456123E-2</v>
      </c>
      <c r="DW55" s="38">
        <f t="shared" si="119"/>
        <v>2.5747143400456123E-2</v>
      </c>
    </row>
    <row r="56" spans="1:127" ht="37.5" customHeight="1" x14ac:dyDescent="0.2">
      <c r="B56" s="37" t="s">
        <v>111</v>
      </c>
      <c r="C56" s="492"/>
      <c r="D56" s="493"/>
      <c r="E56" s="493"/>
      <c r="F56" s="39"/>
      <c r="G56" s="38">
        <f>ERF((G35)/(2*(G38*G30)^0.5))</f>
        <v>8.9020707489366038E-2</v>
      </c>
      <c r="J56" s="38">
        <f>ERF((J35)/(2*(J38*J30)^0.5))</f>
        <v>2.6626740490036726E-2</v>
      </c>
      <c r="K56" s="38">
        <f t="shared" ref="K56:T56" si="120">ERF((K35)/(2*(K38*K30)^0.5))</f>
        <v>2.8209420407749727E-3</v>
      </c>
      <c r="L56" s="38">
        <f t="shared" si="120"/>
        <v>1.9947093241847345E-3</v>
      </c>
      <c r="M56" s="38">
        <f t="shared" si="120"/>
        <v>1.6286739086527739E-3</v>
      </c>
      <c r="N56" s="38">
        <f t="shared" si="120"/>
        <v>1.4104732242478817E-3</v>
      </c>
      <c r="O56" s="38">
        <f t="shared" si="120"/>
        <v>1.2615657353576683E-3</v>
      </c>
      <c r="P56" s="38">
        <f t="shared" si="120"/>
        <v>1.1516467650270889E-3</v>
      </c>
      <c r="Q56" s="38">
        <f t="shared" si="120"/>
        <v>1.0662177757878872E-3</v>
      </c>
      <c r="R56" s="38">
        <f t="shared" si="120"/>
        <v>9.9735544127559561E-4</v>
      </c>
      <c r="S56" s="38">
        <f t="shared" si="120"/>
        <v>9.4031575491390488E-4</v>
      </c>
      <c r="T56" s="38">
        <f t="shared" si="120"/>
        <v>8.9206187223015831E-4</v>
      </c>
      <c r="U56" s="38">
        <f>ERF((U35)/(2*(U38*U30)^0.5))</f>
        <v>8.9204347379863245E-3</v>
      </c>
      <c r="V56" s="38">
        <f>ERF((V35)/(2*(V38*V30)^0.5))</f>
        <v>6.3077655990903016E-3</v>
      </c>
      <c r="W56" s="38">
        <f t="shared" ref="W56:CH56" si="121">ERF((W35)/(2*(W38*W30)^0.5))</f>
        <v>5.1502869277362476E-3</v>
      </c>
      <c r="X56" s="38">
        <f t="shared" si="121"/>
        <v>4.4602870597080591E-3</v>
      </c>
      <c r="Y56" s="38">
        <f t="shared" si="121"/>
        <v>3.9894061814816457E-3</v>
      </c>
      <c r="Z56" s="38">
        <f t="shared" si="121"/>
        <v>3.6418154567766483E-3</v>
      </c>
      <c r="AA56" s="38">
        <f t="shared" si="121"/>
        <v>3.3716676219956256E-3</v>
      </c>
      <c r="AB56" s="38">
        <f t="shared" si="121"/>
        <v>3.1539074392224384E-3</v>
      </c>
      <c r="AC56" s="38">
        <f t="shared" si="121"/>
        <v>2.9735333104073999E-3</v>
      </c>
      <c r="AD56" s="38">
        <f t="shared" si="121"/>
        <v>2.8203603304328015E-2</v>
      </c>
      <c r="AE56" s="38">
        <f t="shared" si="121"/>
        <v>1.9945036390476088E-2</v>
      </c>
      <c r="AF56" s="38">
        <f t="shared" si="121"/>
        <v>1.6285619443116406E-2</v>
      </c>
      <c r="AG56" s="38">
        <f t="shared" si="121"/>
        <v>1.410400500127445E-2</v>
      </c>
      <c r="AH56" s="38">
        <f t="shared" si="121"/>
        <v>1.2615136977203435E-2</v>
      </c>
      <c r="AI56" s="38">
        <f t="shared" si="121"/>
        <v>1.1516071784052565E-2</v>
      </c>
      <c r="AJ56" s="38">
        <f t="shared" si="121"/>
        <v>1.0661863612832372E-2</v>
      </c>
      <c r="AK56" s="38">
        <f t="shared" si="121"/>
        <v>9.9732972880759441E-3</v>
      </c>
      <c r="AL56" s="38">
        <f t="shared" si="121"/>
        <v>9.4029420645961714E-3</v>
      </c>
      <c r="AM56" s="38">
        <f t="shared" si="121"/>
        <v>8.9204347379863245E-3</v>
      </c>
      <c r="AN56" s="38">
        <f t="shared" si="121"/>
        <v>1.9945036390476088E-2</v>
      </c>
      <c r="AO56" s="38">
        <f t="shared" si="121"/>
        <v>2.0463063389618792E-2</v>
      </c>
      <c r="AP56" s="38">
        <f t="shared" si="121"/>
        <v>2.1023671026752257E-2</v>
      </c>
      <c r="AQ56" s="38">
        <f t="shared" si="121"/>
        <v>2.163303174336129E-2</v>
      </c>
      <c r="AR56" s="38">
        <f t="shared" si="121"/>
        <v>2.2298647944327364E-2</v>
      </c>
      <c r="AS56" s="38">
        <f t="shared" si="121"/>
        <v>2.3029744678024339E-2</v>
      </c>
      <c r="AT56" s="38">
        <f t="shared" si="121"/>
        <v>2.3837814003919461E-2</v>
      </c>
      <c r="AU56" s="38">
        <f t="shared" si="121"/>
        <v>2.4737385544881245E-2</v>
      </c>
      <c r="AV56" s="38">
        <f t="shared" si="121"/>
        <v>2.5747143400456123E-2</v>
      </c>
      <c r="AW56" s="38">
        <f t="shared" si="121"/>
        <v>2.6891589857170595E-2</v>
      </c>
      <c r="AX56" s="38">
        <f t="shared" si="121"/>
        <v>2.5747143400456123E-2</v>
      </c>
      <c r="AY56" s="38">
        <f t="shared" si="121"/>
        <v>2.5855060638447124E-2</v>
      </c>
      <c r="AZ56" s="38">
        <f t="shared" si="121"/>
        <v>2.5964346333228545E-2</v>
      </c>
      <c r="BA56" s="38">
        <f t="shared" si="121"/>
        <v>2.6075029652919149E-2</v>
      </c>
      <c r="BB56" s="38">
        <f t="shared" si="121"/>
        <v>2.6187140643514756E-2</v>
      </c>
      <c r="BC56" s="38">
        <f t="shared" si="121"/>
        <v>2.6300710263153632E-2</v>
      </c>
      <c r="BD56" s="38">
        <f t="shared" si="121"/>
        <v>2.6415770418030827E-2</v>
      </c>
      <c r="BE56" s="38">
        <f t="shared" si="121"/>
        <v>2.6532354000056112E-2</v>
      </c>
      <c r="BF56" s="38">
        <f t="shared" si="121"/>
        <v>2.6650494926356388E-2</v>
      </c>
      <c r="BG56" s="38">
        <f t="shared" si="121"/>
        <v>2.6770228180730382E-2</v>
      </c>
      <c r="BH56" s="38">
        <f t="shared" si="121"/>
        <v>2.6891589857170595E-2</v>
      </c>
      <c r="BI56" s="38">
        <f t="shared" si="121"/>
        <v>2.6473869685334044E-2</v>
      </c>
      <c r="BJ56" s="38">
        <f t="shared" si="121"/>
        <v>2.6485535608730466E-2</v>
      </c>
      <c r="BK56" s="38">
        <f t="shared" si="121"/>
        <v>2.6497216967778896E-2</v>
      </c>
      <c r="BL56" s="38">
        <f t="shared" si="121"/>
        <v>2.650891379654859E-2</v>
      </c>
      <c r="BM56" s="38">
        <f t="shared" si="121"/>
        <v>2.652062612921418E-2</v>
      </c>
      <c r="BN56" s="38">
        <f t="shared" si="121"/>
        <v>2.6532354000056112E-2</v>
      </c>
      <c r="BO56" s="38">
        <f t="shared" si="121"/>
        <v>2.6544097443461017E-2</v>
      </c>
      <c r="BP56" s="38">
        <f t="shared" si="121"/>
        <v>2.6555856493922163E-2</v>
      </c>
      <c r="BQ56" s="38">
        <f t="shared" si="121"/>
        <v>2.6567631186039883E-2</v>
      </c>
      <c r="BR56" s="38">
        <f t="shared" si="121"/>
        <v>2.6579421554521993E-2</v>
      </c>
      <c r="BS56" s="38">
        <f t="shared" si="121"/>
        <v>2.6591227634184211E-2</v>
      </c>
      <c r="BT56" s="38">
        <f t="shared" si="121"/>
        <v>2.6603049459950637E-2</v>
      </c>
      <c r="BU56" s="38">
        <f t="shared" si="121"/>
        <v>2.6614887066854106E-2</v>
      </c>
      <c r="BV56" s="38">
        <f t="shared" si="121"/>
        <v>2.6626740490036726E-2</v>
      </c>
      <c r="BW56" s="38">
        <f t="shared" si="121"/>
        <v>2.6638609764750205E-2</v>
      </c>
      <c r="BX56" s="38">
        <f t="shared" si="121"/>
        <v>2.6650494926356388E-2</v>
      </c>
      <c r="BY56" s="38">
        <f t="shared" si="121"/>
        <v>2.6662396010327639E-2</v>
      </c>
      <c r="BZ56" s="38">
        <f t="shared" si="121"/>
        <v>2.6674313052247302E-2</v>
      </c>
      <c r="CA56" s="38">
        <f t="shared" si="121"/>
        <v>2.6686246087810169E-2</v>
      </c>
      <c r="CB56" s="38">
        <f t="shared" si="121"/>
        <v>2.6698195152822905E-2</v>
      </c>
      <c r="CC56" s="38">
        <f t="shared" si="121"/>
        <v>2.6710160283204488E-2</v>
      </c>
      <c r="CD56" s="38">
        <f t="shared" si="121"/>
        <v>2.6626740490036726E-2</v>
      </c>
      <c r="CE56" s="38">
        <f t="shared" si="121"/>
        <v>0.73644752271702729</v>
      </c>
      <c r="CF56" s="38">
        <f t="shared" si="121"/>
        <v>0.22717000731555245</v>
      </c>
      <c r="CG56" s="38">
        <f t="shared" si="121"/>
        <v>0.16174351361417375</v>
      </c>
      <c r="CH56" s="38">
        <f t="shared" si="121"/>
        <v>0.11476608552679837</v>
      </c>
      <c r="CI56" s="38">
        <f t="shared" ref="CI56:DW56" si="122">ERF((CI35)/(2*(CI38*CI30)^0.5))</f>
        <v>9.3814384245071727E-2</v>
      </c>
      <c r="CJ56" s="38">
        <f t="shared" si="122"/>
        <v>8.1292594571711174E-2</v>
      </c>
      <c r="CK56" s="38">
        <f t="shared" si="122"/>
        <v>7.27355264747679E-2</v>
      </c>
      <c r="CL56" s="38">
        <f t="shared" si="122"/>
        <v>5.1467483149355737E-2</v>
      </c>
      <c r="CM56" s="38">
        <f t="shared" si="122"/>
        <v>4.2032748194438148E-2</v>
      </c>
      <c r="CN56" s="38">
        <f t="shared" si="122"/>
        <v>3.6405639733927311E-2</v>
      </c>
      <c r="CO56" s="38">
        <f t="shared" si="122"/>
        <v>3.2564454860463055E-2</v>
      </c>
      <c r="CP56" s="38">
        <f t="shared" si="122"/>
        <v>2.9728520174748828E-2</v>
      </c>
      <c r="CQ56" s="38">
        <f t="shared" si="122"/>
        <v>2.7524171533585075E-2</v>
      </c>
      <c r="CR56" s="38">
        <f t="shared" si="122"/>
        <v>2.5747143400456123E-2</v>
      </c>
      <c r="CS56" s="38">
        <f t="shared" si="122"/>
        <v>2.4275107796749632E-2</v>
      </c>
      <c r="CT56" s="38">
        <f t="shared" si="122"/>
        <v>2.3029744678024339E-2</v>
      </c>
      <c r="CU56" s="38">
        <f t="shared" si="122"/>
        <v>2.1958277210194631E-2</v>
      </c>
      <c r="CV56" s="38">
        <f t="shared" si="122"/>
        <v>2.1023671026752257E-2</v>
      </c>
      <c r="CW56" s="38">
        <f t="shared" si="122"/>
        <v>2.019906958452642E-2</v>
      </c>
      <c r="CX56" s="38">
        <f t="shared" si="122"/>
        <v>1.9464459010229199E-2</v>
      </c>
      <c r="CY56" s="38">
        <f t="shared" si="122"/>
        <v>1.8804578270817624E-2</v>
      </c>
      <c r="CZ56" s="38">
        <f t="shared" si="122"/>
        <v>1.8207559978790821E-2</v>
      </c>
      <c r="DA56" s="38">
        <f t="shared" si="122"/>
        <v>1.7664017949230792E-2</v>
      </c>
      <c r="DB56" s="38">
        <f t="shared" si="122"/>
        <v>1.7166417732653063E-2</v>
      </c>
      <c r="DC56" s="38">
        <f t="shared" si="122"/>
        <v>1.6708631932743728E-2</v>
      </c>
      <c r="DD56" s="38">
        <f t="shared" si="122"/>
        <v>1.6285619443116406E-2</v>
      </c>
      <c r="DE56" s="38">
        <f t="shared" si="122"/>
        <v>2.5747143400456123E-2</v>
      </c>
      <c r="DF56" s="38">
        <f t="shared" si="122"/>
        <v>2.5747143400456123E-2</v>
      </c>
      <c r="DG56" s="38">
        <f t="shared" si="122"/>
        <v>2.5747143400456123E-2</v>
      </c>
      <c r="DH56" s="38">
        <f t="shared" si="122"/>
        <v>2.5747143400456123E-2</v>
      </c>
      <c r="DI56" s="38">
        <f t="shared" si="122"/>
        <v>2.5747143400456123E-2</v>
      </c>
      <c r="DJ56" s="38">
        <f t="shared" si="122"/>
        <v>2.5747143400456123E-2</v>
      </c>
      <c r="DK56" s="38">
        <f t="shared" si="122"/>
        <v>2.5747143400456123E-2</v>
      </c>
      <c r="DL56" s="38">
        <f t="shared" si="122"/>
        <v>2.5747143400456123E-2</v>
      </c>
      <c r="DM56" s="38">
        <f t="shared" si="122"/>
        <v>2.5747143400456123E-2</v>
      </c>
      <c r="DN56" s="38">
        <f t="shared" si="122"/>
        <v>2.5747143400456123E-2</v>
      </c>
      <c r="DO56" s="38">
        <f t="shared" si="122"/>
        <v>2.5747143400456123E-2</v>
      </c>
      <c r="DP56" s="38">
        <f t="shared" si="122"/>
        <v>2.5747143400456123E-2</v>
      </c>
      <c r="DQ56" s="38">
        <f t="shared" si="122"/>
        <v>2.5747143400456123E-2</v>
      </c>
      <c r="DR56" s="38">
        <f t="shared" si="122"/>
        <v>2.5747143400456123E-2</v>
      </c>
      <c r="DS56" s="38">
        <f t="shared" si="122"/>
        <v>2.5747143400456123E-2</v>
      </c>
      <c r="DT56" s="38">
        <f t="shared" si="122"/>
        <v>2.5747143400456123E-2</v>
      </c>
      <c r="DU56" s="38">
        <f t="shared" si="122"/>
        <v>2.5747143400456123E-2</v>
      </c>
      <c r="DV56" s="38">
        <f t="shared" si="122"/>
        <v>2.5747143400456123E-2</v>
      </c>
      <c r="DW56" s="38">
        <f t="shared" si="122"/>
        <v>2.5747143400456123E-2</v>
      </c>
    </row>
  </sheetData>
  <mergeCells count="32">
    <mergeCell ref="C55:E55"/>
    <mergeCell ref="C56:E56"/>
    <mergeCell ref="C49:E49"/>
    <mergeCell ref="C50:E50"/>
    <mergeCell ref="C51:E51"/>
    <mergeCell ref="C52:E52"/>
    <mergeCell ref="C53:E53"/>
    <mergeCell ref="C54:E54"/>
    <mergeCell ref="C48:E48"/>
    <mergeCell ref="C37:E37"/>
    <mergeCell ref="C38:E38"/>
    <mergeCell ref="C39:E39"/>
    <mergeCell ref="C40:E40"/>
    <mergeCell ref="C41:E41"/>
    <mergeCell ref="C42:E42"/>
    <mergeCell ref="C43:E43"/>
    <mergeCell ref="C44:E44"/>
    <mergeCell ref="C45:E45"/>
    <mergeCell ref="C46:E46"/>
    <mergeCell ref="C47:E47"/>
    <mergeCell ref="C36:E36"/>
    <mergeCell ref="E23:F23"/>
    <mergeCell ref="C26:E26"/>
    <mergeCell ref="C27:E27"/>
    <mergeCell ref="C28:E28"/>
    <mergeCell ref="C29:E29"/>
    <mergeCell ref="C30:E30"/>
    <mergeCell ref="C31:E31"/>
    <mergeCell ref="C32:E32"/>
    <mergeCell ref="C33:E33"/>
    <mergeCell ref="C34:E34"/>
    <mergeCell ref="C35:E35"/>
  </mergeCells>
  <phoneticPr fontId="2"/>
  <conditionalFormatting sqref="G29">
    <cfRule type="expression" dxfId="269" priority="15">
      <formula>$A$29&gt;0</formula>
    </cfRule>
  </conditionalFormatting>
  <conditionalFormatting sqref="G30">
    <cfRule type="expression" dxfId="268" priority="14">
      <formula>A30&gt;0</formula>
    </cfRule>
  </conditionalFormatting>
  <conditionalFormatting sqref="G42">
    <cfRule type="expression" dxfId="267" priority="13">
      <formula>$A42&gt;0</formula>
    </cfRule>
  </conditionalFormatting>
  <conditionalFormatting sqref="G44">
    <cfRule type="expression" dxfId="266" priority="12">
      <formula>$A$44&gt;0</formula>
    </cfRule>
  </conditionalFormatting>
  <conditionalFormatting sqref="G45">
    <cfRule type="expression" dxfId="265" priority="11">
      <formula>$A$45&gt;0</formula>
    </cfRule>
  </conditionalFormatting>
  <conditionalFormatting sqref="G46">
    <cfRule type="expression" dxfId="264" priority="10">
      <formula>$A$46&gt;0</formula>
    </cfRule>
  </conditionalFormatting>
  <conditionalFormatting sqref="G34">
    <cfRule type="expression" dxfId="263" priority="9">
      <formula>$A$34&gt;0</formula>
    </cfRule>
  </conditionalFormatting>
  <conditionalFormatting sqref="H36 G35:G38">
    <cfRule type="expression" dxfId="262" priority="8">
      <formula>$A$35&gt;0</formula>
    </cfRule>
  </conditionalFormatting>
  <conditionalFormatting sqref="G33">
    <cfRule type="expression" dxfId="261" priority="7">
      <formula>$A$33&gt;0</formula>
    </cfRule>
  </conditionalFormatting>
  <conditionalFormatting sqref="G40:G41">
    <cfRule type="expression" dxfId="260" priority="6">
      <formula>$A$40&gt;0</formula>
    </cfRule>
  </conditionalFormatting>
  <conditionalFormatting sqref="G41">
    <cfRule type="expression" dxfId="259" priority="5">
      <formula>$A$41&gt;0</formula>
    </cfRule>
  </conditionalFormatting>
  <conditionalFormatting sqref="G39">
    <cfRule type="expression" dxfId="258" priority="4">
      <formula>$A$39&gt;0</formula>
    </cfRule>
  </conditionalFormatting>
  <conditionalFormatting sqref="G51">
    <cfRule type="expression" dxfId="257" priority="3">
      <formula>$A$51&gt;0</formula>
    </cfRule>
  </conditionalFormatting>
  <conditionalFormatting sqref="G43">
    <cfRule type="expression" dxfId="256" priority="2">
      <formula>$A$40&gt;0</formula>
    </cfRule>
  </conditionalFormatting>
  <conditionalFormatting sqref="G43">
    <cfRule type="expression" dxfId="255" priority="1">
      <formula>$A$41&gt;0</formula>
    </cfRule>
  </conditionalFormatting>
  <pageMargins left="0.7" right="0.7" top="0.75" bottom="0.75" header="0.3" footer="0.3"/>
  <pageSetup paperSize="9" orientation="portrait" horizontalDpi="300" verticalDpi="300" r:id="rId1"/>
  <drawing r:id="rId2"/>
  <legacyDrawing r:id="rId3"/>
  <oleObjects>
    <mc:AlternateContent xmlns:mc="http://schemas.openxmlformats.org/markup-compatibility/2006">
      <mc:Choice Requires="x14">
        <oleObject progId="Equation.3" shapeId="25601" r:id="rId4">
          <objectPr defaultSize="0" autoPict="0" r:id="rId5">
            <anchor moveWithCells="1" sizeWithCells="1">
              <from>
                <xdr:col>2</xdr:col>
                <xdr:colOff>107950</xdr:colOff>
                <xdr:row>52</xdr:row>
                <xdr:rowOff>57150</xdr:rowOff>
              </from>
              <to>
                <xdr:col>4</xdr:col>
                <xdr:colOff>781050</xdr:colOff>
                <xdr:row>53</xdr:row>
                <xdr:rowOff>0</xdr:rowOff>
              </to>
            </anchor>
          </objectPr>
        </oleObject>
      </mc:Choice>
      <mc:Fallback>
        <oleObject progId="Equation.3" shapeId="25601" r:id="rId4"/>
      </mc:Fallback>
    </mc:AlternateContent>
    <mc:AlternateContent xmlns:mc="http://schemas.openxmlformats.org/markup-compatibility/2006">
      <mc:Choice Requires="x14">
        <oleObject progId="Equation.3" shapeId="25602" r:id="rId6">
          <objectPr defaultSize="0" autoPict="0" r:id="rId7">
            <anchor moveWithCells="1" sizeWithCells="1">
              <from>
                <xdr:col>1</xdr:col>
                <xdr:colOff>1003300</xdr:colOff>
                <xdr:row>53</xdr:row>
                <xdr:rowOff>38100</xdr:rowOff>
              </from>
              <to>
                <xdr:col>5</xdr:col>
                <xdr:colOff>0</xdr:colOff>
                <xdr:row>54</xdr:row>
                <xdr:rowOff>0</xdr:rowOff>
              </to>
            </anchor>
          </objectPr>
        </oleObject>
      </mc:Choice>
      <mc:Fallback>
        <oleObject progId="Equation.3" shapeId="25602" r:id="rId6"/>
      </mc:Fallback>
    </mc:AlternateContent>
    <mc:AlternateContent xmlns:mc="http://schemas.openxmlformats.org/markup-compatibility/2006">
      <mc:Choice Requires="x14">
        <oleObject progId="Equation.3" shapeId="25603" r:id="rId8">
          <objectPr defaultSize="0" autoPict="0" r:id="rId9">
            <anchor moveWithCells="1" sizeWithCells="1">
              <from>
                <xdr:col>2</xdr:col>
                <xdr:colOff>95250</xdr:colOff>
                <xdr:row>51</xdr:row>
                <xdr:rowOff>19050</xdr:rowOff>
              </from>
              <to>
                <xdr:col>4</xdr:col>
                <xdr:colOff>584200</xdr:colOff>
                <xdr:row>51</xdr:row>
                <xdr:rowOff>438150</xdr:rowOff>
              </to>
            </anchor>
          </objectPr>
        </oleObject>
      </mc:Choice>
      <mc:Fallback>
        <oleObject progId="Equation.3" shapeId="25603" r:id="rId8"/>
      </mc:Fallback>
    </mc:AlternateContent>
    <mc:AlternateContent xmlns:mc="http://schemas.openxmlformats.org/markup-compatibility/2006">
      <mc:Choice Requires="x14">
        <oleObject progId="Equation.3" shapeId="25604" r:id="rId10">
          <objectPr defaultSize="0" autoPict="0" r:id="rId11">
            <anchor>
              <from>
                <xdr:col>0</xdr:col>
                <xdr:colOff>469900</xdr:colOff>
                <xdr:row>4</xdr:row>
                <xdr:rowOff>76200</xdr:rowOff>
              </from>
              <to>
                <xdr:col>4</xdr:col>
                <xdr:colOff>527050</xdr:colOff>
                <xdr:row>8</xdr:row>
                <xdr:rowOff>12700</xdr:rowOff>
              </to>
            </anchor>
          </objectPr>
        </oleObject>
      </mc:Choice>
      <mc:Fallback>
        <oleObject progId="Equation.3" shapeId="25604" r:id="rId10"/>
      </mc:Fallback>
    </mc:AlternateContent>
    <mc:AlternateContent xmlns:mc="http://schemas.openxmlformats.org/markup-compatibility/2006">
      <mc:Choice Requires="x14">
        <oleObject progId="Equation.3" shapeId="25605" r:id="rId12">
          <objectPr defaultSize="0" autoPict="0" r:id="rId13">
            <anchor>
              <from>
                <xdr:col>10</xdr:col>
                <xdr:colOff>0</xdr:colOff>
                <xdr:row>4</xdr:row>
                <xdr:rowOff>57150</xdr:rowOff>
              </from>
              <to>
                <xdr:col>13</xdr:col>
                <xdr:colOff>127000</xdr:colOff>
                <xdr:row>7</xdr:row>
                <xdr:rowOff>146050</xdr:rowOff>
              </to>
            </anchor>
          </objectPr>
        </oleObject>
      </mc:Choice>
      <mc:Fallback>
        <oleObject progId="Equation.3" shapeId="25605" r:id="rId12"/>
      </mc:Fallback>
    </mc:AlternateContent>
    <mc:AlternateContent xmlns:mc="http://schemas.openxmlformats.org/markup-compatibility/2006">
      <mc:Choice Requires="x14">
        <oleObject progId="Equation.3" shapeId="25606" r:id="rId14">
          <objectPr defaultSize="0" autoPict="0" r:id="rId15">
            <anchor>
              <from>
                <xdr:col>4</xdr:col>
                <xdr:colOff>565150</xdr:colOff>
                <xdr:row>4</xdr:row>
                <xdr:rowOff>38100</xdr:rowOff>
              </from>
              <to>
                <xdr:col>9</xdr:col>
                <xdr:colOff>641350</xdr:colOff>
                <xdr:row>8</xdr:row>
                <xdr:rowOff>50800</xdr:rowOff>
              </to>
            </anchor>
          </objectPr>
        </oleObject>
      </mc:Choice>
      <mc:Fallback>
        <oleObject progId="Equation.3" shapeId="25606" r:id="rId14"/>
      </mc:Fallback>
    </mc:AlternateContent>
    <mc:AlternateContent xmlns:mc="http://schemas.openxmlformats.org/markup-compatibility/2006">
      <mc:Choice Requires="x14">
        <oleObject progId="Equation.3" shapeId="25607" r:id="rId16">
          <objectPr defaultSize="0" autoPict="0" r:id="rId17">
            <anchor>
              <from>
                <xdr:col>2</xdr:col>
                <xdr:colOff>57150</xdr:colOff>
                <xdr:row>54</xdr:row>
                <xdr:rowOff>12700</xdr:rowOff>
              </from>
              <to>
                <xdr:col>4</xdr:col>
                <xdr:colOff>717550</xdr:colOff>
                <xdr:row>54</xdr:row>
                <xdr:rowOff>450850</xdr:rowOff>
              </to>
            </anchor>
          </objectPr>
        </oleObject>
      </mc:Choice>
      <mc:Fallback>
        <oleObject progId="Equation.3" shapeId="25607" r:id="rId16"/>
      </mc:Fallback>
    </mc:AlternateContent>
  </oleObjec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FF0000"/>
    <pageSetUpPr fitToPage="1"/>
  </sheetPr>
  <dimension ref="A1:AA67"/>
  <sheetViews>
    <sheetView showGridLines="0" showRowColHeaders="0" zoomScaleNormal="100" zoomScaleSheetLayoutView="106" workbookViewId="0">
      <selection activeCell="G25" sqref="G25:G26"/>
    </sheetView>
  </sheetViews>
  <sheetFormatPr defaultColWidth="8.7265625" defaultRowHeight="13" x14ac:dyDescent="0.2"/>
  <cols>
    <col min="1" max="2" width="1.6328125" style="94" customWidth="1"/>
    <col min="3" max="3" width="10.6328125" style="94" customWidth="1"/>
    <col min="4" max="4" width="13.36328125" style="94" customWidth="1"/>
    <col min="5" max="5" width="12.6328125" style="94" customWidth="1"/>
    <col min="6" max="6" width="4.6328125" style="94" customWidth="1"/>
    <col min="7" max="7" width="12.453125" style="94" customWidth="1"/>
    <col min="8" max="8" width="6.90625" style="94" customWidth="1"/>
    <col min="9" max="10" width="8.6328125" style="94" customWidth="1"/>
    <col min="11" max="11" width="8.7265625" style="94"/>
    <col min="12" max="12" width="3.6328125" style="94" customWidth="1"/>
    <col min="13" max="14" width="2.6328125" style="94" customWidth="1"/>
    <col min="15" max="15" width="16.6328125" style="94" customWidth="1"/>
    <col min="16" max="16" width="5.08984375" style="94" customWidth="1"/>
    <col min="17" max="17" width="8.7265625" style="94"/>
    <col min="18" max="18" width="8" style="94" customWidth="1"/>
    <col min="19" max="19" width="2.6328125" style="94" customWidth="1"/>
    <col min="20" max="20" width="1.6328125" style="94" customWidth="1"/>
    <col min="21" max="21" width="9" style="94" customWidth="1"/>
    <col min="22" max="22" width="12.08984375" style="94" hidden="1" customWidth="1"/>
    <col min="23" max="23" width="16.7265625" style="94" hidden="1" customWidth="1"/>
    <col min="24" max="24" width="10.08984375" style="94" hidden="1" customWidth="1"/>
    <col min="25" max="26" width="26.26953125" style="94" hidden="1" customWidth="1"/>
    <col min="27" max="27" width="8.7265625" style="94" customWidth="1"/>
    <col min="28" max="16384" width="8.7265625" style="94"/>
  </cols>
  <sheetData>
    <row r="1" spans="1:27" ht="13.5" thickBot="1" x14ac:dyDescent="0.25">
      <c r="A1" s="157"/>
      <c r="B1" s="157"/>
      <c r="C1" s="157"/>
      <c r="D1" s="157"/>
      <c r="E1" s="157"/>
      <c r="F1" s="157"/>
      <c r="G1" s="157"/>
      <c r="H1" s="157"/>
      <c r="I1" s="157"/>
      <c r="J1" s="157"/>
      <c r="K1" s="157"/>
      <c r="L1" s="157"/>
      <c r="M1" s="157"/>
      <c r="N1" s="157"/>
      <c r="O1" s="157"/>
      <c r="P1" s="157"/>
      <c r="Q1" s="157"/>
      <c r="R1" s="157"/>
      <c r="S1" s="157"/>
      <c r="T1" s="192" t="str">
        <f>'入力シート (複数物質)'!Z1</f>
        <v xml:space="preserve">地下水汚染が到達し得る距離の計算ツール　Ver 1.0  </v>
      </c>
      <c r="U1" s="6"/>
    </row>
    <row r="2" spans="1:27" x14ac:dyDescent="0.2">
      <c r="A2" s="193"/>
      <c r="B2" s="128"/>
      <c r="C2" s="128"/>
      <c r="D2" s="388" t="s">
        <v>289</v>
      </c>
      <c r="E2" s="388"/>
      <c r="F2" s="388"/>
      <c r="G2" s="388"/>
      <c r="H2" s="388"/>
      <c r="I2" s="128"/>
      <c r="J2" s="128"/>
      <c r="K2" s="128"/>
      <c r="L2" s="128"/>
      <c r="M2" s="128"/>
      <c r="N2" s="128"/>
      <c r="O2" s="128"/>
      <c r="P2" s="128"/>
      <c r="Q2" s="128"/>
      <c r="R2" s="128"/>
      <c r="S2" s="128"/>
      <c r="T2" s="179"/>
    </row>
    <row r="3" spans="1:27" ht="13.5" customHeight="1" x14ac:dyDescent="0.2">
      <c r="A3" s="193"/>
      <c r="B3" s="128"/>
      <c r="C3" s="129"/>
      <c r="D3" s="388"/>
      <c r="E3" s="388"/>
      <c r="F3" s="388"/>
      <c r="G3" s="388"/>
      <c r="H3" s="388"/>
      <c r="I3" s="130"/>
      <c r="J3" s="130"/>
      <c r="K3" s="130"/>
      <c r="L3" s="130"/>
      <c r="M3" s="129"/>
      <c r="N3" s="128"/>
      <c r="O3" s="128"/>
      <c r="P3" s="128"/>
      <c r="Q3" s="128"/>
      <c r="R3" s="128"/>
      <c r="S3" s="128"/>
      <c r="T3" s="180"/>
      <c r="V3" s="95" t="s">
        <v>124</v>
      </c>
      <c r="W3" s="246">
        <f>G25</f>
        <v>1300</v>
      </c>
      <c r="X3" s="94" t="s">
        <v>125</v>
      </c>
    </row>
    <row r="4" spans="1:27" ht="20.149999999999999" customHeight="1" thickBot="1" x14ac:dyDescent="0.25">
      <c r="A4" s="193"/>
      <c r="B4" s="128"/>
      <c r="C4" s="200" t="s">
        <v>244</v>
      </c>
      <c r="D4" s="158"/>
      <c r="E4" s="158"/>
      <c r="F4" s="158"/>
      <c r="G4" s="158"/>
      <c r="H4" s="158"/>
      <c r="I4" s="158"/>
      <c r="J4" s="158"/>
      <c r="K4" s="158"/>
      <c r="L4" s="159"/>
      <c r="M4" s="129"/>
      <c r="N4" s="131" t="s">
        <v>261</v>
      </c>
      <c r="O4" s="128"/>
      <c r="P4" s="128"/>
      <c r="Q4" s="128"/>
      <c r="R4" s="128"/>
      <c r="S4" s="128"/>
      <c r="T4" s="180"/>
      <c r="V4" s="210" t="s">
        <v>182</v>
      </c>
      <c r="W4"/>
      <c r="X4" s="211" t="s">
        <v>20</v>
      </c>
      <c r="Y4" s="211"/>
      <c r="Z4" s="211"/>
    </row>
    <row r="5" spans="1:27" ht="19.5" customHeight="1" thickBot="1" x14ac:dyDescent="0.25">
      <c r="A5" s="193"/>
      <c r="B5" s="128"/>
      <c r="C5" s="160" t="s">
        <v>158</v>
      </c>
      <c r="D5" s="132"/>
      <c r="E5" s="106"/>
      <c r="F5" s="133"/>
      <c r="G5" s="133"/>
      <c r="H5" s="133"/>
      <c r="I5" s="133"/>
      <c r="J5" s="133"/>
      <c r="K5" s="133"/>
      <c r="L5" s="161"/>
      <c r="M5" s="129"/>
      <c r="N5" s="134"/>
      <c r="O5" s="181"/>
      <c r="P5" s="181"/>
      <c r="Q5" s="181"/>
      <c r="R5" s="181"/>
      <c r="S5" s="182"/>
      <c r="T5" s="180"/>
      <c r="V5" s="212">
        <f>VLOOKUP(G15,W38:X42,2,FALSE)</f>
        <v>3</v>
      </c>
      <c r="W5"/>
      <c r="X5" s="212">
        <f>VLOOKUP(G13,Y38:Z67,2,FALSE)</f>
        <v>111</v>
      </c>
      <c r="Y5" s="211"/>
      <c r="Z5" s="211"/>
    </row>
    <row r="6" spans="1:27" ht="19.5" customHeight="1" thickBot="1" x14ac:dyDescent="0.25">
      <c r="A6" s="193"/>
      <c r="B6" s="128"/>
      <c r="C6" s="162" t="s">
        <v>159</v>
      </c>
      <c r="D6" s="132"/>
      <c r="E6" s="107"/>
      <c r="F6" s="133"/>
      <c r="G6" s="133"/>
      <c r="H6" s="133"/>
      <c r="I6" s="133"/>
      <c r="J6" s="133"/>
      <c r="K6" s="133"/>
      <c r="L6" s="161"/>
      <c r="M6" s="129"/>
      <c r="N6" s="135" t="s">
        <v>155</v>
      </c>
      <c r="O6" s="111" t="s">
        <v>161</v>
      </c>
      <c r="P6" s="112"/>
      <c r="Q6" s="183"/>
      <c r="R6" s="183"/>
      <c r="S6" s="184"/>
      <c r="T6" s="180"/>
      <c r="V6" s="236">
        <v>1</v>
      </c>
      <c r="W6" s="237" t="s">
        <v>183</v>
      </c>
      <c r="X6" s="249">
        <v>1</v>
      </c>
      <c r="Y6" s="213" t="s">
        <v>184</v>
      </c>
      <c r="Z6" s="214"/>
    </row>
    <row r="7" spans="1:27" ht="19.5" customHeight="1" thickBot="1" x14ac:dyDescent="0.25">
      <c r="A7" s="193"/>
      <c r="B7" s="128"/>
      <c r="C7" s="162" t="s">
        <v>160</v>
      </c>
      <c r="D7" s="132"/>
      <c r="E7" s="108"/>
      <c r="F7" s="133"/>
      <c r="G7" s="133"/>
      <c r="H7" s="133"/>
      <c r="I7" s="133"/>
      <c r="J7" s="133"/>
      <c r="K7" s="133"/>
      <c r="L7" s="161"/>
      <c r="M7" s="129"/>
      <c r="N7" s="135"/>
      <c r="O7" s="113" t="s">
        <v>17</v>
      </c>
      <c r="P7" s="113" t="s">
        <v>9</v>
      </c>
      <c r="Q7" s="113" t="s">
        <v>18</v>
      </c>
      <c r="R7" s="113" t="s">
        <v>5</v>
      </c>
      <c r="S7" s="185"/>
      <c r="T7" s="180"/>
      <c r="V7" s="238">
        <v>2</v>
      </c>
      <c r="W7" s="231" t="s">
        <v>185</v>
      </c>
      <c r="X7" s="250">
        <v>2</v>
      </c>
      <c r="Y7" s="216" t="s">
        <v>186</v>
      </c>
      <c r="Z7" s="214"/>
    </row>
    <row r="8" spans="1:27" ht="19.5" customHeight="1" thickBot="1" x14ac:dyDescent="0.25">
      <c r="A8" s="193"/>
      <c r="B8" s="128"/>
      <c r="C8" s="162" t="s">
        <v>240</v>
      </c>
      <c r="D8" s="132"/>
      <c r="E8" s="403"/>
      <c r="F8" s="404"/>
      <c r="G8" s="404"/>
      <c r="H8" s="404"/>
      <c r="I8" s="404"/>
      <c r="J8" s="404"/>
      <c r="K8" s="405"/>
      <c r="L8" s="163"/>
      <c r="M8" s="129"/>
      <c r="N8" s="135"/>
      <c r="O8" s="114" t="s">
        <v>30</v>
      </c>
      <c r="P8" s="115" t="s">
        <v>21</v>
      </c>
      <c r="Q8" s="115">
        <f>VLOOKUP($X$5,'パラメーター 一覧表'!$A$20:$F$49,3)</f>
        <v>10</v>
      </c>
      <c r="R8" s="115" t="s">
        <v>19</v>
      </c>
      <c r="S8" s="184"/>
      <c r="T8" s="180"/>
      <c r="V8" s="239">
        <v>3</v>
      </c>
      <c r="W8" s="231" t="s">
        <v>187</v>
      </c>
      <c r="X8" s="250">
        <v>3</v>
      </c>
      <c r="Y8" s="216" t="s">
        <v>188</v>
      </c>
      <c r="Z8" s="214"/>
    </row>
    <row r="9" spans="1:27" ht="19.5" customHeight="1" thickBot="1" x14ac:dyDescent="0.25">
      <c r="A9" s="193"/>
      <c r="B9" s="128"/>
      <c r="C9" s="162" t="s">
        <v>238</v>
      </c>
      <c r="D9" s="132"/>
      <c r="E9" s="247"/>
      <c r="F9" s="110" t="s">
        <v>242</v>
      </c>
      <c r="G9" s="136"/>
      <c r="H9" s="136"/>
      <c r="I9" s="136"/>
      <c r="J9" s="136"/>
      <c r="K9" s="136"/>
      <c r="L9" s="164"/>
      <c r="M9" s="129"/>
      <c r="N9" s="135"/>
      <c r="O9" s="114" t="s">
        <v>23</v>
      </c>
      <c r="P9" s="115" t="s">
        <v>22</v>
      </c>
      <c r="Q9" s="115">
        <f>VLOOKUP($X$5,'パラメーター 一覧表'!$A$20:$F$49,4)</f>
        <v>100</v>
      </c>
      <c r="R9" s="115" t="s">
        <v>29</v>
      </c>
      <c r="S9" s="184"/>
      <c r="T9" s="180"/>
      <c r="V9" s="240">
        <v>4</v>
      </c>
      <c r="W9" s="231" t="s">
        <v>248</v>
      </c>
      <c r="X9" s="251">
        <v>101</v>
      </c>
      <c r="Y9" s="218" t="s">
        <v>189</v>
      </c>
      <c r="Z9" s="219"/>
    </row>
    <row r="10" spans="1:27" ht="19.5" customHeight="1" thickBot="1" x14ac:dyDescent="0.25">
      <c r="A10" s="193"/>
      <c r="B10" s="128"/>
      <c r="C10" s="174"/>
      <c r="D10" s="175"/>
      <c r="E10" s="175"/>
      <c r="F10" s="175"/>
      <c r="G10" s="175"/>
      <c r="H10" s="175"/>
      <c r="I10" s="176"/>
      <c r="J10" s="177"/>
      <c r="K10" s="175"/>
      <c r="L10" s="178"/>
      <c r="M10" s="129"/>
      <c r="N10" s="135"/>
      <c r="O10" s="114" t="s">
        <v>24</v>
      </c>
      <c r="P10" s="115" t="s">
        <v>27</v>
      </c>
      <c r="Q10" s="115">
        <f>IF(VLOOKUP($X$5,'パラメーター 一覧表'!$A$20:$J$49,5)=0,Q11*Q24,VLOOKUP($X$5,'パラメーター 一覧表'!$A$20:$J$49,5))</f>
        <v>0.16</v>
      </c>
      <c r="R10" s="115" t="s">
        <v>28</v>
      </c>
      <c r="S10" s="184"/>
      <c r="T10" s="180"/>
      <c r="V10" s="241">
        <v>5</v>
      </c>
      <c r="W10" s="242" t="s">
        <v>249</v>
      </c>
      <c r="X10" s="251">
        <v>102</v>
      </c>
      <c r="Y10" s="218" t="s">
        <v>211</v>
      </c>
      <c r="Z10" s="219"/>
    </row>
    <row r="11" spans="1:27" ht="19.5" customHeight="1" x14ac:dyDescent="0.2">
      <c r="A11" s="193"/>
      <c r="B11" s="128"/>
      <c r="C11" s="208"/>
      <c r="D11" s="208"/>
      <c r="E11" s="208"/>
      <c r="F11" s="208"/>
      <c r="G11" s="208"/>
      <c r="H11" s="208"/>
      <c r="I11" s="209"/>
      <c r="J11" s="209"/>
      <c r="K11" s="208"/>
      <c r="L11" s="208"/>
      <c r="M11" s="129"/>
      <c r="N11" s="135"/>
      <c r="O11" s="114" t="s">
        <v>39</v>
      </c>
      <c r="P11" s="115" t="s">
        <v>35</v>
      </c>
      <c r="Q11" s="115">
        <f>VLOOKUP($X$5,'パラメーター 一覧表'!$A$20:$H$49,7)</f>
        <v>160</v>
      </c>
      <c r="R11" s="115" t="s">
        <v>28</v>
      </c>
      <c r="S11" s="184"/>
      <c r="T11" s="180"/>
      <c r="V11" s="220"/>
      <c r="W11" s="66"/>
      <c r="X11" s="217">
        <v>103</v>
      </c>
      <c r="Y11" s="218" t="s">
        <v>190</v>
      </c>
      <c r="Z11" s="219"/>
    </row>
    <row r="12" spans="1:27" ht="19.5" customHeight="1" thickBot="1" x14ac:dyDescent="0.25">
      <c r="A12" s="193"/>
      <c r="B12" s="128"/>
      <c r="C12" s="200" t="s">
        <v>122</v>
      </c>
      <c r="D12" s="201"/>
      <c r="E12" s="201"/>
      <c r="F12" s="201"/>
      <c r="G12" s="202" t="s">
        <v>241</v>
      </c>
      <c r="H12" s="203"/>
      <c r="I12" s="204"/>
      <c r="J12" s="205"/>
      <c r="K12" s="206"/>
      <c r="L12" s="207"/>
      <c r="M12" s="140"/>
      <c r="N12" s="135"/>
      <c r="O12" s="114" t="s">
        <v>25</v>
      </c>
      <c r="P12" s="115" t="s">
        <v>163</v>
      </c>
      <c r="Q12" s="115">
        <f>VLOOKUP($X$5,'パラメーター 一覧表'!$A$20:$F$49,6)</f>
        <v>7.9</v>
      </c>
      <c r="R12" s="115" t="s">
        <v>26</v>
      </c>
      <c r="S12" s="184"/>
      <c r="T12" s="180"/>
      <c r="V12"/>
      <c r="W12"/>
      <c r="X12" s="217">
        <v>104</v>
      </c>
      <c r="Y12" s="218" t="s">
        <v>207</v>
      </c>
      <c r="Z12" s="219"/>
    </row>
    <row r="13" spans="1:27" ht="19.5" customHeight="1" thickBot="1" x14ac:dyDescent="0.25">
      <c r="A13" s="193"/>
      <c r="B13" s="128"/>
      <c r="C13" s="166" t="s">
        <v>155</v>
      </c>
      <c r="D13" s="98" t="s">
        <v>20</v>
      </c>
      <c r="E13" s="99"/>
      <c r="F13" s="100"/>
      <c r="G13" s="406" t="s">
        <v>288</v>
      </c>
      <c r="H13" s="407"/>
      <c r="I13" s="138"/>
      <c r="J13" s="140"/>
      <c r="K13" s="141"/>
      <c r="L13" s="167"/>
      <c r="M13" s="140"/>
      <c r="N13" s="135"/>
      <c r="O13" s="114" t="s">
        <v>113</v>
      </c>
      <c r="P13" s="115" t="s">
        <v>115</v>
      </c>
      <c r="Q13" s="115">
        <f>VLOOKUP($X$5,'パラメーター 一覧表'!$A$20:$J$49,8)</f>
        <v>100</v>
      </c>
      <c r="R13" s="115" t="s">
        <v>117</v>
      </c>
      <c r="S13" s="184"/>
      <c r="T13" s="180"/>
      <c r="V13" s="66"/>
      <c r="W13" s="66"/>
      <c r="X13" s="217">
        <v>105</v>
      </c>
      <c r="Y13" s="218" t="s">
        <v>206</v>
      </c>
      <c r="Z13" s="219"/>
      <c r="AA13" s="105" t="s">
        <v>245</v>
      </c>
    </row>
    <row r="14" spans="1:27" ht="19.5" customHeight="1" thickBot="1" x14ac:dyDescent="0.25">
      <c r="A14" s="193"/>
      <c r="B14" s="128"/>
      <c r="C14" s="166"/>
      <c r="D14" s="290"/>
      <c r="E14" s="290"/>
      <c r="F14" s="290"/>
      <c r="G14" s="140"/>
      <c r="H14" s="140"/>
      <c r="I14" s="137"/>
      <c r="J14" s="129"/>
      <c r="K14" s="142"/>
      <c r="L14" s="168"/>
      <c r="M14" s="129"/>
      <c r="N14" s="135"/>
      <c r="O14" s="114" t="s">
        <v>114</v>
      </c>
      <c r="P14" s="115" t="s">
        <v>116</v>
      </c>
      <c r="Q14" s="115">
        <f>VLOOKUP($X$5,'パラメーター 一覧表'!$A$20:$J$49,9)</f>
        <v>10</v>
      </c>
      <c r="R14" s="115" t="s">
        <v>117</v>
      </c>
      <c r="S14" s="184"/>
      <c r="T14" s="180"/>
      <c r="V14" s="66"/>
      <c r="W14" s="66"/>
      <c r="X14" s="217">
        <v>106</v>
      </c>
      <c r="Y14" s="218" t="s">
        <v>212</v>
      </c>
      <c r="Z14" s="219"/>
    </row>
    <row r="15" spans="1:27" ht="19.5" customHeight="1" thickBot="1" x14ac:dyDescent="0.25">
      <c r="A15" s="193"/>
      <c r="B15" s="128"/>
      <c r="C15" s="166" t="s">
        <v>156</v>
      </c>
      <c r="D15" s="101" t="s">
        <v>15</v>
      </c>
      <c r="E15" s="102"/>
      <c r="F15" s="103"/>
      <c r="G15" s="408" t="str">
        <f>'入力シート (複数物質)'!H30</f>
        <v>砂</v>
      </c>
      <c r="H15" s="409"/>
      <c r="I15" s="129"/>
      <c r="J15" s="129"/>
      <c r="K15" s="129"/>
      <c r="L15" s="165"/>
      <c r="M15" s="129"/>
      <c r="N15" s="135"/>
      <c r="O15" s="114" t="s">
        <v>118</v>
      </c>
      <c r="P15" s="115"/>
      <c r="Q15" s="115">
        <f>VLOOKUP($X$5,'パラメーター 一覧表'!$A$20:$J$49,10)</f>
        <v>0.01</v>
      </c>
      <c r="R15" s="115" t="s">
        <v>29</v>
      </c>
      <c r="S15" s="184"/>
      <c r="T15" s="180"/>
      <c r="V15" s="66"/>
      <c r="W15" s="66"/>
      <c r="X15" s="217">
        <v>107</v>
      </c>
      <c r="Y15" s="218" t="s">
        <v>217</v>
      </c>
      <c r="Z15" s="219"/>
    </row>
    <row r="16" spans="1:27" ht="19.5" customHeight="1" x14ac:dyDescent="0.2">
      <c r="A16" s="193"/>
      <c r="B16" s="128"/>
      <c r="C16" s="166"/>
      <c r="D16" s="290"/>
      <c r="E16" s="290"/>
      <c r="F16" s="290"/>
      <c r="G16" s="140"/>
      <c r="H16" s="140"/>
      <c r="I16" s="140"/>
      <c r="J16" s="140"/>
      <c r="K16" s="140"/>
      <c r="L16" s="169"/>
      <c r="M16" s="140"/>
      <c r="N16" s="135"/>
      <c r="O16" s="183"/>
      <c r="P16" s="183"/>
      <c r="Q16" s="183"/>
      <c r="R16" s="183"/>
      <c r="S16" s="184"/>
      <c r="T16" s="180"/>
      <c r="V16" s="66"/>
      <c r="W16" s="66"/>
      <c r="X16" s="217">
        <v>108</v>
      </c>
      <c r="Y16" s="218" t="s">
        <v>224</v>
      </c>
      <c r="Z16" s="219"/>
    </row>
    <row r="17" spans="1:26" ht="19.5" customHeight="1" thickBot="1" x14ac:dyDescent="0.25">
      <c r="A17" s="193"/>
      <c r="B17" s="128"/>
      <c r="C17" s="389" t="s">
        <v>157</v>
      </c>
      <c r="D17" s="390" t="s">
        <v>123</v>
      </c>
      <c r="E17" s="391"/>
      <c r="F17" s="392"/>
      <c r="G17" s="143" t="s">
        <v>18</v>
      </c>
      <c r="H17" s="144" t="s">
        <v>5</v>
      </c>
      <c r="I17" s="128"/>
      <c r="J17" s="140"/>
      <c r="K17" s="140"/>
      <c r="L17" s="169"/>
      <c r="M17" s="140"/>
      <c r="N17" s="135" t="s">
        <v>156</v>
      </c>
      <c r="O17" s="116" t="s">
        <v>16</v>
      </c>
      <c r="P17" s="117"/>
      <c r="Q17" s="183"/>
      <c r="R17" s="183"/>
      <c r="S17" s="184"/>
      <c r="T17" s="180"/>
      <c r="V17"/>
      <c r="W17"/>
      <c r="X17" s="217">
        <v>109</v>
      </c>
      <c r="Y17" s="218" t="s">
        <v>205</v>
      </c>
      <c r="Z17" s="219"/>
    </row>
    <row r="18" spans="1:26" ht="19.5" customHeight="1" thickBot="1" x14ac:dyDescent="0.25">
      <c r="A18" s="193"/>
      <c r="B18" s="128"/>
      <c r="C18" s="389"/>
      <c r="D18" s="393"/>
      <c r="E18" s="394"/>
      <c r="F18" s="394"/>
      <c r="G18" s="104">
        <f>'入力シート (複数物質)'!H33</f>
        <v>5.0000000000000001E-3</v>
      </c>
      <c r="H18" s="109" t="s">
        <v>131</v>
      </c>
      <c r="I18" s="140"/>
      <c r="J18" s="140"/>
      <c r="K18" s="140"/>
      <c r="L18" s="169"/>
      <c r="M18" s="140"/>
      <c r="N18" s="135"/>
      <c r="O18" s="118" t="s">
        <v>17</v>
      </c>
      <c r="P18" s="118" t="s">
        <v>9</v>
      </c>
      <c r="Q18" s="118" t="s">
        <v>18</v>
      </c>
      <c r="R18" s="118" t="s">
        <v>5</v>
      </c>
      <c r="S18" s="185"/>
      <c r="T18" s="180"/>
      <c r="V18"/>
      <c r="W18"/>
      <c r="X18" s="217">
        <v>110</v>
      </c>
      <c r="Y18" s="218" t="s">
        <v>218</v>
      </c>
      <c r="Z18" s="219"/>
    </row>
    <row r="19" spans="1:26" ht="19.5" customHeight="1" x14ac:dyDescent="0.2">
      <c r="A19" s="193"/>
      <c r="B19" s="128"/>
      <c r="C19" s="170"/>
      <c r="D19" s="171"/>
      <c r="E19" s="171"/>
      <c r="F19" s="171"/>
      <c r="G19" s="172"/>
      <c r="H19" s="172"/>
      <c r="I19" s="172"/>
      <c r="J19" s="172"/>
      <c r="K19" s="172"/>
      <c r="L19" s="173"/>
      <c r="M19" s="140"/>
      <c r="N19" s="135"/>
      <c r="O19" s="119" t="s">
        <v>2</v>
      </c>
      <c r="P19" s="120" t="s">
        <v>10</v>
      </c>
      <c r="Q19" s="121">
        <f>VLOOKUP($V$5,'パラメーター 一覧表'!$A$7:$G$12,3)</f>
        <v>3.0000000000000001E-5</v>
      </c>
      <c r="R19" s="120" t="s">
        <v>6</v>
      </c>
      <c r="S19" s="184"/>
      <c r="T19" s="180"/>
      <c r="V19"/>
      <c r="W19"/>
      <c r="X19" s="217">
        <v>111</v>
      </c>
      <c r="Y19" s="218" t="s">
        <v>216</v>
      </c>
      <c r="Z19" s="219"/>
    </row>
    <row r="20" spans="1:26" ht="19.5" customHeight="1" x14ac:dyDescent="0.2">
      <c r="A20" s="193"/>
      <c r="B20" s="128"/>
      <c r="C20" s="290"/>
      <c r="D20" s="290"/>
      <c r="E20" s="290"/>
      <c r="F20" s="290"/>
      <c r="G20" s="140"/>
      <c r="H20" s="140"/>
      <c r="I20" s="140"/>
      <c r="J20" s="140"/>
      <c r="K20" s="140"/>
      <c r="L20" s="140"/>
      <c r="M20" s="140"/>
      <c r="N20" s="135"/>
      <c r="O20" s="119" t="s">
        <v>3</v>
      </c>
      <c r="P20" s="120" t="s">
        <v>11</v>
      </c>
      <c r="Q20" s="120">
        <f>VLOOKUP($V$5,'パラメーター 一覧表'!$A$7:$G$12,4)</f>
        <v>0.3</v>
      </c>
      <c r="R20" s="120" t="s">
        <v>7</v>
      </c>
      <c r="S20" s="184"/>
      <c r="T20" s="180"/>
      <c r="V20"/>
      <c r="W20"/>
      <c r="X20" s="217">
        <v>112</v>
      </c>
      <c r="Y20" s="218" t="s">
        <v>208</v>
      </c>
      <c r="Z20" s="219"/>
    </row>
    <row r="21" spans="1:26" ht="19.5" customHeight="1" x14ac:dyDescent="0.2">
      <c r="A21" s="193"/>
      <c r="B21" s="128"/>
      <c r="C21" s="128"/>
      <c r="D21" s="128"/>
      <c r="E21" s="128"/>
      <c r="F21" s="128"/>
      <c r="G21" s="128"/>
      <c r="H21" s="128"/>
      <c r="I21" s="140"/>
      <c r="J21" s="140"/>
      <c r="K21" s="140"/>
      <c r="L21" s="140"/>
      <c r="M21" s="140"/>
      <c r="N21" s="135"/>
      <c r="O21" s="119" t="s">
        <v>126</v>
      </c>
      <c r="P21" s="120" t="s">
        <v>127</v>
      </c>
      <c r="Q21" s="120">
        <f>VLOOKUP($V$5,'パラメーター 一覧表'!$A$7:$G$12,5)</f>
        <v>0.4</v>
      </c>
      <c r="R21" s="120" t="s">
        <v>7</v>
      </c>
      <c r="S21" s="184"/>
      <c r="T21" s="180"/>
      <c r="V21"/>
      <c r="W21"/>
      <c r="X21" s="217">
        <v>113</v>
      </c>
      <c r="Y21" s="218" t="s">
        <v>219</v>
      </c>
      <c r="Z21" s="219"/>
    </row>
    <row r="22" spans="1:26" ht="19.5" customHeight="1" thickBot="1" x14ac:dyDescent="0.25">
      <c r="A22" s="193"/>
      <c r="B22" s="128"/>
      <c r="C22" s="145"/>
      <c r="D22" s="145"/>
      <c r="E22" s="145"/>
      <c r="F22" s="145"/>
      <c r="G22" s="145"/>
      <c r="H22" s="145"/>
      <c r="I22" s="146"/>
      <c r="J22" s="140"/>
      <c r="K22" s="140"/>
      <c r="L22" s="140"/>
      <c r="M22" s="140"/>
      <c r="N22" s="135"/>
      <c r="O22" s="119" t="s">
        <v>4</v>
      </c>
      <c r="P22" s="120" t="s">
        <v>12</v>
      </c>
      <c r="Q22" s="120">
        <f>VLOOKUP($V$5,'パラメーター 一覧表'!$A$7:$G$12,6)</f>
        <v>2.7</v>
      </c>
      <c r="R22" s="120" t="s">
        <v>8</v>
      </c>
      <c r="S22" s="184"/>
      <c r="T22" s="180"/>
      <c r="V22"/>
      <c r="W22"/>
      <c r="X22" s="217">
        <v>201</v>
      </c>
      <c r="Y22" s="218" t="s">
        <v>191</v>
      </c>
      <c r="Z22" s="219"/>
    </row>
    <row r="23" spans="1:26" ht="19.5" customHeight="1" x14ac:dyDescent="0.2">
      <c r="A23" s="193"/>
      <c r="B23" s="128"/>
      <c r="C23" s="147" t="s">
        <v>121</v>
      </c>
      <c r="D23" s="148"/>
      <c r="E23" s="148"/>
      <c r="F23" s="148"/>
      <c r="G23" s="149"/>
      <c r="H23" s="149"/>
      <c r="I23" s="150"/>
      <c r="J23" s="140"/>
      <c r="K23" s="140"/>
      <c r="L23" s="140"/>
      <c r="M23" s="140"/>
      <c r="N23" s="135"/>
      <c r="O23" s="119" t="s">
        <v>13</v>
      </c>
      <c r="P23" s="120" t="s">
        <v>14</v>
      </c>
      <c r="Q23" s="120">
        <f>VLOOKUP($V$5,'パラメーター 一覧表'!$A$7:$G$12,7)</f>
        <v>1.62</v>
      </c>
      <c r="R23" s="120" t="s">
        <v>8</v>
      </c>
      <c r="S23" s="184"/>
      <c r="T23" s="180"/>
      <c r="V23"/>
      <c r="W23"/>
      <c r="X23" s="221">
        <v>202</v>
      </c>
      <c r="Y23" s="222" t="s">
        <v>192</v>
      </c>
      <c r="Z23" s="223"/>
    </row>
    <row r="24" spans="1:26" ht="19.5" customHeight="1" thickBot="1" x14ac:dyDescent="0.25">
      <c r="A24" s="193"/>
      <c r="B24" s="128"/>
      <c r="C24" s="151"/>
      <c r="D24" s="290"/>
      <c r="E24" s="290"/>
      <c r="F24" s="290"/>
      <c r="G24" s="290"/>
      <c r="H24" s="290"/>
      <c r="I24" s="248"/>
      <c r="J24" s="140"/>
      <c r="K24" s="140"/>
      <c r="L24" s="140"/>
      <c r="M24" s="140"/>
      <c r="N24" s="135"/>
      <c r="O24" s="119" t="s">
        <v>38</v>
      </c>
      <c r="P24" s="119" t="s">
        <v>36</v>
      </c>
      <c r="Q24" s="120">
        <f>VLOOKUP($V$5,'パラメーター 一覧表'!$A$7:$H$12,8)</f>
        <v>1E-3</v>
      </c>
      <c r="R24" s="119" t="s">
        <v>37</v>
      </c>
      <c r="S24" s="186"/>
      <c r="T24" s="180"/>
      <c r="V24"/>
      <c r="W24"/>
      <c r="X24" s="221">
        <v>203</v>
      </c>
      <c r="Y24" s="222" t="s">
        <v>193</v>
      </c>
      <c r="Z24" s="223"/>
    </row>
    <row r="25" spans="1:26" ht="19.5" customHeight="1" x14ac:dyDescent="0.2">
      <c r="A25" s="193"/>
      <c r="B25" s="128"/>
      <c r="C25" s="151"/>
      <c r="D25" s="501" t="s">
        <v>120</v>
      </c>
      <c r="E25" s="502"/>
      <c r="F25" s="502"/>
      <c r="G25" s="399">
        <f>計算シート_テトラクロロエチレン!$C$21</f>
        <v>1300</v>
      </c>
      <c r="H25" s="401" t="s">
        <v>19</v>
      </c>
      <c r="I25" s="248"/>
      <c r="J25" s="140"/>
      <c r="K25" s="140"/>
      <c r="L25" s="140"/>
      <c r="M25" s="140"/>
      <c r="N25" s="135"/>
      <c r="O25" s="183"/>
      <c r="P25" s="183"/>
      <c r="Q25" s="183"/>
      <c r="R25" s="183"/>
      <c r="S25" s="184"/>
      <c r="T25" s="180"/>
      <c r="V25"/>
      <c r="W25"/>
      <c r="X25" s="217">
        <v>204</v>
      </c>
      <c r="Y25" s="218" t="s">
        <v>194</v>
      </c>
      <c r="Z25" s="219"/>
    </row>
    <row r="26" spans="1:26" ht="19.5" customHeight="1" thickBot="1" x14ac:dyDescent="0.25">
      <c r="A26" s="193"/>
      <c r="B26" s="128"/>
      <c r="C26" s="151"/>
      <c r="D26" s="503"/>
      <c r="E26" s="504"/>
      <c r="F26" s="504"/>
      <c r="G26" s="400"/>
      <c r="H26" s="402"/>
      <c r="I26" s="248"/>
      <c r="J26" s="140"/>
      <c r="K26" s="140"/>
      <c r="L26" s="140"/>
      <c r="M26" s="140"/>
      <c r="N26" s="135" t="s">
        <v>157</v>
      </c>
      <c r="O26" s="122" t="s">
        <v>162</v>
      </c>
      <c r="P26" s="123"/>
      <c r="Q26" s="183"/>
      <c r="R26" s="183"/>
      <c r="S26" s="184"/>
      <c r="T26" s="180"/>
      <c r="V26"/>
      <c r="W26"/>
      <c r="X26" s="217">
        <v>205</v>
      </c>
      <c r="Y26" s="218" t="s">
        <v>195</v>
      </c>
      <c r="Z26" s="219"/>
    </row>
    <row r="27" spans="1:26" ht="19.5" customHeight="1" x14ac:dyDescent="0.2">
      <c r="A27" s="193"/>
      <c r="B27" s="128"/>
      <c r="C27" s="151"/>
      <c r="D27" s="290"/>
      <c r="E27" s="290"/>
      <c r="F27" s="290"/>
      <c r="G27" s="266">
        <f>+計算シート_テトラクロロエチレン!C24</f>
        <v>1298</v>
      </c>
      <c r="H27" s="290"/>
      <c r="I27" s="248"/>
      <c r="J27" s="140"/>
      <c r="K27" s="140"/>
      <c r="L27" s="140"/>
      <c r="M27" s="140"/>
      <c r="N27" s="135"/>
      <c r="O27" s="124" t="s">
        <v>17</v>
      </c>
      <c r="P27" s="124" t="s">
        <v>9</v>
      </c>
      <c r="Q27" s="124" t="s">
        <v>18</v>
      </c>
      <c r="R27" s="124" t="s">
        <v>5</v>
      </c>
      <c r="S27" s="185"/>
      <c r="T27" s="180"/>
      <c r="V27"/>
      <c r="W27"/>
      <c r="X27" s="217">
        <v>206</v>
      </c>
      <c r="Y27" s="218" t="s">
        <v>196</v>
      </c>
      <c r="Z27" s="219"/>
    </row>
    <row r="28" spans="1:26" ht="19.5" customHeight="1" x14ac:dyDescent="0.2">
      <c r="A28" s="193"/>
      <c r="B28" s="128"/>
      <c r="C28" s="153"/>
      <c r="D28" s="140"/>
      <c r="E28" s="140"/>
      <c r="F28" s="140"/>
      <c r="G28" s="290"/>
      <c r="H28" s="198" t="s">
        <v>239</v>
      </c>
      <c r="I28" s="152"/>
      <c r="J28" s="140"/>
      <c r="K28" s="140"/>
      <c r="L28" s="140"/>
      <c r="M28" s="140"/>
      <c r="N28" s="135"/>
      <c r="O28" s="125" t="s">
        <v>150</v>
      </c>
      <c r="P28" s="125" t="s">
        <v>151</v>
      </c>
      <c r="Q28" s="126">
        <f>+計算シート_テトラクロロエチレン!G48</f>
        <v>15.768000000000002</v>
      </c>
      <c r="R28" s="126" t="s">
        <v>154</v>
      </c>
      <c r="S28" s="184"/>
      <c r="T28" s="180"/>
      <c r="V28"/>
      <c r="W28"/>
      <c r="X28" s="217">
        <v>207</v>
      </c>
      <c r="Y28" s="218" t="s">
        <v>197</v>
      </c>
      <c r="Z28" s="219"/>
    </row>
    <row r="29" spans="1:26" ht="19.5" customHeight="1" thickBot="1" x14ac:dyDescent="0.25">
      <c r="A29" s="193"/>
      <c r="B29" s="128"/>
      <c r="C29" s="154"/>
      <c r="D29" s="145"/>
      <c r="E29" s="145"/>
      <c r="F29" s="145"/>
      <c r="G29" s="145"/>
      <c r="H29" s="145"/>
      <c r="I29" s="155"/>
      <c r="J29" s="140"/>
      <c r="K29" s="140"/>
      <c r="L29" s="140"/>
      <c r="M29" s="140"/>
      <c r="N29" s="135"/>
      <c r="O29" s="125" t="s">
        <v>152</v>
      </c>
      <c r="P29" s="127" t="s">
        <v>153</v>
      </c>
      <c r="Q29" s="126">
        <f>+計算シート_テトラクロロエチレン!G50</f>
        <v>1.8640000000000003</v>
      </c>
      <c r="R29" s="126"/>
      <c r="S29" s="184"/>
      <c r="T29" s="180"/>
      <c r="V29"/>
      <c r="W29"/>
      <c r="X29" s="217">
        <v>208</v>
      </c>
      <c r="Y29" s="218" t="s">
        <v>198</v>
      </c>
      <c r="Z29" s="219"/>
    </row>
    <row r="30" spans="1:26" ht="19.5" customHeight="1" x14ac:dyDescent="0.2">
      <c r="A30" s="193"/>
      <c r="B30" s="128"/>
      <c r="C30" s="128"/>
      <c r="D30" s="128"/>
      <c r="E30" s="128"/>
      <c r="F30" s="128"/>
      <c r="G30" s="128"/>
      <c r="H30" s="128"/>
      <c r="I30" s="140"/>
      <c r="J30" s="140"/>
      <c r="K30" s="140"/>
      <c r="L30" s="140"/>
      <c r="M30" s="140"/>
      <c r="N30" s="156"/>
      <c r="O30" s="189"/>
      <c r="P30" s="190"/>
      <c r="Q30" s="191"/>
      <c r="R30" s="191"/>
      <c r="S30" s="187"/>
      <c r="T30" s="180"/>
      <c r="V30"/>
      <c r="W30"/>
      <c r="X30" s="217">
        <v>209</v>
      </c>
      <c r="Y30" s="218" t="s">
        <v>199</v>
      </c>
      <c r="Z30" s="219"/>
    </row>
    <row r="31" spans="1:26" ht="7.5" customHeight="1" thickBot="1" x14ac:dyDescent="0.25">
      <c r="A31" s="194"/>
      <c r="B31" s="157"/>
      <c r="C31" s="157"/>
      <c r="D31" s="157"/>
      <c r="E31" s="157"/>
      <c r="F31" s="157"/>
      <c r="G31" s="157"/>
      <c r="H31" s="157"/>
      <c r="I31" s="139"/>
      <c r="J31" s="139"/>
      <c r="K31" s="139"/>
      <c r="L31" s="139"/>
      <c r="M31" s="139"/>
      <c r="N31" s="157"/>
      <c r="O31" s="157"/>
      <c r="P31" s="157"/>
      <c r="Q31" s="157"/>
      <c r="R31" s="157"/>
      <c r="S31" s="157"/>
      <c r="T31" s="188"/>
      <c r="V31"/>
      <c r="W31"/>
      <c r="X31" s="217">
        <v>301</v>
      </c>
      <c r="Y31" s="218" t="s">
        <v>200</v>
      </c>
      <c r="Z31" s="219"/>
    </row>
    <row r="32" spans="1:26" ht="19.5" customHeight="1" x14ac:dyDescent="0.2">
      <c r="V32"/>
      <c r="W32"/>
      <c r="X32" s="217">
        <v>302</v>
      </c>
      <c r="Y32" s="218" t="s">
        <v>201</v>
      </c>
      <c r="Z32" s="219"/>
    </row>
    <row r="33" spans="3:26" ht="19.5" hidden="1" customHeight="1" x14ac:dyDescent="0.2">
      <c r="C33" s="105" t="s">
        <v>155</v>
      </c>
      <c r="D33" s="105" t="s">
        <v>156</v>
      </c>
      <c r="E33" s="105" t="s">
        <v>157</v>
      </c>
      <c r="V33"/>
      <c r="W33"/>
      <c r="X33" s="217">
        <v>303</v>
      </c>
      <c r="Y33" s="218" t="s">
        <v>202</v>
      </c>
      <c r="Z33" s="219"/>
    </row>
    <row r="34" spans="3:26" ht="19.5" hidden="1" customHeight="1" x14ac:dyDescent="0.2">
      <c r="C34" s="262">
        <f>LOG(+計算シート_テトラクロロエチレン!J53)</f>
        <v>-2.2437093972760556</v>
      </c>
      <c r="D34" s="262">
        <f>LOG(+計算シート_テトラクロロエチレン!J54/2)</f>
        <v>-0.15197579804334702</v>
      </c>
      <c r="E34" s="262">
        <f>+LOG(計算シート_テトラクロロエチレン!J55)</f>
        <v>-1.6063119794823844</v>
      </c>
      <c r="V34"/>
      <c r="W34"/>
      <c r="X34" s="217">
        <v>304</v>
      </c>
      <c r="Y34" s="218" t="s">
        <v>203</v>
      </c>
      <c r="Z34" s="219"/>
    </row>
    <row r="35" spans="3:26" ht="19.5" customHeight="1" thickBot="1" x14ac:dyDescent="0.25">
      <c r="V35"/>
      <c r="W35"/>
      <c r="X35" s="224">
        <v>305</v>
      </c>
      <c r="Y35" s="225" t="s">
        <v>204</v>
      </c>
      <c r="Z35" s="219"/>
    </row>
    <row r="36" spans="3:26" ht="19.5" customHeight="1" x14ac:dyDescent="0.2">
      <c r="Y36" s="211"/>
      <c r="Z36" s="211"/>
    </row>
    <row r="37" spans="3:26" ht="19.5" customHeight="1" thickBot="1" x14ac:dyDescent="0.25">
      <c r="V37"/>
      <c r="W37"/>
      <c r="X37" s="211"/>
      <c r="Y37" s="211"/>
      <c r="Z37" s="211"/>
    </row>
    <row r="38" spans="3:26" ht="19.5" customHeight="1" x14ac:dyDescent="0.2">
      <c r="V38"/>
      <c r="W38" s="226" t="s">
        <v>185</v>
      </c>
      <c r="X38" s="227">
        <v>2</v>
      </c>
      <c r="Y38" s="228" t="s">
        <v>224</v>
      </c>
      <c r="Z38" s="229">
        <v>108</v>
      </c>
    </row>
    <row r="39" spans="3:26" ht="19.5" customHeight="1" x14ac:dyDescent="0.2">
      <c r="V39"/>
      <c r="W39" s="230" t="s">
        <v>243</v>
      </c>
      <c r="X39" s="231">
        <v>4</v>
      </c>
      <c r="Y39" s="217" t="s">
        <v>205</v>
      </c>
      <c r="Z39" s="218">
        <v>109</v>
      </c>
    </row>
    <row r="40" spans="3:26" ht="19.5" customHeight="1" x14ac:dyDescent="0.2">
      <c r="V40"/>
      <c r="W40" s="230" t="s">
        <v>187</v>
      </c>
      <c r="X40" s="231">
        <v>3</v>
      </c>
      <c r="Y40" s="217" t="s">
        <v>206</v>
      </c>
      <c r="Z40" s="218">
        <v>105</v>
      </c>
    </row>
    <row r="41" spans="3:26" ht="16.5" x14ac:dyDescent="0.2">
      <c r="V41"/>
      <c r="W41" s="230" t="s">
        <v>183</v>
      </c>
      <c r="X41" s="231">
        <v>1</v>
      </c>
      <c r="Y41" s="217" t="s">
        <v>207</v>
      </c>
      <c r="Z41" s="218">
        <v>104</v>
      </c>
    </row>
    <row r="42" spans="3:26" ht="17" thickBot="1" x14ac:dyDescent="0.25">
      <c r="V42"/>
      <c r="W42" s="232" t="s">
        <v>246</v>
      </c>
      <c r="X42" s="233">
        <v>5</v>
      </c>
      <c r="Y42" s="217" t="s">
        <v>208</v>
      </c>
      <c r="Z42" s="218">
        <v>112</v>
      </c>
    </row>
    <row r="43" spans="3:26" ht="16.5" x14ac:dyDescent="0.2">
      <c r="V43"/>
      <c r="W43"/>
      <c r="X43" s="211"/>
      <c r="Y43" s="217" t="s">
        <v>203</v>
      </c>
      <c r="Z43" s="218">
        <v>304</v>
      </c>
    </row>
    <row r="44" spans="3:26" ht="16.5" x14ac:dyDescent="0.2">
      <c r="V44"/>
      <c r="W44"/>
      <c r="X44" s="211"/>
      <c r="Y44" s="234" t="s">
        <v>192</v>
      </c>
      <c r="Z44" s="235">
        <v>202</v>
      </c>
    </row>
    <row r="45" spans="3:26" ht="16.5" x14ac:dyDescent="0.2">
      <c r="V45"/>
      <c r="W45"/>
      <c r="X45" s="211"/>
      <c r="Y45" s="217" t="s">
        <v>189</v>
      </c>
      <c r="Z45" s="218">
        <v>101</v>
      </c>
    </row>
    <row r="46" spans="3:26" ht="16.5" x14ac:dyDescent="0.2">
      <c r="V46"/>
      <c r="W46"/>
      <c r="X46" s="211"/>
      <c r="Y46" s="217" t="s">
        <v>199</v>
      </c>
      <c r="Z46" s="218">
        <v>209</v>
      </c>
    </row>
    <row r="47" spans="3:26" ht="16.5" x14ac:dyDescent="0.2">
      <c r="V47"/>
      <c r="W47"/>
      <c r="X47" s="211"/>
      <c r="Y47" s="217" t="s">
        <v>190</v>
      </c>
      <c r="Z47" s="218">
        <v>103</v>
      </c>
    </row>
    <row r="48" spans="3:26" ht="16.5" x14ac:dyDescent="0.2">
      <c r="V48"/>
      <c r="W48"/>
      <c r="X48" s="211"/>
      <c r="Y48" s="217" t="s">
        <v>211</v>
      </c>
      <c r="Z48" s="218">
        <v>102</v>
      </c>
    </row>
    <row r="49" spans="3:26" ht="16.5" x14ac:dyDescent="0.2">
      <c r="V49"/>
      <c r="W49"/>
      <c r="X49" s="211"/>
      <c r="Y49" s="217" t="s">
        <v>212</v>
      </c>
      <c r="Z49" s="218">
        <v>106</v>
      </c>
    </row>
    <row r="50" spans="3:26" ht="16.5" x14ac:dyDescent="0.2">
      <c r="C50"/>
      <c r="D50"/>
      <c r="E50"/>
      <c r="F50"/>
      <c r="G50"/>
      <c r="V50"/>
      <c r="W50"/>
      <c r="X50" s="211"/>
      <c r="Y50" s="217" t="s">
        <v>200</v>
      </c>
      <c r="Z50" s="218">
        <v>301</v>
      </c>
    </row>
    <row r="51" spans="3:26" ht="16.5" x14ac:dyDescent="0.2">
      <c r="C51"/>
      <c r="D51"/>
      <c r="E51"/>
      <c r="F51"/>
      <c r="G51"/>
      <c r="V51"/>
      <c r="W51"/>
      <c r="X51" s="211"/>
      <c r="Y51" s="234" t="s">
        <v>193</v>
      </c>
      <c r="Z51" s="235">
        <v>203</v>
      </c>
    </row>
    <row r="52" spans="3:26" ht="16.5" x14ac:dyDescent="0.2">
      <c r="V52"/>
      <c r="W52"/>
      <c r="X52" s="211"/>
      <c r="Y52" s="217" t="s">
        <v>198</v>
      </c>
      <c r="Z52" s="218">
        <v>208</v>
      </c>
    </row>
    <row r="53" spans="3:26" ht="16.5" x14ac:dyDescent="0.2">
      <c r="V53"/>
      <c r="W53"/>
      <c r="X53" s="211"/>
      <c r="Y53" s="215" t="s">
        <v>184</v>
      </c>
      <c r="Z53" s="216">
        <v>1</v>
      </c>
    </row>
    <row r="54" spans="3:26" ht="16.5" x14ac:dyDescent="0.2">
      <c r="V54"/>
      <c r="W54"/>
      <c r="X54" s="211"/>
      <c r="Y54" s="215" t="s">
        <v>186</v>
      </c>
      <c r="Z54" s="216">
        <v>2</v>
      </c>
    </row>
    <row r="55" spans="3:26" ht="16.5" x14ac:dyDescent="0.2">
      <c r="V55"/>
      <c r="W55"/>
      <c r="X55" s="211"/>
      <c r="Y55" s="215" t="s">
        <v>188</v>
      </c>
      <c r="Z55" s="216">
        <v>3</v>
      </c>
    </row>
    <row r="56" spans="3:26" ht="16.5" x14ac:dyDescent="0.2">
      <c r="V56"/>
      <c r="W56"/>
      <c r="X56" s="211"/>
      <c r="Y56" s="217" t="s">
        <v>201</v>
      </c>
      <c r="Z56" s="218">
        <v>302</v>
      </c>
    </row>
    <row r="57" spans="3:26" ht="16.5" x14ac:dyDescent="0.2">
      <c r="V57"/>
      <c r="W57"/>
      <c r="X57" s="211"/>
      <c r="Y57" s="217" t="s">
        <v>202</v>
      </c>
      <c r="Z57" s="218">
        <v>303</v>
      </c>
    </row>
    <row r="58" spans="3:26" ht="16.5" x14ac:dyDescent="0.2">
      <c r="V58"/>
      <c r="W58"/>
      <c r="X58" s="211"/>
      <c r="Y58" s="217" t="s">
        <v>216</v>
      </c>
      <c r="Z58" s="218">
        <v>111</v>
      </c>
    </row>
    <row r="59" spans="3:26" ht="16.5" x14ac:dyDescent="0.2">
      <c r="V59"/>
      <c r="W59"/>
      <c r="X59" s="211"/>
      <c r="Y59" s="217" t="s">
        <v>217</v>
      </c>
      <c r="Z59" s="218">
        <v>107</v>
      </c>
    </row>
    <row r="60" spans="3:26" ht="16.5" x14ac:dyDescent="0.2">
      <c r="V60"/>
      <c r="W60"/>
      <c r="X60" s="211"/>
      <c r="Y60" s="217" t="s">
        <v>218</v>
      </c>
      <c r="Z60" s="218">
        <v>110</v>
      </c>
    </row>
    <row r="61" spans="3:26" ht="16.5" x14ac:dyDescent="0.2">
      <c r="V61"/>
      <c r="W61"/>
      <c r="X61" s="211"/>
      <c r="Y61" s="217" t="s">
        <v>191</v>
      </c>
      <c r="Z61" s="218">
        <v>201</v>
      </c>
    </row>
    <row r="62" spans="3:26" ht="16.5" x14ac:dyDescent="0.2">
      <c r="V62"/>
      <c r="W62"/>
      <c r="X62" s="211"/>
      <c r="Y62" s="217" t="s">
        <v>194</v>
      </c>
      <c r="Z62" s="218">
        <v>204</v>
      </c>
    </row>
    <row r="63" spans="3:26" ht="16.5" x14ac:dyDescent="0.2">
      <c r="V63"/>
      <c r="W63"/>
      <c r="X63" s="211"/>
      <c r="Y63" s="217" t="s">
        <v>196</v>
      </c>
      <c r="Z63" s="218">
        <v>206</v>
      </c>
    </row>
    <row r="64" spans="3:26" ht="16.5" x14ac:dyDescent="0.2">
      <c r="V64"/>
      <c r="W64"/>
      <c r="X64" s="211"/>
      <c r="Y64" s="217" t="s">
        <v>219</v>
      </c>
      <c r="Z64" s="218">
        <v>113</v>
      </c>
    </row>
    <row r="65" spans="22:26" ht="16.5" x14ac:dyDescent="0.2">
      <c r="V65"/>
      <c r="W65"/>
      <c r="X65" s="211"/>
      <c r="Y65" s="217" t="s">
        <v>197</v>
      </c>
      <c r="Z65" s="218">
        <v>207</v>
      </c>
    </row>
    <row r="66" spans="22:26" ht="16.5" x14ac:dyDescent="0.2">
      <c r="V66"/>
      <c r="W66"/>
      <c r="X66" s="211"/>
      <c r="Y66" s="217" t="s">
        <v>204</v>
      </c>
      <c r="Z66" s="218">
        <v>305</v>
      </c>
    </row>
    <row r="67" spans="22:26" ht="17" thickBot="1" x14ac:dyDescent="0.25">
      <c r="V67"/>
      <c r="W67"/>
      <c r="X67" s="211"/>
      <c r="Y67" s="224" t="s">
        <v>195</v>
      </c>
      <c r="Z67" s="225">
        <v>205</v>
      </c>
    </row>
  </sheetData>
  <mergeCells count="9">
    <mergeCell ref="D25:F26"/>
    <mergeCell ref="G25:G26"/>
    <mergeCell ref="H25:H26"/>
    <mergeCell ref="D2:H3"/>
    <mergeCell ref="E8:K8"/>
    <mergeCell ref="G13:H13"/>
    <mergeCell ref="G15:H15"/>
    <mergeCell ref="C17:C18"/>
    <mergeCell ref="D17:F18"/>
  </mergeCells>
  <phoneticPr fontId="2"/>
  <pageMargins left="0.39370078740157483" right="0.39370078740157483" top="0.59055118110236227" bottom="0.19685039370078741" header="0.39370078740157483" footer="0.19685039370078741"/>
  <pageSetup paperSize="9" orientation="landscape" horizontalDpi="300" verticalDpi="300" r:id="rId1"/>
  <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dimension ref="A1:DW56"/>
  <sheetViews>
    <sheetView zoomScale="69" zoomScaleNormal="69" workbookViewId="0">
      <selection activeCell="G25" sqref="G25:G26"/>
    </sheetView>
  </sheetViews>
  <sheetFormatPr defaultRowHeight="13" x14ac:dyDescent="0.2"/>
  <cols>
    <col min="1" max="1" width="11.26953125" customWidth="1"/>
    <col min="2" max="2" width="13.26953125" customWidth="1"/>
    <col min="3" max="3" width="9.453125" bestFit="1" customWidth="1"/>
    <col min="5" max="5" width="10.453125" bestFit="1" customWidth="1"/>
    <col min="6" max="6" width="9.453125" bestFit="1" customWidth="1"/>
    <col min="7" max="7" width="10.08984375" bestFit="1" customWidth="1"/>
    <col min="9" max="9" width="9.08984375" bestFit="1" customWidth="1"/>
    <col min="10" max="127" width="10.08984375" style="45" bestFit="1" customWidth="1"/>
  </cols>
  <sheetData>
    <row r="1" spans="1:127" x14ac:dyDescent="0.2">
      <c r="A1" t="s">
        <v>40</v>
      </c>
    </row>
    <row r="3" spans="1:127" x14ac:dyDescent="0.2">
      <c r="A3" t="s">
        <v>41</v>
      </c>
      <c r="B3" t="s">
        <v>112</v>
      </c>
    </row>
    <row r="10" spans="1:127" x14ac:dyDescent="0.2">
      <c r="A10" s="42"/>
      <c r="B10" s="42"/>
      <c r="C10" s="42"/>
      <c r="D10" s="42"/>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row>
    <row r="11" spans="1:127" x14ac:dyDescent="0.2">
      <c r="A11" s="42"/>
      <c r="B11" s="42"/>
      <c r="C11" s="42"/>
      <c r="D11" s="42"/>
      <c r="E11" s="43"/>
      <c r="F11" s="42"/>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row>
    <row r="12" spans="1:127" x14ac:dyDescent="0.2">
      <c r="A12" s="42"/>
      <c r="B12" s="42"/>
      <c r="C12" s="42"/>
      <c r="D12" s="42"/>
      <c r="E12" s="4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c r="DT12" s="42"/>
      <c r="DU12" s="42"/>
      <c r="DV12" s="42"/>
      <c r="DW12" s="42"/>
    </row>
    <row r="13" spans="1:127" x14ac:dyDescent="0.2">
      <c r="A13" s="42"/>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c r="DT13" s="42"/>
      <c r="DU13" s="42"/>
      <c r="DV13" s="42"/>
      <c r="DW13" s="42"/>
    </row>
    <row r="14" spans="1:127" x14ac:dyDescent="0.2">
      <c r="A14" s="42"/>
      <c r="B14" s="43"/>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c r="DT14" s="42"/>
      <c r="DU14" s="42"/>
      <c r="DV14" s="42"/>
      <c r="DW14" s="42"/>
    </row>
    <row r="15" spans="1:127" x14ac:dyDescent="0.2">
      <c r="A15" s="42"/>
      <c r="B15" s="42"/>
      <c r="C15" s="42"/>
      <c r="D15" s="43"/>
      <c r="E15" s="42"/>
      <c r="F15" s="42"/>
      <c r="G15" s="42"/>
      <c r="H15" s="42"/>
      <c r="I15" s="42"/>
      <c r="J15" s="42"/>
      <c r="K15" s="42"/>
      <c r="L15" s="42"/>
      <c r="M15" s="42"/>
      <c r="N15" s="42"/>
      <c r="O15" s="42"/>
      <c r="P15" s="42"/>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c r="BC15" s="42"/>
      <c r="BD15" s="42"/>
      <c r="BE15" s="42"/>
      <c r="BF15" s="42"/>
      <c r="BG15" s="42"/>
      <c r="BH15" s="42"/>
      <c r="BI15" s="42"/>
      <c r="BJ15" s="42"/>
      <c r="BK15" s="42"/>
      <c r="BL15" s="42"/>
      <c r="BM15" s="42"/>
      <c r="BN15" s="42"/>
      <c r="BO15" s="42"/>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c r="CN15" s="42"/>
      <c r="CO15" s="42"/>
      <c r="CP15" s="42"/>
      <c r="CQ15" s="42"/>
      <c r="CR15" s="42"/>
      <c r="CS15" s="42"/>
      <c r="CT15" s="42"/>
      <c r="CU15" s="42"/>
      <c r="CV15" s="42"/>
      <c r="CW15" s="42"/>
      <c r="CX15" s="42"/>
      <c r="CY15" s="42"/>
      <c r="CZ15" s="42"/>
      <c r="DA15" s="42"/>
      <c r="DB15" s="42"/>
      <c r="DC15" s="42"/>
      <c r="DD15" s="42"/>
      <c r="DE15" s="42"/>
      <c r="DF15" s="42"/>
      <c r="DG15" s="42"/>
      <c r="DH15" s="42"/>
      <c r="DI15" s="42"/>
      <c r="DJ15" s="42"/>
      <c r="DK15" s="42"/>
      <c r="DL15" s="42"/>
      <c r="DM15" s="42"/>
      <c r="DN15" s="42"/>
      <c r="DO15" s="42"/>
      <c r="DP15" s="42"/>
      <c r="DQ15" s="42"/>
      <c r="DR15" s="42"/>
      <c r="DS15" s="42"/>
      <c r="DT15" s="42"/>
      <c r="DU15" s="42"/>
      <c r="DV15" s="42"/>
      <c r="DW15" s="42"/>
    </row>
    <row r="16" spans="1:127" x14ac:dyDescent="0.2">
      <c r="A16" s="42"/>
      <c r="B16" s="42"/>
      <c r="C16" s="42"/>
      <c r="D16" s="42"/>
      <c r="E16" s="42"/>
      <c r="F16" s="42"/>
      <c r="G16" s="42"/>
      <c r="H16" s="42"/>
      <c r="I16" s="42"/>
      <c r="J16" s="42"/>
      <c r="K16" s="42"/>
      <c r="L16" s="42"/>
      <c r="M16" s="42"/>
      <c r="N16" s="42"/>
      <c r="O16" s="42"/>
      <c r="P16" s="42"/>
      <c r="Q16" s="42"/>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42"/>
      <c r="CQ16" s="42"/>
      <c r="CR16" s="42"/>
      <c r="CS16" s="42"/>
      <c r="CT16" s="42"/>
      <c r="CU16" s="42"/>
      <c r="CV16" s="42"/>
      <c r="CW16" s="42"/>
      <c r="CX16" s="42"/>
      <c r="CY16" s="42"/>
      <c r="CZ16" s="42"/>
      <c r="DA16" s="42"/>
      <c r="DB16" s="42"/>
      <c r="DC16" s="42"/>
      <c r="DD16" s="42"/>
      <c r="DE16" s="42"/>
      <c r="DF16" s="42"/>
      <c r="DG16" s="42"/>
      <c r="DH16" s="42"/>
      <c r="DI16" s="42"/>
      <c r="DJ16" s="42"/>
      <c r="DK16" s="42"/>
      <c r="DL16" s="42"/>
      <c r="DM16" s="42"/>
      <c r="DN16" s="42"/>
      <c r="DO16" s="42"/>
      <c r="DP16" s="42"/>
      <c r="DQ16" s="42"/>
      <c r="DR16" s="42"/>
      <c r="DS16" s="42"/>
      <c r="DT16" s="42"/>
      <c r="DU16" s="42"/>
      <c r="DV16" s="42"/>
      <c r="DW16" s="42"/>
    </row>
    <row r="17" spans="1:127" x14ac:dyDescent="0.2">
      <c r="A17" s="42"/>
      <c r="B17" s="42"/>
      <c r="C17" s="42"/>
      <c r="D17" s="42"/>
      <c r="E17" s="42"/>
      <c r="F17" s="42"/>
      <c r="G17" s="42"/>
      <c r="H17" s="42"/>
      <c r="I17" s="42"/>
      <c r="J17" s="42"/>
      <c r="K17" s="42"/>
      <c r="L17" s="42"/>
      <c r="M17" s="42"/>
      <c r="N17" s="42"/>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c r="DO17" s="42"/>
      <c r="DP17" s="42"/>
      <c r="DQ17" s="42"/>
      <c r="DR17" s="42"/>
      <c r="DS17" s="42"/>
      <c r="DT17" s="42"/>
      <c r="DU17" s="42"/>
      <c r="DV17" s="42"/>
      <c r="DW17" s="42"/>
    </row>
    <row r="18" spans="1:127" x14ac:dyDescent="0.2">
      <c r="A18" s="42"/>
      <c r="B18" s="42"/>
      <c r="C18" s="42"/>
      <c r="D18" s="42"/>
      <c r="E18" s="42"/>
      <c r="F18" s="42"/>
      <c r="G18" s="42"/>
      <c r="H18" s="42"/>
      <c r="I18" s="42"/>
      <c r="J18" s="42"/>
      <c r="K18" s="42"/>
      <c r="L18" s="42"/>
      <c r="M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c r="DI18" s="42"/>
      <c r="DJ18" s="42"/>
      <c r="DK18" s="42"/>
      <c r="DL18" s="42"/>
      <c r="DM18" s="42"/>
      <c r="DN18" s="42"/>
      <c r="DO18" s="42"/>
      <c r="DP18" s="42"/>
      <c r="DQ18" s="42"/>
      <c r="DR18" s="42"/>
      <c r="DS18" s="42"/>
      <c r="DT18" s="42"/>
      <c r="DU18" s="42"/>
      <c r="DV18" s="42"/>
      <c r="DW18" s="42"/>
    </row>
    <row r="19" spans="1:127" x14ac:dyDescent="0.2">
      <c r="A19" s="42"/>
      <c r="B19" s="42"/>
      <c r="C19" s="42"/>
      <c r="D19" s="42"/>
      <c r="E19" s="44"/>
      <c r="F19" s="44"/>
      <c r="G19" s="44"/>
      <c r="H19" s="42"/>
      <c r="I19" s="42"/>
      <c r="J19" s="44"/>
      <c r="K19" s="44"/>
      <c r="L19" s="44"/>
      <c r="M19" s="44"/>
      <c r="N19" s="44"/>
      <c r="O19" s="44"/>
      <c r="P19" s="44"/>
      <c r="Q19" s="44"/>
      <c r="R19" s="44"/>
      <c r="S19" s="44"/>
      <c r="T19" s="44"/>
      <c r="U19" s="44"/>
      <c r="V19" s="44"/>
      <c r="W19" s="44"/>
      <c r="X19" s="44"/>
      <c r="Y19" s="44"/>
      <c r="Z19" s="44"/>
      <c r="AA19" s="44"/>
      <c r="AB19" s="44"/>
      <c r="AC19" s="44"/>
      <c r="AD19" s="44"/>
      <c r="AE19" s="44"/>
      <c r="AF19" s="44"/>
      <c r="AG19" s="44"/>
      <c r="AH19" s="44"/>
      <c r="AI19" s="44"/>
      <c r="AJ19" s="44"/>
      <c r="AK19" s="44"/>
      <c r="AL19" s="44"/>
      <c r="AM19" s="44"/>
      <c r="AN19" s="44"/>
      <c r="AO19" s="44"/>
      <c r="AP19" s="44"/>
      <c r="AQ19" s="44"/>
      <c r="AR19" s="44"/>
      <c r="AS19" s="44"/>
      <c r="AT19" s="44"/>
      <c r="AU19" s="44"/>
      <c r="AV19" s="44"/>
      <c r="AW19" s="44"/>
      <c r="AX19" s="44"/>
      <c r="AY19" s="44"/>
      <c r="AZ19" s="44"/>
      <c r="BA19" s="44"/>
      <c r="BB19" s="44"/>
      <c r="BC19" s="44"/>
      <c r="BD19" s="44"/>
      <c r="BE19" s="44"/>
      <c r="BF19" s="44"/>
      <c r="BG19" s="44"/>
      <c r="BH19" s="44"/>
      <c r="BI19" s="44"/>
      <c r="BJ19" s="44"/>
      <c r="BK19" s="44"/>
      <c r="BL19" s="44"/>
      <c r="BM19" s="44"/>
      <c r="BN19" s="44"/>
      <c r="BO19" s="44"/>
      <c r="BP19" s="44"/>
      <c r="BQ19" s="44"/>
      <c r="BR19" s="44"/>
      <c r="BS19" s="44"/>
      <c r="BT19" s="44"/>
      <c r="BU19" s="44"/>
      <c r="BV19" s="44"/>
      <c r="BW19" s="44"/>
      <c r="BX19" s="44"/>
      <c r="BY19" s="44"/>
      <c r="BZ19" s="44"/>
      <c r="CA19" s="44"/>
      <c r="CB19" s="44"/>
      <c r="CC19" s="44"/>
      <c r="CD19" s="44"/>
      <c r="CE19" s="44">
        <f>IF(CE20&lt;60,100,+IF(CE20&lt;120,200,+IF(CE20&lt;300,500,1000)))</f>
        <v>1000</v>
      </c>
      <c r="CF19" s="44"/>
      <c r="CG19" s="44"/>
      <c r="CH19" s="44"/>
      <c r="CI19" s="44"/>
      <c r="CJ19" s="44"/>
      <c r="CK19" s="44"/>
      <c r="CL19" s="44"/>
      <c r="CM19" s="44"/>
      <c r="CN19" s="44"/>
      <c r="CO19" s="44"/>
      <c r="CP19" s="44"/>
      <c r="CQ19" s="44"/>
      <c r="CR19" s="44"/>
      <c r="CS19" s="44"/>
      <c r="CT19" s="44"/>
      <c r="CU19" s="44"/>
      <c r="CV19" s="44"/>
      <c r="CW19" s="44"/>
      <c r="CX19" s="44"/>
      <c r="CY19" s="44"/>
      <c r="CZ19" s="44"/>
      <c r="DA19" s="44"/>
      <c r="DB19" s="44"/>
      <c r="DC19" s="44"/>
      <c r="DD19" s="44"/>
      <c r="DE19" s="44"/>
      <c r="DF19" s="44"/>
      <c r="DG19" s="44"/>
      <c r="DH19" s="44"/>
      <c r="DI19" s="44"/>
      <c r="DJ19" s="44"/>
      <c r="DK19" s="44"/>
      <c r="DL19" s="44"/>
      <c r="DM19" s="44"/>
      <c r="DN19" s="44"/>
      <c r="DO19" s="44"/>
      <c r="DP19" s="44"/>
      <c r="DQ19" s="44"/>
      <c r="DR19" s="44"/>
      <c r="DS19" s="44"/>
      <c r="DT19" s="44"/>
      <c r="DU19" s="44"/>
      <c r="DV19" s="44"/>
      <c r="DW19" s="44"/>
    </row>
    <row r="20" spans="1:127" x14ac:dyDescent="0.2">
      <c r="A20" s="42"/>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c r="BZ20" s="42"/>
      <c r="CA20" s="42"/>
      <c r="CB20" s="42"/>
      <c r="CC20" s="42"/>
      <c r="CD20" s="42"/>
      <c r="CE20" s="42">
        <f>BI23</f>
        <v>1298</v>
      </c>
      <c r="CF20" s="42"/>
      <c r="CG20" s="42"/>
      <c r="CH20" s="42"/>
      <c r="CI20" s="42"/>
      <c r="CJ20" s="42"/>
      <c r="CK20" s="42"/>
      <c r="CL20" s="42"/>
      <c r="CM20" s="42"/>
      <c r="CN20" s="42"/>
      <c r="CO20" s="42"/>
      <c r="CP20" s="42"/>
      <c r="CQ20" s="42"/>
      <c r="CR20" s="42"/>
      <c r="CS20" s="42"/>
      <c r="CT20" s="42"/>
      <c r="CU20" s="42"/>
      <c r="CV20" s="42"/>
      <c r="CW20" s="42"/>
      <c r="CX20" s="42"/>
      <c r="CY20" s="42"/>
      <c r="CZ20" s="42"/>
      <c r="DA20" s="42"/>
      <c r="DB20" s="42"/>
      <c r="DC20" s="42"/>
      <c r="DD20" s="42"/>
      <c r="DE20" s="42"/>
      <c r="DF20" s="42"/>
      <c r="DG20" s="42"/>
      <c r="DH20" s="42"/>
      <c r="DI20" s="42"/>
      <c r="DJ20" s="42"/>
      <c r="DK20" s="42"/>
      <c r="DL20" s="42"/>
      <c r="DM20" s="42"/>
      <c r="DN20" s="42"/>
      <c r="DO20" s="42"/>
      <c r="DP20" s="42"/>
      <c r="DQ20" s="42"/>
      <c r="DR20" s="42"/>
      <c r="DS20" s="42"/>
      <c r="DT20" s="42"/>
      <c r="DU20" s="42"/>
      <c r="DV20" s="42"/>
      <c r="DW20" s="42"/>
    </row>
    <row r="21" spans="1:127" x14ac:dyDescent="0.2">
      <c r="A21" s="42"/>
      <c r="B21" s="244" t="s">
        <v>149</v>
      </c>
      <c r="C21" s="245">
        <f>IF(C24&gt;1000000,"&gt;1,000,000",IF(C24&gt;500,ROUNDUP(C24,-2),IF(C24&gt;100,ROUNDUP(C24/5,-1)*5,ROUNDUP(C24,-1))))</f>
        <v>1300</v>
      </c>
      <c r="D21" s="42"/>
      <c r="E21" s="83">
        <f>IF(CD27&lt;0.01,IF(CD27&lt;0.001,ROUNDDOWN(CD27,5),ROUNDDOWN(CD27,4)),ROUNDDOWN(CD27,3))</f>
        <v>9.9000000000000008E-3</v>
      </c>
      <c r="F21" s="42"/>
      <c r="G21" s="42"/>
      <c r="H21" s="42"/>
      <c r="I21" s="42"/>
      <c r="J21" s="83">
        <f>IF(J27&lt;0.01,IF(J27&lt;0.001,ROUNDDOWN(J27,5),ROUNDDOWN(J27,4)),ROUNDDOWN(J27,3))</f>
        <v>9.9000000000000008E-3</v>
      </c>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c r="BZ21" s="42"/>
      <c r="CA21" s="42"/>
      <c r="CB21" s="42"/>
      <c r="CC21" s="42"/>
      <c r="CD21" s="42"/>
      <c r="CE21" s="42">
        <f>ROUNDUP(CE20*1.8/CE19,0)</f>
        <v>3</v>
      </c>
      <c r="CF21" s="42"/>
      <c r="CG21" s="42"/>
      <c r="CH21" s="42"/>
      <c r="CI21" s="42"/>
      <c r="CJ21" s="42"/>
      <c r="CK21" s="42"/>
      <c r="CL21" s="42"/>
      <c r="CM21" s="42"/>
      <c r="CN21" s="42"/>
      <c r="CO21" s="42"/>
      <c r="CP21" s="42"/>
      <c r="CQ21" s="42"/>
      <c r="CR21" s="42"/>
      <c r="CS21" s="42"/>
      <c r="CT21" s="42"/>
      <c r="CU21" s="42"/>
      <c r="CV21" s="42"/>
      <c r="CW21" s="42"/>
      <c r="CX21" s="42"/>
      <c r="CY21" s="42"/>
      <c r="CZ21" s="42"/>
      <c r="DA21" s="42"/>
      <c r="DB21" s="42"/>
      <c r="DC21" s="42"/>
      <c r="DD21" s="42"/>
      <c r="DE21" s="42"/>
      <c r="DF21" s="42"/>
      <c r="DG21" s="42"/>
      <c r="DH21" s="42"/>
      <c r="DI21" s="42"/>
      <c r="DJ21" s="42"/>
      <c r="DK21" s="42"/>
      <c r="DL21" s="42"/>
      <c r="DM21" s="42"/>
      <c r="DN21" s="42"/>
      <c r="DO21" s="42"/>
      <c r="DP21" s="42"/>
      <c r="DQ21" s="42"/>
      <c r="DR21" s="42"/>
      <c r="DS21" s="42"/>
      <c r="DT21" s="42"/>
      <c r="DU21" s="42"/>
      <c r="DV21" s="42"/>
      <c r="DW21" s="42"/>
    </row>
    <row r="22" spans="1:127" ht="13.5" thickBot="1" x14ac:dyDescent="0.25">
      <c r="H22">
        <v>1</v>
      </c>
      <c r="I22" s="71">
        <f>+CE21*CE19</f>
        <v>3000</v>
      </c>
      <c r="CE22" s="45">
        <v>0</v>
      </c>
      <c r="CF22" s="45">
        <v>0.1</v>
      </c>
      <c r="CG22" s="45">
        <v>0.2</v>
      </c>
      <c r="CH22" s="45">
        <v>0.4</v>
      </c>
      <c r="CI22" s="45">
        <v>0.6</v>
      </c>
      <c r="CJ22" s="45">
        <v>0.8</v>
      </c>
      <c r="CK22" s="45">
        <v>1</v>
      </c>
      <c r="CL22" s="45">
        <v>2</v>
      </c>
      <c r="CM22" s="45">
        <v>3</v>
      </c>
      <c r="CN22" s="45">
        <v>4</v>
      </c>
      <c r="CO22" s="45">
        <v>5</v>
      </c>
      <c r="CP22" s="45">
        <v>6</v>
      </c>
      <c r="CQ22" s="45">
        <v>7</v>
      </c>
      <c r="CR22" s="45">
        <v>8</v>
      </c>
      <c r="CS22" s="45">
        <v>9</v>
      </c>
      <c r="CT22" s="45">
        <v>10</v>
      </c>
      <c r="CU22" s="45">
        <v>11</v>
      </c>
      <c r="CV22" s="45">
        <v>12</v>
      </c>
      <c r="CW22" s="45">
        <v>13</v>
      </c>
      <c r="CX22" s="45">
        <v>14</v>
      </c>
      <c r="CY22" s="45">
        <v>15</v>
      </c>
      <c r="CZ22" s="45">
        <v>16</v>
      </c>
      <c r="DA22" s="45">
        <v>17</v>
      </c>
      <c r="DB22" s="45">
        <v>18</v>
      </c>
      <c r="DC22" s="45">
        <v>19</v>
      </c>
      <c r="DD22" s="45">
        <v>20</v>
      </c>
    </row>
    <row r="23" spans="1:127" ht="13.5" thickBot="1" x14ac:dyDescent="0.25">
      <c r="B23" s="7" t="s">
        <v>43</v>
      </c>
      <c r="C23" s="8">
        <f>入力シート_テトラクロロエチレン!Q15</f>
        <v>0.01</v>
      </c>
      <c r="D23" s="9" t="s">
        <v>42</v>
      </c>
      <c r="E23" s="497" t="s">
        <v>44</v>
      </c>
      <c r="F23" s="498"/>
      <c r="H23">
        <f>+C23</f>
        <v>0.01</v>
      </c>
      <c r="I23">
        <f>+C23</f>
        <v>0.01</v>
      </c>
      <c r="J23" s="6">
        <f>MIN(J24:AL24)</f>
        <v>1298</v>
      </c>
      <c r="K23" s="264">
        <f>IF(MIN(K24:T24)=0,1000000,MIN(K24:T24))</f>
        <v>100000</v>
      </c>
      <c r="U23" s="264">
        <f>IF(MIN(U24:AC24)=0,1000000,MIN(U24:AC24))</f>
        <v>10000</v>
      </c>
      <c r="AD23" s="264">
        <f>IF(MIN(AD24:AM24)=0,1000000,MIN(AD24:AM24))</f>
        <v>2000</v>
      </c>
      <c r="AN23" s="264">
        <f>IF(MIN(AN24:AW24)=0,1000000,MIN(AN24:AW24))</f>
        <v>1300</v>
      </c>
      <c r="AX23" s="264">
        <f>IF(MIN(AX24:BG24)=0,1000000,MIN(AX24:BG24))</f>
        <v>1300</v>
      </c>
      <c r="BI23" s="264">
        <f>IF(MIN(BI24:CC24)=0,1000000,MIN(BI24:CC24))</f>
        <v>1298</v>
      </c>
    </row>
    <row r="24" spans="1:127" ht="13.5" thickBot="1" x14ac:dyDescent="0.25">
      <c r="B24" s="10" t="s">
        <v>45</v>
      </c>
      <c r="C24" s="11">
        <f>IF(+BI23=1000000,"&gt;1,000,000",+BI23)</f>
        <v>1298</v>
      </c>
      <c r="D24" s="12" t="s">
        <v>46</v>
      </c>
      <c r="E24" s="60">
        <f>IF(CD27&lt;0.1,IF(CD27&lt;0.01,IF(CD27&lt;0.001,ROUNDDOWN(CD27,5),ROUNDDOWN(CD27,4)),ROUNDDOWN(CD27,3)),ROUNDDOWN(CD27,2))</f>
        <v>9.9000000000000008E-3</v>
      </c>
      <c r="F24" s="13" t="s">
        <v>42</v>
      </c>
      <c r="H24">
        <f>+BI30</f>
        <v>1305</v>
      </c>
      <c r="I24">
        <f>+CC30</f>
        <v>1285</v>
      </c>
      <c r="J24" s="57">
        <f>IF(J27&lt;=$C$23,J30,"")</f>
        <v>1298</v>
      </c>
      <c r="K24" s="58">
        <f t="shared" ref="K24:T24" si="0">IF(K27&lt;=$C$23,K30,"")</f>
        <v>100000</v>
      </c>
      <c r="L24" s="58">
        <f t="shared" si="0"/>
        <v>200000</v>
      </c>
      <c r="M24" s="58">
        <f t="shared" si="0"/>
        <v>300000</v>
      </c>
      <c r="N24" s="58">
        <f t="shared" si="0"/>
        <v>400000</v>
      </c>
      <c r="O24" s="58">
        <f t="shared" si="0"/>
        <v>500000</v>
      </c>
      <c r="P24" s="58">
        <f t="shared" si="0"/>
        <v>600000</v>
      </c>
      <c r="Q24" s="58">
        <f t="shared" si="0"/>
        <v>700000</v>
      </c>
      <c r="R24" s="58">
        <f t="shared" si="0"/>
        <v>800000</v>
      </c>
      <c r="S24" s="58">
        <f t="shared" si="0"/>
        <v>900000</v>
      </c>
      <c r="T24" s="263">
        <f t="shared" si="0"/>
        <v>1000000</v>
      </c>
      <c r="U24" s="57">
        <f>IF(U27&lt;=$C$23,U30,"")</f>
        <v>10000</v>
      </c>
      <c r="V24" s="58">
        <f t="shared" ref="V24:AM24" si="1">IF(V27&lt;=$C$23,V30,"")</f>
        <v>20000</v>
      </c>
      <c r="W24" s="58">
        <f t="shared" si="1"/>
        <v>30000</v>
      </c>
      <c r="X24" s="58">
        <f t="shared" si="1"/>
        <v>40000</v>
      </c>
      <c r="Y24" s="58">
        <f t="shared" si="1"/>
        <v>50000</v>
      </c>
      <c r="Z24" s="58">
        <f t="shared" si="1"/>
        <v>60000</v>
      </c>
      <c r="AA24" s="58">
        <f t="shared" si="1"/>
        <v>70000</v>
      </c>
      <c r="AB24" s="58">
        <f t="shared" si="1"/>
        <v>80000</v>
      </c>
      <c r="AC24" s="58">
        <f t="shared" si="1"/>
        <v>90000</v>
      </c>
      <c r="AD24" s="58" t="str">
        <f t="shared" si="1"/>
        <v/>
      </c>
      <c r="AE24" s="58">
        <f t="shared" si="1"/>
        <v>2000</v>
      </c>
      <c r="AF24" s="58">
        <f t="shared" si="1"/>
        <v>3000</v>
      </c>
      <c r="AG24" s="58">
        <f t="shared" si="1"/>
        <v>4000</v>
      </c>
      <c r="AH24" s="58">
        <f t="shared" si="1"/>
        <v>5000</v>
      </c>
      <c r="AI24" s="58">
        <f t="shared" si="1"/>
        <v>6000</v>
      </c>
      <c r="AJ24" s="58">
        <f t="shared" si="1"/>
        <v>7000</v>
      </c>
      <c r="AK24" s="58">
        <f t="shared" si="1"/>
        <v>8000</v>
      </c>
      <c r="AL24" s="58">
        <f t="shared" si="1"/>
        <v>9000</v>
      </c>
      <c r="AM24" s="58">
        <f t="shared" si="1"/>
        <v>10000</v>
      </c>
      <c r="AN24" s="56">
        <f>IF(AN27&lt;=$C$23,AN30,"")</f>
        <v>2000</v>
      </c>
      <c r="AO24" s="56">
        <f t="shared" ref="AO24:BG24" si="2">IF(AO27&lt;=$C$23,AO30,"")</f>
        <v>1900</v>
      </c>
      <c r="AP24" s="56">
        <f t="shared" si="2"/>
        <v>1800</v>
      </c>
      <c r="AQ24" s="56">
        <f t="shared" si="2"/>
        <v>1700</v>
      </c>
      <c r="AR24" s="56">
        <f t="shared" si="2"/>
        <v>1600</v>
      </c>
      <c r="AS24" s="56">
        <f t="shared" si="2"/>
        <v>1500</v>
      </c>
      <c r="AT24" s="56">
        <f t="shared" si="2"/>
        <v>1400</v>
      </c>
      <c r="AU24" s="56">
        <f t="shared" si="2"/>
        <v>1300</v>
      </c>
      <c r="AV24" s="56" t="str">
        <f t="shared" si="2"/>
        <v/>
      </c>
      <c r="AW24" s="56" t="str">
        <f t="shared" si="2"/>
        <v/>
      </c>
      <c r="AX24" s="56">
        <f t="shared" si="2"/>
        <v>1300</v>
      </c>
      <c r="AY24" s="56" t="str">
        <f t="shared" si="2"/>
        <v/>
      </c>
      <c r="AZ24" s="56" t="str">
        <f t="shared" si="2"/>
        <v/>
      </c>
      <c r="BA24" s="56" t="str">
        <f t="shared" si="2"/>
        <v/>
      </c>
      <c r="BB24" s="56" t="str">
        <f t="shared" si="2"/>
        <v/>
      </c>
      <c r="BC24" s="56" t="str">
        <f t="shared" si="2"/>
        <v/>
      </c>
      <c r="BD24" s="56" t="str">
        <f t="shared" si="2"/>
        <v/>
      </c>
      <c r="BE24" s="56" t="str">
        <f t="shared" si="2"/>
        <v/>
      </c>
      <c r="BF24" s="56" t="str">
        <f t="shared" si="2"/>
        <v/>
      </c>
      <c r="BG24" s="56" t="str">
        <f t="shared" si="2"/>
        <v/>
      </c>
      <c r="BH24" s="56" t="str">
        <f>IF(BH27&lt;=$C$23,BH30,"")</f>
        <v/>
      </c>
      <c r="BI24" s="56">
        <f t="shared" ref="BI24:CD24" si="3">IF(BI27&lt;=$C$23,BI30,"")</f>
        <v>1305</v>
      </c>
      <c r="BJ24" s="56">
        <f t="shared" si="3"/>
        <v>1304</v>
      </c>
      <c r="BK24" s="56">
        <f t="shared" si="3"/>
        <v>1303</v>
      </c>
      <c r="BL24" s="56">
        <f t="shared" si="3"/>
        <v>1302</v>
      </c>
      <c r="BM24" s="56">
        <f t="shared" si="3"/>
        <v>1301</v>
      </c>
      <c r="BN24" s="56">
        <f t="shared" si="3"/>
        <v>1300</v>
      </c>
      <c r="BO24" s="56">
        <f t="shared" si="3"/>
        <v>1299</v>
      </c>
      <c r="BP24" s="56">
        <f t="shared" si="3"/>
        <v>1298</v>
      </c>
      <c r="BQ24" s="56" t="str">
        <f t="shared" si="3"/>
        <v/>
      </c>
      <c r="BR24" s="56" t="str">
        <f t="shared" si="3"/>
        <v/>
      </c>
      <c r="BS24" s="56" t="str">
        <f t="shared" si="3"/>
        <v/>
      </c>
      <c r="BT24" s="56" t="str">
        <f t="shared" si="3"/>
        <v/>
      </c>
      <c r="BU24" s="56" t="str">
        <f t="shared" si="3"/>
        <v/>
      </c>
      <c r="BV24" s="56" t="str">
        <f t="shared" si="3"/>
        <v/>
      </c>
      <c r="BW24" s="56" t="str">
        <f t="shared" si="3"/>
        <v/>
      </c>
      <c r="BX24" s="56" t="str">
        <f t="shared" si="3"/>
        <v/>
      </c>
      <c r="BY24" s="56" t="str">
        <f t="shared" si="3"/>
        <v/>
      </c>
      <c r="BZ24" s="56" t="str">
        <f t="shared" si="3"/>
        <v/>
      </c>
      <c r="CA24" s="56" t="str">
        <f t="shared" si="3"/>
        <v/>
      </c>
      <c r="CB24" s="56" t="str">
        <f t="shared" si="3"/>
        <v/>
      </c>
      <c r="CC24" s="56" t="str">
        <f t="shared" si="3"/>
        <v/>
      </c>
      <c r="CD24" s="56">
        <f t="shared" si="3"/>
        <v>1298</v>
      </c>
      <c r="CE24" s="69"/>
      <c r="CF24" s="69"/>
      <c r="CG24" s="69"/>
      <c r="CH24" s="69"/>
      <c r="CI24" s="69"/>
      <c r="CJ24" s="69"/>
      <c r="CK24" s="69"/>
      <c r="CL24" s="69"/>
      <c r="CM24" s="69"/>
      <c r="CN24" s="69"/>
      <c r="CO24" s="69"/>
      <c r="CP24" s="69"/>
      <c r="CQ24" s="69"/>
      <c r="CR24" s="69"/>
      <c r="CS24" s="69"/>
      <c r="CT24" s="69"/>
      <c r="CU24" s="69"/>
      <c r="CV24" s="69"/>
      <c r="CW24" s="69"/>
      <c r="CX24" s="69"/>
      <c r="CY24" s="69"/>
      <c r="CZ24" s="69"/>
      <c r="DA24" s="69"/>
      <c r="DB24" s="69"/>
      <c r="DC24" s="69"/>
      <c r="DD24" s="69"/>
      <c r="DE24" s="67"/>
      <c r="DF24" s="67"/>
      <c r="DG24" s="67"/>
      <c r="DH24" s="67"/>
      <c r="DI24" s="67"/>
      <c r="DJ24" s="67"/>
      <c r="DK24" s="67"/>
      <c r="DL24" s="67"/>
      <c r="DM24" s="67"/>
      <c r="DN24" s="67"/>
      <c r="DO24" s="67"/>
      <c r="DP24" s="67"/>
      <c r="DQ24" s="67"/>
      <c r="DR24" s="67"/>
      <c r="DS24" s="67"/>
      <c r="DT24" s="67"/>
      <c r="DU24" s="67"/>
      <c r="DV24" s="67"/>
      <c r="DW24" s="67"/>
    </row>
    <row r="25" spans="1:127" ht="13.5" thickBot="1" x14ac:dyDescent="0.25">
      <c r="A25" s="14"/>
      <c r="B25" s="14"/>
      <c r="C25" s="14">
        <f>IF(BI23=1000000,-100,BI23)</f>
        <v>1298</v>
      </c>
      <c r="D25" s="14"/>
      <c r="E25" s="84">
        <f>E24</f>
        <v>9.9000000000000008E-3</v>
      </c>
      <c r="F25" s="15"/>
      <c r="G25" s="14"/>
      <c r="H25">
        <f>+AX30</f>
        <v>1300</v>
      </c>
      <c r="I25">
        <f>IF(BH30&lt;10,0.1,+BH30-10)</f>
        <v>1190</v>
      </c>
      <c r="J25" s="46"/>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6"/>
      <c r="BM25" s="46"/>
      <c r="BN25" s="46"/>
      <c r="BO25" s="46"/>
      <c r="BP25" s="46"/>
      <c r="BQ25" s="46"/>
      <c r="BR25" s="46"/>
      <c r="BS25" s="46"/>
      <c r="BT25" s="46"/>
      <c r="BU25" s="46"/>
      <c r="BV25" s="46"/>
      <c r="BW25" s="46"/>
      <c r="BX25" s="46"/>
      <c r="BY25" s="46"/>
      <c r="BZ25" s="46"/>
      <c r="CA25" s="46"/>
      <c r="CB25" s="46"/>
      <c r="CC25" s="46"/>
      <c r="CD25" s="46"/>
      <c r="CE25" s="46"/>
      <c r="CF25" s="46"/>
      <c r="CG25" s="46"/>
      <c r="CH25" s="46"/>
      <c r="CI25" s="46"/>
      <c r="CJ25" s="46"/>
      <c r="CK25" s="46"/>
      <c r="CL25" s="46"/>
      <c r="CM25" s="46"/>
      <c r="CN25" s="46"/>
      <c r="CO25" s="46"/>
      <c r="CP25" s="46"/>
      <c r="CQ25" s="46"/>
      <c r="CR25" s="46"/>
      <c r="CS25" s="46"/>
      <c r="CT25" s="46"/>
      <c r="CU25" s="46"/>
      <c r="CV25" s="46"/>
      <c r="CW25" s="46"/>
      <c r="CX25" s="46"/>
      <c r="CY25" s="46"/>
      <c r="CZ25" s="46"/>
      <c r="DA25" s="46"/>
      <c r="DB25" s="46"/>
      <c r="DC25" s="46"/>
      <c r="DD25" s="46"/>
      <c r="DE25" s="46"/>
      <c r="DF25" s="46"/>
      <c r="DG25" s="46"/>
      <c r="DH25" s="46"/>
      <c r="DI25" s="46"/>
      <c r="DJ25" s="46"/>
      <c r="DK25" s="46"/>
      <c r="DL25" s="46"/>
      <c r="DM25" s="46"/>
      <c r="DN25" s="46"/>
      <c r="DO25" s="46"/>
      <c r="DP25" s="46"/>
      <c r="DQ25" s="46"/>
      <c r="DR25" s="46"/>
      <c r="DS25" s="46"/>
      <c r="DT25" s="46"/>
      <c r="DU25" s="46"/>
      <c r="DV25" s="46"/>
      <c r="DW25" s="46"/>
    </row>
    <row r="26" spans="1:127" x14ac:dyDescent="0.2">
      <c r="A26" s="16" t="s">
        <v>47</v>
      </c>
      <c r="B26" s="17" t="s">
        <v>48</v>
      </c>
      <c r="C26" s="499" t="s">
        <v>49</v>
      </c>
      <c r="D26" s="500"/>
      <c r="E26" s="500"/>
      <c r="F26" s="18" t="s">
        <v>50</v>
      </c>
      <c r="G26" s="18" t="s">
        <v>51</v>
      </c>
      <c r="J26" s="47" t="s">
        <v>51</v>
      </c>
      <c r="K26" s="47" t="s">
        <v>51</v>
      </c>
      <c r="L26" s="47" t="s">
        <v>51</v>
      </c>
      <c r="M26" s="47" t="s">
        <v>51</v>
      </c>
      <c r="N26" s="47" t="s">
        <v>51</v>
      </c>
      <c r="O26" s="47" t="s">
        <v>51</v>
      </c>
      <c r="P26" s="47" t="s">
        <v>51</v>
      </c>
      <c r="Q26" s="47" t="s">
        <v>51</v>
      </c>
      <c r="R26" s="47" t="s">
        <v>51</v>
      </c>
      <c r="S26" s="47" t="s">
        <v>51</v>
      </c>
      <c r="T26" s="47" t="s">
        <v>51</v>
      </c>
      <c r="U26" s="47" t="s">
        <v>51</v>
      </c>
      <c r="V26" s="47" t="s">
        <v>51</v>
      </c>
      <c r="W26" s="47" t="s">
        <v>51</v>
      </c>
      <c r="X26" s="47" t="s">
        <v>51</v>
      </c>
      <c r="Y26" s="47" t="s">
        <v>51</v>
      </c>
      <c r="Z26" s="47" t="s">
        <v>51</v>
      </c>
      <c r="AA26" s="47" t="s">
        <v>51</v>
      </c>
      <c r="AB26" s="47" t="s">
        <v>51</v>
      </c>
      <c r="AC26" s="47" t="s">
        <v>51</v>
      </c>
      <c r="AD26" s="47" t="s">
        <v>51</v>
      </c>
      <c r="AE26" s="47" t="s">
        <v>51</v>
      </c>
      <c r="AF26" s="47" t="s">
        <v>51</v>
      </c>
      <c r="AG26" s="47" t="s">
        <v>51</v>
      </c>
      <c r="AH26" s="47" t="s">
        <v>51</v>
      </c>
      <c r="AI26" s="47" t="s">
        <v>51</v>
      </c>
      <c r="AJ26" s="47" t="s">
        <v>51</v>
      </c>
      <c r="AK26" s="47" t="s">
        <v>51</v>
      </c>
      <c r="AL26" s="47" t="s">
        <v>51</v>
      </c>
      <c r="AM26" s="47" t="s">
        <v>51</v>
      </c>
      <c r="AN26" s="47" t="s">
        <v>51</v>
      </c>
      <c r="AO26" s="47" t="s">
        <v>51</v>
      </c>
      <c r="AP26" s="47" t="s">
        <v>51</v>
      </c>
      <c r="AQ26" s="47" t="s">
        <v>51</v>
      </c>
      <c r="AR26" s="47" t="s">
        <v>51</v>
      </c>
      <c r="AS26" s="47" t="s">
        <v>51</v>
      </c>
      <c r="AT26" s="47" t="s">
        <v>51</v>
      </c>
      <c r="AU26" s="47" t="s">
        <v>51</v>
      </c>
      <c r="AV26" s="47" t="s">
        <v>51</v>
      </c>
      <c r="AW26" s="47" t="s">
        <v>51</v>
      </c>
      <c r="AX26" s="47" t="s">
        <v>51</v>
      </c>
      <c r="AY26" s="47" t="s">
        <v>51</v>
      </c>
      <c r="AZ26" s="47" t="s">
        <v>51</v>
      </c>
      <c r="BA26" s="47" t="s">
        <v>51</v>
      </c>
      <c r="BB26" s="47" t="s">
        <v>51</v>
      </c>
      <c r="BC26" s="47" t="s">
        <v>51</v>
      </c>
      <c r="BD26" s="47" t="s">
        <v>51</v>
      </c>
      <c r="BE26" s="47" t="s">
        <v>51</v>
      </c>
      <c r="BF26" s="47" t="s">
        <v>51</v>
      </c>
      <c r="BG26" s="47" t="s">
        <v>51</v>
      </c>
      <c r="BH26" s="47" t="s">
        <v>51</v>
      </c>
      <c r="BI26" s="47" t="s">
        <v>51</v>
      </c>
      <c r="BJ26" s="47" t="s">
        <v>51</v>
      </c>
      <c r="BK26" s="47" t="s">
        <v>51</v>
      </c>
      <c r="BL26" s="47" t="s">
        <v>51</v>
      </c>
      <c r="BM26" s="47" t="s">
        <v>51</v>
      </c>
      <c r="BN26" s="47" t="s">
        <v>51</v>
      </c>
      <c r="BO26" s="47" t="s">
        <v>51</v>
      </c>
      <c r="BP26" s="47" t="s">
        <v>51</v>
      </c>
      <c r="BQ26" s="47" t="s">
        <v>51</v>
      </c>
      <c r="BR26" s="47" t="s">
        <v>51</v>
      </c>
      <c r="BS26" s="47" t="s">
        <v>51</v>
      </c>
      <c r="BT26" s="47" t="s">
        <v>51</v>
      </c>
      <c r="BU26" s="47" t="s">
        <v>51</v>
      </c>
      <c r="BV26" s="47" t="s">
        <v>51</v>
      </c>
      <c r="BW26" s="47" t="s">
        <v>51</v>
      </c>
      <c r="BX26" s="47" t="s">
        <v>51</v>
      </c>
      <c r="BY26" s="47" t="s">
        <v>51</v>
      </c>
      <c r="BZ26" s="47" t="s">
        <v>51</v>
      </c>
      <c r="CA26" s="47" t="s">
        <v>51</v>
      </c>
      <c r="CB26" s="47" t="s">
        <v>51</v>
      </c>
      <c r="CC26" s="47" t="s">
        <v>51</v>
      </c>
      <c r="CD26" s="47" t="s">
        <v>51</v>
      </c>
      <c r="CE26" s="47" t="s">
        <v>51</v>
      </c>
      <c r="CF26" s="47" t="s">
        <v>51</v>
      </c>
      <c r="CG26" s="47" t="s">
        <v>51</v>
      </c>
      <c r="CH26" s="47" t="s">
        <v>51</v>
      </c>
      <c r="CI26" s="47" t="s">
        <v>51</v>
      </c>
      <c r="CJ26" s="47" t="s">
        <v>51</v>
      </c>
      <c r="CK26" s="47" t="s">
        <v>51</v>
      </c>
      <c r="CL26" s="47" t="s">
        <v>51</v>
      </c>
      <c r="CM26" s="47" t="s">
        <v>51</v>
      </c>
      <c r="CN26" s="47" t="s">
        <v>51</v>
      </c>
      <c r="CO26" s="47" t="s">
        <v>51</v>
      </c>
      <c r="CP26" s="47" t="s">
        <v>51</v>
      </c>
      <c r="CQ26" s="47" t="s">
        <v>51</v>
      </c>
      <c r="CR26" s="47" t="s">
        <v>51</v>
      </c>
      <c r="CS26" s="47" t="s">
        <v>51</v>
      </c>
      <c r="CT26" s="47" t="s">
        <v>51</v>
      </c>
      <c r="CU26" s="47" t="s">
        <v>51</v>
      </c>
      <c r="CV26" s="47" t="s">
        <v>51</v>
      </c>
      <c r="CW26" s="47" t="s">
        <v>51</v>
      </c>
      <c r="CX26" s="47" t="s">
        <v>51</v>
      </c>
      <c r="CY26" s="47" t="s">
        <v>51</v>
      </c>
      <c r="CZ26" s="47" t="s">
        <v>51</v>
      </c>
      <c r="DA26" s="47" t="s">
        <v>51</v>
      </c>
      <c r="DB26" s="47" t="s">
        <v>51</v>
      </c>
      <c r="DC26" s="47" t="s">
        <v>51</v>
      </c>
      <c r="DD26" s="47" t="s">
        <v>51</v>
      </c>
      <c r="DE26" s="47" t="s">
        <v>51</v>
      </c>
      <c r="DF26" s="47" t="s">
        <v>51</v>
      </c>
      <c r="DG26" s="47" t="s">
        <v>51</v>
      </c>
      <c r="DH26" s="47" t="s">
        <v>51</v>
      </c>
      <c r="DI26" s="47" t="s">
        <v>51</v>
      </c>
      <c r="DJ26" s="47" t="s">
        <v>51</v>
      </c>
      <c r="DK26" s="47" t="s">
        <v>51</v>
      </c>
      <c r="DL26" s="47" t="s">
        <v>51</v>
      </c>
      <c r="DM26" s="47" t="s">
        <v>51</v>
      </c>
      <c r="DN26" s="47" t="s">
        <v>51</v>
      </c>
      <c r="DO26" s="47" t="s">
        <v>51</v>
      </c>
      <c r="DP26" s="47" t="s">
        <v>51</v>
      </c>
      <c r="DQ26" s="47" t="s">
        <v>51</v>
      </c>
      <c r="DR26" s="47" t="s">
        <v>51</v>
      </c>
      <c r="DS26" s="47" t="s">
        <v>51</v>
      </c>
      <c r="DT26" s="47" t="s">
        <v>51</v>
      </c>
      <c r="DU26" s="47" t="s">
        <v>51</v>
      </c>
      <c r="DV26" s="47" t="s">
        <v>51</v>
      </c>
      <c r="DW26" s="47" t="s">
        <v>51</v>
      </c>
    </row>
    <row r="27" spans="1:127" ht="21" x14ac:dyDescent="0.55000000000000004">
      <c r="A27" s="19"/>
      <c r="B27" s="20" t="s">
        <v>52</v>
      </c>
      <c r="C27" s="492" t="s">
        <v>53</v>
      </c>
      <c r="D27" s="493"/>
      <c r="E27" s="493"/>
      <c r="F27" s="291" t="s">
        <v>54</v>
      </c>
      <c r="G27" s="22">
        <f>+G29*G53*G54*G55/2</f>
        <v>5.9773764959698612</v>
      </c>
      <c r="I27" s="61">
        <f>+G29</f>
        <v>100</v>
      </c>
      <c r="J27" s="22">
        <f t="shared" ref="J27:BU27" si="4">+J29*J53*J54*J55/2</f>
        <v>9.9541189274292736E-3</v>
      </c>
      <c r="K27" s="22">
        <f t="shared" si="4"/>
        <v>0</v>
      </c>
      <c r="L27" s="22">
        <f t="shared" si="4"/>
        <v>0</v>
      </c>
      <c r="M27" s="22">
        <f t="shared" si="4"/>
        <v>0</v>
      </c>
      <c r="N27" s="22">
        <f t="shared" si="4"/>
        <v>0</v>
      </c>
      <c r="O27" s="22">
        <f t="shared" si="4"/>
        <v>0</v>
      </c>
      <c r="P27" s="22">
        <f t="shared" si="4"/>
        <v>0</v>
      </c>
      <c r="Q27" s="22">
        <f t="shared" si="4"/>
        <v>0</v>
      </c>
      <c r="R27" s="22">
        <f t="shared" si="4"/>
        <v>0</v>
      </c>
      <c r="S27" s="22">
        <f t="shared" si="4"/>
        <v>0</v>
      </c>
      <c r="T27" s="22">
        <f t="shared" si="4"/>
        <v>0</v>
      </c>
      <c r="U27" s="22">
        <f t="shared" si="4"/>
        <v>4.3521994148759001E-112</v>
      </c>
      <c r="V27" s="22">
        <f t="shared" si="4"/>
        <v>0</v>
      </c>
      <c r="W27" s="22">
        <f t="shared" si="4"/>
        <v>0</v>
      </c>
      <c r="X27" s="22">
        <f t="shared" si="4"/>
        <v>0</v>
      </c>
      <c r="Y27" s="22">
        <f t="shared" si="4"/>
        <v>0</v>
      </c>
      <c r="Z27" s="22">
        <f t="shared" si="4"/>
        <v>0</v>
      </c>
      <c r="AA27" s="22">
        <f t="shared" si="4"/>
        <v>0</v>
      </c>
      <c r="AB27" s="22">
        <f t="shared" si="4"/>
        <v>0</v>
      </c>
      <c r="AC27" s="22">
        <f t="shared" si="4"/>
        <v>0</v>
      </c>
      <c r="AD27" s="22">
        <f t="shared" si="4"/>
        <v>4.7241762054931351E-2</v>
      </c>
      <c r="AE27" s="22">
        <f t="shared" si="4"/>
        <v>8.4416234983670393E-5</v>
      </c>
      <c r="AF27" s="22">
        <f t="shared" si="4"/>
        <v>1.6904773095502399E-9</v>
      </c>
      <c r="AG27" s="22">
        <f t="shared" si="4"/>
        <v>1.3993703639648326E-16</v>
      </c>
      <c r="AH27" s="22">
        <f t="shared" si="4"/>
        <v>3.7650272840528675E-26</v>
      </c>
      <c r="AI27" s="22">
        <f t="shared" si="4"/>
        <v>3.0326843789709767E-38</v>
      </c>
      <c r="AJ27" s="22">
        <f t="shared" si="4"/>
        <v>7.0485172331469819E-53</v>
      </c>
      <c r="AK27" s="22">
        <f t="shared" si="4"/>
        <v>4.6352180600262066E-70</v>
      </c>
      <c r="AL27" s="22">
        <f t="shared" si="4"/>
        <v>8.5249028998978717E-90</v>
      </c>
      <c r="AM27" s="22">
        <f t="shared" si="4"/>
        <v>4.3521994148759001E-112</v>
      </c>
      <c r="AN27" s="22">
        <f t="shared" si="4"/>
        <v>8.4416234983670393E-5</v>
      </c>
      <c r="AO27" s="22">
        <f t="shared" si="4"/>
        <v>1.8857187213995456E-4</v>
      </c>
      <c r="AP27" s="22">
        <f t="shared" si="4"/>
        <v>4.0254147990541989E-4</v>
      </c>
      <c r="AQ27" s="22">
        <f t="shared" si="4"/>
        <v>8.2286912506075141E-4</v>
      </c>
      <c r="AR27" s="22">
        <f t="shared" si="4"/>
        <v>1.6147187245211529E-3</v>
      </c>
      <c r="AS27" s="22">
        <f t="shared" si="4"/>
        <v>3.0503071866850194E-3</v>
      </c>
      <c r="AT27" s="22">
        <f t="shared" si="4"/>
        <v>5.5653888124126017E-3</v>
      </c>
      <c r="AU27" s="22">
        <f t="shared" si="4"/>
        <v>9.8440660506335254E-3</v>
      </c>
      <c r="AV27" s="22">
        <f t="shared" si="4"/>
        <v>1.6950962502002922E-2</v>
      </c>
      <c r="AW27" s="22">
        <f t="shared" si="4"/>
        <v>2.8545610150205153E-2</v>
      </c>
      <c r="AX27" s="22">
        <f t="shared" si="4"/>
        <v>9.8440660506335254E-3</v>
      </c>
      <c r="AY27" s="22">
        <f t="shared" si="4"/>
        <v>1.0405660717689294E-2</v>
      </c>
      <c r="AZ27" s="22">
        <f t="shared" si="4"/>
        <v>1.0996386212429351E-2</v>
      </c>
      <c r="BA27" s="22">
        <f t="shared" si="4"/>
        <v>1.1617626791915331E-2</v>
      </c>
      <c r="BB27" s="22">
        <f t="shared" si="4"/>
        <v>1.2270829430671369E-2</v>
      </c>
      <c r="BC27" s="22">
        <f t="shared" si="4"/>
        <v>1.2957506783361343E-2</v>
      </c>
      <c r="BD27" s="22">
        <f t="shared" si="4"/>
        <v>1.3679240305958369E-2</v>
      </c>
      <c r="BE27" s="22">
        <f t="shared" si="4"/>
        <v>1.4437683544716209E-2</v>
      </c>
      <c r="BF27" s="22">
        <f t="shared" si="4"/>
        <v>1.5234565602806846E-2</v>
      </c>
      <c r="BG27" s="22">
        <f t="shared" si="4"/>
        <v>1.6071694795076995E-2</v>
      </c>
      <c r="BH27" s="22">
        <f t="shared" si="4"/>
        <v>1.6950962502002922E-2</v>
      </c>
      <c r="BI27" s="22">
        <f t="shared" si="4"/>
        <v>9.5737766512717665E-3</v>
      </c>
      <c r="BJ27" s="22">
        <f t="shared" si="4"/>
        <v>9.6272862096668868E-3</v>
      </c>
      <c r="BK27" s="22">
        <f t="shared" si="4"/>
        <v>9.6810686507529838E-3</v>
      </c>
      <c r="BL27" s="22">
        <f t="shared" si="4"/>
        <v>9.7351252497533229E-3</v>
      </c>
      <c r="BM27" s="22">
        <f t="shared" si="4"/>
        <v>9.7894572875347804E-3</v>
      </c>
      <c r="BN27" s="22">
        <f t="shared" si="4"/>
        <v>9.8440660506335254E-3</v>
      </c>
      <c r="BO27" s="22">
        <f t="shared" si="4"/>
        <v>9.8989528312808904E-3</v>
      </c>
      <c r="BP27" s="22">
        <f t="shared" si="4"/>
        <v>9.9541189274292736E-3</v>
      </c>
      <c r="BQ27" s="22">
        <f t="shared" si="4"/>
        <v>1.0009565642778268E-2</v>
      </c>
      <c r="BR27" s="22">
        <f t="shared" si="4"/>
        <v>1.0065294286800862E-2</v>
      </c>
      <c r="BS27" s="22">
        <f t="shared" si="4"/>
        <v>1.012130617476982E-2</v>
      </c>
      <c r="BT27" s="22">
        <f t="shared" si="4"/>
        <v>1.0177602627784129E-2</v>
      </c>
      <c r="BU27" s="22">
        <f t="shared" si="4"/>
        <v>1.0234184972795693E-2</v>
      </c>
      <c r="BV27" s="22">
        <f t="shared" ref="BV27:CD27" si="5">+BV29*BV53*BV54*BV55/2</f>
        <v>1.0291054542636067E-2</v>
      </c>
      <c r="BW27" s="22">
        <f t="shared" si="5"/>
        <v>1.0348212676043359E-2</v>
      </c>
      <c r="BX27" s="22">
        <f t="shared" si="5"/>
        <v>1.0405660717689294E-2</v>
      </c>
      <c r="BY27" s="22">
        <f t="shared" si="5"/>
        <v>1.0463400018206365E-2</v>
      </c>
      <c r="BZ27" s="22">
        <f t="shared" si="5"/>
        <v>1.0521431934215215E-2</v>
      </c>
      <c r="CA27" s="22">
        <f t="shared" si="5"/>
        <v>1.0579757828352056E-2</v>
      </c>
      <c r="CB27" s="22">
        <f t="shared" si="5"/>
        <v>1.0638379069296277E-2</v>
      </c>
      <c r="CC27" s="22">
        <f t="shared" si="5"/>
        <v>1.069729703179823E-2</v>
      </c>
      <c r="CD27" s="22">
        <f t="shared" si="5"/>
        <v>9.9541189274292736E-3</v>
      </c>
      <c r="CE27" s="82">
        <f>IF(+CE29*CE53*CE54*CE55/2&lt;0.0000000001,0.0000000001,+CE29*CE53*CE54*CE55/2)</f>
        <v>73.344029961422081</v>
      </c>
      <c r="CF27" s="82">
        <f>IF(+CF29*CF53*CF54*CF55/2&lt;0.0000000001,0.0000000001,+CF29*CF53*CF54*CF55/2)</f>
        <v>21.397685095596003</v>
      </c>
      <c r="CG27" s="82">
        <f t="shared" ref="CG27:DD27" si="6">IF(+CG29*CG53*CG54*CG55/2&lt;0.0000000001,0.0000000001,+CG29*CG53*CG54*CG55/2)</f>
        <v>14.351768063437937</v>
      </c>
      <c r="CH27" s="82">
        <f t="shared" si="6"/>
        <v>9.0367829598674589</v>
      </c>
      <c r="CI27" s="82">
        <f t="shared" si="6"/>
        <v>6.5551916526707865</v>
      </c>
      <c r="CJ27" s="82">
        <f t="shared" si="6"/>
        <v>5.0405153734911163</v>
      </c>
      <c r="CK27" s="82">
        <f t="shared" si="6"/>
        <v>4.0019244054354344</v>
      </c>
      <c r="CL27" s="82">
        <f t="shared" si="6"/>
        <v>1.5570299326810471</v>
      </c>
      <c r="CM27" s="82">
        <f t="shared" si="6"/>
        <v>0.69773686719604033</v>
      </c>
      <c r="CN27" s="82">
        <f t="shared" si="6"/>
        <v>0.32995952870268802</v>
      </c>
      <c r="CO27" s="82">
        <f t="shared" si="6"/>
        <v>0.15949681977773392</v>
      </c>
      <c r="CP27" s="82">
        <f t="shared" si="6"/>
        <v>7.7224389618866726E-2</v>
      </c>
      <c r="CQ27" s="82">
        <f t="shared" si="6"/>
        <v>3.6790978952916935E-2</v>
      </c>
      <c r="CR27" s="82">
        <f t="shared" si="6"/>
        <v>1.6950962502002922E-2</v>
      </c>
      <c r="CS27" s="82">
        <f t="shared" si="6"/>
        <v>7.4286535218126993E-3</v>
      </c>
      <c r="CT27" s="82">
        <f t="shared" si="6"/>
        <v>3.0503071866850194E-3</v>
      </c>
      <c r="CU27" s="82">
        <f t="shared" si="6"/>
        <v>1.1584044579543852E-3</v>
      </c>
      <c r="CV27" s="82">
        <f t="shared" si="6"/>
        <v>4.0254147990541989E-4</v>
      </c>
      <c r="CW27" s="82">
        <f t="shared" si="6"/>
        <v>1.2690158099198121E-4</v>
      </c>
      <c r="CX27" s="82">
        <f t="shared" si="6"/>
        <v>3.6048734806670485E-5</v>
      </c>
      <c r="CY27" s="82">
        <f t="shared" si="6"/>
        <v>9.178653494432971E-6</v>
      </c>
      <c r="CZ27" s="82">
        <f t="shared" si="6"/>
        <v>2.0860967101854875E-6</v>
      </c>
      <c r="DA27" s="82">
        <f t="shared" si="6"/>
        <v>4.2183601353207069E-7</v>
      </c>
      <c r="DB27" s="82">
        <f t="shared" si="6"/>
        <v>7.5698985733648012E-8</v>
      </c>
      <c r="DC27" s="82">
        <f t="shared" si="6"/>
        <v>1.2030504449579185E-8</v>
      </c>
      <c r="DD27" s="82">
        <f t="shared" si="6"/>
        <v>1.6904773095502399E-9</v>
      </c>
      <c r="DE27" s="22">
        <f t="shared" ref="DE27:DW27" si="7">+DE29*DE53*DE54*DE55/2</f>
        <v>9.1802401381712586E-108</v>
      </c>
      <c r="DF27" s="22">
        <f t="shared" si="7"/>
        <v>1.4468423391922183E-42</v>
      </c>
      <c r="DG27" s="22">
        <f t="shared" si="7"/>
        <v>7.5626846947770678E-21</v>
      </c>
      <c r="DH27" s="22">
        <f t="shared" si="7"/>
        <v>4.2832541088490855E-10</v>
      </c>
      <c r="DI27" s="22">
        <f t="shared" si="7"/>
        <v>1.2518949811509336E-6</v>
      </c>
      <c r="DJ27" s="22">
        <f t="shared" si="7"/>
        <v>5.4521146587768727E-5</v>
      </c>
      <c r="DK27" s="22">
        <f t="shared" si="7"/>
        <v>4.4242223704349924E-4</v>
      </c>
      <c r="DL27" s="22">
        <f t="shared" si="7"/>
        <v>1.5598859150627667E-3</v>
      </c>
      <c r="DM27" s="22">
        <f t="shared" si="7"/>
        <v>5.7284338102606535E-3</v>
      </c>
      <c r="DN27" s="22">
        <f t="shared" si="7"/>
        <v>9.8440660506335254E-3</v>
      </c>
      <c r="DO27" s="22">
        <f t="shared" si="7"/>
        <v>1.2653353350448614E-2</v>
      </c>
      <c r="DP27" s="22">
        <f t="shared" si="7"/>
        <v>1.3638017369384888E-2</v>
      </c>
      <c r="DQ27" s="22">
        <f t="shared" si="7"/>
        <v>1.3914276100341872E-2</v>
      </c>
      <c r="DR27" s="22">
        <f t="shared" si="7"/>
        <v>1.3982306768566329E-2</v>
      </c>
      <c r="DS27" s="22">
        <f t="shared" si="7"/>
        <v>1.3997737978809906E-2</v>
      </c>
      <c r="DT27" s="22">
        <f t="shared" si="7"/>
        <v>1.4001051668944003E-2</v>
      </c>
      <c r="DU27" s="22">
        <f t="shared" si="7"/>
        <v>1.4001736636707335E-2</v>
      </c>
      <c r="DV27" s="22">
        <f t="shared" si="7"/>
        <v>1.4001874388686783E-2</v>
      </c>
      <c r="DW27" s="22">
        <f t="shared" si="7"/>
        <v>1.4001874388686783E-2</v>
      </c>
    </row>
    <row r="28" spans="1:127" ht="21" x14ac:dyDescent="0.55000000000000004">
      <c r="A28" s="19"/>
      <c r="B28" s="20" t="s">
        <v>55</v>
      </c>
      <c r="C28" s="492" t="s">
        <v>53</v>
      </c>
      <c r="D28" s="493"/>
      <c r="E28" s="493"/>
      <c r="F28" s="291" t="s">
        <v>54</v>
      </c>
      <c r="G28" s="22">
        <f>+G29*G53*G55</f>
        <v>5.9790484695295323</v>
      </c>
      <c r="J28" s="22">
        <f t="shared" ref="J28:BU28" si="8">+J29*J53*J55</f>
        <v>1.4124680186858349E-2</v>
      </c>
      <c r="K28" s="22">
        <f t="shared" si="8"/>
        <v>3.9032532549185132E-174</v>
      </c>
      <c r="L28" s="22">
        <f t="shared" si="8"/>
        <v>0</v>
      </c>
      <c r="M28" s="22">
        <f t="shared" si="8"/>
        <v>0</v>
      </c>
      <c r="N28" s="22">
        <f t="shared" si="8"/>
        <v>0</v>
      </c>
      <c r="O28" s="22">
        <f t="shared" si="8"/>
        <v>0</v>
      </c>
      <c r="P28" s="22">
        <f t="shared" si="8"/>
        <v>0</v>
      </c>
      <c r="Q28" s="22">
        <f t="shared" si="8"/>
        <v>0</v>
      </c>
      <c r="R28" s="22">
        <f t="shared" si="8"/>
        <v>0</v>
      </c>
      <c r="S28" s="22">
        <f t="shared" si="8"/>
        <v>0</v>
      </c>
      <c r="T28" s="22">
        <f t="shared" si="8"/>
        <v>0</v>
      </c>
      <c r="U28" s="22">
        <f t="shared" si="8"/>
        <v>4.6183758869346628E-18</v>
      </c>
      <c r="V28" s="22">
        <f t="shared" si="8"/>
        <v>1.6907603698513359E-35</v>
      </c>
      <c r="W28" s="22">
        <f t="shared" si="8"/>
        <v>7.1472865608292779E-53</v>
      </c>
      <c r="X28" s="22">
        <f t="shared" si="8"/>
        <v>3.2046148238662492E-70</v>
      </c>
      <c r="Y28" s="22">
        <f t="shared" si="8"/>
        <v>1.4839680134190889E-87</v>
      </c>
      <c r="Z28" s="22">
        <f t="shared" si="8"/>
        <v>7.0135431815003842E-105</v>
      </c>
      <c r="AA28" s="22">
        <f t="shared" si="8"/>
        <v>3.3617665576117048E-122</v>
      </c>
      <c r="AB28" s="22">
        <f t="shared" si="8"/>
        <v>1.6280772112828768E-139</v>
      </c>
      <c r="AC28" s="22">
        <f t="shared" si="8"/>
        <v>7.9469799728748017E-157</v>
      </c>
      <c r="AD28" s="22">
        <f t="shared" si="8"/>
        <v>5.2688389411941532E-2</v>
      </c>
      <c r="AE28" s="22">
        <f t="shared" si="8"/>
        <v>6.9607411577751949E-4</v>
      </c>
      <c r="AF28" s="22">
        <f t="shared" si="8"/>
        <v>1.0617817567746305E-5</v>
      </c>
      <c r="AG28" s="22">
        <f t="shared" si="8"/>
        <v>1.7178441330428069E-7</v>
      </c>
      <c r="AH28" s="22">
        <f t="shared" si="8"/>
        <v>2.8704077826516328E-9</v>
      </c>
      <c r="AI28" s="22">
        <f t="shared" si="8"/>
        <v>4.8951535294759075E-11</v>
      </c>
      <c r="AJ28" s="22">
        <f t="shared" si="8"/>
        <v>8.4665290416179385E-13</v>
      </c>
      <c r="AK28" s="22">
        <f t="shared" si="8"/>
        <v>1.4795218054280039E-14</v>
      </c>
      <c r="AL28" s="22">
        <f t="shared" si="8"/>
        <v>2.6058936722529568E-16</v>
      </c>
      <c r="AM28" s="22">
        <f t="shared" si="8"/>
        <v>4.6183758869346628E-18</v>
      </c>
      <c r="AN28" s="22">
        <f t="shared" si="8"/>
        <v>6.9607411577751949E-4</v>
      </c>
      <c r="AO28" s="22">
        <f t="shared" si="8"/>
        <v>1.0632864228103979E-3</v>
      </c>
      <c r="AP28" s="22">
        <f t="shared" si="8"/>
        <v>1.6264740492566445E-3</v>
      </c>
      <c r="AQ28" s="22">
        <f t="shared" si="8"/>
        <v>2.4918100964243474E-3</v>
      </c>
      <c r="AR28" s="22">
        <f t="shared" si="8"/>
        <v>3.8241511715004163E-3</v>
      </c>
      <c r="AS28" s="22">
        <f t="shared" si="8"/>
        <v>5.8803694363746689E-3</v>
      </c>
      <c r="AT28" s="22">
        <f t="shared" si="8"/>
        <v>9.0623510764584452E-3</v>
      </c>
      <c r="AU28" s="22">
        <f t="shared" si="8"/>
        <v>1.4001908045731098E-2</v>
      </c>
      <c r="AV28" s="22">
        <f t="shared" si="8"/>
        <v>2.1698086823189067E-2</v>
      </c>
      <c r="AW28" s="22">
        <f t="shared" si="8"/>
        <v>3.3741768166425032E-2</v>
      </c>
      <c r="AX28" s="22">
        <f t="shared" si="8"/>
        <v>1.4001908045731098E-2</v>
      </c>
      <c r="AY28" s="22">
        <f t="shared" si="8"/>
        <v>1.4626802573016105E-2</v>
      </c>
      <c r="AZ28" s="22">
        <f t="shared" si="8"/>
        <v>1.5280044487424614E-2</v>
      </c>
      <c r="BA28" s="22">
        <f t="shared" si="8"/>
        <v>1.5962947424549231E-2</v>
      </c>
      <c r="BB28" s="22">
        <f t="shared" si="8"/>
        <v>1.6676887634420896E-2</v>
      </c>
      <c r="BC28" s="22">
        <f t="shared" si="8"/>
        <v>1.7423307080078138E-2</v>
      </c>
      <c r="BD28" s="22">
        <f t="shared" si="8"/>
        <v>1.8203716697296087E-2</v>
      </c>
      <c r="BE28" s="22">
        <f t="shared" si="8"/>
        <v>1.9019699824419319E-2</v>
      </c>
      <c r="BF28" s="22">
        <f t="shared" si="8"/>
        <v>1.987291581178131E-2</v>
      </c>
      <c r="BG28" s="22">
        <f t="shared" si="8"/>
        <v>2.0765103820767055E-2</v>
      </c>
      <c r="BH28" s="22">
        <f t="shared" si="8"/>
        <v>2.1698086823189067E-2</v>
      </c>
      <c r="BI28" s="22">
        <f t="shared" si="8"/>
        <v>1.3699696934315704E-2</v>
      </c>
      <c r="BJ28" s="22">
        <f t="shared" si="8"/>
        <v>1.3759604674590553E-2</v>
      </c>
      <c r="BK28" s="22">
        <f t="shared" si="8"/>
        <v>1.3819778447940689E-2</v>
      </c>
      <c r="BL28" s="22">
        <f t="shared" si="8"/>
        <v>1.3880219459490644E-2</v>
      </c>
      <c r="BM28" s="22">
        <f t="shared" si="8"/>
        <v>1.3940928919968161E-2</v>
      </c>
      <c r="BN28" s="22">
        <f t="shared" si="8"/>
        <v>1.4001908045731098E-2</v>
      </c>
      <c r="BO28" s="22">
        <f t="shared" si="8"/>
        <v>1.4063158058794621E-2</v>
      </c>
      <c r="BP28" s="22">
        <f t="shared" si="8"/>
        <v>1.4124680186858349E-2</v>
      </c>
      <c r="BQ28" s="22">
        <f t="shared" si="8"/>
        <v>1.4186475663333767E-2</v>
      </c>
      <c r="BR28" s="22">
        <f t="shared" si="8"/>
        <v>1.4248545727371725E-2</v>
      </c>
      <c r="BS28" s="22">
        <f t="shared" si="8"/>
        <v>1.4310891623890093E-2</v>
      </c>
      <c r="BT28" s="22">
        <f t="shared" si="8"/>
        <v>1.4373514603601494E-2</v>
      </c>
      <c r="BU28" s="22">
        <f t="shared" si="8"/>
        <v>1.4436415923041309E-2</v>
      </c>
      <c r="BV28" s="22">
        <f t="shared" ref="BV28:DW28" si="9">+BV29*BV53*BV55</f>
        <v>1.4499596844595694E-2</v>
      </c>
      <c r="BW28" s="22">
        <f t="shared" si="9"/>
        <v>1.4563058636529794E-2</v>
      </c>
      <c r="BX28" s="22">
        <f t="shared" si="9"/>
        <v>1.4626802573016105E-2</v>
      </c>
      <c r="BY28" s="22">
        <f t="shared" si="9"/>
        <v>1.4690829934162925E-2</v>
      </c>
      <c r="BZ28" s="22">
        <f t="shared" si="9"/>
        <v>1.4755142006043068E-2</v>
      </c>
      <c r="CA28" s="22">
        <f t="shared" si="9"/>
        <v>1.4819740080722588E-2</v>
      </c>
      <c r="CB28" s="22">
        <f t="shared" si="9"/>
        <v>1.4884625456289692E-2</v>
      </c>
      <c r="CC28" s="22">
        <f t="shared" si="9"/>
        <v>1.4949799436883862E-2</v>
      </c>
      <c r="CD28" s="22">
        <f t="shared" si="9"/>
        <v>1.4124680186858349E-2</v>
      </c>
      <c r="CE28" s="22">
        <f t="shared" si="9"/>
        <v>73.352212175024562</v>
      </c>
      <c r="CF28" s="22">
        <f t="shared" si="9"/>
        <v>21.400412613443201</v>
      </c>
      <c r="CG28" s="22">
        <f t="shared" si="9"/>
        <v>14.353875763672749</v>
      </c>
      <c r="CH28" s="22">
        <f t="shared" si="9"/>
        <v>9.038538003465316</v>
      </c>
      <c r="CI28" s="22">
        <f t="shared" si="9"/>
        <v>6.5568668070425238</v>
      </c>
      <c r="CJ28" s="22">
        <f t="shared" si="9"/>
        <v>5.0422018103178976</v>
      </c>
      <c r="CK28" s="22">
        <f t="shared" si="9"/>
        <v>4.0036687251873255</v>
      </c>
      <c r="CL28" s="22">
        <f t="shared" si="9"/>
        <v>1.5593946097995137</v>
      </c>
      <c r="CM28" s="22">
        <f t="shared" si="9"/>
        <v>0.70100712578922808</v>
      </c>
      <c r="CN28" s="22">
        <f t="shared" si="9"/>
        <v>0.33420647706205242</v>
      </c>
      <c r="CO28" s="22">
        <f t="shared" si="9"/>
        <v>0.16455139052031389</v>
      </c>
      <c r="CP28" s="22">
        <f t="shared" si="9"/>
        <v>8.268801845134402E-2</v>
      </c>
      <c r="CQ28" s="22">
        <f t="shared" si="9"/>
        <v>4.2140054961986952E-2</v>
      </c>
      <c r="CR28" s="22">
        <f t="shared" si="9"/>
        <v>2.1698086823189067E-2</v>
      </c>
      <c r="CS28" s="22">
        <f t="shared" si="9"/>
        <v>1.1260692696892732E-2</v>
      </c>
      <c r="CT28" s="22">
        <f t="shared" si="9"/>
        <v>5.8803694363746689E-3</v>
      </c>
      <c r="CU28" s="22">
        <f t="shared" si="9"/>
        <v>3.0862087685777869E-3</v>
      </c>
      <c r="CV28" s="22">
        <f t="shared" si="9"/>
        <v>1.6264740492566445E-3</v>
      </c>
      <c r="CW28" s="22">
        <f t="shared" si="9"/>
        <v>8.60164471531169E-4</v>
      </c>
      <c r="CX28" s="22">
        <f t="shared" si="9"/>
        <v>4.5625120184747414E-4</v>
      </c>
      <c r="CY28" s="22">
        <f t="shared" si="9"/>
        <v>2.4262571639864204E-4</v>
      </c>
      <c r="CZ28" s="22">
        <f t="shared" si="9"/>
        <v>1.2931131580422349E-4</v>
      </c>
      <c r="DA28" s="22">
        <f t="shared" si="9"/>
        <v>6.9053520986281505E-5</v>
      </c>
      <c r="DB28" s="22">
        <f t="shared" si="9"/>
        <v>3.693920597818156E-5</v>
      </c>
      <c r="DC28" s="22">
        <f t="shared" si="9"/>
        <v>1.9790661943389237E-5</v>
      </c>
      <c r="DD28" s="22">
        <f t="shared" si="9"/>
        <v>1.0617817567746305E-5</v>
      </c>
      <c r="DE28" s="22">
        <f t="shared" si="9"/>
        <v>1.4001908045731098E-2</v>
      </c>
      <c r="DF28" s="22">
        <f t="shared" si="9"/>
        <v>1.4001908045731098E-2</v>
      </c>
      <c r="DG28" s="22">
        <f t="shared" si="9"/>
        <v>1.4001908045731098E-2</v>
      </c>
      <c r="DH28" s="22">
        <f t="shared" si="9"/>
        <v>1.4001908045731098E-2</v>
      </c>
      <c r="DI28" s="22">
        <f t="shared" si="9"/>
        <v>1.4001908045731098E-2</v>
      </c>
      <c r="DJ28" s="22">
        <f t="shared" si="9"/>
        <v>1.4001908045731098E-2</v>
      </c>
      <c r="DK28" s="22">
        <f t="shared" si="9"/>
        <v>1.4001908045731098E-2</v>
      </c>
      <c r="DL28" s="22">
        <f t="shared" si="9"/>
        <v>1.4001908045731098E-2</v>
      </c>
      <c r="DM28" s="22">
        <f t="shared" si="9"/>
        <v>1.4001908045731098E-2</v>
      </c>
      <c r="DN28" s="22">
        <f t="shared" si="9"/>
        <v>1.4001908045731098E-2</v>
      </c>
      <c r="DO28" s="22">
        <f t="shared" si="9"/>
        <v>1.4001908045731098E-2</v>
      </c>
      <c r="DP28" s="22">
        <f t="shared" si="9"/>
        <v>1.4001908045731098E-2</v>
      </c>
      <c r="DQ28" s="22">
        <f t="shared" si="9"/>
        <v>1.4001908045731098E-2</v>
      </c>
      <c r="DR28" s="22">
        <f t="shared" si="9"/>
        <v>1.4001908045731098E-2</v>
      </c>
      <c r="DS28" s="22">
        <f t="shared" si="9"/>
        <v>1.4001908045731098E-2</v>
      </c>
      <c r="DT28" s="22">
        <f t="shared" si="9"/>
        <v>1.4001908045731098E-2</v>
      </c>
      <c r="DU28" s="22">
        <f t="shared" si="9"/>
        <v>1.4001908045731098E-2</v>
      </c>
      <c r="DV28" s="22">
        <f t="shared" si="9"/>
        <v>1.4001908045731098E-2</v>
      </c>
      <c r="DW28" s="22">
        <f t="shared" si="9"/>
        <v>1.4001908045731098E-2</v>
      </c>
    </row>
    <row r="29" spans="1:127" ht="18" x14ac:dyDescent="0.2">
      <c r="A29" s="16">
        <f>入力シート_テトラクロロエチレン!Q9</f>
        <v>100</v>
      </c>
      <c r="B29" s="23" t="s">
        <v>56</v>
      </c>
      <c r="C29" s="492" t="s">
        <v>57</v>
      </c>
      <c r="D29" s="493"/>
      <c r="E29" s="493"/>
      <c r="F29" s="1" t="s">
        <v>54</v>
      </c>
      <c r="G29" s="72">
        <f>IF(A29="",1,A29)</f>
        <v>100</v>
      </c>
      <c r="J29" s="51">
        <f t="shared" ref="J29:J32" si="10">G29</f>
        <v>100</v>
      </c>
      <c r="K29" s="50">
        <f t="shared" ref="K29:N29" si="11">+J29</f>
        <v>100</v>
      </c>
      <c r="L29" s="50">
        <f t="shared" si="11"/>
        <v>100</v>
      </c>
      <c r="M29" s="50">
        <f t="shared" si="11"/>
        <v>100</v>
      </c>
      <c r="N29" s="50">
        <f t="shared" si="11"/>
        <v>100</v>
      </c>
      <c r="O29" s="50">
        <f>+J29</f>
        <v>100</v>
      </c>
      <c r="P29" s="50">
        <f>+K29</f>
        <v>100</v>
      </c>
      <c r="Q29" s="50">
        <f>+L29</f>
        <v>100</v>
      </c>
      <c r="R29" s="50">
        <f>+L29</f>
        <v>100</v>
      </c>
      <c r="S29" s="50">
        <f>+M29</f>
        <v>100</v>
      </c>
      <c r="T29" s="50">
        <f>+N29</f>
        <v>100</v>
      </c>
      <c r="U29" s="50">
        <f>G29</f>
        <v>100</v>
      </c>
      <c r="V29" s="50">
        <f>+U29</f>
        <v>100</v>
      </c>
      <c r="W29" s="50">
        <f t="shared" ref="W29:AG29" si="12">+V29</f>
        <v>100</v>
      </c>
      <c r="X29" s="50">
        <f t="shared" si="12"/>
        <v>100</v>
      </c>
      <c r="Y29" s="50">
        <f t="shared" si="12"/>
        <v>100</v>
      </c>
      <c r="Z29" s="50">
        <f t="shared" si="12"/>
        <v>100</v>
      </c>
      <c r="AA29" s="50">
        <f t="shared" si="12"/>
        <v>100</v>
      </c>
      <c r="AB29" s="50">
        <f t="shared" si="12"/>
        <v>100</v>
      </c>
      <c r="AC29" s="50">
        <f t="shared" si="12"/>
        <v>100</v>
      </c>
      <c r="AD29" s="50">
        <f t="shared" si="12"/>
        <v>100</v>
      </c>
      <c r="AE29" s="50">
        <f t="shared" si="12"/>
        <v>100</v>
      </c>
      <c r="AF29" s="50">
        <f t="shared" si="12"/>
        <v>100</v>
      </c>
      <c r="AG29" s="50">
        <f t="shared" si="12"/>
        <v>100</v>
      </c>
      <c r="AH29" s="50">
        <f>+AC29</f>
        <v>100</v>
      </c>
      <c r="AI29" s="50">
        <f>+AD29</f>
        <v>100</v>
      </c>
      <c r="AJ29" s="50">
        <f>+AE29</f>
        <v>100</v>
      </c>
      <c r="AK29" s="50">
        <f>+AE29</f>
        <v>100</v>
      </c>
      <c r="AL29" s="50">
        <f>+AF29</f>
        <v>100</v>
      </c>
      <c r="AM29" s="50">
        <f>+AG29</f>
        <v>100</v>
      </c>
      <c r="AN29" s="50">
        <f t="shared" ref="AN29:BF29" si="13">+AM29</f>
        <v>100</v>
      </c>
      <c r="AO29" s="50">
        <f t="shared" si="13"/>
        <v>100</v>
      </c>
      <c r="AP29" s="50">
        <f t="shared" si="13"/>
        <v>100</v>
      </c>
      <c r="AQ29" s="50">
        <f t="shared" si="13"/>
        <v>100</v>
      </c>
      <c r="AR29" s="50">
        <f t="shared" si="13"/>
        <v>100</v>
      </c>
      <c r="AS29" s="50">
        <f t="shared" si="13"/>
        <v>100</v>
      </c>
      <c r="AT29" s="50">
        <f t="shared" si="13"/>
        <v>100</v>
      </c>
      <c r="AU29" s="50">
        <f t="shared" si="13"/>
        <v>100</v>
      </c>
      <c r="AV29" s="50">
        <f t="shared" si="13"/>
        <v>100</v>
      </c>
      <c r="AW29" s="50">
        <f t="shared" si="13"/>
        <v>100</v>
      </c>
      <c r="AX29" s="50">
        <f t="shared" si="13"/>
        <v>100</v>
      </c>
      <c r="AY29" s="50">
        <f t="shared" si="13"/>
        <v>100</v>
      </c>
      <c r="AZ29" s="50">
        <f t="shared" si="13"/>
        <v>100</v>
      </c>
      <c r="BA29" s="50">
        <f t="shared" si="13"/>
        <v>100</v>
      </c>
      <c r="BB29" s="50">
        <f t="shared" si="13"/>
        <v>100</v>
      </c>
      <c r="BC29" s="50">
        <f t="shared" si="13"/>
        <v>100</v>
      </c>
      <c r="BD29" s="50">
        <f t="shared" si="13"/>
        <v>100</v>
      </c>
      <c r="BE29" s="50">
        <f t="shared" si="13"/>
        <v>100</v>
      </c>
      <c r="BF29" s="50">
        <f t="shared" si="13"/>
        <v>100</v>
      </c>
      <c r="BG29" s="50">
        <f t="shared" ref="BG29" si="14">+BE29</f>
        <v>100</v>
      </c>
      <c r="BH29" s="50">
        <f>+BF29</f>
        <v>100</v>
      </c>
      <c r="BI29" s="50">
        <f t="shared" ref="BI29:BJ29" si="15">+BH29</f>
        <v>100</v>
      </c>
      <c r="BJ29" s="50">
        <f t="shared" si="15"/>
        <v>100</v>
      </c>
      <c r="BK29" s="50">
        <f t="shared" ref="BK29" si="16">+AZ29</f>
        <v>100</v>
      </c>
      <c r="BL29" s="50">
        <f t="shared" ref="BL29:BO29" si="17">+BK29</f>
        <v>100</v>
      </c>
      <c r="BM29" s="50">
        <f t="shared" si="17"/>
        <v>100</v>
      </c>
      <c r="BN29" s="50">
        <f t="shared" si="17"/>
        <v>100</v>
      </c>
      <c r="BO29" s="50">
        <f t="shared" si="17"/>
        <v>100</v>
      </c>
      <c r="BP29" s="50">
        <f t="shared" ref="BP29" si="18">+BE29</f>
        <v>100</v>
      </c>
      <c r="BQ29" s="50">
        <f t="shared" ref="BQ29:BT29" si="19">+BP29</f>
        <v>100</v>
      </c>
      <c r="BR29" s="50">
        <f t="shared" si="19"/>
        <v>100</v>
      </c>
      <c r="BS29" s="50">
        <f t="shared" si="19"/>
        <v>100</v>
      </c>
      <c r="BT29" s="50">
        <f t="shared" si="19"/>
        <v>100</v>
      </c>
      <c r="BU29" s="50">
        <f t="shared" ref="BU29" si="20">+BJ29</f>
        <v>100</v>
      </c>
      <c r="BV29" s="50">
        <f t="shared" ref="BV29" si="21">+BU29</f>
        <v>100</v>
      </c>
      <c r="BW29" s="50">
        <f t="shared" ref="BW29:BX29" si="22">+BU29</f>
        <v>100</v>
      </c>
      <c r="BX29" s="50">
        <f t="shared" si="22"/>
        <v>100</v>
      </c>
      <c r="BY29" s="50">
        <f t="shared" ref="BY29:CB29" si="23">+BX29</f>
        <v>100</v>
      </c>
      <c r="BZ29" s="50">
        <f t="shared" si="23"/>
        <v>100</v>
      </c>
      <c r="CA29" s="50">
        <f t="shared" si="23"/>
        <v>100</v>
      </c>
      <c r="CB29" s="50">
        <f t="shared" si="23"/>
        <v>100</v>
      </c>
      <c r="CC29" s="50">
        <f>+CA29</f>
        <v>100</v>
      </c>
      <c r="CD29" s="50">
        <f>+CB29</f>
        <v>100</v>
      </c>
      <c r="CE29" s="50">
        <f t="shared" ref="CE29" si="24">+CD29</f>
        <v>100</v>
      </c>
      <c r="CF29" s="50">
        <f>+BA29</f>
        <v>100</v>
      </c>
      <c r="CG29" s="50">
        <f>+BA29</f>
        <v>100</v>
      </c>
      <c r="CH29" s="50">
        <f t="shared" ref="CH29:CQ29" si="25">+BA29</f>
        <v>100</v>
      </c>
      <c r="CI29" s="50">
        <f t="shared" si="25"/>
        <v>100</v>
      </c>
      <c r="CJ29" s="50">
        <f t="shared" si="25"/>
        <v>100</v>
      </c>
      <c r="CK29" s="50">
        <f t="shared" si="25"/>
        <v>100</v>
      </c>
      <c r="CL29" s="50">
        <f t="shared" si="25"/>
        <v>100</v>
      </c>
      <c r="CM29" s="50">
        <f t="shared" si="25"/>
        <v>100</v>
      </c>
      <c r="CN29" s="50">
        <f t="shared" si="25"/>
        <v>100</v>
      </c>
      <c r="CO29" s="50">
        <f t="shared" si="25"/>
        <v>100</v>
      </c>
      <c r="CP29" s="50">
        <f t="shared" si="25"/>
        <v>100</v>
      </c>
      <c r="CQ29" s="50">
        <f t="shared" si="25"/>
        <v>100</v>
      </c>
      <c r="CR29" s="50">
        <f>+BU29</f>
        <v>100</v>
      </c>
      <c r="CS29" s="50">
        <f>+BV29</f>
        <v>100</v>
      </c>
      <c r="CT29" s="50">
        <f t="shared" ref="CT29:CU29" si="26">+BX29</f>
        <v>100</v>
      </c>
      <c r="CU29" s="50">
        <f t="shared" si="26"/>
        <v>100</v>
      </c>
      <c r="CV29" s="50">
        <f>+BU29</f>
        <v>100</v>
      </c>
      <c r="CW29" s="50">
        <f>+BV29</f>
        <v>100</v>
      </c>
      <c r="CX29" s="50">
        <f>+BX29</f>
        <v>100</v>
      </c>
      <c r="CY29" s="50">
        <f>+BY29</f>
        <v>100</v>
      </c>
      <c r="CZ29" s="50">
        <f>+BZ29</f>
        <v>100</v>
      </c>
      <c r="DA29" s="50">
        <f>+CA29</f>
        <v>100</v>
      </c>
      <c r="DB29" s="50">
        <f>+CB29</f>
        <v>100</v>
      </c>
      <c r="DC29" s="50">
        <f t="shared" ref="DC29:DD29" si="27">+CD29</f>
        <v>100</v>
      </c>
      <c r="DD29" s="50">
        <f t="shared" si="27"/>
        <v>100</v>
      </c>
      <c r="DE29" s="50">
        <f t="shared" ref="DE29" si="28">+CE29</f>
        <v>100</v>
      </c>
      <c r="DF29" s="50">
        <f t="shared" ref="DF29" si="29">+BU29</f>
        <v>100</v>
      </c>
      <c r="DG29" s="50">
        <f t="shared" ref="DG29:DO32" si="30">+DF29</f>
        <v>100</v>
      </c>
      <c r="DH29" s="50">
        <f t="shared" si="30"/>
        <v>100</v>
      </c>
      <c r="DI29" s="50">
        <f t="shared" si="30"/>
        <v>100</v>
      </c>
      <c r="DJ29" s="50">
        <f t="shared" si="30"/>
        <v>100</v>
      </c>
      <c r="DK29" s="50">
        <f t="shared" si="30"/>
        <v>100</v>
      </c>
      <c r="DL29" s="50">
        <f t="shared" si="30"/>
        <v>100</v>
      </c>
      <c r="DM29" s="50">
        <f t="shared" si="30"/>
        <v>100</v>
      </c>
      <c r="DN29" s="50">
        <f t="shared" si="30"/>
        <v>100</v>
      </c>
      <c r="DO29" s="50">
        <f t="shared" ref="DO29" si="31">+DE29</f>
        <v>100</v>
      </c>
      <c r="DP29" s="50">
        <f t="shared" ref="DP29:DW42" si="32">+DO29</f>
        <v>100</v>
      </c>
      <c r="DQ29" s="50">
        <f t="shared" si="32"/>
        <v>100</v>
      </c>
      <c r="DR29" s="50">
        <f t="shared" si="32"/>
        <v>100</v>
      </c>
      <c r="DS29" s="50">
        <f t="shared" si="32"/>
        <v>100</v>
      </c>
      <c r="DT29" s="50">
        <f t="shared" si="32"/>
        <v>100</v>
      </c>
      <c r="DU29" s="50">
        <f t="shared" si="32"/>
        <v>100</v>
      </c>
      <c r="DV29" s="50">
        <f t="shared" si="32"/>
        <v>100</v>
      </c>
      <c r="DW29" s="50">
        <f>+DV29</f>
        <v>100</v>
      </c>
    </row>
    <row r="30" spans="1:127" ht="18" x14ac:dyDescent="0.2">
      <c r="A30" s="16"/>
      <c r="B30" s="23" t="s">
        <v>58</v>
      </c>
      <c r="C30" s="494" t="s">
        <v>59</v>
      </c>
      <c r="D30" s="495"/>
      <c r="E30" s="492"/>
      <c r="F30" s="1" t="s">
        <v>60</v>
      </c>
      <c r="G30" s="24">
        <f>IF(A30="",100,A30)</f>
        <v>100</v>
      </c>
      <c r="I30">
        <v>1</v>
      </c>
      <c r="J30" s="49">
        <f>IF(C24="&gt;1,000,000",1800000,C24)</f>
        <v>1298</v>
      </c>
      <c r="K30" s="49">
        <v>100000</v>
      </c>
      <c r="L30" s="49">
        <f>+K30+100000</f>
        <v>200000</v>
      </c>
      <c r="M30" s="49">
        <f t="shared" ref="M30:T30" si="33">+L30+100000</f>
        <v>300000</v>
      </c>
      <c r="N30" s="49">
        <f t="shared" si="33"/>
        <v>400000</v>
      </c>
      <c r="O30" s="49">
        <f t="shared" si="33"/>
        <v>500000</v>
      </c>
      <c r="P30" s="49">
        <f t="shared" si="33"/>
        <v>600000</v>
      </c>
      <c r="Q30" s="49">
        <f t="shared" si="33"/>
        <v>700000</v>
      </c>
      <c r="R30" s="49">
        <f t="shared" si="33"/>
        <v>800000</v>
      </c>
      <c r="S30" s="49">
        <f t="shared" si="33"/>
        <v>900000</v>
      </c>
      <c r="T30" s="49">
        <f t="shared" si="33"/>
        <v>1000000</v>
      </c>
      <c r="U30" s="49">
        <f>+$K$23-100000+10000</f>
        <v>10000</v>
      </c>
      <c r="V30" s="49">
        <f>+U30+10000</f>
        <v>20000</v>
      </c>
      <c r="W30" s="49">
        <f t="shared" ref="W30:AC30" si="34">+V30+10000</f>
        <v>30000</v>
      </c>
      <c r="X30" s="49">
        <f t="shared" si="34"/>
        <v>40000</v>
      </c>
      <c r="Y30" s="49">
        <f t="shared" si="34"/>
        <v>50000</v>
      </c>
      <c r="Z30" s="49">
        <f t="shared" si="34"/>
        <v>60000</v>
      </c>
      <c r="AA30" s="49">
        <f t="shared" si="34"/>
        <v>70000</v>
      </c>
      <c r="AB30" s="49">
        <f t="shared" si="34"/>
        <v>80000</v>
      </c>
      <c r="AC30" s="49">
        <f t="shared" si="34"/>
        <v>90000</v>
      </c>
      <c r="AD30" s="265">
        <f>+$U$23-10000+1000</f>
        <v>1000</v>
      </c>
      <c r="AE30" s="49">
        <f>+AD30+1000</f>
        <v>2000</v>
      </c>
      <c r="AF30" s="49">
        <f t="shared" ref="AF30:AM30" si="35">+AE30+1000</f>
        <v>3000</v>
      </c>
      <c r="AG30" s="49">
        <f t="shared" si="35"/>
        <v>4000</v>
      </c>
      <c r="AH30" s="49">
        <f t="shared" si="35"/>
        <v>5000</v>
      </c>
      <c r="AI30" s="49">
        <f t="shared" si="35"/>
        <v>6000</v>
      </c>
      <c r="AJ30" s="49">
        <f t="shared" si="35"/>
        <v>7000</v>
      </c>
      <c r="AK30" s="49">
        <f t="shared" si="35"/>
        <v>8000</v>
      </c>
      <c r="AL30" s="49">
        <f t="shared" si="35"/>
        <v>9000</v>
      </c>
      <c r="AM30" s="49">
        <f t="shared" si="35"/>
        <v>10000</v>
      </c>
      <c r="AN30" s="59">
        <f>+AD23</f>
        <v>2000</v>
      </c>
      <c r="AO30" s="49">
        <f>+AN30-100</f>
        <v>1900</v>
      </c>
      <c r="AP30" s="49">
        <f t="shared" ref="AP30:AW30" si="36">+AO30-100</f>
        <v>1800</v>
      </c>
      <c r="AQ30" s="49">
        <f t="shared" si="36"/>
        <v>1700</v>
      </c>
      <c r="AR30" s="49">
        <f t="shared" si="36"/>
        <v>1600</v>
      </c>
      <c r="AS30" s="49">
        <f t="shared" si="36"/>
        <v>1500</v>
      </c>
      <c r="AT30" s="49">
        <f t="shared" si="36"/>
        <v>1400</v>
      </c>
      <c r="AU30" s="49">
        <f t="shared" si="36"/>
        <v>1300</v>
      </c>
      <c r="AV30" s="49">
        <f t="shared" si="36"/>
        <v>1200</v>
      </c>
      <c r="AW30" s="49">
        <f t="shared" si="36"/>
        <v>1100</v>
      </c>
      <c r="AX30" s="59">
        <f>AN23</f>
        <v>1300</v>
      </c>
      <c r="AY30" s="49">
        <f>+AX30-10</f>
        <v>1290</v>
      </c>
      <c r="AZ30" s="49">
        <f t="shared" ref="AZ30:BG30" si="37">+AY30-10</f>
        <v>1280</v>
      </c>
      <c r="BA30" s="49">
        <f t="shared" si="37"/>
        <v>1270</v>
      </c>
      <c r="BB30" s="49">
        <f t="shared" si="37"/>
        <v>1260</v>
      </c>
      <c r="BC30" s="49">
        <f t="shared" si="37"/>
        <v>1250</v>
      </c>
      <c r="BD30" s="49">
        <f t="shared" si="37"/>
        <v>1240</v>
      </c>
      <c r="BE30" s="49">
        <f t="shared" si="37"/>
        <v>1230</v>
      </c>
      <c r="BF30" s="49">
        <f t="shared" si="37"/>
        <v>1220</v>
      </c>
      <c r="BG30" s="49">
        <f t="shared" si="37"/>
        <v>1210</v>
      </c>
      <c r="BH30" s="49">
        <f>IF(BG30=10,1,+BG30-10)</f>
        <v>1200</v>
      </c>
      <c r="BI30" s="59">
        <f>AX23+5</f>
        <v>1305</v>
      </c>
      <c r="BJ30" s="49">
        <f>IF(+BI30-1&gt;0,+BI30-1,0.1)</f>
        <v>1304</v>
      </c>
      <c r="BK30" s="49">
        <f t="shared" ref="BK30:CC30" si="38">IF(+BJ30-1&gt;0,+BJ30-1,0.1)</f>
        <v>1303</v>
      </c>
      <c r="BL30" s="49">
        <f t="shared" si="38"/>
        <v>1302</v>
      </c>
      <c r="BM30" s="49">
        <f t="shared" si="38"/>
        <v>1301</v>
      </c>
      <c r="BN30" s="49">
        <f t="shared" si="38"/>
        <v>1300</v>
      </c>
      <c r="BO30" s="49">
        <f t="shared" si="38"/>
        <v>1299</v>
      </c>
      <c r="BP30" s="49">
        <f t="shared" si="38"/>
        <v>1298</v>
      </c>
      <c r="BQ30" s="49">
        <f t="shared" si="38"/>
        <v>1297</v>
      </c>
      <c r="BR30" s="49">
        <f t="shared" si="38"/>
        <v>1296</v>
      </c>
      <c r="BS30" s="49">
        <f t="shared" si="38"/>
        <v>1295</v>
      </c>
      <c r="BT30" s="49">
        <f t="shared" si="38"/>
        <v>1294</v>
      </c>
      <c r="BU30" s="49">
        <f t="shared" si="38"/>
        <v>1293</v>
      </c>
      <c r="BV30" s="49">
        <f t="shared" si="38"/>
        <v>1292</v>
      </c>
      <c r="BW30" s="49">
        <f t="shared" si="38"/>
        <v>1291</v>
      </c>
      <c r="BX30" s="49">
        <f t="shared" si="38"/>
        <v>1290</v>
      </c>
      <c r="BY30" s="49">
        <f t="shared" si="38"/>
        <v>1289</v>
      </c>
      <c r="BZ30" s="49">
        <f t="shared" si="38"/>
        <v>1288</v>
      </c>
      <c r="CA30" s="49">
        <f t="shared" si="38"/>
        <v>1287</v>
      </c>
      <c r="CB30" s="49">
        <f t="shared" si="38"/>
        <v>1286</v>
      </c>
      <c r="CC30" s="49">
        <f t="shared" si="38"/>
        <v>1285</v>
      </c>
      <c r="CD30" s="73">
        <f>+BI23</f>
        <v>1298</v>
      </c>
      <c r="CE30" s="59">
        <v>1</v>
      </c>
      <c r="CF30" s="70">
        <f>+$CE$21*CF22*($CE$19/20)</f>
        <v>15.000000000000002</v>
      </c>
      <c r="CG30" s="70">
        <f t="shared" ref="CG30:DD30" si="39">+$CE$21*CG22*($CE$19/20)</f>
        <v>30.000000000000004</v>
      </c>
      <c r="CH30" s="70">
        <f t="shared" si="39"/>
        <v>60.000000000000007</v>
      </c>
      <c r="CI30" s="70">
        <f t="shared" si="39"/>
        <v>89.999999999999986</v>
      </c>
      <c r="CJ30" s="70">
        <f t="shared" si="39"/>
        <v>120.00000000000001</v>
      </c>
      <c r="CK30" s="70">
        <f t="shared" si="39"/>
        <v>150</v>
      </c>
      <c r="CL30" s="70">
        <f t="shared" si="39"/>
        <v>300</v>
      </c>
      <c r="CM30" s="70">
        <f t="shared" si="39"/>
        <v>450</v>
      </c>
      <c r="CN30" s="70">
        <f t="shared" si="39"/>
        <v>600</v>
      </c>
      <c r="CO30" s="70">
        <f t="shared" si="39"/>
        <v>750</v>
      </c>
      <c r="CP30" s="70">
        <f t="shared" si="39"/>
        <v>900</v>
      </c>
      <c r="CQ30" s="70">
        <f t="shared" si="39"/>
        <v>1050</v>
      </c>
      <c r="CR30" s="70">
        <f t="shared" si="39"/>
        <v>1200</v>
      </c>
      <c r="CS30" s="70">
        <f t="shared" si="39"/>
        <v>1350</v>
      </c>
      <c r="CT30" s="70">
        <f t="shared" si="39"/>
        <v>1500</v>
      </c>
      <c r="CU30" s="70">
        <f t="shared" si="39"/>
        <v>1650</v>
      </c>
      <c r="CV30" s="70">
        <f t="shared" si="39"/>
        <v>1800</v>
      </c>
      <c r="CW30" s="70">
        <f t="shared" si="39"/>
        <v>1950</v>
      </c>
      <c r="CX30" s="70">
        <f t="shared" si="39"/>
        <v>2100</v>
      </c>
      <c r="CY30" s="70">
        <f t="shared" si="39"/>
        <v>2250</v>
      </c>
      <c r="CZ30" s="70">
        <f t="shared" si="39"/>
        <v>2400</v>
      </c>
      <c r="DA30" s="70">
        <f t="shared" si="39"/>
        <v>2550</v>
      </c>
      <c r="DB30" s="70">
        <f t="shared" si="39"/>
        <v>2700</v>
      </c>
      <c r="DC30" s="70">
        <f t="shared" si="39"/>
        <v>2850</v>
      </c>
      <c r="DD30" s="70">
        <f t="shared" si="39"/>
        <v>3000</v>
      </c>
      <c r="DE30" s="49">
        <f>入力シート_テトラクロロエチレン!W3</f>
        <v>1300</v>
      </c>
      <c r="DF30" s="49">
        <f>+DE30</f>
        <v>1300</v>
      </c>
      <c r="DG30" s="49">
        <f t="shared" si="30"/>
        <v>1300</v>
      </c>
      <c r="DH30" s="49">
        <f t="shared" si="30"/>
        <v>1300</v>
      </c>
      <c r="DI30" s="49">
        <f t="shared" si="30"/>
        <v>1300</v>
      </c>
      <c r="DJ30" s="49">
        <f t="shared" si="30"/>
        <v>1300</v>
      </c>
      <c r="DK30" s="49">
        <f t="shared" si="30"/>
        <v>1300</v>
      </c>
      <c r="DL30" s="49">
        <f t="shared" si="30"/>
        <v>1300</v>
      </c>
      <c r="DM30" s="49">
        <f t="shared" si="30"/>
        <v>1300</v>
      </c>
      <c r="DN30" s="49">
        <f t="shared" si="30"/>
        <v>1300</v>
      </c>
      <c r="DO30" s="49">
        <f t="shared" si="30"/>
        <v>1300</v>
      </c>
      <c r="DP30" s="49">
        <f t="shared" si="32"/>
        <v>1300</v>
      </c>
      <c r="DQ30" s="49">
        <f t="shared" si="32"/>
        <v>1300</v>
      </c>
      <c r="DR30" s="49">
        <f t="shared" si="32"/>
        <v>1300</v>
      </c>
      <c r="DS30" s="49">
        <f t="shared" si="32"/>
        <v>1300</v>
      </c>
      <c r="DT30" s="49">
        <f t="shared" si="32"/>
        <v>1300</v>
      </c>
      <c r="DU30" s="49">
        <f t="shared" si="32"/>
        <v>1300</v>
      </c>
      <c r="DV30" s="49">
        <f t="shared" si="32"/>
        <v>1300</v>
      </c>
      <c r="DW30" s="49">
        <f>+DV30</f>
        <v>1300</v>
      </c>
    </row>
    <row r="31" spans="1:127" ht="18" x14ac:dyDescent="0.2">
      <c r="A31" s="19"/>
      <c r="B31" s="23" t="s">
        <v>61</v>
      </c>
      <c r="C31" s="494" t="s">
        <v>62</v>
      </c>
      <c r="D31" s="495"/>
      <c r="E31" s="492"/>
      <c r="F31" s="1" t="s">
        <v>60</v>
      </c>
      <c r="G31" s="25">
        <v>0</v>
      </c>
      <c r="J31" s="51">
        <f>G31</f>
        <v>0</v>
      </c>
      <c r="K31" s="54">
        <f>+J31</f>
        <v>0</v>
      </c>
      <c r="L31" s="54">
        <f t="shared" ref="L31:N42" si="40">+K31</f>
        <v>0</v>
      </c>
      <c r="M31" s="54">
        <f t="shared" si="40"/>
        <v>0</v>
      </c>
      <c r="N31" s="54">
        <f t="shared" si="40"/>
        <v>0</v>
      </c>
      <c r="O31" s="54">
        <f t="shared" ref="O31:Q42" si="41">+J31</f>
        <v>0</v>
      </c>
      <c r="P31" s="54">
        <f t="shared" si="41"/>
        <v>0</v>
      </c>
      <c r="Q31" s="54">
        <f t="shared" si="41"/>
        <v>0</v>
      </c>
      <c r="R31" s="54">
        <f t="shared" ref="R31:T42" si="42">+L31</f>
        <v>0</v>
      </c>
      <c r="S31" s="54">
        <f t="shared" si="42"/>
        <v>0</v>
      </c>
      <c r="T31" s="54">
        <f t="shared" si="42"/>
        <v>0</v>
      </c>
      <c r="U31" s="51">
        <f>G31</f>
        <v>0</v>
      </c>
      <c r="V31" s="54">
        <f>+U31</f>
        <v>0</v>
      </c>
      <c r="W31" s="54">
        <f t="shared" ref="W31:AG31" si="43">+V31</f>
        <v>0</v>
      </c>
      <c r="X31" s="54">
        <f t="shared" si="43"/>
        <v>0</v>
      </c>
      <c r="Y31" s="54">
        <f t="shared" si="43"/>
        <v>0</v>
      </c>
      <c r="Z31" s="54">
        <f t="shared" si="43"/>
        <v>0</v>
      </c>
      <c r="AA31" s="54">
        <f t="shared" si="43"/>
        <v>0</v>
      </c>
      <c r="AB31" s="54">
        <f t="shared" si="43"/>
        <v>0</v>
      </c>
      <c r="AC31" s="54">
        <f t="shared" si="43"/>
        <v>0</v>
      </c>
      <c r="AD31" s="54">
        <f t="shared" si="43"/>
        <v>0</v>
      </c>
      <c r="AE31" s="54">
        <f t="shared" si="43"/>
        <v>0</v>
      </c>
      <c r="AF31" s="54">
        <f t="shared" si="43"/>
        <v>0</v>
      </c>
      <c r="AG31" s="54">
        <f t="shared" si="43"/>
        <v>0</v>
      </c>
      <c r="AH31" s="54">
        <f t="shared" ref="AH31:AJ42" si="44">+AC31</f>
        <v>0</v>
      </c>
      <c r="AI31" s="54">
        <f t="shared" si="44"/>
        <v>0</v>
      </c>
      <c r="AJ31" s="54">
        <f t="shared" si="44"/>
        <v>0</v>
      </c>
      <c r="AK31" s="54">
        <f t="shared" ref="AK31:AM42" si="45">+AE31</f>
        <v>0</v>
      </c>
      <c r="AL31" s="54">
        <f t="shared" si="45"/>
        <v>0</v>
      </c>
      <c r="AM31" s="54">
        <f t="shared" si="45"/>
        <v>0</v>
      </c>
      <c r="AN31" s="54">
        <f t="shared" ref="AN31:BC42" si="46">+AM31</f>
        <v>0</v>
      </c>
      <c r="AO31" s="54">
        <f t="shared" si="46"/>
        <v>0</v>
      </c>
      <c r="AP31" s="54">
        <f t="shared" si="46"/>
        <v>0</v>
      </c>
      <c r="AQ31" s="54">
        <f t="shared" si="46"/>
        <v>0</v>
      </c>
      <c r="AR31" s="54">
        <f t="shared" si="46"/>
        <v>0</v>
      </c>
      <c r="AS31" s="54">
        <f t="shared" si="46"/>
        <v>0</v>
      </c>
      <c r="AT31" s="54">
        <f t="shared" si="46"/>
        <v>0</v>
      </c>
      <c r="AU31" s="54">
        <f t="shared" si="46"/>
        <v>0</v>
      </c>
      <c r="AV31" s="54">
        <f t="shared" si="46"/>
        <v>0</v>
      </c>
      <c r="AW31" s="54">
        <f t="shared" si="46"/>
        <v>0</v>
      </c>
      <c r="AX31" s="54">
        <f t="shared" si="46"/>
        <v>0</v>
      </c>
      <c r="AY31" s="54">
        <f t="shared" si="46"/>
        <v>0</v>
      </c>
      <c r="AZ31" s="54">
        <f t="shared" si="46"/>
        <v>0</v>
      </c>
      <c r="BA31" s="54">
        <f t="shared" si="46"/>
        <v>0</v>
      </c>
      <c r="BB31" s="54">
        <f t="shared" si="46"/>
        <v>0</v>
      </c>
      <c r="BC31" s="54">
        <f t="shared" si="46"/>
        <v>0</v>
      </c>
      <c r="BD31" s="54">
        <f t="shared" ref="BD31:BF42" si="47">+BC31</f>
        <v>0</v>
      </c>
      <c r="BE31" s="54">
        <f t="shared" si="47"/>
        <v>0</v>
      </c>
      <c r="BF31" s="54">
        <f t="shared" si="47"/>
        <v>0</v>
      </c>
      <c r="BG31" s="54">
        <f t="shared" ref="BG31:BH42" si="48">+BE31</f>
        <v>0</v>
      </c>
      <c r="BH31" s="54">
        <f t="shared" si="48"/>
        <v>0</v>
      </c>
      <c r="BI31" s="54">
        <f t="shared" ref="BI31:BJ42" si="49">+BH31</f>
        <v>0</v>
      </c>
      <c r="BJ31" s="54">
        <f t="shared" si="49"/>
        <v>0</v>
      </c>
      <c r="BK31" s="54">
        <f t="shared" ref="BK31:BK42" si="50">+AZ31</f>
        <v>0</v>
      </c>
      <c r="BL31" s="54">
        <f t="shared" ref="BL31:BO42" si="51">+BK31</f>
        <v>0</v>
      </c>
      <c r="BM31" s="54">
        <f t="shared" si="51"/>
        <v>0</v>
      </c>
      <c r="BN31" s="54">
        <f t="shared" si="51"/>
        <v>0</v>
      </c>
      <c r="BO31" s="54">
        <f t="shared" si="51"/>
        <v>0</v>
      </c>
      <c r="BP31" s="54">
        <f t="shared" ref="BP31:BP42" si="52">+BE31</f>
        <v>0</v>
      </c>
      <c r="BQ31" s="54">
        <f t="shared" ref="BQ31:BT42" si="53">+BP31</f>
        <v>0</v>
      </c>
      <c r="BR31" s="54">
        <f t="shared" si="53"/>
        <v>0</v>
      </c>
      <c r="BS31" s="54">
        <f t="shared" si="53"/>
        <v>0</v>
      </c>
      <c r="BT31" s="54">
        <f t="shared" si="53"/>
        <v>0</v>
      </c>
      <c r="BU31" s="54">
        <f t="shared" ref="BU31:BU42" si="54">+BJ31</f>
        <v>0</v>
      </c>
      <c r="BV31" s="54">
        <f t="shared" ref="BV31:BV42" si="55">+BU31</f>
        <v>0</v>
      </c>
      <c r="BW31" s="54">
        <f t="shared" ref="BW31:BX42" si="56">+BU31</f>
        <v>0</v>
      </c>
      <c r="BX31" s="54">
        <f t="shared" si="56"/>
        <v>0</v>
      </c>
      <c r="BY31" s="54">
        <f t="shared" ref="BY31:CB42" si="57">+BX31</f>
        <v>0</v>
      </c>
      <c r="BZ31" s="54">
        <f t="shared" si="57"/>
        <v>0</v>
      </c>
      <c r="CA31" s="54">
        <f t="shared" si="57"/>
        <v>0</v>
      </c>
      <c r="CB31" s="54">
        <f t="shared" si="57"/>
        <v>0</v>
      </c>
      <c r="CC31" s="54">
        <f t="shared" ref="CC31:CD42" si="58">+CA31</f>
        <v>0</v>
      </c>
      <c r="CD31" s="54">
        <f t="shared" si="58"/>
        <v>0</v>
      </c>
      <c r="CE31" s="54">
        <f t="shared" ref="CE31:CE42" si="59">+CD31</f>
        <v>0</v>
      </c>
      <c r="CF31" s="54">
        <f t="shared" ref="CF31:CF42" si="60">+BA31</f>
        <v>0</v>
      </c>
      <c r="CG31" s="54">
        <f t="shared" ref="CG31:CG42" si="61">+BA31</f>
        <v>0</v>
      </c>
      <c r="CH31" s="54">
        <f t="shared" ref="CH31:CQ42" si="62">+BA31</f>
        <v>0</v>
      </c>
      <c r="CI31" s="54">
        <f t="shared" si="62"/>
        <v>0</v>
      </c>
      <c r="CJ31" s="54">
        <f t="shared" si="62"/>
        <v>0</v>
      </c>
      <c r="CK31" s="54">
        <f t="shared" si="62"/>
        <v>0</v>
      </c>
      <c r="CL31" s="54">
        <f t="shared" si="62"/>
        <v>0</v>
      </c>
      <c r="CM31" s="54">
        <f t="shared" si="62"/>
        <v>0</v>
      </c>
      <c r="CN31" s="54">
        <f t="shared" si="62"/>
        <v>0</v>
      </c>
      <c r="CO31" s="54">
        <f t="shared" si="62"/>
        <v>0</v>
      </c>
      <c r="CP31" s="54">
        <f t="shared" si="62"/>
        <v>0</v>
      </c>
      <c r="CQ31" s="54">
        <f t="shared" si="62"/>
        <v>0</v>
      </c>
      <c r="CR31" s="54">
        <f t="shared" ref="CR31:CS42" si="63">+BU31</f>
        <v>0</v>
      </c>
      <c r="CS31" s="54">
        <f t="shared" si="63"/>
        <v>0</v>
      </c>
      <c r="CT31" s="54">
        <f t="shared" ref="CT31:CU42" si="64">+BX31</f>
        <v>0</v>
      </c>
      <c r="CU31" s="54">
        <f t="shared" si="64"/>
        <v>0</v>
      </c>
      <c r="CV31" s="54">
        <f t="shared" ref="CV31:CW42" si="65">+BU31</f>
        <v>0</v>
      </c>
      <c r="CW31" s="54">
        <f t="shared" si="65"/>
        <v>0</v>
      </c>
      <c r="CX31" s="54">
        <f t="shared" ref="CX31:DB42" si="66">+BX31</f>
        <v>0</v>
      </c>
      <c r="CY31" s="54">
        <f t="shared" si="66"/>
        <v>0</v>
      </c>
      <c r="CZ31" s="54">
        <f t="shared" si="66"/>
        <v>0</v>
      </c>
      <c r="DA31" s="54">
        <f t="shared" si="66"/>
        <v>0</v>
      </c>
      <c r="DB31" s="54">
        <f t="shared" si="66"/>
        <v>0</v>
      </c>
      <c r="DC31" s="54">
        <f t="shared" ref="DC31:DD42" si="67">+CD31</f>
        <v>0</v>
      </c>
      <c r="DD31" s="54">
        <f t="shared" si="67"/>
        <v>0</v>
      </c>
      <c r="DE31" s="54">
        <f t="shared" ref="DE31:DE42" si="68">+CE31</f>
        <v>0</v>
      </c>
      <c r="DF31" s="54">
        <f>+BU31</f>
        <v>0</v>
      </c>
      <c r="DG31" s="54">
        <f t="shared" si="30"/>
        <v>0</v>
      </c>
      <c r="DH31" s="54">
        <f t="shared" si="30"/>
        <v>0</v>
      </c>
      <c r="DI31" s="54">
        <f t="shared" si="30"/>
        <v>0</v>
      </c>
      <c r="DJ31" s="54">
        <f t="shared" si="30"/>
        <v>0</v>
      </c>
      <c r="DK31" s="54">
        <f t="shared" si="30"/>
        <v>0</v>
      </c>
      <c r="DL31" s="54">
        <f t="shared" si="30"/>
        <v>0</v>
      </c>
      <c r="DM31" s="54">
        <f t="shared" si="30"/>
        <v>0</v>
      </c>
      <c r="DN31" s="54">
        <f t="shared" si="30"/>
        <v>0</v>
      </c>
      <c r="DO31" s="54">
        <f>+DE31</f>
        <v>0</v>
      </c>
      <c r="DP31" s="54">
        <f t="shared" si="32"/>
        <v>0</v>
      </c>
      <c r="DQ31" s="54">
        <f t="shared" si="32"/>
        <v>0</v>
      </c>
      <c r="DR31" s="54">
        <f t="shared" si="32"/>
        <v>0</v>
      </c>
      <c r="DS31" s="54">
        <f t="shared" si="32"/>
        <v>0</v>
      </c>
      <c r="DT31" s="54">
        <f t="shared" si="32"/>
        <v>0</v>
      </c>
      <c r="DU31" s="54">
        <f t="shared" si="32"/>
        <v>0</v>
      </c>
      <c r="DV31" s="54">
        <f t="shared" si="32"/>
        <v>0</v>
      </c>
      <c r="DW31" s="54">
        <f>+DV31</f>
        <v>0</v>
      </c>
    </row>
    <row r="32" spans="1:127" ht="18" x14ac:dyDescent="0.2">
      <c r="A32" s="19"/>
      <c r="B32" s="23" t="s">
        <v>63</v>
      </c>
      <c r="C32" s="494" t="s">
        <v>64</v>
      </c>
      <c r="D32" s="495"/>
      <c r="E32" s="492"/>
      <c r="F32" s="1" t="s">
        <v>60</v>
      </c>
      <c r="G32" s="25">
        <v>0</v>
      </c>
      <c r="J32" s="51">
        <f t="shared" si="10"/>
        <v>0</v>
      </c>
      <c r="K32" s="54">
        <f t="shared" ref="K32:K42" si="69">+J32</f>
        <v>0</v>
      </c>
      <c r="L32" s="54">
        <f t="shared" si="40"/>
        <v>0</v>
      </c>
      <c r="M32" s="54">
        <f t="shared" si="40"/>
        <v>0</v>
      </c>
      <c r="N32" s="54">
        <f t="shared" si="40"/>
        <v>0</v>
      </c>
      <c r="O32" s="54">
        <f t="shared" si="41"/>
        <v>0</v>
      </c>
      <c r="P32" s="54">
        <f t="shared" si="41"/>
        <v>0</v>
      </c>
      <c r="Q32" s="54">
        <f t="shared" si="41"/>
        <v>0</v>
      </c>
      <c r="R32" s="54">
        <f t="shared" si="42"/>
        <v>0</v>
      </c>
      <c r="S32" s="54">
        <f t="shared" si="42"/>
        <v>0</v>
      </c>
      <c r="T32" s="54">
        <f t="shared" si="42"/>
        <v>0</v>
      </c>
      <c r="U32" s="51">
        <f t="shared" ref="U32:U51" si="70">G32</f>
        <v>0</v>
      </c>
      <c r="V32" s="54">
        <f t="shared" ref="V32:AG42" si="71">+U32</f>
        <v>0</v>
      </c>
      <c r="W32" s="54">
        <f t="shared" si="71"/>
        <v>0</v>
      </c>
      <c r="X32" s="54">
        <f t="shared" si="71"/>
        <v>0</v>
      </c>
      <c r="Y32" s="54">
        <f t="shared" si="71"/>
        <v>0</v>
      </c>
      <c r="Z32" s="54">
        <f t="shared" si="71"/>
        <v>0</v>
      </c>
      <c r="AA32" s="54">
        <f t="shared" si="71"/>
        <v>0</v>
      </c>
      <c r="AB32" s="54">
        <f t="shared" si="71"/>
        <v>0</v>
      </c>
      <c r="AC32" s="54">
        <f t="shared" si="71"/>
        <v>0</v>
      </c>
      <c r="AD32" s="54">
        <f t="shared" si="71"/>
        <v>0</v>
      </c>
      <c r="AE32" s="54">
        <f t="shared" si="71"/>
        <v>0</v>
      </c>
      <c r="AF32" s="54">
        <f t="shared" si="71"/>
        <v>0</v>
      </c>
      <c r="AG32" s="54">
        <f t="shared" si="71"/>
        <v>0</v>
      </c>
      <c r="AH32" s="54">
        <f t="shared" si="44"/>
        <v>0</v>
      </c>
      <c r="AI32" s="54">
        <f t="shared" si="44"/>
        <v>0</v>
      </c>
      <c r="AJ32" s="54">
        <f t="shared" si="44"/>
        <v>0</v>
      </c>
      <c r="AK32" s="54">
        <f t="shared" si="45"/>
        <v>0</v>
      </c>
      <c r="AL32" s="54">
        <f t="shared" si="45"/>
        <v>0</v>
      </c>
      <c r="AM32" s="54">
        <f t="shared" si="45"/>
        <v>0</v>
      </c>
      <c r="AN32" s="54">
        <f t="shared" si="46"/>
        <v>0</v>
      </c>
      <c r="AO32" s="54">
        <f t="shared" si="46"/>
        <v>0</v>
      </c>
      <c r="AP32" s="54">
        <f t="shared" si="46"/>
        <v>0</v>
      </c>
      <c r="AQ32" s="54">
        <f t="shared" si="46"/>
        <v>0</v>
      </c>
      <c r="AR32" s="54">
        <f t="shared" si="46"/>
        <v>0</v>
      </c>
      <c r="AS32" s="54">
        <f t="shared" si="46"/>
        <v>0</v>
      </c>
      <c r="AT32" s="54">
        <f t="shared" si="46"/>
        <v>0</v>
      </c>
      <c r="AU32" s="54">
        <f t="shared" si="46"/>
        <v>0</v>
      </c>
      <c r="AV32" s="54">
        <f t="shared" si="46"/>
        <v>0</v>
      </c>
      <c r="AW32" s="54">
        <f t="shared" si="46"/>
        <v>0</v>
      </c>
      <c r="AX32" s="54">
        <f t="shared" si="46"/>
        <v>0</v>
      </c>
      <c r="AY32" s="54">
        <f t="shared" si="46"/>
        <v>0</v>
      </c>
      <c r="AZ32" s="54">
        <f t="shared" si="46"/>
        <v>0</v>
      </c>
      <c r="BA32" s="54">
        <f t="shared" si="46"/>
        <v>0</v>
      </c>
      <c r="BB32" s="54">
        <f t="shared" si="46"/>
        <v>0</v>
      </c>
      <c r="BC32" s="54">
        <f t="shared" si="46"/>
        <v>0</v>
      </c>
      <c r="BD32" s="54">
        <f t="shared" si="47"/>
        <v>0</v>
      </c>
      <c r="BE32" s="54">
        <f t="shared" si="47"/>
        <v>0</v>
      </c>
      <c r="BF32" s="54">
        <f t="shared" si="47"/>
        <v>0</v>
      </c>
      <c r="BG32" s="54">
        <f t="shared" si="48"/>
        <v>0</v>
      </c>
      <c r="BH32" s="54">
        <f t="shared" si="48"/>
        <v>0</v>
      </c>
      <c r="BI32" s="54">
        <f t="shared" si="49"/>
        <v>0</v>
      </c>
      <c r="BJ32" s="54">
        <f t="shared" si="49"/>
        <v>0</v>
      </c>
      <c r="BK32" s="54">
        <f t="shared" si="50"/>
        <v>0</v>
      </c>
      <c r="BL32" s="54">
        <f t="shared" si="51"/>
        <v>0</v>
      </c>
      <c r="BM32" s="54">
        <f t="shared" si="51"/>
        <v>0</v>
      </c>
      <c r="BN32" s="54">
        <f t="shared" si="51"/>
        <v>0</v>
      </c>
      <c r="BO32" s="54">
        <f t="shared" si="51"/>
        <v>0</v>
      </c>
      <c r="BP32" s="54">
        <f t="shared" si="52"/>
        <v>0</v>
      </c>
      <c r="BQ32" s="54">
        <f t="shared" si="53"/>
        <v>0</v>
      </c>
      <c r="BR32" s="54">
        <f t="shared" si="53"/>
        <v>0</v>
      </c>
      <c r="BS32" s="54">
        <f t="shared" si="53"/>
        <v>0</v>
      </c>
      <c r="BT32" s="54">
        <f t="shared" si="53"/>
        <v>0</v>
      </c>
      <c r="BU32" s="54">
        <f t="shared" si="54"/>
        <v>0</v>
      </c>
      <c r="BV32" s="54">
        <f t="shared" si="55"/>
        <v>0</v>
      </c>
      <c r="BW32" s="54">
        <f t="shared" si="56"/>
        <v>0</v>
      </c>
      <c r="BX32" s="54">
        <f t="shared" si="56"/>
        <v>0</v>
      </c>
      <c r="BY32" s="54">
        <f t="shared" si="57"/>
        <v>0</v>
      </c>
      <c r="BZ32" s="54">
        <f t="shared" si="57"/>
        <v>0</v>
      </c>
      <c r="CA32" s="54">
        <f t="shared" si="57"/>
        <v>0</v>
      </c>
      <c r="CB32" s="54">
        <f t="shared" si="57"/>
        <v>0</v>
      </c>
      <c r="CC32" s="54">
        <f t="shared" si="58"/>
        <v>0</v>
      </c>
      <c r="CD32" s="54">
        <f t="shared" si="58"/>
        <v>0</v>
      </c>
      <c r="CE32" s="54">
        <f t="shared" si="59"/>
        <v>0</v>
      </c>
      <c r="CF32" s="54">
        <f t="shared" si="60"/>
        <v>0</v>
      </c>
      <c r="CG32" s="54">
        <f t="shared" si="61"/>
        <v>0</v>
      </c>
      <c r="CH32" s="54">
        <f t="shared" si="62"/>
        <v>0</v>
      </c>
      <c r="CI32" s="54">
        <f t="shared" si="62"/>
        <v>0</v>
      </c>
      <c r="CJ32" s="54">
        <f t="shared" si="62"/>
        <v>0</v>
      </c>
      <c r="CK32" s="54">
        <f t="shared" si="62"/>
        <v>0</v>
      </c>
      <c r="CL32" s="54">
        <f t="shared" si="62"/>
        <v>0</v>
      </c>
      <c r="CM32" s="54">
        <f t="shared" si="62"/>
        <v>0</v>
      </c>
      <c r="CN32" s="54">
        <f t="shared" si="62"/>
        <v>0</v>
      </c>
      <c r="CO32" s="54">
        <f t="shared" si="62"/>
        <v>0</v>
      </c>
      <c r="CP32" s="54">
        <f t="shared" si="62"/>
        <v>0</v>
      </c>
      <c r="CQ32" s="54">
        <f t="shared" si="62"/>
        <v>0</v>
      </c>
      <c r="CR32" s="54">
        <f t="shared" si="63"/>
        <v>0</v>
      </c>
      <c r="CS32" s="54">
        <f t="shared" si="63"/>
        <v>0</v>
      </c>
      <c r="CT32" s="54">
        <f t="shared" si="64"/>
        <v>0</v>
      </c>
      <c r="CU32" s="54">
        <f t="shared" si="64"/>
        <v>0</v>
      </c>
      <c r="CV32" s="54">
        <f t="shared" si="65"/>
        <v>0</v>
      </c>
      <c r="CW32" s="54">
        <f t="shared" si="65"/>
        <v>0</v>
      </c>
      <c r="CX32" s="54">
        <f t="shared" si="66"/>
        <v>0</v>
      </c>
      <c r="CY32" s="54">
        <f t="shared" si="66"/>
        <v>0</v>
      </c>
      <c r="CZ32" s="54">
        <f t="shared" si="66"/>
        <v>0</v>
      </c>
      <c r="DA32" s="54">
        <f t="shared" si="66"/>
        <v>0</v>
      </c>
      <c r="DB32" s="54">
        <f t="shared" si="66"/>
        <v>0</v>
      </c>
      <c r="DC32" s="54">
        <f t="shared" si="67"/>
        <v>0</v>
      </c>
      <c r="DD32" s="54">
        <f t="shared" si="67"/>
        <v>0</v>
      </c>
      <c r="DE32" s="54">
        <f t="shared" si="68"/>
        <v>0</v>
      </c>
      <c r="DF32" s="54">
        <f>+BU32</f>
        <v>0</v>
      </c>
      <c r="DG32" s="54">
        <f t="shared" si="30"/>
        <v>0</v>
      </c>
      <c r="DH32" s="54">
        <f t="shared" si="30"/>
        <v>0</v>
      </c>
      <c r="DI32" s="54">
        <f t="shared" si="30"/>
        <v>0</v>
      </c>
      <c r="DJ32" s="54">
        <f t="shared" si="30"/>
        <v>0</v>
      </c>
      <c r="DK32" s="54">
        <f t="shared" si="30"/>
        <v>0</v>
      </c>
      <c r="DL32" s="54">
        <f t="shared" si="30"/>
        <v>0</v>
      </c>
      <c r="DM32" s="54">
        <f t="shared" si="30"/>
        <v>0</v>
      </c>
      <c r="DN32" s="54">
        <f t="shared" si="30"/>
        <v>0</v>
      </c>
      <c r="DO32" s="54">
        <f>+DE32</f>
        <v>0</v>
      </c>
      <c r="DP32" s="54">
        <f t="shared" si="32"/>
        <v>0</v>
      </c>
      <c r="DQ32" s="54">
        <f t="shared" si="32"/>
        <v>0</v>
      </c>
      <c r="DR32" s="54">
        <f t="shared" si="32"/>
        <v>0</v>
      </c>
      <c r="DS32" s="54">
        <f t="shared" si="32"/>
        <v>0</v>
      </c>
      <c r="DT32" s="54">
        <f t="shared" si="32"/>
        <v>0</v>
      </c>
      <c r="DU32" s="54">
        <f t="shared" si="32"/>
        <v>0</v>
      </c>
      <c r="DV32" s="54">
        <f t="shared" si="32"/>
        <v>0</v>
      </c>
      <c r="DW32" s="54">
        <f>+DV32</f>
        <v>0</v>
      </c>
    </row>
    <row r="33" spans="1:127" ht="18" x14ac:dyDescent="0.2">
      <c r="A33" s="16"/>
      <c r="B33" s="23" t="s">
        <v>65</v>
      </c>
      <c r="C33" s="494" t="s">
        <v>66</v>
      </c>
      <c r="D33" s="495"/>
      <c r="E33" s="492"/>
      <c r="F33" s="1" t="s">
        <v>67</v>
      </c>
      <c r="G33" s="25">
        <f>IF(A33="",100,A33)</f>
        <v>100</v>
      </c>
      <c r="J33" s="51">
        <f>G33</f>
        <v>100</v>
      </c>
      <c r="K33" s="54">
        <f t="shared" si="69"/>
        <v>100</v>
      </c>
      <c r="L33" s="54">
        <f t="shared" si="40"/>
        <v>100</v>
      </c>
      <c r="M33" s="54">
        <f t="shared" si="40"/>
        <v>100</v>
      </c>
      <c r="N33" s="54">
        <f t="shared" si="40"/>
        <v>100</v>
      </c>
      <c r="O33" s="54">
        <f t="shared" si="41"/>
        <v>100</v>
      </c>
      <c r="P33" s="54">
        <f t="shared" si="41"/>
        <v>100</v>
      </c>
      <c r="Q33" s="54">
        <f t="shared" si="41"/>
        <v>100</v>
      </c>
      <c r="R33" s="54">
        <f t="shared" si="42"/>
        <v>100</v>
      </c>
      <c r="S33" s="54">
        <f t="shared" si="42"/>
        <v>100</v>
      </c>
      <c r="T33" s="54">
        <f t="shared" si="42"/>
        <v>100</v>
      </c>
      <c r="U33" s="51">
        <f t="shared" si="70"/>
        <v>100</v>
      </c>
      <c r="V33" s="54">
        <f t="shared" si="71"/>
        <v>100</v>
      </c>
      <c r="W33" s="54">
        <f t="shared" si="71"/>
        <v>100</v>
      </c>
      <c r="X33" s="54">
        <f t="shared" si="71"/>
        <v>100</v>
      </c>
      <c r="Y33" s="54">
        <f t="shared" si="71"/>
        <v>100</v>
      </c>
      <c r="Z33" s="54">
        <f t="shared" si="71"/>
        <v>100</v>
      </c>
      <c r="AA33" s="54">
        <f t="shared" si="71"/>
        <v>100</v>
      </c>
      <c r="AB33" s="54">
        <f t="shared" si="71"/>
        <v>100</v>
      </c>
      <c r="AC33" s="54">
        <f t="shared" si="71"/>
        <v>100</v>
      </c>
      <c r="AD33" s="54">
        <f t="shared" si="71"/>
        <v>100</v>
      </c>
      <c r="AE33" s="54">
        <f t="shared" si="71"/>
        <v>100</v>
      </c>
      <c r="AF33" s="54">
        <f t="shared" si="71"/>
        <v>100</v>
      </c>
      <c r="AG33" s="54">
        <f t="shared" si="71"/>
        <v>100</v>
      </c>
      <c r="AH33" s="54">
        <f t="shared" si="44"/>
        <v>100</v>
      </c>
      <c r="AI33" s="54">
        <f t="shared" si="44"/>
        <v>100</v>
      </c>
      <c r="AJ33" s="54">
        <f t="shared" si="44"/>
        <v>100</v>
      </c>
      <c r="AK33" s="54">
        <f t="shared" si="45"/>
        <v>100</v>
      </c>
      <c r="AL33" s="54">
        <f t="shared" si="45"/>
        <v>100</v>
      </c>
      <c r="AM33" s="54">
        <f t="shared" si="45"/>
        <v>100</v>
      </c>
      <c r="AN33" s="54">
        <f t="shared" si="46"/>
        <v>100</v>
      </c>
      <c r="AO33" s="54">
        <f t="shared" si="46"/>
        <v>100</v>
      </c>
      <c r="AP33" s="54">
        <f t="shared" si="46"/>
        <v>100</v>
      </c>
      <c r="AQ33" s="54">
        <f t="shared" si="46"/>
        <v>100</v>
      </c>
      <c r="AR33" s="54">
        <f t="shared" si="46"/>
        <v>100</v>
      </c>
      <c r="AS33" s="54">
        <f t="shared" si="46"/>
        <v>100</v>
      </c>
      <c r="AT33" s="54">
        <f t="shared" si="46"/>
        <v>100</v>
      </c>
      <c r="AU33" s="54">
        <f t="shared" si="46"/>
        <v>100</v>
      </c>
      <c r="AV33" s="54">
        <f t="shared" si="46"/>
        <v>100</v>
      </c>
      <c r="AW33" s="54">
        <f t="shared" si="46"/>
        <v>100</v>
      </c>
      <c r="AX33" s="54">
        <f t="shared" si="46"/>
        <v>100</v>
      </c>
      <c r="AY33" s="54">
        <f t="shared" si="46"/>
        <v>100</v>
      </c>
      <c r="AZ33" s="54">
        <f t="shared" si="46"/>
        <v>100</v>
      </c>
      <c r="BA33" s="54">
        <f t="shared" si="46"/>
        <v>100</v>
      </c>
      <c r="BB33" s="54">
        <f t="shared" si="46"/>
        <v>100</v>
      </c>
      <c r="BC33" s="54">
        <f t="shared" si="46"/>
        <v>100</v>
      </c>
      <c r="BD33" s="54">
        <f t="shared" si="47"/>
        <v>100</v>
      </c>
      <c r="BE33" s="54">
        <f t="shared" si="47"/>
        <v>100</v>
      </c>
      <c r="BF33" s="54">
        <f t="shared" si="47"/>
        <v>100</v>
      </c>
      <c r="BG33" s="54">
        <f t="shared" si="48"/>
        <v>100</v>
      </c>
      <c r="BH33" s="54">
        <f t="shared" si="48"/>
        <v>100</v>
      </c>
      <c r="BI33" s="54">
        <f t="shared" si="49"/>
        <v>100</v>
      </c>
      <c r="BJ33" s="54">
        <f t="shared" si="49"/>
        <v>100</v>
      </c>
      <c r="BK33" s="54">
        <f t="shared" si="50"/>
        <v>100</v>
      </c>
      <c r="BL33" s="54">
        <f t="shared" si="51"/>
        <v>100</v>
      </c>
      <c r="BM33" s="54">
        <f t="shared" si="51"/>
        <v>100</v>
      </c>
      <c r="BN33" s="54">
        <f t="shared" si="51"/>
        <v>100</v>
      </c>
      <c r="BO33" s="54">
        <f t="shared" si="51"/>
        <v>100</v>
      </c>
      <c r="BP33" s="54">
        <f t="shared" si="52"/>
        <v>100</v>
      </c>
      <c r="BQ33" s="54">
        <f t="shared" si="53"/>
        <v>100</v>
      </c>
      <c r="BR33" s="54">
        <f t="shared" si="53"/>
        <v>100</v>
      </c>
      <c r="BS33" s="54">
        <f t="shared" si="53"/>
        <v>100</v>
      </c>
      <c r="BT33" s="54">
        <f t="shared" si="53"/>
        <v>100</v>
      </c>
      <c r="BU33" s="54">
        <f t="shared" si="54"/>
        <v>100</v>
      </c>
      <c r="BV33" s="54">
        <f t="shared" si="55"/>
        <v>100</v>
      </c>
      <c r="BW33" s="54">
        <f t="shared" si="56"/>
        <v>100</v>
      </c>
      <c r="BX33" s="54">
        <f t="shared" si="56"/>
        <v>100</v>
      </c>
      <c r="BY33" s="54">
        <f t="shared" si="57"/>
        <v>100</v>
      </c>
      <c r="BZ33" s="54">
        <f t="shared" si="57"/>
        <v>100</v>
      </c>
      <c r="CA33" s="54">
        <f t="shared" si="57"/>
        <v>100</v>
      </c>
      <c r="CB33" s="54">
        <f t="shared" si="57"/>
        <v>100</v>
      </c>
      <c r="CC33" s="54">
        <f t="shared" si="58"/>
        <v>100</v>
      </c>
      <c r="CD33" s="54">
        <f t="shared" si="58"/>
        <v>100</v>
      </c>
      <c r="CE33" s="54">
        <f t="shared" si="59"/>
        <v>100</v>
      </c>
      <c r="CF33" s="54">
        <f t="shared" si="60"/>
        <v>100</v>
      </c>
      <c r="CG33" s="54">
        <f t="shared" si="61"/>
        <v>100</v>
      </c>
      <c r="CH33" s="54">
        <f t="shared" si="62"/>
        <v>100</v>
      </c>
      <c r="CI33" s="54">
        <f t="shared" si="62"/>
        <v>100</v>
      </c>
      <c r="CJ33" s="54">
        <f t="shared" si="62"/>
        <v>100</v>
      </c>
      <c r="CK33" s="54">
        <f t="shared" si="62"/>
        <v>100</v>
      </c>
      <c r="CL33" s="54">
        <f t="shared" si="62"/>
        <v>100</v>
      </c>
      <c r="CM33" s="54">
        <f t="shared" si="62"/>
        <v>100</v>
      </c>
      <c r="CN33" s="54">
        <f t="shared" si="62"/>
        <v>100</v>
      </c>
      <c r="CO33" s="54">
        <f t="shared" si="62"/>
        <v>100</v>
      </c>
      <c r="CP33" s="54">
        <f t="shared" si="62"/>
        <v>100</v>
      </c>
      <c r="CQ33" s="54">
        <f t="shared" si="62"/>
        <v>100</v>
      </c>
      <c r="CR33" s="54">
        <f t="shared" si="63"/>
        <v>100</v>
      </c>
      <c r="CS33" s="54">
        <f t="shared" si="63"/>
        <v>100</v>
      </c>
      <c r="CT33" s="54">
        <f t="shared" si="64"/>
        <v>100</v>
      </c>
      <c r="CU33" s="54">
        <f t="shared" si="64"/>
        <v>100</v>
      </c>
      <c r="CV33" s="54">
        <f t="shared" si="65"/>
        <v>100</v>
      </c>
      <c r="CW33" s="54">
        <f t="shared" si="65"/>
        <v>100</v>
      </c>
      <c r="CX33" s="54">
        <f t="shared" si="66"/>
        <v>100</v>
      </c>
      <c r="CY33" s="54">
        <f t="shared" si="66"/>
        <v>100</v>
      </c>
      <c r="CZ33" s="54">
        <f t="shared" si="66"/>
        <v>100</v>
      </c>
      <c r="DA33" s="54">
        <f t="shared" si="66"/>
        <v>100</v>
      </c>
      <c r="DB33" s="54">
        <f t="shared" si="66"/>
        <v>100</v>
      </c>
      <c r="DC33" s="54">
        <f t="shared" si="67"/>
        <v>100</v>
      </c>
      <c r="DD33" s="54">
        <f t="shared" si="67"/>
        <v>100</v>
      </c>
      <c r="DE33" s="68">
        <v>2</v>
      </c>
      <c r="DF33" s="68">
        <v>5</v>
      </c>
      <c r="DG33" s="68">
        <v>10</v>
      </c>
      <c r="DH33" s="68">
        <v>20</v>
      </c>
      <c r="DI33" s="68">
        <v>30</v>
      </c>
      <c r="DJ33" s="68">
        <v>40</v>
      </c>
      <c r="DK33" s="68">
        <v>50</v>
      </c>
      <c r="DL33" s="68">
        <v>60</v>
      </c>
      <c r="DM33" s="68">
        <v>80</v>
      </c>
      <c r="DN33" s="68">
        <v>100</v>
      </c>
      <c r="DO33" s="68">
        <v>125</v>
      </c>
      <c r="DP33" s="68">
        <v>150</v>
      </c>
      <c r="DQ33" s="68">
        <v>175</v>
      </c>
      <c r="DR33" s="68">
        <v>200</v>
      </c>
      <c r="DS33" s="68">
        <v>225</v>
      </c>
      <c r="DT33" s="68">
        <v>250</v>
      </c>
      <c r="DU33" s="68">
        <v>275</v>
      </c>
      <c r="DV33" s="68">
        <v>300</v>
      </c>
      <c r="DW33" s="68">
        <v>300</v>
      </c>
    </row>
    <row r="34" spans="1:127" ht="18" x14ac:dyDescent="0.2">
      <c r="A34" s="16">
        <f>入力シート_テトラクロロエチレン!Q8</f>
        <v>10</v>
      </c>
      <c r="B34" s="23" t="s">
        <v>68</v>
      </c>
      <c r="C34" s="494" t="s">
        <v>69</v>
      </c>
      <c r="D34" s="495"/>
      <c r="E34" s="492"/>
      <c r="F34" s="1" t="s">
        <v>60</v>
      </c>
      <c r="G34" s="25">
        <f>IF(A34="",10,A34)</f>
        <v>10</v>
      </c>
      <c r="J34" s="51">
        <f t="shared" ref="J34:J40" si="72">G34</f>
        <v>10</v>
      </c>
      <c r="K34" s="54">
        <f t="shared" si="69"/>
        <v>10</v>
      </c>
      <c r="L34" s="54">
        <f t="shared" si="40"/>
        <v>10</v>
      </c>
      <c r="M34" s="54">
        <f t="shared" si="40"/>
        <v>10</v>
      </c>
      <c r="N34" s="54">
        <f t="shared" si="40"/>
        <v>10</v>
      </c>
      <c r="O34" s="54">
        <f t="shared" si="41"/>
        <v>10</v>
      </c>
      <c r="P34" s="54">
        <f t="shared" si="41"/>
        <v>10</v>
      </c>
      <c r="Q34" s="54">
        <f t="shared" si="41"/>
        <v>10</v>
      </c>
      <c r="R34" s="54">
        <f t="shared" si="42"/>
        <v>10</v>
      </c>
      <c r="S34" s="54">
        <f t="shared" si="42"/>
        <v>10</v>
      </c>
      <c r="T34" s="54">
        <f t="shared" si="42"/>
        <v>10</v>
      </c>
      <c r="U34" s="51">
        <f t="shared" si="70"/>
        <v>10</v>
      </c>
      <c r="V34" s="54">
        <f t="shared" si="71"/>
        <v>10</v>
      </c>
      <c r="W34" s="54">
        <f t="shared" si="71"/>
        <v>10</v>
      </c>
      <c r="X34" s="54">
        <f t="shared" si="71"/>
        <v>10</v>
      </c>
      <c r="Y34" s="54">
        <f t="shared" si="71"/>
        <v>10</v>
      </c>
      <c r="Z34" s="54">
        <f t="shared" si="71"/>
        <v>10</v>
      </c>
      <c r="AA34" s="54">
        <f t="shared" si="71"/>
        <v>10</v>
      </c>
      <c r="AB34" s="54">
        <f t="shared" si="71"/>
        <v>10</v>
      </c>
      <c r="AC34" s="54">
        <f t="shared" si="71"/>
        <v>10</v>
      </c>
      <c r="AD34" s="54">
        <f t="shared" si="71"/>
        <v>10</v>
      </c>
      <c r="AE34" s="54">
        <f t="shared" si="71"/>
        <v>10</v>
      </c>
      <c r="AF34" s="54">
        <f t="shared" si="71"/>
        <v>10</v>
      </c>
      <c r="AG34" s="54">
        <f t="shared" si="71"/>
        <v>10</v>
      </c>
      <c r="AH34" s="54">
        <f t="shared" si="44"/>
        <v>10</v>
      </c>
      <c r="AI34" s="54">
        <f t="shared" si="44"/>
        <v>10</v>
      </c>
      <c r="AJ34" s="54">
        <f t="shared" si="44"/>
        <v>10</v>
      </c>
      <c r="AK34" s="54">
        <f t="shared" si="45"/>
        <v>10</v>
      </c>
      <c r="AL34" s="54">
        <f t="shared" si="45"/>
        <v>10</v>
      </c>
      <c r="AM34" s="54">
        <f t="shared" si="45"/>
        <v>10</v>
      </c>
      <c r="AN34" s="54">
        <f t="shared" si="46"/>
        <v>10</v>
      </c>
      <c r="AO34" s="54">
        <f t="shared" si="46"/>
        <v>10</v>
      </c>
      <c r="AP34" s="54">
        <f t="shared" si="46"/>
        <v>10</v>
      </c>
      <c r="AQ34" s="54">
        <f t="shared" si="46"/>
        <v>10</v>
      </c>
      <c r="AR34" s="54">
        <f t="shared" si="46"/>
        <v>10</v>
      </c>
      <c r="AS34" s="54">
        <f t="shared" si="46"/>
        <v>10</v>
      </c>
      <c r="AT34" s="54">
        <f t="shared" si="46"/>
        <v>10</v>
      </c>
      <c r="AU34" s="54">
        <f t="shared" si="46"/>
        <v>10</v>
      </c>
      <c r="AV34" s="54">
        <f t="shared" si="46"/>
        <v>10</v>
      </c>
      <c r="AW34" s="54">
        <f t="shared" si="46"/>
        <v>10</v>
      </c>
      <c r="AX34" s="54">
        <f t="shared" si="46"/>
        <v>10</v>
      </c>
      <c r="AY34" s="54">
        <f t="shared" si="46"/>
        <v>10</v>
      </c>
      <c r="AZ34" s="54">
        <f t="shared" si="46"/>
        <v>10</v>
      </c>
      <c r="BA34" s="54">
        <f t="shared" si="46"/>
        <v>10</v>
      </c>
      <c r="BB34" s="54">
        <f t="shared" si="46"/>
        <v>10</v>
      </c>
      <c r="BC34" s="54">
        <f t="shared" si="46"/>
        <v>10</v>
      </c>
      <c r="BD34" s="54">
        <f t="shared" si="47"/>
        <v>10</v>
      </c>
      <c r="BE34" s="54">
        <f t="shared" si="47"/>
        <v>10</v>
      </c>
      <c r="BF34" s="54">
        <f t="shared" si="47"/>
        <v>10</v>
      </c>
      <c r="BG34" s="54">
        <f t="shared" si="48"/>
        <v>10</v>
      </c>
      <c r="BH34" s="54">
        <f t="shared" si="48"/>
        <v>10</v>
      </c>
      <c r="BI34" s="54">
        <f t="shared" si="49"/>
        <v>10</v>
      </c>
      <c r="BJ34" s="54">
        <f t="shared" si="49"/>
        <v>10</v>
      </c>
      <c r="BK34" s="54">
        <f t="shared" si="50"/>
        <v>10</v>
      </c>
      <c r="BL34" s="54">
        <f t="shared" si="51"/>
        <v>10</v>
      </c>
      <c r="BM34" s="54">
        <f t="shared" si="51"/>
        <v>10</v>
      </c>
      <c r="BN34" s="54">
        <f t="shared" si="51"/>
        <v>10</v>
      </c>
      <c r="BO34" s="54">
        <f t="shared" si="51"/>
        <v>10</v>
      </c>
      <c r="BP34" s="54">
        <f t="shared" si="52"/>
        <v>10</v>
      </c>
      <c r="BQ34" s="54">
        <f t="shared" si="53"/>
        <v>10</v>
      </c>
      <c r="BR34" s="54">
        <f t="shared" si="53"/>
        <v>10</v>
      </c>
      <c r="BS34" s="54">
        <f t="shared" si="53"/>
        <v>10</v>
      </c>
      <c r="BT34" s="54">
        <f t="shared" si="53"/>
        <v>10</v>
      </c>
      <c r="BU34" s="54">
        <f t="shared" si="54"/>
        <v>10</v>
      </c>
      <c r="BV34" s="54">
        <f t="shared" si="55"/>
        <v>10</v>
      </c>
      <c r="BW34" s="54">
        <f t="shared" si="56"/>
        <v>10</v>
      </c>
      <c r="BX34" s="54">
        <f t="shared" si="56"/>
        <v>10</v>
      </c>
      <c r="BY34" s="54">
        <f t="shared" si="57"/>
        <v>10</v>
      </c>
      <c r="BZ34" s="54">
        <f t="shared" si="57"/>
        <v>10</v>
      </c>
      <c r="CA34" s="54">
        <f t="shared" si="57"/>
        <v>10</v>
      </c>
      <c r="CB34" s="54">
        <f t="shared" si="57"/>
        <v>10</v>
      </c>
      <c r="CC34" s="54">
        <f t="shared" si="58"/>
        <v>10</v>
      </c>
      <c r="CD34" s="54">
        <f t="shared" si="58"/>
        <v>10</v>
      </c>
      <c r="CE34" s="54">
        <f t="shared" si="59"/>
        <v>10</v>
      </c>
      <c r="CF34" s="54">
        <f t="shared" si="60"/>
        <v>10</v>
      </c>
      <c r="CG34" s="54">
        <f t="shared" si="61"/>
        <v>10</v>
      </c>
      <c r="CH34" s="54">
        <f t="shared" si="62"/>
        <v>10</v>
      </c>
      <c r="CI34" s="54">
        <f t="shared" si="62"/>
        <v>10</v>
      </c>
      <c r="CJ34" s="54">
        <f t="shared" si="62"/>
        <v>10</v>
      </c>
      <c r="CK34" s="54">
        <f t="shared" si="62"/>
        <v>10</v>
      </c>
      <c r="CL34" s="54">
        <f t="shared" si="62"/>
        <v>10</v>
      </c>
      <c r="CM34" s="54">
        <f t="shared" si="62"/>
        <v>10</v>
      </c>
      <c r="CN34" s="54">
        <f t="shared" si="62"/>
        <v>10</v>
      </c>
      <c r="CO34" s="54">
        <f t="shared" si="62"/>
        <v>10</v>
      </c>
      <c r="CP34" s="54">
        <f t="shared" si="62"/>
        <v>10</v>
      </c>
      <c r="CQ34" s="54">
        <f t="shared" si="62"/>
        <v>10</v>
      </c>
      <c r="CR34" s="54">
        <f t="shared" si="63"/>
        <v>10</v>
      </c>
      <c r="CS34" s="54">
        <f t="shared" si="63"/>
        <v>10</v>
      </c>
      <c r="CT34" s="54">
        <f t="shared" si="64"/>
        <v>10</v>
      </c>
      <c r="CU34" s="54">
        <f t="shared" si="64"/>
        <v>10</v>
      </c>
      <c r="CV34" s="54">
        <f t="shared" si="65"/>
        <v>10</v>
      </c>
      <c r="CW34" s="54">
        <f t="shared" si="65"/>
        <v>10</v>
      </c>
      <c r="CX34" s="54">
        <f t="shared" si="66"/>
        <v>10</v>
      </c>
      <c r="CY34" s="54">
        <f t="shared" si="66"/>
        <v>10</v>
      </c>
      <c r="CZ34" s="54">
        <f t="shared" si="66"/>
        <v>10</v>
      </c>
      <c r="DA34" s="54">
        <f t="shared" si="66"/>
        <v>10</v>
      </c>
      <c r="DB34" s="54">
        <f t="shared" si="66"/>
        <v>10</v>
      </c>
      <c r="DC34" s="54">
        <f t="shared" si="67"/>
        <v>10</v>
      </c>
      <c r="DD34" s="54">
        <f t="shared" si="67"/>
        <v>10</v>
      </c>
      <c r="DE34" s="54">
        <f t="shared" si="68"/>
        <v>10</v>
      </c>
      <c r="DF34" s="54">
        <f t="shared" ref="DF34:DF42" si="73">+BU34</f>
        <v>10</v>
      </c>
      <c r="DG34" s="54">
        <f t="shared" ref="DG34:DN42" si="74">+DF34</f>
        <v>10</v>
      </c>
      <c r="DH34" s="54">
        <f t="shared" si="74"/>
        <v>10</v>
      </c>
      <c r="DI34" s="54">
        <f t="shared" si="74"/>
        <v>10</v>
      </c>
      <c r="DJ34" s="54">
        <f t="shared" si="74"/>
        <v>10</v>
      </c>
      <c r="DK34" s="54">
        <f t="shared" si="74"/>
        <v>10</v>
      </c>
      <c r="DL34" s="54">
        <f t="shared" si="74"/>
        <v>10</v>
      </c>
      <c r="DM34" s="54">
        <f t="shared" si="74"/>
        <v>10</v>
      </c>
      <c r="DN34" s="54">
        <f t="shared" si="74"/>
        <v>10</v>
      </c>
      <c r="DO34" s="54">
        <f t="shared" ref="DO34:DO42" si="75">+DE34</f>
        <v>10</v>
      </c>
      <c r="DP34" s="54">
        <f t="shared" si="32"/>
        <v>10</v>
      </c>
      <c r="DQ34" s="54">
        <f t="shared" si="32"/>
        <v>10</v>
      </c>
      <c r="DR34" s="54">
        <f t="shared" si="32"/>
        <v>10</v>
      </c>
      <c r="DS34" s="54">
        <f t="shared" si="32"/>
        <v>10</v>
      </c>
      <c r="DT34" s="54">
        <f t="shared" si="32"/>
        <v>10</v>
      </c>
      <c r="DU34" s="54">
        <f t="shared" si="32"/>
        <v>10</v>
      </c>
      <c r="DV34" s="54">
        <f t="shared" si="32"/>
        <v>10</v>
      </c>
      <c r="DW34" s="54">
        <f t="shared" si="32"/>
        <v>10</v>
      </c>
    </row>
    <row r="35" spans="1:127" ht="18" x14ac:dyDescent="0.2">
      <c r="A35" s="16"/>
      <c r="B35" s="23" t="s">
        <v>70</v>
      </c>
      <c r="C35" s="494" t="s">
        <v>71</v>
      </c>
      <c r="D35" s="495"/>
      <c r="E35" s="492"/>
      <c r="F35" s="1" t="s">
        <v>60</v>
      </c>
      <c r="G35" s="25">
        <f>IF(A35="",5,A35)</f>
        <v>5</v>
      </c>
      <c r="J35" s="51">
        <f t="shared" si="72"/>
        <v>5</v>
      </c>
      <c r="K35" s="54">
        <f t="shared" si="69"/>
        <v>5</v>
      </c>
      <c r="L35" s="54">
        <f t="shared" si="40"/>
        <v>5</v>
      </c>
      <c r="M35" s="54">
        <f t="shared" si="40"/>
        <v>5</v>
      </c>
      <c r="N35" s="54">
        <f t="shared" si="40"/>
        <v>5</v>
      </c>
      <c r="O35" s="54">
        <f t="shared" si="41"/>
        <v>5</v>
      </c>
      <c r="P35" s="54">
        <f t="shared" si="41"/>
        <v>5</v>
      </c>
      <c r="Q35" s="54">
        <f t="shared" si="41"/>
        <v>5</v>
      </c>
      <c r="R35" s="54">
        <f t="shared" si="42"/>
        <v>5</v>
      </c>
      <c r="S35" s="54">
        <f t="shared" si="42"/>
        <v>5</v>
      </c>
      <c r="T35" s="54">
        <f t="shared" si="42"/>
        <v>5</v>
      </c>
      <c r="U35" s="51">
        <f t="shared" si="70"/>
        <v>5</v>
      </c>
      <c r="V35" s="54">
        <f t="shared" si="71"/>
        <v>5</v>
      </c>
      <c r="W35" s="54">
        <f t="shared" si="71"/>
        <v>5</v>
      </c>
      <c r="X35" s="54">
        <f t="shared" si="71"/>
        <v>5</v>
      </c>
      <c r="Y35" s="54">
        <f t="shared" si="71"/>
        <v>5</v>
      </c>
      <c r="Z35" s="54">
        <f t="shared" si="71"/>
        <v>5</v>
      </c>
      <c r="AA35" s="54">
        <f t="shared" si="71"/>
        <v>5</v>
      </c>
      <c r="AB35" s="54">
        <f t="shared" si="71"/>
        <v>5</v>
      </c>
      <c r="AC35" s="54">
        <f t="shared" si="71"/>
        <v>5</v>
      </c>
      <c r="AD35" s="54">
        <f t="shared" si="71"/>
        <v>5</v>
      </c>
      <c r="AE35" s="54">
        <f t="shared" si="71"/>
        <v>5</v>
      </c>
      <c r="AF35" s="54">
        <f t="shared" si="71"/>
        <v>5</v>
      </c>
      <c r="AG35" s="54">
        <f t="shared" si="71"/>
        <v>5</v>
      </c>
      <c r="AH35" s="54">
        <f t="shared" si="44"/>
        <v>5</v>
      </c>
      <c r="AI35" s="54">
        <f t="shared" si="44"/>
        <v>5</v>
      </c>
      <c r="AJ35" s="54">
        <f t="shared" si="44"/>
        <v>5</v>
      </c>
      <c r="AK35" s="54">
        <f t="shared" si="45"/>
        <v>5</v>
      </c>
      <c r="AL35" s="54">
        <f t="shared" si="45"/>
        <v>5</v>
      </c>
      <c r="AM35" s="54">
        <f t="shared" si="45"/>
        <v>5</v>
      </c>
      <c r="AN35" s="54">
        <f t="shared" si="46"/>
        <v>5</v>
      </c>
      <c r="AO35" s="54">
        <f t="shared" si="46"/>
        <v>5</v>
      </c>
      <c r="AP35" s="54">
        <f t="shared" si="46"/>
        <v>5</v>
      </c>
      <c r="AQ35" s="54">
        <f t="shared" si="46"/>
        <v>5</v>
      </c>
      <c r="AR35" s="54">
        <f t="shared" si="46"/>
        <v>5</v>
      </c>
      <c r="AS35" s="54">
        <f t="shared" si="46"/>
        <v>5</v>
      </c>
      <c r="AT35" s="54">
        <f t="shared" si="46"/>
        <v>5</v>
      </c>
      <c r="AU35" s="54">
        <f t="shared" si="46"/>
        <v>5</v>
      </c>
      <c r="AV35" s="54">
        <f t="shared" si="46"/>
        <v>5</v>
      </c>
      <c r="AW35" s="54">
        <f t="shared" si="46"/>
        <v>5</v>
      </c>
      <c r="AX35" s="54">
        <f t="shared" si="46"/>
        <v>5</v>
      </c>
      <c r="AY35" s="54">
        <f t="shared" si="46"/>
        <v>5</v>
      </c>
      <c r="AZ35" s="54">
        <f t="shared" si="46"/>
        <v>5</v>
      </c>
      <c r="BA35" s="54">
        <f t="shared" si="46"/>
        <v>5</v>
      </c>
      <c r="BB35" s="54">
        <f t="shared" si="46"/>
        <v>5</v>
      </c>
      <c r="BC35" s="54">
        <f t="shared" si="46"/>
        <v>5</v>
      </c>
      <c r="BD35" s="54">
        <f t="shared" si="47"/>
        <v>5</v>
      </c>
      <c r="BE35" s="54">
        <f t="shared" si="47"/>
        <v>5</v>
      </c>
      <c r="BF35" s="54">
        <f t="shared" si="47"/>
        <v>5</v>
      </c>
      <c r="BG35" s="54">
        <f t="shared" si="48"/>
        <v>5</v>
      </c>
      <c r="BH35" s="54">
        <f t="shared" si="48"/>
        <v>5</v>
      </c>
      <c r="BI35" s="54">
        <f t="shared" si="49"/>
        <v>5</v>
      </c>
      <c r="BJ35" s="54">
        <f t="shared" si="49"/>
        <v>5</v>
      </c>
      <c r="BK35" s="54">
        <f t="shared" si="50"/>
        <v>5</v>
      </c>
      <c r="BL35" s="54">
        <f t="shared" si="51"/>
        <v>5</v>
      </c>
      <c r="BM35" s="54">
        <f t="shared" si="51"/>
        <v>5</v>
      </c>
      <c r="BN35" s="54">
        <f t="shared" si="51"/>
        <v>5</v>
      </c>
      <c r="BO35" s="54">
        <f t="shared" si="51"/>
        <v>5</v>
      </c>
      <c r="BP35" s="54">
        <f t="shared" si="52"/>
        <v>5</v>
      </c>
      <c r="BQ35" s="54">
        <f t="shared" si="53"/>
        <v>5</v>
      </c>
      <c r="BR35" s="54">
        <f t="shared" si="53"/>
        <v>5</v>
      </c>
      <c r="BS35" s="54">
        <f t="shared" si="53"/>
        <v>5</v>
      </c>
      <c r="BT35" s="54">
        <f t="shared" si="53"/>
        <v>5</v>
      </c>
      <c r="BU35" s="54">
        <f t="shared" si="54"/>
        <v>5</v>
      </c>
      <c r="BV35" s="54">
        <f t="shared" si="55"/>
        <v>5</v>
      </c>
      <c r="BW35" s="54">
        <f t="shared" si="56"/>
        <v>5</v>
      </c>
      <c r="BX35" s="54">
        <f t="shared" si="56"/>
        <v>5</v>
      </c>
      <c r="BY35" s="54">
        <f t="shared" si="57"/>
        <v>5</v>
      </c>
      <c r="BZ35" s="54">
        <f t="shared" si="57"/>
        <v>5</v>
      </c>
      <c r="CA35" s="54">
        <f t="shared" si="57"/>
        <v>5</v>
      </c>
      <c r="CB35" s="54">
        <f t="shared" si="57"/>
        <v>5</v>
      </c>
      <c r="CC35" s="54">
        <f t="shared" si="58"/>
        <v>5</v>
      </c>
      <c r="CD35" s="54">
        <f t="shared" si="58"/>
        <v>5</v>
      </c>
      <c r="CE35" s="54">
        <f t="shared" si="59"/>
        <v>5</v>
      </c>
      <c r="CF35" s="54">
        <f t="shared" si="60"/>
        <v>5</v>
      </c>
      <c r="CG35" s="54">
        <f t="shared" si="61"/>
        <v>5</v>
      </c>
      <c r="CH35" s="54">
        <f t="shared" si="62"/>
        <v>5</v>
      </c>
      <c r="CI35" s="54">
        <f t="shared" si="62"/>
        <v>5</v>
      </c>
      <c r="CJ35" s="54">
        <f t="shared" si="62"/>
        <v>5</v>
      </c>
      <c r="CK35" s="54">
        <f t="shared" si="62"/>
        <v>5</v>
      </c>
      <c r="CL35" s="54">
        <f t="shared" si="62"/>
        <v>5</v>
      </c>
      <c r="CM35" s="54">
        <f t="shared" si="62"/>
        <v>5</v>
      </c>
      <c r="CN35" s="54">
        <f t="shared" si="62"/>
        <v>5</v>
      </c>
      <c r="CO35" s="54">
        <f t="shared" si="62"/>
        <v>5</v>
      </c>
      <c r="CP35" s="54">
        <f t="shared" si="62"/>
        <v>5</v>
      </c>
      <c r="CQ35" s="54">
        <f t="shared" si="62"/>
        <v>5</v>
      </c>
      <c r="CR35" s="54">
        <f t="shared" si="63"/>
        <v>5</v>
      </c>
      <c r="CS35" s="54">
        <f t="shared" si="63"/>
        <v>5</v>
      </c>
      <c r="CT35" s="54">
        <f t="shared" si="64"/>
        <v>5</v>
      </c>
      <c r="CU35" s="54">
        <f t="shared" si="64"/>
        <v>5</v>
      </c>
      <c r="CV35" s="54">
        <f t="shared" si="65"/>
        <v>5</v>
      </c>
      <c r="CW35" s="54">
        <f t="shared" si="65"/>
        <v>5</v>
      </c>
      <c r="CX35" s="54">
        <f t="shared" si="66"/>
        <v>5</v>
      </c>
      <c r="CY35" s="54">
        <f t="shared" si="66"/>
        <v>5</v>
      </c>
      <c r="CZ35" s="54">
        <f t="shared" si="66"/>
        <v>5</v>
      </c>
      <c r="DA35" s="54">
        <f t="shared" si="66"/>
        <v>5</v>
      </c>
      <c r="DB35" s="54">
        <f t="shared" si="66"/>
        <v>5</v>
      </c>
      <c r="DC35" s="54">
        <f t="shared" si="67"/>
        <v>5</v>
      </c>
      <c r="DD35" s="54">
        <f t="shared" si="67"/>
        <v>5</v>
      </c>
      <c r="DE35" s="54">
        <f t="shared" si="68"/>
        <v>5</v>
      </c>
      <c r="DF35" s="54">
        <f t="shared" si="73"/>
        <v>5</v>
      </c>
      <c r="DG35" s="54">
        <f t="shared" si="74"/>
        <v>5</v>
      </c>
      <c r="DH35" s="54">
        <f t="shared" si="74"/>
        <v>5</v>
      </c>
      <c r="DI35" s="54">
        <f t="shared" si="74"/>
        <v>5</v>
      </c>
      <c r="DJ35" s="54">
        <f t="shared" si="74"/>
        <v>5</v>
      </c>
      <c r="DK35" s="54">
        <f t="shared" si="74"/>
        <v>5</v>
      </c>
      <c r="DL35" s="54">
        <f t="shared" si="74"/>
        <v>5</v>
      </c>
      <c r="DM35" s="54">
        <f t="shared" si="74"/>
        <v>5</v>
      </c>
      <c r="DN35" s="54">
        <f t="shared" si="74"/>
        <v>5</v>
      </c>
      <c r="DO35" s="54">
        <f t="shared" si="75"/>
        <v>5</v>
      </c>
      <c r="DP35" s="54">
        <f t="shared" si="32"/>
        <v>5</v>
      </c>
      <c r="DQ35" s="54">
        <f t="shared" si="32"/>
        <v>5</v>
      </c>
      <c r="DR35" s="54">
        <f t="shared" si="32"/>
        <v>5</v>
      </c>
      <c r="DS35" s="54">
        <f t="shared" si="32"/>
        <v>5</v>
      </c>
      <c r="DT35" s="54">
        <f t="shared" si="32"/>
        <v>5</v>
      </c>
      <c r="DU35" s="54">
        <f t="shared" si="32"/>
        <v>5</v>
      </c>
      <c r="DV35" s="54">
        <f t="shared" si="32"/>
        <v>5</v>
      </c>
      <c r="DW35" s="54">
        <f t="shared" si="32"/>
        <v>5</v>
      </c>
    </row>
    <row r="36" spans="1:127" ht="21" x14ac:dyDescent="0.2">
      <c r="A36" s="16">
        <f>入力シート_テトラクロロエチレン!Q13</f>
        <v>100</v>
      </c>
      <c r="B36" s="23" t="s">
        <v>72</v>
      </c>
      <c r="C36" s="494" t="s">
        <v>73</v>
      </c>
      <c r="D36" s="495"/>
      <c r="E36" s="492"/>
      <c r="F36" s="1" t="s">
        <v>60</v>
      </c>
      <c r="G36" s="25">
        <f>IF(A36="",10,A36)</f>
        <v>100</v>
      </c>
      <c r="H36" s="26"/>
      <c r="J36" s="51">
        <f t="shared" si="72"/>
        <v>100</v>
      </c>
      <c r="K36" s="54">
        <f t="shared" si="69"/>
        <v>100</v>
      </c>
      <c r="L36" s="54">
        <f t="shared" si="40"/>
        <v>100</v>
      </c>
      <c r="M36" s="54">
        <f t="shared" si="40"/>
        <v>100</v>
      </c>
      <c r="N36" s="54">
        <f t="shared" si="40"/>
        <v>100</v>
      </c>
      <c r="O36" s="54">
        <f t="shared" si="41"/>
        <v>100</v>
      </c>
      <c r="P36" s="54">
        <f t="shared" si="41"/>
        <v>100</v>
      </c>
      <c r="Q36" s="54">
        <f t="shared" si="41"/>
        <v>100</v>
      </c>
      <c r="R36" s="54">
        <f t="shared" si="42"/>
        <v>100</v>
      </c>
      <c r="S36" s="54">
        <f t="shared" si="42"/>
        <v>100</v>
      </c>
      <c r="T36" s="54">
        <f t="shared" si="42"/>
        <v>100</v>
      </c>
      <c r="U36" s="51">
        <f t="shared" si="70"/>
        <v>100</v>
      </c>
      <c r="V36" s="54">
        <f t="shared" si="71"/>
        <v>100</v>
      </c>
      <c r="W36" s="54">
        <f t="shared" si="71"/>
        <v>100</v>
      </c>
      <c r="X36" s="54">
        <f t="shared" si="71"/>
        <v>100</v>
      </c>
      <c r="Y36" s="54">
        <f t="shared" si="71"/>
        <v>100</v>
      </c>
      <c r="Z36" s="54">
        <f t="shared" si="71"/>
        <v>100</v>
      </c>
      <c r="AA36" s="54">
        <f t="shared" si="71"/>
        <v>100</v>
      </c>
      <c r="AB36" s="54">
        <f t="shared" si="71"/>
        <v>100</v>
      </c>
      <c r="AC36" s="54">
        <f t="shared" si="71"/>
        <v>100</v>
      </c>
      <c r="AD36" s="54">
        <f t="shared" si="71"/>
        <v>100</v>
      </c>
      <c r="AE36" s="54">
        <f t="shared" si="71"/>
        <v>100</v>
      </c>
      <c r="AF36" s="54">
        <f t="shared" si="71"/>
        <v>100</v>
      </c>
      <c r="AG36" s="54">
        <f t="shared" si="71"/>
        <v>100</v>
      </c>
      <c r="AH36" s="54">
        <f t="shared" si="44"/>
        <v>100</v>
      </c>
      <c r="AI36" s="54">
        <f t="shared" si="44"/>
        <v>100</v>
      </c>
      <c r="AJ36" s="54">
        <f t="shared" si="44"/>
        <v>100</v>
      </c>
      <c r="AK36" s="54">
        <f t="shared" si="45"/>
        <v>100</v>
      </c>
      <c r="AL36" s="54">
        <f t="shared" si="45"/>
        <v>100</v>
      </c>
      <c r="AM36" s="54">
        <f t="shared" si="45"/>
        <v>100</v>
      </c>
      <c r="AN36" s="54">
        <f t="shared" si="46"/>
        <v>100</v>
      </c>
      <c r="AO36" s="54">
        <f t="shared" si="46"/>
        <v>100</v>
      </c>
      <c r="AP36" s="54">
        <f t="shared" si="46"/>
        <v>100</v>
      </c>
      <c r="AQ36" s="54">
        <f t="shared" si="46"/>
        <v>100</v>
      </c>
      <c r="AR36" s="54">
        <f t="shared" si="46"/>
        <v>100</v>
      </c>
      <c r="AS36" s="54">
        <f t="shared" si="46"/>
        <v>100</v>
      </c>
      <c r="AT36" s="54">
        <f t="shared" si="46"/>
        <v>100</v>
      </c>
      <c r="AU36" s="54">
        <f t="shared" si="46"/>
        <v>100</v>
      </c>
      <c r="AV36" s="54">
        <f t="shared" si="46"/>
        <v>100</v>
      </c>
      <c r="AW36" s="54">
        <f t="shared" si="46"/>
        <v>100</v>
      </c>
      <c r="AX36" s="54">
        <f t="shared" si="46"/>
        <v>100</v>
      </c>
      <c r="AY36" s="54">
        <f t="shared" si="46"/>
        <v>100</v>
      </c>
      <c r="AZ36" s="54">
        <f t="shared" si="46"/>
        <v>100</v>
      </c>
      <c r="BA36" s="54">
        <f t="shared" si="46"/>
        <v>100</v>
      </c>
      <c r="BB36" s="54">
        <f t="shared" si="46"/>
        <v>100</v>
      </c>
      <c r="BC36" s="54">
        <f t="shared" si="46"/>
        <v>100</v>
      </c>
      <c r="BD36" s="54">
        <f t="shared" si="47"/>
        <v>100</v>
      </c>
      <c r="BE36" s="54">
        <f t="shared" si="47"/>
        <v>100</v>
      </c>
      <c r="BF36" s="54">
        <f t="shared" si="47"/>
        <v>100</v>
      </c>
      <c r="BG36" s="54">
        <f t="shared" si="48"/>
        <v>100</v>
      </c>
      <c r="BH36" s="54">
        <f t="shared" si="48"/>
        <v>100</v>
      </c>
      <c r="BI36" s="54">
        <f t="shared" si="49"/>
        <v>100</v>
      </c>
      <c r="BJ36" s="54">
        <f t="shared" si="49"/>
        <v>100</v>
      </c>
      <c r="BK36" s="54">
        <f t="shared" si="50"/>
        <v>100</v>
      </c>
      <c r="BL36" s="54">
        <f t="shared" si="51"/>
        <v>100</v>
      </c>
      <c r="BM36" s="54">
        <f t="shared" si="51"/>
        <v>100</v>
      </c>
      <c r="BN36" s="54">
        <f t="shared" si="51"/>
        <v>100</v>
      </c>
      <c r="BO36" s="54">
        <f t="shared" si="51"/>
        <v>100</v>
      </c>
      <c r="BP36" s="54">
        <f t="shared" si="52"/>
        <v>100</v>
      </c>
      <c r="BQ36" s="54">
        <f t="shared" si="53"/>
        <v>100</v>
      </c>
      <c r="BR36" s="54">
        <f t="shared" si="53"/>
        <v>100</v>
      </c>
      <c r="BS36" s="54">
        <f t="shared" si="53"/>
        <v>100</v>
      </c>
      <c r="BT36" s="54">
        <f t="shared" si="53"/>
        <v>100</v>
      </c>
      <c r="BU36" s="54">
        <f t="shared" si="54"/>
        <v>100</v>
      </c>
      <c r="BV36" s="54">
        <f t="shared" si="55"/>
        <v>100</v>
      </c>
      <c r="BW36" s="54">
        <f t="shared" si="56"/>
        <v>100</v>
      </c>
      <c r="BX36" s="54">
        <f t="shared" si="56"/>
        <v>100</v>
      </c>
      <c r="BY36" s="54">
        <f t="shared" si="57"/>
        <v>100</v>
      </c>
      <c r="BZ36" s="54">
        <f t="shared" si="57"/>
        <v>100</v>
      </c>
      <c r="CA36" s="54">
        <f t="shared" si="57"/>
        <v>100</v>
      </c>
      <c r="CB36" s="54">
        <f t="shared" si="57"/>
        <v>100</v>
      </c>
      <c r="CC36" s="54">
        <f t="shared" si="58"/>
        <v>100</v>
      </c>
      <c r="CD36" s="54">
        <f t="shared" si="58"/>
        <v>100</v>
      </c>
      <c r="CE36" s="54">
        <f t="shared" si="59"/>
        <v>100</v>
      </c>
      <c r="CF36" s="54">
        <f t="shared" si="60"/>
        <v>100</v>
      </c>
      <c r="CG36" s="54">
        <f t="shared" si="61"/>
        <v>100</v>
      </c>
      <c r="CH36" s="54">
        <f t="shared" si="62"/>
        <v>100</v>
      </c>
      <c r="CI36" s="54">
        <f t="shared" si="62"/>
        <v>100</v>
      </c>
      <c r="CJ36" s="54">
        <f t="shared" si="62"/>
        <v>100</v>
      </c>
      <c r="CK36" s="54">
        <f t="shared" si="62"/>
        <v>100</v>
      </c>
      <c r="CL36" s="54">
        <f t="shared" si="62"/>
        <v>100</v>
      </c>
      <c r="CM36" s="54">
        <f t="shared" si="62"/>
        <v>100</v>
      </c>
      <c r="CN36" s="54">
        <f t="shared" si="62"/>
        <v>100</v>
      </c>
      <c r="CO36" s="54">
        <f t="shared" si="62"/>
        <v>100</v>
      </c>
      <c r="CP36" s="54">
        <f t="shared" si="62"/>
        <v>100</v>
      </c>
      <c r="CQ36" s="54">
        <f t="shared" si="62"/>
        <v>100</v>
      </c>
      <c r="CR36" s="54">
        <f t="shared" si="63"/>
        <v>100</v>
      </c>
      <c r="CS36" s="54">
        <f t="shared" si="63"/>
        <v>100</v>
      </c>
      <c r="CT36" s="54">
        <f t="shared" si="64"/>
        <v>100</v>
      </c>
      <c r="CU36" s="54">
        <f t="shared" si="64"/>
        <v>100</v>
      </c>
      <c r="CV36" s="54">
        <f t="shared" si="65"/>
        <v>100</v>
      </c>
      <c r="CW36" s="54">
        <f t="shared" si="65"/>
        <v>100</v>
      </c>
      <c r="CX36" s="54">
        <f t="shared" si="66"/>
        <v>100</v>
      </c>
      <c r="CY36" s="54">
        <f t="shared" si="66"/>
        <v>100</v>
      </c>
      <c r="CZ36" s="54">
        <f t="shared" si="66"/>
        <v>100</v>
      </c>
      <c r="DA36" s="54">
        <f t="shared" si="66"/>
        <v>100</v>
      </c>
      <c r="DB36" s="54">
        <f t="shared" si="66"/>
        <v>100</v>
      </c>
      <c r="DC36" s="54">
        <f t="shared" si="67"/>
        <v>100</v>
      </c>
      <c r="DD36" s="54">
        <f t="shared" si="67"/>
        <v>100</v>
      </c>
      <c r="DE36" s="54">
        <f t="shared" si="68"/>
        <v>100</v>
      </c>
      <c r="DF36" s="54">
        <f t="shared" si="73"/>
        <v>100</v>
      </c>
      <c r="DG36" s="54">
        <f t="shared" si="74"/>
        <v>100</v>
      </c>
      <c r="DH36" s="54">
        <f t="shared" si="74"/>
        <v>100</v>
      </c>
      <c r="DI36" s="54">
        <f t="shared" si="74"/>
        <v>100</v>
      </c>
      <c r="DJ36" s="54">
        <f t="shared" si="74"/>
        <v>100</v>
      </c>
      <c r="DK36" s="54">
        <f t="shared" si="74"/>
        <v>100</v>
      </c>
      <c r="DL36" s="54">
        <f t="shared" si="74"/>
        <v>100</v>
      </c>
      <c r="DM36" s="54">
        <f t="shared" si="74"/>
        <v>100</v>
      </c>
      <c r="DN36" s="54">
        <f t="shared" si="74"/>
        <v>100</v>
      </c>
      <c r="DO36" s="54">
        <f t="shared" si="75"/>
        <v>100</v>
      </c>
      <c r="DP36" s="54">
        <f t="shared" si="32"/>
        <v>100</v>
      </c>
      <c r="DQ36" s="54">
        <f t="shared" si="32"/>
        <v>100</v>
      </c>
      <c r="DR36" s="54">
        <f t="shared" si="32"/>
        <v>100</v>
      </c>
      <c r="DS36" s="54">
        <f t="shared" si="32"/>
        <v>100</v>
      </c>
      <c r="DT36" s="54">
        <f t="shared" si="32"/>
        <v>100</v>
      </c>
      <c r="DU36" s="54">
        <f t="shared" si="32"/>
        <v>100</v>
      </c>
      <c r="DV36" s="54">
        <f t="shared" si="32"/>
        <v>100</v>
      </c>
      <c r="DW36" s="54">
        <f t="shared" si="32"/>
        <v>100</v>
      </c>
    </row>
    <row r="37" spans="1:127" ht="20.5" x14ac:dyDescent="0.2">
      <c r="A37" s="16">
        <f>入力シート_テトラクロロエチレン!Q14</f>
        <v>10</v>
      </c>
      <c r="B37" s="23" t="s">
        <v>74</v>
      </c>
      <c r="C37" s="494" t="s">
        <v>75</v>
      </c>
      <c r="D37" s="495"/>
      <c r="E37" s="492"/>
      <c r="F37" s="1" t="s">
        <v>60</v>
      </c>
      <c r="G37" s="25">
        <f>IF(A37="",1,A37)</f>
        <v>10</v>
      </c>
      <c r="J37" s="51">
        <f t="shared" si="72"/>
        <v>10</v>
      </c>
      <c r="K37" s="54">
        <f t="shared" si="69"/>
        <v>10</v>
      </c>
      <c r="L37" s="54">
        <f t="shared" si="40"/>
        <v>10</v>
      </c>
      <c r="M37" s="54">
        <f t="shared" si="40"/>
        <v>10</v>
      </c>
      <c r="N37" s="54">
        <f t="shared" si="40"/>
        <v>10</v>
      </c>
      <c r="O37" s="54">
        <f t="shared" si="41"/>
        <v>10</v>
      </c>
      <c r="P37" s="54">
        <f t="shared" si="41"/>
        <v>10</v>
      </c>
      <c r="Q37" s="54">
        <f t="shared" si="41"/>
        <v>10</v>
      </c>
      <c r="R37" s="54">
        <f t="shared" si="42"/>
        <v>10</v>
      </c>
      <c r="S37" s="54">
        <f t="shared" si="42"/>
        <v>10</v>
      </c>
      <c r="T37" s="54">
        <f t="shared" si="42"/>
        <v>10</v>
      </c>
      <c r="U37" s="51">
        <f t="shared" si="70"/>
        <v>10</v>
      </c>
      <c r="V37" s="54">
        <f t="shared" si="71"/>
        <v>10</v>
      </c>
      <c r="W37" s="54">
        <f t="shared" si="71"/>
        <v>10</v>
      </c>
      <c r="X37" s="54">
        <f t="shared" si="71"/>
        <v>10</v>
      </c>
      <c r="Y37" s="54">
        <f t="shared" si="71"/>
        <v>10</v>
      </c>
      <c r="Z37" s="54">
        <f t="shared" si="71"/>
        <v>10</v>
      </c>
      <c r="AA37" s="54">
        <f t="shared" si="71"/>
        <v>10</v>
      </c>
      <c r="AB37" s="54">
        <f t="shared" si="71"/>
        <v>10</v>
      </c>
      <c r="AC37" s="54">
        <f t="shared" si="71"/>
        <v>10</v>
      </c>
      <c r="AD37" s="54">
        <f t="shared" si="71"/>
        <v>10</v>
      </c>
      <c r="AE37" s="54">
        <f t="shared" si="71"/>
        <v>10</v>
      </c>
      <c r="AF37" s="54">
        <f t="shared" si="71"/>
        <v>10</v>
      </c>
      <c r="AG37" s="54">
        <f t="shared" si="71"/>
        <v>10</v>
      </c>
      <c r="AH37" s="54">
        <f t="shared" si="44"/>
        <v>10</v>
      </c>
      <c r="AI37" s="54">
        <f t="shared" si="44"/>
        <v>10</v>
      </c>
      <c r="AJ37" s="54">
        <f t="shared" si="44"/>
        <v>10</v>
      </c>
      <c r="AK37" s="54">
        <f t="shared" si="45"/>
        <v>10</v>
      </c>
      <c r="AL37" s="54">
        <f t="shared" si="45"/>
        <v>10</v>
      </c>
      <c r="AM37" s="54">
        <f t="shared" si="45"/>
        <v>10</v>
      </c>
      <c r="AN37" s="54">
        <f t="shared" si="46"/>
        <v>10</v>
      </c>
      <c r="AO37" s="54">
        <f t="shared" si="46"/>
        <v>10</v>
      </c>
      <c r="AP37" s="54">
        <f t="shared" si="46"/>
        <v>10</v>
      </c>
      <c r="AQ37" s="54">
        <f t="shared" si="46"/>
        <v>10</v>
      </c>
      <c r="AR37" s="54">
        <f t="shared" si="46"/>
        <v>10</v>
      </c>
      <c r="AS37" s="54">
        <f t="shared" si="46"/>
        <v>10</v>
      </c>
      <c r="AT37" s="54">
        <f t="shared" si="46"/>
        <v>10</v>
      </c>
      <c r="AU37" s="54">
        <f t="shared" si="46"/>
        <v>10</v>
      </c>
      <c r="AV37" s="54">
        <f t="shared" si="46"/>
        <v>10</v>
      </c>
      <c r="AW37" s="54">
        <f t="shared" si="46"/>
        <v>10</v>
      </c>
      <c r="AX37" s="54">
        <f t="shared" si="46"/>
        <v>10</v>
      </c>
      <c r="AY37" s="54">
        <f t="shared" si="46"/>
        <v>10</v>
      </c>
      <c r="AZ37" s="54">
        <f t="shared" si="46"/>
        <v>10</v>
      </c>
      <c r="BA37" s="54">
        <f t="shared" si="46"/>
        <v>10</v>
      </c>
      <c r="BB37" s="54">
        <f t="shared" si="46"/>
        <v>10</v>
      </c>
      <c r="BC37" s="54">
        <f t="shared" si="46"/>
        <v>10</v>
      </c>
      <c r="BD37" s="54">
        <f t="shared" si="47"/>
        <v>10</v>
      </c>
      <c r="BE37" s="54">
        <f t="shared" si="47"/>
        <v>10</v>
      </c>
      <c r="BF37" s="54">
        <f t="shared" si="47"/>
        <v>10</v>
      </c>
      <c r="BG37" s="54">
        <f t="shared" si="48"/>
        <v>10</v>
      </c>
      <c r="BH37" s="54">
        <f t="shared" si="48"/>
        <v>10</v>
      </c>
      <c r="BI37" s="54">
        <f t="shared" si="49"/>
        <v>10</v>
      </c>
      <c r="BJ37" s="54">
        <f t="shared" si="49"/>
        <v>10</v>
      </c>
      <c r="BK37" s="54">
        <f t="shared" si="50"/>
        <v>10</v>
      </c>
      <c r="BL37" s="54">
        <f t="shared" si="51"/>
        <v>10</v>
      </c>
      <c r="BM37" s="54">
        <f t="shared" si="51"/>
        <v>10</v>
      </c>
      <c r="BN37" s="54">
        <f t="shared" si="51"/>
        <v>10</v>
      </c>
      <c r="BO37" s="54">
        <f t="shared" si="51"/>
        <v>10</v>
      </c>
      <c r="BP37" s="54">
        <f t="shared" si="52"/>
        <v>10</v>
      </c>
      <c r="BQ37" s="54">
        <f t="shared" si="53"/>
        <v>10</v>
      </c>
      <c r="BR37" s="54">
        <f t="shared" si="53"/>
        <v>10</v>
      </c>
      <c r="BS37" s="54">
        <f t="shared" si="53"/>
        <v>10</v>
      </c>
      <c r="BT37" s="54">
        <f t="shared" si="53"/>
        <v>10</v>
      </c>
      <c r="BU37" s="54">
        <f t="shared" si="54"/>
        <v>10</v>
      </c>
      <c r="BV37" s="54">
        <f t="shared" si="55"/>
        <v>10</v>
      </c>
      <c r="BW37" s="54">
        <f t="shared" si="56"/>
        <v>10</v>
      </c>
      <c r="BX37" s="54">
        <f t="shared" si="56"/>
        <v>10</v>
      </c>
      <c r="BY37" s="54">
        <f t="shared" si="57"/>
        <v>10</v>
      </c>
      <c r="BZ37" s="54">
        <f t="shared" si="57"/>
        <v>10</v>
      </c>
      <c r="CA37" s="54">
        <f t="shared" si="57"/>
        <v>10</v>
      </c>
      <c r="CB37" s="54">
        <f t="shared" si="57"/>
        <v>10</v>
      </c>
      <c r="CC37" s="54">
        <f t="shared" si="58"/>
        <v>10</v>
      </c>
      <c r="CD37" s="54">
        <f t="shared" si="58"/>
        <v>10</v>
      </c>
      <c r="CE37" s="54">
        <f t="shared" si="59"/>
        <v>10</v>
      </c>
      <c r="CF37" s="54">
        <f t="shared" si="60"/>
        <v>10</v>
      </c>
      <c r="CG37" s="54">
        <f t="shared" si="61"/>
        <v>10</v>
      </c>
      <c r="CH37" s="54">
        <f t="shared" si="62"/>
        <v>10</v>
      </c>
      <c r="CI37" s="54">
        <f t="shared" si="62"/>
        <v>10</v>
      </c>
      <c r="CJ37" s="54">
        <f t="shared" si="62"/>
        <v>10</v>
      </c>
      <c r="CK37" s="54">
        <f t="shared" si="62"/>
        <v>10</v>
      </c>
      <c r="CL37" s="54">
        <f t="shared" si="62"/>
        <v>10</v>
      </c>
      <c r="CM37" s="54">
        <f t="shared" si="62"/>
        <v>10</v>
      </c>
      <c r="CN37" s="54">
        <f t="shared" si="62"/>
        <v>10</v>
      </c>
      <c r="CO37" s="54">
        <f t="shared" si="62"/>
        <v>10</v>
      </c>
      <c r="CP37" s="54">
        <f t="shared" si="62"/>
        <v>10</v>
      </c>
      <c r="CQ37" s="54">
        <f t="shared" si="62"/>
        <v>10</v>
      </c>
      <c r="CR37" s="54">
        <f t="shared" si="63"/>
        <v>10</v>
      </c>
      <c r="CS37" s="54">
        <f t="shared" si="63"/>
        <v>10</v>
      </c>
      <c r="CT37" s="54">
        <f t="shared" si="64"/>
        <v>10</v>
      </c>
      <c r="CU37" s="54">
        <f t="shared" si="64"/>
        <v>10</v>
      </c>
      <c r="CV37" s="54">
        <f t="shared" si="65"/>
        <v>10</v>
      </c>
      <c r="CW37" s="54">
        <f t="shared" si="65"/>
        <v>10</v>
      </c>
      <c r="CX37" s="54">
        <f t="shared" si="66"/>
        <v>10</v>
      </c>
      <c r="CY37" s="54">
        <f t="shared" si="66"/>
        <v>10</v>
      </c>
      <c r="CZ37" s="54">
        <f t="shared" si="66"/>
        <v>10</v>
      </c>
      <c r="DA37" s="54">
        <f t="shared" si="66"/>
        <v>10</v>
      </c>
      <c r="DB37" s="54">
        <f t="shared" si="66"/>
        <v>10</v>
      </c>
      <c r="DC37" s="54">
        <f t="shared" si="67"/>
        <v>10</v>
      </c>
      <c r="DD37" s="54">
        <f t="shared" si="67"/>
        <v>10</v>
      </c>
      <c r="DE37" s="54">
        <f t="shared" si="68"/>
        <v>10</v>
      </c>
      <c r="DF37" s="54">
        <f t="shared" si="73"/>
        <v>10</v>
      </c>
      <c r="DG37" s="54">
        <f t="shared" si="74"/>
        <v>10</v>
      </c>
      <c r="DH37" s="54">
        <f t="shared" si="74"/>
        <v>10</v>
      </c>
      <c r="DI37" s="54">
        <f t="shared" si="74"/>
        <v>10</v>
      </c>
      <c r="DJ37" s="54">
        <f t="shared" si="74"/>
        <v>10</v>
      </c>
      <c r="DK37" s="54">
        <f t="shared" si="74"/>
        <v>10</v>
      </c>
      <c r="DL37" s="54">
        <f t="shared" si="74"/>
        <v>10</v>
      </c>
      <c r="DM37" s="54">
        <f t="shared" si="74"/>
        <v>10</v>
      </c>
      <c r="DN37" s="54">
        <f t="shared" si="74"/>
        <v>10</v>
      </c>
      <c r="DO37" s="54">
        <f t="shared" si="75"/>
        <v>10</v>
      </c>
      <c r="DP37" s="54">
        <f t="shared" si="32"/>
        <v>10</v>
      </c>
      <c r="DQ37" s="54">
        <f t="shared" si="32"/>
        <v>10</v>
      </c>
      <c r="DR37" s="54">
        <f t="shared" si="32"/>
        <v>10</v>
      </c>
      <c r="DS37" s="54">
        <f t="shared" si="32"/>
        <v>10</v>
      </c>
      <c r="DT37" s="54">
        <f t="shared" si="32"/>
        <v>10</v>
      </c>
      <c r="DU37" s="54">
        <f t="shared" si="32"/>
        <v>10</v>
      </c>
      <c r="DV37" s="54">
        <f t="shared" si="32"/>
        <v>10</v>
      </c>
      <c r="DW37" s="54">
        <f t="shared" si="32"/>
        <v>10</v>
      </c>
    </row>
    <row r="38" spans="1:127" ht="21" x14ac:dyDescent="0.2">
      <c r="A38" s="16">
        <f>+G37</f>
        <v>10</v>
      </c>
      <c r="B38" s="23" t="s">
        <v>76</v>
      </c>
      <c r="C38" s="494" t="s">
        <v>77</v>
      </c>
      <c r="D38" s="495"/>
      <c r="E38" s="492"/>
      <c r="F38" s="1" t="s">
        <v>60</v>
      </c>
      <c r="G38" s="25">
        <f>IF(A38="",1,A38)</f>
        <v>10</v>
      </c>
      <c r="J38" s="51">
        <f t="shared" si="72"/>
        <v>10</v>
      </c>
      <c r="K38" s="54">
        <f t="shared" si="69"/>
        <v>10</v>
      </c>
      <c r="L38" s="54">
        <f t="shared" si="40"/>
        <v>10</v>
      </c>
      <c r="M38" s="54">
        <f t="shared" si="40"/>
        <v>10</v>
      </c>
      <c r="N38" s="54">
        <f t="shared" si="40"/>
        <v>10</v>
      </c>
      <c r="O38" s="54">
        <f t="shared" si="41"/>
        <v>10</v>
      </c>
      <c r="P38" s="54">
        <f t="shared" si="41"/>
        <v>10</v>
      </c>
      <c r="Q38" s="54">
        <f t="shared" si="41"/>
        <v>10</v>
      </c>
      <c r="R38" s="54">
        <f t="shared" si="42"/>
        <v>10</v>
      </c>
      <c r="S38" s="54">
        <f t="shared" si="42"/>
        <v>10</v>
      </c>
      <c r="T38" s="54">
        <f t="shared" si="42"/>
        <v>10</v>
      </c>
      <c r="U38" s="51">
        <f t="shared" si="70"/>
        <v>10</v>
      </c>
      <c r="V38" s="54">
        <f t="shared" si="71"/>
        <v>10</v>
      </c>
      <c r="W38" s="54">
        <f t="shared" si="71"/>
        <v>10</v>
      </c>
      <c r="X38" s="54">
        <f t="shared" si="71"/>
        <v>10</v>
      </c>
      <c r="Y38" s="54">
        <f t="shared" si="71"/>
        <v>10</v>
      </c>
      <c r="Z38" s="54">
        <f t="shared" si="71"/>
        <v>10</v>
      </c>
      <c r="AA38" s="54">
        <f t="shared" si="71"/>
        <v>10</v>
      </c>
      <c r="AB38" s="54">
        <f t="shared" si="71"/>
        <v>10</v>
      </c>
      <c r="AC38" s="54">
        <f t="shared" si="71"/>
        <v>10</v>
      </c>
      <c r="AD38" s="54">
        <f t="shared" si="71"/>
        <v>10</v>
      </c>
      <c r="AE38" s="54">
        <f t="shared" si="71"/>
        <v>10</v>
      </c>
      <c r="AF38" s="54">
        <f t="shared" si="71"/>
        <v>10</v>
      </c>
      <c r="AG38" s="54">
        <f t="shared" si="71"/>
        <v>10</v>
      </c>
      <c r="AH38" s="54">
        <f t="shared" si="44"/>
        <v>10</v>
      </c>
      <c r="AI38" s="54">
        <f t="shared" si="44"/>
        <v>10</v>
      </c>
      <c r="AJ38" s="54">
        <f t="shared" si="44"/>
        <v>10</v>
      </c>
      <c r="AK38" s="54">
        <f t="shared" si="45"/>
        <v>10</v>
      </c>
      <c r="AL38" s="54">
        <f t="shared" si="45"/>
        <v>10</v>
      </c>
      <c r="AM38" s="54">
        <f t="shared" si="45"/>
        <v>10</v>
      </c>
      <c r="AN38" s="54">
        <f t="shared" si="46"/>
        <v>10</v>
      </c>
      <c r="AO38" s="54">
        <f t="shared" si="46"/>
        <v>10</v>
      </c>
      <c r="AP38" s="54">
        <f t="shared" si="46"/>
        <v>10</v>
      </c>
      <c r="AQ38" s="54">
        <f t="shared" si="46"/>
        <v>10</v>
      </c>
      <c r="AR38" s="54">
        <f t="shared" si="46"/>
        <v>10</v>
      </c>
      <c r="AS38" s="54">
        <f t="shared" si="46"/>
        <v>10</v>
      </c>
      <c r="AT38" s="54">
        <f t="shared" si="46"/>
        <v>10</v>
      </c>
      <c r="AU38" s="54">
        <f t="shared" si="46"/>
        <v>10</v>
      </c>
      <c r="AV38" s="54">
        <f t="shared" si="46"/>
        <v>10</v>
      </c>
      <c r="AW38" s="54">
        <f t="shared" si="46"/>
        <v>10</v>
      </c>
      <c r="AX38" s="54">
        <f t="shared" si="46"/>
        <v>10</v>
      </c>
      <c r="AY38" s="54">
        <f t="shared" si="46"/>
        <v>10</v>
      </c>
      <c r="AZ38" s="54">
        <f t="shared" si="46"/>
        <v>10</v>
      </c>
      <c r="BA38" s="54">
        <f t="shared" si="46"/>
        <v>10</v>
      </c>
      <c r="BB38" s="54">
        <f t="shared" si="46"/>
        <v>10</v>
      </c>
      <c r="BC38" s="54">
        <f t="shared" si="46"/>
        <v>10</v>
      </c>
      <c r="BD38" s="54">
        <f t="shared" si="47"/>
        <v>10</v>
      </c>
      <c r="BE38" s="54">
        <f t="shared" si="47"/>
        <v>10</v>
      </c>
      <c r="BF38" s="54">
        <f t="shared" si="47"/>
        <v>10</v>
      </c>
      <c r="BG38" s="54">
        <f t="shared" si="48"/>
        <v>10</v>
      </c>
      <c r="BH38" s="54">
        <f t="shared" si="48"/>
        <v>10</v>
      </c>
      <c r="BI38" s="54">
        <f t="shared" si="49"/>
        <v>10</v>
      </c>
      <c r="BJ38" s="54">
        <f t="shared" si="49"/>
        <v>10</v>
      </c>
      <c r="BK38" s="54">
        <f t="shared" si="50"/>
        <v>10</v>
      </c>
      <c r="BL38" s="54">
        <f t="shared" si="51"/>
        <v>10</v>
      </c>
      <c r="BM38" s="54">
        <f t="shared" si="51"/>
        <v>10</v>
      </c>
      <c r="BN38" s="54">
        <f t="shared" si="51"/>
        <v>10</v>
      </c>
      <c r="BO38" s="54">
        <f t="shared" si="51"/>
        <v>10</v>
      </c>
      <c r="BP38" s="54">
        <f t="shared" si="52"/>
        <v>10</v>
      </c>
      <c r="BQ38" s="54">
        <f t="shared" si="53"/>
        <v>10</v>
      </c>
      <c r="BR38" s="54">
        <f t="shared" si="53"/>
        <v>10</v>
      </c>
      <c r="BS38" s="54">
        <f t="shared" si="53"/>
        <v>10</v>
      </c>
      <c r="BT38" s="54">
        <f t="shared" si="53"/>
        <v>10</v>
      </c>
      <c r="BU38" s="54">
        <f t="shared" si="54"/>
        <v>10</v>
      </c>
      <c r="BV38" s="54">
        <f t="shared" si="55"/>
        <v>10</v>
      </c>
      <c r="BW38" s="54">
        <f t="shared" si="56"/>
        <v>10</v>
      </c>
      <c r="BX38" s="54">
        <f t="shared" si="56"/>
        <v>10</v>
      </c>
      <c r="BY38" s="54">
        <f t="shared" si="57"/>
        <v>10</v>
      </c>
      <c r="BZ38" s="54">
        <f t="shared" si="57"/>
        <v>10</v>
      </c>
      <c r="CA38" s="54">
        <f t="shared" si="57"/>
        <v>10</v>
      </c>
      <c r="CB38" s="54">
        <f t="shared" si="57"/>
        <v>10</v>
      </c>
      <c r="CC38" s="54">
        <f t="shared" si="58"/>
        <v>10</v>
      </c>
      <c r="CD38" s="54">
        <f t="shared" si="58"/>
        <v>10</v>
      </c>
      <c r="CE38" s="54">
        <f t="shared" si="59"/>
        <v>10</v>
      </c>
      <c r="CF38" s="54">
        <f t="shared" si="60"/>
        <v>10</v>
      </c>
      <c r="CG38" s="54">
        <f t="shared" si="61"/>
        <v>10</v>
      </c>
      <c r="CH38" s="54">
        <f t="shared" si="62"/>
        <v>10</v>
      </c>
      <c r="CI38" s="54">
        <f t="shared" si="62"/>
        <v>10</v>
      </c>
      <c r="CJ38" s="54">
        <f t="shared" si="62"/>
        <v>10</v>
      </c>
      <c r="CK38" s="54">
        <f t="shared" si="62"/>
        <v>10</v>
      </c>
      <c r="CL38" s="54">
        <f t="shared" si="62"/>
        <v>10</v>
      </c>
      <c r="CM38" s="54">
        <f t="shared" si="62"/>
        <v>10</v>
      </c>
      <c r="CN38" s="54">
        <f t="shared" si="62"/>
        <v>10</v>
      </c>
      <c r="CO38" s="54">
        <f t="shared" si="62"/>
        <v>10</v>
      </c>
      <c r="CP38" s="54">
        <f t="shared" si="62"/>
        <v>10</v>
      </c>
      <c r="CQ38" s="54">
        <f t="shared" si="62"/>
        <v>10</v>
      </c>
      <c r="CR38" s="54">
        <f t="shared" si="63"/>
        <v>10</v>
      </c>
      <c r="CS38" s="54">
        <f t="shared" si="63"/>
        <v>10</v>
      </c>
      <c r="CT38" s="54">
        <f t="shared" si="64"/>
        <v>10</v>
      </c>
      <c r="CU38" s="54">
        <f t="shared" si="64"/>
        <v>10</v>
      </c>
      <c r="CV38" s="54">
        <f t="shared" si="65"/>
        <v>10</v>
      </c>
      <c r="CW38" s="54">
        <f t="shared" si="65"/>
        <v>10</v>
      </c>
      <c r="CX38" s="54">
        <f t="shared" si="66"/>
        <v>10</v>
      </c>
      <c r="CY38" s="54">
        <f t="shared" si="66"/>
        <v>10</v>
      </c>
      <c r="CZ38" s="54">
        <f t="shared" si="66"/>
        <v>10</v>
      </c>
      <c r="DA38" s="54">
        <f t="shared" si="66"/>
        <v>10</v>
      </c>
      <c r="DB38" s="54">
        <f t="shared" si="66"/>
        <v>10</v>
      </c>
      <c r="DC38" s="54">
        <f t="shared" si="67"/>
        <v>10</v>
      </c>
      <c r="DD38" s="54">
        <f t="shared" si="67"/>
        <v>10</v>
      </c>
      <c r="DE38" s="54">
        <f t="shared" si="68"/>
        <v>10</v>
      </c>
      <c r="DF38" s="54">
        <f t="shared" si="73"/>
        <v>10</v>
      </c>
      <c r="DG38" s="54">
        <f t="shared" si="74"/>
        <v>10</v>
      </c>
      <c r="DH38" s="54">
        <f t="shared" si="74"/>
        <v>10</v>
      </c>
      <c r="DI38" s="54">
        <f t="shared" si="74"/>
        <v>10</v>
      </c>
      <c r="DJ38" s="54">
        <f t="shared" si="74"/>
        <v>10</v>
      </c>
      <c r="DK38" s="54">
        <f t="shared" si="74"/>
        <v>10</v>
      </c>
      <c r="DL38" s="54">
        <f t="shared" si="74"/>
        <v>10</v>
      </c>
      <c r="DM38" s="54">
        <f t="shared" si="74"/>
        <v>10</v>
      </c>
      <c r="DN38" s="54">
        <f t="shared" si="74"/>
        <v>10</v>
      </c>
      <c r="DO38" s="54">
        <f t="shared" si="75"/>
        <v>10</v>
      </c>
      <c r="DP38" s="54">
        <f t="shared" si="32"/>
        <v>10</v>
      </c>
      <c r="DQ38" s="54">
        <f t="shared" si="32"/>
        <v>10</v>
      </c>
      <c r="DR38" s="54">
        <f t="shared" si="32"/>
        <v>10</v>
      </c>
      <c r="DS38" s="54">
        <f t="shared" si="32"/>
        <v>10</v>
      </c>
      <c r="DT38" s="54">
        <f t="shared" si="32"/>
        <v>10</v>
      </c>
      <c r="DU38" s="54">
        <f t="shared" si="32"/>
        <v>10</v>
      </c>
      <c r="DV38" s="54">
        <f t="shared" si="32"/>
        <v>10</v>
      </c>
      <c r="DW38" s="54">
        <f t="shared" si="32"/>
        <v>10</v>
      </c>
    </row>
    <row r="39" spans="1:127" ht="18" x14ac:dyDescent="0.2">
      <c r="A39" s="27">
        <f>入力シート_テトラクロロエチレン!Q19</f>
        <v>3.0000000000000001E-5</v>
      </c>
      <c r="B39" s="23" t="s">
        <v>78</v>
      </c>
      <c r="C39" s="494" t="s">
        <v>79</v>
      </c>
      <c r="D39" s="495"/>
      <c r="E39" s="492"/>
      <c r="F39" s="1" t="s">
        <v>80</v>
      </c>
      <c r="G39" s="28">
        <f>IF(A39="",0.000032,A39)</f>
        <v>3.0000000000000001E-5</v>
      </c>
      <c r="J39" s="51">
        <f t="shared" si="72"/>
        <v>3.0000000000000001E-5</v>
      </c>
      <c r="K39" s="54">
        <f t="shared" si="69"/>
        <v>3.0000000000000001E-5</v>
      </c>
      <c r="L39" s="54">
        <f t="shared" si="40"/>
        <v>3.0000000000000001E-5</v>
      </c>
      <c r="M39" s="54">
        <f t="shared" si="40"/>
        <v>3.0000000000000001E-5</v>
      </c>
      <c r="N39" s="54">
        <f t="shared" si="40"/>
        <v>3.0000000000000001E-5</v>
      </c>
      <c r="O39" s="54">
        <f t="shared" si="41"/>
        <v>3.0000000000000001E-5</v>
      </c>
      <c r="P39" s="54">
        <f t="shared" si="41"/>
        <v>3.0000000000000001E-5</v>
      </c>
      <c r="Q39" s="54">
        <f t="shared" si="41"/>
        <v>3.0000000000000001E-5</v>
      </c>
      <c r="R39" s="54">
        <f t="shared" si="42"/>
        <v>3.0000000000000001E-5</v>
      </c>
      <c r="S39" s="54">
        <f t="shared" si="42"/>
        <v>3.0000000000000001E-5</v>
      </c>
      <c r="T39" s="54">
        <f t="shared" si="42"/>
        <v>3.0000000000000001E-5</v>
      </c>
      <c r="U39" s="51">
        <f t="shared" si="70"/>
        <v>3.0000000000000001E-5</v>
      </c>
      <c r="V39" s="54">
        <f t="shared" si="71"/>
        <v>3.0000000000000001E-5</v>
      </c>
      <c r="W39" s="54">
        <f t="shared" si="71"/>
        <v>3.0000000000000001E-5</v>
      </c>
      <c r="X39" s="54">
        <f t="shared" si="71"/>
        <v>3.0000000000000001E-5</v>
      </c>
      <c r="Y39" s="54">
        <f t="shared" si="71"/>
        <v>3.0000000000000001E-5</v>
      </c>
      <c r="Z39" s="54">
        <f t="shared" si="71"/>
        <v>3.0000000000000001E-5</v>
      </c>
      <c r="AA39" s="54">
        <f t="shared" si="71"/>
        <v>3.0000000000000001E-5</v>
      </c>
      <c r="AB39" s="54">
        <f t="shared" si="71"/>
        <v>3.0000000000000001E-5</v>
      </c>
      <c r="AC39" s="54">
        <f t="shared" si="71"/>
        <v>3.0000000000000001E-5</v>
      </c>
      <c r="AD39" s="54">
        <f t="shared" si="71"/>
        <v>3.0000000000000001E-5</v>
      </c>
      <c r="AE39" s="54">
        <f t="shared" si="71"/>
        <v>3.0000000000000001E-5</v>
      </c>
      <c r="AF39" s="54">
        <f t="shared" si="71"/>
        <v>3.0000000000000001E-5</v>
      </c>
      <c r="AG39" s="54">
        <f t="shared" si="71"/>
        <v>3.0000000000000001E-5</v>
      </c>
      <c r="AH39" s="54">
        <f t="shared" si="44"/>
        <v>3.0000000000000001E-5</v>
      </c>
      <c r="AI39" s="54">
        <f t="shared" si="44"/>
        <v>3.0000000000000001E-5</v>
      </c>
      <c r="AJ39" s="54">
        <f t="shared" si="44"/>
        <v>3.0000000000000001E-5</v>
      </c>
      <c r="AK39" s="54">
        <f t="shared" si="45"/>
        <v>3.0000000000000001E-5</v>
      </c>
      <c r="AL39" s="54">
        <f t="shared" si="45"/>
        <v>3.0000000000000001E-5</v>
      </c>
      <c r="AM39" s="54">
        <f t="shared" si="45"/>
        <v>3.0000000000000001E-5</v>
      </c>
      <c r="AN39" s="54">
        <f t="shared" si="46"/>
        <v>3.0000000000000001E-5</v>
      </c>
      <c r="AO39" s="54">
        <f t="shared" si="46"/>
        <v>3.0000000000000001E-5</v>
      </c>
      <c r="AP39" s="54">
        <f t="shared" si="46"/>
        <v>3.0000000000000001E-5</v>
      </c>
      <c r="AQ39" s="54">
        <f t="shared" si="46"/>
        <v>3.0000000000000001E-5</v>
      </c>
      <c r="AR39" s="54">
        <f t="shared" si="46"/>
        <v>3.0000000000000001E-5</v>
      </c>
      <c r="AS39" s="54">
        <f t="shared" si="46"/>
        <v>3.0000000000000001E-5</v>
      </c>
      <c r="AT39" s="54">
        <f t="shared" si="46"/>
        <v>3.0000000000000001E-5</v>
      </c>
      <c r="AU39" s="54">
        <f t="shared" si="46"/>
        <v>3.0000000000000001E-5</v>
      </c>
      <c r="AV39" s="54">
        <f t="shared" si="46"/>
        <v>3.0000000000000001E-5</v>
      </c>
      <c r="AW39" s="54">
        <f t="shared" si="46"/>
        <v>3.0000000000000001E-5</v>
      </c>
      <c r="AX39" s="54">
        <f t="shared" si="46"/>
        <v>3.0000000000000001E-5</v>
      </c>
      <c r="AY39" s="54">
        <f t="shared" si="46"/>
        <v>3.0000000000000001E-5</v>
      </c>
      <c r="AZ39" s="54">
        <f t="shared" si="46"/>
        <v>3.0000000000000001E-5</v>
      </c>
      <c r="BA39" s="54">
        <f t="shared" si="46"/>
        <v>3.0000000000000001E-5</v>
      </c>
      <c r="BB39" s="54">
        <f t="shared" si="46"/>
        <v>3.0000000000000001E-5</v>
      </c>
      <c r="BC39" s="54">
        <f t="shared" si="46"/>
        <v>3.0000000000000001E-5</v>
      </c>
      <c r="BD39" s="54">
        <f t="shared" si="47"/>
        <v>3.0000000000000001E-5</v>
      </c>
      <c r="BE39" s="54">
        <f t="shared" si="47"/>
        <v>3.0000000000000001E-5</v>
      </c>
      <c r="BF39" s="54">
        <f t="shared" si="47"/>
        <v>3.0000000000000001E-5</v>
      </c>
      <c r="BG39" s="54">
        <f t="shared" si="48"/>
        <v>3.0000000000000001E-5</v>
      </c>
      <c r="BH39" s="54">
        <f t="shared" si="48"/>
        <v>3.0000000000000001E-5</v>
      </c>
      <c r="BI39" s="54">
        <f t="shared" si="49"/>
        <v>3.0000000000000001E-5</v>
      </c>
      <c r="BJ39" s="54">
        <f t="shared" si="49"/>
        <v>3.0000000000000001E-5</v>
      </c>
      <c r="BK39" s="54">
        <f t="shared" si="50"/>
        <v>3.0000000000000001E-5</v>
      </c>
      <c r="BL39" s="54">
        <f t="shared" si="51"/>
        <v>3.0000000000000001E-5</v>
      </c>
      <c r="BM39" s="54">
        <f t="shared" si="51"/>
        <v>3.0000000000000001E-5</v>
      </c>
      <c r="BN39" s="54">
        <f t="shared" si="51"/>
        <v>3.0000000000000001E-5</v>
      </c>
      <c r="BO39" s="54">
        <f t="shared" si="51"/>
        <v>3.0000000000000001E-5</v>
      </c>
      <c r="BP39" s="54">
        <f t="shared" si="52"/>
        <v>3.0000000000000001E-5</v>
      </c>
      <c r="BQ39" s="54">
        <f t="shared" si="53"/>
        <v>3.0000000000000001E-5</v>
      </c>
      <c r="BR39" s="54">
        <f t="shared" si="53"/>
        <v>3.0000000000000001E-5</v>
      </c>
      <c r="BS39" s="54">
        <f t="shared" si="53"/>
        <v>3.0000000000000001E-5</v>
      </c>
      <c r="BT39" s="54">
        <f t="shared" si="53"/>
        <v>3.0000000000000001E-5</v>
      </c>
      <c r="BU39" s="54">
        <f t="shared" si="54"/>
        <v>3.0000000000000001E-5</v>
      </c>
      <c r="BV39" s="54">
        <f t="shared" si="55"/>
        <v>3.0000000000000001E-5</v>
      </c>
      <c r="BW39" s="54">
        <f t="shared" si="56"/>
        <v>3.0000000000000001E-5</v>
      </c>
      <c r="BX39" s="54">
        <f t="shared" si="56"/>
        <v>3.0000000000000001E-5</v>
      </c>
      <c r="BY39" s="54">
        <f t="shared" si="57"/>
        <v>3.0000000000000001E-5</v>
      </c>
      <c r="BZ39" s="54">
        <f t="shared" si="57"/>
        <v>3.0000000000000001E-5</v>
      </c>
      <c r="CA39" s="54">
        <f t="shared" si="57"/>
        <v>3.0000000000000001E-5</v>
      </c>
      <c r="CB39" s="54">
        <f t="shared" si="57"/>
        <v>3.0000000000000001E-5</v>
      </c>
      <c r="CC39" s="54">
        <f t="shared" si="58"/>
        <v>3.0000000000000001E-5</v>
      </c>
      <c r="CD39" s="54">
        <f t="shared" si="58"/>
        <v>3.0000000000000001E-5</v>
      </c>
      <c r="CE39" s="54">
        <f t="shared" si="59"/>
        <v>3.0000000000000001E-5</v>
      </c>
      <c r="CF39" s="54">
        <f t="shared" si="60"/>
        <v>3.0000000000000001E-5</v>
      </c>
      <c r="CG39" s="54">
        <f t="shared" si="61"/>
        <v>3.0000000000000001E-5</v>
      </c>
      <c r="CH39" s="54">
        <f t="shared" si="62"/>
        <v>3.0000000000000001E-5</v>
      </c>
      <c r="CI39" s="54">
        <f t="shared" si="62"/>
        <v>3.0000000000000001E-5</v>
      </c>
      <c r="CJ39" s="54">
        <f t="shared" si="62"/>
        <v>3.0000000000000001E-5</v>
      </c>
      <c r="CK39" s="54">
        <f t="shared" si="62"/>
        <v>3.0000000000000001E-5</v>
      </c>
      <c r="CL39" s="54">
        <f t="shared" si="62"/>
        <v>3.0000000000000001E-5</v>
      </c>
      <c r="CM39" s="54">
        <f t="shared" si="62"/>
        <v>3.0000000000000001E-5</v>
      </c>
      <c r="CN39" s="54">
        <f t="shared" si="62"/>
        <v>3.0000000000000001E-5</v>
      </c>
      <c r="CO39" s="54">
        <f t="shared" si="62"/>
        <v>3.0000000000000001E-5</v>
      </c>
      <c r="CP39" s="54">
        <f t="shared" si="62"/>
        <v>3.0000000000000001E-5</v>
      </c>
      <c r="CQ39" s="54">
        <f t="shared" si="62"/>
        <v>3.0000000000000001E-5</v>
      </c>
      <c r="CR39" s="54">
        <f t="shared" si="63"/>
        <v>3.0000000000000001E-5</v>
      </c>
      <c r="CS39" s="54">
        <f t="shared" si="63"/>
        <v>3.0000000000000001E-5</v>
      </c>
      <c r="CT39" s="54">
        <f t="shared" si="64"/>
        <v>3.0000000000000001E-5</v>
      </c>
      <c r="CU39" s="54">
        <f t="shared" si="64"/>
        <v>3.0000000000000001E-5</v>
      </c>
      <c r="CV39" s="54">
        <f t="shared" si="65"/>
        <v>3.0000000000000001E-5</v>
      </c>
      <c r="CW39" s="54">
        <f t="shared" si="65"/>
        <v>3.0000000000000001E-5</v>
      </c>
      <c r="CX39" s="54">
        <f t="shared" si="66"/>
        <v>3.0000000000000001E-5</v>
      </c>
      <c r="CY39" s="54">
        <f t="shared" si="66"/>
        <v>3.0000000000000001E-5</v>
      </c>
      <c r="CZ39" s="54">
        <f t="shared" si="66"/>
        <v>3.0000000000000001E-5</v>
      </c>
      <c r="DA39" s="54">
        <f t="shared" si="66"/>
        <v>3.0000000000000001E-5</v>
      </c>
      <c r="DB39" s="54">
        <f t="shared" si="66"/>
        <v>3.0000000000000001E-5</v>
      </c>
      <c r="DC39" s="54">
        <f t="shared" si="67"/>
        <v>3.0000000000000001E-5</v>
      </c>
      <c r="DD39" s="54">
        <f t="shared" si="67"/>
        <v>3.0000000000000001E-5</v>
      </c>
      <c r="DE39" s="54">
        <f t="shared" si="68"/>
        <v>3.0000000000000001E-5</v>
      </c>
      <c r="DF39" s="54">
        <f t="shared" si="73"/>
        <v>3.0000000000000001E-5</v>
      </c>
      <c r="DG39" s="54">
        <f t="shared" si="74"/>
        <v>3.0000000000000001E-5</v>
      </c>
      <c r="DH39" s="54">
        <f t="shared" si="74"/>
        <v>3.0000000000000001E-5</v>
      </c>
      <c r="DI39" s="54">
        <f t="shared" si="74"/>
        <v>3.0000000000000001E-5</v>
      </c>
      <c r="DJ39" s="54">
        <f t="shared" si="74"/>
        <v>3.0000000000000001E-5</v>
      </c>
      <c r="DK39" s="54">
        <f t="shared" si="74"/>
        <v>3.0000000000000001E-5</v>
      </c>
      <c r="DL39" s="54">
        <f t="shared" si="74"/>
        <v>3.0000000000000001E-5</v>
      </c>
      <c r="DM39" s="54">
        <f t="shared" si="74"/>
        <v>3.0000000000000001E-5</v>
      </c>
      <c r="DN39" s="54">
        <f t="shared" si="74"/>
        <v>3.0000000000000001E-5</v>
      </c>
      <c r="DO39" s="54">
        <f t="shared" si="75"/>
        <v>3.0000000000000001E-5</v>
      </c>
      <c r="DP39" s="54">
        <f t="shared" si="32"/>
        <v>3.0000000000000001E-5</v>
      </c>
      <c r="DQ39" s="54">
        <f t="shared" si="32"/>
        <v>3.0000000000000001E-5</v>
      </c>
      <c r="DR39" s="54">
        <f t="shared" si="32"/>
        <v>3.0000000000000001E-5</v>
      </c>
      <c r="DS39" s="54">
        <f t="shared" si="32"/>
        <v>3.0000000000000001E-5</v>
      </c>
      <c r="DT39" s="54">
        <f t="shared" si="32"/>
        <v>3.0000000000000001E-5</v>
      </c>
      <c r="DU39" s="54">
        <f t="shared" si="32"/>
        <v>3.0000000000000001E-5</v>
      </c>
      <c r="DV39" s="54">
        <f t="shared" si="32"/>
        <v>3.0000000000000001E-5</v>
      </c>
      <c r="DW39" s="54">
        <f t="shared" si="32"/>
        <v>3.0000000000000001E-5</v>
      </c>
    </row>
    <row r="40" spans="1:127" ht="18" x14ac:dyDescent="0.2">
      <c r="A40" s="16">
        <f>入力シート_テトラクロロエチレン!G18</f>
        <v>5.0000000000000001E-3</v>
      </c>
      <c r="B40" s="23" t="s">
        <v>81</v>
      </c>
      <c r="C40" s="494" t="s">
        <v>82</v>
      </c>
      <c r="D40" s="495"/>
      <c r="E40" s="492"/>
      <c r="F40" s="1" t="s">
        <v>83</v>
      </c>
      <c r="G40" s="25">
        <f>IF(A40="",0.005,A40)</f>
        <v>5.0000000000000001E-3</v>
      </c>
      <c r="J40" s="51">
        <f t="shared" si="72"/>
        <v>5.0000000000000001E-3</v>
      </c>
      <c r="K40" s="54">
        <f t="shared" si="69"/>
        <v>5.0000000000000001E-3</v>
      </c>
      <c r="L40" s="54">
        <f t="shared" si="40"/>
        <v>5.0000000000000001E-3</v>
      </c>
      <c r="M40" s="54">
        <f t="shared" si="40"/>
        <v>5.0000000000000001E-3</v>
      </c>
      <c r="N40" s="54">
        <f t="shared" si="40"/>
        <v>5.0000000000000001E-3</v>
      </c>
      <c r="O40" s="54">
        <f t="shared" si="41"/>
        <v>5.0000000000000001E-3</v>
      </c>
      <c r="P40" s="54">
        <f t="shared" si="41"/>
        <v>5.0000000000000001E-3</v>
      </c>
      <c r="Q40" s="54">
        <f t="shared" si="41"/>
        <v>5.0000000000000001E-3</v>
      </c>
      <c r="R40" s="54">
        <f t="shared" si="42"/>
        <v>5.0000000000000001E-3</v>
      </c>
      <c r="S40" s="54">
        <f t="shared" si="42"/>
        <v>5.0000000000000001E-3</v>
      </c>
      <c r="T40" s="54">
        <f t="shared" si="42"/>
        <v>5.0000000000000001E-3</v>
      </c>
      <c r="U40" s="51">
        <f t="shared" si="70"/>
        <v>5.0000000000000001E-3</v>
      </c>
      <c r="V40" s="54">
        <f t="shared" si="71"/>
        <v>5.0000000000000001E-3</v>
      </c>
      <c r="W40" s="54">
        <f t="shared" si="71"/>
        <v>5.0000000000000001E-3</v>
      </c>
      <c r="X40" s="54">
        <f t="shared" si="71"/>
        <v>5.0000000000000001E-3</v>
      </c>
      <c r="Y40" s="54">
        <f t="shared" si="71"/>
        <v>5.0000000000000001E-3</v>
      </c>
      <c r="Z40" s="54">
        <f t="shared" si="71"/>
        <v>5.0000000000000001E-3</v>
      </c>
      <c r="AA40" s="54">
        <f t="shared" si="71"/>
        <v>5.0000000000000001E-3</v>
      </c>
      <c r="AB40" s="54">
        <f t="shared" si="71"/>
        <v>5.0000000000000001E-3</v>
      </c>
      <c r="AC40" s="54">
        <f t="shared" si="71"/>
        <v>5.0000000000000001E-3</v>
      </c>
      <c r="AD40" s="54">
        <f t="shared" si="71"/>
        <v>5.0000000000000001E-3</v>
      </c>
      <c r="AE40" s="54">
        <f t="shared" si="71"/>
        <v>5.0000000000000001E-3</v>
      </c>
      <c r="AF40" s="54">
        <f t="shared" si="71"/>
        <v>5.0000000000000001E-3</v>
      </c>
      <c r="AG40" s="54">
        <f t="shared" si="71"/>
        <v>5.0000000000000001E-3</v>
      </c>
      <c r="AH40" s="54">
        <f t="shared" si="44"/>
        <v>5.0000000000000001E-3</v>
      </c>
      <c r="AI40" s="54">
        <f t="shared" si="44"/>
        <v>5.0000000000000001E-3</v>
      </c>
      <c r="AJ40" s="54">
        <f t="shared" si="44"/>
        <v>5.0000000000000001E-3</v>
      </c>
      <c r="AK40" s="54">
        <f t="shared" si="45"/>
        <v>5.0000000000000001E-3</v>
      </c>
      <c r="AL40" s="54">
        <f t="shared" si="45"/>
        <v>5.0000000000000001E-3</v>
      </c>
      <c r="AM40" s="54">
        <f t="shared" si="45"/>
        <v>5.0000000000000001E-3</v>
      </c>
      <c r="AN40" s="54">
        <f t="shared" si="46"/>
        <v>5.0000000000000001E-3</v>
      </c>
      <c r="AO40" s="54">
        <f t="shared" si="46"/>
        <v>5.0000000000000001E-3</v>
      </c>
      <c r="AP40" s="54">
        <f t="shared" si="46"/>
        <v>5.0000000000000001E-3</v>
      </c>
      <c r="AQ40" s="54">
        <f t="shared" si="46"/>
        <v>5.0000000000000001E-3</v>
      </c>
      <c r="AR40" s="54">
        <f t="shared" si="46"/>
        <v>5.0000000000000001E-3</v>
      </c>
      <c r="AS40" s="54">
        <f t="shared" si="46"/>
        <v>5.0000000000000001E-3</v>
      </c>
      <c r="AT40" s="54">
        <f t="shared" si="46"/>
        <v>5.0000000000000001E-3</v>
      </c>
      <c r="AU40" s="54">
        <f t="shared" si="46"/>
        <v>5.0000000000000001E-3</v>
      </c>
      <c r="AV40" s="54">
        <f t="shared" si="46"/>
        <v>5.0000000000000001E-3</v>
      </c>
      <c r="AW40" s="54">
        <f t="shared" si="46"/>
        <v>5.0000000000000001E-3</v>
      </c>
      <c r="AX40" s="54">
        <f t="shared" si="46"/>
        <v>5.0000000000000001E-3</v>
      </c>
      <c r="AY40" s="54">
        <f t="shared" si="46"/>
        <v>5.0000000000000001E-3</v>
      </c>
      <c r="AZ40" s="54">
        <f t="shared" si="46"/>
        <v>5.0000000000000001E-3</v>
      </c>
      <c r="BA40" s="54">
        <f t="shared" si="46"/>
        <v>5.0000000000000001E-3</v>
      </c>
      <c r="BB40" s="54">
        <f t="shared" si="46"/>
        <v>5.0000000000000001E-3</v>
      </c>
      <c r="BC40" s="54">
        <f t="shared" si="46"/>
        <v>5.0000000000000001E-3</v>
      </c>
      <c r="BD40" s="54">
        <f t="shared" si="47"/>
        <v>5.0000000000000001E-3</v>
      </c>
      <c r="BE40" s="54">
        <f t="shared" si="47"/>
        <v>5.0000000000000001E-3</v>
      </c>
      <c r="BF40" s="54">
        <f t="shared" si="47"/>
        <v>5.0000000000000001E-3</v>
      </c>
      <c r="BG40" s="54">
        <f t="shared" si="48"/>
        <v>5.0000000000000001E-3</v>
      </c>
      <c r="BH40" s="54">
        <f t="shared" si="48"/>
        <v>5.0000000000000001E-3</v>
      </c>
      <c r="BI40" s="54">
        <f t="shared" si="49"/>
        <v>5.0000000000000001E-3</v>
      </c>
      <c r="BJ40" s="54">
        <f t="shared" si="49"/>
        <v>5.0000000000000001E-3</v>
      </c>
      <c r="BK40" s="54">
        <f t="shared" si="50"/>
        <v>5.0000000000000001E-3</v>
      </c>
      <c r="BL40" s="54">
        <f t="shared" si="51"/>
        <v>5.0000000000000001E-3</v>
      </c>
      <c r="BM40" s="54">
        <f t="shared" si="51"/>
        <v>5.0000000000000001E-3</v>
      </c>
      <c r="BN40" s="54">
        <f t="shared" si="51"/>
        <v>5.0000000000000001E-3</v>
      </c>
      <c r="BO40" s="54">
        <f t="shared" si="51"/>
        <v>5.0000000000000001E-3</v>
      </c>
      <c r="BP40" s="54">
        <f t="shared" si="52"/>
        <v>5.0000000000000001E-3</v>
      </c>
      <c r="BQ40" s="54">
        <f t="shared" si="53"/>
        <v>5.0000000000000001E-3</v>
      </c>
      <c r="BR40" s="54">
        <f t="shared" si="53"/>
        <v>5.0000000000000001E-3</v>
      </c>
      <c r="BS40" s="54">
        <f t="shared" si="53"/>
        <v>5.0000000000000001E-3</v>
      </c>
      <c r="BT40" s="54">
        <f t="shared" si="53"/>
        <v>5.0000000000000001E-3</v>
      </c>
      <c r="BU40" s="54">
        <f t="shared" si="54"/>
        <v>5.0000000000000001E-3</v>
      </c>
      <c r="BV40" s="54">
        <f t="shared" si="55"/>
        <v>5.0000000000000001E-3</v>
      </c>
      <c r="BW40" s="54">
        <f t="shared" si="56"/>
        <v>5.0000000000000001E-3</v>
      </c>
      <c r="BX40" s="54">
        <f t="shared" si="56"/>
        <v>5.0000000000000001E-3</v>
      </c>
      <c r="BY40" s="54">
        <f t="shared" si="57"/>
        <v>5.0000000000000001E-3</v>
      </c>
      <c r="BZ40" s="54">
        <f t="shared" si="57"/>
        <v>5.0000000000000001E-3</v>
      </c>
      <c r="CA40" s="54">
        <f t="shared" si="57"/>
        <v>5.0000000000000001E-3</v>
      </c>
      <c r="CB40" s="54">
        <f t="shared" si="57"/>
        <v>5.0000000000000001E-3</v>
      </c>
      <c r="CC40" s="54">
        <f t="shared" si="58"/>
        <v>5.0000000000000001E-3</v>
      </c>
      <c r="CD40" s="54">
        <f t="shared" si="58"/>
        <v>5.0000000000000001E-3</v>
      </c>
      <c r="CE40" s="54">
        <f t="shared" si="59"/>
        <v>5.0000000000000001E-3</v>
      </c>
      <c r="CF40" s="54">
        <f t="shared" si="60"/>
        <v>5.0000000000000001E-3</v>
      </c>
      <c r="CG40" s="54">
        <f t="shared" si="61"/>
        <v>5.0000000000000001E-3</v>
      </c>
      <c r="CH40" s="54">
        <f t="shared" si="62"/>
        <v>5.0000000000000001E-3</v>
      </c>
      <c r="CI40" s="54">
        <f t="shared" si="62"/>
        <v>5.0000000000000001E-3</v>
      </c>
      <c r="CJ40" s="54">
        <f t="shared" si="62"/>
        <v>5.0000000000000001E-3</v>
      </c>
      <c r="CK40" s="54">
        <f t="shared" si="62"/>
        <v>5.0000000000000001E-3</v>
      </c>
      <c r="CL40" s="54">
        <f t="shared" si="62"/>
        <v>5.0000000000000001E-3</v>
      </c>
      <c r="CM40" s="54">
        <f t="shared" si="62"/>
        <v>5.0000000000000001E-3</v>
      </c>
      <c r="CN40" s="54">
        <f t="shared" si="62"/>
        <v>5.0000000000000001E-3</v>
      </c>
      <c r="CO40" s="54">
        <f t="shared" si="62"/>
        <v>5.0000000000000001E-3</v>
      </c>
      <c r="CP40" s="54">
        <f t="shared" si="62"/>
        <v>5.0000000000000001E-3</v>
      </c>
      <c r="CQ40" s="54">
        <f t="shared" si="62"/>
        <v>5.0000000000000001E-3</v>
      </c>
      <c r="CR40" s="54">
        <f t="shared" si="63"/>
        <v>5.0000000000000001E-3</v>
      </c>
      <c r="CS40" s="54">
        <f t="shared" si="63"/>
        <v>5.0000000000000001E-3</v>
      </c>
      <c r="CT40" s="54">
        <f t="shared" si="64"/>
        <v>5.0000000000000001E-3</v>
      </c>
      <c r="CU40" s="54">
        <f t="shared" si="64"/>
        <v>5.0000000000000001E-3</v>
      </c>
      <c r="CV40" s="54">
        <f t="shared" si="65"/>
        <v>5.0000000000000001E-3</v>
      </c>
      <c r="CW40" s="54">
        <f t="shared" si="65"/>
        <v>5.0000000000000001E-3</v>
      </c>
      <c r="CX40" s="54">
        <f t="shared" si="66"/>
        <v>5.0000000000000001E-3</v>
      </c>
      <c r="CY40" s="54">
        <f t="shared" si="66"/>
        <v>5.0000000000000001E-3</v>
      </c>
      <c r="CZ40" s="54">
        <f t="shared" si="66"/>
        <v>5.0000000000000001E-3</v>
      </c>
      <c r="DA40" s="54">
        <f t="shared" si="66"/>
        <v>5.0000000000000001E-3</v>
      </c>
      <c r="DB40" s="54">
        <f t="shared" si="66"/>
        <v>5.0000000000000001E-3</v>
      </c>
      <c r="DC40" s="54">
        <f t="shared" si="67"/>
        <v>5.0000000000000001E-3</v>
      </c>
      <c r="DD40" s="54">
        <f t="shared" si="67"/>
        <v>5.0000000000000001E-3</v>
      </c>
      <c r="DE40" s="54">
        <f t="shared" si="68"/>
        <v>5.0000000000000001E-3</v>
      </c>
      <c r="DF40" s="54">
        <f t="shared" si="73"/>
        <v>5.0000000000000001E-3</v>
      </c>
      <c r="DG40" s="54">
        <f t="shared" si="74"/>
        <v>5.0000000000000001E-3</v>
      </c>
      <c r="DH40" s="54">
        <f t="shared" si="74"/>
        <v>5.0000000000000001E-3</v>
      </c>
      <c r="DI40" s="54">
        <f t="shared" si="74"/>
        <v>5.0000000000000001E-3</v>
      </c>
      <c r="DJ40" s="54">
        <f t="shared" si="74"/>
        <v>5.0000000000000001E-3</v>
      </c>
      <c r="DK40" s="54">
        <f t="shared" si="74"/>
        <v>5.0000000000000001E-3</v>
      </c>
      <c r="DL40" s="54">
        <f t="shared" si="74"/>
        <v>5.0000000000000001E-3</v>
      </c>
      <c r="DM40" s="54">
        <f t="shared" si="74"/>
        <v>5.0000000000000001E-3</v>
      </c>
      <c r="DN40" s="54">
        <f t="shared" si="74"/>
        <v>5.0000000000000001E-3</v>
      </c>
      <c r="DO40" s="54">
        <f t="shared" si="75"/>
        <v>5.0000000000000001E-3</v>
      </c>
      <c r="DP40" s="54">
        <f t="shared" si="32"/>
        <v>5.0000000000000001E-3</v>
      </c>
      <c r="DQ40" s="54">
        <f t="shared" si="32"/>
        <v>5.0000000000000001E-3</v>
      </c>
      <c r="DR40" s="54">
        <f t="shared" si="32"/>
        <v>5.0000000000000001E-3</v>
      </c>
      <c r="DS40" s="54">
        <f t="shared" si="32"/>
        <v>5.0000000000000001E-3</v>
      </c>
      <c r="DT40" s="54">
        <f t="shared" si="32"/>
        <v>5.0000000000000001E-3</v>
      </c>
      <c r="DU40" s="54">
        <f t="shared" si="32"/>
        <v>5.0000000000000001E-3</v>
      </c>
      <c r="DV40" s="54">
        <f t="shared" si="32"/>
        <v>5.0000000000000001E-3</v>
      </c>
      <c r="DW40" s="54">
        <f t="shared" si="32"/>
        <v>5.0000000000000001E-3</v>
      </c>
    </row>
    <row r="41" spans="1:127" ht="18" x14ac:dyDescent="0.2">
      <c r="A41" s="16">
        <f>入力シート_テトラクロロエチレン!Q20</f>
        <v>0.3</v>
      </c>
      <c r="B41" s="23" t="s">
        <v>137</v>
      </c>
      <c r="C41" s="494" t="s">
        <v>84</v>
      </c>
      <c r="D41" s="495"/>
      <c r="E41" s="492"/>
      <c r="F41" s="1" t="s">
        <v>85</v>
      </c>
      <c r="G41" s="25">
        <f>IF(A41="",0.2,A41)</f>
        <v>0.3</v>
      </c>
      <c r="J41" s="51">
        <f>G41</f>
        <v>0.3</v>
      </c>
      <c r="K41" s="54">
        <f t="shared" si="69"/>
        <v>0.3</v>
      </c>
      <c r="L41" s="54">
        <f t="shared" si="40"/>
        <v>0.3</v>
      </c>
      <c r="M41" s="54">
        <f t="shared" si="40"/>
        <v>0.3</v>
      </c>
      <c r="N41" s="54">
        <f t="shared" si="40"/>
        <v>0.3</v>
      </c>
      <c r="O41" s="54">
        <f t="shared" si="41"/>
        <v>0.3</v>
      </c>
      <c r="P41" s="54">
        <f t="shared" si="41"/>
        <v>0.3</v>
      </c>
      <c r="Q41" s="54">
        <f t="shared" si="41"/>
        <v>0.3</v>
      </c>
      <c r="R41" s="54">
        <f t="shared" si="42"/>
        <v>0.3</v>
      </c>
      <c r="S41" s="54">
        <f t="shared" si="42"/>
        <v>0.3</v>
      </c>
      <c r="T41" s="54">
        <f t="shared" si="42"/>
        <v>0.3</v>
      </c>
      <c r="U41" s="51">
        <f t="shared" si="70"/>
        <v>0.3</v>
      </c>
      <c r="V41" s="54">
        <f t="shared" si="71"/>
        <v>0.3</v>
      </c>
      <c r="W41" s="54">
        <f t="shared" si="71"/>
        <v>0.3</v>
      </c>
      <c r="X41" s="54">
        <f t="shared" si="71"/>
        <v>0.3</v>
      </c>
      <c r="Y41" s="54">
        <f t="shared" si="71"/>
        <v>0.3</v>
      </c>
      <c r="Z41" s="54">
        <f t="shared" si="71"/>
        <v>0.3</v>
      </c>
      <c r="AA41" s="54">
        <f t="shared" si="71"/>
        <v>0.3</v>
      </c>
      <c r="AB41" s="54">
        <f t="shared" si="71"/>
        <v>0.3</v>
      </c>
      <c r="AC41" s="54">
        <f t="shared" si="71"/>
        <v>0.3</v>
      </c>
      <c r="AD41" s="54">
        <f t="shared" si="71"/>
        <v>0.3</v>
      </c>
      <c r="AE41" s="54">
        <f t="shared" si="71"/>
        <v>0.3</v>
      </c>
      <c r="AF41" s="54">
        <f t="shared" si="71"/>
        <v>0.3</v>
      </c>
      <c r="AG41" s="54">
        <f t="shared" si="71"/>
        <v>0.3</v>
      </c>
      <c r="AH41" s="54">
        <f t="shared" si="44"/>
        <v>0.3</v>
      </c>
      <c r="AI41" s="54">
        <f t="shared" si="44"/>
        <v>0.3</v>
      </c>
      <c r="AJ41" s="54">
        <f t="shared" si="44"/>
        <v>0.3</v>
      </c>
      <c r="AK41" s="54">
        <f t="shared" si="45"/>
        <v>0.3</v>
      </c>
      <c r="AL41" s="54">
        <f t="shared" si="45"/>
        <v>0.3</v>
      </c>
      <c r="AM41" s="54">
        <f t="shared" si="45"/>
        <v>0.3</v>
      </c>
      <c r="AN41" s="54">
        <f t="shared" si="46"/>
        <v>0.3</v>
      </c>
      <c r="AO41" s="54">
        <f t="shared" si="46"/>
        <v>0.3</v>
      </c>
      <c r="AP41" s="54">
        <f t="shared" si="46"/>
        <v>0.3</v>
      </c>
      <c r="AQ41" s="54">
        <f t="shared" si="46"/>
        <v>0.3</v>
      </c>
      <c r="AR41" s="54">
        <f t="shared" si="46"/>
        <v>0.3</v>
      </c>
      <c r="AS41" s="54">
        <f t="shared" si="46"/>
        <v>0.3</v>
      </c>
      <c r="AT41" s="54">
        <f t="shared" si="46"/>
        <v>0.3</v>
      </c>
      <c r="AU41" s="54">
        <f t="shared" si="46"/>
        <v>0.3</v>
      </c>
      <c r="AV41" s="54">
        <f t="shared" si="46"/>
        <v>0.3</v>
      </c>
      <c r="AW41" s="54">
        <f t="shared" si="46"/>
        <v>0.3</v>
      </c>
      <c r="AX41" s="54">
        <f t="shared" si="46"/>
        <v>0.3</v>
      </c>
      <c r="AY41" s="54">
        <f t="shared" si="46"/>
        <v>0.3</v>
      </c>
      <c r="AZ41" s="54">
        <f t="shared" si="46"/>
        <v>0.3</v>
      </c>
      <c r="BA41" s="54">
        <f t="shared" si="46"/>
        <v>0.3</v>
      </c>
      <c r="BB41" s="54">
        <f t="shared" si="46"/>
        <v>0.3</v>
      </c>
      <c r="BC41" s="54">
        <f t="shared" si="46"/>
        <v>0.3</v>
      </c>
      <c r="BD41" s="54">
        <f t="shared" si="47"/>
        <v>0.3</v>
      </c>
      <c r="BE41" s="54">
        <f t="shared" si="47"/>
        <v>0.3</v>
      </c>
      <c r="BF41" s="54">
        <f t="shared" si="47"/>
        <v>0.3</v>
      </c>
      <c r="BG41" s="54">
        <f t="shared" si="48"/>
        <v>0.3</v>
      </c>
      <c r="BH41" s="54">
        <f t="shared" si="48"/>
        <v>0.3</v>
      </c>
      <c r="BI41" s="54">
        <f t="shared" si="49"/>
        <v>0.3</v>
      </c>
      <c r="BJ41" s="54">
        <f t="shared" si="49"/>
        <v>0.3</v>
      </c>
      <c r="BK41" s="54">
        <f t="shared" si="50"/>
        <v>0.3</v>
      </c>
      <c r="BL41" s="54">
        <f t="shared" si="51"/>
        <v>0.3</v>
      </c>
      <c r="BM41" s="54">
        <f t="shared" si="51"/>
        <v>0.3</v>
      </c>
      <c r="BN41" s="54">
        <f t="shared" si="51"/>
        <v>0.3</v>
      </c>
      <c r="BO41" s="54">
        <f t="shared" si="51"/>
        <v>0.3</v>
      </c>
      <c r="BP41" s="54">
        <f t="shared" si="52"/>
        <v>0.3</v>
      </c>
      <c r="BQ41" s="54">
        <f t="shared" si="53"/>
        <v>0.3</v>
      </c>
      <c r="BR41" s="54">
        <f t="shared" si="53"/>
        <v>0.3</v>
      </c>
      <c r="BS41" s="54">
        <f t="shared" si="53"/>
        <v>0.3</v>
      </c>
      <c r="BT41" s="54">
        <f t="shared" si="53"/>
        <v>0.3</v>
      </c>
      <c r="BU41" s="54">
        <f t="shared" si="54"/>
        <v>0.3</v>
      </c>
      <c r="BV41" s="54">
        <f t="shared" si="55"/>
        <v>0.3</v>
      </c>
      <c r="BW41" s="54">
        <f t="shared" si="56"/>
        <v>0.3</v>
      </c>
      <c r="BX41" s="54">
        <f t="shared" si="56"/>
        <v>0.3</v>
      </c>
      <c r="BY41" s="54">
        <f t="shared" si="57"/>
        <v>0.3</v>
      </c>
      <c r="BZ41" s="54">
        <f t="shared" si="57"/>
        <v>0.3</v>
      </c>
      <c r="CA41" s="54">
        <f t="shared" si="57"/>
        <v>0.3</v>
      </c>
      <c r="CB41" s="54">
        <f t="shared" si="57"/>
        <v>0.3</v>
      </c>
      <c r="CC41" s="54">
        <f t="shared" si="58"/>
        <v>0.3</v>
      </c>
      <c r="CD41" s="54">
        <f t="shared" si="58"/>
        <v>0.3</v>
      </c>
      <c r="CE41" s="54">
        <f t="shared" si="59"/>
        <v>0.3</v>
      </c>
      <c r="CF41" s="54">
        <f t="shared" si="60"/>
        <v>0.3</v>
      </c>
      <c r="CG41" s="54">
        <f t="shared" si="61"/>
        <v>0.3</v>
      </c>
      <c r="CH41" s="54">
        <f t="shared" si="62"/>
        <v>0.3</v>
      </c>
      <c r="CI41" s="54">
        <f t="shared" si="62"/>
        <v>0.3</v>
      </c>
      <c r="CJ41" s="54">
        <f t="shared" si="62"/>
        <v>0.3</v>
      </c>
      <c r="CK41" s="54">
        <f t="shared" si="62"/>
        <v>0.3</v>
      </c>
      <c r="CL41" s="54">
        <f t="shared" si="62"/>
        <v>0.3</v>
      </c>
      <c r="CM41" s="54">
        <f t="shared" si="62"/>
        <v>0.3</v>
      </c>
      <c r="CN41" s="54">
        <f t="shared" si="62"/>
        <v>0.3</v>
      </c>
      <c r="CO41" s="54">
        <f t="shared" si="62"/>
        <v>0.3</v>
      </c>
      <c r="CP41" s="54">
        <f t="shared" si="62"/>
        <v>0.3</v>
      </c>
      <c r="CQ41" s="54">
        <f t="shared" si="62"/>
        <v>0.3</v>
      </c>
      <c r="CR41" s="54">
        <f t="shared" si="63"/>
        <v>0.3</v>
      </c>
      <c r="CS41" s="54">
        <f t="shared" si="63"/>
        <v>0.3</v>
      </c>
      <c r="CT41" s="54">
        <f t="shared" si="64"/>
        <v>0.3</v>
      </c>
      <c r="CU41" s="54">
        <f t="shared" si="64"/>
        <v>0.3</v>
      </c>
      <c r="CV41" s="54">
        <f t="shared" si="65"/>
        <v>0.3</v>
      </c>
      <c r="CW41" s="54">
        <f t="shared" si="65"/>
        <v>0.3</v>
      </c>
      <c r="CX41" s="54">
        <f t="shared" si="66"/>
        <v>0.3</v>
      </c>
      <c r="CY41" s="54">
        <f t="shared" si="66"/>
        <v>0.3</v>
      </c>
      <c r="CZ41" s="54">
        <f t="shared" si="66"/>
        <v>0.3</v>
      </c>
      <c r="DA41" s="54">
        <f t="shared" si="66"/>
        <v>0.3</v>
      </c>
      <c r="DB41" s="54">
        <f t="shared" si="66"/>
        <v>0.3</v>
      </c>
      <c r="DC41" s="54">
        <f t="shared" si="67"/>
        <v>0.3</v>
      </c>
      <c r="DD41" s="54">
        <f t="shared" si="67"/>
        <v>0.3</v>
      </c>
      <c r="DE41" s="54">
        <f t="shared" si="68"/>
        <v>0.3</v>
      </c>
      <c r="DF41" s="54">
        <f t="shared" si="73"/>
        <v>0.3</v>
      </c>
      <c r="DG41" s="54">
        <f t="shared" si="74"/>
        <v>0.3</v>
      </c>
      <c r="DH41" s="54">
        <f t="shared" si="74"/>
        <v>0.3</v>
      </c>
      <c r="DI41" s="54">
        <f t="shared" si="74"/>
        <v>0.3</v>
      </c>
      <c r="DJ41" s="54">
        <f t="shared" si="74"/>
        <v>0.3</v>
      </c>
      <c r="DK41" s="54">
        <f t="shared" si="74"/>
        <v>0.3</v>
      </c>
      <c r="DL41" s="54">
        <f t="shared" si="74"/>
        <v>0.3</v>
      </c>
      <c r="DM41" s="54">
        <f t="shared" si="74"/>
        <v>0.3</v>
      </c>
      <c r="DN41" s="54">
        <f t="shared" si="74"/>
        <v>0.3</v>
      </c>
      <c r="DO41" s="54">
        <f t="shared" si="75"/>
        <v>0.3</v>
      </c>
      <c r="DP41" s="54">
        <f t="shared" si="32"/>
        <v>0.3</v>
      </c>
      <c r="DQ41" s="54">
        <f t="shared" si="32"/>
        <v>0.3</v>
      </c>
      <c r="DR41" s="54">
        <f t="shared" si="32"/>
        <v>0.3</v>
      </c>
      <c r="DS41" s="54">
        <f t="shared" si="32"/>
        <v>0.3</v>
      </c>
      <c r="DT41" s="54">
        <f t="shared" si="32"/>
        <v>0.3</v>
      </c>
      <c r="DU41" s="54">
        <f t="shared" si="32"/>
        <v>0.3</v>
      </c>
      <c r="DV41" s="54">
        <f t="shared" si="32"/>
        <v>0.3</v>
      </c>
      <c r="DW41" s="54">
        <f t="shared" si="32"/>
        <v>0.3</v>
      </c>
    </row>
    <row r="42" spans="1:127" ht="21" x14ac:dyDescent="0.2">
      <c r="A42" s="16">
        <f>IF(+入力シート_テトラクロロエチレン!Q12="-",0,+入力シート_テトラクロロエチレン!Q12)</f>
        <v>7.9</v>
      </c>
      <c r="B42" s="23" t="s">
        <v>86</v>
      </c>
      <c r="C42" s="494" t="s">
        <v>87</v>
      </c>
      <c r="D42" s="495"/>
      <c r="E42" s="492"/>
      <c r="F42" s="1" t="s">
        <v>67</v>
      </c>
      <c r="G42" s="29">
        <f>IF(A42="",7,A42)</f>
        <v>7.9</v>
      </c>
      <c r="J42" s="51">
        <f>G42</f>
        <v>7.9</v>
      </c>
      <c r="K42" s="54">
        <f t="shared" si="69"/>
        <v>7.9</v>
      </c>
      <c r="L42" s="54">
        <f t="shared" si="40"/>
        <v>7.9</v>
      </c>
      <c r="M42" s="54">
        <f t="shared" si="40"/>
        <v>7.9</v>
      </c>
      <c r="N42" s="54">
        <f t="shared" si="40"/>
        <v>7.9</v>
      </c>
      <c r="O42" s="54">
        <f t="shared" si="41"/>
        <v>7.9</v>
      </c>
      <c r="P42" s="54">
        <f t="shared" si="41"/>
        <v>7.9</v>
      </c>
      <c r="Q42" s="54">
        <f t="shared" si="41"/>
        <v>7.9</v>
      </c>
      <c r="R42" s="54">
        <f t="shared" si="42"/>
        <v>7.9</v>
      </c>
      <c r="S42" s="54">
        <f t="shared" si="42"/>
        <v>7.9</v>
      </c>
      <c r="T42" s="54">
        <f t="shared" si="42"/>
        <v>7.9</v>
      </c>
      <c r="U42" s="51">
        <f t="shared" si="70"/>
        <v>7.9</v>
      </c>
      <c r="V42" s="54">
        <f t="shared" si="71"/>
        <v>7.9</v>
      </c>
      <c r="W42" s="54">
        <f t="shared" si="71"/>
        <v>7.9</v>
      </c>
      <c r="X42" s="54">
        <f t="shared" si="71"/>
        <v>7.9</v>
      </c>
      <c r="Y42" s="54">
        <f t="shared" si="71"/>
        <v>7.9</v>
      </c>
      <c r="Z42" s="54">
        <f t="shared" si="71"/>
        <v>7.9</v>
      </c>
      <c r="AA42" s="54">
        <f t="shared" si="71"/>
        <v>7.9</v>
      </c>
      <c r="AB42" s="54">
        <f t="shared" si="71"/>
        <v>7.9</v>
      </c>
      <c r="AC42" s="54">
        <f t="shared" si="71"/>
        <v>7.9</v>
      </c>
      <c r="AD42" s="54">
        <f t="shared" si="71"/>
        <v>7.9</v>
      </c>
      <c r="AE42" s="54">
        <f t="shared" si="71"/>
        <v>7.9</v>
      </c>
      <c r="AF42" s="54">
        <f t="shared" si="71"/>
        <v>7.9</v>
      </c>
      <c r="AG42" s="54">
        <f t="shared" si="71"/>
        <v>7.9</v>
      </c>
      <c r="AH42" s="54">
        <f t="shared" si="44"/>
        <v>7.9</v>
      </c>
      <c r="AI42" s="54">
        <f t="shared" si="44"/>
        <v>7.9</v>
      </c>
      <c r="AJ42" s="54">
        <f t="shared" si="44"/>
        <v>7.9</v>
      </c>
      <c r="AK42" s="54">
        <f t="shared" si="45"/>
        <v>7.9</v>
      </c>
      <c r="AL42" s="54">
        <f t="shared" si="45"/>
        <v>7.9</v>
      </c>
      <c r="AM42" s="54">
        <f t="shared" si="45"/>
        <v>7.9</v>
      </c>
      <c r="AN42" s="54">
        <f t="shared" si="46"/>
        <v>7.9</v>
      </c>
      <c r="AO42" s="54">
        <f t="shared" si="46"/>
        <v>7.9</v>
      </c>
      <c r="AP42" s="54">
        <f t="shared" si="46"/>
        <v>7.9</v>
      </c>
      <c r="AQ42" s="54">
        <f t="shared" si="46"/>
        <v>7.9</v>
      </c>
      <c r="AR42" s="54">
        <f t="shared" si="46"/>
        <v>7.9</v>
      </c>
      <c r="AS42" s="54">
        <f t="shared" si="46"/>
        <v>7.9</v>
      </c>
      <c r="AT42" s="54">
        <f t="shared" si="46"/>
        <v>7.9</v>
      </c>
      <c r="AU42" s="54">
        <f t="shared" si="46"/>
        <v>7.9</v>
      </c>
      <c r="AV42" s="54">
        <f t="shared" si="46"/>
        <v>7.9</v>
      </c>
      <c r="AW42" s="54">
        <f t="shared" si="46"/>
        <v>7.9</v>
      </c>
      <c r="AX42" s="54">
        <f t="shared" si="46"/>
        <v>7.9</v>
      </c>
      <c r="AY42" s="54">
        <f t="shared" si="46"/>
        <v>7.9</v>
      </c>
      <c r="AZ42" s="54">
        <f t="shared" si="46"/>
        <v>7.9</v>
      </c>
      <c r="BA42" s="54">
        <f t="shared" si="46"/>
        <v>7.9</v>
      </c>
      <c r="BB42" s="54">
        <f t="shared" si="46"/>
        <v>7.9</v>
      </c>
      <c r="BC42" s="54">
        <f t="shared" si="46"/>
        <v>7.9</v>
      </c>
      <c r="BD42" s="54">
        <f t="shared" si="47"/>
        <v>7.9</v>
      </c>
      <c r="BE42" s="54">
        <f t="shared" si="47"/>
        <v>7.9</v>
      </c>
      <c r="BF42" s="54">
        <f t="shared" si="47"/>
        <v>7.9</v>
      </c>
      <c r="BG42" s="54">
        <f t="shared" si="48"/>
        <v>7.9</v>
      </c>
      <c r="BH42" s="54">
        <f t="shared" si="48"/>
        <v>7.9</v>
      </c>
      <c r="BI42" s="54">
        <f t="shared" si="49"/>
        <v>7.9</v>
      </c>
      <c r="BJ42" s="54">
        <f t="shared" si="49"/>
        <v>7.9</v>
      </c>
      <c r="BK42" s="54">
        <f t="shared" si="50"/>
        <v>7.9</v>
      </c>
      <c r="BL42" s="54">
        <f t="shared" si="51"/>
        <v>7.9</v>
      </c>
      <c r="BM42" s="54">
        <f t="shared" si="51"/>
        <v>7.9</v>
      </c>
      <c r="BN42" s="54">
        <f t="shared" si="51"/>
        <v>7.9</v>
      </c>
      <c r="BO42" s="54">
        <f t="shared" si="51"/>
        <v>7.9</v>
      </c>
      <c r="BP42" s="54">
        <f t="shared" si="52"/>
        <v>7.9</v>
      </c>
      <c r="BQ42" s="54">
        <f t="shared" si="53"/>
        <v>7.9</v>
      </c>
      <c r="BR42" s="54">
        <f t="shared" si="53"/>
        <v>7.9</v>
      </c>
      <c r="BS42" s="54">
        <f t="shared" si="53"/>
        <v>7.9</v>
      </c>
      <c r="BT42" s="54">
        <f t="shared" si="53"/>
        <v>7.9</v>
      </c>
      <c r="BU42" s="54">
        <f t="shared" si="54"/>
        <v>7.9</v>
      </c>
      <c r="BV42" s="54">
        <f t="shared" si="55"/>
        <v>7.9</v>
      </c>
      <c r="BW42" s="54">
        <f t="shared" si="56"/>
        <v>7.9</v>
      </c>
      <c r="BX42" s="54">
        <f t="shared" si="56"/>
        <v>7.9</v>
      </c>
      <c r="BY42" s="54">
        <f t="shared" si="57"/>
        <v>7.9</v>
      </c>
      <c r="BZ42" s="54">
        <f t="shared" si="57"/>
        <v>7.9</v>
      </c>
      <c r="CA42" s="54">
        <f t="shared" si="57"/>
        <v>7.9</v>
      </c>
      <c r="CB42" s="54">
        <f t="shared" si="57"/>
        <v>7.9</v>
      </c>
      <c r="CC42" s="54">
        <f t="shared" si="58"/>
        <v>7.9</v>
      </c>
      <c r="CD42" s="54">
        <f t="shared" si="58"/>
        <v>7.9</v>
      </c>
      <c r="CE42" s="54">
        <f t="shared" si="59"/>
        <v>7.9</v>
      </c>
      <c r="CF42" s="54">
        <f t="shared" si="60"/>
        <v>7.9</v>
      </c>
      <c r="CG42" s="54">
        <f t="shared" si="61"/>
        <v>7.9</v>
      </c>
      <c r="CH42" s="54">
        <f t="shared" si="62"/>
        <v>7.9</v>
      </c>
      <c r="CI42" s="54">
        <f t="shared" si="62"/>
        <v>7.9</v>
      </c>
      <c r="CJ42" s="54">
        <f t="shared" si="62"/>
        <v>7.9</v>
      </c>
      <c r="CK42" s="54">
        <f t="shared" si="62"/>
        <v>7.9</v>
      </c>
      <c r="CL42" s="54">
        <f t="shared" si="62"/>
        <v>7.9</v>
      </c>
      <c r="CM42" s="54">
        <f t="shared" si="62"/>
        <v>7.9</v>
      </c>
      <c r="CN42" s="54">
        <f t="shared" si="62"/>
        <v>7.9</v>
      </c>
      <c r="CO42" s="54">
        <f t="shared" si="62"/>
        <v>7.9</v>
      </c>
      <c r="CP42" s="54">
        <f t="shared" si="62"/>
        <v>7.9</v>
      </c>
      <c r="CQ42" s="54">
        <f t="shared" si="62"/>
        <v>7.9</v>
      </c>
      <c r="CR42" s="54">
        <f t="shared" si="63"/>
        <v>7.9</v>
      </c>
      <c r="CS42" s="54">
        <f t="shared" si="63"/>
        <v>7.9</v>
      </c>
      <c r="CT42" s="54">
        <f t="shared" si="64"/>
        <v>7.9</v>
      </c>
      <c r="CU42" s="54">
        <f t="shared" si="64"/>
        <v>7.9</v>
      </c>
      <c r="CV42" s="54">
        <f t="shared" si="65"/>
        <v>7.9</v>
      </c>
      <c r="CW42" s="54">
        <f t="shared" si="65"/>
        <v>7.9</v>
      </c>
      <c r="CX42" s="54">
        <f t="shared" si="66"/>
        <v>7.9</v>
      </c>
      <c r="CY42" s="54">
        <f t="shared" si="66"/>
        <v>7.9</v>
      </c>
      <c r="CZ42" s="54">
        <f t="shared" si="66"/>
        <v>7.9</v>
      </c>
      <c r="DA42" s="54">
        <f t="shared" si="66"/>
        <v>7.9</v>
      </c>
      <c r="DB42" s="54">
        <f t="shared" si="66"/>
        <v>7.9</v>
      </c>
      <c r="DC42" s="54">
        <f t="shared" si="67"/>
        <v>7.9</v>
      </c>
      <c r="DD42" s="54">
        <f t="shared" si="67"/>
        <v>7.9</v>
      </c>
      <c r="DE42" s="54">
        <f t="shared" si="68"/>
        <v>7.9</v>
      </c>
      <c r="DF42" s="54">
        <f t="shared" si="73"/>
        <v>7.9</v>
      </c>
      <c r="DG42" s="54">
        <f t="shared" si="74"/>
        <v>7.9</v>
      </c>
      <c r="DH42" s="54">
        <f t="shared" si="74"/>
        <v>7.9</v>
      </c>
      <c r="DI42" s="54">
        <f t="shared" si="74"/>
        <v>7.9</v>
      </c>
      <c r="DJ42" s="54">
        <f t="shared" si="74"/>
        <v>7.9</v>
      </c>
      <c r="DK42" s="54">
        <f t="shared" si="74"/>
        <v>7.9</v>
      </c>
      <c r="DL42" s="54">
        <f t="shared" si="74"/>
        <v>7.9</v>
      </c>
      <c r="DM42" s="54">
        <f t="shared" si="74"/>
        <v>7.9</v>
      </c>
      <c r="DN42" s="54">
        <f t="shared" si="74"/>
        <v>7.9</v>
      </c>
      <c r="DO42" s="54">
        <f t="shared" si="75"/>
        <v>7.9</v>
      </c>
      <c r="DP42" s="54">
        <f t="shared" si="32"/>
        <v>7.9</v>
      </c>
      <c r="DQ42" s="54">
        <f t="shared" si="32"/>
        <v>7.9</v>
      </c>
      <c r="DR42" s="54">
        <f t="shared" si="32"/>
        <v>7.9</v>
      </c>
      <c r="DS42" s="54">
        <f t="shared" si="32"/>
        <v>7.9</v>
      </c>
      <c r="DT42" s="54">
        <f t="shared" si="32"/>
        <v>7.9</v>
      </c>
      <c r="DU42" s="54">
        <f t="shared" si="32"/>
        <v>7.9</v>
      </c>
      <c r="DV42" s="54">
        <f t="shared" si="32"/>
        <v>7.9</v>
      </c>
      <c r="DW42" s="54">
        <f t="shared" si="32"/>
        <v>7.9</v>
      </c>
    </row>
    <row r="43" spans="1:127" ht="14" x14ac:dyDescent="0.3">
      <c r="A43" s="30">
        <f>入力シート_テトラクロロエチレン!Q21</f>
        <v>0.4</v>
      </c>
      <c r="B43" s="31" t="s">
        <v>138</v>
      </c>
      <c r="C43" s="496" t="s">
        <v>126</v>
      </c>
      <c r="D43" s="496"/>
      <c r="E43" s="496"/>
      <c r="F43" s="292" t="s">
        <v>140</v>
      </c>
      <c r="G43" s="25">
        <f>IF(A43="",0.2,A43)</f>
        <v>0.4</v>
      </c>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36"/>
      <c r="BR43" s="36"/>
      <c r="BS43" s="36"/>
      <c r="BT43" s="36"/>
      <c r="BU43" s="36"/>
      <c r="BV43" s="36"/>
      <c r="BW43" s="36"/>
      <c r="BX43" s="36"/>
      <c r="BY43" s="36"/>
      <c r="BZ43" s="36"/>
      <c r="CA43" s="36"/>
      <c r="CB43" s="36"/>
      <c r="CC43" s="36"/>
      <c r="CD43" s="36"/>
      <c r="CE43" s="36"/>
      <c r="CF43" s="36"/>
      <c r="CG43" s="36"/>
      <c r="CH43" s="36"/>
      <c r="CI43" s="36"/>
      <c r="CJ43" s="36"/>
      <c r="CK43" s="36"/>
      <c r="CL43" s="36"/>
      <c r="CM43" s="36"/>
      <c r="CN43" s="36"/>
      <c r="CO43" s="36"/>
      <c r="CP43" s="36"/>
      <c r="CQ43" s="36"/>
      <c r="CR43" s="36"/>
      <c r="CS43" s="36"/>
      <c r="CT43" s="36"/>
      <c r="CU43" s="36"/>
      <c r="CV43" s="36"/>
      <c r="CW43" s="36"/>
      <c r="CX43" s="36"/>
      <c r="CY43" s="36"/>
      <c r="CZ43" s="36"/>
      <c r="DA43" s="36"/>
      <c r="DB43" s="36"/>
      <c r="DC43" s="36"/>
      <c r="DD43" s="36"/>
      <c r="DE43" s="36"/>
      <c r="DF43" s="36"/>
      <c r="DG43" s="36"/>
      <c r="DH43" s="36"/>
      <c r="DI43" s="36"/>
      <c r="DJ43" s="36"/>
      <c r="DK43" s="36"/>
      <c r="DL43" s="36"/>
      <c r="DM43" s="36"/>
      <c r="DN43" s="36"/>
      <c r="DO43" s="36"/>
      <c r="DP43" s="36"/>
      <c r="DQ43" s="36"/>
      <c r="DR43" s="36"/>
      <c r="DS43" s="36"/>
      <c r="DT43" s="36"/>
      <c r="DU43" s="36"/>
      <c r="DV43" s="36"/>
      <c r="DW43" s="36"/>
    </row>
    <row r="44" spans="1:127" ht="14" x14ac:dyDescent="0.3">
      <c r="A44" s="16">
        <f>入力シート_テトラクロロエチレン!Q10</f>
        <v>0.16</v>
      </c>
      <c r="B44" s="32" t="s">
        <v>88</v>
      </c>
      <c r="C44" s="493" t="s">
        <v>89</v>
      </c>
      <c r="D44" s="493"/>
      <c r="E44" s="493"/>
      <c r="F44" s="291" t="s">
        <v>90</v>
      </c>
      <c r="G44" s="33">
        <f>IF(A44="",IF(G45*G46&gt;0,G45*G46,G43),A44)</f>
        <v>0.16</v>
      </c>
      <c r="J44" s="51">
        <f t="shared" ref="J44:J51" si="76">G44</f>
        <v>0.16</v>
      </c>
      <c r="K44" s="51">
        <f t="shared" ref="K44:N52" si="77">+J44</f>
        <v>0.16</v>
      </c>
      <c r="L44" s="51">
        <f t="shared" si="77"/>
        <v>0.16</v>
      </c>
      <c r="M44" s="51">
        <f t="shared" si="77"/>
        <v>0.16</v>
      </c>
      <c r="N44" s="51">
        <f t="shared" si="77"/>
        <v>0.16</v>
      </c>
      <c r="O44" s="51">
        <f t="shared" ref="O44:Q52" si="78">+J44</f>
        <v>0.16</v>
      </c>
      <c r="P44" s="51">
        <f t="shared" si="78"/>
        <v>0.16</v>
      </c>
      <c r="Q44" s="51">
        <f t="shared" si="78"/>
        <v>0.16</v>
      </c>
      <c r="R44" s="51">
        <f t="shared" ref="R44:T52" si="79">+L44</f>
        <v>0.16</v>
      </c>
      <c r="S44" s="51">
        <f t="shared" si="79"/>
        <v>0.16</v>
      </c>
      <c r="T44" s="51">
        <f t="shared" si="79"/>
        <v>0.16</v>
      </c>
      <c r="U44" s="51">
        <f t="shared" si="70"/>
        <v>0.16</v>
      </c>
      <c r="V44" s="51">
        <f>+U44</f>
        <v>0.16</v>
      </c>
      <c r="W44" s="51">
        <f t="shared" ref="W44:AG44" si="80">+V44</f>
        <v>0.16</v>
      </c>
      <c r="X44" s="51">
        <f t="shared" si="80"/>
        <v>0.16</v>
      </c>
      <c r="Y44" s="51">
        <f t="shared" si="80"/>
        <v>0.16</v>
      </c>
      <c r="Z44" s="51">
        <f t="shared" si="80"/>
        <v>0.16</v>
      </c>
      <c r="AA44" s="51">
        <f t="shared" si="80"/>
        <v>0.16</v>
      </c>
      <c r="AB44" s="51">
        <f t="shared" si="80"/>
        <v>0.16</v>
      </c>
      <c r="AC44" s="51">
        <f t="shared" si="80"/>
        <v>0.16</v>
      </c>
      <c r="AD44" s="51">
        <f t="shared" si="80"/>
        <v>0.16</v>
      </c>
      <c r="AE44" s="51">
        <f t="shared" si="80"/>
        <v>0.16</v>
      </c>
      <c r="AF44" s="51">
        <f t="shared" si="80"/>
        <v>0.16</v>
      </c>
      <c r="AG44" s="51">
        <f t="shared" si="80"/>
        <v>0.16</v>
      </c>
      <c r="AH44" s="51">
        <f t="shared" ref="AH44:AJ52" si="81">+AC44</f>
        <v>0.16</v>
      </c>
      <c r="AI44" s="51">
        <f t="shared" si="81"/>
        <v>0.16</v>
      </c>
      <c r="AJ44" s="51">
        <f t="shared" si="81"/>
        <v>0.16</v>
      </c>
      <c r="AK44" s="51">
        <f t="shared" ref="AK44:AM52" si="82">+AE44</f>
        <v>0.16</v>
      </c>
      <c r="AL44" s="51">
        <f t="shared" si="82"/>
        <v>0.16</v>
      </c>
      <c r="AM44" s="51">
        <f t="shared" si="82"/>
        <v>0.16</v>
      </c>
      <c r="AN44" s="51">
        <f t="shared" ref="AN44:BA52" si="83">+AM44</f>
        <v>0.16</v>
      </c>
      <c r="AO44" s="51">
        <f t="shared" si="83"/>
        <v>0.16</v>
      </c>
      <c r="AP44" s="51">
        <f t="shared" si="83"/>
        <v>0.16</v>
      </c>
      <c r="AQ44" s="51">
        <f t="shared" si="83"/>
        <v>0.16</v>
      </c>
      <c r="AR44" s="51">
        <f t="shared" si="83"/>
        <v>0.16</v>
      </c>
      <c r="AS44" s="51">
        <f t="shared" si="83"/>
        <v>0.16</v>
      </c>
      <c r="AT44" s="51">
        <f t="shared" si="83"/>
        <v>0.16</v>
      </c>
      <c r="AU44" s="51">
        <f t="shared" si="83"/>
        <v>0.16</v>
      </c>
      <c r="AV44" s="51">
        <f t="shared" si="83"/>
        <v>0.16</v>
      </c>
      <c r="AW44" s="51">
        <f t="shared" si="83"/>
        <v>0.16</v>
      </c>
      <c r="AX44" s="51">
        <f t="shared" si="83"/>
        <v>0.16</v>
      </c>
      <c r="AY44" s="51">
        <f t="shared" si="83"/>
        <v>0.16</v>
      </c>
      <c r="AZ44" s="51">
        <f t="shared" si="83"/>
        <v>0.16</v>
      </c>
      <c r="BA44" s="51">
        <f>+AZ44</f>
        <v>0.16</v>
      </c>
      <c r="BB44" s="51">
        <f t="shared" ref="BB44:BF52" si="84">+BA44</f>
        <v>0.16</v>
      </c>
      <c r="BC44" s="51">
        <f t="shared" si="84"/>
        <v>0.16</v>
      </c>
      <c r="BD44" s="51">
        <f t="shared" si="84"/>
        <v>0.16</v>
      </c>
      <c r="BE44" s="51">
        <f t="shared" si="84"/>
        <v>0.16</v>
      </c>
      <c r="BF44" s="51">
        <f t="shared" si="84"/>
        <v>0.16</v>
      </c>
      <c r="BG44" s="51">
        <f t="shared" ref="BG44:BH52" si="85">+BE44</f>
        <v>0.16</v>
      </c>
      <c r="BH44" s="51">
        <f t="shared" si="85"/>
        <v>0.16</v>
      </c>
      <c r="BI44" s="51">
        <f t="shared" ref="BI44:BJ52" si="86">+BH44</f>
        <v>0.16</v>
      </c>
      <c r="BJ44" s="51">
        <f t="shared" si="86"/>
        <v>0.16</v>
      </c>
      <c r="BK44" s="51">
        <f t="shared" ref="BK44:BK52" si="87">+AZ44</f>
        <v>0.16</v>
      </c>
      <c r="BL44" s="51">
        <f t="shared" ref="BL44:BO52" si="88">+BK44</f>
        <v>0.16</v>
      </c>
      <c r="BM44" s="51">
        <f t="shared" si="88"/>
        <v>0.16</v>
      </c>
      <c r="BN44" s="51">
        <f t="shared" si="88"/>
        <v>0.16</v>
      </c>
      <c r="BO44" s="51">
        <f t="shared" si="88"/>
        <v>0.16</v>
      </c>
      <c r="BP44" s="51">
        <f t="shared" ref="BP44:BP52" si="89">+BE44</f>
        <v>0.16</v>
      </c>
      <c r="BQ44" s="51">
        <f t="shared" ref="BQ44:BT52" si="90">+BP44</f>
        <v>0.16</v>
      </c>
      <c r="BR44" s="51">
        <f t="shared" si="90"/>
        <v>0.16</v>
      </c>
      <c r="BS44" s="51">
        <f t="shared" si="90"/>
        <v>0.16</v>
      </c>
      <c r="BT44" s="51">
        <f t="shared" si="90"/>
        <v>0.16</v>
      </c>
      <c r="BU44" s="51">
        <f t="shared" ref="BU44:BU52" si="91">+BJ44</f>
        <v>0.16</v>
      </c>
      <c r="BV44" s="51">
        <f t="shared" ref="BV44:BV52" si="92">+BU44</f>
        <v>0.16</v>
      </c>
      <c r="BW44" s="51">
        <f t="shared" ref="BW44:BX52" si="93">+BU44</f>
        <v>0.16</v>
      </c>
      <c r="BX44" s="51">
        <f t="shared" si="93"/>
        <v>0.16</v>
      </c>
      <c r="BY44" s="51">
        <f t="shared" ref="BY44:CB52" si="94">+BX44</f>
        <v>0.16</v>
      </c>
      <c r="BZ44" s="51">
        <f t="shared" si="94"/>
        <v>0.16</v>
      </c>
      <c r="CA44" s="51">
        <f t="shared" si="94"/>
        <v>0.16</v>
      </c>
      <c r="CB44" s="51">
        <f t="shared" si="94"/>
        <v>0.16</v>
      </c>
      <c r="CC44" s="51">
        <f t="shared" ref="CC44:CD52" si="95">+CA44</f>
        <v>0.16</v>
      </c>
      <c r="CD44" s="51">
        <f t="shared" si="95"/>
        <v>0.16</v>
      </c>
      <c r="CE44" s="51">
        <f t="shared" ref="CE44:CE52" si="96">+CD44</f>
        <v>0.16</v>
      </c>
      <c r="CF44" s="51">
        <f t="shared" ref="CF44:CF52" si="97">+BA44</f>
        <v>0.16</v>
      </c>
      <c r="CG44" s="51">
        <f t="shared" ref="CG44:CG52" si="98">+BA44</f>
        <v>0.16</v>
      </c>
      <c r="CH44" s="51">
        <f t="shared" ref="CH44:CQ52" si="99">+BA44</f>
        <v>0.16</v>
      </c>
      <c r="CI44" s="51">
        <f t="shared" si="99"/>
        <v>0.16</v>
      </c>
      <c r="CJ44" s="51">
        <f t="shared" si="99"/>
        <v>0.16</v>
      </c>
      <c r="CK44" s="51">
        <f t="shared" si="99"/>
        <v>0.16</v>
      </c>
      <c r="CL44" s="51">
        <f t="shared" si="99"/>
        <v>0.16</v>
      </c>
      <c r="CM44" s="51">
        <f t="shared" si="99"/>
        <v>0.16</v>
      </c>
      <c r="CN44" s="51">
        <f t="shared" si="99"/>
        <v>0.16</v>
      </c>
      <c r="CO44" s="51">
        <f t="shared" si="99"/>
        <v>0.16</v>
      </c>
      <c r="CP44" s="51">
        <f t="shared" si="99"/>
        <v>0.16</v>
      </c>
      <c r="CQ44" s="51">
        <f t="shared" si="99"/>
        <v>0.16</v>
      </c>
      <c r="CR44" s="51">
        <f t="shared" ref="CR44:CS52" si="100">+BU44</f>
        <v>0.16</v>
      </c>
      <c r="CS44" s="51">
        <f t="shared" si="100"/>
        <v>0.16</v>
      </c>
      <c r="CT44" s="51">
        <f t="shared" ref="CT44:CU52" si="101">+BX44</f>
        <v>0.16</v>
      </c>
      <c r="CU44" s="51">
        <f t="shared" si="101"/>
        <v>0.16</v>
      </c>
      <c r="CV44" s="51">
        <f t="shared" ref="CV44:CW52" si="102">+BU44</f>
        <v>0.16</v>
      </c>
      <c r="CW44" s="51">
        <f t="shared" si="102"/>
        <v>0.16</v>
      </c>
      <c r="CX44" s="51">
        <f t="shared" ref="CX44:DB52" si="103">+BX44</f>
        <v>0.16</v>
      </c>
      <c r="CY44" s="51">
        <f t="shared" si="103"/>
        <v>0.16</v>
      </c>
      <c r="CZ44" s="51">
        <f t="shared" si="103"/>
        <v>0.16</v>
      </c>
      <c r="DA44" s="51">
        <f t="shared" si="103"/>
        <v>0.16</v>
      </c>
      <c r="DB44" s="51">
        <f t="shared" si="103"/>
        <v>0.16</v>
      </c>
      <c r="DC44" s="51">
        <f t="shared" ref="DC44:DD52" si="104">+CD44</f>
        <v>0.16</v>
      </c>
      <c r="DD44" s="51">
        <f t="shared" si="104"/>
        <v>0.16</v>
      </c>
      <c r="DE44" s="51">
        <f t="shared" ref="DE44:DE52" si="105">+CE44</f>
        <v>0.16</v>
      </c>
      <c r="DF44" s="51">
        <f t="shared" ref="DF44:DF52" si="106">+BU44</f>
        <v>0.16</v>
      </c>
      <c r="DG44" s="51">
        <f t="shared" ref="DG44:DN52" si="107">+DF44</f>
        <v>0.16</v>
      </c>
      <c r="DH44" s="51">
        <f t="shared" si="107"/>
        <v>0.16</v>
      </c>
      <c r="DI44" s="51">
        <f t="shared" si="107"/>
        <v>0.16</v>
      </c>
      <c r="DJ44" s="51">
        <f t="shared" si="107"/>
        <v>0.16</v>
      </c>
      <c r="DK44" s="51">
        <f t="shared" si="107"/>
        <v>0.16</v>
      </c>
      <c r="DL44" s="51">
        <f t="shared" si="107"/>
        <v>0.16</v>
      </c>
      <c r="DM44" s="51">
        <f t="shared" si="107"/>
        <v>0.16</v>
      </c>
      <c r="DN44" s="51">
        <f t="shared" si="107"/>
        <v>0.16</v>
      </c>
      <c r="DO44" s="51">
        <f t="shared" ref="DO44:DO52" si="108">+DE44</f>
        <v>0.16</v>
      </c>
      <c r="DP44" s="51">
        <f t="shared" ref="DP44:DW52" si="109">+DO44</f>
        <v>0.16</v>
      </c>
      <c r="DQ44" s="51">
        <f t="shared" si="109"/>
        <v>0.16</v>
      </c>
      <c r="DR44" s="51">
        <f t="shared" si="109"/>
        <v>0.16</v>
      </c>
      <c r="DS44" s="51">
        <f t="shared" si="109"/>
        <v>0.16</v>
      </c>
      <c r="DT44" s="51">
        <f t="shared" si="109"/>
        <v>0.16</v>
      </c>
      <c r="DU44" s="51">
        <f t="shared" si="109"/>
        <v>0.16</v>
      </c>
      <c r="DV44" s="51">
        <f t="shared" si="109"/>
        <v>0.16</v>
      </c>
      <c r="DW44" s="51">
        <f t="shared" si="109"/>
        <v>0.16</v>
      </c>
    </row>
    <row r="45" spans="1:127" ht="18" x14ac:dyDescent="0.4">
      <c r="A45" s="16">
        <f>入力シート_テトラクロロエチレン!Q11</f>
        <v>160</v>
      </c>
      <c r="B45" s="20" t="s">
        <v>91</v>
      </c>
      <c r="C45" s="493" t="s">
        <v>92</v>
      </c>
      <c r="D45" s="493"/>
      <c r="E45" s="493"/>
      <c r="F45" s="291" t="s">
        <v>93</v>
      </c>
      <c r="G45" s="33">
        <f>IF(A45="",154.9,A45)</f>
        <v>160</v>
      </c>
      <c r="J45" s="51">
        <f t="shared" si="76"/>
        <v>160</v>
      </c>
      <c r="K45" s="51">
        <f t="shared" si="77"/>
        <v>160</v>
      </c>
      <c r="L45" s="51">
        <f t="shared" si="77"/>
        <v>160</v>
      </c>
      <c r="M45" s="51">
        <f t="shared" si="77"/>
        <v>160</v>
      </c>
      <c r="N45" s="51">
        <f t="shared" si="77"/>
        <v>160</v>
      </c>
      <c r="O45" s="51">
        <f t="shared" si="78"/>
        <v>160</v>
      </c>
      <c r="P45" s="51">
        <f t="shared" si="78"/>
        <v>160</v>
      </c>
      <c r="Q45" s="51">
        <f t="shared" si="78"/>
        <v>160</v>
      </c>
      <c r="R45" s="51">
        <f t="shared" si="79"/>
        <v>160</v>
      </c>
      <c r="S45" s="51">
        <f t="shared" si="79"/>
        <v>160</v>
      </c>
      <c r="T45" s="51">
        <f t="shared" si="79"/>
        <v>160</v>
      </c>
      <c r="U45" s="51">
        <f t="shared" si="70"/>
        <v>160</v>
      </c>
      <c r="V45" s="51">
        <f t="shared" ref="V45:AG52" si="110">+U45</f>
        <v>160</v>
      </c>
      <c r="W45" s="51">
        <f t="shared" si="110"/>
        <v>160</v>
      </c>
      <c r="X45" s="51">
        <f t="shared" si="110"/>
        <v>160</v>
      </c>
      <c r="Y45" s="51">
        <f t="shared" si="110"/>
        <v>160</v>
      </c>
      <c r="Z45" s="51">
        <f t="shared" si="110"/>
        <v>160</v>
      </c>
      <c r="AA45" s="51">
        <f t="shared" si="110"/>
        <v>160</v>
      </c>
      <c r="AB45" s="51">
        <f t="shared" si="110"/>
        <v>160</v>
      </c>
      <c r="AC45" s="51">
        <f t="shared" si="110"/>
        <v>160</v>
      </c>
      <c r="AD45" s="51">
        <f t="shared" si="110"/>
        <v>160</v>
      </c>
      <c r="AE45" s="51">
        <f t="shared" si="110"/>
        <v>160</v>
      </c>
      <c r="AF45" s="51">
        <f t="shared" si="110"/>
        <v>160</v>
      </c>
      <c r="AG45" s="51">
        <f t="shared" si="110"/>
        <v>160</v>
      </c>
      <c r="AH45" s="51">
        <f t="shared" si="81"/>
        <v>160</v>
      </c>
      <c r="AI45" s="51">
        <f t="shared" si="81"/>
        <v>160</v>
      </c>
      <c r="AJ45" s="51">
        <f t="shared" si="81"/>
        <v>160</v>
      </c>
      <c r="AK45" s="51">
        <f t="shared" si="82"/>
        <v>160</v>
      </c>
      <c r="AL45" s="51">
        <f t="shared" si="82"/>
        <v>160</v>
      </c>
      <c r="AM45" s="51">
        <f t="shared" si="82"/>
        <v>160</v>
      </c>
      <c r="AN45" s="51">
        <f t="shared" si="83"/>
        <v>160</v>
      </c>
      <c r="AO45" s="51">
        <f t="shared" si="83"/>
        <v>160</v>
      </c>
      <c r="AP45" s="51">
        <f t="shared" si="83"/>
        <v>160</v>
      </c>
      <c r="AQ45" s="51">
        <f t="shared" si="83"/>
        <v>160</v>
      </c>
      <c r="AR45" s="51">
        <f t="shared" si="83"/>
        <v>160</v>
      </c>
      <c r="AS45" s="51">
        <f t="shared" si="83"/>
        <v>160</v>
      </c>
      <c r="AT45" s="51">
        <f t="shared" si="83"/>
        <v>160</v>
      </c>
      <c r="AU45" s="51">
        <f t="shared" si="83"/>
        <v>160</v>
      </c>
      <c r="AV45" s="51">
        <f t="shared" si="83"/>
        <v>160</v>
      </c>
      <c r="AW45" s="51">
        <f t="shared" si="83"/>
        <v>160</v>
      </c>
      <c r="AX45" s="51">
        <f t="shared" si="83"/>
        <v>160</v>
      </c>
      <c r="AY45" s="51">
        <f t="shared" si="83"/>
        <v>160</v>
      </c>
      <c r="AZ45" s="51">
        <f t="shared" si="83"/>
        <v>160</v>
      </c>
      <c r="BA45" s="51">
        <f>+AZ45</f>
        <v>160</v>
      </c>
      <c r="BB45" s="51">
        <f t="shared" si="84"/>
        <v>160</v>
      </c>
      <c r="BC45" s="51">
        <f t="shared" si="84"/>
        <v>160</v>
      </c>
      <c r="BD45" s="51">
        <f t="shared" si="84"/>
        <v>160</v>
      </c>
      <c r="BE45" s="51">
        <f t="shared" si="84"/>
        <v>160</v>
      </c>
      <c r="BF45" s="51">
        <f t="shared" si="84"/>
        <v>160</v>
      </c>
      <c r="BG45" s="51">
        <f t="shared" si="85"/>
        <v>160</v>
      </c>
      <c r="BH45" s="51">
        <f t="shared" si="85"/>
        <v>160</v>
      </c>
      <c r="BI45" s="51">
        <f t="shared" si="86"/>
        <v>160</v>
      </c>
      <c r="BJ45" s="51">
        <f t="shared" si="86"/>
        <v>160</v>
      </c>
      <c r="BK45" s="51">
        <f t="shared" si="87"/>
        <v>160</v>
      </c>
      <c r="BL45" s="51">
        <f t="shared" si="88"/>
        <v>160</v>
      </c>
      <c r="BM45" s="51">
        <f t="shared" si="88"/>
        <v>160</v>
      </c>
      <c r="BN45" s="51">
        <f t="shared" si="88"/>
        <v>160</v>
      </c>
      <c r="BO45" s="51">
        <f t="shared" si="88"/>
        <v>160</v>
      </c>
      <c r="BP45" s="51">
        <f t="shared" si="89"/>
        <v>160</v>
      </c>
      <c r="BQ45" s="51">
        <f t="shared" si="90"/>
        <v>160</v>
      </c>
      <c r="BR45" s="51">
        <f t="shared" si="90"/>
        <v>160</v>
      </c>
      <c r="BS45" s="51">
        <f t="shared" si="90"/>
        <v>160</v>
      </c>
      <c r="BT45" s="51">
        <f t="shared" si="90"/>
        <v>160</v>
      </c>
      <c r="BU45" s="51">
        <f t="shared" si="91"/>
        <v>160</v>
      </c>
      <c r="BV45" s="51">
        <f t="shared" si="92"/>
        <v>160</v>
      </c>
      <c r="BW45" s="51">
        <f t="shared" si="93"/>
        <v>160</v>
      </c>
      <c r="BX45" s="51">
        <f t="shared" si="93"/>
        <v>160</v>
      </c>
      <c r="BY45" s="51">
        <f t="shared" si="94"/>
        <v>160</v>
      </c>
      <c r="BZ45" s="51">
        <f t="shared" si="94"/>
        <v>160</v>
      </c>
      <c r="CA45" s="51">
        <f t="shared" si="94"/>
        <v>160</v>
      </c>
      <c r="CB45" s="51">
        <f t="shared" si="94"/>
        <v>160</v>
      </c>
      <c r="CC45" s="51">
        <f t="shared" si="95"/>
        <v>160</v>
      </c>
      <c r="CD45" s="51">
        <f t="shared" si="95"/>
        <v>160</v>
      </c>
      <c r="CE45" s="51">
        <f t="shared" si="96"/>
        <v>160</v>
      </c>
      <c r="CF45" s="51">
        <f t="shared" si="97"/>
        <v>160</v>
      </c>
      <c r="CG45" s="51">
        <f t="shared" si="98"/>
        <v>160</v>
      </c>
      <c r="CH45" s="51">
        <f t="shared" si="99"/>
        <v>160</v>
      </c>
      <c r="CI45" s="51">
        <f t="shared" si="99"/>
        <v>160</v>
      </c>
      <c r="CJ45" s="51">
        <f t="shared" si="99"/>
        <v>160</v>
      </c>
      <c r="CK45" s="51">
        <f t="shared" si="99"/>
        <v>160</v>
      </c>
      <c r="CL45" s="51">
        <f t="shared" si="99"/>
        <v>160</v>
      </c>
      <c r="CM45" s="51">
        <f t="shared" si="99"/>
        <v>160</v>
      </c>
      <c r="CN45" s="51">
        <f t="shared" si="99"/>
        <v>160</v>
      </c>
      <c r="CO45" s="51">
        <f t="shared" si="99"/>
        <v>160</v>
      </c>
      <c r="CP45" s="51">
        <f t="shared" si="99"/>
        <v>160</v>
      </c>
      <c r="CQ45" s="51">
        <f t="shared" si="99"/>
        <v>160</v>
      </c>
      <c r="CR45" s="51">
        <f t="shared" si="100"/>
        <v>160</v>
      </c>
      <c r="CS45" s="51">
        <f t="shared" si="100"/>
        <v>160</v>
      </c>
      <c r="CT45" s="51">
        <f t="shared" si="101"/>
        <v>160</v>
      </c>
      <c r="CU45" s="51">
        <f t="shared" si="101"/>
        <v>160</v>
      </c>
      <c r="CV45" s="51">
        <f t="shared" si="102"/>
        <v>160</v>
      </c>
      <c r="CW45" s="51">
        <f t="shared" si="102"/>
        <v>160</v>
      </c>
      <c r="CX45" s="51">
        <f t="shared" si="103"/>
        <v>160</v>
      </c>
      <c r="CY45" s="51">
        <f t="shared" si="103"/>
        <v>160</v>
      </c>
      <c r="CZ45" s="51">
        <f t="shared" si="103"/>
        <v>160</v>
      </c>
      <c r="DA45" s="51">
        <f t="shared" si="103"/>
        <v>160</v>
      </c>
      <c r="DB45" s="51">
        <f t="shared" si="103"/>
        <v>160</v>
      </c>
      <c r="DC45" s="51">
        <f t="shared" si="104"/>
        <v>160</v>
      </c>
      <c r="DD45" s="51">
        <f t="shared" si="104"/>
        <v>160</v>
      </c>
      <c r="DE45" s="51">
        <f t="shared" si="105"/>
        <v>160</v>
      </c>
      <c r="DF45" s="51">
        <f t="shared" si="106"/>
        <v>160</v>
      </c>
      <c r="DG45" s="51">
        <f t="shared" si="107"/>
        <v>160</v>
      </c>
      <c r="DH45" s="51">
        <f t="shared" si="107"/>
        <v>160</v>
      </c>
      <c r="DI45" s="51">
        <f t="shared" si="107"/>
        <v>160</v>
      </c>
      <c r="DJ45" s="51">
        <f t="shared" si="107"/>
        <v>160</v>
      </c>
      <c r="DK45" s="51">
        <f t="shared" si="107"/>
        <v>160</v>
      </c>
      <c r="DL45" s="51">
        <f t="shared" si="107"/>
        <v>160</v>
      </c>
      <c r="DM45" s="51">
        <f t="shared" si="107"/>
        <v>160</v>
      </c>
      <c r="DN45" s="51">
        <f t="shared" si="107"/>
        <v>160</v>
      </c>
      <c r="DO45" s="51">
        <f t="shared" si="108"/>
        <v>160</v>
      </c>
      <c r="DP45" s="51">
        <f t="shared" si="109"/>
        <v>160</v>
      </c>
      <c r="DQ45" s="51">
        <f t="shared" si="109"/>
        <v>160</v>
      </c>
      <c r="DR45" s="51">
        <f t="shared" si="109"/>
        <v>160</v>
      </c>
      <c r="DS45" s="51">
        <f t="shared" si="109"/>
        <v>160</v>
      </c>
      <c r="DT45" s="51">
        <f t="shared" si="109"/>
        <v>160</v>
      </c>
      <c r="DU45" s="51">
        <f t="shared" si="109"/>
        <v>160</v>
      </c>
      <c r="DV45" s="51">
        <f t="shared" si="109"/>
        <v>160</v>
      </c>
      <c r="DW45" s="51">
        <f t="shared" si="109"/>
        <v>160</v>
      </c>
    </row>
    <row r="46" spans="1:127" ht="18" x14ac:dyDescent="0.4">
      <c r="A46" s="16"/>
      <c r="B46" s="20" t="s">
        <v>94</v>
      </c>
      <c r="C46" s="493" t="s">
        <v>95</v>
      </c>
      <c r="D46" s="493"/>
      <c r="E46" s="493"/>
      <c r="F46" s="291" t="s">
        <v>96</v>
      </c>
      <c r="G46" s="33">
        <f>IF(A46="",0.001,A46)</f>
        <v>1E-3</v>
      </c>
      <c r="J46" s="51">
        <f t="shared" si="76"/>
        <v>1E-3</v>
      </c>
      <c r="K46" s="51">
        <f t="shared" si="77"/>
        <v>1E-3</v>
      </c>
      <c r="L46" s="51">
        <f t="shared" si="77"/>
        <v>1E-3</v>
      </c>
      <c r="M46" s="51">
        <f t="shared" si="77"/>
        <v>1E-3</v>
      </c>
      <c r="N46" s="51">
        <f t="shared" si="77"/>
        <v>1E-3</v>
      </c>
      <c r="O46" s="51">
        <f t="shared" si="78"/>
        <v>1E-3</v>
      </c>
      <c r="P46" s="51">
        <f t="shared" si="78"/>
        <v>1E-3</v>
      </c>
      <c r="Q46" s="51">
        <f t="shared" si="78"/>
        <v>1E-3</v>
      </c>
      <c r="R46" s="51">
        <f t="shared" si="79"/>
        <v>1E-3</v>
      </c>
      <c r="S46" s="51">
        <f t="shared" si="79"/>
        <v>1E-3</v>
      </c>
      <c r="T46" s="51">
        <f t="shared" si="79"/>
        <v>1E-3</v>
      </c>
      <c r="U46" s="51">
        <f t="shared" si="70"/>
        <v>1E-3</v>
      </c>
      <c r="V46" s="51">
        <f t="shared" si="110"/>
        <v>1E-3</v>
      </c>
      <c r="W46" s="51">
        <f t="shared" si="110"/>
        <v>1E-3</v>
      </c>
      <c r="X46" s="51">
        <f t="shared" si="110"/>
        <v>1E-3</v>
      </c>
      <c r="Y46" s="51">
        <f t="shared" si="110"/>
        <v>1E-3</v>
      </c>
      <c r="Z46" s="51">
        <f t="shared" si="110"/>
        <v>1E-3</v>
      </c>
      <c r="AA46" s="51">
        <f t="shared" si="110"/>
        <v>1E-3</v>
      </c>
      <c r="AB46" s="51">
        <f t="shared" si="110"/>
        <v>1E-3</v>
      </c>
      <c r="AC46" s="51">
        <f t="shared" si="110"/>
        <v>1E-3</v>
      </c>
      <c r="AD46" s="51">
        <f t="shared" si="110"/>
        <v>1E-3</v>
      </c>
      <c r="AE46" s="51">
        <f t="shared" si="110"/>
        <v>1E-3</v>
      </c>
      <c r="AF46" s="51">
        <f t="shared" si="110"/>
        <v>1E-3</v>
      </c>
      <c r="AG46" s="51">
        <f t="shared" si="110"/>
        <v>1E-3</v>
      </c>
      <c r="AH46" s="51">
        <f t="shared" si="81"/>
        <v>1E-3</v>
      </c>
      <c r="AI46" s="51">
        <f t="shared" si="81"/>
        <v>1E-3</v>
      </c>
      <c r="AJ46" s="51">
        <f t="shared" si="81"/>
        <v>1E-3</v>
      </c>
      <c r="AK46" s="51">
        <f t="shared" si="82"/>
        <v>1E-3</v>
      </c>
      <c r="AL46" s="51">
        <f t="shared" si="82"/>
        <v>1E-3</v>
      </c>
      <c r="AM46" s="51">
        <f t="shared" si="82"/>
        <v>1E-3</v>
      </c>
      <c r="AN46" s="51">
        <f t="shared" si="83"/>
        <v>1E-3</v>
      </c>
      <c r="AO46" s="51">
        <f t="shared" si="83"/>
        <v>1E-3</v>
      </c>
      <c r="AP46" s="51">
        <f t="shared" si="83"/>
        <v>1E-3</v>
      </c>
      <c r="AQ46" s="51">
        <f t="shared" si="83"/>
        <v>1E-3</v>
      </c>
      <c r="AR46" s="51">
        <f t="shared" si="83"/>
        <v>1E-3</v>
      </c>
      <c r="AS46" s="51">
        <f t="shared" si="83"/>
        <v>1E-3</v>
      </c>
      <c r="AT46" s="51">
        <f t="shared" si="83"/>
        <v>1E-3</v>
      </c>
      <c r="AU46" s="51">
        <f t="shared" si="83"/>
        <v>1E-3</v>
      </c>
      <c r="AV46" s="51">
        <f t="shared" si="83"/>
        <v>1E-3</v>
      </c>
      <c r="AW46" s="51">
        <f t="shared" si="83"/>
        <v>1E-3</v>
      </c>
      <c r="AX46" s="51">
        <f t="shared" si="83"/>
        <v>1E-3</v>
      </c>
      <c r="AY46" s="51">
        <f t="shared" si="83"/>
        <v>1E-3</v>
      </c>
      <c r="AZ46" s="51">
        <f t="shared" si="83"/>
        <v>1E-3</v>
      </c>
      <c r="BA46" s="51">
        <f t="shared" si="83"/>
        <v>1E-3</v>
      </c>
      <c r="BB46" s="51">
        <f t="shared" si="84"/>
        <v>1E-3</v>
      </c>
      <c r="BC46" s="51">
        <f t="shared" si="84"/>
        <v>1E-3</v>
      </c>
      <c r="BD46" s="51">
        <f t="shared" si="84"/>
        <v>1E-3</v>
      </c>
      <c r="BE46" s="51">
        <f t="shared" si="84"/>
        <v>1E-3</v>
      </c>
      <c r="BF46" s="51">
        <f t="shared" si="84"/>
        <v>1E-3</v>
      </c>
      <c r="BG46" s="51">
        <f t="shared" si="85"/>
        <v>1E-3</v>
      </c>
      <c r="BH46" s="51">
        <f t="shared" si="85"/>
        <v>1E-3</v>
      </c>
      <c r="BI46" s="51">
        <f t="shared" si="86"/>
        <v>1E-3</v>
      </c>
      <c r="BJ46" s="51">
        <f t="shared" si="86"/>
        <v>1E-3</v>
      </c>
      <c r="BK46" s="51">
        <f t="shared" si="87"/>
        <v>1E-3</v>
      </c>
      <c r="BL46" s="51">
        <f t="shared" si="88"/>
        <v>1E-3</v>
      </c>
      <c r="BM46" s="51">
        <f t="shared" si="88"/>
        <v>1E-3</v>
      </c>
      <c r="BN46" s="51">
        <f t="shared" si="88"/>
        <v>1E-3</v>
      </c>
      <c r="BO46" s="51">
        <f t="shared" si="88"/>
        <v>1E-3</v>
      </c>
      <c r="BP46" s="51">
        <f t="shared" si="89"/>
        <v>1E-3</v>
      </c>
      <c r="BQ46" s="51">
        <f t="shared" si="90"/>
        <v>1E-3</v>
      </c>
      <c r="BR46" s="51">
        <f t="shared" si="90"/>
        <v>1E-3</v>
      </c>
      <c r="BS46" s="51">
        <f t="shared" si="90"/>
        <v>1E-3</v>
      </c>
      <c r="BT46" s="51">
        <f t="shared" si="90"/>
        <v>1E-3</v>
      </c>
      <c r="BU46" s="51">
        <f t="shared" si="91"/>
        <v>1E-3</v>
      </c>
      <c r="BV46" s="51">
        <f t="shared" si="92"/>
        <v>1E-3</v>
      </c>
      <c r="BW46" s="51">
        <f t="shared" si="93"/>
        <v>1E-3</v>
      </c>
      <c r="BX46" s="51">
        <f t="shared" si="93"/>
        <v>1E-3</v>
      </c>
      <c r="BY46" s="51">
        <f t="shared" si="94"/>
        <v>1E-3</v>
      </c>
      <c r="BZ46" s="51">
        <f t="shared" si="94"/>
        <v>1E-3</v>
      </c>
      <c r="CA46" s="51">
        <f t="shared" si="94"/>
        <v>1E-3</v>
      </c>
      <c r="CB46" s="51">
        <f t="shared" si="94"/>
        <v>1E-3</v>
      </c>
      <c r="CC46" s="51">
        <f t="shared" si="95"/>
        <v>1E-3</v>
      </c>
      <c r="CD46" s="51">
        <f t="shared" si="95"/>
        <v>1E-3</v>
      </c>
      <c r="CE46" s="51">
        <f t="shared" si="96"/>
        <v>1E-3</v>
      </c>
      <c r="CF46" s="51">
        <f t="shared" si="97"/>
        <v>1E-3</v>
      </c>
      <c r="CG46" s="51">
        <f t="shared" si="98"/>
        <v>1E-3</v>
      </c>
      <c r="CH46" s="51">
        <f t="shared" si="99"/>
        <v>1E-3</v>
      </c>
      <c r="CI46" s="51">
        <f t="shared" si="99"/>
        <v>1E-3</v>
      </c>
      <c r="CJ46" s="51">
        <f t="shared" si="99"/>
        <v>1E-3</v>
      </c>
      <c r="CK46" s="51">
        <f t="shared" si="99"/>
        <v>1E-3</v>
      </c>
      <c r="CL46" s="51">
        <f t="shared" si="99"/>
        <v>1E-3</v>
      </c>
      <c r="CM46" s="51">
        <f t="shared" si="99"/>
        <v>1E-3</v>
      </c>
      <c r="CN46" s="51">
        <f t="shared" si="99"/>
        <v>1E-3</v>
      </c>
      <c r="CO46" s="51">
        <f t="shared" si="99"/>
        <v>1E-3</v>
      </c>
      <c r="CP46" s="51">
        <f t="shared" si="99"/>
        <v>1E-3</v>
      </c>
      <c r="CQ46" s="51">
        <f t="shared" si="99"/>
        <v>1E-3</v>
      </c>
      <c r="CR46" s="51">
        <f t="shared" si="100"/>
        <v>1E-3</v>
      </c>
      <c r="CS46" s="51">
        <f t="shared" si="100"/>
        <v>1E-3</v>
      </c>
      <c r="CT46" s="51">
        <f t="shared" si="101"/>
        <v>1E-3</v>
      </c>
      <c r="CU46" s="51">
        <f t="shared" si="101"/>
        <v>1E-3</v>
      </c>
      <c r="CV46" s="51">
        <f t="shared" si="102"/>
        <v>1E-3</v>
      </c>
      <c r="CW46" s="51">
        <f t="shared" si="102"/>
        <v>1E-3</v>
      </c>
      <c r="CX46" s="51">
        <f t="shared" si="103"/>
        <v>1E-3</v>
      </c>
      <c r="CY46" s="51">
        <f t="shared" si="103"/>
        <v>1E-3</v>
      </c>
      <c r="CZ46" s="51">
        <f t="shared" si="103"/>
        <v>1E-3</v>
      </c>
      <c r="DA46" s="51">
        <f t="shared" si="103"/>
        <v>1E-3</v>
      </c>
      <c r="DB46" s="51">
        <f t="shared" si="103"/>
        <v>1E-3</v>
      </c>
      <c r="DC46" s="51">
        <f t="shared" si="104"/>
        <v>1E-3</v>
      </c>
      <c r="DD46" s="51">
        <f t="shared" si="104"/>
        <v>1E-3</v>
      </c>
      <c r="DE46" s="51">
        <f t="shared" si="105"/>
        <v>1E-3</v>
      </c>
      <c r="DF46" s="51">
        <f t="shared" si="106"/>
        <v>1E-3</v>
      </c>
      <c r="DG46" s="51">
        <f t="shared" si="107"/>
        <v>1E-3</v>
      </c>
      <c r="DH46" s="51">
        <f t="shared" si="107"/>
        <v>1E-3</v>
      </c>
      <c r="DI46" s="51">
        <f t="shared" si="107"/>
        <v>1E-3</v>
      </c>
      <c r="DJ46" s="51">
        <f t="shared" si="107"/>
        <v>1E-3</v>
      </c>
      <c r="DK46" s="51">
        <f t="shared" si="107"/>
        <v>1E-3</v>
      </c>
      <c r="DL46" s="51">
        <f t="shared" si="107"/>
        <v>1E-3</v>
      </c>
      <c r="DM46" s="51">
        <f t="shared" si="107"/>
        <v>1E-3</v>
      </c>
      <c r="DN46" s="51">
        <f t="shared" si="107"/>
        <v>1E-3</v>
      </c>
      <c r="DO46" s="51">
        <f t="shared" si="108"/>
        <v>1E-3</v>
      </c>
      <c r="DP46" s="51">
        <f t="shared" si="109"/>
        <v>1E-3</v>
      </c>
      <c r="DQ46" s="51">
        <f t="shared" si="109"/>
        <v>1E-3</v>
      </c>
      <c r="DR46" s="51">
        <f t="shared" si="109"/>
        <v>1E-3</v>
      </c>
      <c r="DS46" s="51">
        <f t="shared" si="109"/>
        <v>1E-3</v>
      </c>
      <c r="DT46" s="51">
        <f t="shared" si="109"/>
        <v>1E-3</v>
      </c>
      <c r="DU46" s="51">
        <f t="shared" si="109"/>
        <v>1E-3</v>
      </c>
      <c r="DV46" s="51">
        <f t="shared" si="109"/>
        <v>1E-3</v>
      </c>
      <c r="DW46" s="51">
        <f t="shared" si="109"/>
        <v>1E-3</v>
      </c>
    </row>
    <row r="47" spans="1:127" ht="18" x14ac:dyDescent="0.2">
      <c r="A47" s="19"/>
      <c r="B47" s="23" t="s">
        <v>97</v>
      </c>
      <c r="C47" s="494" t="s">
        <v>98</v>
      </c>
      <c r="D47" s="495"/>
      <c r="E47" s="492"/>
      <c r="F47" s="1" t="s">
        <v>99</v>
      </c>
      <c r="G47" s="34">
        <f>IF(G42=0,0,LN(2)/G42)</f>
        <v>8.7740149437967749E-2</v>
      </c>
      <c r="J47" s="51">
        <f t="shared" si="76"/>
        <v>8.7740149437967749E-2</v>
      </c>
      <c r="K47" s="51">
        <f t="shared" si="77"/>
        <v>8.7740149437967749E-2</v>
      </c>
      <c r="L47" s="51">
        <f t="shared" si="77"/>
        <v>8.7740149437967749E-2</v>
      </c>
      <c r="M47" s="51">
        <f t="shared" si="77"/>
        <v>8.7740149437967749E-2</v>
      </c>
      <c r="N47" s="51">
        <f t="shared" si="77"/>
        <v>8.7740149437967749E-2</v>
      </c>
      <c r="O47" s="51">
        <f t="shared" si="78"/>
        <v>8.7740149437967749E-2</v>
      </c>
      <c r="P47" s="51">
        <f t="shared" si="78"/>
        <v>8.7740149437967749E-2</v>
      </c>
      <c r="Q47" s="51">
        <f t="shared" si="78"/>
        <v>8.7740149437967749E-2</v>
      </c>
      <c r="R47" s="51">
        <f t="shared" si="79"/>
        <v>8.7740149437967749E-2</v>
      </c>
      <c r="S47" s="51">
        <f t="shared" si="79"/>
        <v>8.7740149437967749E-2</v>
      </c>
      <c r="T47" s="51">
        <f t="shared" si="79"/>
        <v>8.7740149437967749E-2</v>
      </c>
      <c r="U47" s="53">
        <f t="shared" si="70"/>
        <v>8.7740149437967749E-2</v>
      </c>
      <c r="V47" s="51">
        <f t="shared" si="110"/>
        <v>8.7740149437967749E-2</v>
      </c>
      <c r="W47" s="51">
        <f t="shared" si="110"/>
        <v>8.7740149437967749E-2</v>
      </c>
      <c r="X47" s="51">
        <f t="shared" si="110"/>
        <v>8.7740149437967749E-2</v>
      </c>
      <c r="Y47" s="51">
        <f t="shared" si="110"/>
        <v>8.7740149437967749E-2</v>
      </c>
      <c r="Z47" s="51">
        <f t="shared" si="110"/>
        <v>8.7740149437967749E-2</v>
      </c>
      <c r="AA47" s="51">
        <f t="shared" si="110"/>
        <v>8.7740149437967749E-2</v>
      </c>
      <c r="AB47" s="51">
        <f t="shared" si="110"/>
        <v>8.7740149437967749E-2</v>
      </c>
      <c r="AC47" s="51">
        <f t="shared" si="110"/>
        <v>8.7740149437967749E-2</v>
      </c>
      <c r="AD47" s="51">
        <f t="shared" si="110"/>
        <v>8.7740149437967749E-2</v>
      </c>
      <c r="AE47" s="51">
        <f t="shared" si="110"/>
        <v>8.7740149437967749E-2</v>
      </c>
      <c r="AF47" s="51">
        <f t="shared" si="110"/>
        <v>8.7740149437967749E-2</v>
      </c>
      <c r="AG47" s="51">
        <f t="shared" si="110"/>
        <v>8.7740149437967749E-2</v>
      </c>
      <c r="AH47" s="51">
        <f t="shared" si="81"/>
        <v>8.7740149437967749E-2</v>
      </c>
      <c r="AI47" s="51">
        <f t="shared" si="81"/>
        <v>8.7740149437967749E-2</v>
      </c>
      <c r="AJ47" s="51">
        <f t="shared" si="81"/>
        <v>8.7740149437967749E-2</v>
      </c>
      <c r="AK47" s="51">
        <f t="shared" si="82"/>
        <v>8.7740149437967749E-2</v>
      </c>
      <c r="AL47" s="51">
        <f t="shared" si="82"/>
        <v>8.7740149437967749E-2</v>
      </c>
      <c r="AM47" s="51">
        <f t="shared" si="82"/>
        <v>8.7740149437967749E-2</v>
      </c>
      <c r="AN47" s="51">
        <f t="shared" si="83"/>
        <v>8.7740149437967749E-2</v>
      </c>
      <c r="AO47" s="51">
        <f t="shared" si="83"/>
        <v>8.7740149437967749E-2</v>
      </c>
      <c r="AP47" s="51">
        <f t="shared" si="83"/>
        <v>8.7740149437967749E-2</v>
      </c>
      <c r="AQ47" s="51">
        <f t="shared" si="83"/>
        <v>8.7740149437967749E-2</v>
      </c>
      <c r="AR47" s="51">
        <f t="shared" si="83"/>
        <v>8.7740149437967749E-2</v>
      </c>
      <c r="AS47" s="51">
        <f t="shared" si="83"/>
        <v>8.7740149437967749E-2</v>
      </c>
      <c r="AT47" s="51">
        <f t="shared" si="83"/>
        <v>8.7740149437967749E-2</v>
      </c>
      <c r="AU47" s="51">
        <f t="shared" si="83"/>
        <v>8.7740149437967749E-2</v>
      </c>
      <c r="AV47" s="51">
        <f t="shared" si="83"/>
        <v>8.7740149437967749E-2</v>
      </c>
      <c r="AW47" s="51">
        <f t="shared" si="83"/>
        <v>8.7740149437967749E-2</v>
      </c>
      <c r="AX47" s="51">
        <f t="shared" si="83"/>
        <v>8.7740149437967749E-2</v>
      </c>
      <c r="AY47" s="51">
        <f t="shared" si="83"/>
        <v>8.7740149437967749E-2</v>
      </c>
      <c r="AZ47" s="51">
        <f t="shared" si="83"/>
        <v>8.7740149437967749E-2</v>
      </c>
      <c r="BA47" s="51">
        <f t="shared" si="83"/>
        <v>8.7740149437967749E-2</v>
      </c>
      <c r="BB47" s="51">
        <f t="shared" si="84"/>
        <v>8.7740149437967749E-2</v>
      </c>
      <c r="BC47" s="51">
        <f t="shared" si="84"/>
        <v>8.7740149437967749E-2</v>
      </c>
      <c r="BD47" s="51">
        <f t="shared" si="84"/>
        <v>8.7740149437967749E-2</v>
      </c>
      <c r="BE47" s="51">
        <f t="shared" si="84"/>
        <v>8.7740149437967749E-2</v>
      </c>
      <c r="BF47" s="51">
        <f t="shared" si="84"/>
        <v>8.7740149437967749E-2</v>
      </c>
      <c r="BG47" s="51">
        <f t="shared" si="85"/>
        <v>8.7740149437967749E-2</v>
      </c>
      <c r="BH47" s="51">
        <f t="shared" si="85"/>
        <v>8.7740149437967749E-2</v>
      </c>
      <c r="BI47" s="51">
        <f t="shared" si="86"/>
        <v>8.7740149437967749E-2</v>
      </c>
      <c r="BJ47" s="51">
        <f t="shared" si="86"/>
        <v>8.7740149437967749E-2</v>
      </c>
      <c r="BK47" s="51">
        <f t="shared" si="87"/>
        <v>8.7740149437967749E-2</v>
      </c>
      <c r="BL47" s="51">
        <f t="shared" si="88"/>
        <v>8.7740149437967749E-2</v>
      </c>
      <c r="BM47" s="51">
        <f t="shared" si="88"/>
        <v>8.7740149437967749E-2</v>
      </c>
      <c r="BN47" s="51">
        <f t="shared" si="88"/>
        <v>8.7740149437967749E-2</v>
      </c>
      <c r="BO47" s="51">
        <f t="shared" si="88"/>
        <v>8.7740149437967749E-2</v>
      </c>
      <c r="BP47" s="51">
        <f t="shared" si="89"/>
        <v>8.7740149437967749E-2</v>
      </c>
      <c r="BQ47" s="51">
        <f t="shared" si="90"/>
        <v>8.7740149437967749E-2</v>
      </c>
      <c r="BR47" s="51">
        <f t="shared" si="90"/>
        <v>8.7740149437967749E-2</v>
      </c>
      <c r="BS47" s="51">
        <f t="shared" si="90"/>
        <v>8.7740149437967749E-2</v>
      </c>
      <c r="BT47" s="51">
        <f t="shared" si="90"/>
        <v>8.7740149437967749E-2</v>
      </c>
      <c r="BU47" s="51">
        <f t="shared" si="91"/>
        <v>8.7740149437967749E-2</v>
      </c>
      <c r="BV47" s="51">
        <f t="shared" si="92"/>
        <v>8.7740149437967749E-2</v>
      </c>
      <c r="BW47" s="51">
        <f t="shared" si="93"/>
        <v>8.7740149437967749E-2</v>
      </c>
      <c r="BX47" s="51">
        <f t="shared" si="93"/>
        <v>8.7740149437967749E-2</v>
      </c>
      <c r="BY47" s="51">
        <f t="shared" si="94"/>
        <v>8.7740149437967749E-2</v>
      </c>
      <c r="BZ47" s="51">
        <f t="shared" si="94"/>
        <v>8.7740149437967749E-2</v>
      </c>
      <c r="CA47" s="51">
        <f t="shared" si="94"/>
        <v>8.7740149437967749E-2</v>
      </c>
      <c r="CB47" s="51">
        <f t="shared" si="94"/>
        <v>8.7740149437967749E-2</v>
      </c>
      <c r="CC47" s="51">
        <f t="shared" si="95"/>
        <v>8.7740149437967749E-2</v>
      </c>
      <c r="CD47" s="51">
        <f t="shared" si="95"/>
        <v>8.7740149437967749E-2</v>
      </c>
      <c r="CE47" s="51">
        <f t="shared" si="96"/>
        <v>8.7740149437967749E-2</v>
      </c>
      <c r="CF47" s="51">
        <f t="shared" si="97"/>
        <v>8.7740149437967749E-2</v>
      </c>
      <c r="CG47" s="51">
        <f t="shared" si="98"/>
        <v>8.7740149437967749E-2</v>
      </c>
      <c r="CH47" s="51">
        <f t="shared" si="99"/>
        <v>8.7740149437967749E-2</v>
      </c>
      <c r="CI47" s="51">
        <f t="shared" si="99"/>
        <v>8.7740149437967749E-2</v>
      </c>
      <c r="CJ47" s="51">
        <f t="shared" si="99"/>
        <v>8.7740149437967749E-2</v>
      </c>
      <c r="CK47" s="51">
        <f t="shared" si="99"/>
        <v>8.7740149437967749E-2</v>
      </c>
      <c r="CL47" s="51">
        <f t="shared" si="99"/>
        <v>8.7740149437967749E-2</v>
      </c>
      <c r="CM47" s="51">
        <f t="shared" si="99"/>
        <v>8.7740149437967749E-2</v>
      </c>
      <c r="CN47" s="51">
        <f t="shared" si="99"/>
        <v>8.7740149437967749E-2</v>
      </c>
      <c r="CO47" s="51">
        <f t="shared" si="99"/>
        <v>8.7740149437967749E-2</v>
      </c>
      <c r="CP47" s="51">
        <f t="shared" si="99"/>
        <v>8.7740149437967749E-2</v>
      </c>
      <c r="CQ47" s="51">
        <f t="shared" si="99"/>
        <v>8.7740149437967749E-2</v>
      </c>
      <c r="CR47" s="51">
        <f t="shared" si="100"/>
        <v>8.7740149437967749E-2</v>
      </c>
      <c r="CS47" s="51">
        <f t="shared" si="100"/>
        <v>8.7740149437967749E-2</v>
      </c>
      <c r="CT47" s="51">
        <f t="shared" si="101"/>
        <v>8.7740149437967749E-2</v>
      </c>
      <c r="CU47" s="51">
        <f t="shared" si="101"/>
        <v>8.7740149437967749E-2</v>
      </c>
      <c r="CV47" s="51">
        <f t="shared" si="102"/>
        <v>8.7740149437967749E-2</v>
      </c>
      <c r="CW47" s="51">
        <f t="shared" si="102"/>
        <v>8.7740149437967749E-2</v>
      </c>
      <c r="CX47" s="51">
        <f t="shared" si="103"/>
        <v>8.7740149437967749E-2</v>
      </c>
      <c r="CY47" s="51">
        <f t="shared" si="103"/>
        <v>8.7740149437967749E-2</v>
      </c>
      <c r="CZ47" s="51">
        <f t="shared" si="103"/>
        <v>8.7740149437967749E-2</v>
      </c>
      <c r="DA47" s="51">
        <f t="shared" si="103"/>
        <v>8.7740149437967749E-2</v>
      </c>
      <c r="DB47" s="51">
        <f t="shared" si="103"/>
        <v>8.7740149437967749E-2</v>
      </c>
      <c r="DC47" s="51">
        <f t="shared" si="104"/>
        <v>8.7740149437967749E-2</v>
      </c>
      <c r="DD47" s="51">
        <f t="shared" si="104"/>
        <v>8.7740149437967749E-2</v>
      </c>
      <c r="DE47" s="51">
        <f t="shared" si="105"/>
        <v>8.7740149437967749E-2</v>
      </c>
      <c r="DF47" s="51">
        <f t="shared" si="106"/>
        <v>8.7740149437967749E-2</v>
      </c>
      <c r="DG47" s="51">
        <f t="shared" si="107"/>
        <v>8.7740149437967749E-2</v>
      </c>
      <c r="DH47" s="51">
        <f t="shared" si="107"/>
        <v>8.7740149437967749E-2</v>
      </c>
      <c r="DI47" s="51">
        <f t="shared" si="107"/>
        <v>8.7740149437967749E-2</v>
      </c>
      <c r="DJ47" s="51">
        <f t="shared" si="107"/>
        <v>8.7740149437967749E-2</v>
      </c>
      <c r="DK47" s="51">
        <f t="shared" si="107"/>
        <v>8.7740149437967749E-2</v>
      </c>
      <c r="DL47" s="51">
        <f t="shared" si="107"/>
        <v>8.7740149437967749E-2</v>
      </c>
      <c r="DM47" s="51">
        <f t="shared" si="107"/>
        <v>8.7740149437967749E-2</v>
      </c>
      <c r="DN47" s="51">
        <f t="shared" si="107"/>
        <v>8.7740149437967749E-2</v>
      </c>
      <c r="DO47" s="51">
        <f t="shared" si="108"/>
        <v>8.7740149437967749E-2</v>
      </c>
      <c r="DP47" s="51">
        <f t="shared" si="109"/>
        <v>8.7740149437967749E-2</v>
      </c>
      <c r="DQ47" s="51">
        <f t="shared" si="109"/>
        <v>8.7740149437967749E-2</v>
      </c>
      <c r="DR47" s="51">
        <f t="shared" si="109"/>
        <v>8.7740149437967749E-2</v>
      </c>
      <c r="DS47" s="51">
        <f t="shared" si="109"/>
        <v>8.7740149437967749E-2</v>
      </c>
      <c r="DT47" s="51">
        <f t="shared" si="109"/>
        <v>8.7740149437967749E-2</v>
      </c>
      <c r="DU47" s="51">
        <f t="shared" si="109"/>
        <v>8.7740149437967749E-2</v>
      </c>
      <c r="DV47" s="51">
        <f t="shared" si="109"/>
        <v>8.7740149437967749E-2</v>
      </c>
      <c r="DW47" s="51">
        <f t="shared" si="109"/>
        <v>8.7740149437967749E-2</v>
      </c>
    </row>
    <row r="48" spans="1:127" ht="18" x14ac:dyDescent="0.2">
      <c r="A48" s="19"/>
      <c r="B48" s="23" t="s">
        <v>100</v>
      </c>
      <c r="C48" s="494" t="s">
        <v>101</v>
      </c>
      <c r="D48" s="495"/>
      <c r="E48" s="492"/>
      <c r="F48" s="1" t="s">
        <v>102</v>
      </c>
      <c r="G48" s="35">
        <f>+G49*G40/G41</f>
        <v>15.768000000000002</v>
      </c>
      <c r="J48" s="51">
        <f t="shared" si="76"/>
        <v>15.768000000000002</v>
      </c>
      <c r="K48" s="51">
        <f t="shared" si="77"/>
        <v>15.768000000000002</v>
      </c>
      <c r="L48" s="51">
        <f t="shared" si="77"/>
        <v>15.768000000000002</v>
      </c>
      <c r="M48" s="51">
        <f t="shared" si="77"/>
        <v>15.768000000000002</v>
      </c>
      <c r="N48" s="51">
        <f t="shared" si="77"/>
        <v>15.768000000000002</v>
      </c>
      <c r="O48" s="51">
        <f t="shared" si="78"/>
        <v>15.768000000000002</v>
      </c>
      <c r="P48" s="51">
        <f t="shared" si="78"/>
        <v>15.768000000000002</v>
      </c>
      <c r="Q48" s="51">
        <f t="shared" si="78"/>
        <v>15.768000000000002</v>
      </c>
      <c r="R48" s="51">
        <f t="shared" si="79"/>
        <v>15.768000000000002</v>
      </c>
      <c r="S48" s="51">
        <f t="shared" si="79"/>
        <v>15.768000000000002</v>
      </c>
      <c r="T48" s="51">
        <f t="shared" si="79"/>
        <v>15.768000000000002</v>
      </c>
      <c r="U48" s="51">
        <f t="shared" si="70"/>
        <v>15.768000000000002</v>
      </c>
      <c r="V48" s="51">
        <f t="shared" si="110"/>
        <v>15.768000000000002</v>
      </c>
      <c r="W48" s="51">
        <f t="shared" si="110"/>
        <v>15.768000000000002</v>
      </c>
      <c r="X48" s="51">
        <f t="shared" si="110"/>
        <v>15.768000000000002</v>
      </c>
      <c r="Y48" s="51">
        <f t="shared" si="110"/>
        <v>15.768000000000002</v>
      </c>
      <c r="Z48" s="51">
        <f t="shared" si="110"/>
        <v>15.768000000000002</v>
      </c>
      <c r="AA48" s="51">
        <f t="shared" si="110"/>
        <v>15.768000000000002</v>
      </c>
      <c r="AB48" s="51">
        <f t="shared" si="110"/>
        <v>15.768000000000002</v>
      </c>
      <c r="AC48" s="51">
        <f t="shared" si="110"/>
        <v>15.768000000000002</v>
      </c>
      <c r="AD48" s="51">
        <f t="shared" si="110"/>
        <v>15.768000000000002</v>
      </c>
      <c r="AE48" s="51">
        <f t="shared" si="110"/>
        <v>15.768000000000002</v>
      </c>
      <c r="AF48" s="51">
        <f t="shared" si="110"/>
        <v>15.768000000000002</v>
      </c>
      <c r="AG48" s="51">
        <f t="shared" si="110"/>
        <v>15.768000000000002</v>
      </c>
      <c r="AH48" s="51">
        <f t="shared" si="81"/>
        <v>15.768000000000002</v>
      </c>
      <c r="AI48" s="51">
        <f t="shared" si="81"/>
        <v>15.768000000000002</v>
      </c>
      <c r="AJ48" s="51">
        <f t="shared" si="81"/>
        <v>15.768000000000002</v>
      </c>
      <c r="AK48" s="51">
        <f t="shared" si="82"/>
        <v>15.768000000000002</v>
      </c>
      <c r="AL48" s="51">
        <f t="shared" si="82"/>
        <v>15.768000000000002</v>
      </c>
      <c r="AM48" s="51">
        <f t="shared" si="82"/>
        <v>15.768000000000002</v>
      </c>
      <c r="AN48" s="51">
        <f t="shared" si="83"/>
        <v>15.768000000000002</v>
      </c>
      <c r="AO48" s="51">
        <f t="shared" si="83"/>
        <v>15.768000000000002</v>
      </c>
      <c r="AP48" s="51">
        <f t="shared" si="83"/>
        <v>15.768000000000002</v>
      </c>
      <c r="AQ48" s="51">
        <f t="shared" si="83"/>
        <v>15.768000000000002</v>
      </c>
      <c r="AR48" s="51">
        <f t="shared" si="83"/>
        <v>15.768000000000002</v>
      </c>
      <c r="AS48" s="51">
        <f t="shared" si="83"/>
        <v>15.768000000000002</v>
      </c>
      <c r="AT48" s="51">
        <f t="shared" si="83"/>
        <v>15.768000000000002</v>
      </c>
      <c r="AU48" s="51">
        <f t="shared" si="83"/>
        <v>15.768000000000002</v>
      </c>
      <c r="AV48" s="51">
        <f t="shared" si="83"/>
        <v>15.768000000000002</v>
      </c>
      <c r="AW48" s="51">
        <f t="shared" si="83"/>
        <v>15.768000000000002</v>
      </c>
      <c r="AX48" s="51">
        <f t="shared" si="83"/>
        <v>15.768000000000002</v>
      </c>
      <c r="AY48" s="51">
        <f t="shared" si="83"/>
        <v>15.768000000000002</v>
      </c>
      <c r="AZ48" s="51">
        <f t="shared" si="83"/>
        <v>15.768000000000002</v>
      </c>
      <c r="BA48" s="51">
        <f t="shared" si="83"/>
        <v>15.768000000000002</v>
      </c>
      <c r="BB48" s="51">
        <f t="shared" si="84"/>
        <v>15.768000000000002</v>
      </c>
      <c r="BC48" s="51">
        <f t="shared" si="84"/>
        <v>15.768000000000002</v>
      </c>
      <c r="BD48" s="51">
        <f t="shared" si="84"/>
        <v>15.768000000000002</v>
      </c>
      <c r="BE48" s="51">
        <f t="shared" si="84"/>
        <v>15.768000000000002</v>
      </c>
      <c r="BF48" s="51">
        <f t="shared" si="84"/>
        <v>15.768000000000002</v>
      </c>
      <c r="BG48" s="51">
        <f t="shared" si="85"/>
        <v>15.768000000000002</v>
      </c>
      <c r="BH48" s="51">
        <f t="shared" si="85"/>
        <v>15.768000000000002</v>
      </c>
      <c r="BI48" s="51">
        <f t="shared" si="86"/>
        <v>15.768000000000002</v>
      </c>
      <c r="BJ48" s="51">
        <f t="shared" si="86"/>
        <v>15.768000000000002</v>
      </c>
      <c r="BK48" s="51">
        <f t="shared" si="87"/>
        <v>15.768000000000002</v>
      </c>
      <c r="BL48" s="51">
        <f t="shared" si="88"/>
        <v>15.768000000000002</v>
      </c>
      <c r="BM48" s="51">
        <f t="shared" si="88"/>
        <v>15.768000000000002</v>
      </c>
      <c r="BN48" s="51">
        <f t="shared" si="88"/>
        <v>15.768000000000002</v>
      </c>
      <c r="BO48" s="51">
        <f t="shared" si="88"/>
        <v>15.768000000000002</v>
      </c>
      <c r="BP48" s="51">
        <f t="shared" si="89"/>
        <v>15.768000000000002</v>
      </c>
      <c r="BQ48" s="51">
        <f t="shared" si="90"/>
        <v>15.768000000000002</v>
      </c>
      <c r="BR48" s="51">
        <f t="shared" si="90"/>
        <v>15.768000000000002</v>
      </c>
      <c r="BS48" s="51">
        <f t="shared" si="90"/>
        <v>15.768000000000002</v>
      </c>
      <c r="BT48" s="51">
        <f t="shared" si="90"/>
        <v>15.768000000000002</v>
      </c>
      <c r="BU48" s="51">
        <f t="shared" si="91"/>
        <v>15.768000000000002</v>
      </c>
      <c r="BV48" s="51">
        <f t="shared" si="92"/>
        <v>15.768000000000002</v>
      </c>
      <c r="BW48" s="51">
        <f t="shared" si="93"/>
        <v>15.768000000000002</v>
      </c>
      <c r="BX48" s="51">
        <f t="shared" si="93"/>
        <v>15.768000000000002</v>
      </c>
      <c r="BY48" s="51">
        <f t="shared" si="94"/>
        <v>15.768000000000002</v>
      </c>
      <c r="BZ48" s="51">
        <f t="shared" si="94"/>
        <v>15.768000000000002</v>
      </c>
      <c r="CA48" s="51">
        <f t="shared" si="94"/>
        <v>15.768000000000002</v>
      </c>
      <c r="CB48" s="51">
        <f t="shared" si="94"/>
        <v>15.768000000000002</v>
      </c>
      <c r="CC48" s="51">
        <f t="shared" si="95"/>
        <v>15.768000000000002</v>
      </c>
      <c r="CD48" s="51">
        <f t="shared" si="95"/>
        <v>15.768000000000002</v>
      </c>
      <c r="CE48" s="51">
        <f t="shared" si="96"/>
        <v>15.768000000000002</v>
      </c>
      <c r="CF48" s="51">
        <f t="shared" si="97"/>
        <v>15.768000000000002</v>
      </c>
      <c r="CG48" s="51">
        <f t="shared" si="98"/>
        <v>15.768000000000002</v>
      </c>
      <c r="CH48" s="51">
        <f t="shared" si="99"/>
        <v>15.768000000000002</v>
      </c>
      <c r="CI48" s="51">
        <f t="shared" si="99"/>
        <v>15.768000000000002</v>
      </c>
      <c r="CJ48" s="51">
        <f t="shared" si="99"/>
        <v>15.768000000000002</v>
      </c>
      <c r="CK48" s="51">
        <f t="shared" si="99"/>
        <v>15.768000000000002</v>
      </c>
      <c r="CL48" s="51">
        <f t="shared" si="99"/>
        <v>15.768000000000002</v>
      </c>
      <c r="CM48" s="51">
        <f t="shared" si="99"/>
        <v>15.768000000000002</v>
      </c>
      <c r="CN48" s="51">
        <f t="shared" si="99"/>
        <v>15.768000000000002</v>
      </c>
      <c r="CO48" s="51">
        <f t="shared" si="99"/>
        <v>15.768000000000002</v>
      </c>
      <c r="CP48" s="51">
        <f t="shared" si="99"/>
        <v>15.768000000000002</v>
      </c>
      <c r="CQ48" s="51">
        <f t="shared" si="99"/>
        <v>15.768000000000002</v>
      </c>
      <c r="CR48" s="51">
        <f t="shared" si="100"/>
        <v>15.768000000000002</v>
      </c>
      <c r="CS48" s="51">
        <f t="shared" si="100"/>
        <v>15.768000000000002</v>
      </c>
      <c r="CT48" s="51">
        <f t="shared" si="101"/>
        <v>15.768000000000002</v>
      </c>
      <c r="CU48" s="51">
        <f t="shared" si="101"/>
        <v>15.768000000000002</v>
      </c>
      <c r="CV48" s="51">
        <f t="shared" si="102"/>
        <v>15.768000000000002</v>
      </c>
      <c r="CW48" s="51">
        <f t="shared" si="102"/>
        <v>15.768000000000002</v>
      </c>
      <c r="CX48" s="51">
        <f t="shared" si="103"/>
        <v>15.768000000000002</v>
      </c>
      <c r="CY48" s="51">
        <f t="shared" si="103"/>
        <v>15.768000000000002</v>
      </c>
      <c r="CZ48" s="51">
        <f t="shared" si="103"/>
        <v>15.768000000000002</v>
      </c>
      <c r="DA48" s="51">
        <f t="shared" si="103"/>
        <v>15.768000000000002</v>
      </c>
      <c r="DB48" s="51">
        <f t="shared" si="103"/>
        <v>15.768000000000002</v>
      </c>
      <c r="DC48" s="51">
        <f t="shared" si="104"/>
        <v>15.768000000000002</v>
      </c>
      <c r="DD48" s="51">
        <f t="shared" si="104"/>
        <v>15.768000000000002</v>
      </c>
      <c r="DE48" s="51">
        <f t="shared" si="105"/>
        <v>15.768000000000002</v>
      </c>
      <c r="DF48" s="51">
        <f t="shared" si="106"/>
        <v>15.768000000000002</v>
      </c>
      <c r="DG48" s="51">
        <f t="shared" si="107"/>
        <v>15.768000000000002</v>
      </c>
      <c r="DH48" s="51">
        <f t="shared" si="107"/>
        <v>15.768000000000002</v>
      </c>
      <c r="DI48" s="51">
        <f t="shared" si="107"/>
        <v>15.768000000000002</v>
      </c>
      <c r="DJ48" s="51">
        <f t="shared" si="107"/>
        <v>15.768000000000002</v>
      </c>
      <c r="DK48" s="51">
        <f t="shared" si="107"/>
        <v>15.768000000000002</v>
      </c>
      <c r="DL48" s="51">
        <f t="shared" si="107"/>
        <v>15.768000000000002</v>
      </c>
      <c r="DM48" s="51">
        <f t="shared" si="107"/>
        <v>15.768000000000002</v>
      </c>
      <c r="DN48" s="51">
        <f t="shared" si="107"/>
        <v>15.768000000000002</v>
      </c>
      <c r="DO48" s="51">
        <f t="shared" si="108"/>
        <v>15.768000000000002</v>
      </c>
      <c r="DP48" s="51">
        <f t="shared" si="109"/>
        <v>15.768000000000002</v>
      </c>
      <c r="DQ48" s="51">
        <f t="shared" si="109"/>
        <v>15.768000000000002</v>
      </c>
      <c r="DR48" s="51">
        <f t="shared" si="109"/>
        <v>15.768000000000002</v>
      </c>
      <c r="DS48" s="51">
        <f t="shared" si="109"/>
        <v>15.768000000000002</v>
      </c>
      <c r="DT48" s="51">
        <f t="shared" si="109"/>
        <v>15.768000000000002</v>
      </c>
      <c r="DU48" s="51">
        <f t="shared" si="109"/>
        <v>15.768000000000002</v>
      </c>
      <c r="DV48" s="51">
        <f t="shared" si="109"/>
        <v>15.768000000000002</v>
      </c>
      <c r="DW48" s="51">
        <f t="shared" si="109"/>
        <v>15.768000000000002</v>
      </c>
    </row>
    <row r="49" spans="1:127" ht="18" x14ac:dyDescent="0.2">
      <c r="A49" s="19"/>
      <c r="B49" s="23" t="s">
        <v>78</v>
      </c>
      <c r="C49" s="494" t="s">
        <v>79</v>
      </c>
      <c r="D49" s="495"/>
      <c r="E49" s="492"/>
      <c r="F49" s="1" t="s">
        <v>102</v>
      </c>
      <c r="G49" s="36">
        <f>+G39*86400*365</f>
        <v>946.08</v>
      </c>
      <c r="J49" s="51">
        <f t="shared" si="76"/>
        <v>946.08</v>
      </c>
      <c r="K49" s="51">
        <f t="shared" si="77"/>
        <v>946.08</v>
      </c>
      <c r="L49" s="51">
        <f t="shared" si="77"/>
        <v>946.08</v>
      </c>
      <c r="M49" s="51">
        <f t="shared" si="77"/>
        <v>946.08</v>
      </c>
      <c r="N49" s="51">
        <f t="shared" si="77"/>
        <v>946.08</v>
      </c>
      <c r="O49" s="51">
        <f t="shared" si="78"/>
        <v>946.08</v>
      </c>
      <c r="P49" s="51">
        <f t="shared" si="78"/>
        <v>946.08</v>
      </c>
      <c r="Q49" s="51">
        <f t="shared" si="78"/>
        <v>946.08</v>
      </c>
      <c r="R49" s="51">
        <f t="shared" si="79"/>
        <v>946.08</v>
      </c>
      <c r="S49" s="51">
        <f t="shared" si="79"/>
        <v>946.08</v>
      </c>
      <c r="T49" s="51">
        <f t="shared" si="79"/>
        <v>946.08</v>
      </c>
      <c r="U49" s="51">
        <f t="shared" si="70"/>
        <v>946.08</v>
      </c>
      <c r="V49" s="51">
        <f t="shared" si="110"/>
        <v>946.08</v>
      </c>
      <c r="W49" s="51">
        <f t="shared" si="110"/>
        <v>946.08</v>
      </c>
      <c r="X49" s="51">
        <f t="shared" si="110"/>
        <v>946.08</v>
      </c>
      <c r="Y49" s="51">
        <f t="shared" si="110"/>
        <v>946.08</v>
      </c>
      <c r="Z49" s="51">
        <f t="shared" si="110"/>
        <v>946.08</v>
      </c>
      <c r="AA49" s="51">
        <f t="shared" si="110"/>
        <v>946.08</v>
      </c>
      <c r="AB49" s="51">
        <f t="shared" si="110"/>
        <v>946.08</v>
      </c>
      <c r="AC49" s="51">
        <f t="shared" si="110"/>
        <v>946.08</v>
      </c>
      <c r="AD49" s="51">
        <f t="shared" si="110"/>
        <v>946.08</v>
      </c>
      <c r="AE49" s="51">
        <f t="shared" si="110"/>
        <v>946.08</v>
      </c>
      <c r="AF49" s="51">
        <f t="shared" si="110"/>
        <v>946.08</v>
      </c>
      <c r="AG49" s="51">
        <f t="shared" si="110"/>
        <v>946.08</v>
      </c>
      <c r="AH49" s="51">
        <f t="shared" si="81"/>
        <v>946.08</v>
      </c>
      <c r="AI49" s="51">
        <f t="shared" si="81"/>
        <v>946.08</v>
      </c>
      <c r="AJ49" s="51">
        <f t="shared" si="81"/>
        <v>946.08</v>
      </c>
      <c r="AK49" s="51">
        <f t="shared" si="82"/>
        <v>946.08</v>
      </c>
      <c r="AL49" s="51">
        <f t="shared" si="82"/>
        <v>946.08</v>
      </c>
      <c r="AM49" s="51">
        <f t="shared" si="82"/>
        <v>946.08</v>
      </c>
      <c r="AN49" s="51">
        <f t="shared" si="83"/>
        <v>946.08</v>
      </c>
      <c r="AO49" s="51">
        <f t="shared" si="83"/>
        <v>946.08</v>
      </c>
      <c r="AP49" s="51">
        <f t="shared" si="83"/>
        <v>946.08</v>
      </c>
      <c r="AQ49" s="51">
        <f t="shared" si="83"/>
        <v>946.08</v>
      </c>
      <c r="AR49" s="51">
        <f t="shared" si="83"/>
        <v>946.08</v>
      </c>
      <c r="AS49" s="51">
        <f t="shared" si="83"/>
        <v>946.08</v>
      </c>
      <c r="AT49" s="51">
        <f t="shared" si="83"/>
        <v>946.08</v>
      </c>
      <c r="AU49" s="51">
        <f t="shared" si="83"/>
        <v>946.08</v>
      </c>
      <c r="AV49" s="51">
        <f t="shared" si="83"/>
        <v>946.08</v>
      </c>
      <c r="AW49" s="51">
        <f t="shared" si="83"/>
        <v>946.08</v>
      </c>
      <c r="AX49" s="51">
        <f t="shared" si="83"/>
        <v>946.08</v>
      </c>
      <c r="AY49" s="51">
        <f t="shared" si="83"/>
        <v>946.08</v>
      </c>
      <c r="AZ49" s="51">
        <f t="shared" si="83"/>
        <v>946.08</v>
      </c>
      <c r="BA49" s="51">
        <f t="shared" si="83"/>
        <v>946.08</v>
      </c>
      <c r="BB49" s="51">
        <f t="shared" si="84"/>
        <v>946.08</v>
      </c>
      <c r="BC49" s="51">
        <f t="shared" si="84"/>
        <v>946.08</v>
      </c>
      <c r="BD49" s="51">
        <f t="shared" si="84"/>
        <v>946.08</v>
      </c>
      <c r="BE49" s="51">
        <f t="shared" si="84"/>
        <v>946.08</v>
      </c>
      <c r="BF49" s="51">
        <f t="shared" si="84"/>
        <v>946.08</v>
      </c>
      <c r="BG49" s="51">
        <f t="shared" si="85"/>
        <v>946.08</v>
      </c>
      <c r="BH49" s="51">
        <f t="shared" si="85"/>
        <v>946.08</v>
      </c>
      <c r="BI49" s="51">
        <f t="shared" si="86"/>
        <v>946.08</v>
      </c>
      <c r="BJ49" s="51">
        <f t="shared" si="86"/>
        <v>946.08</v>
      </c>
      <c r="BK49" s="51">
        <f t="shared" si="87"/>
        <v>946.08</v>
      </c>
      <c r="BL49" s="51">
        <f t="shared" si="88"/>
        <v>946.08</v>
      </c>
      <c r="BM49" s="51">
        <f t="shared" si="88"/>
        <v>946.08</v>
      </c>
      <c r="BN49" s="51">
        <f t="shared" si="88"/>
        <v>946.08</v>
      </c>
      <c r="BO49" s="51">
        <f t="shared" si="88"/>
        <v>946.08</v>
      </c>
      <c r="BP49" s="51">
        <f t="shared" si="89"/>
        <v>946.08</v>
      </c>
      <c r="BQ49" s="51">
        <f t="shared" si="90"/>
        <v>946.08</v>
      </c>
      <c r="BR49" s="51">
        <f t="shared" si="90"/>
        <v>946.08</v>
      </c>
      <c r="BS49" s="51">
        <f t="shared" si="90"/>
        <v>946.08</v>
      </c>
      <c r="BT49" s="51">
        <f t="shared" si="90"/>
        <v>946.08</v>
      </c>
      <c r="BU49" s="51">
        <f t="shared" si="91"/>
        <v>946.08</v>
      </c>
      <c r="BV49" s="51">
        <f t="shared" si="92"/>
        <v>946.08</v>
      </c>
      <c r="BW49" s="51">
        <f t="shared" si="93"/>
        <v>946.08</v>
      </c>
      <c r="BX49" s="51">
        <f t="shared" si="93"/>
        <v>946.08</v>
      </c>
      <c r="BY49" s="51">
        <f t="shared" si="94"/>
        <v>946.08</v>
      </c>
      <c r="BZ49" s="51">
        <f t="shared" si="94"/>
        <v>946.08</v>
      </c>
      <c r="CA49" s="51">
        <f t="shared" si="94"/>
        <v>946.08</v>
      </c>
      <c r="CB49" s="51">
        <f t="shared" si="94"/>
        <v>946.08</v>
      </c>
      <c r="CC49" s="51">
        <f t="shared" si="95"/>
        <v>946.08</v>
      </c>
      <c r="CD49" s="51">
        <f t="shared" si="95"/>
        <v>946.08</v>
      </c>
      <c r="CE49" s="51">
        <f t="shared" si="96"/>
        <v>946.08</v>
      </c>
      <c r="CF49" s="51">
        <f t="shared" si="97"/>
        <v>946.08</v>
      </c>
      <c r="CG49" s="51">
        <f t="shared" si="98"/>
        <v>946.08</v>
      </c>
      <c r="CH49" s="51">
        <f t="shared" si="99"/>
        <v>946.08</v>
      </c>
      <c r="CI49" s="51">
        <f t="shared" si="99"/>
        <v>946.08</v>
      </c>
      <c r="CJ49" s="51">
        <f t="shared" si="99"/>
        <v>946.08</v>
      </c>
      <c r="CK49" s="51">
        <f t="shared" si="99"/>
        <v>946.08</v>
      </c>
      <c r="CL49" s="51">
        <f t="shared" si="99"/>
        <v>946.08</v>
      </c>
      <c r="CM49" s="51">
        <f t="shared" si="99"/>
        <v>946.08</v>
      </c>
      <c r="CN49" s="51">
        <f t="shared" si="99"/>
        <v>946.08</v>
      </c>
      <c r="CO49" s="51">
        <f t="shared" si="99"/>
        <v>946.08</v>
      </c>
      <c r="CP49" s="51">
        <f t="shared" si="99"/>
        <v>946.08</v>
      </c>
      <c r="CQ49" s="51">
        <f t="shared" si="99"/>
        <v>946.08</v>
      </c>
      <c r="CR49" s="51">
        <f t="shared" si="100"/>
        <v>946.08</v>
      </c>
      <c r="CS49" s="51">
        <f t="shared" si="100"/>
        <v>946.08</v>
      </c>
      <c r="CT49" s="51">
        <f t="shared" si="101"/>
        <v>946.08</v>
      </c>
      <c r="CU49" s="51">
        <f t="shared" si="101"/>
        <v>946.08</v>
      </c>
      <c r="CV49" s="51">
        <f t="shared" si="102"/>
        <v>946.08</v>
      </c>
      <c r="CW49" s="51">
        <f t="shared" si="102"/>
        <v>946.08</v>
      </c>
      <c r="CX49" s="51">
        <f t="shared" si="103"/>
        <v>946.08</v>
      </c>
      <c r="CY49" s="51">
        <f t="shared" si="103"/>
        <v>946.08</v>
      </c>
      <c r="CZ49" s="51">
        <f t="shared" si="103"/>
        <v>946.08</v>
      </c>
      <c r="DA49" s="51">
        <f t="shared" si="103"/>
        <v>946.08</v>
      </c>
      <c r="DB49" s="51">
        <f t="shared" si="103"/>
        <v>946.08</v>
      </c>
      <c r="DC49" s="51">
        <f t="shared" si="104"/>
        <v>946.08</v>
      </c>
      <c r="DD49" s="51">
        <f t="shared" si="104"/>
        <v>946.08</v>
      </c>
      <c r="DE49" s="51">
        <f t="shared" si="105"/>
        <v>946.08</v>
      </c>
      <c r="DF49" s="51">
        <f t="shared" si="106"/>
        <v>946.08</v>
      </c>
      <c r="DG49" s="51">
        <f t="shared" si="107"/>
        <v>946.08</v>
      </c>
      <c r="DH49" s="51">
        <f t="shared" si="107"/>
        <v>946.08</v>
      </c>
      <c r="DI49" s="51">
        <f t="shared" si="107"/>
        <v>946.08</v>
      </c>
      <c r="DJ49" s="51">
        <f t="shared" si="107"/>
        <v>946.08</v>
      </c>
      <c r="DK49" s="51">
        <f t="shared" si="107"/>
        <v>946.08</v>
      </c>
      <c r="DL49" s="51">
        <f t="shared" si="107"/>
        <v>946.08</v>
      </c>
      <c r="DM49" s="51">
        <f t="shared" si="107"/>
        <v>946.08</v>
      </c>
      <c r="DN49" s="51">
        <f t="shared" si="107"/>
        <v>946.08</v>
      </c>
      <c r="DO49" s="51">
        <f t="shared" si="108"/>
        <v>946.08</v>
      </c>
      <c r="DP49" s="51">
        <f t="shared" si="109"/>
        <v>946.08</v>
      </c>
      <c r="DQ49" s="51">
        <f t="shared" si="109"/>
        <v>946.08</v>
      </c>
      <c r="DR49" s="51">
        <f t="shared" si="109"/>
        <v>946.08</v>
      </c>
      <c r="DS49" s="51">
        <f t="shared" si="109"/>
        <v>946.08</v>
      </c>
      <c r="DT49" s="51">
        <f t="shared" si="109"/>
        <v>946.08</v>
      </c>
      <c r="DU49" s="51">
        <f t="shared" si="109"/>
        <v>946.08</v>
      </c>
      <c r="DV49" s="51">
        <f t="shared" si="109"/>
        <v>946.08</v>
      </c>
      <c r="DW49" s="51">
        <f t="shared" si="109"/>
        <v>946.08</v>
      </c>
    </row>
    <row r="50" spans="1:127" ht="18" x14ac:dyDescent="0.2">
      <c r="A50" s="19"/>
      <c r="B50" s="23" t="s">
        <v>103</v>
      </c>
      <c r="C50" s="494" t="s">
        <v>104</v>
      </c>
      <c r="D50" s="495"/>
      <c r="E50" s="492"/>
      <c r="F50" s="1"/>
      <c r="G50" s="93">
        <f>1+G44*G51/G41</f>
        <v>1.8640000000000003</v>
      </c>
      <c r="J50" s="51">
        <f t="shared" si="76"/>
        <v>1.8640000000000003</v>
      </c>
      <c r="K50" s="51">
        <f t="shared" si="77"/>
        <v>1.8640000000000003</v>
      </c>
      <c r="L50" s="51">
        <f t="shared" si="77"/>
        <v>1.8640000000000003</v>
      </c>
      <c r="M50" s="51">
        <f t="shared" si="77"/>
        <v>1.8640000000000003</v>
      </c>
      <c r="N50" s="51">
        <f t="shared" si="77"/>
        <v>1.8640000000000003</v>
      </c>
      <c r="O50" s="51">
        <f t="shared" si="78"/>
        <v>1.8640000000000003</v>
      </c>
      <c r="P50" s="51">
        <f t="shared" si="78"/>
        <v>1.8640000000000003</v>
      </c>
      <c r="Q50" s="51">
        <f t="shared" si="78"/>
        <v>1.8640000000000003</v>
      </c>
      <c r="R50" s="51">
        <f t="shared" si="79"/>
        <v>1.8640000000000003</v>
      </c>
      <c r="S50" s="51">
        <f t="shared" si="79"/>
        <v>1.8640000000000003</v>
      </c>
      <c r="T50" s="51">
        <f t="shared" si="79"/>
        <v>1.8640000000000003</v>
      </c>
      <c r="U50" s="51">
        <f t="shared" si="70"/>
        <v>1.8640000000000003</v>
      </c>
      <c r="V50" s="51">
        <f t="shared" si="110"/>
        <v>1.8640000000000003</v>
      </c>
      <c r="W50" s="51">
        <f t="shared" si="110"/>
        <v>1.8640000000000003</v>
      </c>
      <c r="X50" s="51">
        <f t="shared" si="110"/>
        <v>1.8640000000000003</v>
      </c>
      <c r="Y50" s="51">
        <f t="shared" si="110"/>
        <v>1.8640000000000003</v>
      </c>
      <c r="Z50" s="51">
        <f t="shared" si="110"/>
        <v>1.8640000000000003</v>
      </c>
      <c r="AA50" s="51">
        <f t="shared" si="110"/>
        <v>1.8640000000000003</v>
      </c>
      <c r="AB50" s="51">
        <f t="shared" si="110"/>
        <v>1.8640000000000003</v>
      </c>
      <c r="AC50" s="51">
        <f t="shared" si="110"/>
        <v>1.8640000000000003</v>
      </c>
      <c r="AD50" s="51">
        <f t="shared" si="110"/>
        <v>1.8640000000000003</v>
      </c>
      <c r="AE50" s="51">
        <f t="shared" si="110"/>
        <v>1.8640000000000003</v>
      </c>
      <c r="AF50" s="51">
        <f t="shared" si="110"/>
        <v>1.8640000000000003</v>
      </c>
      <c r="AG50" s="51">
        <f t="shared" si="110"/>
        <v>1.8640000000000003</v>
      </c>
      <c r="AH50" s="51">
        <f t="shared" si="81"/>
        <v>1.8640000000000003</v>
      </c>
      <c r="AI50" s="51">
        <f t="shared" si="81"/>
        <v>1.8640000000000003</v>
      </c>
      <c r="AJ50" s="51">
        <f t="shared" si="81"/>
        <v>1.8640000000000003</v>
      </c>
      <c r="AK50" s="51">
        <f t="shared" si="82"/>
        <v>1.8640000000000003</v>
      </c>
      <c r="AL50" s="51">
        <f t="shared" si="82"/>
        <v>1.8640000000000003</v>
      </c>
      <c r="AM50" s="51">
        <f t="shared" si="82"/>
        <v>1.8640000000000003</v>
      </c>
      <c r="AN50" s="51">
        <f t="shared" si="83"/>
        <v>1.8640000000000003</v>
      </c>
      <c r="AO50" s="51">
        <f t="shared" si="83"/>
        <v>1.8640000000000003</v>
      </c>
      <c r="AP50" s="51">
        <f t="shared" si="83"/>
        <v>1.8640000000000003</v>
      </c>
      <c r="AQ50" s="51">
        <f t="shared" si="83"/>
        <v>1.8640000000000003</v>
      </c>
      <c r="AR50" s="51">
        <f t="shared" si="83"/>
        <v>1.8640000000000003</v>
      </c>
      <c r="AS50" s="51">
        <f t="shared" si="83"/>
        <v>1.8640000000000003</v>
      </c>
      <c r="AT50" s="51">
        <f t="shared" si="83"/>
        <v>1.8640000000000003</v>
      </c>
      <c r="AU50" s="51">
        <f t="shared" si="83"/>
        <v>1.8640000000000003</v>
      </c>
      <c r="AV50" s="51">
        <f t="shared" si="83"/>
        <v>1.8640000000000003</v>
      </c>
      <c r="AW50" s="51">
        <f t="shared" si="83"/>
        <v>1.8640000000000003</v>
      </c>
      <c r="AX50" s="51">
        <f t="shared" si="83"/>
        <v>1.8640000000000003</v>
      </c>
      <c r="AY50" s="51">
        <f t="shared" si="83"/>
        <v>1.8640000000000003</v>
      </c>
      <c r="AZ50" s="51">
        <f t="shared" si="83"/>
        <v>1.8640000000000003</v>
      </c>
      <c r="BA50" s="51">
        <f t="shared" si="83"/>
        <v>1.8640000000000003</v>
      </c>
      <c r="BB50" s="51">
        <f t="shared" si="84"/>
        <v>1.8640000000000003</v>
      </c>
      <c r="BC50" s="51">
        <f t="shared" si="84"/>
        <v>1.8640000000000003</v>
      </c>
      <c r="BD50" s="51">
        <f t="shared" si="84"/>
        <v>1.8640000000000003</v>
      </c>
      <c r="BE50" s="51">
        <f t="shared" si="84"/>
        <v>1.8640000000000003</v>
      </c>
      <c r="BF50" s="51">
        <f t="shared" si="84"/>
        <v>1.8640000000000003</v>
      </c>
      <c r="BG50" s="51">
        <f t="shared" si="85"/>
        <v>1.8640000000000003</v>
      </c>
      <c r="BH50" s="51">
        <f t="shared" si="85"/>
        <v>1.8640000000000003</v>
      </c>
      <c r="BI50" s="51">
        <f t="shared" si="86"/>
        <v>1.8640000000000003</v>
      </c>
      <c r="BJ50" s="51">
        <f t="shared" si="86"/>
        <v>1.8640000000000003</v>
      </c>
      <c r="BK50" s="51">
        <f t="shared" si="87"/>
        <v>1.8640000000000003</v>
      </c>
      <c r="BL50" s="51">
        <f t="shared" si="88"/>
        <v>1.8640000000000003</v>
      </c>
      <c r="BM50" s="51">
        <f t="shared" si="88"/>
        <v>1.8640000000000003</v>
      </c>
      <c r="BN50" s="51">
        <f t="shared" si="88"/>
        <v>1.8640000000000003</v>
      </c>
      <c r="BO50" s="51">
        <f t="shared" si="88"/>
        <v>1.8640000000000003</v>
      </c>
      <c r="BP50" s="51">
        <f t="shared" si="89"/>
        <v>1.8640000000000003</v>
      </c>
      <c r="BQ50" s="51">
        <f t="shared" si="90"/>
        <v>1.8640000000000003</v>
      </c>
      <c r="BR50" s="51">
        <f t="shared" si="90"/>
        <v>1.8640000000000003</v>
      </c>
      <c r="BS50" s="51">
        <f t="shared" si="90"/>
        <v>1.8640000000000003</v>
      </c>
      <c r="BT50" s="51">
        <f t="shared" si="90"/>
        <v>1.8640000000000003</v>
      </c>
      <c r="BU50" s="51">
        <f t="shared" si="91"/>
        <v>1.8640000000000003</v>
      </c>
      <c r="BV50" s="51">
        <f t="shared" si="92"/>
        <v>1.8640000000000003</v>
      </c>
      <c r="BW50" s="51">
        <f t="shared" si="93"/>
        <v>1.8640000000000003</v>
      </c>
      <c r="BX50" s="51">
        <f t="shared" si="93"/>
        <v>1.8640000000000003</v>
      </c>
      <c r="BY50" s="51">
        <f t="shared" si="94"/>
        <v>1.8640000000000003</v>
      </c>
      <c r="BZ50" s="51">
        <f t="shared" si="94"/>
        <v>1.8640000000000003</v>
      </c>
      <c r="CA50" s="51">
        <f t="shared" si="94"/>
        <v>1.8640000000000003</v>
      </c>
      <c r="CB50" s="51">
        <f t="shared" si="94"/>
        <v>1.8640000000000003</v>
      </c>
      <c r="CC50" s="51">
        <f t="shared" si="95"/>
        <v>1.8640000000000003</v>
      </c>
      <c r="CD50" s="51">
        <f t="shared" si="95"/>
        <v>1.8640000000000003</v>
      </c>
      <c r="CE50" s="51">
        <f t="shared" si="96"/>
        <v>1.8640000000000003</v>
      </c>
      <c r="CF50" s="51">
        <f t="shared" si="97"/>
        <v>1.8640000000000003</v>
      </c>
      <c r="CG50" s="51">
        <f t="shared" si="98"/>
        <v>1.8640000000000003</v>
      </c>
      <c r="CH50" s="51">
        <f t="shared" si="99"/>
        <v>1.8640000000000003</v>
      </c>
      <c r="CI50" s="51">
        <f t="shared" si="99"/>
        <v>1.8640000000000003</v>
      </c>
      <c r="CJ50" s="51">
        <f t="shared" si="99"/>
        <v>1.8640000000000003</v>
      </c>
      <c r="CK50" s="51">
        <f t="shared" si="99"/>
        <v>1.8640000000000003</v>
      </c>
      <c r="CL50" s="51">
        <f t="shared" si="99"/>
        <v>1.8640000000000003</v>
      </c>
      <c r="CM50" s="51">
        <f t="shared" si="99"/>
        <v>1.8640000000000003</v>
      </c>
      <c r="CN50" s="51">
        <f t="shared" si="99"/>
        <v>1.8640000000000003</v>
      </c>
      <c r="CO50" s="51">
        <f t="shared" si="99"/>
        <v>1.8640000000000003</v>
      </c>
      <c r="CP50" s="51">
        <f t="shared" si="99"/>
        <v>1.8640000000000003</v>
      </c>
      <c r="CQ50" s="51">
        <f t="shared" si="99"/>
        <v>1.8640000000000003</v>
      </c>
      <c r="CR50" s="51">
        <f t="shared" si="100"/>
        <v>1.8640000000000003</v>
      </c>
      <c r="CS50" s="51">
        <f t="shared" si="100"/>
        <v>1.8640000000000003</v>
      </c>
      <c r="CT50" s="51">
        <f t="shared" si="101"/>
        <v>1.8640000000000003</v>
      </c>
      <c r="CU50" s="51">
        <f t="shared" si="101"/>
        <v>1.8640000000000003</v>
      </c>
      <c r="CV50" s="51">
        <f t="shared" si="102"/>
        <v>1.8640000000000003</v>
      </c>
      <c r="CW50" s="51">
        <f t="shared" si="102"/>
        <v>1.8640000000000003</v>
      </c>
      <c r="CX50" s="51">
        <f t="shared" si="103"/>
        <v>1.8640000000000003</v>
      </c>
      <c r="CY50" s="51">
        <f t="shared" si="103"/>
        <v>1.8640000000000003</v>
      </c>
      <c r="CZ50" s="51">
        <f t="shared" si="103"/>
        <v>1.8640000000000003</v>
      </c>
      <c r="DA50" s="51">
        <f t="shared" si="103"/>
        <v>1.8640000000000003</v>
      </c>
      <c r="DB50" s="51">
        <f t="shared" si="103"/>
        <v>1.8640000000000003</v>
      </c>
      <c r="DC50" s="51">
        <f t="shared" si="104"/>
        <v>1.8640000000000003</v>
      </c>
      <c r="DD50" s="51">
        <f t="shared" si="104"/>
        <v>1.8640000000000003</v>
      </c>
      <c r="DE50" s="51">
        <f t="shared" si="105"/>
        <v>1.8640000000000003</v>
      </c>
      <c r="DF50" s="51">
        <f t="shared" si="106"/>
        <v>1.8640000000000003</v>
      </c>
      <c r="DG50" s="51">
        <f t="shared" si="107"/>
        <v>1.8640000000000003</v>
      </c>
      <c r="DH50" s="51">
        <f t="shared" si="107"/>
        <v>1.8640000000000003</v>
      </c>
      <c r="DI50" s="51">
        <f t="shared" si="107"/>
        <v>1.8640000000000003</v>
      </c>
      <c r="DJ50" s="51">
        <f t="shared" si="107"/>
        <v>1.8640000000000003</v>
      </c>
      <c r="DK50" s="51">
        <f t="shared" si="107"/>
        <v>1.8640000000000003</v>
      </c>
      <c r="DL50" s="51">
        <f t="shared" si="107"/>
        <v>1.8640000000000003</v>
      </c>
      <c r="DM50" s="51">
        <f t="shared" si="107"/>
        <v>1.8640000000000003</v>
      </c>
      <c r="DN50" s="51">
        <f t="shared" si="107"/>
        <v>1.8640000000000003</v>
      </c>
      <c r="DO50" s="51">
        <f t="shared" si="108"/>
        <v>1.8640000000000003</v>
      </c>
      <c r="DP50" s="51">
        <f t="shared" si="109"/>
        <v>1.8640000000000003</v>
      </c>
      <c r="DQ50" s="51">
        <f t="shared" si="109"/>
        <v>1.8640000000000003</v>
      </c>
      <c r="DR50" s="51">
        <f t="shared" si="109"/>
        <v>1.8640000000000003</v>
      </c>
      <c r="DS50" s="51">
        <f t="shared" si="109"/>
        <v>1.8640000000000003</v>
      </c>
      <c r="DT50" s="51">
        <f t="shared" si="109"/>
        <v>1.8640000000000003</v>
      </c>
      <c r="DU50" s="51">
        <f t="shared" si="109"/>
        <v>1.8640000000000003</v>
      </c>
      <c r="DV50" s="51">
        <f t="shared" si="109"/>
        <v>1.8640000000000003</v>
      </c>
      <c r="DW50" s="51">
        <f t="shared" si="109"/>
        <v>1.8640000000000003</v>
      </c>
    </row>
    <row r="51" spans="1:127" ht="18" x14ac:dyDescent="0.4">
      <c r="A51" s="16">
        <f>入力シート_テトラクロロエチレン!Q23</f>
        <v>1.62</v>
      </c>
      <c r="B51" s="20" t="s">
        <v>105</v>
      </c>
      <c r="C51" s="494" t="s">
        <v>106</v>
      </c>
      <c r="D51" s="495"/>
      <c r="E51" s="492"/>
      <c r="F51" s="291" t="s">
        <v>107</v>
      </c>
      <c r="G51" s="25">
        <f>IF(A51="",1.67,A51)</f>
        <v>1.62</v>
      </c>
      <c r="J51" s="51">
        <f t="shared" si="76"/>
        <v>1.62</v>
      </c>
      <c r="K51" s="51">
        <f t="shared" si="77"/>
        <v>1.62</v>
      </c>
      <c r="L51" s="51">
        <f t="shared" si="77"/>
        <v>1.62</v>
      </c>
      <c r="M51" s="51">
        <f t="shared" si="77"/>
        <v>1.62</v>
      </c>
      <c r="N51" s="51">
        <f t="shared" si="77"/>
        <v>1.62</v>
      </c>
      <c r="O51" s="51">
        <f t="shared" si="78"/>
        <v>1.62</v>
      </c>
      <c r="P51" s="51">
        <f t="shared" si="78"/>
        <v>1.62</v>
      </c>
      <c r="Q51" s="51">
        <f t="shared" si="78"/>
        <v>1.62</v>
      </c>
      <c r="R51" s="51">
        <f t="shared" si="79"/>
        <v>1.62</v>
      </c>
      <c r="S51" s="51">
        <f t="shared" si="79"/>
        <v>1.62</v>
      </c>
      <c r="T51" s="51">
        <f t="shared" si="79"/>
        <v>1.62</v>
      </c>
      <c r="U51" s="52">
        <f t="shared" si="70"/>
        <v>1.62</v>
      </c>
      <c r="V51" s="51">
        <f t="shared" si="110"/>
        <v>1.62</v>
      </c>
      <c r="W51" s="51">
        <f t="shared" si="110"/>
        <v>1.62</v>
      </c>
      <c r="X51" s="51">
        <f t="shared" si="110"/>
        <v>1.62</v>
      </c>
      <c r="Y51" s="51">
        <f t="shared" si="110"/>
        <v>1.62</v>
      </c>
      <c r="Z51" s="51">
        <f t="shared" si="110"/>
        <v>1.62</v>
      </c>
      <c r="AA51" s="51">
        <f t="shared" si="110"/>
        <v>1.62</v>
      </c>
      <c r="AB51" s="51">
        <f t="shared" si="110"/>
        <v>1.62</v>
      </c>
      <c r="AC51" s="51">
        <f t="shared" si="110"/>
        <v>1.62</v>
      </c>
      <c r="AD51" s="51">
        <f t="shared" si="110"/>
        <v>1.62</v>
      </c>
      <c r="AE51" s="51">
        <f t="shared" si="110"/>
        <v>1.62</v>
      </c>
      <c r="AF51" s="51">
        <f t="shared" si="110"/>
        <v>1.62</v>
      </c>
      <c r="AG51" s="51">
        <f t="shared" si="110"/>
        <v>1.62</v>
      </c>
      <c r="AH51" s="51">
        <f t="shared" si="81"/>
        <v>1.62</v>
      </c>
      <c r="AI51" s="51">
        <f t="shared" si="81"/>
        <v>1.62</v>
      </c>
      <c r="AJ51" s="51">
        <f t="shared" si="81"/>
        <v>1.62</v>
      </c>
      <c r="AK51" s="51">
        <f t="shared" si="82"/>
        <v>1.62</v>
      </c>
      <c r="AL51" s="51">
        <f t="shared" si="82"/>
        <v>1.62</v>
      </c>
      <c r="AM51" s="51">
        <f t="shared" si="82"/>
        <v>1.62</v>
      </c>
      <c r="AN51" s="51">
        <f t="shared" si="83"/>
        <v>1.62</v>
      </c>
      <c r="AO51" s="51">
        <f t="shared" si="83"/>
        <v>1.62</v>
      </c>
      <c r="AP51" s="51">
        <f t="shared" si="83"/>
        <v>1.62</v>
      </c>
      <c r="AQ51" s="51">
        <f t="shared" si="83"/>
        <v>1.62</v>
      </c>
      <c r="AR51" s="51">
        <f t="shared" si="83"/>
        <v>1.62</v>
      </c>
      <c r="AS51" s="51">
        <f t="shared" si="83"/>
        <v>1.62</v>
      </c>
      <c r="AT51" s="51">
        <f t="shared" si="83"/>
        <v>1.62</v>
      </c>
      <c r="AU51" s="51">
        <f t="shared" si="83"/>
        <v>1.62</v>
      </c>
      <c r="AV51" s="51">
        <f t="shared" si="83"/>
        <v>1.62</v>
      </c>
      <c r="AW51" s="51">
        <f t="shared" si="83"/>
        <v>1.62</v>
      </c>
      <c r="AX51" s="51">
        <f t="shared" si="83"/>
        <v>1.62</v>
      </c>
      <c r="AY51" s="51">
        <f t="shared" si="83"/>
        <v>1.62</v>
      </c>
      <c r="AZ51" s="51">
        <f t="shared" si="83"/>
        <v>1.62</v>
      </c>
      <c r="BA51" s="51">
        <f t="shared" si="83"/>
        <v>1.62</v>
      </c>
      <c r="BB51" s="51">
        <f t="shared" si="84"/>
        <v>1.62</v>
      </c>
      <c r="BC51" s="51">
        <f t="shared" si="84"/>
        <v>1.62</v>
      </c>
      <c r="BD51" s="51">
        <f t="shared" si="84"/>
        <v>1.62</v>
      </c>
      <c r="BE51" s="51">
        <f t="shared" si="84"/>
        <v>1.62</v>
      </c>
      <c r="BF51" s="51">
        <f t="shared" si="84"/>
        <v>1.62</v>
      </c>
      <c r="BG51" s="51">
        <f t="shared" si="85"/>
        <v>1.62</v>
      </c>
      <c r="BH51" s="51">
        <f t="shared" si="85"/>
        <v>1.62</v>
      </c>
      <c r="BI51" s="51">
        <f t="shared" si="86"/>
        <v>1.62</v>
      </c>
      <c r="BJ51" s="51">
        <f t="shared" si="86"/>
        <v>1.62</v>
      </c>
      <c r="BK51" s="51">
        <f t="shared" si="87"/>
        <v>1.62</v>
      </c>
      <c r="BL51" s="51">
        <f t="shared" si="88"/>
        <v>1.62</v>
      </c>
      <c r="BM51" s="51">
        <f t="shared" si="88"/>
        <v>1.62</v>
      </c>
      <c r="BN51" s="51">
        <f t="shared" si="88"/>
        <v>1.62</v>
      </c>
      <c r="BO51" s="51">
        <f t="shared" si="88"/>
        <v>1.62</v>
      </c>
      <c r="BP51" s="51">
        <f t="shared" si="89"/>
        <v>1.62</v>
      </c>
      <c r="BQ51" s="51">
        <f t="shared" si="90"/>
        <v>1.62</v>
      </c>
      <c r="BR51" s="51">
        <f t="shared" si="90"/>
        <v>1.62</v>
      </c>
      <c r="BS51" s="51">
        <f t="shared" si="90"/>
        <v>1.62</v>
      </c>
      <c r="BT51" s="51">
        <f t="shared" si="90"/>
        <v>1.62</v>
      </c>
      <c r="BU51" s="51">
        <f t="shared" si="91"/>
        <v>1.62</v>
      </c>
      <c r="BV51" s="51">
        <f t="shared" si="92"/>
        <v>1.62</v>
      </c>
      <c r="BW51" s="51">
        <f t="shared" si="93"/>
        <v>1.62</v>
      </c>
      <c r="BX51" s="51">
        <f t="shared" si="93"/>
        <v>1.62</v>
      </c>
      <c r="BY51" s="51">
        <f t="shared" si="94"/>
        <v>1.62</v>
      </c>
      <c r="BZ51" s="51">
        <f t="shared" si="94"/>
        <v>1.62</v>
      </c>
      <c r="CA51" s="51">
        <f t="shared" si="94"/>
        <v>1.62</v>
      </c>
      <c r="CB51" s="51">
        <f t="shared" si="94"/>
        <v>1.62</v>
      </c>
      <c r="CC51" s="51">
        <f t="shared" si="95"/>
        <v>1.62</v>
      </c>
      <c r="CD51" s="51">
        <f t="shared" si="95"/>
        <v>1.62</v>
      </c>
      <c r="CE51" s="51">
        <f t="shared" si="96"/>
        <v>1.62</v>
      </c>
      <c r="CF51" s="51">
        <f t="shared" si="97"/>
        <v>1.62</v>
      </c>
      <c r="CG51" s="51">
        <f t="shared" si="98"/>
        <v>1.62</v>
      </c>
      <c r="CH51" s="51">
        <f t="shared" si="99"/>
        <v>1.62</v>
      </c>
      <c r="CI51" s="51">
        <f t="shared" si="99"/>
        <v>1.62</v>
      </c>
      <c r="CJ51" s="51">
        <f t="shared" si="99"/>
        <v>1.62</v>
      </c>
      <c r="CK51" s="51">
        <f t="shared" si="99"/>
        <v>1.62</v>
      </c>
      <c r="CL51" s="51">
        <f t="shared" si="99"/>
        <v>1.62</v>
      </c>
      <c r="CM51" s="51">
        <f t="shared" si="99"/>
        <v>1.62</v>
      </c>
      <c r="CN51" s="51">
        <f t="shared" si="99"/>
        <v>1.62</v>
      </c>
      <c r="CO51" s="51">
        <f t="shared" si="99"/>
        <v>1.62</v>
      </c>
      <c r="CP51" s="51">
        <f t="shared" si="99"/>
        <v>1.62</v>
      </c>
      <c r="CQ51" s="51">
        <f t="shared" si="99"/>
        <v>1.62</v>
      </c>
      <c r="CR51" s="51">
        <f t="shared" si="100"/>
        <v>1.62</v>
      </c>
      <c r="CS51" s="51">
        <f t="shared" si="100"/>
        <v>1.62</v>
      </c>
      <c r="CT51" s="51">
        <f t="shared" si="101"/>
        <v>1.62</v>
      </c>
      <c r="CU51" s="51">
        <f t="shared" si="101"/>
        <v>1.62</v>
      </c>
      <c r="CV51" s="51">
        <f t="shared" si="102"/>
        <v>1.62</v>
      </c>
      <c r="CW51" s="51">
        <f t="shared" si="102"/>
        <v>1.62</v>
      </c>
      <c r="CX51" s="51">
        <f t="shared" si="103"/>
        <v>1.62</v>
      </c>
      <c r="CY51" s="51">
        <f t="shared" si="103"/>
        <v>1.62</v>
      </c>
      <c r="CZ51" s="51">
        <f t="shared" si="103"/>
        <v>1.62</v>
      </c>
      <c r="DA51" s="51">
        <f t="shared" si="103"/>
        <v>1.62</v>
      </c>
      <c r="DB51" s="51">
        <f t="shared" si="103"/>
        <v>1.62</v>
      </c>
      <c r="DC51" s="51">
        <f t="shared" si="104"/>
        <v>1.62</v>
      </c>
      <c r="DD51" s="51">
        <f t="shared" si="104"/>
        <v>1.62</v>
      </c>
      <c r="DE51" s="51">
        <f t="shared" si="105"/>
        <v>1.62</v>
      </c>
      <c r="DF51" s="51">
        <f t="shared" si="106"/>
        <v>1.62</v>
      </c>
      <c r="DG51" s="51">
        <f t="shared" si="107"/>
        <v>1.62</v>
      </c>
      <c r="DH51" s="51">
        <f t="shared" si="107"/>
        <v>1.62</v>
      </c>
      <c r="DI51" s="51">
        <f t="shared" si="107"/>
        <v>1.62</v>
      </c>
      <c r="DJ51" s="51">
        <f t="shared" si="107"/>
        <v>1.62</v>
      </c>
      <c r="DK51" s="51">
        <f t="shared" si="107"/>
        <v>1.62</v>
      </c>
      <c r="DL51" s="51">
        <f t="shared" si="107"/>
        <v>1.62</v>
      </c>
      <c r="DM51" s="51">
        <f t="shared" si="107"/>
        <v>1.62</v>
      </c>
      <c r="DN51" s="51">
        <f t="shared" si="107"/>
        <v>1.62</v>
      </c>
      <c r="DO51" s="51">
        <f t="shared" si="108"/>
        <v>1.62</v>
      </c>
      <c r="DP51" s="51">
        <f t="shared" si="109"/>
        <v>1.62</v>
      </c>
      <c r="DQ51" s="51">
        <f t="shared" si="109"/>
        <v>1.62</v>
      </c>
      <c r="DR51" s="51">
        <f t="shared" si="109"/>
        <v>1.62</v>
      </c>
      <c r="DS51" s="51">
        <f t="shared" si="109"/>
        <v>1.62</v>
      </c>
      <c r="DT51" s="51">
        <f t="shared" si="109"/>
        <v>1.62</v>
      </c>
      <c r="DU51" s="51">
        <f t="shared" si="109"/>
        <v>1.62</v>
      </c>
      <c r="DV51" s="51">
        <f t="shared" si="109"/>
        <v>1.62</v>
      </c>
      <c r="DW51" s="51">
        <f t="shared" si="109"/>
        <v>1.62</v>
      </c>
    </row>
    <row r="52" spans="1:127" ht="37.5" customHeight="1" x14ac:dyDescent="0.2">
      <c r="A52" s="19"/>
      <c r="B52" s="37"/>
      <c r="C52" s="492"/>
      <c r="D52" s="493"/>
      <c r="E52" s="493"/>
      <c r="F52" s="291"/>
      <c r="G52" s="38">
        <f>SQRT(1+4*G47*G36/G48)</f>
        <v>1.796044963201618</v>
      </c>
      <c r="J52" s="52">
        <f>G52</f>
        <v>1.796044963201618</v>
      </c>
      <c r="K52" s="55">
        <f t="shared" si="77"/>
        <v>1.796044963201618</v>
      </c>
      <c r="L52" s="55">
        <f t="shared" si="77"/>
        <v>1.796044963201618</v>
      </c>
      <c r="M52" s="55">
        <f t="shared" si="77"/>
        <v>1.796044963201618</v>
      </c>
      <c r="N52" s="55">
        <f t="shared" si="77"/>
        <v>1.796044963201618</v>
      </c>
      <c r="O52" s="55">
        <f t="shared" si="78"/>
        <v>1.796044963201618</v>
      </c>
      <c r="P52" s="55">
        <f t="shared" si="78"/>
        <v>1.796044963201618</v>
      </c>
      <c r="Q52" s="55">
        <f t="shared" si="78"/>
        <v>1.796044963201618</v>
      </c>
      <c r="R52" s="55">
        <f t="shared" si="79"/>
        <v>1.796044963201618</v>
      </c>
      <c r="S52" s="55">
        <f t="shared" si="79"/>
        <v>1.796044963201618</v>
      </c>
      <c r="T52" s="55">
        <f t="shared" si="79"/>
        <v>1.796044963201618</v>
      </c>
      <c r="U52" s="52">
        <f>G52</f>
        <v>1.796044963201618</v>
      </c>
      <c r="V52" s="55">
        <f>+U52</f>
        <v>1.796044963201618</v>
      </c>
      <c r="W52" s="55">
        <f t="shared" si="110"/>
        <v>1.796044963201618</v>
      </c>
      <c r="X52" s="55">
        <f t="shared" si="110"/>
        <v>1.796044963201618</v>
      </c>
      <c r="Y52" s="55">
        <f t="shared" si="110"/>
        <v>1.796044963201618</v>
      </c>
      <c r="Z52" s="55">
        <f t="shared" si="110"/>
        <v>1.796044963201618</v>
      </c>
      <c r="AA52" s="55">
        <f t="shared" si="110"/>
        <v>1.796044963201618</v>
      </c>
      <c r="AB52" s="55">
        <f t="shared" si="110"/>
        <v>1.796044963201618</v>
      </c>
      <c r="AC52" s="55">
        <f t="shared" si="110"/>
        <v>1.796044963201618</v>
      </c>
      <c r="AD52" s="55">
        <f t="shared" si="110"/>
        <v>1.796044963201618</v>
      </c>
      <c r="AE52" s="55">
        <f t="shared" si="110"/>
        <v>1.796044963201618</v>
      </c>
      <c r="AF52" s="55">
        <f t="shared" si="110"/>
        <v>1.796044963201618</v>
      </c>
      <c r="AG52" s="55">
        <f t="shared" si="110"/>
        <v>1.796044963201618</v>
      </c>
      <c r="AH52" s="55">
        <f t="shared" si="81"/>
        <v>1.796044963201618</v>
      </c>
      <c r="AI52" s="55">
        <f t="shared" si="81"/>
        <v>1.796044963201618</v>
      </c>
      <c r="AJ52" s="55">
        <f t="shared" si="81"/>
        <v>1.796044963201618</v>
      </c>
      <c r="AK52" s="55">
        <f t="shared" si="82"/>
        <v>1.796044963201618</v>
      </c>
      <c r="AL52" s="55">
        <f t="shared" si="82"/>
        <v>1.796044963201618</v>
      </c>
      <c r="AM52" s="55">
        <f t="shared" si="82"/>
        <v>1.796044963201618</v>
      </c>
      <c r="AN52" s="55">
        <f t="shared" si="83"/>
        <v>1.796044963201618</v>
      </c>
      <c r="AO52" s="55">
        <f t="shared" si="83"/>
        <v>1.796044963201618</v>
      </c>
      <c r="AP52" s="55">
        <f t="shared" si="83"/>
        <v>1.796044963201618</v>
      </c>
      <c r="AQ52" s="55">
        <f t="shared" si="83"/>
        <v>1.796044963201618</v>
      </c>
      <c r="AR52" s="55">
        <f t="shared" si="83"/>
        <v>1.796044963201618</v>
      </c>
      <c r="AS52" s="55">
        <f t="shared" si="83"/>
        <v>1.796044963201618</v>
      </c>
      <c r="AT52" s="55">
        <f t="shared" si="83"/>
        <v>1.796044963201618</v>
      </c>
      <c r="AU52" s="55">
        <f t="shared" si="83"/>
        <v>1.796044963201618</v>
      </c>
      <c r="AV52" s="55">
        <f t="shared" si="83"/>
        <v>1.796044963201618</v>
      </c>
      <c r="AW52" s="55">
        <f t="shared" si="83"/>
        <v>1.796044963201618</v>
      </c>
      <c r="AX52" s="55">
        <f t="shared" si="83"/>
        <v>1.796044963201618</v>
      </c>
      <c r="AY52" s="55">
        <f t="shared" si="83"/>
        <v>1.796044963201618</v>
      </c>
      <c r="AZ52" s="55">
        <f t="shared" si="83"/>
        <v>1.796044963201618</v>
      </c>
      <c r="BA52" s="55">
        <f t="shared" si="83"/>
        <v>1.796044963201618</v>
      </c>
      <c r="BB52" s="55">
        <f t="shared" si="84"/>
        <v>1.796044963201618</v>
      </c>
      <c r="BC52" s="55">
        <f t="shared" si="84"/>
        <v>1.796044963201618</v>
      </c>
      <c r="BD52" s="55">
        <f t="shared" si="84"/>
        <v>1.796044963201618</v>
      </c>
      <c r="BE52" s="55">
        <f t="shared" si="84"/>
        <v>1.796044963201618</v>
      </c>
      <c r="BF52" s="55">
        <f t="shared" si="84"/>
        <v>1.796044963201618</v>
      </c>
      <c r="BG52" s="55">
        <f t="shared" si="85"/>
        <v>1.796044963201618</v>
      </c>
      <c r="BH52" s="55">
        <f t="shared" si="85"/>
        <v>1.796044963201618</v>
      </c>
      <c r="BI52" s="55">
        <f t="shared" si="86"/>
        <v>1.796044963201618</v>
      </c>
      <c r="BJ52" s="55">
        <f t="shared" si="86"/>
        <v>1.796044963201618</v>
      </c>
      <c r="BK52" s="55">
        <f t="shared" si="87"/>
        <v>1.796044963201618</v>
      </c>
      <c r="BL52" s="55">
        <f t="shared" si="88"/>
        <v>1.796044963201618</v>
      </c>
      <c r="BM52" s="55">
        <f t="shared" si="88"/>
        <v>1.796044963201618</v>
      </c>
      <c r="BN52" s="55">
        <f t="shared" si="88"/>
        <v>1.796044963201618</v>
      </c>
      <c r="BO52" s="55">
        <f t="shared" si="88"/>
        <v>1.796044963201618</v>
      </c>
      <c r="BP52" s="55">
        <f t="shared" si="89"/>
        <v>1.796044963201618</v>
      </c>
      <c r="BQ52" s="55">
        <f t="shared" si="90"/>
        <v>1.796044963201618</v>
      </c>
      <c r="BR52" s="55">
        <f t="shared" si="90"/>
        <v>1.796044963201618</v>
      </c>
      <c r="BS52" s="55">
        <f t="shared" si="90"/>
        <v>1.796044963201618</v>
      </c>
      <c r="BT52" s="55">
        <f t="shared" si="90"/>
        <v>1.796044963201618</v>
      </c>
      <c r="BU52" s="55">
        <f t="shared" si="91"/>
        <v>1.796044963201618</v>
      </c>
      <c r="BV52" s="55">
        <f t="shared" si="92"/>
        <v>1.796044963201618</v>
      </c>
      <c r="BW52" s="55">
        <f t="shared" si="93"/>
        <v>1.796044963201618</v>
      </c>
      <c r="BX52" s="55">
        <f t="shared" si="93"/>
        <v>1.796044963201618</v>
      </c>
      <c r="BY52" s="55">
        <f t="shared" si="94"/>
        <v>1.796044963201618</v>
      </c>
      <c r="BZ52" s="55">
        <f t="shared" si="94"/>
        <v>1.796044963201618</v>
      </c>
      <c r="CA52" s="55">
        <f t="shared" si="94"/>
        <v>1.796044963201618</v>
      </c>
      <c r="CB52" s="55">
        <f t="shared" si="94"/>
        <v>1.796044963201618</v>
      </c>
      <c r="CC52" s="55">
        <f t="shared" si="95"/>
        <v>1.796044963201618</v>
      </c>
      <c r="CD52" s="55">
        <f t="shared" si="95"/>
        <v>1.796044963201618</v>
      </c>
      <c r="CE52" s="55">
        <f t="shared" si="96"/>
        <v>1.796044963201618</v>
      </c>
      <c r="CF52" s="55">
        <f t="shared" si="97"/>
        <v>1.796044963201618</v>
      </c>
      <c r="CG52" s="55">
        <f t="shared" si="98"/>
        <v>1.796044963201618</v>
      </c>
      <c r="CH52" s="55">
        <f t="shared" si="99"/>
        <v>1.796044963201618</v>
      </c>
      <c r="CI52" s="55">
        <f t="shared" si="99"/>
        <v>1.796044963201618</v>
      </c>
      <c r="CJ52" s="55">
        <f t="shared" si="99"/>
        <v>1.796044963201618</v>
      </c>
      <c r="CK52" s="55">
        <f t="shared" si="99"/>
        <v>1.796044963201618</v>
      </c>
      <c r="CL52" s="55">
        <f t="shared" si="99"/>
        <v>1.796044963201618</v>
      </c>
      <c r="CM52" s="55">
        <f t="shared" si="99"/>
        <v>1.796044963201618</v>
      </c>
      <c r="CN52" s="55">
        <f t="shared" si="99"/>
        <v>1.796044963201618</v>
      </c>
      <c r="CO52" s="55">
        <f t="shared" si="99"/>
        <v>1.796044963201618</v>
      </c>
      <c r="CP52" s="55">
        <f t="shared" si="99"/>
        <v>1.796044963201618</v>
      </c>
      <c r="CQ52" s="55">
        <f t="shared" si="99"/>
        <v>1.796044963201618</v>
      </c>
      <c r="CR52" s="55">
        <f t="shared" si="100"/>
        <v>1.796044963201618</v>
      </c>
      <c r="CS52" s="55">
        <f t="shared" si="100"/>
        <v>1.796044963201618</v>
      </c>
      <c r="CT52" s="55">
        <f t="shared" si="101"/>
        <v>1.796044963201618</v>
      </c>
      <c r="CU52" s="55">
        <f t="shared" si="101"/>
        <v>1.796044963201618</v>
      </c>
      <c r="CV52" s="55">
        <f t="shared" si="102"/>
        <v>1.796044963201618</v>
      </c>
      <c r="CW52" s="55">
        <f t="shared" si="102"/>
        <v>1.796044963201618</v>
      </c>
      <c r="CX52" s="55">
        <f t="shared" si="103"/>
        <v>1.796044963201618</v>
      </c>
      <c r="CY52" s="55">
        <f t="shared" si="103"/>
        <v>1.796044963201618</v>
      </c>
      <c r="CZ52" s="55">
        <f t="shared" si="103"/>
        <v>1.796044963201618</v>
      </c>
      <c r="DA52" s="55">
        <f t="shared" si="103"/>
        <v>1.796044963201618</v>
      </c>
      <c r="DB52" s="55">
        <f t="shared" si="103"/>
        <v>1.796044963201618</v>
      </c>
      <c r="DC52" s="55">
        <f t="shared" si="104"/>
        <v>1.796044963201618</v>
      </c>
      <c r="DD52" s="55">
        <f t="shared" si="104"/>
        <v>1.796044963201618</v>
      </c>
      <c r="DE52" s="55">
        <f t="shared" si="105"/>
        <v>1.796044963201618</v>
      </c>
      <c r="DF52" s="55">
        <f t="shared" si="106"/>
        <v>1.796044963201618</v>
      </c>
      <c r="DG52" s="55">
        <f t="shared" si="107"/>
        <v>1.796044963201618</v>
      </c>
      <c r="DH52" s="55">
        <f t="shared" si="107"/>
        <v>1.796044963201618</v>
      </c>
      <c r="DI52" s="55">
        <f t="shared" si="107"/>
        <v>1.796044963201618</v>
      </c>
      <c r="DJ52" s="55">
        <f t="shared" si="107"/>
        <v>1.796044963201618</v>
      </c>
      <c r="DK52" s="55">
        <f t="shared" si="107"/>
        <v>1.796044963201618</v>
      </c>
      <c r="DL52" s="55">
        <f t="shared" si="107"/>
        <v>1.796044963201618</v>
      </c>
      <c r="DM52" s="55">
        <f t="shared" si="107"/>
        <v>1.796044963201618</v>
      </c>
      <c r="DN52" s="55">
        <f t="shared" si="107"/>
        <v>1.796044963201618</v>
      </c>
      <c r="DO52" s="55">
        <f t="shared" si="108"/>
        <v>1.796044963201618</v>
      </c>
      <c r="DP52" s="55">
        <f t="shared" si="109"/>
        <v>1.796044963201618</v>
      </c>
      <c r="DQ52" s="55">
        <f t="shared" si="109"/>
        <v>1.796044963201618</v>
      </c>
      <c r="DR52" s="55">
        <f t="shared" si="109"/>
        <v>1.796044963201618</v>
      </c>
      <c r="DS52" s="55">
        <f t="shared" si="109"/>
        <v>1.796044963201618</v>
      </c>
      <c r="DT52" s="55">
        <f t="shared" si="109"/>
        <v>1.796044963201618</v>
      </c>
      <c r="DU52" s="55">
        <f t="shared" si="109"/>
        <v>1.796044963201618</v>
      </c>
      <c r="DV52" s="55">
        <f t="shared" si="109"/>
        <v>1.796044963201618</v>
      </c>
      <c r="DW52" s="55">
        <f t="shared" si="109"/>
        <v>1.796044963201618</v>
      </c>
    </row>
    <row r="53" spans="1:127" ht="37.5" customHeight="1" x14ac:dyDescent="0.2">
      <c r="A53" s="19"/>
      <c r="B53" s="37" t="s">
        <v>108</v>
      </c>
      <c r="C53" s="492"/>
      <c r="D53" s="493"/>
      <c r="E53" s="493"/>
      <c r="F53" s="39"/>
      <c r="G53" s="38">
        <f>EXP(G30/(2*G36)*(1-G52))</f>
        <v>0.67164692779416058</v>
      </c>
      <c r="I53" s="71">
        <f>J53</f>
        <v>5.705459182491439E-3</v>
      </c>
      <c r="J53" s="38">
        <f>EXP(J30/(2*J36)*(1-J52))</f>
        <v>5.705459182491439E-3</v>
      </c>
      <c r="K53" s="38">
        <f t="shared" ref="K53:T53" si="111">EXP(K30/(2*K36)*(1-K52))</f>
        <v>1.3836701351886715E-173</v>
      </c>
      <c r="L53" s="38">
        <f t="shared" si="111"/>
        <v>0</v>
      </c>
      <c r="M53" s="38">
        <f t="shared" si="111"/>
        <v>0</v>
      </c>
      <c r="N53" s="38">
        <f t="shared" si="111"/>
        <v>0</v>
      </c>
      <c r="O53" s="38">
        <f t="shared" si="111"/>
        <v>0</v>
      </c>
      <c r="P53" s="38">
        <f t="shared" si="111"/>
        <v>0</v>
      </c>
      <c r="Q53" s="38">
        <f t="shared" si="111"/>
        <v>0</v>
      </c>
      <c r="R53" s="38">
        <f t="shared" si="111"/>
        <v>0</v>
      </c>
      <c r="S53" s="38">
        <f t="shared" si="111"/>
        <v>0</v>
      </c>
      <c r="T53" s="38">
        <f t="shared" si="111"/>
        <v>0</v>
      </c>
      <c r="U53" s="38">
        <f>EXP(U30/(2*U36)*(1-U52))</f>
        <v>5.17729911443442E-18</v>
      </c>
      <c r="V53" s="38">
        <f>EXP(V30/(2*V36)*(1-V52))</f>
        <v>2.6804426120323424E-35</v>
      </c>
      <c r="W53" s="38">
        <f t="shared" ref="W53:CH53" si="112">EXP(W30/(2*W36)*(1-W52))</f>
        <v>1.3877453161567428E-52</v>
      </c>
      <c r="X53" s="38">
        <f t="shared" si="112"/>
        <v>7.1847725963987668E-70</v>
      </c>
      <c r="Y53" s="38">
        <f t="shared" si="112"/>
        <v>3.7197716800748288E-87</v>
      </c>
      <c r="Z53" s="38">
        <f t="shared" si="112"/>
        <v>1.9258370625149783E-104</v>
      </c>
      <c r="AA53" s="38">
        <f t="shared" si="112"/>
        <v>9.9706345183038511E-122</v>
      </c>
      <c r="AB53" s="38">
        <f t="shared" si="112"/>
        <v>5.1620957261962686E-139</v>
      </c>
      <c r="AC53" s="38">
        <f t="shared" si="112"/>
        <v>2.6725713631861071E-156</v>
      </c>
      <c r="AD53" s="38">
        <f t="shared" si="112"/>
        <v>1.8681438979059876E-2</v>
      </c>
      <c r="AE53" s="38">
        <f t="shared" si="112"/>
        <v>3.4899616232833769E-4</v>
      </c>
      <c r="AF53" s="38">
        <f t="shared" si="112"/>
        <v>6.5197505104629205E-6</v>
      </c>
      <c r="AG53" s="38">
        <f t="shared" si="112"/>
        <v>1.2179832131990742E-7</v>
      </c>
      <c r="AH53" s="38">
        <f t="shared" si="112"/>
        <v>2.27536790748978E-9</v>
      </c>
      <c r="AI53" s="38">
        <f t="shared" si="112"/>
        <v>4.2507146718681513E-11</v>
      </c>
      <c r="AJ53" s="38">
        <f t="shared" si="112"/>
        <v>7.9409466759899461E-13</v>
      </c>
      <c r="AK53" s="38">
        <f t="shared" si="112"/>
        <v>1.4834831076347413E-14</v>
      </c>
      <c r="AL53" s="38">
        <f t="shared" si="112"/>
        <v>2.7713599151744557E-16</v>
      </c>
      <c r="AM53" s="38">
        <f t="shared" si="112"/>
        <v>5.17729911443442E-18</v>
      </c>
      <c r="AN53" s="38">
        <f t="shared" si="112"/>
        <v>3.4899616232833769E-4</v>
      </c>
      <c r="AO53" s="38">
        <f t="shared" si="112"/>
        <v>5.1961253433335808E-4</v>
      </c>
      <c r="AP53" s="38">
        <f t="shared" si="112"/>
        <v>7.7363941206413684E-4</v>
      </c>
      <c r="AQ53" s="38">
        <f t="shared" si="112"/>
        <v>1.1518543151904865E-3</v>
      </c>
      <c r="AR53" s="38">
        <f t="shared" si="112"/>
        <v>1.7149699753312875E-3</v>
      </c>
      <c r="AS53" s="38">
        <f t="shared" si="112"/>
        <v>2.5533802126716109E-3</v>
      </c>
      <c r="AT53" s="38">
        <f t="shared" si="112"/>
        <v>3.8016703523940558E-3</v>
      </c>
      <c r="AU53" s="38">
        <f t="shared" si="112"/>
        <v>5.6602214572462886E-3</v>
      </c>
      <c r="AV53" s="38">
        <f t="shared" si="112"/>
        <v>8.4273763833562498E-3</v>
      </c>
      <c r="AW53" s="38">
        <f t="shared" si="112"/>
        <v>1.2547331097059643E-2</v>
      </c>
      <c r="AX53" s="38">
        <f t="shared" si="112"/>
        <v>5.6602214572462886E-3</v>
      </c>
      <c r="AY53" s="38">
        <f t="shared" si="112"/>
        <v>5.8900545927087333E-3</v>
      </c>
      <c r="AZ53" s="38">
        <f t="shared" si="112"/>
        <v>6.1292200962693982E-3</v>
      </c>
      <c r="BA53" s="38">
        <f t="shared" si="112"/>
        <v>6.3780969084763876E-3</v>
      </c>
      <c r="BB53" s="38">
        <f t="shared" si="112"/>
        <v>6.6370793567482296E-3</v>
      </c>
      <c r="BC53" s="38">
        <f t="shared" si="112"/>
        <v>6.9065777801573785E-3</v>
      </c>
      <c r="BD53" s="38">
        <f t="shared" si="112"/>
        <v>7.1870191795829546E-3</v>
      </c>
      <c r="BE53" s="38">
        <f t="shared" si="112"/>
        <v>7.4788478942629435E-3</v>
      </c>
      <c r="BF53" s="38">
        <f t="shared" si="112"/>
        <v>7.7825263058177874E-3</v>
      </c>
      <c r="BG53" s="38">
        <f t="shared" si="112"/>
        <v>8.0985355708607949E-3</v>
      </c>
      <c r="BH53" s="38">
        <f t="shared" si="112"/>
        <v>8.4273763833562498E-3</v>
      </c>
      <c r="BI53" s="38">
        <f t="shared" si="112"/>
        <v>5.548690167737797E-3</v>
      </c>
      <c r="BJ53" s="38">
        <f t="shared" si="112"/>
        <v>5.5708192121111865E-3</v>
      </c>
      <c r="BK53" s="38">
        <f t="shared" si="112"/>
        <v>5.5930365105751906E-3</v>
      </c>
      <c r="BL53" s="38">
        <f t="shared" si="112"/>
        <v>5.6153424151009325E-3</v>
      </c>
      <c r="BM53" s="38">
        <f t="shared" si="112"/>
        <v>5.637737279063252E-3</v>
      </c>
      <c r="BN53" s="38">
        <f t="shared" si="112"/>
        <v>5.6602214572462886E-3</v>
      </c>
      <c r="BO53" s="38">
        <f t="shared" si="112"/>
        <v>5.6827953058491299E-3</v>
      </c>
      <c r="BP53" s="38">
        <f t="shared" si="112"/>
        <v>5.705459182491439E-3</v>
      </c>
      <c r="BQ53" s="38">
        <f t="shared" si="112"/>
        <v>5.7282134462191192E-3</v>
      </c>
      <c r="BR53" s="38">
        <f t="shared" si="112"/>
        <v>5.7510584575100063E-3</v>
      </c>
      <c r="BS53" s="38">
        <f t="shared" si="112"/>
        <v>5.7739945782795832E-3</v>
      </c>
      <c r="BT53" s="38">
        <f t="shared" si="112"/>
        <v>5.797022171886693E-3</v>
      </c>
      <c r="BU53" s="38">
        <f t="shared" si="112"/>
        <v>5.8201416031393267E-3</v>
      </c>
      <c r="BV53" s="38">
        <f t="shared" si="112"/>
        <v>5.8433532383003802E-3</v>
      </c>
      <c r="BW53" s="38">
        <f t="shared" si="112"/>
        <v>5.8666574450934646E-3</v>
      </c>
      <c r="BX53" s="38">
        <f t="shared" si="112"/>
        <v>5.8900545927087333E-3</v>
      </c>
      <c r="BY53" s="38">
        <f t="shared" si="112"/>
        <v>5.9135450518087145E-3</v>
      </c>
      <c r="BZ53" s="38">
        <f t="shared" si="112"/>
        <v>5.937129194534211E-3</v>
      </c>
      <c r="CA53" s="38">
        <f t="shared" si="112"/>
        <v>5.9608073945101817E-3</v>
      </c>
      <c r="CB53" s="38">
        <f t="shared" si="112"/>
        <v>5.9845800268516439E-3</v>
      </c>
      <c r="CC53" s="38">
        <f t="shared" si="112"/>
        <v>6.008447468169649E-3</v>
      </c>
      <c r="CD53" s="38">
        <f t="shared" si="112"/>
        <v>5.705459182491439E-3</v>
      </c>
      <c r="CE53" s="38">
        <f t="shared" si="112"/>
        <v>0.99602768577998779</v>
      </c>
      <c r="CF53" s="38">
        <f t="shared" si="112"/>
        <v>0.94204392852427798</v>
      </c>
      <c r="CG53" s="38">
        <f t="shared" si="112"/>
        <v>0.88744676326945482</v>
      </c>
      <c r="CH53" s="38">
        <f t="shared" si="112"/>
        <v>0.78756175763743186</v>
      </c>
      <c r="CI53" s="38">
        <f t="shared" ref="CI53:DW53" si="113">EXP(CI30/(2*CI36)*(1-CI52))</f>
        <v>0.69891913269014183</v>
      </c>
      <c r="CJ53" s="38">
        <f t="shared" si="113"/>
        <v>0.62025352209296103</v>
      </c>
      <c r="CK53" s="38">
        <f t="shared" si="113"/>
        <v>0.55044198058787763</v>
      </c>
      <c r="CL53" s="38">
        <f t="shared" si="113"/>
        <v>0.30298637399350542</v>
      </c>
      <c r="CM53" s="38">
        <f t="shared" si="113"/>
        <v>0.16677641979212451</v>
      </c>
      <c r="CN53" s="38">
        <f t="shared" si="113"/>
        <v>9.1800742825732348E-2</v>
      </c>
      <c r="CO53" s="38">
        <f t="shared" si="113"/>
        <v>5.0530982700434504E-2</v>
      </c>
      <c r="CP53" s="38">
        <f t="shared" si="113"/>
        <v>2.7814374198678941E-2</v>
      </c>
      <c r="CQ53" s="38">
        <f t="shared" si="113"/>
        <v>1.5310199222733202E-2</v>
      </c>
      <c r="CR53" s="38">
        <f t="shared" si="113"/>
        <v>8.4273763833562498E-3</v>
      </c>
      <c r="CS53" s="38">
        <f t="shared" si="113"/>
        <v>4.6387817476141163E-3</v>
      </c>
      <c r="CT53" s="38">
        <f t="shared" si="113"/>
        <v>2.5533802126716109E-3</v>
      </c>
      <c r="CU53" s="38">
        <f t="shared" si="113"/>
        <v>1.405487661456858E-3</v>
      </c>
      <c r="CV53" s="38">
        <f t="shared" si="113"/>
        <v>7.7363941206413684E-4</v>
      </c>
      <c r="CW53" s="38">
        <f t="shared" si="113"/>
        <v>4.2584361023742474E-4</v>
      </c>
      <c r="CX53" s="38">
        <f t="shared" si="113"/>
        <v>2.3440220023978033E-4</v>
      </c>
      <c r="CY53" s="38">
        <f t="shared" si="113"/>
        <v>1.2902481135414087E-4</v>
      </c>
      <c r="CZ53" s="38">
        <f t="shared" si="113"/>
        <v>7.1020672706750663E-5</v>
      </c>
      <c r="DA53" s="38">
        <f t="shared" si="113"/>
        <v>3.9092759747387233E-5</v>
      </c>
      <c r="DB53" s="38">
        <f t="shared" si="113"/>
        <v>2.1518296101997874E-5</v>
      </c>
      <c r="DC53" s="38">
        <f t="shared" si="113"/>
        <v>1.1844573525260129E-5</v>
      </c>
      <c r="DD53" s="38">
        <f t="shared" si="113"/>
        <v>6.5197505104629205E-6</v>
      </c>
      <c r="DE53" s="38">
        <f t="shared" si="113"/>
        <v>5.6602214572462886E-3</v>
      </c>
      <c r="DF53" s="38">
        <f t="shared" si="113"/>
        <v>5.6602214572462886E-3</v>
      </c>
      <c r="DG53" s="38">
        <f t="shared" si="113"/>
        <v>5.6602214572462886E-3</v>
      </c>
      <c r="DH53" s="38">
        <f t="shared" si="113"/>
        <v>5.6602214572462886E-3</v>
      </c>
      <c r="DI53" s="38">
        <f t="shared" si="113"/>
        <v>5.6602214572462886E-3</v>
      </c>
      <c r="DJ53" s="38">
        <f t="shared" si="113"/>
        <v>5.6602214572462886E-3</v>
      </c>
      <c r="DK53" s="38">
        <f t="shared" si="113"/>
        <v>5.6602214572462886E-3</v>
      </c>
      <c r="DL53" s="38">
        <f t="shared" si="113"/>
        <v>5.6602214572462886E-3</v>
      </c>
      <c r="DM53" s="38">
        <f t="shared" si="113"/>
        <v>5.6602214572462886E-3</v>
      </c>
      <c r="DN53" s="38">
        <f t="shared" si="113"/>
        <v>5.6602214572462886E-3</v>
      </c>
      <c r="DO53" s="38">
        <f t="shared" si="113"/>
        <v>5.6602214572462886E-3</v>
      </c>
      <c r="DP53" s="38">
        <f t="shared" si="113"/>
        <v>5.6602214572462886E-3</v>
      </c>
      <c r="DQ53" s="38">
        <f t="shared" si="113"/>
        <v>5.6602214572462886E-3</v>
      </c>
      <c r="DR53" s="38">
        <f t="shared" si="113"/>
        <v>5.6602214572462886E-3</v>
      </c>
      <c r="DS53" s="38">
        <f t="shared" si="113"/>
        <v>5.6602214572462886E-3</v>
      </c>
      <c r="DT53" s="38">
        <f t="shared" si="113"/>
        <v>5.6602214572462886E-3</v>
      </c>
      <c r="DU53" s="38">
        <f t="shared" si="113"/>
        <v>5.6602214572462886E-3</v>
      </c>
      <c r="DV53" s="38">
        <f t="shared" si="113"/>
        <v>5.6602214572462886E-3</v>
      </c>
      <c r="DW53" s="38">
        <f t="shared" si="113"/>
        <v>5.6602214572462886E-3</v>
      </c>
    </row>
    <row r="54" spans="1:127" ht="37.5" customHeight="1" x14ac:dyDescent="0.2">
      <c r="A54" s="19"/>
      <c r="B54" s="37" t="s">
        <v>109</v>
      </c>
      <c r="C54" s="492"/>
      <c r="D54" s="493"/>
      <c r="E54" s="493"/>
      <c r="F54" s="291"/>
      <c r="G54" s="40">
        <f>IF(G30-G48*G33/G50*G52&lt;=0,2-ERFC((-G30+G48*G33/G50*G52)/(2*SQRT(G36*G48*G33/G50))),ERFC((G30-G48*G33/G50*G52)/(2*SQRT(G36*G48*G33/G50))))</f>
        <v>1.9994407225269402</v>
      </c>
      <c r="I54" s="71">
        <f>J54/2</f>
        <v>0.70473234053756628</v>
      </c>
      <c r="J54" s="48">
        <f>IF(J30-J48*J33/J50*J52&lt;=0,2-ERFC((-J30+J48*J33/J50*J52)/(2*SQRT(J36*J48*J33/J50))),ERFC((J30-J48*J33/J50*J52)/(2*SQRT(J36*J48*J33/J50))))</f>
        <v>1.4094646810751326</v>
      </c>
      <c r="K54" s="48">
        <f t="shared" ref="K54:T54" si="114">IF(K30-K48*K33/K50*K52&lt;=0,2-ERFC((-K30+K48*K33/K50*K52)/(2*SQRT(K36*K48*K33/K50))),ERFC((K30-K48*K33/K50*K52)/(2*SQRT(K36*K48*K33/K50))))</f>
        <v>0</v>
      </c>
      <c r="L54" s="48">
        <f t="shared" si="114"/>
        <v>0</v>
      </c>
      <c r="M54" s="48">
        <f t="shared" si="114"/>
        <v>0</v>
      </c>
      <c r="N54" s="48">
        <f t="shared" si="114"/>
        <v>0</v>
      </c>
      <c r="O54" s="48">
        <f t="shared" si="114"/>
        <v>0</v>
      </c>
      <c r="P54" s="48">
        <f t="shared" si="114"/>
        <v>0</v>
      </c>
      <c r="Q54" s="48">
        <f t="shared" si="114"/>
        <v>0</v>
      </c>
      <c r="R54" s="48">
        <f t="shared" si="114"/>
        <v>0</v>
      </c>
      <c r="S54" s="48">
        <f t="shared" si="114"/>
        <v>0</v>
      </c>
      <c r="T54" s="48">
        <f t="shared" si="114"/>
        <v>0</v>
      </c>
      <c r="U54" s="48">
        <f>IF(U30-U48*U33/U50*U52&lt;=0,2-ERFC((-U30+U48*U33/U50*U52)/(2*SQRT(U36*U48*U33/U50))),ERFC((U30-U48*U33/U50*U52)/(2*SQRT(U36*U48*U33/U50))))</f>
        <v>1.8847315685967559E-94</v>
      </c>
      <c r="V54" s="48">
        <f>IF(V30-V48*V33/V50*V52&lt;=0,2-ERFC((-V30+V48*V33/V50*V52)/(2*SQRT(V36*V48*V33/V50))),ERFC((V30-V48*V33/V50*V52)/(2*SQRT(V36*V48*V33/V50))))</f>
        <v>0</v>
      </c>
      <c r="W54" s="48">
        <f t="shared" ref="W54:CH54" si="115">IF(W30-W48*W33/W50*W52&lt;=0,2-ERFC((-W30+W48*W33/W50*W52)/(2*SQRT(W36*W48*W33/W50))),ERFC((W30-W48*W33/W50*W52)/(2*SQRT(W36*W48*W33/W50))))</f>
        <v>0</v>
      </c>
      <c r="X54" s="48">
        <f t="shared" si="115"/>
        <v>0</v>
      </c>
      <c r="Y54" s="48">
        <f t="shared" si="115"/>
        <v>0</v>
      </c>
      <c r="Z54" s="48">
        <f t="shared" si="115"/>
        <v>0</v>
      </c>
      <c r="AA54" s="48">
        <f t="shared" si="115"/>
        <v>0</v>
      </c>
      <c r="AB54" s="48">
        <f t="shared" si="115"/>
        <v>0</v>
      </c>
      <c r="AC54" s="48">
        <f t="shared" si="115"/>
        <v>0</v>
      </c>
      <c r="AD54" s="48">
        <f t="shared" si="115"/>
        <v>1.7932513247111805</v>
      </c>
      <c r="AE54" s="48">
        <f t="shared" si="115"/>
        <v>0.24254955922151161</v>
      </c>
      <c r="AF54" s="48">
        <f t="shared" si="115"/>
        <v>3.1842274530792373E-4</v>
      </c>
      <c r="AG54" s="48">
        <f t="shared" si="115"/>
        <v>1.6292169202640479E-9</v>
      </c>
      <c r="AH54" s="48">
        <f t="shared" si="115"/>
        <v>2.6233396570398095E-17</v>
      </c>
      <c r="AI54" s="48">
        <f t="shared" si="115"/>
        <v>1.2390558787216085E-27</v>
      </c>
      <c r="AJ54" s="48">
        <f t="shared" si="115"/>
        <v>1.6650311357817116E-40</v>
      </c>
      <c r="AK54" s="48">
        <f t="shared" si="115"/>
        <v>6.2658327075960958E-56</v>
      </c>
      <c r="AL54" s="48">
        <f t="shared" si="115"/>
        <v>6.5427864464842607E-74</v>
      </c>
      <c r="AM54" s="48">
        <f t="shared" si="115"/>
        <v>1.8847315685967559E-94</v>
      </c>
      <c r="AN54" s="48">
        <f t="shared" si="115"/>
        <v>0.24254955922151161</v>
      </c>
      <c r="AO54" s="48">
        <f t="shared" si="115"/>
        <v>0.35469628520513918</v>
      </c>
      <c r="AP54" s="48">
        <f t="shared" si="115"/>
        <v>0.49498666159401128</v>
      </c>
      <c r="AQ54" s="48">
        <f t="shared" si="115"/>
        <v>0.66045893805594358</v>
      </c>
      <c r="AR54" s="48">
        <f t="shared" si="115"/>
        <v>0.84448477693815305</v>
      </c>
      <c r="AS54" s="48">
        <f t="shared" si="115"/>
        <v>1.0374542687119255</v>
      </c>
      <c r="AT54" s="48">
        <f t="shared" si="115"/>
        <v>1.2282439215735059</v>
      </c>
      <c r="AU54" s="48">
        <f t="shared" si="115"/>
        <v>1.4061035136757356</v>
      </c>
      <c r="AV54" s="48">
        <f t="shared" si="115"/>
        <v>1.562438443548597</v>
      </c>
      <c r="AW54" s="48">
        <f t="shared" si="115"/>
        <v>1.6920044029352113</v>
      </c>
      <c r="AX54" s="48">
        <f t="shared" si="115"/>
        <v>1.4061035136757356</v>
      </c>
      <c r="AY54" s="48">
        <f t="shared" si="115"/>
        <v>1.4228209707138484</v>
      </c>
      <c r="AZ54" s="48">
        <f t="shared" si="115"/>
        <v>1.4393133765388328</v>
      </c>
      <c r="BA54" s="48">
        <f t="shared" si="115"/>
        <v>1.4555741471714325</v>
      </c>
      <c r="BB54" s="48">
        <f t="shared" si="115"/>
        <v>1.4715970629129291</v>
      </c>
      <c r="BC54" s="48">
        <f t="shared" si="115"/>
        <v>1.4873762740687728</v>
      </c>
      <c r="BD54" s="48">
        <f t="shared" si="115"/>
        <v>1.5029063057205492</v>
      </c>
      <c r="BE54" s="48">
        <f t="shared" si="115"/>
        <v>1.5181820615464943</v>
      </c>
      <c r="BF54" s="48">
        <f t="shared" si="115"/>
        <v>1.5331988266940981</v>
      </c>
      <c r="BG54" s="48">
        <f t="shared" si="115"/>
        <v>1.5479522697116295</v>
      </c>
      <c r="BH54" s="48">
        <f t="shared" si="115"/>
        <v>1.562438443548597</v>
      </c>
      <c r="BI54" s="48">
        <f t="shared" si="115"/>
        <v>1.3976625464306265</v>
      </c>
      <c r="BJ54" s="48">
        <f t="shared" si="115"/>
        <v>1.3993550595890745</v>
      </c>
      <c r="BK54" s="48">
        <f t="shared" si="115"/>
        <v>1.4010454201160625</v>
      </c>
      <c r="BL54" s="48">
        <f t="shared" si="115"/>
        <v>1.4027336207709453</v>
      </c>
      <c r="BM54" s="48">
        <f t="shared" si="115"/>
        <v>1.4044196543478451</v>
      </c>
      <c r="BN54" s="48">
        <f t="shared" si="115"/>
        <v>1.4061035136757356</v>
      </c>
      <c r="BO54" s="48">
        <f t="shared" si="115"/>
        <v>1.4077851916185242</v>
      </c>
      <c r="BP54" s="48">
        <f t="shared" si="115"/>
        <v>1.4094646810751326</v>
      </c>
      <c r="BQ54" s="48">
        <f t="shared" si="115"/>
        <v>1.4111419749795784</v>
      </c>
      <c r="BR54" s="48">
        <f t="shared" si="115"/>
        <v>1.4128170663010529</v>
      </c>
      <c r="BS54" s="48">
        <f t="shared" si="115"/>
        <v>1.4144899480440019</v>
      </c>
      <c r="BT54" s="48">
        <f t="shared" si="115"/>
        <v>1.4161606132482005</v>
      </c>
      <c r="BU54" s="48">
        <f t="shared" si="115"/>
        <v>1.4178290549888322</v>
      </c>
      <c r="BV54" s="48">
        <f t="shared" si="115"/>
        <v>1.4194952663765628</v>
      </c>
      <c r="BW54" s="48">
        <f t="shared" si="115"/>
        <v>1.4211592405576163</v>
      </c>
      <c r="BX54" s="48">
        <f t="shared" si="115"/>
        <v>1.4228209707138484</v>
      </c>
      <c r="BY54" s="48">
        <f t="shared" si="115"/>
        <v>1.4244804500628185</v>
      </c>
      <c r="BZ54" s="48">
        <f t="shared" si="115"/>
        <v>1.4261376718578638</v>
      </c>
      <c r="CA54" s="48">
        <f t="shared" si="115"/>
        <v>1.4277926293881671</v>
      </c>
      <c r="CB54" s="48">
        <f t="shared" si="115"/>
        <v>1.4294453159788301</v>
      </c>
      <c r="CC54" s="48">
        <f t="shared" si="115"/>
        <v>1.4310957249909402</v>
      </c>
      <c r="CD54" s="48">
        <f t="shared" si="115"/>
        <v>1.4094646810751326</v>
      </c>
      <c r="CE54" s="48">
        <f t="shared" si="115"/>
        <v>1.9997769061529336</v>
      </c>
      <c r="CF54" s="48">
        <f t="shared" si="115"/>
        <v>1.9997450967047723</v>
      </c>
      <c r="CG54" s="48">
        <f t="shared" si="115"/>
        <v>1.9997063231883132</v>
      </c>
      <c r="CH54" s="48">
        <f t="shared" si="115"/>
        <v>1.9996116532126804</v>
      </c>
      <c r="CI54" s="48">
        <f t="shared" ref="CI54:DW54" si="116">IF(CI30-CI48*CI33/CI50*CI52&lt;=0,2-ERFC((-CI30+CI48*CI33/CI50*CI52)/(2*SQRT(CI36*CI48*CI33/CI50))),ERFC((CI30-CI48*CI33/CI50*CI52)/(2*SQRT(CI36*CI48*CI33/CI50))))</f>
        <v>1.9994890381576951</v>
      </c>
      <c r="CJ54" s="48">
        <f t="shared" si="116"/>
        <v>1.9993310712699635</v>
      </c>
      <c r="CK54" s="48">
        <f t="shared" si="116"/>
        <v>1.9991286393197734</v>
      </c>
      <c r="CL54" s="48">
        <f t="shared" si="116"/>
        <v>1.9969671857224509</v>
      </c>
      <c r="CM54" s="48">
        <f t="shared" si="116"/>
        <v>1.9906698278152137</v>
      </c>
      <c r="CN54" s="48">
        <f t="shared" si="116"/>
        <v>1.9745848829938992</v>
      </c>
      <c r="CO54" s="48">
        <f t="shared" si="116"/>
        <v>1.9385654447939049</v>
      </c>
      <c r="CP54" s="48">
        <f t="shared" si="116"/>
        <v>1.8678495643067747</v>
      </c>
      <c r="CQ54" s="48">
        <f t="shared" si="116"/>
        <v>1.7461286648109393</v>
      </c>
      <c r="CR54" s="48">
        <f t="shared" si="116"/>
        <v>1.562438443548597</v>
      </c>
      <c r="CS54" s="48">
        <f t="shared" si="116"/>
        <v>1.3193954797936287</v>
      </c>
      <c r="CT54" s="48">
        <f t="shared" si="116"/>
        <v>1.0374542687119255</v>
      </c>
      <c r="CU54" s="48">
        <f t="shared" si="116"/>
        <v>0.75069740566397969</v>
      </c>
      <c r="CV54" s="48">
        <f t="shared" si="116"/>
        <v>0.49498666159401128</v>
      </c>
      <c r="CW54" s="48">
        <f t="shared" si="116"/>
        <v>0.2950635260860871</v>
      </c>
      <c r="CX54" s="48">
        <f t="shared" si="116"/>
        <v>0.15802143494943238</v>
      </c>
      <c r="CY54" s="48">
        <f t="shared" si="116"/>
        <v>7.5661010965153763E-2</v>
      </c>
      <c r="CZ54" s="48">
        <f t="shared" si="116"/>
        <v>3.226472017876339E-2</v>
      </c>
      <c r="DA54" s="48">
        <f t="shared" si="116"/>
        <v>1.2217654002491042E-2</v>
      </c>
      <c r="DB54" s="48">
        <f t="shared" si="116"/>
        <v>4.0985713541520216E-3</v>
      </c>
      <c r="DC54" s="48">
        <f t="shared" si="116"/>
        <v>1.2157758526715463E-3</v>
      </c>
      <c r="DD54" s="48">
        <f t="shared" si="116"/>
        <v>3.1842274530792373E-4</v>
      </c>
      <c r="DE54" s="48">
        <f t="shared" si="116"/>
        <v>1.3112841632994627E-105</v>
      </c>
      <c r="DF54" s="48">
        <f t="shared" si="116"/>
        <v>2.0666359677077464E-40</v>
      </c>
      <c r="DG54" s="48">
        <f t="shared" si="116"/>
        <v>1.0802363035204733E-18</v>
      </c>
      <c r="DH54" s="48">
        <f t="shared" si="116"/>
        <v>6.1181006115162473E-8</v>
      </c>
      <c r="DI54" s="48">
        <f t="shared" si="116"/>
        <v>1.7881776927289723E-4</v>
      </c>
      <c r="DJ54" s="48">
        <f t="shared" si="116"/>
        <v>7.7876738526919728E-3</v>
      </c>
      <c r="DK54" s="48">
        <f t="shared" si="116"/>
        <v>6.3194563997780992E-2</v>
      </c>
      <c r="DL54" s="48">
        <f t="shared" si="116"/>
        <v>0.22281047839595614</v>
      </c>
      <c r="DM54" s="48">
        <f t="shared" si="116"/>
        <v>0.81823617060635356</v>
      </c>
      <c r="DN54" s="48">
        <f t="shared" si="116"/>
        <v>1.4061035136757356</v>
      </c>
      <c r="DO54" s="48">
        <f t="shared" si="116"/>
        <v>1.8073755818309873</v>
      </c>
      <c r="DP54" s="48">
        <f t="shared" si="116"/>
        <v>1.9480227015978506</v>
      </c>
      <c r="DQ54" s="48">
        <f t="shared" si="116"/>
        <v>1.9874828566073972</v>
      </c>
      <c r="DR54" s="48">
        <f t="shared" si="116"/>
        <v>1.9972001991298971</v>
      </c>
      <c r="DS54" s="48">
        <f t="shared" si="116"/>
        <v>1.9994043573336471</v>
      </c>
      <c r="DT54" s="48">
        <f t="shared" si="116"/>
        <v>1.9998776771302453</v>
      </c>
      <c r="DU54" s="48">
        <f t="shared" si="116"/>
        <v>1.9999755163334589</v>
      </c>
      <c r="DV54" s="48">
        <f t="shared" si="116"/>
        <v>1.9999951925060204</v>
      </c>
      <c r="DW54" s="48">
        <f t="shared" si="116"/>
        <v>1.9999951925060204</v>
      </c>
    </row>
    <row r="55" spans="1:127" ht="37.5" customHeight="1" x14ac:dyDescent="0.2">
      <c r="A55" s="19"/>
      <c r="B55" s="37" t="s">
        <v>110</v>
      </c>
      <c r="C55" s="492"/>
      <c r="D55" s="493"/>
      <c r="E55" s="493"/>
      <c r="F55" s="39"/>
      <c r="G55" s="38">
        <f>ERF((G34)/(4*(G37*G30)^0.5))</f>
        <v>8.9020707489366038E-2</v>
      </c>
      <c r="H55" s="41"/>
      <c r="I55" s="71">
        <f>J55</f>
        <v>2.4756430175161527E-2</v>
      </c>
      <c r="J55" s="38">
        <f>ERF((J34)/(4*(J37*J30)^0.5))</f>
        <v>2.4756430175161527E-2</v>
      </c>
      <c r="K55" s="38">
        <f t="shared" ref="K55:T55" si="117">ERF((K34)/(4*(K37*K30)^0.5))</f>
        <v>2.8209420407749727E-3</v>
      </c>
      <c r="L55" s="38">
        <f t="shared" si="117"/>
        <v>1.9947093241847345E-3</v>
      </c>
      <c r="M55" s="38">
        <f t="shared" si="117"/>
        <v>1.6286739086527739E-3</v>
      </c>
      <c r="N55" s="38">
        <f t="shared" si="117"/>
        <v>1.4104732242478817E-3</v>
      </c>
      <c r="O55" s="38">
        <f t="shared" si="117"/>
        <v>1.2615657353576683E-3</v>
      </c>
      <c r="P55" s="38">
        <f t="shared" si="117"/>
        <v>1.1516467650270889E-3</v>
      </c>
      <c r="Q55" s="38">
        <f t="shared" si="117"/>
        <v>1.0662177757878872E-3</v>
      </c>
      <c r="R55" s="38">
        <f t="shared" si="117"/>
        <v>9.9735544127559561E-4</v>
      </c>
      <c r="S55" s="38">
        <f t="shared" si="117"/>
        <v>9.4031575491390488E-4</v>
      </c>
      <c r="T55" s="38">
        <f t="shared" si="117"/>
        <v>8.9206187223015831E-4</v>
      </c>
      <c r="U55" s="38">
        <f>ERF((U34)/(4*(U37*U30)^0.5))</f>
        <v>8.9204347379863245E-3</v>
      </c>
      <c r="V55" s="38">
        <f>ERF((V34)/(4*(V37*V30)^0.5))</f>
        <v>6.3077655990903016E-3</v>
      </c>
      <c r="W55" s="38">
        <f t="shared" ref="W55:CH55" si="118">ERF((W34)/(4*(W37*W30)^0.5))</f>
        <v>5.1502869277362476E-3</v>
      </c>
      <c r="X55" s="38">
        <f t="shared" si="118"/>
        <v>4.4602870597080591E-3</v>
      </c>
      <c r="Y55" s="38">
        <f t="shared" si="118"/>
        <v>3.9894061814816457E-3</v>
      </c>
      <c r="Z55" s="38">
        <f t="shared" si="118"/>
        <v>3.6418154567766483E-3</v>
      </c>
      <c r="AA55" s="38">
        <f t="shared" si="118"/>
        <v>3.3716676219956256E-3</v>
      </c>
      <c r="AB55" s="38">
        <f t="shared" si="118"/>
        <v>3.1539074392224384E-3</v>
      </c>
      <c r="AC55" s="38">
        <f t="shared" si="118"/>
        <v>2.9735333104073999E-3</v>
      </c>
      <c r="AD55" s="38">
        <f t="shared" si="118"/>
        <v>2.8203603304328015E-2</v>
      </c>
      <c r="AE55" s="38">
        <f t="shared" si="118"/>
        <v>1.9945036390476088E-2</v>
      </c>
      <c r="AF55" s="38">
        <f t="shared" si="118"/>
        <v>1.6285619443116406E-2</v>
      </c>
      <c r="AG55" s="38">
        <f t="shared" si="118"/>
        <v>1.410400500127445E-2</v>
      </c>
      <c r="AH55" s="38">
        <f t="shared" si="118"/>
        <v>1.2615136977203435E-2</v>
      </c>
      <c r="AI55" s="38">
        <f t="shared" si="118"/>
        <v>1.1516071784052565E-2</v>
      </c>
      <c r="AJ55" s="38">
        <f t="shared" si="118"/>
        <v>1.0661863612832372E-2</v>
      </c>
      <c r="AK55" s="38">
        <f t="shared" si="118"/>
        <v>9.9732972880759441E-3</v>
      </c>
      <c r="AL55" s="38">
        <f t="shared" si="118"/>
        <v>9.4029420645961714E-3</v>
      </c>
      <c r="AM55" s="38">
        <f t="shared" si="118"/>
        <v>8.9204347379863245E-3</v>
      </c>
      <c r="AN55" s="38">
        <f t="shared" si="118"/>
        <v>1.9945036390476088E-2</v>
      </c>
      <c r="AO55" s="38">
        <f t="shared" si="118"/>
        <v>2.0463063389618792E-2</v>
      </c>
      <c r="AP55" s="38">
        <f t="shared" si="118"/>
        <v>2.1023671026752257E-2</v>
      </c>
      <c r="AQ55" s="38">
        <f t="shared" si="118"/>
        <v>2.163303174336129E-2</v>
      </c>
      <c r="AR55" s="38">
        <f t="shared" si="118"/>
        <v>2.2298647944327364E-2</v>
      </c>
      <c r="AS55" s="38">
        <f t="shared" si="118"/>
        <v>2.3029744678024339E-2</v>
      </c>
      <c r="AT55" s="38">
        <f t="shared" si="118"/>
        <v>2.3837814003919461E-2</v>
      </c>
      <c r="AU55" s="38">
        <f t="shared" si="118"/>
        <v>2.4737385544881245E-2</v>
      </c>
      <c r="AV55" s="38">
        <f t="shared" si="118"/>
        <v>2.5747143400456123E-2</v>
      </c>
      <c r="AW55" s="38">
        <f t="shared" si="118"/>
        <v>2.6891589857170595E-2</v>
      </c>
      <c r="AX55" s="38">
        <f t="shared" si="118"/>
        <v>2.4737385544881245E-2</v>
      </c>
      <c r="AY55" s="38">
        <f t="shared" si="118"/>
        <v>2.4833050938309714E-2</v>
      </c>
      <c r="AZ55" s="38">
        <f t="shared" si="118"/>
        <v>2.4929834868754254E-2</v>
      </c>
      <c r="BA55" s="38">
        <f t="shared" si="118"/>
        <v>2.5027759304401181E-2</v>
      </c>
      <c r="BB55" s="38">
        <f t="shared" si="118"/>
        <v>2.5126846822261847E-2</v>
      </c>
      <c r="BC55" s="38">
        <f t="shared" si="118"/>
        <v>2.5227120630039609E-2</v>
      </c>
      <c r="BD55" s="38">
        <f t="shared" si="118"/>
        <v>2.5328604588964524E-2</v>
      </c>
      <c r="BE55" s="38">
        <f t="shared" si="118"/>
        <v>2.5431323237646554E-2</v>
      </c>
      <c r="BF55" s="38">
        <f t="shared" si="118"/>
        <v>2.5535301817001779E-2</v>
      </c>
      <c r="BG55" s="38">
        <f t="shared" si="118"/>
        <v>2.5640566296308714E-2</v>
      </c>
      <c r="BH55" s="38">
        <f t="shared" si="118"/>
        <v>2.5747143400456123E-2</v>
      </c>
      <c r="BI55" s="38">
        <f t="shared" si="118"/>
        <v>2.4689965595792271E-2</v>
      </c>
      <c r="BJ55" s="38">
        <f t="shared" si="118"/>
        <v>2.4699427769396314E-2</v>
      </c>
      <c r="BK55" s="38">
        <f t="shared" si="118"/>
        <v>2.4708900830185097E-2</v>
      </c>
      <c r="BL55" s="38">
        <f t="shared" si="118"/>
        <v>2.4718384799052643E-2</v>
      </c>
      <c r="BM55" s="38">
        <f t="shared" si="118"/>
        <v>2.4727879696949163E-2</v>
      </c>
      <c r="BN55" s="38">
        <f t="shared" si="118"/>
        <v>2.4737385544881245E-2</v>
      </c>
      <c r="BO55" s="38">
        <f t="shared" si="118"/>
        <v>2.4746902363912065E-2</v>
      </c>
      <c r="BP55" s="38">
        <f t="shared" si="118"/>
        <v>2.4756430175161527E-2</v>
      </c>
      <c r="BQ55" s="38">
        <f t="shared" si="118"/>
        <v>2.4765968999806535E-2</v>
      </c>
      <c r="BR55" s="38">
        <f t="shared" si="118"/>
        <v>2.4775518859081139E-2</v>
      </c>
      <c r="BS55" s="38">
        <f t="shared" si="118"/>
        <v>2.4785079774276755E-2</v>
      </c>
      <c r="BT55" s="38">
        <f t="shared" si="118"/>
        <v>2.4794651766742344E-2</v>
      </c>
      <c r="BU55" s="38">
        <f t="shared" si="118"/>
        <v>2.480423485788464E-2</v>
      </c>
      <c r="BV55" s="38">
        <f t="shared" si="118"/>
        <v>2.481382906916834E-2</v>
      </c>
      <c r="BW55" s="38">
        <f t="shared" si="118"/>
        <v>2.4823434422116292E-2</v>
      </c>
      <c r="BX55" s="38">
        <f t="shared" si="118"/>
        <v>2.4833050938309714E-2</v>
      </c>
      <c r="BY55" s="38">
        <f t="shared" si="118"/>
        <v>2.4842678639388389E-2</v>
      </c>
      <c r="BZ55" s="38">
        <f t="shared" si="118"/>
        <v>2.4852317547050889E-2</v>
      </c>
      <c r="CA55" s="38">
        <f t="shared" si="118"/>
        <v>2.4861967683054743E-2</v>
      </c>
      <c r="CB55" s="38">
        <f t="shared" si="118"/>
        <v>2.4871629069216687E-2</v>
      </c>
      <c r="CC55" s="38">
        <f t="shared" si="118"/>
        <v>2.4881301727412812E-2</v>
      </c>
      <c r="CD55" s="38">
        <f t="shared" si="118"/>
        <v>2.4756430175161527E-2</v>
      </c>
      <c r="CE55" s="38">
        <f t="shared" si="118"/>
        <v>0.73644752271702729</v>
      </c>
      <c r="CF55" s="38">
        <f t="shared" si="118"/>
        <v>0.22717000731555245</v>
      </c>
      <c r="CG55" s="38">
        <f t="shared" si="118"/>
        <v>0.16174351361417375</v>
      </c>
      <c r="CH55" s="38">
        <f t="shared" si="118"/>
        <v>0.11476608552679837</v>
      </c>
      <c r="CI55" s="38">
        <f t="shared" ref="CI55:DW55" si="119">ERF((CI34)/(4*(CI37*CI30)^0.5))</f>
        <v>9.3814384245071727E-2</v>
      </c>
      <c r="CJ55" s="38">
        <f t="shared" si="119"/>
        <v>8.1292594571711174E-2</v>
      </c>
      <c r="CK55" s="38">
        <f t="shared" si="119"/>
        <v>7.27355264747679E-2</v>
      </c>
      <c r="CL55" s="38">
        <f t="shared" si="119"/>
        <v>5.1467483149355737E-2</v>
      </c>
      <c r="CM55" s="38">
        <f t="shared" si="119"/>
        <v>4.2032748194438148E-2</v>
      </c>
      <c r="CN55" s="38">
        <f t="shared" si="119"/>
        <v>3.6405639733927311E-2</v>
      </c>
      <c r="CO55" s="38">
        <f t="shared" si="119"/>
        <v>3.2564454860463055E-2</v>
      </c>
      <c r="CP55" s="38">
        <f t="shared" si="119"/>
        <v>2.9728520174748828E-2</v>
      </c>
      <c r="CQ55" s="38">
        <f t="shared" si="119"/>
        <v>2.7524171533585075E-2</v>
      </c>
      <c r="CR55" s="38">
        <f t="shared" si="119"/>
        <v>2.5747143400456123E-2</v>
      </c>
      <c r="CS55" s="38">
        <f t="shared" si="119"/>
        <v>2.4275107796749632E-2</v>
      </c>
      <c r="CT55" s="38">
        <f t="shared" si="119"/>
        <v>2.3029744678024339E-2</v>
      </c>
      <c r="CU55" s="38">
        <f t="shared" si="119"/>
        <v>2.1958277210194631E-2</v>
      </c>
      <c r="CV55" s="38">
        <f t="shared" si="119"/>
        <v>2.1023671026752257E-2</v>
      </c>
      <c r="CW55" s="38">
        <f t="shared" si="119"/>
        <v>2.019906958452642E-2</v>
      </c>
      <c r="CX55" s="38">
        <f t="shared" si="119"/>
        <v>1.9464459010229199E-2</v>
      </c>
      <c r="CY55" s="38">
        <f t="shared" si="119"/>
        <v>1.8804578270817624E-2</v>
      </c>
      <c r="CZ55" s="38">
        <f t="shared" si="119"/>
        <v>1.8207559978790821E-2</v>
      </c>
      <c r="DA55" s="38">
        <f t="shared" si="119"/>
        <v>1.7664017949230792E-2</v>
      </c>
      <c r="DB55" s="38">
        <f t="shared" si="119"/>
        <v>1.7166417732653063E-2</v>
      </c>
      <c r="DC55" s="38">
        <f t="shared" si="119"/>
        <v>1.6708631932743728E-2</v>
      </c>
      <c r="DD55" s="38">
        <f t="shared" si="119"/>
        <v>1.6285619443116406E-2</v>
      </c>
      <c r="DE55" s="38">
        <f t="shared" si="119"/>
        <v>2.4737385544881245E-2</v>
      </c>
      <c r="DF55" s="38">
        <f t="shared" si="119"/>
        <v>2.4737385544881245E-2</v>
      </c>
      <c r="DG55" s="38">
        <f t="shared" si="119"/>
        <v>2.4737385544881245E-2</v>
      </c>
      <c r="DH55" s="38">
        <f t="shared" si="119"/>
        <v>2.4737385544881245E-2</v>
      </c>
      <c r="DI55" s="38">
        <f t="shared" si="119"/>
        <v>2.4737385544881245E-2</v>
      </c>
      <c r="DJ55" s="38">
        <f t="shared" si="119"/>
        <v>2.4737385544881245E-2</v>
      </c>
      <c r="DK55" s="38">
        <f t="shared" si="119"/>
        <v>2.4737385544881245E-2</v>
      </c>
      <c r="DL55" s="38">
        <f t="shared" si="119"/>
        <v>2.4737385544881245E-2</v>
      </c>
      <c r="DM55" s="38">
        <f t="shared" si="119"/>
        <v>2.4737385544881245E-2</v>
      </c>
      <c r="DN55" s="38">
        <f t="shared" si="119"/>
        <v>2.4737385544881245E-2</v>
      </c>
      <c r="DO55" s="38">
        <f t="shared" si="119"/>
        <v>2.4737385544881245E-2</v>
      </c>
      <c r="DP55" s="38">
        <f t="shared" si="119"/>
        <v>2.4737385544881245E-2</v>
      </c>
      <c r="DQ55" s="38">
        <f t="shared" si="119"/>
        <v>2.4737385544881245E-2</v>
      </c>
      <c r="DR55" s="38">
        <f t="shared" si="119"/>
        <v>2.4737385544881245E-2</v>
      </c>
      <c r="DS55" s="38">
        <f t="shared" si="119"/>
        <v>2.4737385544881245E-2</v>
      </c>
      <c r="DT55" s="38">
        <f t="shared" si="119"/>
        <v>2.4737385544881245E-2</v>
      </c>
      <c r="DU55" s="38">
        <f t="shared" si="119"/>
        <v>2.4737385544881245E-2</v>
      </c>
      <c r="DV55" s="38">
        <f t="shared" si="119"/>
        <v>2.4737385544881245E-2</v>
      </c>
      <c r="DW55" s="38">
        <f t="shared" si="119"/>
        <v>2.4737385544881245E-2</v>
      </c>
    </row>
    <row r="56" spans="1:127" ht="37.5" customHeight="1" x14ac:dyDescent="0.2">
      <c r="B56" s="37" t="s">
        <v>111</v>
      </c>
      <c r="C56" s="492"/>
      <c r="D56" s="493"/>
      <c r="E56" s="493"/>
      <c r="F56" s="39"/>
      <c r="G56" s="38">
        <f>ERF((G35)/(2*(G38*G30)^0.5))</f>
        <v>8.9020707489366038E-2</v>
      </c>
      <c r="J56" s="38">
        <f>ERF((J35)/(2*(J38*J30)^0.5))</f>
        <v>2.4756430175161527E-2</v>
      </c>
      <c r="K56" s="38">
        <f t="shared" ref="K56:T56" si="120">ERF((K35)/(2*(K38*K30)^0.5))</f>
        <v>2.8209420407749727E-3</v>
      </c>
      <c r="L56" s="38">
        <f t="shared" si="120"/>
        <v>1.9947093241847345E-3</v>
      </c>
      <c r="M56" s="38">
        <f t="shared" si="120"/>
        <v>1.6286739086527739E-3</v>
      </c>
      <c r="N56" s="38">
        <f t="shared" si="120"/>
        <v>1.4104732242478817E-3</v>
      </c>
      <c r="O56" s="38">
        <f t="shared" si="120"/>
        <v>1.2615657353576683E-3</v>
      </c>
      <c r="P56" s="38">
        <f t="shared" si="120"/>
        <v>1.1516467650270889E-3</v>
      </c>
      <c r="Q56" s="38">
        <f t="shared" si="120"/>
        <v>1.0662177757878872E-3</v>
      </c>
      <c r="R56" s="38">
        <f t="shared" si="120"/>
        <v>9.9735544127559561E-4</v>
      </c>
      <c r="S56" s="38">
        <f t="shared" si="120"/>
        <v>9.4031575491390488E-4</v>
      </c>
      <c r="T56" s="38">
        <f t="shared" si="120"/>
        <v>8.9206187223015831E-4</v>
      </c>
      <c r="U56" s="38">
        <f>ERF((U35)/(2*(U38*U30)^0.5))</f>
        <v>8.9204347379863245E-3</v>
      </c>
      <c r="V56" s="38">
        <f>ERF((V35)/(2*(V38*V30)^0.5))</f>
        <v>6.3077655990903016E-3</v>
      </c>
      <c r="W56" s="38">
        <f t="shared" ref="W56:CH56" si="121">ERF((W35)/(2*(W38*W30)^0.5))</f>
        <v>5.1502869277362476E-3</v>
      </c>
      <c r="X56" s="38">
        <f t="shared" si="121"/>
        <v>4.4602870597080591E-3</v>
      </c>
      <c r="Y56" s="38">
        <f t="shared" si="121"/>
        <v>3.9894061814816457E-3</v>
      </c>
      <c r="Z56" s="38">
        <f t="shared" si="121"/>
        <v>3.6418154567766483E-3</v>
      </c>
      <c r="AA56" s="38">
        <f t="shared" si="121"/>
        <v>3.3716676219956256E-3</v>
      </c>
      <c r="AB56" s="38">
        <f t="shared" si="121"/>
        <v>3.1539074392224384E-3</v>
      </c>
      <c r="AC56" s="38">
        <f t="shared" si="121"/>
        <v>2.9735333104073999E-3</v>
      </c>
      <c r="AD56" s="38">
        <f t="shared" si="121"/>
        <v>2.8203603304328015E-2</v>
      </c>
      <c r="AE56" s="38">
        <f t="shared" si="121"/>
        <v>1.9945036390476088E-2</v>
      </c>
      <c r="AF56" s="38">
        <f t="shared" si="121"/>
        <v>1.6285619443116406E-2</v>
      </c>
      <c r="AG56" s="38">
        <f t="shared" si="121"/>
        <v>1.410400500127445E-2</v>
      </c>
      <c r="AH56" s="38">
        <f t="shared" si="121"/>
        <v>1.2615136977203435E-2</v>
      </c>
      <c r="AI56" s="38">
        <f t="shared" si="121"/>
        <v>1.1516071784052565E-2</v>
      </c>
      <c r="AJ56" s="38">
        <f t="shared" si="121"/>
        <v>1.0661863612832372E-2</v>
      </c>
      <c r="AK56" s="38">
        <f t="shared" si="121"/>
        <v>9.9732972880759441E-3</v>
      </c>
      <c r="AL56" s="38">
        <f t="shared" si="121"/>
        <v>9.4029420645961714E-3</v>
      </c>
      <c r="AM56" s="38">
        <f t="shared" si="121"/>
        <v>8.9204347379863245E-3</v>
      </c>
      <c r="AN56" s="38">
        <f t="shared" si="121"/>
        <v>1.9945036390476088E-2</v>
      </c>
      <c r="AO56" s="38">
        <f t="shared" si="121"/>
        <v>2.0463063389618792E-2</v>
      </c>
      <c r="AP56" s="38">
        <f t="shared" si="121"/>
        <v>2.1023671026752257E-2</v>
      </c>
      <c r="AQ56" s="38">
        <f t="shared" si="121"/>
        <v>2.163303174336129E-2</v>
      </c>
      <c r="AR56" s="38">
        <f t="shared" si="121"/>
        <v>2.2298647944327364E-2</v>
      </c>
      <c r="AS56" s="38">
        <f t="shared" si="121"/>
        <v>2.3029744678024339E-2</v>
      </c>
      <c r="AT56" s="38">
        <f t="shared" si="121"/>
        <v>2.3837814003919461E-2</v>
      </c>
      <c r="AU56" s="38">
        <f t="shared" si="121"/>
        <v>2.4737385544881245E-2</v>
      </c>
      <c r="AV56" s="38">
        <f t="shared" si="121"/>
        <v>2.5747143400456123E-2</v>
      </c>
      <c r="AW56" s="38">
        <f t="shared" si="121"/>
        <v>2.6891589857170595E-2</v>
      </c>
      <c r="AX56" s="38">
        <f t="shared" si="121"/>
        <v>2.4737385544881245E-2</v>
      </c>
      <c r="AY56" s="38">
        <f t="shared" si="121"/>
        <v>2.4833050938309714E-2</v>
      </c>
      <c r="AZ56" s="38">
        <f t="shared" si="121"/>
        <v>2.4929834868754254E-2</v>
      </c>
      <c r="BA56" s="38">
        <f t="shared" si="121"/>
        <v>2.5027759304401181E-2</v>
      </c>
      <c r="BB56" s="38">
        <f t="shared" si="121"/>
        <v>2.5126846822261847E-2</v>
      </c>
      <c r="BC56" s="38">
        <f t="shared" si="121"/>
        <v>2.5227120630039609E-2</v>
      </c>
      <c r="BD56" s="38">
        <f t="shared" si="121"/>
        <v>2.5328604588964524E-2</v>
      </c>
      <c r="BE56" s="38">
        <f t="shared" si="121"/>
        <v>2.5431323237646554E-2</v>
      </c>
      <c r="BF56" s="38">
        <f t="shared" si="121"/>
        <v>2.5535301817001779E-2</v>
      </c>
      <c r="BG56" s="38">
        <f t="shared" si="121"/>
        <v>2.5640566296308714E-2</v>
      </c>
      <c r="BH56" s="38">
        <f t="shared" si="121"/>
        <v>2.5747143400456123E-2</v>
      </c>
      <c r="BI56" s="38">
        <f t="shared" si="121"/>
        <v>2.4689965595792271E-2</v>
      </c>
      <c r="BJ56" s="38">
        <f t="shared" si="121"/>
        <v>2.4699427769396314E-2</v>
      </c>
      <c r="BK56" s="38">
        <f t="shared" si="121"/>
        <v>2.4708900830185097E-2</v>
      </c>
      <c r="BL56" s="38">
        <f t="shared" si="121"/>
        <v>2.4718384799052643E-2</v>
      </c>
      <c r="BM56" s="38">
        <f t="shared" si="121"/>
        <v>2.4727879696949163E-2</v>
      </c>
      <c r="BN56" s="38">
        <f t="shared" si="121"/>
        <v>2.4737385544881245E-2</v>
      </c>
      <c r="BO56" s="38">
        <f t="shared" si="121"/>
        <v>2.4746902363912065E-2</v>
      </c>
      <c r="BP56" s="38">
        <f t="shared" si="121"/>
        <v>2.4756430175161527E-2</v>
      </c>
      <c r="BQ56" s="38">
        <f t="shared" si="121"/>
        <v>2.4765968999806535E-2</v>
      </c>
      <c r="BR56" s="38">
        <f t="shared" si="121"/>
        <v>2.4775518859081139E-2</v>
      </c>
      <c r="BS56" s="38">
        <f t="shared" si="121"/>
        <v>2.4785079774276755E-2</v>
      </c>
      <c r="BT56" s="38">
        <f t="shared" si="121"/>
        <v>2.4794651766742344E-2</v>
      </c>
      <c r="BU56" s="38">
        <f t="shared" si="121"/>
        <v>2.480423485788464E-2</v>
      </c>
      <c r="BV56" s="38">
        <f t="shared" si="121"/>
        <v>2.481382906916834E-2</v>
      </c>
      <c r="BW56" s="38">
        <f t="shared" si="121"/>
        <v>2.4823434422116292E-2</v>
      </c>
      <c r="BX56" s="38">
        <f t="shared" si="121"/>
        <v>2.4833050938309714E-2</v>
      </c>
      <c r="BY56" s="38">
        <f t="shared" si="121"/>
        <v>2.4842678639388389E-2</v>
      </c>
      <c r="BZ56" s="38">
        <f t="shared" si="121"/>
        <v>2.4852317547050889E-2</v>
      </c>
      <c r="CA56" s="38">
        <f t="shared" si="121"/>
        <v>2.4861967683054743E-2</v>
      </c>
      <c r="CB56" s="38">
        <f t="shared" si="121"/>
        <v>2.4871629069216687E-2</v>
      </c>
      <c r="CC56" s="38">
        <f t="shared" si="121"/>
        <v>2.4881301727412812E-2</v>
      </c>
      <c r="CD56" s="38">
        <f t="shared" si="121"/>
        <v>2.4756430175161527E-2</v>
      </c>
      <c r="CE56" s="38">
        <f t="shared" si="121"/>
        <v>0.73644752271702729</v>
      </c>
      <c r="CF56" s="38">
        <f t="shared" si="121"/>
        <v>0.22717000731555245</v>
      </c>
      <c r="CG56" s="38">
        <f t="shared" si="121"/>
        <v>0.16174351361417375</v>
      </c>
      <c r="CH56" s="38">
        <f t="shared" si="121"/>
        <v>0.11476608552679837</v>
      </c>
      <c r="CI56" s="38">
        <f t="shared" ref="CI56:DW56" si="122">ERF((CI35)/(2*(CI38*CI30)^0.5))</f>
        <v>9.3814384245071727E-2</v>
      </c>
      <c r="CJ56" s="38">
        <f t="shared" si="122"/>
        <v>8.1292594571711174E-2</v>
      </c>
      <c r="CK56" s="38">
        <f t="shared" si="122"/>
        <v>7.27355264747679E-2</v>
      </c>
      <c r="CL56" s="38">
        <f t="shared" si="122"/>
        <v>5.1467483149355737E-2</v>
      </c>
      <c r="CM56" s="38">
        <f t="shared" si="122"/>
        <v>4.2032748194438148E-2</v>
      </c>
      <c r="CN56" s="38">
        <f t="shared" si="122"/>
        <v>3.6405639733927311E-2</v>
      </c>
      <c r="CO56" s="38">
        <f t="shared" si="122"/>
        <v>3.2564454860463055E-2</v>
      </c>
      <c r="CP56" s="38">
        <f t="shared" si="122"/>
        <v>2.9728520174748828E-2</v>
      </c>
      <c r="CQ56" s="38">
        <f t="shared" si="122"/>
        <v>2.7524171533585075E-2</v>
      </c>
      <c r="CR56" s="38">
        <f t="shared" si="122"/>
        <v>2.5747143400456123E-2</v>
      </c>
      <c r="CS56" s="38">
        <f t="shared" si="122"/>
        <v>2.4275107796749632E-2</v>
      </c>
      <c r="CT56" s="38">
        <f t="shared" si="122"/>
        <v>2.3029744678024339E-2</v>
      </c>
      <c r="CU56" s="38">
        <f t="shared" si="122"/>
        <v>2.1958277210194631E-2</v>
      </c>
      <c r="CV56" s="38">
        <f t="shared" si="122"/>
        <v>2.1023671026752257E-2</v>
      </c>
      <c r="CW56" s="38">
        <f t="shared" si="122"/>
        <v>2.019906958452642E-2</v>
      </c>
      <c r="CX56" s="38">
        <f t="shared" si="122"/>
        <v>1.9464459010229199E-2</v>
      </c>
      <c r="CY56" s="38">
        <f t="shared" si="122"/>
        <v>1.8804578270817624E-2</v>
      </c>
      <c r="CZ56" s="38">
        <f t="shared" si="122"/>
        <v>1.8207559978790821E-2</v>
      </c>
      <c r="DA56" s="38">
        <f t="shared" si="122"/>
        <v>1.7664017949230792E-2</v>
      </c>
      <c r="DB56" s="38">
        <f t="shared" si="122"/>
        <v>1.7166417732653063E-2</v>
      </c>
      <c r="DC56" s="38">
        <f t="shared" si="122"/>
        <v>1.6708631932743728E-2</v>
      </c>
      <c r="DD56" s="38">
        <f t="shared" si="122"/>
        <v>1.6285619443116406E-2</v>
      </c>
      <c r="DE56" s="38">
        <f t="shared" si="122"/>
        <v>2.4737385544881245E-2</v>
      </c>
      <c r="DF56" s="38">
        <f t="shared" si="122"/>
        <v>2.4737385544881245E-2</v>
      </c>
      <c r="DG56" s="38">
        <f t="shared" si="122"/>
        <v>2.4737385544881245E-2</v>
      </c>
      <c r="DH56" s="38">
        <f t="shared" si="122"/>
        <v>2.4737385544881245E-2</v>
      </c>
      <c r="DI56" s="38">
        <f t="shared" si="122"/>
        <v>2.4737385544881245E-2</v>
      </c>
      <c r="DJ56" s="38">
        <f t="shared" si="122"/>
        <v>2.4737385544881245E-2</v>
      </c>
      <c r="DK56" s="38">
        <f t="shared" si="122"/>
        <v>2.4737385544881245E-2</v>
      </c>
      <c r="DL56" s="38">
        <f t="shared" si="122"/>
        <v>2.4737385544881245E-2</v>
      </c>
      <c r="DM56" s="38">
        <f t="shared" si="122"/>
        <v>2.4737385544881245E-2</v>
      </c>
      <c r="DN56" s="38">
        <f t="shared" si="122"/>
        <v>2.4737385544881245E-2</v>
      </c>
      <c r="DO56" s="38">
        <f t="shared" si="122"/>
        <v>2.4737385544881245E-2</v>
      </c>
      <c r="DP56" s="38">
        <f t="shared" si="122"/>
        <v>2.4737385544881245E-2</v>
      </c>
      <c r="DQ56" s="38">
        <f t="shared" si="122"/>
        <v>2.4737385544881245E-2</v>
      </c>
      <c r="DR56" s="38">
        <f t="shared" si="122"/>
        <v>2.4737385544881245E-2</v>
      </c>
      <c r="DS56" s="38">
        <f t="shared" si="122"/>
        <v>2.4737385544881245E-2</v>
      </c>
      <c r="DT56" s="38">
        <f t="shared" si="122"/>
        <v>2.4737385544881245E-2</v>
      </c>
      <c r="DU56" s="38">
        <f t="shared" si="122"/>
        <v>2.4737385544881245E-2</v>
      </c>
      <c r="DV56" s="38">
        <f t="shared" si="122"/>
        <v>2.4737385544881245E-2</v>
      </c>
      <c r="DW56" s="38">
        <f t="shared" si="122"/>
        <v>2.4737385544881245E-2</v>
      </c>
    </row>
  </sheetData>
  <mergeCells count="32">
    <mergeCell ref="C55:E55"/>
    <mergeCell ref="C56:E56"/>
    <mergeCell ref="C49:E49"/>
    <mergeCell ref="C50:E50"/>
    <mergeCell ref="C51:E51"/>
    <mergeCell ref="C52:E52"/>
    <mergeCell ref="C53:E53"/>
    <mergeCell ref="C54:E54"/>
    <mergeCell ref="C48:E48"/>
    <mergeCell ref="C37:E37"/>
    <mergeCell ref="C38:E38"/>
    <mergeCell ref="C39:E39"/>
    <mergeCell ref="C40:E40"/>
    <mergeCell ref="C41:E41"/>
    <mergeCell ref="C42:E42"/>
    <mergeCell ref="C43:E43"/>
    <mergeCell ref="C44:E44"/>
    <mergeCell ref="C45:E45"/>
    <mergeCell ref="C46:E46"/>
    <mergeCell ref="C47:E47"/>
    <mergeCell ref="C36:E36"/>
    <mergeCell ref="E23:F23"/>
    <mergeCell ref="C26:E26"/>
    <mergeCell ref="C27:E27"/>
    <mergeCell ref="C28:E28"/>
    <mergeCell ref="C29:E29"/>
    <mergeCell ref="C30:E30"/>
    <mergeCell ref="C31:E31"/>
    <mergeCell ref="C32:E32"/>
    <mergeCell ref="C33:E33"/>
    <mergeCell ref="C34:E34"/>
    <mergeCell ref="C35:E35"/>
  </mergeCells>
  <phoneticPr fontId="2"/>
  <conditionalFormatting sqref="G29">
    <cfRule type="expression" dxfId="254" priority="15">
      <formula>$A$29&gt;0</formula>
    </cfRule>
  </conditionalFormatting>
  <conditionalFormatting sqref="G30">
    <cfRule type="expression" dxfId="253" priority="14">
      <formula>A30&gt;0</formula>
    </cfRule>
  </conditionalFormatting>
  <conditionalFormatting sqref="G42">
    <cfRule type="expression" dxfId="252" priority="13">
      <formula>$A42&gt;0</formula>
    </cfRule>
  </conditionalFormatting>
  <conditionalFormatting sqref="G44">
    <cfRule type="expression" dxfId="251" priority="12">
      <formula>$A$44&gt;0</formula>
    </cfRule>
  </conditionalFormatting>
  <conditionalFormatting sqref="G45">
    <cfRule type="expression" dxfId="250" priority="11">
      <formula>$A$45&gt;0</formula>
    </cfRule>
  </conditionalFormatting>
  <conditionalFormatting sqref="G46">
    <cfRule type="expression" dxfId="249" priority="10">
      <formula>$A$46&gt;0</formula>
    </cfRule>
  </conditionalFormatting>
  <conditionalFormatting sqref="G34">
    <cfRule type="expression" dxfId="248" priority="9">
      <formula>$A$34&gt;0</formula>
    </cfRule>
  </conditionalFormatting>
  <conditionalFormatting sqref="H36 G35:G38">
    <cfRule type="expression" dxfId="247" priority="8">
      <formula>$A$35&gt;0</formula>
    </cfRule>
  </conditionalFormatting>
  <conditionalFormatting sqref="G33">
    <cfRule type="expression" dxfId="246" priority="7">
      <formula>$A$33&gt;0</formula>
    </cfRule>
  </conditionalFormatting>
  <conditionalFormatting sqref="G40:G41">
    <cfRule type="expression" dxfId="245" priority="6">
      <formula>$A$40&gt;0</formula>
    </cfRule>
  </conditionalFormatting>
  <conditionalFormatting sqref="G41">
    <cfRule type="expression" dxfId="244" priority="5">
      <formula>$A$41&gt;0</formula>
    </cfRule>
  </conditionalFormatting>
  <conditionalFormatting sqref="G39">
    <cfRule type="expression" dxfId="243" priority="4">
      <formula>$A$39&gt;0</formula>
    </cfRule>
  </conditionalFormatting>
  <conditionalFormatting sqref="G51">
    <cfRule type="expression" dxfId="242" priority="3">
      <formula>$A$51&gt;0</formula>
    </cfRule>
  </conditionalFormatting>
  <conditionalFormatting sqref="G43">
    <cfRule type="expression" dxfId="241" priority="2">
      <formula>$A$40&gt;0</formula>
    </cfRule>
  </conditionalFormatting>
  <conditionalFormatting sqref="G43">
    <cfRule type="expression" dxfId="240" priority="1">
      <formula>$A$41&gt;0</formula>
    </cfRule>
  </conditionalFormatting>
  <pageMargins left="0.7" right="0.7" top="0.75" bottom="0.75" header="0.3" footer="0.3"/>
  <pageSetup paperSize="9" orientation="portrait" horizontalDpi="300" verticalDpi="300" r:id="rId1"/>
  <drawing r:id="rId2"/>
  <legacyDrawing r:id="rId3"/>
  <oleObjects>
    <mc:AlternateContent xmlns:mc="http://schemas.openxmlformats.org/markup-compatibility/2006">
      <mc:Choice Requires="x14">
        <oleObject progId="Equation.3" shapeId="27649" r:id="rId4">
          <objectPr defaultSize="0" autoPict="0" r:id="rId5">
            <anchor moveWithCells="1" sizeWithCells="1">
              <from>
                <xdr:col>2</xdr:col>
                <xdr:colOff>107950</xdr:colOff>
                <xdr:row>52</xdr:row>
                <xdr:rowOff>57150</xdr:rowOff>
              </from>
              <to>
                <xdr:col>4</xdr:col>
                <xdr:colOff>781050</xdr:colOff>
                <xdr:row>53</xdr:row>
                <xdr:rowOff>0</xdr:rowOff>
              </to>
            </anchor>
          </objectPr>
        </oleObject>
      </mc:Choice>
      <mc:Fallback>
        <oleObject progId="Equation.3" shapeId="27649" r:id="rId4"/>
      </mc:Fallback>
    </mc:AlternateContent>
    <mc:AlternateContent xmlns:mc="http://schemas.openxmlformats.org/markup-compatibility/2006">
      <mc:Choice Requires="x14">
        <oleObject progId="Equation.3" shapeId="27650" r:id="rId6">
          <objectPr defaultSize="0" autoPict="0" r:id="rId7">
            <anchor moveWithCells="1" sizeWithCells="1">
              <from>
                <xdr:col>1</xdr:col>
                <xdr:colOff>1003300</xdr:colOff>
                <xdr:row>53</xdr:row>
                <xdr:rowOff>38100</xdr:rowOff>
              </from>
              <to>
                <xdr:col>5</xdr:col>
                <xdr:colOff>0</xdr:colOff>
                <xdr:row>54</xdr:row>
                <xdr:rowOff>0</xdr:rowOff>
              </to>
            </anchor>
          </objectPr>
        </oleObject>
      </mc:Choice>
      <mc:Fallback>
        <oleObject progId="Equation.3" shapeId="27650" r:id="rId6"/>
      </mc:Fallback>
    </mc:AlternateContent>
    <mc:AlternateContent xmlns:mc="http://schemas.openxmlformats.org/markup-compatibility/2006">
      <mc:Choice Requires="x14">
        <oleObject progId="Equation.3" shapeId="27651" r:id="rId8">
          <objectPr defaultSize="0" autoPict="0" r:id="rId9">
            <anchor moveWithCells="1" sizeWithCells="1">
              <from>
                <xdr:col>2</xdr:col>
                <xdr:colOff>95250</xdr:colOff>
                <xdr:row>51</xdr:row>
                <xdr:rowOff>19050</xdr:rowOff>
              </from>
              <to>
                <xdr:col>4</xdr:col>
                <xdr:colOff>584200</xdr:colOff>
                <xdr:row>51</xdr:row>
                <xdr:rowOff>438150</xdr:rowOff>
              </to>
            </anchor>
          </objectPr>
        </oleObject>
      </mc:Choice>
      <mc:Fallback>
        <oleObject progId="Equation.3" shapeId="27651" r:id="rId8"/>
      </mc:Fallback>
    </mc:AlternateContent>
    <mc:AlternateContent xmlns:mc="http://schemas.openxmlformats.org/markup-compatibility/2006">
      <mc:Choice Requires="x14">
        <oleObject progId="Equation.3" shapeId="27652" r:id="rId10">
          <objectPr defaultSize="0" autoPict="0" r:id="rId11">
            <anchor>
              <from>
                <xdr:col>0</xdr:col>
                <xdr:colOff>469900</xdr:colOff>
                <xdr:row>4</xdr:row>
                <xdr:rowOff>76200</xdr:rowOff>
              </from>
              <to>
                <xdr:col>4</xdr:col>
                <xdr:colOff>527050</xdr:colOff>
                <xdr:row>8</xdr:row>
                <xdr:rowOff>12700</xdr:rowOff>
              </to>
            </anchor>
          </objectPr>
        </oleObject>
      </mc:Choice>
      <mc:Fallback>
        <oleObject progId="Equation.3" shapeId="27652" r:id="rId10"/>
      </mc:Fallback>
    </mc:AlternateContent>
    <mc:AlternateContent xmlns:mc="http://schemas.openxmlformats.org/markup-compatibility/2006">
      <mc:Choice Requires="x14">
        <oleObject progId="Equation.3" shapeId="27653" r:id="rId12">
          <objectPr defaultSize="0" autoPict="0" r:id="rId13">
            <anchor>
              <from>
                <xdr:col>10</xdr:col>
                <xdr:colOff>0</xdr:colOff>
                <xdr:row>4</xdr:row>
                <xdr:rowOff>57150</xdr:rowOff>
              </from>
              <to>
                <xdr:col>13</xdr:col>
                <xdr:colOff>127000</xdr:colOff>
                <xdr:row>7</xdr:row>
                <xdr:rowOff>146050</xdr:rowOff>
              </to>
            </anchor>
          </objectPr>
        </oleObject>
      </mc:Choice>
      <mc:Fallback>
        <oleObject progId="Equation.3" shapeId="27653" r:id="rId12"/>
      </mc:Fallback>
    </mc:AlternateContent>
    <mc:AlternateContent xmlns:mc="http://schemas.openxmlformats.org/markup-compatibility/2006">
      <mc:Choice Requires="x14">
        <oleObject progId="Equation.3" shapeId="27654" r:id="rId14">
          <objectPr defaultSize="0" autoPict="0" r:id="rId15">
            <anchor>
              <from>
                <xdr:col>4</xdr:col>
                <xdr:colOff>565150</xdr:colOff>
                <xdr:row>4</xdr:row>
                <xdr:rowOff>38100</xdr:rowOff>
              </from>
              <to>
                <xdr:col>9</xdr:col>
                <xdr:colOff>641350</xdr:colOff>
                <xdr:row>8</xdr:row>
                <xdr:rowOff>50800</xdr:rowOff>
              </to>
            </anchor>
          </objectPr>
        </oleObject>
      </mc:Choice>
      <mc:Fallback>
        <oleObject progId="Equation.3" shapeId="27654" r:id="rId14"/>
      </mc:Fallback>
    </mc:AlternateContent>
    <mc:AlternateContent xmlns:mc="http://schemas.openxmlformats.org/markup-compatibility/2006">
      <mc:Choice Requires="x14">
        <oleObject progId="Equation.3" shapeId="27655" r:id="rId16">
          <objectPr defaultSize="0" autoPict="0" r:id="rId17">
            <anchor>
              <from>
                <xdr:col>2</xdr:col>
                <xdr:colOff>57150</xdr:colOff>
                <xdr:row>54</xdr:row>
                <xdr:rowOff>12700</xdr:rowOff>
              </from>
              <to>
                <xdr:col>4</xdr:col>
                <xdr:colOff>717550</xdr:colOff>
                <xdr:row>54</xdr:row>
                <xdr:rowOff>450850</xdr:rowOff>
              </to>
            </anchor>
          </objectPr>
        </oleObject>
      </mc:Choice>
      <mc:Fallback>
        <oleObject progId="Equation.3" shapeId="27655" r:id="rId16"/>
      </mc:Fallback>
    </mc:AlternateContent>
  </oleObjec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FF0000"/>
    <pageSetUpPr fitToPage="1"/>
  </sheetPr>
  <dimension ref="A1:AA67"/>
  <sheetViews>
    <sheetView showGridLines="0" showRowColHeaders="0" zoomScaleNormal="100" zoomScaleSheetLayoutView="106" workbookViewId="0">
      <selection activeCell="G25" sqref="G25:G26"/>
    </sheetView>
  </sheetViews>
  <sheetFormatPr defaultColWidth="8.7265625" defaultRowHeight="13" x14ac:dyDescent="0.2"/>
  <cols>
    <col min="1" max="2" width="1.6328125" style="94" customWidth="1"/>
    <col min="3" max="3" width="10.6328125" style="94" customWidth="1"/>
    <col min="4" max="4" width="13.36328125" style="94" customWidth="1"/>
    <col min="5" max="5" width="12.6328125" style="94" customWidth="1"/>
    <col min="6" max="6" width="4.6328125" style="94" customWidth="1"/>
    <col min="7" max="7" width="12.453125" style="94" customWidth="1"/>
    <col min="8" max="8" width="6.90625" style="94" customWidth="1"/>
    <col min="9" max="10" width="8.6328125" style="94" customWidth="1"/>
    <col min="11" max="11" width="8.7265625" style="94"/>
    <col min="12" max="12" width="3.6328125" style="94" customWidth="1"/>
    <col min="13" max="14" width="2.6328125" style="94" customWidth="1"/>
    <col min="15" max="15" width="16.6328125" style="94" customWidth="1"/>
    <col min="16" max="16" width="5.08984375" style="94" customWidth="1"/>
    <col min="17" max="17" width="8.7265625" style="94"/>
    <col min="18" max="18" width="8" style="94" customWidth="1"/>
    <col min="19" max="19" width="2.6328125" style="94" customWidth="1"/>
    <col min="20" max="20" width="1.6328125" style="94" customWidth="1"/>
    <col min="21" max="21" width="9" style="94" customWidth="1"/>
    <col min="22" max="22" width="12.08984375" style="94" hidden="1" customWidth="1"/>
    <col min="23" max="23" width="16.7265625" style="94" hidden="1" customWidth="1"/>
    <col min="24" max="24" width="10.08984375" style="94" hidden="1" customWidth="1"/>
    <col min="25" max="26" width="26.26953125" style="94" hidden="1" customWidth="1"/>
    <col min="27" max="27" width="8.7265625" style="94" customWidth="1"/>
    <col min="28" max="16384" width="8.7265625" style="94"/>
  </cols>
  <sheetData>
    <row r="1" spans="1:27" ht="13.5" thickBot="1" x14ac:dyDescent="0.25">
      <c r="A1" s="157"/>
      <c r="B1" s="157"/>
      <c r="C1" s="157"/>
      <c r="D1" s="157"/>
      <c r="E1" s="157"/>
      <c r="F1" s="157"/>
      <c r="G1" s="157"/>
      <c r="H1" s="157"/>
      <c r="I1" s="157"/>
      <c r="J1" s="157"/>
      <c r="K1" s="157"/>
      <c r="L1" s="157"/>
      <c r="M1" s="157"/>
      <c r="N1" s="157"/>
      <c r="O1" s="157"/>
      <c r="P1" s="157"/>
      <c r="Q1" s="157"/>
      <c r="R1" s="157"/>
      <c r="S1" s="157"/>
      <c r="T1" s="192" t="str">
        <f>'入力シート (複数物質)'!Z1</f>
        <v xml:space="preserve">地下水汚染が到達し得る距離の計算ツール　Ver 1.0  </v>
      </c>
      <c r="U1" s="6"/>
    </row>
    <row r="2" spans="1:27" x14ac:dyDescent="0.2">
      <c r="A2" s="193"/>
      <c r="B2" s="128"/>
      <c r="C2" s="128"/>
      <c r="D2" s="388" t="s">
        <v>292</v>
      </c>
      <c r="E2" s="388"/>
      <c r="F2" s="388"/>
      <c r="G2" s="388"/>
      <c r="H2" s="388"/>
      <c r="I2" s="128"/>
      <c r="J2" s="128"/>
      <c r="K2" s="128"/>
      <c r="L2" s="128"/>
      <c r="M2" s="128"/>
      <c r="N2" s="128"/>
      <c r="O2" s="128"/>
      <c r="P2" s="128"/>
      <c r="Q2" s="128"/>
      <c r="R2" s="128"/>
      <c r="S2" s="128"/>
      <c r="T2" s="179"/>
    </row>
    <row r="3" spans="1:27" ht="13.5" customHeight="1" x14ac:dyDescent="0.2">
      <c r="A3" s="193"/>
      <c r="B3" s="128"/>
      <c r="C3" s="129"/>
      <c r="D3" s="388"/>
      <c r="E3" s="388"/>
      <c r="F3" s="388"/>
      <c r="G3" s="388"/>
      <c r="H3" s="388"/>
      <c r="I3" s="130"/>
      <c r="J3" s="130"/>
      <c r="K3" s="130"/>
      <c r="L3" s="130"/>
      <c r="M3" s="129"/>
      <c r="N3" s="128"/>
      <c r="O3" s="128"/>
      <c r="P3" s="128"/>
      <c r="Q3" s="128"/>
      <c r="R3" s="128"/>
      <c r="S3" s="128"/>
      <c r="T3" s="180"/>
      <c r="V3" s="95" t="s">
        <v>124</v>
      </c>
      <c r="W3" s="246">
        <f>G25</f>
        <v>80</v>
      </c>
      <c r="X3" s="94" t="s">
        <v>125</v>
      </c>
    </row>
    <row r="4" spans="1:27" ht="20.149999999999999" customHeight="1" thickBot="1" x14ac:dyDescent="0.25">
      <c r="A4" s="193"/>
      <c r="B4" s="128"/>
      <c r="C4" s="200" t="s">
        <v>244</v>
      </c>
      <c r="D4" s="158"/>
      <c r="E4" s="158"/>
      <c r="F4" s="158"/>
      <c r="G4" s="158"/>
      <c r="H4" s="158"/>
      <c r="I4" s="158"/>
      <c r="J4" s="158"/>
      <c r="K4" s="158"/>
      <c r="L4" s="159"/>
      <c r="M4" s="129"/>
      <c r="N4" s="131" t="s">
        <v>261</v>
      </c>
      <c r="O4" s="128"/>
      <c r="P4" s="128"/>
      <c r="Q4" s="128"/>
      <c r="R4" s="128"/>
      <c r="S4" s="128"/>
      <c r="T4" s="180"/>
      <c r="V4" s="210" t="s">
        <v>182</v>
      </c>
      <c r="W4"/>
      <c r="X4" s="211" t="s">
        <v>20</v>
      </c>
      <c r="Y4" s="211"/>
      <c r="Z4" s="211"/>
    </row>
    <row r="5" spans="1:27" ht="19.5" customHeight="1" thickBot="1" x14ac:dyDescent="0.25">
      <c r="A5" s="193"/>
      <c r="B5" s="128"/>
      <c r="C5" s="160" t="s">
        <v>158</v>
      </c>
      <c r="D5" s="132"/>
      <c r="E5" s="106"/>
      <c r="F5" s="133"/>
      <c r="G5" s="133"/>
      <c r="H5" s="133"/>
      <c r="I5" s="133"/>
      <c r="J5" s="133"/>
      <c r="K5" s="133"/>
      <c r="L5" s="161"/>
      <c r="M5" s="129"/>
      <c r="N5" s="134"/>
      <c r="O5" s="181"/>
      <c r="P5" s="181"/>
      <c r="Q5" s="181"/>
      <c r="R5" s="181"/>
      <c r="S5" s="182"/>
      <c r="T5" s="180"/>
      <c r="V5" s="212">
        <f>VLOOKUP(G15,W38:X42,2,FALSE)</f>
        <v>3</v>
      </c>
      <c r="W5"/>
      <c r="X5" s="212">
        <f>VLOOKUP(G13,Y38:Z67,2,FALSE)</f>
        <v>112</v>
      </c>
      <c r="Y5" s="211"/>
      <c r="Z5" s="211"/>
    </row>
    <row r="6" spans="1:27" ht="19.5" customHeight="1" thickBot="1" x14ac:dyDescent="0.25">
      <c r="A6" s="193"/>
      <c r="B6" s="128"/>
      <c r="C6" s="162" t="s">
        <v>159</v>
      </c>
      <c r="D6" s="132"/>
      <c r="E6" s="107"/>
      <c r="F6" s="133"/>
      <c r="G6" s="133"/>
      <c r="H6" s="133"/>
      <c r="I6" s="133"/>
      <c r="J6" s="133"/>
      <c r="K6" s="133"/>
      <c r="L6" s="161"/>
      <c r="M6" s="129"/>
      <c r="N6" s="135" t="s">
        <v>155</v>
      </c>
      <c r="O6" s="111" t="s">
        <v>161</v>
      </c>
      <c r="P6" s="112"/>
      <c r="Q6" s="183"/>
      <c r="R6" s="183"/>
      <c r="S6" s="184"/>
      <c r="T6" s="180"/>
      <c r="V6" s="236">
        <v>1</v>
      </c>
      <c r="W6" s="237" t="s">
        <v>183</v>
      </c>
      <c r="X6" s="249">
        <v>1</v>
      </c>
      <c r="Y6" s="213" t="s">
        <v>184</v>
      </c>
      <c r="Z6" s="214"/>
    </row>
    <row r="7" spans="1:27" ht="19.5" customHeight="1" thickBot="1" x14ac:dyDescent="0.25">
      <c r="A7" s="193"/>
      <c r="B7" s="128"/>
      <c r="C7" s="162" t="s">
        <v>160</v>
      </c>
      <c r="D7" s="132"/>
      <c r="E7" s="108"/>
      <c r="F7" s="133"/>
      <c r="G7" s="133"/>
      <c r="H7" s="133"/>
      <c r="I7" s="133"/>
      <c r="J7" s="133"/>
      <c r="K7" s="133"/>
      <c r="L7" s="161"/>
      <c r="M7" s="129"/>
      <c r="N7" s="135"/>
      <c r="O7" s="113" t="s">
        <v>17</v>
      </c>
      <c r="P7" s="113" t="s">
        <v>9</v>
      </c>
      <c r="Q7" s="113" t="s">
        <v>18</v>
      </c>
      <c r="R7" s="113" t="s">
        <v>5</v>
      </c>
      <c r="S7" s="185"/>
      <c r="T7" s="180"/>
      <c r="V7" s="238">
        <v>2</v>
      </c>
      <c r="W7" s="231" t="s">
        <v>185</v>
      </c>
      <c r="X7" s="250">
        <v>2</v>
      </c>
      <c r="Y7" s="216" t="s">
        <v>186</v>
      </c>
      <c r="Z7" s="214"/>
    </row>
    <row r="8" spans="1:27" ht="19.5" customHeight="1" thickBot="1" x14ac:dyDescent="0.25">
      <c r="A8" s="193"/>
      <c r="B8" s="128"/>
      <c r="C8" s="162" t="s">
        <v>240</v>
      </c>
      <c r="D8" s="132"/>
      <c r="E8" s="403"/>
      <c r="F8" s="404"/>
      <c r="G8" s="404"/>
      <c r="H8" s="404"/>
      <c r="I8" s="404"/>
      <c r="J8" s="404"/>
      <c r="K8" s="405"/>
      <c r="L8" s="163"/>
      <c r="M8" s="129"/>
      <c r="N8" s="135"/>
      <c r="O8" s="114" t="s">
        <v>30</v>
      </c>
      <c r="P8" s="115" t="s">
        <v>21</v>
      </c>
      <c r="Q8" s="115">
        <f>VLOOKUP($X$5,'パラメーター 一覧表'!$A$20:$F$49,3)</f>
        <v>10</v>
      </c>
      <c r="R8" s="115" t="s">
        <v>19</v>
      </c>
      <c r="S8" s="184"/>
      <c r="T8" s="180"/>
      <c r="V8" s="239">
        <v>3</v>
      </c>
      <c r="W8" s="231" t="s">
        <v>187</v>
      </c>
      <c r="X8" s="250">
        <v>3</v>
      </c>
      <c r="Y8" s="216" t="s">
        <v>188</v>
      </c>
      <c r="Z8" s="214"/>
    </row>
    <row r="9" spans="1:27" ht="19.5" customHeight="1" thickBot="1" x14ac:dyDescent="0.25">
      <c r="A9" s="193"/>
      <c r="B9" s="128"/>
      <c r="C9" s="162" t="s">
        <v>238</v>
      </c>
      <c r="D9" s="132"/>
      <c r="E9" s="247"/>
      <c r="F9" s="110" t="s">
        <v>242</v>
      </c>
      <c r="G9" s="136"/>
      <c r="H9" s="136"/>
      <c r="I9" s="136"/>
      <c r="J9" s="136"/>
      <c r="K9" s="136"/>
      <c r="L9" s="164"/>
      <c r="M9" s="129"/>
      <c r="N9" s="135"/>
      <c r="O9" s="114" t="s">
        <v>23</v>
      </c>
      <c r="P9" s="115" t="s">
        <v>22</v>
      </c>
      <c r="Q9" s="115">
        <f>VLOOKUP($X$5,'パラメーター 一覧表'!$A$20:$F$49,4)</f>
        <v>100</v>
      </c>
      <c r="R9" s="115" t="s">
        <v>29</v>
      </c>
      <c r="S9" s="184"/>
      <c r="T9" s="180"/>
      <c r="V9" s="240">
        <v>4</v>
      </c>
      <c r="W9" s="231" t="s">
        <v>248</v>
      </c>
      <c r="X9" s="251">
        <v>101</v>
      </c>
      <c r="Y9" s="218" t="s">
        <v>189</v>
      </c>
      <c r="Z9" s="219"/>
    </row>
    <row r="10" spans="1:27" ht="19.5" customHeight="1" thickBot="1" x14ac:dyDescent="0.25">
      <c r="A10" s="193"/>
      <c r="B10" s="128"/>
      <c r="C10" s="174"/>
      <c r="D10" s="175"/>
      <c r="E10" s="175"/>
      <c r="F10" s="175"/>
      <c r="G10" s="175"/>
      <c r="H10" s="175"/>
      <c r="I10" s="176"/>
      <c r="J10" s="177"/>
      <c r="K10" s="175"/>
      <c r="L10" s="178"/>
      <c r="M10" s="129"/>
      <c r="N10" s="135"/>
      <c r="O10" s="114" t="s">
        <v>24</v>
      </c>
      <c r="P10" s="115" t="s">
        <v>27</v>
      </c>
      <c r="Q10" s="115">
        <f>IF(VLOOKUP($X$5,'パラメーター 一覧表'!$A$20:$J$49,5)=0,Q11*Q24,VLOOKUP($X$5,'パラメーター 一覧表'!$A$20:$J$49,5))</f>
        <v>4.5999999999999999E-2</v>
      </c>
      <c r="R10" s="115" t="s">
        <v>28</v>
      </c>
      <c r="S10" s="184"/>
      <c r="T10" s="180"/>
      <c r="V10" s="241">
        <v>5</v>
      </c>
      <c r="W10" s="242" t="s">
        <v>249</v>
      </c>
      <c r="X10" s="251">
        <v>102</v>
      </c>
      <c r="Y10" s="218" t="s">
        <v>211</v>
      </c>
      <c r="Z10" s="219"/>
    </row>
    <row r="11" spans="1:27" ht="19.5" customHeight="1" x14ac:dyDescent="0.2">
      <c r="A11" s="193"/>
      <c r="B11" s="128"/>
      <c r="C11" s="208"/>
      <c r="D11" s="208"/>
      <c r="E11" s="208"/>
      <c r="F11" s="208"/>
      <c r="G11" s="208"/>
      <c r="H11" s="208"/>
      <c r="I11" s="209"/>
      <c r="J11" s="209"/>
      <c r="K11" s="208"/>
      <c r="L11" s="208"/>
      <c r="M11" s="129"/>
      <c r="N11" s="135"/>
      <c r="O11" s="114" t="s">
        <v>39</v>
      </c>
      <c r="P11" s="115" t="s">
        <v>35</v>
      </c>
      <c r="Q11" s="115">
        <f>VLOOKUP($X$5,'パラメーター 一覧表'!$A$20:$H$49,7)</f>
        <v>46</v>
      </c>
      <c r="R11" s="115" t="s">
        <v>28</v>
      </c>
      <c r="S11" s="184"/>
      <c r="T11" s="180"/>
      <c r="V11" s="220"/>
      <c r="W11" s="66"/>
      <c r="X11" s="217">
        <v>103</v>
      </c>
      <c r="Y11" s="218" t="s">
        <v>190</v>
      </c>
      <c r="Z11" s="219"/>
    </row>
    <row r="12" spans="1:27" ht="19.5" customHeight="1" thickBot="1" x14ac:dyDescent="0.25">
      <c r="A12" s="193"/>
      <c r="B12" s="128"/>
      <c r="C12" s="200" t="s">
        <v>122</v>
      </c>
      <c r="D12" s="201"/>
      <c r="E12" s="201"/>
      <c r="F12" s="201"/>
      <c r="G12" s="202" t="s">
        <v>241</v>
      </c>
      <c r="H12" s="203"/>
      <c r="I12" s="204"/>
      <c r="J12" s="205"/>
      <c r="K12" s="206"/>
      <c r="L12" s="207"/>
      <c r="M12" s="140"/>
      <c r="N12" s="135"/>
      <c r="O12" s="114" t="s">
        <v>25</v>
      </c>
      <c r="P12" s="115" t="s">
        <v>163</v>
      </c>
      <c r="Q12" s="115">
        <f>VLOOKUP($X$5,'パラメーター 一覧表'!$A$20:$F$49,6)</f>
        <v>0.03</v>
      </c>
      <c r="R12" s="115" t="s">
        <v>26</v>
      </c>
      <c r="S12" s="184"/>
      <c r="T12" s="180"/>
      <c r="V12"/>
      <c r="W12"/>
      <c r="X12" s="217">
        <v>104</v>
      </c>
      <c r="Y12" s="218" t="s">
        <v>207</v>
      </c>
      <c r="Z12" s="219"/>
    </row>
    <row r="13" spans="1:27" ht="19.5" customHeight="1" thickBot="1" x14ac:dyDescent="0.25">
      <c r="A13" s="193"/>
      <c r="B13" s="128"/>
      <c r="C13" s="166" t="s">
        <v>155</v>
      </c>
      <c r="D13" s="98" t="s">
        <v>20</v>
      </c>
      <c r="E13" s="99"/>
      <c r="F13" s="100"/>
      <c r="G13" s="406" t="s">
        <v>291</v>
      </c>
      <c r="H13" s="407"/>
      <c r="I13" s="138"/>
      <c r="J13" s="140"/>
      <c r="K13" s="141"/>
      <c r="L13" s="167"/>
      <c r="M13" s="140"/>
      <c r="N13" s="135"/>
      <c r="O13" s="114" t="s">
        <v>113</v>
      </c>
      <c r="P13" s="115" t="s">
        <v>115</v>
      </c>
      <c r="Q13" s="115">
        <f>VLOOKUP($X$5,'パラメーター 一覧表'!$A$20:$J$49,8)</f>
        <v>100</v>
      </c>
      <c r="R13" s="115" t="s">
        <v>117</v>
      </c>
      <c r="S13" s="184"/>
      <c r="T13" s="180"/>
      <c r="V13" s="66"/>
      <c r="W13" s="66"/>
      <c r="X13" s="217">
        <v>105</v>
      </c>
      <c r="Y13" s="218" t="s">
        <v>206</v>
      </c>
      <c r="Z13" s="219"/>
      <c r="AA13" s="105" t="s">
        <v>245</v>
      </c>
    </row>
    <row r="14" spans="1:27" ht="19.5" customHeight="1" thickBot="1" x14ac:dyDescent="0.25">
      <c r="A14" s="193"/>
      <c r="B14" s="128"/>
      <c r="C14" s="166"/>
      <c r="D14" s="290"/>
      <c r="E14" s="290"/>
      <c r="F14" s="290"/>
      <c r="G14" s="140"/>
      <c r="H14" s="140"/>
      <c r="I14" s="137"/>
      <c r="J14" s="129"/>
      <c r="K14" s="142"/>
      <c r="L14" s="168"/>
      <c r="M14" s="129"/>
      <c r="N14" s="135"/>
      <c r="O14" s="114" t="s">
        <v>114</v>
      </c>
      <c r="P14" s="115" t="s">
        <v>116</v>
      </c>
      <c r="Q14" s="115">
        <f>VLOOKUP($X$5,'パラメーター 一覧表'!$A$20:$J$49,9)</f>
        <v>10</v>
      </c>
      <c r="R14" s="115" t="s">
        <v>117</v>
      </c>
      <c r="S14" s="184"/>
      <c r="T14" s="180"/>
      <c r="V14" s="66"/>
      <c r="W14" s="66"/>
      <c r="X14" s="217">
        <v>106</v>
      </c>
      <c r="Y14" s="218" t="s">
        <v>212</v>
      </c>
      <c r="Z14" s="219"/>
    </row>
    <row r="15" spans="1:27" ht="19.5" customHeight="1" thickBot="1" x14ac:dyDescent="0.25">
      <c r="A15" s="193"/>
      <c r="B15" s="128"/>
      <c r="C15" s="166" t="s">
        <v>156</v>
      </c>
      <c r="D15" s="101" t="s">
        <v>15</v>
      </c>
      <c r="E15" s="102"/>
      <c r="F15" s="103"/>
      <c r="G15" s="408" t="str">
        <f>'入力シート (複数物質)'!H30</f>
        <v>砂</v>
      </c>
      <c r="H15" s="409"/>
      <c r="I15" s="129"/>
      <c r="J15" s="129"/>
      <c r="K15" s="129"/>
      <c r="L15" s="165"/>
      <c r="M15" s="129"/>
      <c r="N15" s="135"/>
      <c r="O15" s="114" t="s">
        <v>118</v>
      </c>
      <c r="P15" s="115"/>
      <c r="Q15" s="115">
        <f>VLOOKUP($X$5,'パラメーター 一覧表'!$A$20:$J$49,10)</f>
        <v>2E-3</v>
      </c>
      <c r="R15" s="115" t="s">
        <v>29</v>
      </c>
      <c r="S15" s="184"/>
      <c r="T15" s="180"/>
      <c r="V15" s="66"/>
      <c r="W15" s="66"/>
      <c r="X15" s="217">
        <v>107</v>
      </c>
      <c r="Y15" s="218" t="s">
        <v>217</v>
      </c>
      <c r="Z15" s="219"/>
    </row>
    <row r="16" spans="1:27" ht="19.5" customHeight="1" x14ac:dyDescent="0.2">
      <c r="A16" s="193"/>
      <c r="B16" s="128"/>
      <c r="C16" s="166"/>
      <c r="D16" s="290"/>
      <c r="E16" s="290"/>
      <c r="F16" s="290"/>
      <c r="G16" s="140"/>
      <c r="H16" s="140"/>
      <c r="I16" s="140"/>
      <c r="J16" s="140"/>
      <c r="K16" s="140"/>
      <c r="L16" s="169"/>
      <c r="M16" s="140"/>
      <c r="N16" s="135"/>
      <c r="O16" s="183"/>
      <c r="P16" s="183"/>
      <c r="Q16" s="183"/>
      <c r="R16" s="183"/>
      <c r="S16" s="184"/>
      <c r="T16" s="180"/>
      <c r="V16" s="66"/>
      <c r="W16" s="66"/>
      <c r="X16" s="217">
        <v>108</v>
      </c>
      <c r="Y16" s="218" t="s">
        <v>224</v>
      </c>
      <c r="Z16" s="219"/>
    </row>
    <row r="17" spans="1:26" ht="19.5" customHeight="1" thickBot="1" x14ac:dyDescent="0.25">
      <c r="A17" s="193"/>
      <c r="B17" s="128"/>
      <c r="C17" s="389" t="s">
        <v>157</v>
      </c>
      <c r="D17" s="390" t="s">
        <v>123</v>
      </c>
      <c r="E17" s="391"/>
      <c r="F17" s="392"/>
      <c r="G17" s="143" t="s">
        <v>18</v>
      </c>
      <c r="H17" s="144" t="s">
        <v>5</v>
      </c>
      <c r="I17" s="128"/>
      <c r="J17" s="140"/>
      <c r="K17" s="140"/>
      <c r="L17" s="169"/>
      <c r="M17" s="140"/>
      <c r="N17" s="135" t="s">
        <v>156</v>
      </c>
      <c r="O17" s="116" t="s">
        <v>16</v>
      </c>
      <c r="P17" s="117"/>
      <c r="Q17" s="183"/>
      <c r="R17" s="183"/>
      <c r="S17" s="184"/>
      <c r="T17" s="180"/>
      <c r="V17"/>
      <c r="W17"/>
      <c r="X17" s="217">
        <v>109</v>
      </c>
      <c r="Y17" s="218" t="s">
        <v>205</v>
      </c>
      <c r="Z17" s="219"/>
    </row>
    <row r="18" spans="1:26" ht="19.5" customHeight="1" thickBot="1" x14ac:dyDescent="0.25">
      <c r="A18" s="193"/>
      <c r="B18" s="128"/>
      <c r="C18" s="389"/>
      <c r="D18" s="393"/>
      <c r="E18" s="394"/>
      <c r="F18" s="394"/>
      <c r="G18" s="104">
        <f>'入力シート (複数物質)'!H33</f>
        <v>5.0000000000000001E-3</v>
      </c>
      <c r="H18" s="109" t="s">
        <v>131</v>
      </c>
      <c r="I18" s="140"/>
      <c r="J18" s="140"/>
      <c r="K18" s="140"/>
      <c r="L18" s="169"/>
      <c r="M18" s="140"/>
      <c r="N18" s="135"/>
      <c r="O18" s="118" t="s">
        <v>17</v>
      </c>
      <c r="P18" s="118" t="s">
        <v>9</v>
      </c>
      <c r="Q18" s="118" t="s">
        <v>18</v>
      </c>
      <c r="R18" s="118" t="s">
        <v>5</v>
      </c>
      <c r="S18" s="185"/>
      <c r="T18" s="180"/>
      <c r="V18"/>
      <c r="W18"/>
      <c r="X18" s="217">
        <v>110</v>
      </c>
      <c r="Y18" s="218" t="s">
        <v>218</v>
      </c>
      <c r="Z18" s="219"/>
    </row>
    <row r="19" spans="1:26" ht="19.5" customHeight="1" x14ac:dyDescent="0.2">
      <c r="A19" s="193"/>
      <c r="B19" s="128"/>
      <c r="C19" s="170"/>
      <c r="D19" s="171"/>
      <c r="E19" s="171"/>
      <c r="F19" s="171"/>
      <c r="G19" s="172"/>
      <c r="H19" s="172"/>
      <c r="I19" s="172"/>
      <c r="J19" s="172"/>
      <c r="K19" s="172"/>
      <c r="L19" s="173"/>
      <c r="M19" s="140"/>
      <c r="N19" s="135"/>
      <c r="O19" s="119" t="s">
        <v>2</v>
      </c>
      <c r="P19" s="120" t="s">
        <v>10</v>
      </c>
      <c r="Q19" s="121">
        <f>VLOOKUP($V$5,'パラメーター 一覧表'!$A$7:$G$12,3)</f>
        <v>3.0000000000000001E-5</v>
      </c>
      <c r="R19" s="120" t="s">
        <v>6</v>
      </c>
      <c r="S19" s="184"/>
      <c r="T19" s="180"/>
      <c r="V19"/>
      <c r="W19"/>
      <c r="X19" s="217">
        <v>111</v>
      </c>
      <c r="Y19" s="218" t="s">
        <v>216</v>
      </c>
      <c r="Z19" s="219"/>
    </row>
    <row r="20" spans="1:26" ht="19.5" customHeight="1" x14ac:dyDescent="0.2">
      <c r="A20" s="193"/>
      <c r="B20" s="128"/>
      <c r="C20" s="290"/>
      <c r="D20" s="290"/>
      <c r="E20" s="290"/>
      <c r="F20" s="290"/>
      <c r="G20" s="140"/>
      <c r="H20" s="140"/>
      <c r="I20" s="140"/>
      <c r="J20" s="140"/>
      <c r="K20" s="140"/>
      <c r="L20" s="140"/>
      <c r="M20" s="140"/>
      <c r="N20" s="135"/>
      <c r="O20" s="119" t="s">
        <v>3</v>
      </c>
      <c r="P20" s="120" t="s">
        <v>11</v>
      </c>
      <c r="Q20" s="120">
        <f>VLOOKUP($V$5,'パラメーター 一覧表'!$A$7:$G$12,4)</f>
        <v>0.3</v>
      </c>
      <c r="R20" s="120" t="s">
        <v>7</v>
      </c>
      <c r="S20" s="184"/>
      <c r="T20" s="180"/>
      <c r="V20"/>
      <c r="W20"/>
      <c r="X20" s="217">
        <v>112</v>
      </c>
      <c r="Y20" s="218" t="s">
        <v>208</v>
      </c>
      <c r="Z20" s="219"/>
    </row>
    <row r="21" spans="1:26" ht="19.5" customHeight="1" x14ac:dyDescent="0.2">
      <c r="A21" s="193"/>
      <c r="B21" s="128"/>
      <c r="C21" s="128"/>
      <c r="D21" s="128"/>
      <c r="E21" s="128"/>
      <c r="F21" s="128"/>
      <c r="G21" s="128"/>
      <c r="H21" s="128"/>
      <c r="I21" s="140"/>
      <c r="J21" s="140"/>
      <c r="K21" s="140"/>
      <c r="L21" s="140"/>
      <c r="M21" s="140"/>
      <c r="N21" s="135"/>
      <c r="O21" s="119" t="s">
        <v>126</v>
      </c>
      <c r="P21" s="120" t="s">
        <v>127</v>
      </c>
      <c r="Q21" s="120">
        <f>VLOOKUP($V$5,'パラメーター 一覧表'!$A$7:$G$12,5)</f>
        <v>0.4</v>
      </c>
      <c r="R21" s="120" t="s">
        <v>7</v>
      </c>
      <c r="S21" s="184"/>
      <c r="T21" s="180"/>
      <c r="V21"/>
      <c r="W21"/>
      <c r="X21" s="217">
        <v>113</v>
      </c>
      <c r="Y21" s="218" t="s">
        <v>219</v>
      </c>
      <c r="Z21" s="219"/>
    </row>
    <row r="22" spans="1:26" ht="19.5" customHeight="1" thickBot="1" x14ac:dyDescent="0.25">
      <c r="A22" s="193"/>
      <c r="B22" s="128"/>
      <c r="C22" s="145"/>
      <c r="D22" s="145"/>
      <c r="E22" s="145"/>
      <c r="F22" s="145"/>
      <c r="G22" s="145"/>
      <c r="H22" s="145"/>
      <c r="I22" s="146"/>
      <c r="J22" s="140"/>
      <c r="K22" s="140"/>
      <c r="L22" s="140"/>
      <c r="M22" s="140"/>
      <c r="N22" s="135"/>
      <c r="O22" s="119" t="s">
        <v>4</v>
      </c>
      <c r="P22" s="120" t="s">
        <v>12</v>
      </c>
      <c r="Q22" s="120">
        <f>VLOOKUP($V$5,'パラメーター 一覧表'!$A$7:$G$12,6)</f>
        <v>2.7</v>
      </c>
      <c r="R22" s="120" t="s">
        <v>8</v>
      </c>
      <c r="S22" s="184"/>
      <c r="T22" s="180"/>
      <c r="V22"/>
      <c r="W22"/>
      <c r="X22" s="217">
        <v>201</v>
      </c>
      <c r="Y22" s="218" t="s">
        <v>191</v>
      </c>
      <c r="Z22" s="219"/>
    </row>
    <row r="23" spans="1:26" ht="19.5" customHeight="1" x14ac:dyDescent="0.2">
      <c r="A23" s="193"/>
      <c r="B23" s="128"/>
      <c r="C23" s="147" t="s">
        <v>121</v>
      </c>
      <c r="D23" s="148"/>
      <c r="E23" s="148"/>
      <c r="F23" s="148"/>
      <c r="G23" s="149"/>
      <c r="H23" s="149"/>
      <c r="I23" s="150"/>
      <c r="J23" s="140"/>
      <c r="K23" s="140"/>
      <c r="L23" s="140"/>
      <c r="M23" s="140"/>
      <c r="N23" s="135"/>
      <c r="O23" s="119" t="s">
        <v>13</v>
      </c>
      <c r="P23" s="120" t="s">
        <v>14</v>
      </c>
      <c r="Q23" s="120">
        <f>VLOOKUP($V$5,'パラメーター 一覧表'!$A$7:$G$12,7)</f>
        <v>1.62</v>
      </c>
      <c r="R23" s="120" t="s">
        <v>8</v>
      </c>
      <c r="S23" s="184"/>
      <c r="T23" s="180"/>
      <c r="V23"/>
      <c r="W23"/>
      <c r="X23" s="221">
        <v>202</v>
      </c>
      <c r="Y23" s="222" t="s">
        <v>192</v>
      </c>
      <c r="Z23" s="223"/>
    </row>
    <row r="24" spans="1:26" ht="19.5" customHeight="1" thickBot="1" x14ac:dyDescent="0.25">
      <c r="A24" s="193"/>
      <c r="B24" s="128"/>
      <c r="C24" s="151"/>
      <c r="D24" s="290"/>
      <c r="E24" s="290"/>
      <c r="F24" s="290"/>
      <c r="G24" s="290"/>
      <c r="H24" s="290"/>
      <c r="I24" s="248"/>
      <c r="J24" s="140"/>
      <c r="K24" s="140"/>
      <c r="L24" s="140"/>
      <c r="M24" s="140"/>
      <c r="N24" s="135"/>
      <c r="O24" s="119" t="s">
        <v>38</v>
      </c>
      <c r="P24" s="119" t="s">
        <v>36</v>
      </c>
      <c r="Q24" s="120">
        <f>VLOOKUP($V$5,'パラメーター 一覧表'!$A$7:$H$12,8)</f>
        <v>1E-3</v>
      </c>
      <c r="R24" s="119" t="s">
        <v>37</v>
      </c>
      <c r="S24" s="186"/>
      <c r="T24" s="180"/>
      <c r="V24"/>
      <c r="W24"/>
      <c r="X24" s="221">
        <v>203</v>
      </c>
      <c r="Y24" s="222" t="s">
        <v>193</v>
      </c>
      <c r="Z24" s="223"/>
    </row>
    <row r="25" spans="1:26" ht="19.5" customHeight="1" x14ac:dyDescent="0.2">
      <c r="A25" s="193"/>
      <c r="B25" s="128"/>
      <c r="C25" s="151"/>
      <c r="D25" s="501" t="s">
        <v>120</v>
      </c>
      <c r="E25" s="502"/>
      <c r="F25" s="502"/>
      <c r="G25" s="399">
        <f>計算シート_1・3・ジクロロプロペン!$C$21</f>
        <v>80</v>
      </c>
      <c r="H25" s="401" t="s">
        <v>19</v>
      </c>
      <c r="I25" s="248"/>
      <c r="J25" s="140"/>
      <c r="K25" s="140"/>
      <c r="L25" s="140"/>
      <c r="M25" s="140"/>
      <c r="N25" s="135"/>
      <c r="O25" s="183"/>
      <c r="P25" s="183"/>
      <c r="Q25" s="183"/>
      <c r="R25" s="183"/>
      <c r="S25" s="184"/>
      <c r="T25" s="180"/>
      <c r="V25"/>
      <c r="W25"/>
      <c r="X25" s="217">
        <v>204</v>
      </c>
      <c r="Y25" s="218" t="s">
        <v>194</v>
      </c>
      <c r="Z25" s="219"/>
    </row>
    <row r="26" spans="1:26" ht="19.5" customHeight="1" thickBot="1" x14ac:dyDescent="0.25">
      <c r="A26" s="193"/>
      <c r="B26" s="128"/>
      <c r="C26" s="151"/>
      <c r="D26" s="503"/>
      <c r="E26" s="504"/>
      <c r="F26" s="504"/>
      <c r="G26" s="400"/>
      <c r="H26" s="402"/>
      <c r="I26" s="248"/>
      <c r="J26" s="140"/>
      <c r="K26" s="140"/>
      <c r="L26" s="140"/>
      <c r="M26" s="140"/>
      <c r="N26" s="135" t="s">
        <v>157</v>
      </c>
      <c r="O26" s="122" t="s">
        <v>162</v>
      </c>
      <c r="P26" s="123"/>
      <c r="Q26" s="183"/>
      <c r="R26" s="183"/>
      <c r="S26" s="184"/>
      <c r="T26" s="180"/>
      <c r="V26"/>
      <c r="W26"/>
      <c r="X26" s="217">
        <v>205</v>
      </c>
      <c r="Y26" s="218" t="s">
        <v>195</v>
      </c>
      <c r="Z26" s="219"/>
    </row>
    <row r="27" spans="1:26" ht="19.5" customHeight="1" x14ac:dyDescent="0.2">
      <c r="A27" s="193"/>
      <c r="B27" s="128"/>
      <c r="C27" s="151"/>
      <c r="D27" s="290"/>
      <c r="E27" s="290"/>
      <c r="F27" s="290"/>
      <c r="G27" s="266">
        <f>+計算シート_1・3・ジクロロプロペン!C24</f>
        <v>74</v>
      </c>
      <c r="H27" s="290"/>
      <c r="I27" s="248"/>
      <c r="J27" s="140"/>
      <c r="K27" s="140"/>
      <c r="L27" s="140"/>
      <c r="M27" s="140"/>
      <c r="N27" s="135"/>
      <c r="O27" s="124" t="s">
        <v>17</v>
      </c>
      <c r="P27" s="124" t="s">
        <v>9</v>
      </c>
      <c r="Q27" s="124" t="s">
        <v>18</v>
      </c>
      <c r="R27" s="124" t="s">
        <v>5</v>
      </c>
      <c r="S27" s="185"/>
      <c r="T27" s="180"/>
      <c r="V27"/>
      <c r="W27"/>
      <c r="X27" s="217">
        <v>206</v>
      </c>
      <c r="Y27" s="218" t="s">
        <v>196</v>
      </c>
      <c r="Z27" s="219"/>
    </row>
    <row r="28" spans="1:26" ht="19.5" customHeight="1" x14ac:dyDescent="0.2">
      <c r="A28" s="193"/>
      <c r="B28" s="128"/>
      <c r="C28" s="153"/>
      <c r="D28" s="140"/>
      <c r="E28" s="140"/>
      <c r="F28" s="140"/>
      <c r="G28" s="290"/>
      <c r="H28" s="198" t="s">
        <v>239</v>
      </c>
      <c r="I28" s="152"/>
      <c r="J28" s="140"/>
      <c r="K28" s="140"/>
      <c r="L28" s="140"/>
      <c r="M28" s="140"/>
      <c r="N28" s="135"/>
      <c r="O28" s="125" t="s">
        <v>150</v>
      </c>
      <c r="P28" s="125" t="s">
        <v>151</v>
      </c>
      <c r="Q28" s="126">
        <f>+計算シート_1・3・ジクロロプロペン!G48</f>
        <v>15.768000000000002</v>
      </c>
      <c r="R28" s="126" t="s">
        <v>154</v>
      </c>
      <c r="S28" s="184"/>
      <c r="T28" s="180"/>
      <c r="V28"/>
      <c r="W28"/>
      <c r="X28" s="217">
        <v>207</v>
      </c>
      <c r="Y28" s="218" t="s">
        <v>197</v>
      </c>
      <c r="Z28" s="219"/>
    </row>
    <row r="29" spans="1:26" ht="19.5" customHeight="1" thickBot="1" x14ac:dyDescent="0.25">
      <c r="A29" s="193"/>
      <c r="B29" s="128"/>
      <c r="C29" s="154"/>
      <c r="D29" s="145"/>
      <c r="E29" s="145"/>
      <c r="F29" s="145"/>
      <c r="G29" s="145"/>
      <c r="H29" s="145"/>
      <c r="I29" s="155"/>
      <c r="J29" s="140"/>
      <c r="K29" s="140"/>
      <c r="L29" s="140"/>
      <c r="M29" s="140"/>
      <c r="N29" s="135"/>
      <c r="O29" s="125" t="s">
        <v>152</v>
      </c>
      <c r="P29" s="127" t="s">
        <v>153</v>
      </c>
      <c r="Q29" s="126">
        <f>+計算シート_1・3・ジクロロプロペン!G50</f>
        <v>1.2484</v>
      </c>
      <c r="R29" s="126"/>
      <c r="S29" s="184"/>
      <c r="T29" s="180"/>
      <c r="V29"/>
      <c r="W29"/>
      <c r="X29" s="217">
        <v>208</v>
      </c>
      <c r="Y29" s="218" t="s">
        <v>198</v>
      </c>
      <c r="Z29" s="219"/>
    </row>
    <row r="30" spans="1:26" ht="19.5" customHeight="1" x14ac:dyDescent="0.2">
      <c r="A30" s="193"/>
      <c r="B30" s="128"/>
      <c r="C30" s="128"/>
      <c r="D30" s="128"/>
      <c r="E30" s="128"/>
      <c r="F30" s="128"/>
      <c r="G30" s="128"/>
      <c r="H30" s="128"/>
      <c r="I30" s="140"/>
      <c r="J30" s="140"/>
      <c r="K30" s="140"/>
      <c r="L30" s="140"/>
      <c r="M30" s="140"/>
      <c r="N30" s="156"/>
      <c r="O30" s="189"/>
      <c r="P30" s="190"/>
      <c r="Q30" s="191"/>
      <c r="R30" s="191"/>
      <c r="S30" s="187"/>
      <c r="T30" s="180"/>
      <c r="V30"/>
      <c r="W30"/>
      <c r="X30" s="217">
        <v>209</v>
      </c>
      <c r="Y30" s="218" t="s">
        <v>199</v>
      </c>
      <c r="Z30" s="219"/>
    </row>
    <row r="31" spans="1:26" ht="7.5" customHeight="1" thickBot="1" x14ac:dyDescent="0.25">
      <c r="A31" s="194"/>
      <c r="B31" s="157"/>
      <c r="C31" s="157"/>
      <c r="D31" s="157"/>
      <c r="E31" s="157"/>
      <c r="F31" s="157"/>
      <c r="G31" s="157"/>
      <c r="H31" s="157"/>
      <c r="I31" s="139"/>
      <c r="J31" s="139"/>
      <c r="K31" s="139"/>
      <c r="L31" s="139"/>
      <c r="M31" s="139"/>
      <c r="N31" s="157"/>
      <c r="O31" s="157"/>
      <c r="P31" s="157"/>
      <c r="Q31" s="157"/>
      <c r="R31" s="157"/>
      <c r="S31" s="157"/>
      <c r="T31" s="188"/>
      <c r="V31"/>
      <c r="W31"/>
      <c r="X31" s="217">
        <v>301</v>
      </c>
      <c r="Y31" s="218" t="s">
        <v>200</v>
      </c>
      <c r="Z31" s="219"/>
    </row>
    <row r="32" spans="1:26" ht="19.5" customHeight="1" x14ac:dyDescent="0.2">
      <c r="V32"/>
      <c r="W32"/>
      <c r="X32" s="217">
        <v>302</v>
      </c>
      <c r="Y32" s="218" t="s">
        <v>201</v>
      </c>
      <c r="Z32" s="219"/>
    </row>
    <row r="33" spans="3:26" ht="19.5" hidden="1" customHeight="1" x14ac:dyDescent="0.2">
      <c r="C33" s="105" t="s">
        <v>155</v>
      </c>
      <c r="D33" s="105" t="s">
        <v>156</v>
      </c>
      <c r="E33" s="105" t="s">
        <v>157</v>
      </c>
      <c r="V33"/>
      <c r="W33"/>
      <c r="X33" s="217">
        <v>303</v>
      </c>
      <c r="Y33" s="218" t="s">
        <v>202</v>
      </c>
      <c r="Z33" s="219"/>
    </row>
    <row r="34" spans="3:26" ht="19.5" hidden="1" customHeight="1" x14ac:dyDescent="0.2">
      <c r="C34" s="262">
        <f>LOG(+計算シート_1・3・ジクロロプロペン!J53)</f>
        <v>-3.7328990398966102</v>
      </c>
      <c r="D34" s="262">
        <f>LOG(+計算シート_1・3・ジクロロプロペン!J54/2)</f>
        <v>0</v>
      </c>
      <c r="E34" s="262">
        <f>+LOG(計算シート_1・3・ジクロロプロペン!J55)</f>
        <v>-0.98544209163449237</v>
      </c>
      <c r="V34"/>
      <c r="W34"/>
      <c r="X34" s="217">
        <v>304</v>
      </c>
      <c r="Y34" s="218" t="s">
        <v>203</v>
      </c>
      <c r="Z34" s="219"/>
    </row>
    <row r="35" spans="3:26" ht="19.5" customHeight="1" thickBot="1" x14ac:dyDescent="0.25">
      <c r="V35"/>
      <c r="W35"/>
      <c r="X35" s="224">
        <v>305</v>
      </c>
      <c r="Y35" s="225" t="s">
        <v>204</v>
      </c>
      <c r="Z35" s="219"/>
    </row>
    <row r="36" spans="3:26" ht="19.5" customHeight="1" x14ac:dyDescent="0.2">
      <c r="Y36" s="211"/>
      <c r="Z36" s="211"/>
    </row>
    <row r="37" spans="3:26" ht="19.5" customHeight="1" thickBot="1" x14ac:dyDescent="0.25">
      <c r="V37"/>
      <c r="W37"/>
      <c r="X37" s="211"/>
      <c r="Y37" s="211"/>
      <c r="Z37" s="211"/>
    </row>
    <row r="38" spans="3:26" ht="19.5" customHeight="1" x14ac:dyDescent="0.2">
      <c r="V38"/>
      <c r="W38" s="226" t="s">
        <v>185</v>
      </c>
      <c r="X38" s="227">
        <v>2</v>
      </c>
      <c r="Y38" s="228" t="s">
        <v>224</v>
      </c>
      <c r="Z38" s="229">
        <v>108</v>
      </c>
    </row>
    <row r="39" spans="3:26" ht="19.5" customHeight="1" x14ac:dyDescent="0.2">
      <c r="V39"/>
      <c r="W39" s="230" t="s">
        <v>243</v>
      </c>
      <c r="X39" s="231">
        <v>4</v>
      </c>
      <c r="Y39" s="217" t="s">
        <v>205</v>
      </c>
      <c r="Z39" s="218">
        <v>109</v>
      </c>
    </row>
    <row r="40" spans="3:26" ht="19.5" customHeight="1" x14ac:dyDescent="0.2">
      <c r="V40"/>
      <c r="W40" s="230" t="s">
        <v>187</v>
      </c>
      <c r="X40" s="231">
        <v>3</v>
      </c>
      <c r="Y40" s="217" t="s">
        <v>206</v>
      </c>
      <c r="Z40" s="218">
        <v>105</v>
      </c>
    </row>
    <row r="41" spans="3:26" ht="16.5" x14ac:dyDescent="0.2">
      <c r="V41"/>
      <c r="W41" s="230" t="s">
        <v>183</v>
      </c>
      <c r="X41" s="231">
        <v>1</v>
      </c>
      <c r="Y41" s="217" t="s">
        <v>207</v>
      </c>
      <c r="Z41" s="218">
        <v>104</v>
      </c>
    </row>
    <row r="42" spans="3:26" ht="17" thickBot="1" x14ac:dyDescent="0.25">
      <c r="V42"/>
      <c r="W42" s="232" t="s">
        <v>246</v>
      </c>
      <c r="X42" s="233">
        <v>5</v>
      </c>
      <c r="Y42" s="217" t="s">
        <v>208</v>
      </c>
      <c r="Z42" s="218">
        <v>112</v>
      </c>
    </row>
    <row r="43" spans="3:26" ht="16.5" x14ac:dyDescent="0.2">
      <c r="V43"/>
      <c r="W43"/>
      <c r="X43" s="211"/>
      <c r="Y43" s="217" t="s">
        <v>203</v>
      </c>
      <c r="Z43" s="218">
        <v>304</v>
      </c>
    </row>
    <row r="44" spans="3:26" ht="16.5" x14ac:dyDescent="0.2">
      <c r="V44"/>
      <c r="W44"/>
      <c r="X44" s="211"/>
      <c r="Y44" s="234" t="s">
        <v>192</v>
      </c>
      <c r="Z44" s="235">
        <v>202</v>
      </c>
    </row>
    <row r="45" spans="3:26" ht="16.5" x14ac:dyDescent="0.2">
      <c r="V45"/>
      <c r="W45"/>
      <c r="X45" s="211"/>
      <c r="Y45" s="217" t="s">
        <v>189</v>
      </c>
      <c r="Z45" s="218">
        <v>101</v>
      </c>
    </row>
    <row r="46" spans="3:26" ht="16.5" x14ac:dyDescent="0.2">
      <c r="V46"/>
      <c r="W46"/>
      <c r="X46" s="211"/>
      <c r="Y46" s="217" t="s">
        <v>199</v>
      </c>
      <c r="Z46" s="218">
        <v>209</v>
      </c>
    </row>
    <row r="47" spans="3:26" ht="16.5" x14ac:dyDescent="0.2">
      <c r="V47"/>
      <c r="W47"/>
      <c r="X47" s="211"/>
      <c r="Y47" s="217" t="s">
        <v>190</v>
      </c>
      <c r="Z47" s="218">
        <v>103</v>
      </c>
    </row>
    <row r="48" spans="3:26" ht="16.5" x14ac:dyDescent="0.2">
      <c r="V48"/>
      <c r="W48"/>
      <c r="X48" s="211"/>
      <c r="Y48" s="217" t="s">
        <v>211</v>
      </c>
      <c r="Z48" s="218">
        <v>102</v>
      </c>
    </row>
    <row r="49" spans="3:26" ht="16.5" x14ac:dyDescent="0.2">
      <c r="V49"/>
      <c r="W49"/>
      <c r="X49" s="211"/>
      <c r="Y49" s="217" t="s">
        <v>212</v>
      </c>
      <c r="Z49" s="218">
        <v>106</v>
      </c>
    </row>
    <row r="50" spans="3:26" ht="16.5" x14ac:dyDescent="0.2">
      <c r="C50"/>
      <c r="D50"/>
      <c r="E50"/>
      <c r="F50"/>
      <c r="G50"/>
      <c r="V50"/>
      <c r="W50"/>
      <c r="X50" s="211"/>
      <c r="Y50" s="217" t="s">
        <v>200</v>
      </c>
      <c r="Z50" s="218">
        <v>301</v>
      </c>
    </row>
    <row r="51" spans="3:26" ht="16.5" x14ac:dyDescent="0.2">
      <c r="C51"/>
      <c r="D51"/>
      <c r="E51"/>
      <c r="F51"/>
      <c r="G51"/>
      <c r="V51"/>
      <c r="W51"/>
      <c r="X51" s="211"/>
      <c r="Y51" s="234" t="s">
        <v>193</v>
      </c>
      <c r="Z51" s="235">
        <v>203</v>
      </c>
    </row>
    <row r="52" spans="3:26" ht="16.5" x14ac:dyDescent="0.2">
      <c r="V52"/>
      <c r="W52"/>
      <c r="X52" s="211"/>
      <c r="Y52" s="217" t="s">
        <v>198</v>
      </c>
      <c r="Z52" s="218">
        <v>208</v>
      </c>
    </row>
    <row r="53" spans="3:26" ht="16.5" x14ac:dyDescent="0.2">
      <c r="V53"/>
      <c r="W53"/>
      <c r="X53" s="211"/>
      <c r="Y53" s="215" t="s">
        <v>184</v>
      </c>
      <c r="Z53" s="216">
        <v>1</v>
      </c>
    </row>
    <row r="54" spans="3:26" ht="16.5" x14ac:dyDescent="0.2">
      <c r="V54"/>
      <c r="W54"/>
      <c r="X54" s="211"/>
      <c r="Y54" s="215" t="s">
        <v>186</v>
      </c>
      <c r="Z54" s="216">
        <v>2</v>
      </c>
    </row>
    <row r="55" spans="3:26" ht="16.5" x14ac:dyDescent="0.2">
      <c r="V55"/>
      <c r="W55"/>
      <c r="X55" s="211"/>
      <c r="Y55" s="215" t="s">
        <v>188</v>
      </c>
      <c r="Z55" s="216">
        <v>3</v>
      </c>
    </row>
    <row r="56" spans="3:26" ht="16.5" x14ac:dyDescent="0.2">
      <c r="V56"/>
      <c r="W56"/>
      <c r="X56" s="211"/>
      <c r="Y56" s="217" t="s">
        <v>201</v>
      </c>
      <c r="Z56" s="218">
        <v>302</v>
      </c>
    </row>
    <row r="57" spans="3:26" ht="16.5" x14ac:dyDescent="0.2">
      <c r="V57"/>
      <c r="W57"/>
      <c r="X57" s="211"/>
      <c r="Y57" s="217" t="s">
        <v>202</v>
      </c>
      <c r="Z57" s="218">
        <v>303</v>
      </c>
    </row>
    <row r="58" spans="3:26" ht="16.5" x14ac:dyDescent="0.2">
      <c r="V58"/>
      <c r="W58"/>
      <c r="X58" s="211"/>
      <c r="Y58" s="217" t="s">
        <v>216</v>
      </c>
      <c r="Z58" s="218">
        <v>111</v>
      </c>
    </row>
    <row r="59" spans="3:26" ht="16.5" x14ac:dyDescent="0.2">
      <c r="V59"/>
      <c r="W59"/>
      <c r="X59" s="211"/>
      <c r="Y59" s="217" t="s">
        <v>217</v>
      </c>
      <c r="Z59" s="218">
        <v>107</v>
      </c>
    </row>
    <row r="60" spans="3:26" ht="16.5" x14ac:dyDescent="0.2">
      <c r="V60"/>
      <c r="W60"/>
      <c r="X60" s="211"/>
      <c r="Y60" s="217" t="s">
        <v>218</v>
      </c>
      <c r="Z60" s="218">
        <v>110</v>
      </c>
    </row>
    <row r="61" spans="3:26" ht="16.5" x14ac:dyDescent="0.2">
      <c r="V61"/>
      <c r="W61"/>
      <c r="X61" s="211"/>
      <c r="Y61" s="217" t="s">
        <v>191</v>
      </c>
      <c r="Z61" s="218">
        <v>201</v>
      </c>
    </row>
    <row r="62" spans="3:26" ht="16.5" x14ac:dyDescent="0.2">
      <c r="V62"/>
      <c r="W62"/>
      <c r="X62" s="211"/>
      <c r="Y62" s="217" t="s">
        <v>194</v>
      </c>
      <c r="Z62" s="218">
        <v>204</v>
      </c>
    </row>
    <row r="63" spans="3:26" ht="16.5" x14ac:dyDescent="0.2">
      <c r="V63"/>
      <c r="W63"/>
      <c r="X63" s="211"/>
      <c r="Y63" s="217" t="s">
        <v>196</v>
      </c>
      <c r="Z63" s="218">
        <v>206</v>
      </c>
    </row>
    <row r="64" spans="3:26" ht="16.5" x14ac:dyDescent="0.2">
      <c r="V64"/>
      <c r="W64"/>
      <c r="X64" s="211"/>
      <c r="Y64" s="217" t="s">
        <v>219</v>
      </c>
      <c r="Z64" s="218">
        <v>113</v>
      </c>
    </row>
    <row r="65" spans="22:26" ht="16.5" x14ac:dyDescent="0.2">
      <c r="V65"/>
      <c r="W65"/>
      <c r="X65" s="211"/>
      <c r="Y65" s="217" t="s">
        <v>197</v>
      </c>
      <c r="Z65" s="218">
        <v>207</v>
      </c>
    </row>
    <row r="66" spans="22:26" ht="16.5" x14ac:dyDescent="0.2">
      <c r="V66"/>
      <c r="W66"/>
      <c r="X66" s="211"/>
      <c r="Y66" s="217" t="s">
        <v>204</v>
      </c>
      <c r="Z66" s="218">
        <v>305</v>
      </c>
    </row>
    <row r="67" spans="22:26" ht="17" thickBot="1" x14ac:dyDescent="0.25">
      <c r="V67"/>
      <c r="W67"/>
      <c r="X67" s="211"/>
      <c r="Y67" s="224" t="s">
        <v>195</v>
      </c>
      <c r="Z67" s="225">
        <v>205</v>
      </c>
    </row>
  </sheetData>
  <mergeCells count="9">
    <mergeCell ref="D25:F26"/>
    <mergeCell ref="G25:G26"/>
    <mergeCell ref="H25:H26"/>
    <mergeCell ref="D2:H3"/>
    <mergeCell ref="E8:K8"/>
    <mergeCell ref="G13:H13"/>
    <mergeCell ref="G15:H15"/>
    <mergeCell ref="C17:C18"/>
    <mergeCell ref="D17:F18"/>
  </mergeCells>
  <phoneticPr fontId="2"/>
  <pageMargins left="0.39370078740157483" right="0.39370078740157483" top="0.59055118110236227" bottom="0.19685039370078741" header="0.39370078740157483" footer="0.19685039370078741"/>
  <pageSetup paperSize="9" orientation="landscape" horizontalDpi="300" verticalDpi="300"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0000"/>
    <pageSetUpPr fitToPage="1"/>
  </sheetPr>
  <dimension ref="A1:AH93"/>
  <sheetViews>
    <sheetView showGridLines="0" showRowColHeaders="0" zoomScale="85" zoomScaleNormal="85" zoomScaleSheetLayoutView="55" workbookViewId="0">
      <selection activeCell="E6" sqref="E6:F6"/>
    </sheetView>
  </sheetViews>
  <sheetFormatPr defaultColWidth="8.7265625" defaultRowHeight="13" x14ac:dyDescent="0.2"/>
  <cols>
    <col min="1" max="2" width="1.6328125" style="94" customWidth="1"/>
    <col min="3" max="3" width="10.6328125" style="94" customWidth="1"/>
    <col min="4" max="4" width="13.36328125" style="94" customWidth="1"/>
    <col min="5" max="5" width="8" style="94" customWidth="1"/>
    <col min="6" max="6" width="9.6328125" style="94" customWidth="1"/>
    <col min="7" max="7" width="4.6328125" style="94" customWidth="1"/>
    <col min="8" max="8" width="2.08984375" style="94" customWidth="1"/>
    <col min="9" max="9" width="6.90625" style="94" customWidth="1"/>
    <col min="10" max="10" width="14.7265625" style="94" customWidth="1"/>
    <col min="11" max="11" width="8.453125" style="94" customWidth="1"/>
    <col min="12" max="12" width="4.6328125" style="94" customWidth="1"/>
    <col min="13" max="13" width="2.08984375" style="94" customWidth="1"/>
    <col min="14" max="15" width="8.6328125" style="94" customWidth="1"/>
    <col min="16" max="16" width="9.6328125" style="94" customWidth="1"/>
    <col min="17" max="17" width="4.6328125" style="94" customWidth="1"/>
    <col min="18" max="20" width="2.6328125" style="94" customWidth="1"/>
    <col min="21" max="21" width="16.6328125" style="94" customWidth="1"/>
    <col min="22" max="22" width="5.08984375" style="94" customWidth="1"/>
    <col min="23" max="23" width="8.7265625" style="94"/>
    <col min="24" max="24" width="8" style="94" customWidth="1"/>
    <col min="25" max="25" width="2.6328125" style="94" customWidth="1"/>
    <col min="26" max="26" width="1.6328125" style="94" customWidth="1"/>
    <col min="27" max="27" width="9" style="94" hidden="1" customWidth="1"/>
    <col min="28" max="28" width="12.08984375" style="94" hidden="1" customWidth="1"/>
    <col min="29" max="29" width="16.7265625" style="94" hidden="1" customWidth="1"/>
    <col min="30" max="30" width="10.08984375" style="94" hidden="1" customWidth="1"/>
    <col min="31" max="32" width="26.26953125" style="94" hidden="1" customWidth="1"/>
    <col min="33" max="33" width="8.7265625" style="373" hidden="1" customWidth="1"/>
    <col min="34" max="16384" width="8.7265625" style="94"/>
  </cols>
  <sheetData>
    <row r="1" spans="1:33" ht="13.5" thickBot="1" x14ac:dyDescent="0.25">
      <c r="A1" s="157"/>
      <c r="B1" s="157"/>
      <c r="C1" s="157"/>
      <c r="D1" s="157"/>
      <c r="E1" s="157"/>
      <c r="F1" s="157"/>
      <c r="G1" s="157"/>
      <c r="H1" s="157"/>
      <c r="I1" s="157"/>
      <c r="J1" s="157"/>
      <c r="K1" s="157"/>
      <c r="L1" s="157"/>
      <c r="M1" s="157"/>
      <c r="N1" s="157"/>
      <c r="O1" s="157"/>
      <c r="P1" s="157"/>
      <c r="Q1" s="157"/>
      <c r="R1" s="157"/>
      <c r="S1" s="157"/>
      <c r="T1" s="157"/>
      <c r="U1" s="157"/>
      <c r="V1" s="157"/>
      <c r="W1" s="157"/>
      <c r="X1" s="157"/>
      <c r="Y1" s="157"/>
      <c r="Z1" s="192" t="s">
        <v>463</v>
      </c>
      <c r="AA1" s="6"/>
    </row>
    <row r="2" spans="1:33" x14ac:dyDescent="0.2">
      <c r="A2" s="193"/>
      <c r="B2" s="128"/>
      <c r="C2" s="128"/>
      <c r="D2" s="387" t="s">
        <v>460</v>
      </c>
      <c r="E2" s="387"/>
      <c r="F2" s="387"/>
      <c r="G2" s="387"/>
      <c r="H2" s="387"/>
      <c r="I2" s="387"/>
      <c r="J2" s="387"/>
      <c r="K2" s="387"/>
      <c r="L2" s="387"/>
      <c r="M2" s="387"/>
      <c r="N2" s="128"/>
      <c r="O2" s="128"/>
      <c r="P2" s="128"/>
      <c r="Q2" s="128"/>
      <c r="R2" s="128"/>
      <c r="S2" s="128"/>
      <c r="T2" s="128"/>
      <c r="U2" s="128"/>
      <c r="V2" s="128"/>
      <c r="W2" s="128"/>
      <c r="X2" s="128"/>
      <c r="Y2" s="128"/>
      <c r="Z2" s="179"/>
    </row>
    <row r="3" spans="1:33" ht="13.5" customHeight="1" x14ac:dyDescent="0.2">
      <c r="A3" s="193"/>
      <c r="B3" s="128"/>
      <c r="C3" s="129"/>
      <c r="D3" s="388"/>
      <c r="E3" s="388"/>
      <c r="F3" s="388"/>
      <c r="G3" s="388"/>
      <c r="H3" s="388"/>
      <c r="I3" s="388"/>
      <c r="J3" s="388"/>
      <c r="K3" s="388"/>
      <c r="L3" s="388"/>
      <c r="M3" s="388"/>
      <c r="N3" s="130"/>
      <c r="O3" s="130"/>
      <c r="P3" s="130"/>
      <c r="Q3" s="130"/>
      <c r="R3" s="130"/>
      <c r="S3" s="129"/>
      <c r="T3" s="128"/>
      <c r="U3" s="128"/>
      <c r="V3" s="128"/>
      <c r="W3" s="128"/>
      <c r="X3" s="128"/>
      <c r="Y3" s="128"/>
      <c r="Z3" s="180"/>
      <c r="AB3" s="95" t="s">
        <v>124</v>
      </c>
      <c r="AC3" s="246" t="e">
        <f>#REF!</f>
        <v>#REF!</v>
      </c>
      <c r="AD3" s="94" t="s">
        <v>125</v>
      </c>
    </row>
    <row r="4" spans="1:33" ht="13.5" customHeight="1" x14ac:dyDescent="0.2">
      <c r="A4" s="193"/>
      <c r="B4" s="128"/>
      <c r="C4" s="129"/>
      <c r="D4" s="361"/>
      <c r="E4" s="361"/>
      <c r="F4" s="361"/>
      <c r="G4" s="361"/>
      <c r="H4" s="361"/>
      <c r="I4" s="361"/>
      <c r="J4" s="361"/>
      <c r="K4" s="361"/>
      <c r="L4" s="361"/>
      <c r="M4" s="361"/>
      <c r="N4" s="130"/>
      <c r="O4" s="130"/>
      <c r="P4" s="130"/>
      <c r="Q4" s="130"/>
      <c r="R4" s="130"/>
      <c r="S4" s="129"/>
      <c r="T4" s="131" t="s">
        <v>261</v>
      </c>
      <c r="U4" s="128"/>
      <c r="V4" s="128"/>
      <c r="W4" s="128"/>
      <c r="X4" s="128"/>
      <c r="Y4" s="128"/>
      <c r="Z4" s="180"/>
      <c r="AB4" s="95"/>
      <c r="AC4" s="246"/>
    </row>
    <row r="5" spans="1:33" ht="20.149999999999999" customHeight="1" thickBot="1" x14ac:dyDescent="0.25">
      <c r="A5" s="193"/>
      <c r="B5" s="128"/>
      <c r="C5" s="200" t="s">
        <v>244</v>
      </c>
      <c r="D5" s="158"/>
      <c r="E5" s="158"/>
      <c r="F5" s="158"/>
      <c r="G5" s="158"/>
      <c r="H5" s="158"/>
      <c r="I5" s="158"/>
      <c r="J5" s="158"/>
      <c r="K5" s="158"/>
      <c r="L5" s="158"/>
      <c r="M5" s="158"/>
      <c r="N5" s="158"/>
      <c r="O5" s="158"/>
      <c r="P5" s="158"/>
      <c r="Q5" s="158"/>
      <c r="R5" s="159"/>
      <c r="S5" s="129"/>
      <c r="T5" s="134"/>
      <c r="U5" s="181"/>
      <c r="V5" s="181"/>
      <c r="W5" s="181"/>
      <c r="X5" s="181"/>
      <c r="Y5" s="182"/>
      <c r="Z5" s="180"/>
      <c r="AB5" s="210" t="s">
        <v>182</v>
      </c>
      <c r="AC5"/>
      <c r="AD5" s="211" t="s">
        <v>20</v>
      </c>
      <c r="AE5" s="211"/>
      <c r="AF5" s="211"/>
    </row>
    <row r="6" spans="1:33" ht="19.5" customHeight="1" thickBot="1" x14ac:dyDescent="0.25">
      <c r="A6" s="193"/>
      <c r="B6" s="128"/>
      <c r="C6" s="160" t="s">
        <v>442</v>
      </c>
      <c r="D6" s="132"/>
      <c r="E6" s="403" t="s">
        <v>444</v>
      </c>
      <c r="F6" s="405"/>
      <c r="G6" s="133"/>
      <c r="H6" s="133"/>
      <c r="I6" s="133"/>
      <c r="J6" s="133"/>
      <c r="K6" s="133"/>
      <c r="L6" s="133"/>
      <c r="M6" s="133"/>
      <c r="N6" s="133"/>
      <c r="O6" s="133"/>
      <c r="P6" s="133"/>
      <c r="Q6" s="133"/>
      <c r="R6" s="161"/>
      <c r="S6" s="129"/>
      <c r="T6" s="135" t="s">
        <v>180</v>
      </c>
      <c r="U6" s="116" t="s">
        <v>16</v>
      </c>
      <c r="V6" s="117"/>
      <c r="W6" s="183"/>
      <c r="X6" s="183"/>
      <c r="Y6" s="184"/>
      <c r="Z6" s="180"/>
      <c r="AB6" s="212">
        <f>VLOOKUP(H30,AC63:AD67,2,FALSE)</f>
        <v>3</v>
      </c>
      <c r="AC6"/>
      <c r="AD6" s="212">
        <f>VLOOKUP(H14,AE63:AF93,2,FALSE)</f>
        <v>999</v>
      </c>
      <c r="AE6" s="211"/>
      <c r="AF6" s="211"/>
    </row>
    <row r="7" spans="1:33" ht="19.5" customHeight="1" thickBot="1" x14ac:dyDescent="0.25">
      <c r="A7" s="193"/>
      <c r="B7" s="128"/>
      <c r="C7" s="162" t="s">
        <v>455</v>
      </c>
      <c r="D7" s="132"/>
      <c r="E7" s="441">
        <v>43565</v>
      </c>
      <c r="F7" s="442"/>
      <c r="G7" s="133"/>
      <c r="H7" s="133"/>
      <c r="I7" s="133"/>
      <c r="J7" s="133"/>
      <c r="K7" s="133"/>
      <c r="L7" s="133"/>
      <c r="M7" s="133"/>
      <c r="N7" s="133"/>
      <c r="O7" s="133"/>
      <c r="P7" s="133"/>
      <c r="Q7" s="133"/>
      <c r="R7" s="161"/>
      <c r="S7" s="129"/>
      <c r="T7" s="135"/>
      <c r="U7" s="118" t="s">
        <v>17</v>
      </c>
      <c r="V7" s="118" t="s">
        <v>9</v>
      </c>
      <c r="W7" s="118" t="s">
        <v>18</v>
      </c>
      <c r="X7" s="118" t="s">
        <v>5</v>
      </c>
      <c r="Y7" s="185"/>
      <c r="Z7" s="180"/>
      <c r="AB7" s="236">
        <v>1</v>
      </c>
      <c r="AC7" s="237" t="s">
        <v>183</v>
      </c>
      <c r="AD7" s="249">
        <v>1</v>
      </c>
      <c r="AE7" s="213" t="s">
        <v>184</v>
      </c>
      <c r="AF7" s="214"/>
    </row>
    <row r="8" spans="1:33" ht="19.5" customHeight="1" thickBot="1" x14ac:dyDescent="0.25">
      <c r="A8" s="193"/>
      <c r="B8" s="128"/>
      <c r="C8" s="162" t="s">
        <v>443</v>
      </c>
      <c r="D8" s="132"/>
      <c r="E8" s="441">
        <v>43570</v>
      </c>
      <c r="F8" s="442"/>
      <c r="G8" s="133"/>
      <c r="H8" s="133"/>
      <c r="I8" s="133"/>
      <c r="J8" s="133"/>
      <c r="K8" s="133"/>
      <c r="L8" s="133"/>
      <c r="M8" s="133"/>
      <c r="N8" s="133"/>
      <c r="O8" s="133"/>
      <c r="P8" s="133"/>
      <c r="Q8" s="133"/>
      <c r="R8" s="161"/>
      <c r="S8" s="129"/>
      <c r="T8" s="135"/>
      <c r="U8" s="119" t="s">
        <v>2</v>
      </c>
      <c r="V8" s="118" t="s">
        <v>130</v>
      </c>
      <c r="W8" s="356">
        <f>VLOOKUP($AB$6,'パラメーター 一覧表'!$A$7:$G$12,3)</f>
        <v>3.0000000000000001E-5</v>
      </c>
      <c r="X8" s="120" t="s">
        <v>6</v>
      </c>
      <c r="Y8" s="184"/>
      <c r="Z8" s="180"/>
      <c r="AB8" s="238">
        <v>2</v>
      </c>
      <c r="AC8" s="231" t="s">
        <v>185</v>
      </c>
      <c r="AD8" s="250">
        <v>2</v>
      </c>
      <c r="AE8" s="216" t="s">
        <v>186</v>
      </c>
      <c r="AF8" s="214"/>
    </row>
    <row r="9" spans="1:33" ht="19.5" customHeight="1" thickBot="1" x14ac:dyDescent="0.25">
      <c r="A9" s="193"/>
      <c r="B9" s="128"/>
      <c r="C9" s="162" t="s">
        <v>240</v>
      </c>
      <c r="D9" s="132"/>
      <c r="E9" s="403" t="s">
        <v>452</v>
      </c>
      <c r="F9" s="404"/>
      <c r="G9" s="404"/>
      <c r="H9" s="404"/>
      <c r="I9" s="404"/>
      <c r="J9" s="404"/>
      <c r="K9" s="404"/>
      <c r="L9" s="404"/>
      <c r="M9" s="404"/>
      <c r="N9" s="404"/>
      <c r="O9" s="404"/>
      <c r="P9" s="404"/>
      <c r="Q9" s="405"/>
      <c r="R9" s="386"/>
      <c r="S9" s="129"/>
      <c r="T9" s="135"/>
      <c r="U9" s="119" t="s">
        <v>3</v>
      </c>
      <c r="V9" s="118" t="s">
        <v>132</v>
      </c>
      <c r="W9" s="357">
        <f>VLOOKUP($AB$6,'パラメーター 一覧表'!$A$7:$G$12,4)</f>
        <v>0.3</v>
      </c>
      <c r="X9" s="120" t="s">
        <v>497</v>
      </c>
      <c r="Y9" s="184"/>
      <c r="Z9" s="180"/>
      <c r="AB9" s="239">
        <v>3</v>
      </c>
      <c r="AC9" s="231" t="s">
        <v>187</v>
      </c>
      <c r="AD9" s="250">
        <v>3</v>
      </c>
      <c r="AE9" s="216" t="s">
        <v>188</v>
      </c>
      <c r="AF9" s="214"/>
    </row>
    <row r="10" spans="1:33" ht="19.5" customHeight="1" thickBot="1" x14ac:dyDescent="0.25">
      <c r="A10" s="193"/>
      <c r="B10" s="128"/>
      <c r="C10" s="367" t="s">
        <v>446</v>
      </c>
      <c r="D10" s="132"/>
      <c r="E10" s="403" t="s">
        <v>453</v>
      </c>
      <c r="F10" s="404"/>
      <c r="G10" s="404"/>
      <c r="H10" s="404"/>
      <c r="I10" s="404"/>
      <c r="J10" s="404"/>
      <c r="K10" s="404"/>
      <c r="L10" s="404"/>
      <c r="M10" s="404"/>
      <c r="N10" s="404"/>
      <c r="O10" s="404"/>
      <c r="P10" s="404"/>
      <c r="Q10" s="405"/>
      <c r="R10" s="164"/>
      <c r="S10" s="129"/>
      <c r="T10" s="135"/>
      <c r="U10" s="119" t="s">
        <v>126</v>
      </c>
      <c r="V10" s="118" t="s">
        <v>133</v>
      </c>
      <c r="W10" s="357">
        <f>VLOOKUP($AB$6,'パラメーター 一覧表'!$A$7:$G$12,5)</f>
        <v>0.4</v>
      </c>
      <c r="X10" s="120" t="s">
        <v>496</v>
      </c>
      <c r="Y10" s="184"/>
      <c r="Z10" s="180"/>
      <c r="AB10" s="240">
        <v>4</v>
      </c>
      <c r="AC10" s="64" t="s">
        <v>248</v>
      </c>
      <c r="AD10" s="304">
        <v>999</v>
      </c>
      <c r="AE10" s="305" t="s">
        <v>336</v>
      </c>
      <c r="AF10" s="219"/>
    </row>
    <row r="11" spans="1:33" ht="19.5" customHeight="1" thickBot="1" x14ac:dyDescent="0.25">
      <c r="A11" s="193"/>
      <c r="B11" s="128"/>
      <c r="C11" s="174"/>
      <c r="D11" s="175"/>
      <c r="E11" s="175"/>
      <c r="F11" s="175"/>
      <c r="G11" s="175"/>
      <c r="H11" s="175"/>
      <c r="I11" s="175"/>
      <c r="J11" s="176"/>
      <c r="K11" s="176"/>
      <c r="L11" s="176"/>
      <c r="M11" s="176"/>
      <c r="N11" s="176"/>
      <c r="O11" s="177"/>
      <c r="P11" s="177"/>
      <c r="Q11" s="175"/>
      <c r="R11" s="178"/>
      <c r="S11" s="129"/>
      <c r="T11" s="135"/>
      <c r="U11" s="119" t="s">
        <v>4</v>
      </c>
      <c r="V11" s="118" t="s">
        <v>134</v>
      </c>
      <c r="W11" s="357">
        <f>VLOOKUP($AB$6,'パラメーター 一覧表'!$A$7:$G$12,6)</f>
        <v>2.7</v>
      </c>
      <c r="X11" s="120" t="s">
        <v>495</v>
      </c>
      <c r="Y11" s="184"/>
      <c r="Z11" s="180"/>
      <c r="AB11" s="241">
        <v>5</v>
      </c>
      <c r="AC11" s="303" t="s">
        <v>249</v>
      </c>
      <c r="AD11" s="217">
        <v>101</v>
      </c>
      <c r="AE11" s="218" t="s">
        <v>189</v>
      </c>
      <c r="AF11" s="219"/>
    </row>
    <row r="12" spans="1:33" ht="19.5" customHeight="1" x14ac:dyDescent="0.2">
      <c r="A12" s="193"/>
      <c r="B12" s="128"/>
      <c r="C12" s="208"/>
      <c r="D12" s="208"/>
      <c r="E12" s="208"/>
      <c r="F12" s="208"/>
      <c r="G12" s="208"/>
      <c r="H12" s="208"/>
      <c r="I12" s="208"/>
      <c r="J12" s="209"/>
      <c r="K12" s="209"/>
      <c r="L12" s="209"/>
      <c r="M12" s="209"/>
      <c r="N12" s="209"/>
      <c r="O12" s="209"/>
      <c r="P12" s="209"/>
      <c r="Q12" s="208"/>
      <c r="R12" s="208"/>
      <c r="S12" s="129"/>
      <c r="T12" s="135"/>
      <c r="U12" s="119" t="s">
        <v>13</v>
      </c>
      <c r="V12" s="118" t="s">
        <v>135</v>
      </c>
      <c r="W12" s="357">
        <f>VLOOKUP($AB$6,'パラメーター 一覧表'!$A$7:$G$12,7)</f>
        <v>1.62</v>
      </c>
      <c r="X12" s="120" t="s">
        <v>495</v>
      </c>
      <c r="Y12" s="184"/>
      <c r="Z12" s="180"/>
      <c r="AB12" s="220"/>
      <c r="AC12" s="66"/>
      <c r="AD12" s="217">
        <v>102</v>
      </c>
      <c r="AE12" s="218" t="s">
        <v>220</v>
      </c>
      <c r="AF12" s="219"/>
    </row>
    <row r="13" spans="1:33" ht="19.5" customHeight="1" thickBot="1" x14ac:dyDescent="0.25">
      <c r="A13" s="193"/>
      <c r="B13" s="128"/>
      <c r="C13" s="200" t="s">
        <v>122</v>
      </c>
      <c r="D13" s="201"/>
      <c r="E13" s="201"/>
      <c r="F13" s="201"/>
      <c r="G13" s="201"/>
      <c r="H13" s="203" t="s">
        <v>241</v>
      </c>
      <c r="I13" s="203"/>
      <c r="J13" s="204"/>
      <c r="K13" s="204"/>
      <c r="L13" s="204"/>
      <c r="M13" s="204"/>
      <c r="N13" s="204"/>
      <c r="O13" s="205"/>
      <c r="P13" s="205"/>
      <c r="Q13" s="206"/>
      <c r="R13" s="207"/>
      <c r="S13" s="140"/>
      <c r="T13" s="135"/>
      <c r="U13" s="119" t="s">
        <v>38</v>
      </c>
      <c r="V13" s="383" t="s">
        <v>136</v>
      </c>
      <c r="W13" s="357">
        <f>VLOOKUP($AB$6,'パラメーター 一覧表'!$A$7:$H$12,8)</f>
        <v>1E-3</v>
      </c>
      <c r="X13" s="119" t="s">
        <v>37</v>
      </c>
      <c r="Y13" s="184"/>
      <c r="Z13" s="180"/>
      <c r="AB13"/>
      <c r="AC13"/>
      <c r="AD13" s="217">
        <v>103</v>
      </c>
      <c r="AE13" s="218" t="s">
        <v>190</v>
      </c>
      <c r="AF13" s="219"/>
    </row>
    <row r="14" spans="1:33" ht="19.5" customHeight="1" thickBot="1" x14ac:dyDescent="0.25">
      <c r="A14" s="193"/>
      <c r="B14" s="128"/>
      <c r="C14" s="166" t="s">
        <v>155</v>
      </c>
      <c r="D14" s="98" t="s">
        <v>20</v>
      </c>
      <c r="E14" s="99"/>
      <c r="F14" s="99"/>
      <c r="G14" s="100"/>
      <c r="H14" s="456" t="s">
        <v>336</v>
      </c>
      <c r="I14" s="457"/>
      <c r="J14" s="457"/>
      <c r="K14" s="457"/>
      <c r="L14" s="458"/>
      <c r="M14" s="138"/>
      <c r="N14" s="138"/>
      <c r="O14" s="140"/>
      <c r="P14" s="140"/>
      <c r="Q14" s="141"/>
      <c r="R14" s="167"/>
      <c r="S14" s="140"/>
      <c r="T14" s="135"/>
      <c r="U14" s="183"/>
      <c r="V14" s="183"/>
      <c r="W14" s="183"/>
      <c r="X14" s="183"/>
      <c r="Y14" s="184"/>
      <c r="Z14" s="180"/>
      <c r="AB14" s="66"/>
      <c r="AC14" s="66"/>
      <c r="AD14" s="217">
        <v>104</v>
      </c>
      <c r="AE14" s="218" t="s">
        <v>207</v>
      </c>
      <c r="AF14" s="219"/>
      <c r="AG14" s="373" t="s">
        <v>245</v>
      </c>
    </row>
    <row r="15" spans="1:33" ht="19.5" customHeight="1" x14ac:dyDescent="0.2">
      <c r="A15" s="193"/>
      <c r="B15" s="128"/>
      <c r="C15" s="166"/>
      <c r="D15" s="199"/>
      <c r="E15" s="199"/>
      <c r="F15" s="359"/>
      <c r="G15" s="199"/>
      <c r="H15" s="140"/>
      <c r="I15" s="140"/>
      <c r="J15" s="137"/>
      <c r="K15" s="137"/>
      <c r="L15" s="137"/>
      <c r="M15" s="137"/>
      <c r="N15" s="137"/>
      <c r="O15" s="129"/>
      <c r="P15" s="129"/>
      <c r="Q15" s="142"/>
      <c r="R15" s="168"/>
      <c r="S15" s="129"/>
      <c r="T15" s="135" t="s">
        <v>181</v>
      </c>
      <c r="U15" s="122" t="s">
        <v>162</v>
      </c>
      <c r="V15" s="123"/>
      <c r="W15" s="183"/>
      <c r="X15" s="183"/>
      <c r="Y15" s="184"/>
      <c r="Z15" s="180"/>
      <c r="AB15" s="66"/>
      <c r="AC15" s="66"/>
      <c r="AD15" s="217">
        <v>105</v>
      </c>
      <c r="AE15" s="218" t="s">
        <v>221</v>
      </c>
      <c r="AF15" s="219"/>
    </row>
    <row r="16" spans="1:33" ht="19.5" customHeight="1" x14ac:dyDescent="0.2">
      <c r="A16" s="193"/>
      <c r="B16" s="128"/>
      <c r="C16" s="166"/>
      <c r="D16" s="444" t="s">
        <v>331</v>
      </c>
      <c r="E16" s="445"/>
      <c r="F16" s="445"/>
      <c r="G16" s="446"/>
      <c r="H16" s="140"/>
      <c r="I16" s="444" t="s">
        <v>332</v>
      </c>
      <c r="J16" s="445"/>
      <c r="K16" s="445"/>
      <c r="L16" s="446"/>
      <c r="M16" s="295"/>
      <c r="N16" s="444" t="s">
        <v>333</v>
      </c>
      <c r="O16" s="445"/>
      <c r="P16" s="445"/>
      <c r="Q16" s="446"/>
      <c r="R16" s="168"/>
      <c r="S16" s="129"/>
      <c r="T16" s="135"/>
      <c r="U16" s="124" t="s">
        <v>17</v>
      </c>
      <c r="V16" s="124" t="s">
        <v>9</v>
      </c>
      <c r="W16" s="124" t="s">
        <v>18</v>
      </c>
      <c r="X16" s="124" t="s">
        <v>5</v>
      </c>
      <c r="Y16" s="184"/>
      <c r="Z16" s="180"/>
      <c r="AB16" s="66"/>
      <c r="AC16" s="66"/>
      <c r="AD16" s="217">
        <v>106</v>
      </c>
      <c r="AE16" s="218" t="s">
        <v>222</v>
      </c>
      <c r="AF16" s="219"/>
    </row>
    <row r="17" spans="1:33" ht="19.5" customHeight="1" x14ac:dyDescent="0.2">
      <c r="A17" s="193"/>
      <c r="B17" s="128"/>
      <c r="C17" s="166"/>
      <c r="D17" s="439" t="s">
        <v>232</v>
      </c>
      <c r="E17" s="443"/>
      <c r="F17" s="360"/>
      <c r="G17" s="370"/>
      <c r="I17" s="450" t="s">
        <v>464</v>
      </c>
      <c r="J17" s="451"/>
      <c r="K17" s="452"/>
      <c r="L17" s="371"/>
      <c r="N17" s="449" t="s">
        <v>235</v>
      </c>
      <c r="O17" s="462"/>
      <c r="P17" s="364"/>
      <c r="Q17" s="372"/>
      <c r="S17" s="362"/>
      <c r="U17" s="125" t="s">
        <v>150</v>
      </c>
      <c r="V17" s="125" t="s">
        <v>151</v>
      </c>
      <c r="W17" s="358">
        <f>+'計算シート（複数物質）'!G48</f>
        <v>15.768000000000002</v>
      </c>
      <c r="X17" s="126" t="s">
        <v>154</v>
      </c>
      <c r="Y17" s="184"/>
      <c r="Z17" s="180"/>
      <c r="AB17" s="66"/>
      <c r="AC17" s="66"/>
      <c r="AD17" s="217">
        <v>107</v>
      </c>
      <c r="AE17" s="218" t="s">
        <v>223</v>
      </c>
      <c r="AF17" s="219"/>
      <c r="AG17" s="374" t="b">
        <v>1</v>
      </c>
    </row>
    <row r="18" spans="1:33" ht="19.5" customHeight="1" x14ac:dyDescent="0.2">
      <c r="A18" s="193"/>
      <c r="B18" s="128"/>
      <c r="C18" s="166"/>
      <c r="D18" s="439" t="s">
        <v>324</v>
      </c>
      <c r="E18" s="443"/>
      <c r="F18" s="360"/>
      <c r="G18" s="370"/>
      <c r="I18" s="450" t="s">
        <v>467</v>
      </c>
      <c r="J18" s="451"/>
      <c r="K18" s="452"/>
      <c r="L18" s="371"/>
      <c r="N18" s="449" t="s">
        <v>237</v>
      </c>
      <c r="O18" s="462"/>
      <c r="P18" s="364"/>
      <c r="Q18" s="372"/>
      <c r="S18" s="362"/>
      <c r="T18" s="156"/>
      <c r="U18" s="189"/>
      <c r="V18" s="190"/>
      <c r="W18" s="191"/>
      <c r="X18" s="191"/>
      <c r="Y18" s="187"/>
      <c r="Z18" s="180"/>
      <c r="AB18" s="66"/>
      <c r="AC18" s="66"/>
      <c r="AD18" s="217">
        <v>108</v>
      </c>
      <c r="AE18" s="218" t="s">
        <v>224</v>
      </c>
      <c r="AF18" s="219"/>
      <c r="AG18" s="374" t="b">
        <v>1</v>
      </c>
    </row>
    <row r="19" spans="1:33" ht="19.5" customHeight="1" x14ac:dyDescent="0.2">
      <c r="A19" s="193"/>
      <c r="B19" s="128"/>
      <c r="C19" s="166"/>
      <c r="D19" s="439" t="s">
        <v>325</v>
      </c>
      <c r="E19" s="443"/>
      <c r="F19" s="360"/>
      <c r="G19" s="370"/>
      <c r="I19" s="450" t="s">
        <v>469</v>
      </c>
      <c r="J19" s="451"/>
      <c r="K19" s="452"/>
      <c r="L19" s="371"/>
      <c r="N19" s="449" t="s">
        <v>236</v>
      </c>
      <c r="O19" s="462"/>
      <c r="P19" s="364"/>
      <c r="Q19" s="372"/>
      <c r="R19" s="369"/>
      <c r="S19" s="129"/>
      <c r="Z19" s="180"/>
      <c r="AB19" s="66"/>
      <c r="AC19" s="66"/>
      <c r="AD19" s="217">
        <v>109</v>
      </c>
      <c r="AE19" s="218" t="s">
        <v>225</v>
      </c>
      <c r="AF19" s="219"/>
      <c r="AG19" s="374" t="b">
        <v>1</v>
      </c>
    </row>
    <row r="20" spans="1:33" ht="19.5" customHeight="1" x14ac:dyDescent="0.2">
      <c r="A20" s="193"/>
      <c r="B20" s="128"/>
      <c r="C20" s="166"/>
      <c r="D20" s="439" t="s">
        <v>233</v>
      </c>
      <c r="E20" s="443"/>
      <c r="F20" s="360"/>
      <c r="G20" s="370"/>
      <c r="I20" s="450" t="s">
        <v>472</v>
      </c>
      <c r="J20" s="451"/>
      <c r="K20" s="452"/>
      <c r="L20" s="371"/>
      <c r="N20" s="448" t="s">
        <v>447</v>
      </c>
      <c r="O20" s="462"/>
      <c r="P20" s="364"/>
      <c r="Q20" s="372"/>
      <c r="R20" s="369"/>
      <c r="S20" s="129"/>
      <c r="Z20" s="180"/>
      <c r="AB20" s="66"/>
      <c r="AC20" s="66"/>
      <c r="AD20" s="217">
        <v>110</v>
      </c>
      <c r="AE20" s="218" t="s">
        <v>226</v>
      </c>
      <c r="AF20" s="219"/>
      <c r="AG20" s="374" t="b">
        <v>1</v>
      </c>
    </row>
    <row r="21" spans="1:33" ht="19.5" customHeight="1" x14ac:dyDescent="0.2">
      <c r="A21" s="193"/>
      <c r="B21" s="128"/>
      <c r="C21" s="166"/>
      <c r="D21" s="439" t="s">
        <v>439</v>
      </c>
      <c r="E21" s="443"/>
      <c r="F21" s="360"/>
      <c r="G21" s="370"/>
      <c r="I21" s="450" t="s">
        <v>473</v>
      </c>
      <c r="J21" s="451"/>
      <c r="K21" s="452"/>
      <c r="L21" s="371"/>
      <c r="N21" s="448" t="s">
        <v>490</v>
      </c>
      <c r="O21" s="462"/>
      <c r="P21" s="364"/>
      <c r="Q21" s="372"/>
      <c r="R21" s="369"/>
      <c r="S21" s="129"/>
      <c r="Z21" s="180"/>
      <c r="AB21" s="66"/>
      <c r="AC21" s="66"/>
      <c r="AD21" s="217">
        <v>111</v>
      </c>
      <c r="AE21" s="218" t="s">
        <v>227</v>
      </c>
      <c r="AF21" s="219"/>
      <c r="AG21" s="374" t="b">
        <v>1</v>
      </c>
    </row>
    <row r="22" spans="1:33" ht="19.5" customHeight="1" x14ac:dyDescent="0.2">
      <c r="A22" s="193"/>
      <c r="B22" s="128"/>
      <c r="C22" s="166"/>
      <c r="D22" s="439" t="s">
        <v>330</v>
      </c>
      <c r="E22" s="443"/>
      <c r="F22" s="360"/>
      <c r="G22" s="370"/>
      <c r="I22" s="450" t="s">
        <v>476</v>
      </c>
      <c r="J22" s="451"/>
      <c r="K22" s="452"/>
      <c r="L22" s="371"/>
      <c r="N22" s="295"/>
      <c r="O22" s="295"/>
      <c r="P22" s="295"/>
      <c r="Q22" s="295"/>
      <c r="R22" s="168"/>
      <c r="S22" s="129"/>
      <c r="Z22" s="180"/>
      <c r="AB22" s="66"/>
      <c r="AC22" s="66"/>
      <c r="AD22" s="217">
        <v>112</v>
      </c>
      <c r="AE22" s="218" t="s">
        <v>228</v>
      </c>
      <c r="AF22" s="219"/>
      <c r="AG22" s="374" t="b">
        <v>1</v>
      </c>
    </row>
    <row r="23" spans="1:33" ht="19.5" customHeight="1" x14ac:dyDescent="0.2">
      <c r="A23" s="193"/>
      <c r="B23" s="128"/>
      <c r="C23" s="166"/>
      <c r="D23" s="439" t="s">
        <v>323</v>
      </c>
      <c r="E23" s="443"/>
      <c r="F23" s="360"/>
      <c r="G23" s="370"/>
      <c r="I23" s="450" t="s">
        <v>479</v>
      </c>
      <c r="J23" s="451"/>
      <c r="K23" s="452"/>
      <c r="L23" s="371"/>
      <c r="R23" s="168"/>
      <c r="S23" s="129"/>
      <c r="Z23" s="180"/>
      <c r="AB23" s="66"/>
      <c r="AC23" s="66"/>
      <c r="AD23" s="217">
        <v>113</v>
      </c>
      <c r="AE23" s="218" t="s">
        <v>229</v>
      </c>
      <c r="AF23" s="219"/>
      <c r="AG23" s="374" t="b">
        <v>1</v>
      </c>
    </row>
    <row r="24" spans="1:33" ht="19.5" customHeight="1" x14ac:dyDescent="0.2">
      <c r="A24" s="193"/>
      <c r="B24" s="128"/>
      <c r="C24" s="166"/>
      <c r="D24" s="439" t="s">
        <v>329</v>
      </c>
      <c r="E24" s="443"/>
      <c r="F24" s="360"/>
      <c r="G24" s="370"/>
      <c r="I24" s="450" t="s">
        <v>483</v>
      </c>
      <c r="J24" s="451"/>
      <c r="K24" s="452"/>
      <c r="L24" s="371"/>
      <c r="N24" s="295"/>
      <c r="O24" s="295"/>
      <c r="P24" s="295"/>
      <c r="Q24" s="295"/>
      <c r="R24" s="168"/>
      <c r="S24" s="129"/>
      <c r="Z24" s="180"/>
      <c r="AB24" s="66"/>
      <c r="AC24" s="66"/>
      <c r="AD24" s="217">
        <v>201</v>
      </c>
      <c r="AE24" s="218" t="s">
        <v>475</v>
      </c>
      <c r="AF24" s="219"/>
      <c r="AG24" s="374" t="b">
        <v>1</v>
      </c>
    </row>
    <row r="25" spans="1:33" ht="19.5" customHeight="1" x14ac:dyDescent="0.2">
      <c r="A25" s="193"/>
      <c r="B25" s="128"/>
      <c r="C25" s="166"/>
      <c r="D25" s="439" t="s">
        <v>326</v>
      </c>
      <c r="E25" s="443"/>
      <c r="F25" s="360"/>
      <c r="G25" s="370"/>
      <c r="I25" s="450" t="s">
        <v>486</v>
      </c>
      <c r="J25" s="451"/>
      <c r="K25" s="452"/>
      <c r="L25" s="371"/>
      <c r="N25" s="295"/>
      <c r="O25" s="295"/>
      <c r="P25" s="295"/>
      <c r="Q25" s="295"/>
      <c r="R25" s="168"/>
      <c r="S25" s="129"/>
      <c r="Z25" s="180"/>
      <c r="AB25" s="66"/>
      <c r="AC25" s="66"/>
      <c r="AD25" s="221">
        <v>202</v>
      </c>
      <c r="AE25" s="222" t="s">
        <v>464</v>
      </c>
      <c r="AF25" s="219"/>
      <c r="AG25" s="374" t="b">
        <v>1</v>
      </c>
    </row>
    <row r="26" spans="1:33" ht="19.5" customHeight="1" x14ac:dyDescent="0.2">
      <c r="A26" s="193"/>
      <c r="B26" s="128"/>
      <c r="C26" s="166"/>
      <c r="D26" s="439" t="s">
        <v>327</v>
      </c>
      <c r="E26" s="443"/>
      <c r="F26" s="360"/>
      <c r="G26" s="370"/>
      <c r="M26" s="295"/>
      <c r="N26" s="295"/>
      <c r="O26" s="295"/>
      <c r="P26" s="295"/>
      <c r="Q26" s="295"/>
      <c r="R26" s="168"/>
      <c r="S26" s="129"/>
      <c r="Z26" s="180"/>
      <c r="AB26" s="66"/>
      <c r="AC26" s="66"/>
      <c r="AD26" s="221">
        <v>203</v>
      </c>
      <c r="AE26" s="222" t="s">
        <v>471</v>
      </c>
      <c r="AF26" s="219"/>
      <c r="AG26" s="374" t="b">
        <v>1</v>
      </c>
    </row>
    <row r="27" spans="1:33" ht="19.5" customHeight="1" x14ac:dyDescent="0.2">
      <c r="A27" s="193"/>
      <c r="B27" s="128"/>
      <c r="C27" s="166"/>
      <c r="D27" s="439" t="s">
        <v>328</v>
      </c>
      <c r="E27" s="443"/>
      <c r="F27" s="360"/>
      <c r="G27" s="370"/>
      <c r="M27" s="295"/>
      <c r="N27" s="295"/>
      <c r="O27" s="295"/>
      <c r="P27" s="295"/>
      <c r="Q27" s="295"/>
      <c r="R27" s="168"/>
      <c r="S27" s="129"/>
      <c r="Z27" s="180"/>
      <c r="AB27" s="66"/>
      <c r="AC27" s="66"/>
      <c r="AD27" s="217">
        <v>204</v>
      </c>
      <c r="AE27" s="218" t="s">
        <v>480</v>
      </c>
      <c r="AF27" s="219"/>
      <c r="AG27" s="374" t="b">
        <v>1</v>
      </c>
    </row>
    <row r="28" spans="1:33" ht="19.5" customHeight="1" x14ac:dyDescent="0.2">
      <c r="A28" s="193"/>
      <c r="B28" s="128"/>
      <c r="C28" s="166"/>
      <c r="D28" s="439" t="s">
        <v>234</v>
      </c>
      <c r="E28" s="443"/>
      <c r="F28" s="360"/>
      <c r="G28" s="370"/>
      <c r="M28" s="295"/>
      <c r="N28" s="295"/>
      <c r="O28" s="295"/>
      <c r="P28" s="295"/>
      <c r="Q28" s="295"/>
      <c r="R28" s="168"/>
      <c r="S28" s="129"/>
      <c r="Z28" s="180"/>
      <c r="AB28" s="66"/>
      <c r="AC28" s="66"/>
      <c r="AD28" s="217">
        <v>205</v>
      </c>
      <c r="AE28" s="218" t="s">
        <v>466</v>
      </c>
      <c r="AF28" s="219"/>
      <c r="AG28" s="374" t="b">
        <v>1</v>
      </c>
    </row>
    <row r="29" spans="1:33" ht="19.5" customHeight="1" thickBot="1" x14ac:dyDescent="0.25">
      <c r="A29" s="193"/>
      <c r="B29" s="128"/>
      <c r="C29" s="166"/>
      <c r="I29" s="140"/>
      <c r="J29" s="137"/>
      <c r="K29" s="137"/>
      <c r="L29" s="298"/>
      <c r="M29" s="295"/>
      <c r="N29" s="295"/>
      <c r="O29" s="295"/>
      <c r="P29" s="295"/>
      <c r="Q29" s="295"/>
      <c r="R29" s="168"/>
      <c r="S29" s="129"/>
      <c r="Z29" s="180"/>
      <c r="AB29" s="66"/>
      <c r="AC29" s="66"/>
      <c r="AD29" s="217">
        <v>206</v>
      </c>
      <c r="AE29" s="218" t="s">
        <v>482</v>
      </c>
      <c r="AF29" s="219"/>
      <c r="AG29" s="375" t="b">
        <v>1</v>
      </c>
    </row>
    <row r="30" spans="1:33" ht="19.5" customHeight="1" thickBot="1" x14ac:dyDescent="0.25">
      <c r="A30" s="193"/>
      <c r="B30" s="128"/>
      <c r="C30" s="166" t="s">
        <v>156</v>
      </c>
      <c r="D30" s="101" t="s">
        <v>15</v>
      </c>
      <c r="E30" s="102"/>
      <c r="F30" s="102"/>
      <c r="G30" s="103"/>
      <c r="H30" s="408" t="s">
        <v>187</v>
      </c>
      <c r="I30" s="459"/>
      <c r="J30" s="459"/>
      <c r="K30" s="459"/>
      <c r="L30" s="409"/>
      <c r="M30" s="129"/>
      <c r="N30" s="129"/>
      <c r="O30" s="129"/>
      <c r="P30" s="129"/>
      <c r="Q30" s="129"/>
      <c r="R30" s="165"/>
      <c r="S30" s="129"/>
      <c r="Z30" s="180"/>
      <c r="AB30" s="66"/>
      <c r="AC30" s="66"/>
      <c r="AD30" s="217">
        <v>207</v>
      </c>
      <c r="AE30" s="218" t="s">
        <v>485</v>
      </c>
      <c r="AF30" s="219"/>
      <c r="AG30" s="375" t="b">
        <v>1</v>
      </c>
    </row>
    <row r="31" spans="1:33" ht="19.5" customHeight="1" x14ac:dyDescent="0.2">
      <c r="A31" s="193"/>
      <c r="B31" s="128"/>
      <c r="C31" s="166"/>
      <c r="D31" s="199"/>
      <c r="E31" s="199"/>
      <c r="F31" s="359"/>
      <c r="G31" s="199"/>
      <c r="H31" s="140"/>
      <c r="I31" s="140"/>
      <c r="J31" s="140"/>
      <c r="K31" s="140"/>
      <c r="L31" s="140"/>
      <c r="M31" s="140"/>
      <c r="N31" s="140"/>
      <c r="O31" s="140"/>
      <c r="P31" s="140"/>
      <c r="Q31" s="140"/>
      <c r="R31" s="169"/>
      <c r="S31" s="129"/>
      <c r="Z31" s="180"/>
      <c r="AB31" s="66"/>
      <c r="AC31" s="66"/>
      <c r="AD31" s="217">
        <v>208</v>
      </c>
      <c r="AE31" s="218" t="s">
        <v>473</v>
      </c>
      <c r="AF31" s="219"/>
      <c r="AG31" s="375" t="b">
        <v>1</v>
      </c>
    </row>
    <row r="32" spans="1:33" ht="19.5" customHeight="1" thickBot="1" x14ac:dyDescent="0.25">
      <c r="A32" s="193"/>
      <c r="B32" s="128"/>
      <c r="C32" s="389" t="s">
        <v>157</v>
      </c>
      <c r="D32" s="390" t="s">
        <v>123</v>
      </c>
      <c r="E32" s="391"/>
      <c r="F32" s="391"/>
      <c r="G32" s="391"/>
      <c r="H32" s="460" t="s">
        <v>18</v>
      </c>
      <c r="I32" s="461"/>
      <c r="J32" s="461"/>
      <c r="K32" s="453" t="s">
        <v>5</v>
      </c>
      <c r="L32" s="454"/>
      <c r="M32" s="128"/>
      <c r="N32" s="128"/>
      <c r="O32" s="140"/>
      <c r="P32" s="140"/>
      <c r="Q32" s="140"/>
      <c r="R32" s="169"/>
      <c r="S32" s="140"/>
      <c r="Z32" s="180"/>
      <c r="AB32" s="66"/>
      <c r="AC32" s="66"/>
      <c r="AD32" s="217">
        <v>209</v>
      </c>
      <c r="AE32" s="218" t="s">
        <v>469</v>
      </c>
      <c r="AF32" s="219"/>
      <c r="AG32" s="375" t="b">
        <v>1</v>
      </c>
    </row>
    <row r="33" spans="1:34" ht="19.5" customHeight="1" thickBot="1" x14ac:dyDescent="0.25">
      <c r="A33" s="193"/>
      <c r="B33" s="128"/>
      <c r="C33" s="389"/>
      <c r="D33" s="393"/>
      <c r="E33" s="394"/>
      <c r="F33" s="394"/>
      <c r="G33" s="394"/>
      <c r="H33" s="463">
        <f>1/200</f>
        <v>5.0000000000000001E-3</v>
      </c>
      <c r="I33" s="464"/>
      <c r="J33" s="465"/>
      <c r="K33" s="455" t="s">
        <v>131</v>
      </c>
      <c r="L33" s="454"/>
      <c r="M33" s="140"/>
      <c r="N33" s="140"/>
      <c r="O33" s="140"/>
      <c r="P33" s="140"/>
      <c r="Q33" s="140"/>
      <c r="R33" s="169"/>
      <c r="S33" s="140"/>
      <c r="Z33" s="180"/>
      <c r="AB33"/>
      <c r="AC33"/>
      <c r="AD33" s="217">
        <v>301</v>
      </c>
      <c r="AE33" s="218" t="s">
        <v>200</v>
      </c>
      <c r="AF33" s="219"/>
      <c r="AG33" s="375" t="b">
        <v>1</v>
      </c>
    </row>
    <row r="34" spans="1:34" ht="19.5" customHeight="1" x14ac:dyDescent="0.2">
      <c r="A34" s="193"/>
      <c r="B34" s="128"/>
      <c r="C34" s="170"/>
      <c r="D34" s="171"/>
      <c r="E34" s="171"/>
      <c r="F34" s="171"/>
      <c r="G34" s="171"/>
      <c r="H34" s="172"/>
      <c r="I34" s="172"/>
      <c r="J34" s="172"/>
      <c r="K34" s="172"/>
      <c r="L34" s="172"/>
      <c r="M34" s="172"/>
      <c r="N34" s="172"/>
      <c r="O34" s="172"/>
      <c r="P34" s="172"/>
      <c r="Q34" s="172"/>
      <c r="R34" s="173"/>
      <c r="S34" s="140"/>
      <c r="Z34" s="180"/>
      <c r="AB34"/>
      <c r="AC34"/>
      <c r="AD34" s="217">
        <v>302</v>
      </c>
      <c r="AE34" s="218" t="s">
        <v>201</v>
      </c>
      <c r="AF34" s="219"/>
      <c r="AG34" s="375" t="b">
        <v>1</v>
      </c>
    </row>
    <row r="35" spans="1:34" ht="12.75" customHeight="1" x14ac:dyDescent="0.2">
      <c r="A35" s="193"/>
      <c r="B35" s="128"/>
      <c r="S35" s="140"/>
      <c r="Z35" s="180"/>
      <c r="AB35"/>
      <c r="AC35"/>
      <c r="AD35" s="217">
        <v>303</v>
      </c>
      <c r="AE35" s="218" t="s">
        <v>202</v>
      </c>
      <c r="AF35" s="219"/>
      <c r="AG35" s="375" t="b">
        <v>1</v>
      </c>
    </row>
    <row r="36" spans="1:34" ht="12.75" customHeight="1" thickBot="1" x14ac:dyDescent="0.25">
      <c r="A36" s="193"/>
      <c r="B36" s="128"/>
      <c r="C36" s="145"/>
      <c r="D36" s="145"/>
      <c r="E36" s="145"/>
      <c r="F36" s="145"/>
      <c r="G36" s="145"/>
      <c r="H36" s="145"/>
      <c r="I36" s="145"/>
      <c r="J36" s="146"/>
      <c r="K36" s="146"/>
      <c r="L36" s="146"/>
      <c r="M36" s="146"/>
      <c r="N36" s="146"/>
      <c r="O36" s="146"/>
      <c r="P36" s="146"/>
      <c r="Q36" s="140"/>
      <c r="R36" s="140"/>
      <c r="S36" s="140"/>
      <c r="Z36" s="180"/>
      <c r="AB36"/>
      <c r="AC36"/>
      <c r="AD36" s="217">
        <v>304</v>
      </c>
      <c r="AE36" s="218" t="s">
        <v>203</v>
      </c>
      <c r="AF36" s="219"/>
      <c r="AG36" s="375" t="b">
        <v>1</v>
      </c>
    </row>
    <row r="37" spans="1:34" ht="19.5" customHeight="1" thickBot="1" x14ac:dyDescent="0.25">
      <c r="A37" s="193"/>
      <c r="B37" s="128"/>
      <c r="C37" s="147" t="s">
        <v>121</v>
      </c>
      <c r="D37" s="148"/>
      <c r="E37" s="148"/>
      <c r="F37" s="148"/>
      <c r="G37" s="148"/>
      <c r="H37" s="149"/>
      <c r="Q37" s="149"/>
      <c r="R37" s="150"/>
      <c r="S37" s="140"/>
      <c r="Z37" s="180"/>
      <c r="AB37"/>
      <c r="AC37"/>
      <c r="AD37" s="224">
        <v>305</v>
      </c>
      <c r="AE37" s="225" t="s">
        <v>492</v>
      </c>
      <c r="AF37" s="219"/>
      <c r="AG37" s="375" t="b">
        <v>1</v>
      </c>
    </row>
    <row r="38" spans="1:34" ht="19.5" customHeight="1" x14ac:dyDescent="0.2">
      <c r="A38" s="193"/>
      <c r="B38" s="128"/>
      <c r="C38" s="363"/>
      <c r="D38" s="359"/>
      <c r="E38" s="359"/>
      <c r="F38" s="359"/>
      <c r="G38" s="359"/>
      <c r="H38" s="140"/>
      <c r="Q38" s="140"/>
      <c r="R38" s="152"/>
      <c r="S38" s="140"/>
      <c r="Z38" s="180"/>
      <c r="AB38"/>
      <c r="AC38"/>
      <c r="AD38" s="219"/>
      <c r="AE38" s="219"/>
      <c r="AF38" s="219"/>
      <c r="AG38" s="375" t="b">
        <v>1</v>
      </c>
      <c r="AH38" s="368"/>
    </row>
    <row r="39" spans="1:34" ht="19.5" customHeight="1" x14ac:dyDescent="0.2">
      <c r="A39" s="193"/>
      <c r="B39" s="128"/>
      <c r="C39" s="363"/>
      <c r="D39" s="444" t="s">
        <v>331</v>
      </c>
      <c r="E39" s="445"/>
      <c r="F39" s="445"/>
      <c r="G39" s="446"/>
      <c r="H39" s="140"/>
      <c r="I39" s="444" t="s">
        <v>332</v>
      </c>
      <c r="J39" s="445"/>
      <c r="K39" s="445"/>
      <c r="L39" s="446"/>
      <c r="M39" s="295"/>
      <c r="N39" s="444" t="s">
        <v>333</v>
      </c>
      <c r="O39" s="445"/>
      <c r="P39" s="445"/>
      <c r="Q39" s="446"/>
      <c r="R39" s="152"/>
      <c r="S39" s="140"/>
      <c r="Z39" s="180"/>
      <c r="AB39"/>
      <c r="AC39"/>
      <c r="AD39" s="219"/>
      <c r="AE39" s="219"/>
      <c r="AF39" s="219"/>
      <c r="AG39" s="375" t="b">
        <v>1</v>
      </c>
      <c r="AH39" s="368"/>
    </row>
    <row r="40" spans="1:34" ht="19.5" customHeight="1" x14ac:dyDescent="0.2">
      <c r="A40" s="193"/>
      <c r="B40" s="128"/>
      <c r="C40" s="363"/>
      <c r="D40" s="439" t="s">
        <v>232</v>
      </c>
      <c r="E40" s="440"/>
      <c r="F40" s="366">
        <f>IF($AD$6=999,IF($AG17=TRUE,入力シート_クロロエチレン!$G$25,"－"),"－")</f>
        <v>1800</v>
      </c>
      <c r="G40" s="365" t="str">
        <f t="shared" ref="G40:G50" si="0">IF(F40="－","","m")</f>
        <v>m</v>
      </c>
      <c r="H40" s="296" t="b">
        <v>0</v>
      </c>
      <c r="I40" s="447" t="s">
        <v>464</v>
      </c>
      <c r="J40" s="447"/>
      <c r="K40" s="366">
        <f>IF($AD$6=999,IF($AG30=TRUE,入力シート_カドミウム!$G$25,"－"),"－")</f>
        <v>80</v>
      </c>
      <c r="L40" s="365" t="str">
        <f t="shared" ref="L40:L48" si="1">IF(K40="－","","m")</f>
        <v>m</v>
      </c>
      <c r="M40" s="297" t="b">
        <v>1</v>
      </c>
      <c r="N40" s="449" t="s">
        <v>235</v>
      </c>
      <c r="O40" s="449"/>
      <c r="P40" s="366">
        <f>IF($AD$6=999,IF($AG38=TRUE,入力シート_シマジン!$G$25,"－"),"－")</f>
        <v>150</v>
      </c>
      <c r="Q40" s="365" t="str">
        <f>IF(P40="－","","m")</f>
        <v>m</v>
      </c>
      <c r="R40" s="152"/>
      <c r="S40" s="140"/>
      <c r="Z40" s="180"/>
      <c r="AB40"/>
      <c r="AC40"/>
      <c r="AD40" s="219"/>
      <c r="AE40" s="219"/>
      <c r="AF40" s="219"/>
      <c r="AG40" s="375" t="b">
        <v>1</v>
      </c>
      <c r="AH40" s="368"/>
    </row>
    <row r="41" spans="1:34" ht="19.5" customHeight="1" x14ac:dyDescent="0.2">
      <c r="A41" s="193"/>
      <c r="B41" s="128"/>
      <c r="C41" s="363"/>
      <c r="D41" s="439" t="s">
        <v>324</v>
      </c>
      <c r="E41" s="440"/>
      <c r="F41" s="366">
        <f>IF($AD$6=999,IF($AG19=TRUE,入力シート_四塩化炭素!$G$25,"－"),"－")</f>
        <v>1200</v>
      </c>
      <c r="G41" s="365" t="str">
        <f t="shared" si="0"/>
        <v>m</v>
      </c>
      <c r="H41" s="296" t="b">
        <v>0</v>
      </c>
      <c r="I41" s="447" t="s">
        <v>467</v>
      </c>
      <c r="J41" s="447"/>
      <c r="K41" s="366">
        <f>IF($AD$6=999,IF($AG33=TRUE,入力シート_六価クロム!$G$25,"－"),"－")</f>
        <v>500</v>
      </c>
      <c r="L41" s="365" t="str">
        <f t="shared" si="1"/>
        <v>m</v>
      </c>
      <c r="M41" s="297" t="b">
        <v>1</v>
      </c>
      <c r="N41" s="449" t="s">
        <v>237</v>
      </c>
      <c r="O41" s="449"/>
      <c r="P41" s="366">
        <f>IF($AD$6=999,IF($AG40=TRUE,入力シート_チオベンカルブ!$G$25,"－"),"－")</f>
        <v>50</v>
      </c>
      <c r="Q41" s="365" t="str">
        <f>IF(P41="－","","m")</f>
        <v>m</v>
      </c>
      <c r="R41" s="152"/>
      <c r="S41" s="140"/>
      <c r="Z41" s="180"/>
      <c r="AB41"/>
      <c r="AC41"/>
      <c r="AD41" s="219"/>
      <c r="AE41" s="219"/>
      <c r="AF41" s="219"/>
      <c r="AG41" s="375" t="b">
        <v>1</v>
      </c>
      <c r="AH41" s="368"/>
    </row>
    <row r="42" spans="1:34" ht="19.5" customHeight="1" x14ac:dyDescent="0.2">
      <c r="A42" s="193"/>
      <c r="B42" s="128"/>
      <c r="C42" s="363"/>
      <c r="D42" s="439" t="s">
        <v>325</v>
      </c>
      <c r="E42" s="440"/>
      <c r="F42" s="366">
        <f>IF($AD$6=999,IF($AG20=TRUE,入力シート_1・2・ジクロロエタン!$G$25,"－"),"－")</f>
        <v>700</v>
      </c>
      <c r="G42" s="365" t="str">
        <f t="shared" si="0"/>
        <v>m</v>
      </c>
      <c r="H42" s="296" t="b">
        <v>1</v>
      </c>
      <c r="I42" s="447" t="s">
        <v>469</v>
      </c>
      <c r="J42" s="447"/>
      <c r="K42" s="366">
        <f>IF($AD$6=999,IF($AG37=TRUE,入力シート_シアン!$G$25,"－"),"－")</f>
        <v>90</v>
      </c>
      <c r="L42" s="365" t="str">
        <f t="shared" si="1"/>
        <v>m</v>
      </c>
      <c r="M42" s="297" t="b">
        <v>1</v>
      </c>
      <c r="N42" s="449" t="s">
        <v>236</v>
      </c>
      <c r="O42" s="449"/>
      <c r="P42" s="366">
        <f>IF($AD$6=999,IF($AG39=TRUE,入力シート_チウラム!$G$25,"－"),"－")</f>
        <v>50</v>
      </c>
      <c r="Q42" s="365" t="str">
        <f>IF(P42="－","","m")</f>
        <v>m</v>
      </c>
      <c r="R42" s="152"/>
      <c r="S42" s="140"/>
      <c r="Z42" s="180"/>
      <c r="AB42"/>
      <c r="AC42"/>
      <c r="AD42" s="219"/>
      <c r="AE42" s="219"/>
      <c r="AF42" s="219"/>
      <c r="AG42" s="375" t="b">
        <v>1</v>
      </c>
      <c r="AH42" s="368"/>
    </row>
    <row r="43" spans="1:34" ht="19.5" customHeight="1" x14ac:dyDescent="0.2">
      <c r="A43" s="193"/>
      <c r="B43" s="128"/>
      <c r="C43" s="363"/>
      <c r="D43" s="439" t="s">
        <v>233</v>
      </c>
      <c r="E43" s="440"/>
      <c r="F43" s="366">
        <f>IF($AD$6=999,IF($AG21=TRUE,入力シート_1・1・ジクロロエチレン!$G$25,"－"),"－")</f>
        <v>900</v>
      </c>
      <c r="G43" s="365" t="str">
        <f t="shared" si="0"/>
        <v>m</v>
      </c>
      <c r="H43" s="296" t="b">
        <v>1</v>
      </c>
      <c r="I43" s="447" t="s">
        <v>472</v>
      </c>
      <c r="J43" s="447"/>
      <c r="K43" s="366">
        <f>IF($AD$6=999,IF($AG31=TRUE,入力シート_水銀!$G$25,"－"),"－")</f>
        <v>150</v>
      </c>
      <c r="L43" s="365" t="str">
        <f t="shared" si="1"/>
        <v>m</v>
      </c>
      <c r="M43" s="297" t="b">
        <v>1</v>
      </c>
      <c r="N43" s="448" t="s">
        <v>448</v>
      </c>
      <c r="O43" s="449"/>
      <c r="P43" s="366">
        <f>IF($AD$6=999,IF($AG41=TRUE,入力シート_PCB!$G$25,"－"),"－")</f>
        <v>20</v>
      </c>
      <c r="Q43" s="365" t="str">
        <f t="shared" ref="Q43:Q44" si="2">IF(P43="－","","m")</f>
        <v>m</v>
      </c>
      <c r="R43" s="152"/>
      <c r="S43" s="140"/>
      <c r="Z43" s="180"/>
      <c r="AB43"/>
      <c r="AC43"/>
      <c r="AD43" s="219"/>
      <c r="AE43" s="219"/>
      <c r="AF43" s="219"/>
    </row>
    <row r="44" spans="1:34" ht="19.5" customHeight="1" x14ac:dyDescent="0.2">
      <c r="A44" s="193"/>
      <c r="B44" s="128"/>
      <c r="C44" s="363"/>
      <c r="D44" s="439" t="s">
        <v>434</v>
      </c>
      <c r="E44" s="440"/>
      <c r="F44" s="366">
        <f>IF($AD$6=999,IF($AG22=TRUE,入力シート_1・2・ジクロロエチレン!$G$25,"－"),"－")</f>
        <v>1100</v>
      </c>
      <c r="G44" s="365" t="str">
        <f t="shared" si="0"/>
        <v>m</v>
      </c>
      <c r="H44" s="296" t="b">
        <v>1</v>
      </c>
      <c r="I44" s="447" t="s">
        <v>473</v>
      </c>
      <c r="J44" s="447"/>
      <c r="K44" s="366">
        <f>IF($AD$6=999,IF($AG36=TRUE,入力シート_セレン!$G$25,"－"),"－")</f>
        <v>150</v>
      </c>
      <c r="L44" s="365" t="str">
        <f t="shared" si="1"/>
        <v>m</v>
      </c>
      <c r="M44" s="297" t="b">
        <v>1</v>
      </c>
      <c r="N44" s="448" t="s">
        <v>490</v>
      </c>
      <c r="O44" s="449"/>
      <c r="P44" s="366">
        <f>IF($AD$6=999,IF($AG42=TRUE,入力シート_有機リン!$G$25,"－"),"－")</f>
        <v>30</v>
      </c>
      <c r="Q44" s="365" t="str">
        <f t="shared" si="2"/>
        <v>m</v>
      </c>
      <c r="R44" s="152"/>
      <c r="S44" s="140"/>
      <c r="Z44" s="180"/>
      <c r="AB44"/>
      <c r="AC44"/>
      <c r="AD44" s="219"/>
      <c r="AE44" s="219"/>
      <c r="AF44" s="219"/>
    </row>
    <row r="45" spans="1:34" ht="19.5" customHeight="1" x14ac:dyDescent="0.2">
      <c r="A45" s="193"/>
      <c r="B45" s="128"/>
      <c r="C45" s="363"/>
      <c r="D45" s="439" t="s">
        <v>330</v>
      </c>
      <c r="E45" s="440"/>
      <c r="F45" s="366">
        <f>IF($AD$6=999,IF($AG27=TRUE,入力シート_1・3・ジクロロプロペン!$G$25,"－"),"－")</f>
        <v>80</v>
      </c>
      <c r="G45" s="365" t="str">
        <f t="shared" si="0"/>
        <v>m</v>
      </c>
      <c r="H45" s="296" t="b">
        <v>1</v>
      </c>
      <c r="I45" s="447" t="s">
        <v>475</v>
      </c>
      <c r="J45" s="447"/>
      <c r="K45" s="366">
        <f>IF($AD$6=999,IF($AG29=TRUE,入力シート_鉛!$G$25,"－"),"－")</f>
        <v>90</v>
      </c>
      <c r="L45" s="365" t="str">
        <f t="shared" si="1"/>
        <v>m</v>
      </c>
      <c r="M45" s="297" t="b">
        <v>1</v>
      </c>
      <c r="N45" s="295"/>
      <c r="O45" s="295"/>
      <c r="P45" s="295"/>
      <c r="Q45" s="295"/>
      <c r="R45" s="152"/>
      <c r="S45" s="140"/>
      <c r="Z45" s="180"/>
      <c r="AB45"/>
      <c r="AC45"/>
      <c r="AD45" s="219"/>
      <c r="AE45" s="219"/>
      <c r="AF45" s="219"/>
    </row>
    <row r="46" spans="1:34" ht="19.5" customHeight="1" x14ac:dyDescent="0.2">
      <c r="A46" s="193"/>
      <c r="B46" s="128"/>
      <c r="C46" s="363"/>
      <c r="D46" s="439" t="s">
        <v>323</v>
      </c>
      <c r="E46" s="440"/>
      <c r="F46" s="366">
        <f>IF($AD$6=999,IF($AG18=TRUE,入力シート_ジクロロメタン!$G$25,"－"),"－")</f>
        <v>900</v>
      </c>
      <c r="G46" s="365" t="str">
        <f t="shared" si="0"/>
        <v>m</v>
      </c>
      <c r="H46" s="296" t="b">
        <v>0</v>
      </c>
      <c r="I46" s="447" t="s">
        <v>480</v>
      </c>
      <c r="J46" s="447"/>
      <c r="K46" s="366">
        <f>IF($AD$6=999,IF($AG32=TRUE,入力シート_砒素!$G$25,"－"),"－")</f>
        <v>200</v>
      </c>
      <c r="L46" s="365" t="str">
        <f t="shared" si="1"/>
        <v>m</v>
      </c>
      <c r="M46" s="297" t="b">
        <v>1</v>
      </c>
      <c r="N46" s="295"/>
      <c r="O46" s="295"/>
      <c r="P46" s="295"/>
      <c r="Q46" s="295"/>
      <c r="R46" s="152"/>
      <c r="S46" s="140"/>
      <c r="Z46" s="180"/>
      <c r="AB46"/>
      <c r="AC46"/>
      <c r="AD46" s="219"/>
      <c r="AE46" s="219"/>
      <c r="AF46" s="219"/>
    </row>
    <row r="47" spans="1:34" ht="19.5" customHeight="1" x14ac:dyDescent="0.2">
      <c r="A47" s="193"/>
      <c r="B47" s="128"/>
      <c r="C47" s="363"/>
      <c r="D47" s="439" t="s">
        <v>329</v>
      </c>
      <c r="E47" s="440"/>
      <c r="F47" s="366">
        <f>IF($AD$6=999,IF($AG26=TRUE,入力シート_テトラクロロエチレン!$G$25,"－"),"－")</f>
        <v>1300</v>
      </c>
      <c r="G47" s="365" t="str">
        <f t="shared" si="0"/>
        <v>m</v>
      </c>
      <c r="H47" s="296" t="b">
        <v>1</v>
      </c>
      <c r="I47" s="447" t="s">
        <v>483</v>
      </c>
      <c r="J47" s="447"/>
      <c r="K47" s="366">
        <f>IF($AD$6=999,IF($AG34=TRUE,入力シート_ふっ素!$G$25,"－"),"－")</f>
        <v>300</v>
      </c>
      <c r="L47" s="365" t="str">
        <f t="shared" si="1"/>
        <v>m</v>
      </c>
      <c r="M47" s="297" t="b">
        <v>1</v>
      </c>
      <c r="N47" s="295"/>
      <c r="O47" s="295"/>
      <c r="P47" s="295"/>
      <c r="Q47" s="295"/>
      <c r="R47" s="152"/>
      <c r="S47" s="140"/>
      <c r="Z47" s="180"/>
      <c r="AB47"/>
      <c r="AC47"/>
      <c r="AD47" s="219"/>
      <c r="AE47" s="219"/>
      <c r="AF47" s="219"/>
    </row>
    <row r="48" spans="1:34" ht="19.5" customHeight="1" x14ac:dyDescent="0.2">
      <c r="A48" s="193"/>
      <c r="B48" s="128"/>
      <c r="C48" s="363"/>
      <c r="D48" s="439" t="s">
        <v>326</v>
      </c>
      <c r="E48" s="440"/>
      <c r="F48" s="366">
        <f>IF($AD$6=999,IF($AG23=TRUE,入力シート_1・1・1・トリクロロエタン!$G$25,"－"),"－")</f>
        <v>200</v>
      </c>
      <c r="G48" s="365" t="str">
        <f t="shared" si="0"/>
        <v>m</v>
      </c>
      <c r="H48" s="296" t="b">
        <v>1</v>
      </c>
      <c r="I48" s="447" t="s">
        <v>485</v>
      </c>
      <c r="J48" s="447"/>
      <c r="K48" s="366">
        <f>IF($AD$6=999,IF($AG35=TRUE,入力シート_ほう素!$G$25,"－"),"－")</f>
        <v>700</v>
      </c>
      <c r="L48" s="365" t="str">
        <f t="shared" si="1"/>
        <v>m</v>
      </c>
      <c r="M48" s="297" t="b">
        <v>1</v>
      </c>
      <c r="N48" s="295"/>
      <c r="O48" s="295"/>
      <c r="P48" s="295"/>
      <c r="Q48" s="295"/>
      <c r="R48" s="152"/>
      <c r="S48" s="140"/>
      <c r="Z48" s="180"/>
      <c r="AB48"/>
      <c r="AC48"/>
      <c r="AD48" s="219"/>
      <c r="AE48" s="219"/>
      <c r="AF48" s="219"/>
    </row>
    <row r="49" spans="1:32" ht="19.5" customHeight="1" x14ac:dyDescent="0.2">
      <c r="A49" s="193"/>
      <c r="B49" s="128"/>
      <c r="C49" s="363"/>
      <c r="D49" s="439" t="s">
        <v>327</v>
      </c>
      <c r="E49" s="440"/>
      <c r="F49" s="366">
        <f>IF($AD$6=999,IF($AG24=TRUE,入力シート_1・1・2・トリクロロエタン!$G$25,"－"),"－")</f>
        <v>700</v>
      </c>
      <c r="G49" s="365" t="str">
        <f t="shared" si="0"/>
        <v>m</v>
      </c>
      <c r="H49" s="296" t="b">
        <v>1</v>
      </c>
      <c r="I49" s="140"/>
      <c r="J49" s="137"/>
      <c r="K49" s="137"/>
      <c r="L49" s="298"/>
      <c r="M49" s="295"/>
      <c r="N49" s="295"/>
      <c r="O49" s="295"/>
      <c r="P49" s="295"/>
      <c r="Q49" s="295"/>
      <c r="R49" s="152"/>
      <c r="S49" s="140"/>
      <c r="Z49" s="180"/>
      <c r="AB49"/>
      <c r="AC49"/>
      <c r="AD49" s="219"/>
      <c r="AE49" s="219"/>
      <c r="AF49" s="219"/>
    </row>
    <row r="50" spans="1:32" ht="19.5" customHeight="1" x14ac:dyDescent="0.2">
      <c r="A50" s="193"/>
      <c r="B50" s="128"/>
      <c r="C50" s="363"/>
      <c r="D50" s="439" t="s">
        <v>328</v>
      </c>
      <c r="E50" s="440"/>
      <c r="F50" s="366">
        <f>IF($AD$6=999,IF($AG25=TRUE,入力シート_トリクロロエチレン!$G$25,"－"),"－")</f>
        <v>1200</v>
      </c>
      <c r="G50" s="365" t="str">
        <f t="shared" si="0"/>
        <v>m</v>
      </c>
      <c r="H50" s="296" t="b">
        <v>1</v>
      </c>
      <c r="R50" s="152"/>
      <c r="S50" s="140"/>
      <c r="Z50" s="180"/>
      <c r="AB50"/>
      <c r="AC50"/>
      <c r="AD50" s="219"/>
      <c r="AE50" s="219"/>
      <c r="AF50" s="219"/>
    </row>
    <row r="51" spans="1:32" ht="19.5" customHeight="1" x14ac:dyDescent="0.2">
      <c r="A51" s="193"/>
      <c r="B51" s="128"/>
      <c r="C51" s="363"/>
      <c r="D51" s="439" t="s">
        <v>234</v>
      </c>
      <c r="E51" s="440"/>
      <c r="F51" s="366">
        <f>IF($AD$6=999,IF($AG28=TRUE,入力シート_ベンゼン!$G$25,"－"),"－")</f>
        <v>600</v>
      </c>
      <c r="G51" s="365" t="str">
        <f t="shared" ref="G51" si="3">IF(F51="－","","m")</f>
        <v>m</v>
      </c>
      <c r="H51" s="296" t="b">
        <v>1</v>
      </c>
      <c r="I51" s="140"/>
      <c r="J51" s="137"/>
      <c r="K51" s="137"/>
      <c r="R51" s="152"/>
      <c r="S51" s="140"/>
      <c r="Z51" s="180"/>
      <c r="AB51"/>
      <c r="AC51"/>
      <c r="AD51" s="219"/>
      <c r="AE51" s="219"/>
      <c r="AF51" s="219"/>
    </row>
    <row r="52" spans="1:32" ht="19.5" customHeight="1" thickBot="1" x14ac:dyDescent="0.25">
      <c r="A52" s="193"/>
      <c r="B52" s="128"/>
      <c r="C52" s="154"/>
      <c r="D52" s="145"/>
      <c r="E52" s="145"/>
      <c r="F52" s="145"/>
      <c r="G52" s="145"/>
      <c r="H52" s="145"/>
      <c r="I52" s="145"/>
      <c r="J52" s="145"/>
      <c r="K52" s="145"/>
      <c r="L52" s="145"/>
      <c r="M52" s="145"/>
      <c r="N52" s="145"/>
      <c r="O52" s="145"/>
      <c r="P52" s="145"/>
      <c r="Q52" s="145"/>
      <c r="R52" s="155"/>
      <c r="S52" s="140"/>
      <c r="Z52" s="180"/>
      <c r="AB52"/>
      <c r="AC52"/>
      <c r="AF52" s="219"/>
    </row>
    <row r="53" spans="1:32" ht="19.5" customHeight="1" x14ac:dyDescent="0.2">
      <c r="A53" s="193"/>
      <c r="B53" s="128"/>
      <c r="C53" s="128"/>
      <c r="D53" s="128"/>
      <c r="E53" s="128"/>
      <c r="F53" s="128"/>
      <c r="G53" s="128"/>
      <c r="H53" s="128"/>
      <c r="I53" s="128"/>
      <c r="J53" s="128"/>
      <c r="K53" s="128"/>
      <c r="L53" s="128"/>
      <c r="M53" s="128"/>
      <c r="N53" s="128"/>
      <c r="O53" s="128"/>
      <c r="P53" s="128"/>
      <c r="Q53" s="140"/>
      <c r="R53" s="140"/>
      <c r="S53" s="140"/>
      <c r="Z53" s="180"/>
      <c r="AB53"/>
      <c r="AC53"/>
      <c r="AF53" s="219"/>
    </row>
    <row r="54" spans="1:32" ht="19.5" customHeight="1" thickBot="1" x14ac:dyDescent="0.25">
      <c r="A54" s="194"/>
      <c r="B54" s="157"/>
      <c r="C54" s="157"/>
      <c r="D54" s="157"/>
      <c r="E54" s="157"/>
      <c r="F54" s="157"/>
      <c r="G54" s="157"/>
      <c r="H54" s="157"/>
      <c r="I54" s="157"/>
      <c r="J54" s="139"/>
      <c r="K54" s="139"/>
      <c r="L54" s="139"/>
      <c r="M54" s="139"/>
      <c r="N54" s="139"/>
      <c r="O54" s="139"/>
      <c r="P54" s="139"/>
      <c r="Q54" s="139"/>
      <c r="R54" s="139"/>
      <c r="S54" s="139"/>
      <c r="T54" s="157"/>
      <c r="U54" s="157"/>
      <c r="V54" s="157"/>
      <c r="W54" s="157"/>
      <c r="X54" s="157"/>
      <c r="Y54" s="157"/>
      <c r="Z54" s="188"/>
      <c r="AB54"/>
      <c r="AC54"/>
      <c r="AF54" s="219"/>
    </row>
    <row r="55" spans="1:32" ht="19.5" customHeight="1" x14ac:dyDescent="0.2">
      <c r="AB55"/>
      <c r="AC55"/>
      <c r="AF55" s="219"/>
    </row>
    <row r="56" spans="1:32" ht="7.5" customHeight="1" x14ac:dyDescent="0.2">
      <c r="AB56"/>
      <c r="AC56"/>
      <c r="AF56" s="219"/>
    </row>
    <row r="57" spans="1:32" ht="19.5" customHeight="1" x14ac:dyDescent="0.2">
      <c r="AB57"/>
      <c r="AC57"/>
      <c r="AF57" s="219"/>
    </row>
    <row r="58" spans="1:32" ht="19.5" hidden="1" customHeight="1" x14ac:dyDescent="0.2">
      <c r="C58" s="105" t="s">
        <v>250</v>
      </c>
      <c r="D58" s="105" t="s">
        <v>251</v>
      </c>
      <c r="E58" s="105" t="s">
        <v>252</v>
      </c>
      <c r="F58" s="105"/>
      <c r="AB58"/>
      <c r="AC58"/>
      <c r="AF58" s="219"/>
    </row>
    <row r="59" spans="1:32" ht="19.5" hidden="1" customHeight="1" x14ac:dyDescent="0.2">
      <c r="C59" s="262" t="e">
        <f>LOG(+'計算シート（複数物質）'!J53)</f>
        <v>#REF!</v>
      </c>
      <c r="D59" s="262" t="e">
        <f>LOG(+'計算シート（複数物質）'!J54/2)</f>
        <v>#REF!</v>
      </c>
      <c r="E59" s="262" t="e">
        <f>+LOG('計算シート（複数物質）'!J55)</f>
        <v>#REF!</v>
      </c>
      <c r="F59" s="262"/>
      <c r="AB59"/>
      <c r="AC59"/>
      <c r="AF59" s="219"/>
    </row>
    <row r="60" spans="1:32" ht="19.5" customHeight="1" x14ac:dyDescent="0.2">
      <c r="AB60"/>
      <c r="AC60"/>
      <c r="AF60" s="219"/>
    </row>
    <row r="61" spans="1:32" ht="19.5" customHeight="1" x14ac:dyDescent="0.2">
      <c r="AE61" s="211"/>
      <c r="AF61" s="211"/>
    </row>
    <row r="62" spans="1:32" ht="19.5" customHeight="1" thickBot="1" x14ac:dyDescent="0.25">
      <c r="AB62"/>
      <c r="AC62"/>
      <c r="AD62" s="211"/>
      <c r="AE62" s="211"/>
      <c r="AF62" s="211"/>
    </row>
    <row r="63" spans="1:32" ht="19.5" customHeight="1" x14ac:dyDescent="0.2">
      <c r="AB63"/>
      <c r="AC63" s="226" t="s">
        <v>185</v>
      </c>
      <c r="AD63" s="227">
        <v>2</v>
      </c>
      <c r="AE63" s="228" t="s">
        <v>230</v>
      </c>
      <c r="AF63" s="229">
        <v>108</v>
      </c>
    </row>
    <row r="64" spans="1:32" ht="19.5" customHeight="1" x14ac:dyDescent="0.2">
      <c r="AB64"/>
      <c r="AC64" s="230" t="s">
        <v>243</v>
      </c>
      <c r="AD64" s="231">
        <v>4</v>
      </c>
      <c r="AE64" s="217" t="s">
        <v>205</v>
      </c>
      <c r="AF64" s="218">
        <v>109</v>
      </c>
    </row>
    <row r="65" spans="3:32" ht="19.5" customHeight="1" x14ac:dyDescent="0.2">
      <c r="AB65"/>
      <c r="AC65" s="230" t="s">
        <v>187</v>
      </c>
      <c r="AD65" s="231">
        <v>3</v>
      </c>
      <c r="AE65" s="217" t="s">
        <v>206</v>
      </c>
      <c r="AF65" s="218">
        <v>105</v>
      </c>
    </row>
    <row r="66" spans="3:32" ht="16.5" x14ac:dyDescent="0.2">
      <c r="AB66"/>
      <c r="AC66" s="230" t="s">
        <v>183</v>
      </c>
      <c r="AD66" s="231">
        <v>1</v>
      </c>
      <c r="AE66" s="217" t="s">
        <v>207</v>
      </c>
      <c r="AF66" s="218">
        <v>104</v>
      </c>
    </row>
    <row r="67" spans="3:32" ht="17" thickBot="1" x14ac:dyDescent="0.25">
      <c r="AB67"/>
      <c r="AC67" s="232" t="s">
        <v>246</v>
      </c>
      <c r="AD67" s="233">
        <v>5</v>
      </c>
      <c r="AE67" s="217" t="s">
        <v>208</v>
      </c>
      <c r="AF67" s="218">
        <v>112</v>
      </c>
    </row>
    <row r="68" spans="3:32" ht="16.5" x14ac:dyDescent="0.2">
      <c r="AB68"/>
      <c r="AC68"/>
      <c r="AD68" s="211"/>
      <c r="AE68" s="217" t="s">
        <v>209</v>
      </c>
      <c r="AF68" s="218">
        <v>304</v>
      </c>
    </row>
    <row r="69" spans="3:32" ht="16.5" x14ac:dyDescent="0.2">
      <c r="AB69"/>
      <c r="AC69"/>
      <c r="AD69" s="211"/>
      <c r="AE69" s="234" t="s">
        <v>464</v>
      </c>
      <c r="AF69" s="235">
        <v>202</v>
      </c>
    </row>
    <row r="70" spans="3:32" ht="16.5" x14ac:dyDescent="0.2">
      <c r="AB70"/>
      <c r="AC70"/>
      <c r="AD70" s="211"/>
      <c r="AE70" s="217" t="s">
        <v>210</v>
      </c>
      <c r="AF70" s="218">
        <v>101</v>
      </c>
    </row>
    <row r="71" spans="3:32" ht="16.5" x14ac:dyDescent="0.2">
      <c r="AB71"/>
      <c r="AC71"/>
      <c r="AD71" s="211"/>
      <c r="AE71" s="217" t="s">
        <v>469</v>
      </c>
      <c r="AF71" s="218">
        <v>209</v>
      </c>
    </row>
    <row r="72" spans="3:32" ht="16.5" x14ac:dyDescent="0.2">
      <c r="AB72"/>
      <c r="AC72"/>
      <c r="AD72" s="211"/>
      <c r="AE72" s="217" t="s">
        <v>190</v>
      </c>
      <c r="AF72" s="218">
        <v>103</v>
      </c>
    </row>
    <row r="73" spans="3:32" ht="16.5" x14ac:dyDescent="0.2">
      <c r="AB73"/>
      <c r="AC73"/>
      <c r="AD73" s="211"/>
      <c r="AE73" s="217" t="s">
        <v>211</v>
      </c>
      <c r="AF73" s="218">
        <v>102</v>
      </c>
    </row>
    <row r="74" spans="3:32" ht="16.5" x14ac:dyDescent="0.2">
      <c r="AB74"/>
      <c r="AC74"/>
      <c r="AD74" s="211"/>
      <c r="AE74" s="217" t="s">
        <v>212</v>
      </c>
      <c r="AF74" s="218">
        <v>106</v>
      </c>
    </row>
    <row r="75" spans="3:32" ht="16.5" x14ac:dyDescent="0.2">
      <c r="C75"/>
      <c r="D75"/>
      <c r="E75"/>
      <c r="F75"/>
      <c r="G75"/>
      <c r="H75"/>
      <c r="AB75"/>
      <c r="AC75"/>
      <c r="AD75" s="211"/>
      <c r="AE75" s="217" t="s">
        <v>213</v>
      </c>
      <c r="AF75" s="218">
        <v>301</v>
      </c>
    </row>
    <row r="76" spans="3:32" ht="16.5" x14ac:dyDescent="0.2">
      <c r="C76"/>
      <c r="D76"/>
      <c r="E76"/>
      <c r="F76"/>
      <c r="G76"/>
      <c r="H76"/>
      <c r="AB76"/>
      <c r="AC76"/>
      <c r="AD76" s="211"/>
      <c r="AE76" s="234" t="s">
        <v>472</v>
      </c>
      <c r="AF76" s="235">
        <v>203</v>
      </c>
    </row>
    <row r="77" spans="3:32" ht="16.5" x14ac:dyDescent="0.2">
      <c r="AB77"/>
      <c r="AC77"/>
      <c r="AD77" s="211"/>
      <c r="AE77" s="217" t="s">
        <v>473</v>
      </c>
      <c r="AF77" s="218">
        <v>208</v>
      </c>
    </row>
    <row r="78" spans="3:32" ht="16.5" x14ac:dyDescent="0.2">
      <c r="AB78"/>
      <c r="AC78"/>
      <c r="AD78" s="211"/>
      <c r="AE78" s="215" t="s">
        <v>184</v>
      </c>
      <c r="AF78" s="216">
        <v>1</v>
      </c>
    </row>
    <row r="79" spans="3:32" ht="16.5" x14ac:dyDescent="0.2">
      <c r="AB79"/>
      <c r="AC79"/>
      <c r="AD79" s="211"/>
      <c r="AE79" s="215" t="s">
        <v>186</v>
      </c>
      <c r="AF79" s="216">
        <v>2</v>
      </c>
    </row>
    <row r="80" spans="3:32" ht="16.5" x14ac:dyDescent="0.2">
      <c r="AB80"/>
      <c r="AC80"/>
      <c r="AD80" s="211"/>
      <c r="AE80" s="215" t="s">
        <v>188</v>
      </c>
      <c r="AF80" s="216">
        <v>3</v>
      </c>
    </row>
    <row r="81" spans="28:32" ht="16.5" x14ac:dyDescent="0.2">
      <c r="AB81"/>
      <c r="AC81"/>
      <c r="AD81" s="211"/>
      <c r="AE81" s="217" t="s">
        <v>214</v>
      </c>
      <c r="AF81" s="218">
        <v>302</v>
      </c>
    </row>
    <row r="82" spans="28:32" ht="16.5" x14ac:dyDescent="0.2">
      <c r="AB82"/>
      <c r="AC82"/>
      <c r="AD82" s="211"/>
      <c r="AE82" s="217" t="s">
        <v>215</v>
      </c>
      <c r="AF82" s="218">
        <v>303</v>
      </c>
    </row>
    <row r="83" spans="28:32" ht="16.5" x14ac:dyDescent="0.2">
      <c r="AB83"/>
      <c r="AC83"/>
      <c r="AD83" s="211"/>
      <c r="AE83" s="217" t="s">
        <v>216</v>
      </c>
      <c r="AF83" s="218">
        <v>111</v>
      </c>
    </row>
    <row r="84" spans="28:32" ht="16.5" x14ac:dyDescent="0.2">
      <c r="AB84"/>
      <c r="AC84"/>
      <c r="AD84" s="211"/>
      <c r="AE84" s="217" t="s">
        <v>217</v>
      </c>
      <c r="AF84" s="218">
        <v>107</v>
      </c>
    </row>
    <row r="85" spans="28:32" ht="16.5" x14ac:dyDescent="0.2">
      <c r="AB85"/>
      <c r="AC85"/>
      <c r="AD85" s="211"/>
      <c r="AE85" s="217" t="s">
        <v>218</v>
      </c>
      <c r="AF85" s="218">
        <v>110</v>
      </c>
    </row>
    <row r="86" spans="28:32" ht="16.5" x14ac:dyDescent="0.2">
      <c r="AB86"/>
      <c r="AC86"/>
      <c r="AD86" s="211"/>
      <c r="AE86" s="217" t="s">
        <v>475</v>
      </c>
      <c r="AF86" s="218">
        <v>201</v>
      </c>
    </row>
    <row r="87" spans="28:32" ht="16.5" x14ac:dyDescent="0.2">
      <c r="AB87"/>
      <c r="AC87"/>
      <c r="AD87" s="211"/>
      <c r="AE87" s="217" t="s">
        <v>480</v>
      </c>
      <c r="AF87" s="218">
        <v>204</v>
      </c>
    </row>
    <row r="88" spans="28:32" ht="16.5" x14ac:dyDescent="0.2">
      <c r="AB88"/>
      <c r="AC88"/>
      <c r="AD88" s="211"/>
      <c r="AE88" s="217" t="s">
        <v>482</v>
      </c>
      <c r="AF88" s="218">
        <v>206</v>
      </c>
    </row>
    <row r="89" spans="28:32" ht="16.5" x14ac:dyDescent="0.2">
      <c r="AB89"/>
      <c r="AC89"/>
      <c r="AD89" s="211"/>
      <c r="AE89" s="217" t="s">
        <v>219</v>
      </c>
      <c r="AF89" s="218">
        <v>113</v>
      </c>
    </row>
    <row r="90" spans="28:32" ht="16.5" x14ac:dyDescent="0.2">
      <c r="AB90"/>
      <c r="AC90"/>
      <c r="AD90" s="211"/>
      <c r="AE90" s="217" t="s">
        <v>485</v>
      </c>
      <c r="AF90" s="218">
        <v>207</v>
      </c>
    </row>
    <row r="91" spans="28:32" ht="16.5" x14ac:dyDescent="0.2">
      <c r="AB91"/>
      <c r="AC91"/>
      <c r="AD91" s="211"/>
      <c r="AE91" s="217" t="s">
        <v>489</v>
      </c>
      <c r="AF91" s="218">
        <v>305</v>
      </c>
    </row>
    <row r="92" spans="28:32" ht="17" thickBot="1" x14ac:dyDescent="0.25">
      <c r="AB92"/>
      <c r="AC92"/>
      <c r="AD92" s="211"/>
      <c r="AE92" s="224" t="s">
        <v>466</v>
      </c>
      <c r="AF92" s="225">
        <v>205</v>
      </c>
    </row>
    <row r="93" spans="28:32" ht="17" thickBot="1" x14ac:dyDescent="0.25">
      <c r="AE93" s="301" t="s">
        <v>335</v>
      </c>
      <c r="AF93" s="302">
        <v>999</v>
      </c>
    </row>
  </sheetData>
  <sheetProtection password="CC6D" sheet="1" objects="1" scenarios="1"/>
  <sortState ref="AA38:AA42">
    <sortCondition ref="AA38"/>
  </sortState>
  <mergeCells count="72">
    <mergeCell ref="I18:K18"/>
    <mergeCell ref="I17:K17"/>
    <mergeCell ref="N17:O17"/>
    <mergeCell ref="E10:Q10"/>
    <mergeCell ref="C32:C33"/>
    <mergeCell ref="D32:G33"/>
    <mergeCell ref="D23:E23"/>
    <mergeCell ref="N19:O19"/>
    <mergeCell ref="D18:E18"/>
    <mergeCell ref="D26:E26"/>
    <mergeCell ref="D19:E19"/>
    <mergeCell ref="N20:O20"/>
    <mergeCell ref="D20:E20"/>
    <mergeCell ref="N18:O18"/>
    <mergeCell ref="H33:J33"/>
    <mergeCell ref="I24:K24"/>
    <mergeCell ref="D2:M3"/>
    <mergeCell ref="D28:E28"/>
    <mergeCell ref="H14:L14"/>
    <mergeCell ref="H30:L30"/>
    <mergeCell ref="H32:J32"/>
    <mergeCell ref="D27:E27"/>
    <mergeCell ref="D24:E24"/>
    <mergeCell ref="D22:E22"/>
    <mergeCell ref="D21:E21"/>
    <mergeCell ref="D25:E25"/>
    <mergeCell ref="E9:Q9"/>
    <mergeCell ref="D16:G16"/>
    <mergeCell ref="I16:L16"/>
    <mergeCell ref="N16:Q16"/>
    <mergeCell ref="N21:O21"/>
    <mergeCell ref="I25:K25"/>
    <mergeCell ref="I22:K22"/>
    <mergeCell ref="I21:K21"/>
    <mergeCell ref="I20:K20"/>
    <mergeCell ref="N42:O42"/>
    <mergeCell ref="I19:K19"/>
    <mergeCell ref="N40:O40"/>
    <mergeCell ref="I39:L39"/>
    <mergeCell ref="N39:Q39"/>
    <mergeCell ref="K32:L32"/>
    <mergeCell ref="K33:L33"/>
    <mergeCell ref="I40:J40"/>
    <mergeCell ref="I23:K23"/>
    <mergeCell ref="D42:E42"/>
    <mergeCell ref="I48:J48"/>
    <mergeCell ref="I41:J41"/>
    <mergeCell ref="N44:O44"/>
    <mergeCell ref="N41:O41"/>
    <mergeCell ref="I44:J44"/>
    <mergeCell ref="N43:O43"/>
    <mergeCell ref="I42:J42"/>
    <mergeCell ref="I47:J47"/>
    <mergeCell ref="I43:J43"/>
    <mergeCell ref="I46:J46"/>
    <mergeCell ref="I45:J45"/>
    <mergeCell ref="D51:E51"/>
    <mergeCell ref="D49:E49"/>
    <mergeCell ref="D50:E50"/>
    <mergeCell ref="E6:F6"/>
    <mergeCell ref="E7:F7"/>
    <mergeCell ref="E8:F8"/>
    <mergeCell ref="D48:E48"/>
    <mergeCell ref="D43:E43"/>
    <mergeCell ref="D40:E40"/>
    <mergeCell ref="D17:E17"/>
    <mergeCell ref="D41:E41"/>
    <mergeCell ref="D39:G39"/>
    <mergeCell ref="D47:E47"/>
    <mergeCell ref="D45:E45"/>
    <mergeCell ref="D46:E46"/>
    <mergeCell ref="D44:E44"/>
  </mergeCells>
  <phoneticPr fontId="6"/>
  <conditionalFormatting sqref="F40:F51 K40:K48 P40:P44">
    <cfRule type="top10" dxfId="421" priority="36" rank="1"/>
  </conditionalFormatting>
  <dataValidations count="1">
    <dataValidation type="list" allowBlank="1" showInputMessage="1" showErrorMessage="1" sqref="H30:I30">
      <formula1>$AC$7:$AC$11</formula1>
    </dataValidation>
  </dataValidations>
  <pageMargins left="0.39370078740157483" right="0.39370078740157483" top="0.59055118110236227" bottom="0.19685039370078741" header="0.39370078740157483" footer="0.19685039370078741"/>
  <pageSetup paperSize="9" scale="58" orientation="landscape"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122" r:id="rId4" name="Check Box 2">
              <controlPr defaultSize="0" autoFill="0" autoLine="0" autoPict="0">
                <anchor moveWithCells="1">
                  <from>
                    <xdr:col>6</xdr:col>
                    <xdr:colOff>38100</xdr:colOff>
                    <xdr:row>16</xdr:row>
                    <xdr:rowOff>19050</xdr:rowOff>
                  </from>
                  <to>
                    <xdr:col>6</xdr:col>
                    <xdr:colOff>336550</xdr:colOff>
                    <xdr:row>16</xdr:row>
                    <xdr:rowOff>228600</xdr:rowOff>
                  </to>
                </anchor>
              </controlPr>
            </control>
          </mc:Choice>
        </mc:AlternateContent>
        <mc:AlternateContent xmlns:mc="http://schemas.openxmlformats.org/markup-compatibility/2006">
          <mc:Choice Requires="x14">
            <control shapeId="5123" r:id="rId5" name="Check Box 3">
              <controlPr defaultSize="0" autoFill="0" autoLine="0" autoPict="0">
                <anchor moveWithCells="1">
                  <from>
                    <xdr:col>6</xdr:col>
                    <xdr:colOff>38100</xdr:colOff>
                    <xdr:row>22</xdr:row>
                    <xdr:rowOff>19050</xdr:rowOff>
                  </from>
                  <to>
                    <xdr:col>6</xdr:col>
                    <xdr:colOff>336550</xdr:colOff>
                    <xdr:row>22</xdr:row>
                    <xdr:rowOff>228600</xdr:rowOff>
                  </to>
                </anchor>
              </controlPr>
            </control>
          </mc:Choice>
        </mc:AlternateContent>
        <mc:AlternateContent xmlns:mc="http://schemas.openxmlformats.org/markup-compatibility/2006">
          <mc:Choice Requires="x14">
            <control shapeId="5124" r:id="rId6" name="Check Box 4">
              <controlPr defaultSize="0" autoFill="0" autoLine="0" autoPict="0">
                <anchor moveWithCells="1">
                  <from>
                    <xdr:col>6</xdr:col>
                    <xdr:colOff>38100</xdr:colOff>
                    <xdr:row>17</xdr:row>
                    <xdr:rowOff>19050</xdr:rowOff>
                  </from>
                  <to>
                    <xdr:col>6</xdr:col>
                    <xdr:colOff>336550</xdr:colOff>
                    <xdr:row>17</xdr:row>
                    <xdr:rowOff>228600</xdr:rowOff>
                  </to>
                </anchor>
              </controlPr>
            </control>
          </mc:Choice>
        </mc:AlternateContent>
        <mc:AlternateContent xmlns:mc="http://schemas.openxmlformats.org/markup-compatibility/2006">
          <mc:Choice Requires="x14">
            <control shapeId="5125" r:id="rId7" name="Check Box 5">
              <controlPr defaultSize="0" autoFill="0" autoLine="0" autoPict="0">
                <anchor moveWithCells="1">
                  <from>
                    <xdr:col>6</xdr:col>
                    <xdr:colOff>38100</xdr:colOff>
                    <xdr:row>18</xdr:row>
                    <xdr:rowOff>19050</xdr:rowOff>
                  </from>
                  <to>
                    <xdr:col>6</xdr:col>
                    <xdr:colOff>336550</xdr:colOff>
                    <xdr:row>18</xdr:row>
                    <xdr:rowOff>228600</xdr:rowOff>
                  </to>
                </anchor>
              </controlPr>
            </control>
          </mc:Choice>
        </mc:AlternateContent>
        <mc:AlternateContent xmlns:mc="http://schemas.openxmlformats.org/markup-compatibility/2006">
          <mc:Choice Requires="x14">
            <control shapeId="5126" r:id="rId8" name="Check Box 6">
              <controlPr defaultSize="0" autoFill="0" autoLine="0" autoPict="0">
                <anchor moveWithCells="1">
                  <from>
                    <xdr:col>6</xdr:col>
                    <xdr:colOff>38100</xdr:colOff>
                    <xdr:row>19</xdr:row>
                    <xdr:rowOff>19050</xdr:rowOff>
                  </from>
                  <to>
                    <xdr:col>6</xdr:col>
                    <xdr:colOff>336550</xdr:colOff>
                    <xdr:row>19</xdr:row>
                    <xdr:rowOff>228600</xdr:rowOff>
                  </to>
                </anchor>
              </controlPr>
            </control>
          </mc:Choice>
        </mc:AlternateContent>
        <mc:AlternateContent xmlns:mc="http://schemas.openxmlformats.org/markup-compatibility/2006">
          <mc:Choice Requires="x14">
            <control shapeId="5127" r:id="rId9" name="Check Box 7">
              <controlPr defaultSize="0" autoFill="0" autoLine="0" autoPict="0">
                <anchor moveWithCells="1">
                  <from>
                    <xdr:col>6</xdr:col>
                    <xdr:colOff>38100</xdr:colOff>
                    <xdr:row>20</xdr:row>
                    <xdr:rowOff>19050</xdr:rowOff>
                  </from>
                  <to>
                    <xdr:col>6</xdr:col>
                    <xdr:colOff>336550</xdr:colOff>
                    <xdr:row>20</xdr:row>
                    <xdr:rowOff>228600</xdr:rowOff>
                  </to>
                </anchor>
              </controlPr>
            </control>
          </mc:Choice>
        </mc:AlternateContent>
        <mc:AlternateContent xmlns:mc="http://schemas.openxmlformats.org/markup-compatibility/2006">
          <mc:Choice Requires="x14">
            <control shapeId="5128" r:id="rId10" name="Check Box 8">
              <controlPr defaultSize="0" autoFill="0" autoLine="0" autoPict="0">
                <anchor moveWithCells="1">
                  <from>
                    <xdr:col>6</xdr:col>
                    <xdr:colOff>38100</xdr:colOff>
                    <xdr:row>24</xdr:row>
                    <xdr:rowOff>19050</xdr:rowOff>
                  </from>
                  <to>
                    <xdr:col>6</xdr:col>
                    <xdr:colOff>336550</xdr:colOff>
                    <xdr:row>24</xdr:row>
                    <xdr:rowOff>228600</xdr:rowOff>
                  </to>
                </anchor>
              </controlPr>
            </control>
          </mc:Choice>
        </mc:AlternateContent>
        <mc:AlternateContent xmlns:mc="http://schemas.openxmlformats.org/markup-compatibility/2006">
          <mc:Choice Requires="x14">
            <control shapeId="5129" r:id="rId11" name="Check Box 9">
              <controlPr defaultSize="0" autoFill="0" autoLine="0" autoPict="0">
                <anchor moveWithCells="1">
                  <from>
                    <xdr:col>6</xdr:col>
                    <xdr:colOff>38100</xdr:colOff>
                    <xdr:row>24</xdr:row>
                    <xdr:rowOff>19050</xdr:rowOff>
                  </from>
                  <to>
                    <xdr:col>6</xdr:col>
                    <xdr:colOff>336550</xdr:colOff>
                    <xdr:row>24</xdr:row>
                    <xdr:rowOff>228600</xdr:rowOff>
                  </to>
                </anchor>
              </controlPr>
            </control>
          </mc:Choice>
        </mc:AlternateContent>
        <mc:AlternateContent xmlns:mc="http://schemas.openxmlformats.org/markup-compatibility/2006">
          <mc:Choice Requires="x14">
            <control shapeId="5130" r:id="rId12" name="Check Box 10">
              <controlPr defaultSize="0" autoFill="0" autoLine="0" autoPict="0">
                <anchor moveWithCells="1">
                  <from>
                    <xdr:col>6</xdr:col>
                    <xdr:colOff>38100</xdr:colOff>
                    <xdr:row>25</xdr:row>
                    <xdr:rowOff>19050</xdr:rowOff>
                  </from>
                  <to>
                    <xdr:col>6</xdr:col>
                    <xdr:colOff>336550</xdr:colOff>
                    <xdr:row>25</xdr:row>
                    <xdr:rowOff>228600</xdr:rowOff>
                  </to>
                </anchor>
              </controlPr>
            </control>
          </mc:Choice>
        </mc:AlternateContent>
        <mc:AlternateContent xmlns:mc="http://schemas.openxmlformats.org/markup-compatibility/2006">
          <mc:Choice Requires="x14">
            <control shapeId="5131" r:id="rId13" name="Check Box 11">
              <controlPr defaultSize="0" autoFill="0" autoLine="0" autoPict="0">
                <anchor moveWithCells="1">
                  <from>
                    <xdr:col>6</xdr:col>
                    <xdr:colOff>38100</xdr:colOff>
                    <xdr:row>26</xdr:row>
                    <xdr:rowOff>19050</xdr:rowOff>
                  </from>
                  <to>
                    <xdr:col>6</xdr:col>
                    <xdr:colOff>336550</xdr:colOff>
                    <xdr:row>26</xdr:row>
                    <xdr:rowOff>228600</xdr:rowOff>
                  </to>
                </anchor>
              </controlPr>
            </control>
          </mc:Choice>
        </mc:AlternateContent>
        <mc:AlternateContent xmlns:mc="http://schemas.openxmlformats.org/markup-compatibility/2006">
          <mc:Choice Requires="x14">
            <control shapeId="5132" r:id="rId14" name="Check Box 12">
              <controlPr defaultSize="0" autoFill="0" autoLine="0" autoPict="0">
                <anchor moveWithCells="1">
                  <from>
                    <xdr:col>6</xdr:col>
                    <xdr:colOff>38100</xdr:colOff>
                    <xdr:row>23</xdr:row>
                    <xdr:rowOff>19050</xdr:rowOff>
                  </from>
                  <to>
                    <xdr:col>6</xdr:col>
                    <xdr:colOff>336550</xdr:colOff>
                    <xdr:row>23</xdr:row>
                    <xdr:rowOff>228600</xdr:rowOff>
                  </to>
                </anchor>
              </controlPr>
            </control>
          </mc:Choice>
        </mc:AlternateContent>
        <mc:AlternateContent xmlns:mc="http://schemas.openxmlformats.org/markup-compatibility/2006">
          <mc:Choice Requires="x14">
            <control shapeId="5133" r:id="rId15" name="Check Box 13">
              <controlPr defaultSize="0" autoFill="0" autoLine="0" autoPict="0">
                <anchor moveWithCells="1">
                  <from>
                    <xdr:col>6</xdr:col>
                    <xdr:colOff>38100</xdr:colOff>
                    <xdr:row>21</xdr:row>
                    <xdr:rowOff>19050</xdr:rowOff>
                  </from>
                  <to>
                    <xdr:col>6</xdr:col>
                    <xdr:colOff>336550</xdr:colOff>
                    <xdr:row>21</xdr:row>
                    <xdr:rowOff>228600</xdr:rowOff>
                  </to>
                </anchor>
              </controlPr>
            </control>
          </mc:Choice>
        </mc:AlternateContent>
        <mc:AlternateContent xmlns:mc="http://schemas.openxmlformats.org/markup-compatibility/2006">
          <mc:Choice Requires="x14">
            <control shapeId="5134" r:id="rId16" name="Check Box 14">
              <controlPr defaultSize="0" autoFill="0" autoLine="0" autoPict="0">
                <anchor moveWithCells="1">
                  <from>
                    <xdr:col>6</xdr:col>
                    <xdr:colOff>38100</xdr:colOff>
                    <xdr:row>27</xdr:row>
                    <xdr:rowOff>19050</xdr:rowOff>
                  </from>
                  <to>
                    <xdr:col>6</xdr:col>
                    <xdr:colOff>336550</xdr:colOff>
                    <xdr:row>27</xdr:row>
                    <xdr:rowOff>228600</xdr:rowOff>
                  </to>
                </anchor>
              </controlPr>
            </control>
          </mc:Choice>
        </mc:AlternateContent>
        <mc:AlternateContent xmlns:mc="http://schemas.openxmlformats.org/markup-compatibility/2006">
          <mc:Choice Requires="x14">
            <control shapeId="5135" r:id="rId17" name="Check Box 15">
              <controlPr defaultSize="0" autoFill="0" autoLine="0" autoPict="0">
                <anchor moveWithCells="1">
                  <from>
                    <xdr:col>11</xdr:col>
                    <xdr:colOff>38100</xdr:colOff>
                    <xdr:row>21</xdr:row>
                    <xdr:rowOff>19050</xdr:rowOff>
                  </from>
                  <to>
                    <xdr:col>11</xdr:col>
                    <xdr:colOff>336550</xdr:colOff>
                    <xdr:row>21</xdr:row>
                    <xdr:rowOff>228600</xdr:rowOff>
                  </to>
                </anchor>
              </controlPr>
            </control>
          </mc:Choice>
        </mc:AlternateContent>
        <mc:AlternateContent xmlns:mc="http://schemas.openxmlformats.org/markup-compatibility/2006">
          <mc:Choice Requires="x14">
            <control shapeId="5136" r:id="rId18" name="Check Box 16">
              <controlPr defaultSize="0" autoFill="0" autoLine="0" autoPict="0">
                <anchor moveWithCells="1">
                  <from>
                    <xdr:col>16</xdr:col>
                    <xdr:colOff>38100</xdr:colOff>
                    <xdr:row>16</xdr:row>
                    <xdr:rowOff>19050</xdr:rowOff>
                  </from>
                  <to>
                    <xdr:col>16</xdr:col>
                    <xdr:colOff>336550</xdr:colOff>
                    <xdr:row>16</xdr:row>
                    <xdr:rowOff>228600</xdr:rowOff>
                  </to>
                </anchor>
              </controlPr>
            </control>
          </mc:Choice>
        </mc:AlternateContent>
        <mc:AlternateContent xmlns:mc="http://schemas.openxmlformats.org/markup-compatibility/2006">
          <mc:Choice Requires="x14">
            <control shapeId="5137" r:id="rId19" name="Check Box 17">
              <controlPr defaultSize="0" autoFill="0" autoLine="0" autoPict="0">
                <anchor moveWithCells="1">
                  <from>
                    <xdr:col>11</xdr:col>
                    <xdr:colOff>38100</xdr:colOff>
                    <xdr:row>16</xdr:row>
                    <xdr:rowOff>19050</xdr:rowOff>
                  </from>
                  <to>
                    <xdr:col>11</xdr:col>
                    <xdr:colOff>336550</xdr:colOff>
                    <xdr:row>16</xdr:row>
                    <xdr:rowOff>228600</xdr:rowOff>
                  </to>
                </anchor>
              </controlPr>
            </control>
          </mc:Choice>
        </mc:AlternateContent>
        <mc:AlternateContent xmlns:mc="http://schemas.openxmlformats.org/markup-compatibility/2006">
          <mc:Choice Requires="x14">
            <control shapeId="5138" r:id="rId20" name="Check Box 18">
              <controlPr defaultSize="0" autoFill="0" autoLine="0" autoPict="0">
                <anchor moveWithCells="1">
                  <from>
                    <xdr:col>11</xdr:col>
                    <xdr:colOff>38100</xdr:colOff>
                    <xdr:row>19</xdr:row>
                    <xdr:rowOff>19050</xdr:rowOff>
                  </from>
                  <to>
                    <xdr:col>11</xdr:col>
                    <xdr:colOff>336550</xdr:colOff>
                    <xdr:row>19</xdr:row>
                    <xdr:rowOff>228600</xdr:rowOff>
                  </to>
                </anchor>
              </controlPr>
            </control>
          </mc:Choice>
        </mc:AlternateContent>
        <mc:AlternateContent xmlns:mc="http://schemas.openxmlformats.org/markup-compatibility/2006">
          <mc:Choice Requires="x14">
            <control shapeId="5139" r:id="rId21" name="Check Box 19">
              <controlPr defaultSize="0" autoFill="0" autoLine="0" autoPict="0">
                <anchor moveWithCells="1">
                  <from>
                    <xdr:col>11</xdr:col>
                    <xdr:colOff>38100</xdr:colOff>
                    <xdr:row>22</xdr:row>
                    <xdr:rowOff>19050</xdr:rowOff>
                  </from>
                  <to>
                    <xdr:col>11</xdr:col>
                    <xdr:colOff>336550</xdr:colOff>
                    <xdr:row>22</xdr:row>
                    <xdr:rowOff>228600</xdr:rowOff>
                  </to>
                </anchor>
              </controlPr>
            </control>
          </mc:Choice>
        </mc:AlternateContent>
        <mc:AlternateContent xmlns:mc="http://schemas.openxmlformats.org/markup-compatibility/2006">
          <mc:Choice Requires="x14">
            <control shapeId="5140" r:id="rId22" name="Check Box 20">
              <controlPr defaultSize="0" autoFill="0" autoLine="0" autoPict="0">
                <anchor moveWithCells="1">
                  <from>
                    <xdr:col>11</xdr:col>
                    <xdr:colOff>38100</xdr:colOff>
                    <xdr:row>17</xdr:row>
                    <xdr:rowOff>19050</xdr:rowOff>
                  </from>
                  <to>
                    <xdr:col>11</xdr:col>
                    <xdr:colOff>336550</xdr:colOff>
                    <xdr:row>17</xdr:row>
                    <xdr:rowOff>228600</xdr:rowOff>
                  </to>
                </anchor>
              </controlPr>
            </control>
          </mc:Choice>
        </mc:AlternateContent>
        <mc:AlternateContent xmlns:mc="http://schemas.openxmlformats.org/markup-compatibility/2006">
          <mc:Choice Requires="x14">
            <control shapeId="5141" r:id="rId23" name="Check Box 21">
              <controlPr defaultSize="0" autoFill="0" autoLine="0" autoPict="0">
                <anchor moveWithCells="1">
                  <from>
                    <xdr:col>11</xdr:col>
                    <xdr:colOff>38100</xdr:colOff>
                    <xdr:row>23</xdr:row>
                    <xdr:rowOff>19050</xdr:rowOff>
                  </from>
                  <to>
                    <xdr:col>11</xdr:col>
                    <xdr:colOff>336550</xdr:colOff>
                    <xdr:row>23</xdr:row>
                    <xdr:rowOff>228600</xdr:rowOff>
                  </to>
                </anchor>
              </controlPr>
            </control>
          </mc:Choice>
        </mc:AlternateContent>
        <mc:AlternateContent xmlns:mc="http://schemas.openxmlformats.org/markup-compatibility/2006">
          <mc:Choice Requires="x14">
            <control shapeId="5142" r:id="rId24" name="Check Box 22">
              <controlPr defaultSize="0" autoFill="0" autoLine="0" autoPict="0">
                <anchor moveWithCells="1">
                  <from>
                    <xdr:col>11</xdr:col>
                    <xdr:colOff>38100</xdr:colOff>
                    <xdr:row>24</xdr:row>
                    <xdr:rowOff>19050</xdr:rowOff>
                  </from>
                  <to>
                    <xdr:col>11</xdr:col>
                    <xdr:colOff>336550</xdr:colOff>
                    <xdr:row>24</xdr:row>
                    <xdr:rowOff>228600</xdr:rowOff>
                  </to>
                </anchor>
              </controlPr>
            </control>
          </mc:Choice>
        </mc:AlternateContent>
        <mc:AlternateContent xmlns:mc="http://schemas.openxmlformats.org/markup-compatibility/2006">
          <mc:Choice Requires="x14">
            <control shapeId="5143" r:id="rId25" name="Check Box 23">
              <controlPr defaultSize="0" autoFill="0" autoLine="0" autoPict="0">
                <anchor moveWithCells="1">
                  <from>
                    <xdr:col>11</xdr:col>
                    <xdr:colOff>38100</xdr:colOff>
                    <xdr:row>20</xdr:row>
                    <xdr:rowOff>19050</xdr:rowOff>
                  </from>
                  <to>
                    <xdr:col>11</xdr:col>
                    <xdr:colOff>336550</xdr:colOff>
                    <xdr:row>20</xdr:row>
                    <xdr:rowOff>228600</xdr:rowOff>
                  </to>
                </anchor>
              </controlPr>
            </control>
          </mc:Choice>
        </mc:AlternateContent>
        <mc:AlternateContent xmlns:mc="http://schemas.openxmlformats.org/markup-compatibility/2006">
          <mc:Choice Requires="x14">
            <control shapeId="5144" r:id="rId26" name="Check Box 24">
              <controlPr defaultSize="0" autoFill="0" autoLine="0" autoPict="0">
                <anchor moveWithCells="1">
                  <from>
                    <xdr:col>11</xdr:col>
                    <xdr:colOff>38100</xdr:colOff>
                    <xdr:row>18</xdr:row>
                    <xdr:rowOff>19050</xdr:rowOff>
                  </from>
                  <to>
                    <xdr:col>11</xdr:col>
                    <xdr:colOff>336550</xdr:colOff>
                    <xdr:row>18</xdr:row>
                    <xdr:rowOff>228600</xdr:rowOff>
                  </to>
                </anchor>
              </controlPr>
            </control>
          </mc:Choice>
        </mc:AlternateContent>
        <mc:AlternateContent xmlns:mc="http://schemas.openxmlformats.org/markup-compatibility/2006">
          <mc:Choice Requires="x14">
            <control shapeId="5145" r:id="rId27" name="Check Box 25">
              <controlPr defaultSize="0" autoFill="0" autoLine="0" autoPict="0">
                <anchor moveWithCells="1">
                  <from>
                    <xdr:col>16</xdr:col>
                    <xdr:colOff>38100</xdr:colOff>
                    <xdr:row>18</xdr:row>
                    <xdr:rowOff>19050</xdr:rowOff>
                  </from>
                  <to>
                    <xdr:col>16</xdr:col>
                    <xdr:colOff>336550</xdr:colOff>
                    <xdr:row>18</xdr:row>
                    <xdr:rowOff>228600</xdr:rowOff>
                  </to>
                </anchor>
              </controlPr>
            </control>
          </mc:Choice>
        </mc:AlternateContent>
        <mc:AlternateContent xmlns:mc="http://schemas.openxmlformats.org/markup-compatibility/2006">
          <mc:Choice Requires="x14">
            <control shapeId="5146" r:id="rId28" name="Check Box 26">
              <controlPr defaultSize="0" autoFill="0" autoLine="0" autoPict="0">
                <anchor moveWithCells="1">
                  <from>
                    <xdr:col>16</xdr:col>
                    <xdr:colOff>38100</xdr:colOff>
                    <xdr:row>17</xdr:row>
                    <xdr:rowOff>19050</xdr:rowOff>
                  </from>
                  <to>
                    <xdr:col>16</xdr:col>
                    <xdr:colOff>336550</xdr:colOff>
                    <xdr:row>17</xdr:row>
                    <xdr:rowOff>228600</xdr:rowOff>
                  </to>
                </anchor>
              </controlPr>
            </control>
          </mc:Choice>
        </mc:AlternateContent>
        <mc:AlternateContent xmlns:mc="http://schemas.openxmlformats.org/markup-compatibility/2006">
          <mc:Choice Requires="x14">
            <control shapeId="5147" r:id="rId29" name="Check Box 27">
              <controlPr defaultSize="0" autoFill="0" autoLine="0" autoPict="0">
                <anchor moveWithCells="1">
                  <from>
                    <xdr:col>16</xdr:col>
                    <xdr:colOff>38100</xdr:colOff>
                    <xdr:row>19</xdr:row>
                    <xdr:rowOff>19050</xdr:rowOff>
                  </from>
                  <to>
                    <xdr:col>16</xdr:col>
                    <xdr:colOff>336550</xdr:colOff>
                    <xdr:row>19</xdr:row>
                    <xdr:rowOff>228600</xdr:rowOff>
                  </to>
                </anchor>
              </controlPr>
            </control>
          </mc:Choice>
        </mc:AlternateContent>
        <mc:AlternateContent xmlns:mc="http://schemas.openxmlformats.org/markup-compatibility/2006">
          <mc:Choice Requires="x14">
            <control shapeId="5148" r:id="rId30" name="Check Box 28">
              <controlPr defaultSize="0" autoFill="0" autoLine="0" autoPict="0">
                <anchor moveWithCells="1">
                  <from>
                    <xdr:col>16</xdr:col>
                    <xdr:colOff>38100</xdr:colOff>
                    <xdr:row>20</xdr:row>
                    <xdr:rowOff>19050</xdr:rowOff>
                  </from>
                  <to>
                    <xdr:col>16</xdr:col>
                    <xdr:colOff>336550</xdr:colOff>
                    <xdr:row>20</xdr:row>
                    <xdr:rowOff>228600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dimension ref="A1:DW56"/>
  <sheetViews>
    <sheetView zoomScale="69" zoomScaleNormal="69" workbookViewId="0">
      <selection activeCell="G25" sqref="G25:G26"/>
    </sheetView>
  </sheetViews>
  <sheetFormatPr defaultRowHeight="13" x14ac:dyDescent="0.2"/>
  <cols>
    <col min="1" max="1" width="11.26953125" customWidth="1"/>
    <col min="2" max="2" width="13.26953125" customWidth="1"/>
    <col min="3" max="3" width="9.453125" bestFit="1" customWidth="1"/>
    <col min="5" max="5" width="10.453125" bestFit="1" customWidth="1"/>
    <col min="6" max="6" width="9.453125" bestFit="1" customWidth="1"/>
    <col min="7" max="7" width="10.08984375" bestFit="1" customWidth="1"/>
    <col min="9" max="9" width="9.08984375" bestFit="1" customWidth="1"/>
    <col min="10" max="127" width="10.08984375" style="45" bestFit="1" customWidth="1"/>
  </cols>
  <sheetData>
    <row r="1" spans="1:127" x14ac:dyDescent="0.2">
      <c r="A1" t="s">
        <v>40</v>
      </c>
    </row>
    <row r="3" spans="1:127" x14ac:dyDescent="0.2">
      <c r="A3" t="s">
        <v>41</v>
      </c>
      <c r="B3" t="s">
        <v>112</v>
      </c>
    </row>
    <row r="10" spans="1:127" x14ac:dyDescent="0.2">
      <c r="A10" s="42"/>
      <c r="B10" s="42"/>
      <c r="C10" s="42"/>
      <c r="D10" s="42"/>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row>
    <row r="11" spans="1:127" x14ac:dyDescent="0.2">
      <c r="A11" s="42"/>
      <c r="B11" s="42"/>
      <c r="C11" s="42"/>
      <c r="D11" s="42"/>
      <c r="E11" s="43"/>
      <c r="F11" s="42"/>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row>
    <row r="12" spans="1:127" x14ac:dyDescent="0.2">
      <c r="A12" s="42"/>
      <c r="B12" s="42"/>
      <c r="C12" s="42"/>
      <c r="D12" s="42"/>
      <c r="E12" s="4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c r="DT12" s="42"/>
      <c r="DU12" s="42"/>
      <c r="DV12" s="42"/>
      <c r="DW12" s="42"/>
    </row>
    <row r="13" spans="1:127" x14ac:dyDescent="0.2">
      <c r="A13" s="42"/>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c r="DT13" s="42"/>
      <c r="DU13" s="42"/>
      <c r="DV13" s="42"/>
      <c r="DW13" s="42"/>
    </row>
    <row r="14" spans="1:127" x14ac:dyDescent="0.2">
      <c r="A14" s="42"/>
      <c r="B14" s="43"/>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c r="DT14" s="42"/>
      <c r="DU14" s="42"/>
      <c r="DV14" s="42"/>
      <c r="DW14" s="42"/>
    </row>
    <row r="15" spans="1:127" x14ac:dyDescent="0.2">
      <c r="A15" s="42"/>
      <c r="B15" s="42"/>
      <c r="C15" s="42"/>
      <c r="D15" s="43"/>
      <c r="E15" s="42"/>
      <c r="F15" s="42"/>
      <c r="G15" s="42"/>
      <c r="H15" s="42"/>
      <c r="I15" s="42"/>
      <c r="J15" s="42"/>
      <c r="K15" s="42"/>
      <c r="L15" s="42"/>
      <c r="M15" s="42"/>
      <c r="N15" s="42"/>
      <c r="O15" s="42"/>
      <c r="P15" s="42"/>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c r="BC15" s="42"/>
      <c r="BD15" s="42"/>
      <c r="BE15" s="42"/>
      <c r="BF15" s="42"/>
      <c r="BG15" s="42"/>
      <c r="BH15" s="42"/>
      <c r="BI15" s="42"/>
      <c r="BJ15" s="42"/>
      <c r="BK15" s="42"/>
      <c r="BL15" s="42"/>
      <c r="BM15" s="42"/>
      <c r="BN15" s="42"/>
      <c r="BO15" s="42"/>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c r="CN15" s="42"/>
      <c r="CO15" s="42"/>
      <c r="CP15" s="42"/>
      <c r="CQ15" s="42"/>
      <c r="CR15" s="42"/>
      <c r="CS15" s="42"/>
      <c r="CT15" s="42"/>
      <c r="CU15" s="42"/>
      <c r="CV15" s="42"/>
      <c r="CW15" s="42"/>
      <c r="CX15" s="42"/>
      <c r="CY15" s="42"/>
      <c r="CZ15" s="42"/>
      <c r="DA15" s="42"/>
      <c r="DB15" s="42"/>
      <c r="DC15" s="42"/>
      <c r="DD15" s="42"/>
      <c r="DE15" s="42"/>
      <c r="DF15" s="42"/>
      <c r="DG15" s="42"/>
      <c r="DH15" s="42"/>
      <c r="DI15" s="42"/>
      <c r="DJ15" s="42"/>
      <c r="DK15" s="42"/>
      <c r="DL15" s="42"/>
      <c r="DM15" s="42"/>
      <c r="DN15" s="42"/>
      <c r="DO15" s="42"/>
      <c r="DP15" s="42"/>
      <c r="DQ15" s="42"/>
      <c r="DR15" s="42"/>
      <c r="DS15" s="42"/>
      <c r="DT15" s="42"/>
      <c r="DU15" s="42"/>
      <c r="DV15" s="42"/>
      <c r="DW15" s="42"/>
    </row>
    <row r="16" spans="1:127" x14ac:dyDescent="0.2">
      <c r="A16" s="42"/>
      <c r="B16" s="42"/>
      <c r="C16" s="42"/>
      <c r="D16" s="42"/>
      <c r="E16" s="42"/>
      <c r="F16" s="42"/>
      <c r="G16" s="42"/>
      <c r="H16" s="42"/>
      <c r="I16" s="42"/>
      <c r="J16" s="42"/>
      <c r="K16" s="42"/>
      <c r="L16" s="42"/>
      <c r="M16" s="42"/>
      <c r="N16" s="42"/>
      <c r="O16" s="42"/>
      <c r="P16" s="42"/>
      <c r="Q16" s="42"/>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42"/>
      <c r="CQ16" s="42"/>
      <c r="CR16" s="42"/>
      <c r="CS16" s="42"/>
      <c r="CT16" s="42"/>
      <c r="CU16" s="42"/>
      <c r="CV16" s="42"/>
      <c r="CW16" s="42"/>
      <c r="CX16" s="42"/>
      <c r="CY16" s="42"/>
      <c r="CZ16" s="42"/>
      <c r="DA16" s="42"/>
      <c r="DB16" s="42"/>
      <c r="DC16" s="42"/>
      <c r="DD16" s="42"/>
      <c r="DE16" s="42"/>
      <c r="DF16" s="42"/>
      <c r="DG16" s="42"/>
      <c r="DH16" s="42"/>
      <c r="DI16" s="42"/>
      <c r="DJ16" s="42"/>
      <c r="DK16" s="42"/>
      <c r="DL16" s="42"/>
      <c r="DM16" s="42"/>
      <c r="DN16" s="42"/>
      <c r="DO16" s="42"/>
      <c r="DP16" s="42"/>
      <c r="DQ16" s="42"/>
      <c r="DR16" s="42"/>
      <c r="DS16" s="42"/>
      <c r="DT16" s="42"/>
      <c r="DU16" s="42"/>
      <c r="DV16" s="42"/>
      <c r="DW16" s="42"/>
    </row>
    <row r="17" spans="1:127" x14ac:dyDescent="0.2">
      <c r="A17" s="42"/>
      <c r="B17" s="42"/>
      <c r="C17" s="42"/>
      <c r="D17" s="42"/>
      <c r="E17" s="42"/>
      <c r="F17" s="42"/>
      <c r="G17" s="42"/>
      <c r="H17" s="42"/>
      <c r="I17" s="42"/>
      <c r="J17" s="42"/>
      <c r="K17" s="42"/>
      <c r="L17" s="42"/>
      <c r="M17" s="42"/>
      <c r="N17" s="42"/>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c r="DO17" s="42"/>
      <c r="DP17" s="42"/>
      <c r="DQ17" s="42"/>
      <c r="DR17" s="42"/>
      <c r="DS17" s="42"/>
      <c r="DT17" s="42"/>
      <c r="DU17" s="42"/>
      <c r="DV17" s="42"/>
      <c r="DW17" s="42"/>
    </row>
    <row r="18" spans="1:127" x14ac:dyDescent="0.2">
      <c r="A18" s="42"/>
      <c r="B18" s="42"/>
      <c r="C18" s="42"/>
      <c r="D18" s="42"/>
      <c r="E18" s="42"/>
      <c r="F18" s="42"/>
      <c r="G18" s="42"/>
      <c r="H18" s="42"/>
      <c r="I18" s="42"/>
      <c r="J18" s="42"/>
      <c r="K18" s="42"/>
      <c r="L18" s="42"/>
      <c r="M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c r="DI18" s="42"/>
      <c r="DJ18" s="42"/>
      <c r="DK18" s="42"/>
      <c r="DL18" s="42"/>
      <c r="DM18" s="42"/>
      <c r="DN18" s="42"/>
      <c r="DO18" s="42"/>
      <c r="DP18" s="42"/>
      <c r="DQ18" s="42"/>
      <c r="DR18" s="42"/>
      <c r="DS18" s="42"/>
      <c r="DT18" s="42"/>
      <c r="DU18" s="42"/>
      <c r="DV18" s="42"/>
      <c r="DW18" s="42"/>
    </row>
    <row r="19" spans="1:127" x14ac:dyDescent="0.2">
      <c r="A19" s="42"/>
      <c r="B19" s="42"/>
      <c r="C19" s="42"/>
      <c r="D19" s="42"/>
      <c r="E19" s="44"/>
      <c r="F19" s="44"/>
      <c r="G19" s="44"/>
      <c r="H19" s="42"/>
      <c r="I19" s="42"/>
      <c r="J19" s="44"/>
      <c r="K19" s="44"/>
      <c r="L19" s="44"/>
      <c r="M19" s="44"/>
      <c r="N19" s="44"/>
      <c r="O19" s="44"/>
      <c r="P19" s="44"/>
      <c r="Q19" s="44"/>
      <c r="R19" s="44"/>
      <c r="S19" s="44"/>
      <c r="T19" s="44"/>
      <c r="U19" s="44"/>
      <c r="V19" s="44"/>
      <c r="W19" s="44"/>
      <c r="X19" s="44"/>
      <c r="Y19" s="44"/>
      <c r="Z19" s="44"/>
      <c r="AA19" s="44"/>
      <c r="AB19" s="44"/>
      <c r="AC19" s="44"/>
      <c r="AD19" s="44"/>
      <c r="AE19" s="44"/>
      <c r="AF19" s="44"/>
      <c r="AG19" s="44"/>
      <c r="AH19" s="44"/>
      <c r="AI19" s="44"/>
      <c r="AJ19" s="44"/>
      <c r="AK19" s="44"/>
      <c r="AL19" s="44"/>
      <c r="AM19" s="44"/>
      <c r="AN19" s="44"/>
      <c r="AO19" s="44"/>
      <c r="AP19" s="44"/>
      <c r="AQ19" s="44"/>
      <c r="AR19" s="44"/>
      <c r="AS19" s="44"/>
      <c r="AT19" s="44"/>
      <c r="AU19" s="44"/>
      <c r="AV19" s="44"/>
      <c r="AW19" s="44"/>
      <c r="AX19" s="44"/>
      <c r="AY19" s="44"/>
      <c r="AZ19" s="44"/>
      <c r="BA19" s="44"/>
      <c r="BB19" s="44"/>
      <c r="BC19" s="44"/>
      <c r="BD19" s="44"/>
      <c r="BE19" s="44"/>
      <c r="BF19" s="44"/>
      <c r="BG19" s="44"/>
      <c r="BH19" s="44"/>
      <c r="BI19" s="44"/>
      <c r="BJ19" s="44"/>
      <c r="BK19" s="44"/>
      <c r="BL19" s="44"/>
      <c r="BM19" s="44"/>
      <c r="BN19" s="44"/>
      <c r="BO19" s="44"/>
      <c r="BP19" s="44"/>
      <c r="BQ19" s="44"/>
      <c r="BR19" s="44"/>
      <c r="BS19" s="44"/>
      <c r="BT19" s="44"/>
      <c r="BU19" s="44"/>
      <c r="BV19" s="44"/>
      <c r="BW19" s="44"/>
      <c r="BX19" s="44"/>
      <c r="BY19" s="44"/>
      <c r="BZ19" s="44"/>
      <c r="CA19" s="44"/>
      <c r="CB19" s="44"/>
      <c r="CC19" s="44"/>
      <c r="CD19" s="44"/>
      <c r="CE19" s="44">
        <f>IF(CE20&lt;60,100,+IF(CE20&lt;120,200,+IF(CE20&lt;300,500,1000)))</f>
        <v>200</v>
      </c>
      <c r="CF19" s="44"/>
      <c r="CG19" s="44"/>
      <c r="CH19" s="44"/>
      <c r="CI19" s="44"/>
      <c r="CJ19" s="44"/>
      <c r="CK19" s="44"/>
      <c r="CL19" s="44"/>
      <c r="CM19" s="44"/>
      <c r="CN19" s="44"/>
      <c r="CO19" s="44"/>
      <c r="CP19" s="44"/>
      <c r="CQ19" s="44"/>
      <c r="CR19" s="44"/>
      <c r="CS19" s="44"/>
      <c r="CT19" s="44"/>
      <c r="CU19" s="44"/>
      <c r="CV19" s="44"/>
      <c r="CW19" s="44"/>
      <c r="CX19" s="44"/>
      <c r="CY19" s="44"/>
      <c r="CZ19" s="44"/>
      <c r="DA19" s="44"/>
      <c r="DB19" s="44"/>
      <c r="DC19" s="44"/>
      <c r="DD19" s="44"/>
      <c r="DE19" s="44"/>
      <c r="DF19" s="44"/>
      <c r="DG19" s="44"/>
      <c r="DH19" s="44"/>
      <c r="DI19" s="44"/>
      <c r="DJ19" s="44"/>
      <c r="DK19" s="44"/>
      <c r="DL19" s="44"/>
      <c r="DM19" s="44"/>
      <c r="DN19" s="44"/>
      <c r="DO19" s="44"/>
      <c r="DP19" s="44"/>
      <c r="DQ19" s="44"/>
      <c r="DR19" s="44"/>
      <c r="DS19" s="44"/>
      <c r="DT19" s="44"/>
      <c r="DU19" s="44"/>
      <c r="DV19" s="44"/>
      <c r="DW19" s="44"/>
    </row>
    <row r="20" spans="1:127" x14ac:dyDescent="0.2">
      <c r="A20" s="42"/>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c r="BZ20" s="42"/>
      <c r="CA20" s="42"/>
      <c r="CB20" s="42"/>
      <c r="CC20" s="42"/>
      <c r="CD20" s="42"/>
      <c r="CE20" s="42">
        <f>BI23</f>
        <v>74</v>
      </c>
      <c r="CF20" s="42"/>
      <c r="CG20" s="42"/>
      <c r="CH20" s="42"/>
      <c r="CI20" s="42"/>
      <c r="CJ20" s="42"/>
      <c r="CK20" s="42"/>
      <c r="CL20" s="42"/>
      <c r="CM20" s="42"/>
      <c r="CN20" s="42"/>
      <c r="CO20" s="42"/>
      <c r="CP20" s="42"/>
      <c r="CQ20" s="42"/>
      <c r="CR20" s="42"/>
      <c r="CS20" s="42"/>
      <c r="CT20" s="42"/>
      <c r="CU20" s="42"/>
      <c r="CV20" s="42"/>
      <c r="CW20" s="42"/>
      <c r="CX20" s="42"/>
      <c r="CY20" s="42"/>
      <c r="CZ20" s="42"/>
      <c r="DA20" s="42"/>
      <c r="DB20" s="42"/>
      <c r="DC20" s="42"/>
      <c r="DD20" s="42"/>
      <c r="DE20" s="42"/>
      <c r="DF20" s="42"/>
      <c r="DG20" s="42"/>
      <c r="DH20" s="42"/>
      <c r="DI20" s="42"/>
      <c r="DJ20" s="42"/>
      <c r="DK20" s="42"/>
      <c r="DL20" s="42"/>
      <c r="DM20" s="42"/>
      <c r="DN20" s="42"/>
      <c r="DO20" s="42"/>
      <c r="DP20" s="42"/>
      <c r="DQ20" s="42"/>
      <c r="DR20" s="42"/>
      <c r="DS20" s="42"/>
      <c r="DT20" s="42"/>
      <c r="DU20" s="42"/>
      <c r="DV20" s="42"/>
      <c r="DW20" s="42"/>
    </row>
    <row r="21" spans="1:127" x14ac:dyDescent="0.2">
      <c r="A21" s="42"/>
      <c r="B21" s="244" t="s">
        <v>149</v>
      </c>
      <c r="C21" s="245">
        <f>IF(C24&gt;1000000,"&gt;1,000,000",IF(C24&gt;500,ROUNDUP(C24,-2),IF(C24&gt;100,ROUNDUP(C24/5,-1)*5,ROUNDUP(C24,-1))))</f>
        <v>80</v>
      </c>
      <c r="D21" s="42"/>
      <c r="E21" s="83">
        <f>IF(CD27&lt;0.01,IF(CD27&lt;0.001,ROUNDDOWN(CD27,5),ROUNDDOWN(CD27,4)),ROUNDDOWN(CD27,3))</f>
        <v>1.9E-3</v>
      </c>
      <c r="F21" s="42"/>
      <c r="G21" s="42"/>
      <c r="H21" s="42"/>
      <c r="I21" s="42"/>
      <c r="J21" s="83">
        <f>IF(J27&lt;0.01,IF(J27&lt;0.001,ROUNDDOWN(J27,5),ROUNDDOWN(J27,4)),ROUNDDOWN(J27,3))</f>
        <v>1.9E-3</v>
      </c>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c r="BZ21" s="42"/>
      <c r="CA21" s="42"/>
      <c r="CB21" s="42"/>
      <c r="CC21" s="42"/>
      <c r="CD21" s="42"/>
      <c r="CE21" s="42">
        <f>ROUNDUP(CE20*1.8/CE19,0)</f>
        <v>1</v>
      </c>
      <c r="CF21" s="42"/>
      <c r="CG21" s="42"/>
      <c r="CH21" s="42"/>
      <c r="CI21" s="42"/>
      <c r="CJ21" s="42"/>
      <c r="CK21" s="42"/>
      <c r="CL21" s="42"/>
      <c r="CM21" s="42"/>
      <c r="CN21" s="42"/>
      <c r="CO21" s="42"/>
      <c r="CP21" s="42"/>
      <c r="CQ21" s="42"/>
      <c r="CR21" s="42"/>
      <c r="CS21" s="42"/>
      <c r="CT21" s="42"/>
      <c r="CU21" s="42"/>
      <c r="CV21" s="42"/>
      <c r="CW21" s="42"/>
      <c r="CX21" s="42"/>
      <c r="CY21" s="42"/>
      <c r="CZ21" s="42"/>
      <c r="DA21" s="42"/>
      <c r="DB21" s="42"/>
      <c r="DC21" s="42"/>
      <c r="DD21" s="42"/>
      <c r="DE21" s="42"/>
      <c r="DF21" s="42"/>
      <c r="DG21" s="42"/>
      <c r="DH21" s="42"/>
      <c r="DI21" s="42"/>
      <c r="DJ21" s="42"/>
      <c r="DK21" s="42"/>
      <c r="DL21" s="42"/>
      <c r="DM21" s="42"/>
      <c r="DN21" s="42"/>
      <c r="DO21" s="42"/>
      <c r="DP21" s="42"/>
      <c r="DQ21" s="42"/>
      <c r="DR21" s="42"/>
      <c r="DS21" s="42"/>
      <c r="DT21" s="42"/>
      <c r="DU21" s="42"/>
      <c r="DV21" s="42"/>
      <c r="DW21" s="42"/>
    </row>
    <row r="22" spans="1:127" ht="13.5" thickBot="1" x14ac:dyDescent="0.25">
      <c r="H22">
        <v>1</v>
      </c>
      <c r="I22" s="71">
        <f>+CE21*CE19</f>
        <v>200</v>
      </c>
      <c r="CE22" s="45">
        <v>0</v>
      </c>
      <c r="CF22" s="45">
        <v>0.1</v>
      </c>
      <c r="CG22" s="45">
        <v>0.2</v>
      </c>
      <c r="CH22" s="45">
        <v>0.4</v>
      </c>
      <c r="CI22" s="45">
        <v>0.6</v>
      </c>
      <c r="CJ22" s="45">
        <v>0.8</v>
      </c>
      <c r="CK22" s="45">
        <v>1</v>
      </c>
      <c r="CL22" s="45">
        <v>2</v>
      </c>
      <c r="CM22" s="45">
        <v>3</v>
      </c>
      <c r="CN22" s="45">
        <v>4</v>
      </c>
      <c r="CO22" s="45">
        <v>5</v>
      </c>
      <c r="CP22" s="45">
        <v>6</v>
      </c>
      <c r="CQ22" s="45">
        <v>7</v>
      </c>
      <c r="CR22" s="45">
        <v>8</v>
      </c>
      <c r="CS22" s="45">
        <v>9</v>
      </c>
      <c r="CT22" s="45">
        <v>10</v>
      </c>
      <c r="CU22" s="45">
        <v>11</v>
      </c>
      <c r="CV22" s="45">
        <v>12</v>
      </c>
      <c r="CW22" s="45">
        <v>13</v>
      </c>
      <c r="CX22" s="45">
        <v>14</v>
      </c>
      <c r="CY22" s="45">
        <v>15</v>
      </c>
      <c r="CZ22" s="45">
        <v>16</v>
      </c>
      <c r="DA22" s="45">
        <v>17</v>
      </c>
      <c r="DB22" s="45">
        <v>18</v>
      </c>
      <c r="DC22" s="45">
        <v>19</v>
      </c>
      <c r="DD22" s="45">
        <v>20</v>
      </c>
    </row>
    <row r="23" spans="1:127" ht="13.5" thickBot="1" x14ac:dyDescent="0.25">
      <c r="B23" s="7" t="s">
        <v>43</v>
      </c>
      <c r="C23" s="8">
        <f>入力シート_1・3・ジクロロプロペン!Q15</f>
        <v>2E-3</v>
      </c>
      <c r="D23" s="9" t="s">
        <v>42</v>
      </c>
      <c r="E23" s="497" t="s">
        <v>44</v>
      </c>
      <c r="F23" s="498"/>
      <c r="H23">
        <f>+C23</f>
        <v>2E-3</v>
      </c>
      <c r="I23">
        <f>+C23</f>
        <v>2E-3</v>
      </c>
      <c r="J23" s="6">
        <f>MIN(J24:AL24)</f>
        <v>74</v>
      </c>
      <c r="K23" s="264">
        <f>IF(MIN(K24:T24)=0,1000000,MIN(K24:T24))</f>
        <v>100000</v>
      </c>
      <c r="U23" s="264">
        <f>IF(MIN(U24:AC24)=0,1000000,MIN(U24:AC24))</f>
        <v>10000</v>
      </c>
      <c r="AD23" s="264">
        <f>IF(MIN(AD24:AM24)=0,1000000,MIN(AD24:AM24))</f>
        <v>1000</v>
      </c>
      <c r="AN23" s="264">
        <f>IF(MIN(AN24:AW24)=0,1000000,MIN(AN24:AW24))</f>
        <v>100</v>
      </c>
      <c r="AX23" s="264">
        <f>IF(MIN(AX24:BG24)=0,1000000,MIN(AX24:BG24))</f>
        <v>80</v>
      </c>
      <c r="BI23" s="264">
        <f>IF(MIN(BI24:CC24)=0,1000000,MIN(BI24:CC24))</f>
        <v>74</v>
      </c>
    </row>
    <row r="24" spans="1:127" ht="13.5" thickBot="1" x14ac:dyDescent="0.25">
      <c r="B24" s="10" t="s">
        <v>45</v>
      </c>
      <c r="C24" s="11">
        <f>IF(+BI23=1000000,"&gt;1,000,000",+BI23)</f>
        <v>74</v>
      </c>
      <c r="D24" s="12" t="s">
        <v>46</v>
      </c>
      <c r="E24" s="60">
        <f>IF(CD27&lt;0.1,IF(CD27&lt;0.01,IF(CD27&lt;0.001,ROUNDDOWN(CD27,5),ROUNDDOWN(CD27,4)),ROUNDDOWN(CD27,3)),ROUNDDOWN(CD27,2))</f>
        <v>1.9E-3</v>
      </c>
      <c r="F24" s="13" t="s">
        <v>42</v>
      </c>
      <c r="H24">
        <f>+BI30</f>
        <v>85</v>
      </c>
      <c r="I24">
        <f>+CC30</f>
        <v>65</v>
      </c>
      <c r="J24" s="57">
        <f>IF(J27&lt;=$C$23,J30,"")</f>
        <v>74</v>
      </c>
      <c r="K24" s="58">
        <f t="shared" ref="K24:T24" si="0">IF(K27&lt;=$C$23,K30,"")</f>
        <v>100000</v>
      </c>
      <c r="L24" s="58">
        <f t="shared" si="0"/>
        <v>200000</v>
      </c>
      <c r="M24" s="58">
        <f t="shared" si="0"/>
        <v>300000</v>
      </c>
      <c r="N24" s="58">
        <f t="shared" si="0"/>
        <v>400000</v>
      </c>
      <c r="O24" s="58">
        <f t="shared" si="0"/>
        <v>500000</v>
      </c>
      <c r="P24" s="58">
        <f t="shared" si="0"/>
        <v>600000</v>
      </c>
      <c r="Q24" s="58">
        <f t="shared" si="0"/>
        <v>700000</v>
      </c>
      <c r="R24" s="58">
        <f t="shared" si="0"/>
        <v>800000</v>
      </c>
      <c r="S24" s="58">
        <f t="shared" si="0"/>
        <v>900000</v>
      </c>
      <c r="T24" s="263">
        <f t="shared" si="0"/>
        <v>1000000</v>
      </c>
      <c r="U24" s="57">
        <f>IF(U27&lt;=$C$23,U30,"")</f>
        <v>10000</v>
      </c>
      <c r="V24" s="58">
        <f t="shared" ref="V24:AM24" si="1">IF(V27&lt;=$C$23,V30,"")</f>
        <v>20000</v>
      </c>
      <c r="W24" s="58">
        <f t="shared" si="1"/>
        <v>30000</v>
      </c>
      <c r="X24" s="58">
        <f t="shared" si="1"/>
        <v>40000</v>
      </c>
      <c r="Y24" s="58">
        <f t="shared" si="1"/>
        <v>50000</v>
      </c>
      <c r="Z24" s="58">
        <f t="shared" si="1"/>
        <v>60000</v>
      </c>
      <c r="AA24" s="58">
        <f t="shared" si="1"/>
        <v>70000</v>
      </c>
      <c r="AB24" s="58">
        <f t="shared" si="1"/>
        <v>80000</v>
      </c>
      <c r="AC24" s="58">
        <f t="shared" si="1"/>
        <v>90000</v>
      </c>
      <c r="AD24" s="58">
        <f t="shared" si="1"/>
        <v>1000</v>
      </c>
      <c r="AE24" s="58">
        <f t="shared" si="1"/>
        <v>2000</v>
      </c>
      <c r="AF24" s="58">
        <f t="shared" si="1"/>
        <v>3000</v>
      </c>
      <c r="AG24" s="58">
        <f t="shared" si="1"/>
        <v>4000</v>
      </c>
      <c r="AH24" s="58">
        <f t="shared" si="1"/>
        <v>5000</v>
      </c>
      <c r="AI24" s="58">
        <f t="shared" si="1"/>
        <v>6000</v>
      </c>
      <c r="AJ24" s="58">
        <f t="shared" si="1"/>
        <v>7000</v>
      </c>
      <c r="AK24" s="58">
        <f t="shared" si="1"/>
        <v>8000</v>
      </c>
      <c r="AL24" s="58">
        <f t="shared" si="1"/>
        <v>9000</v>
      </c>
      <c r="AM24" s="58">
        <f t="shared" si="1"/>
        <v>10000</v>
      </c>
      <c r="AN24" s="56">
        <f>IF(AN27&lt;=$C$23,AN30,"")</f>
        <v>1000</v>
      </c>
      <c r="AO24" s="56">
        <f t="shared" ref="AO24:BG24" si="2">IF(AO27&lt;=$C$23,AO30,"")</f>
        <v>900</v>
      </c>
      <c r="AP24" s="56">
        <f t="shared" si="2"/>
        <v>800</v>
      </c>
      <c r="AQ24" s="56">
        <f t="shared" si="2"/>
        <v>700</v>
      </c>
      <c r="AR24" s="56">
        <f t="shared" si="2"/>
        <v>600</v>
      </c>
      <c r="AS24" s="56">
        <f t="shared" si="2"/>
        <v>500</v>
      </c>
      <c r="AT24" s="56">
        <f t="shared" si="2"/>
        <v>400</v>
      </c>
      <c r="AU24" s="56">
        <f t="shared" si="2"/>
        <v>300</v>
      </c>
      <c r="AV24" s="56">
        <f t="shared" si="2"/>
        <v>200</v>
      </c>
      <c r="AW24" s="56">
        <f t="shared" si="2"/>
        <v>100</v>
      </c>
      <c r="AX24" s="56">
        <f t="shared" si="2"/>
        <v>100</v>
      </c>
      <c r="AY24" s="56">
        <f t="shared" si="2"/>
        <v>90</v>
      </c>
      <c r="AZ24" s="56">
        <f t="shared" si="2"/>
        <v>80</v>
      </c>
      <c r="BA24" s="56" t="str">
        <f t="shared" si="2"/>
        <v/>
      </c>
      <c r="BB24" s="56" t="str">
        <f t="shared" si="2"/>
        <v/>
      </c>
      <c r="BC24" s="56" t="str">
        <f t="shared" si="2"/>
        <v/>
      </c>
      <c r="BD24" s="56" t="str">
        <f t="shared" si="2"/>
        <v/>
      </c>
      <c r="BE24" s="56" t="str">
        <f t="shared" si="2"/>
        <v/>
      </c>
      <c r="BF24" s="56" t="str">
        <f t="shared" si="2"/>
        <v/>
      </c>
      <c r="BG24" s="56" t="str">
        <f t="shared" si="2"/>
        <v/>
      </c>
      <c r="BH24" s="56" t="str">
        <f>IF(BH27&lt;=$C$23,BH30,"")</f>
        <v/>
      </c>
      <c r="BI24" s="56">
        <f t="shared" ref="BI24:CD24" si="3">IF(BI27&lt;=$C$23,BI30,"")</f>
        <v>85</v>
      </c>
      <c r="BJ24" s="56">
        <f t="shared" si="3"/>
        <v>84</v>
      </c>
      <c r="BK24" s="56">
        <f t="shared" si="3"/>
        <v>83</v>
      </c>
      <c r="BL24" s="56">
        <f t="shared" si="3"/>
        <v>82</v>
      </c>
      <c r="BM24" s="56">
        <f t="shared" si="3"/>
        <v>81</v>
      </c>
      <c r="BN24" s="56">
        <f t="shared" si="3"/>
        <v>80</v>
      </c>
      <c r="BO24" s="56">
        <f t="shared" si="3"/>
        <v>79</v>
      </c>
      <c r="BP24" s="56">
        <f t="shared" si="3"/>
        <v>78</v>
      </c>
      <c r="BQ24" s="56">
        <f t="shared" si="3"/>
        <v>77</v>
      </c>
      <c r="BR24" s="56">
        <f t="shared" si="3"/>
        <v>76</v>
      </c>
      <c r="BS24" s="56">
        <f t="shared" si="3"/>
        <v>75</v>
      </c>
      <c r="BT24" s="56">
        <f t="shared" si="3"/>
        <v>74</v>
      </c>
      <c r="BU24" s="56" t="str">
        <f t="shared" si="3"/>
        <v/>
      </c>
      <c r="BV24" s="56" t="str">
        <f t="shared" si="3"/>
        <v/>
      </c>
      <c r="BW24" s="56" t="str">
        <f t="shared" si="3"/>
        <v/>
      </c>
      <c r="BX24" s="56" t="str">
        <f t="shared" si="3"/>
        <v/>
      </c>
      <c r="BY24" s="56" t="str">
        <f t="shared" si="3"/>
        <v/>
      </c>
      <c r="BZ24" s="56" t="str">
        <f t="shared" si="3"/>
        <v/>
      </c>
      <c r="CA24" s="56" t="str">
        <f t="shared" si="3"/>
        <v/>
      </c>
      <c r="CB24" s="56" t="str">
        <f t="shared" si="3"/>
        <v/>
      </c>
      <c r="CC24" s="56" t="str">
        <f t="shared" si="3"/>
        <v/>
      </c>
      <c r="CD24" s="56">
        <f t="shared" si="3"/>
        <v>74</v>
      </c>
      <c r="CE24" s="69"/>
      <c r="CF24" s="69"/>
      <c r="CG24" s="69"/>
      <c r="CH24" s="69"/>
      <c r="CI24" s="69"/>
      <c r="CJ24" s="69"/>
      <c r="CK24" s="69"/>
      <c r="CL24" s="69"/>
      <c r="CM24" s="69"/>
      <c r="CN24" s="69"/>
      <c r="CO24" s="69"/>
      <c r="CP24" s="69"/>
      <c r="CQ24" s="69"/>
      <c r="CR24" s="69"/>
      <c r="CS24" s="69"/>
      <c r="CT24" s="69"/>
      <c r="CU24" s="69"/>
      <c r="CV24" s="69"/>
      <c r="CW24" s="69"/>
      <c r="CX24" s="69"/>
      <c r="CY24" s="69"/>
      <c r="CZ24" s="69"/>
      <c r="DA24" s="69"/>
      <c r="DB24" s="69"/>
      <c r="DC24" s="69"/>
      <c r="DD24" s="69"/>
      <c r="DE24" s="67"/>
      <c r="DF24" s="67"/>
      <c r="DG24" s="67"/>
      <c r="DH24" s="67"/>
      <c r="DI24" s="67"/>
      <c r="DJ24" s="67"/>
      <c r="DK24" s="67"/>
      <c r="DL24" s="67"/>
      <c r="DM24" s="67"/>
      <c r="DN24" s="67"/>
      <c r="DO24" s="67"/>
      <c r="DP24" s="67"/>
      <c r="DQ24" s="67"/>
      <c r="DR24" s="67"/>
      <c r="DS24" s="67"/>
      <c r="DT24" s="67"/>
      <c r="DU24" s="67"/>
      <c r="DV24" s="67"/>
      <c r="DW24" s="67"/>
    </row>
    <row r="25" spans="1:127" ht="13.5" thickBot="1" x14ac:dyDescent="0.25">
      <c r="A25" s="14"/>
      <c r="B25" s="14"/>
      <c r="C25" s="14">
        <f>IF(BI23=1000000,-100,BI23)</f>
        <v>74</v>
      </c>
      <c r="D25" s="14"/>
      <c r="E25" s="84">
        <f>E24</f>
        <v>1.9E-3</v>
      </c>
      <c r="F25" s="15"/>
      <c r="G25" s="14"/>
      <c r="H25">
        <f>+AX30</f>
        <v>100</v>
      </c>
      <c r="I25">
        <f>IF(BH30&lt;10,0.1,+BH30-10)</f>
        <v>0.1</v>
      </c>
      <c r="J25" s="46"/>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6"/>
      <c r="BM25" s="46"/>
      <c r="BN25" s="46"/>
      <c r="BO25" s="46"/>
      <c r="BP25" s="46"/>
      <c r="BQ25" s="46"/>
      <c r="BR25" s="46"/>
      <c r="BS25" s="46"/>
      <c r="BT25" s="46"/>
      <c r="BU25" s="46"/>
      <c r="BV25" s="46"/>
      <c r="BW25" s="46"/>
      <c r="BX25" s="46"/>
      <c r="BY25" s="46"/>
      <c r="BZ25" s="46"/>
      <c r="CA25" s="46"/>
      <c r="CB25" s="46"/>
      <c r="CC25" s="46"/>
      <c r="CD25" s="46"/>
      <c r="CE25" s="46"/>
      <c r="CF25" s="46"/>
      <c r="CG25" s="46"/>
      <c r="CH25" s="46"/>
      <c r="CI25" s="46"/>
      <c r="CJ25" s="46"/>
      <c r="CK25" s="46"/>
      <c r="CL25" s="46"/>
      <c r="CM25" s="46"/>
      <c r="CN25" s="46"/>
      <c r="CO25" s="46"/>
      <c r="CP25" s="46"/>
      <c r="CQ25" s="46"/>
      <c r="CR25" s="46"/>
      <c r="CS25" s="46"/>
      <c r="CT25" s="46"/>
      <c r="CU25" s="46"/>
      <c r="CV25" s="46"/>
      <c r="CW25" s="46"/>
      <c r="CX25" s="46"/>
      <c r="CY25" s="46"/>
      <c r="CZ25" s="46"/>
      <c r="DA25" s="46"/>
      <c r="DB25" s="46"/>
      <c r="DC25" s="46"/>
      <c r="DD25" s="46"/>
      <c r="DE25" s="46"/>
      <c r="DF25" s="46"/>
      <c r="DG25" s="46"/>
      <c r="DH25" s="46"/>
      <c r="DI25" s="46"/>
      <c r="DJ25" s="46"/>
      <c r="DK25" s="46"/>
      <c r="DL25" s="46"/>
      <c r="DM25" s="46"/>
      <c r="DN25" s="46"/>
      <c r="DO25" s="46"/>
      <c r="DP25" s="46"/>
      <c r="DQ25" s="46"/>
      <c r="DR25" s="46"/>
      <c r="DS25" s="46"/>
      <c r="DT25" s="46"/>
      <c r="DU25" s="46"/>
      <c r="DV25" s="46"/>
      <c r="DW25" s="46"/>
    </row>
    <row r="26" spans="1:127" x14ac:dyDescent="0.2">
      <c r="A26" s="16" t="s">
        <v>47</v>
      </c>
      <c r="B26" s="17" t="s">
        <v>48</v>
      </c>
      <c r="C26" s="499" t="s">
        <v>49</v>
      </c>
      <c r="D26" s="500"/>
      <c r="E26" s="500"/>
      <c r="F26" s="18" t="s">
        <v>50</v>
      </c>
      <c r="G26" s="18" t="s">
        <v>51</v>
      </c>
      <c r="J26" s="47" t="s">
        <v>51</v>
      </c>
      <c r="K26" s="47" t="s">
        <v>51</v>
      </c>
      <c r="L26" s="47" t="s">
        <v>51</v>
      </c>
      <c r="M26" s="47" t="s">
        <v>51</v>
      </c>
      <c r="N26" s="47" t="s">
        <v>51</v>
      </c>
      <c r="O26" s="47" t="s">
        <v>51</v>
      </c>
      <c r="P26" s="47" t="s">
        <v>51</v>
      </c>
      <c r="Q26" s="47" t="s">
        <v>51</v>
      </c>
      <c r="R26" s="47" t="s">
        <v>51</v>
      </c>
      <c r="S26" s="47" t="s">
        <v>51</v>
      </c>
      <c r="T26" s="47" t="s">
        <v>51</v>
      </c>
      <c r="U26" s="47" t="s">
        <v>51</v>
      </c>
      <c r="V26" s="47" t="s">
        <v>51</v>
      </c>
      <c r="W26" s="47" t="s">
        <v>51</v>
      </c>
      <c r="X26" s="47" t="s">
        <v>51</v>
      </c>
      <c r="Y26" s="47" t="s">
        <v>51</v>
      </c>
      <c r="Z26" s="47" t="s">
        <v>51</v>
      </c>
      <c r="AA26" s="47" t="s">
        <v>51</v>
      </c>
      <c r="AB26" s="47" t="s">
        <v>51</v>
      </c>
      <c r="AC26" s="47" t="s">
        <v>51</v>
      </c>
      <c r="AD26" s="47" t="s">
        <v>51</v>
      </c>
      <c r="AE26" s="47" t="s">
        <v>51</v>
      </c>
      <c r="AF26" s="47" t="s">
        <v>51</v>
      </c>
      <c r="AG26" s="47" t="s">
        <v>51</v>
      </c>
      <c r="AH26" s="47" t="s">
        <v>51</v>
      </c>
      <c r="AI26" s="47" t="s">
        <v>51</v>
      </c>
      <c r="AJ26" s="47" t="s">
        <v>51</v>
      </c>
      <c r="AK26" s="47" t="s">
        <v>51</v>
      </c>
      <c r="AL26" s="47" t="s">
        <v>51</v>
      </c>
      <c r="AM26" s="47" t="s">
        <v>51</v>
      </c>
      <c r="AN26" s="47" t="s">
        <v>51</v>
      </c>
      <c r="AO26" s="47" t="s">
        <v>51</v>
      </c>
      <c r="AP26" s="47" t="s">
        <v>51</v>
      </c>
      <c r="AQ26" s="47" t="s">
        <v>51</v>
      </c>
      <c r="AR26" s="47" t="s">
        <v>51</v>
      </c>
      <c r="AS26" s="47" t="s">
        <v>51</v>
      </c>
      <c r="AT26" s="47" t="s">
        <v>51</v>
      </c>
      <c r="AU26" s="47" t="s">
        <v>51</v>
      </c>
      <c r="AV26" s="47" t="s">
        <v>51</v>
      </c>
      <c r="AW26" s="47" t="s">
        <v>51</v>
      </c>
      <c r="AX26" s="47" t="s">
        <v>51</v>
      </c>
      <c r="AY26" s="47" t="s">
        <v>51</v>
      </c>
      <c r="AZ26" s="47" t="s">
        <v>51</v>
      </c>
      <c r="BA26" s="47" t="s">
        <v>51</v>
      </c>
      <c r="BB26" s="47" t="s">
        <v>51</v>
      </c>
      <c r="BC26" s="47" t="s">
        <v>51</v>
      </c>
      <c r="BD26" s="47" t="s">
        <v>51</v>
      </c>
      <c r="BE26" s="47" t="s">
        <v>51</v>
      </c>
      <c r="BF26" s="47" t="s">
        <v>51</v>
      </c>
      <c r="BG26" s="47" t="s">
        <v>51</v>
      </c>
      <c r="BH26" s="47" t="s">
        <v>51</v>
      </c>
      <c r="BI26" s="47" t="s">
        <v>51</v>
      </c>
      <c r="BJ26" s="47" t="s">
        <v>51</v>
      </c>
      <c r="BK26" s="47" t="s">
        <v>51</v>
      </c>
      <c r="BL26" s="47" t="s">
        <v>51</v>
      </c>
      <c r="BM26" s="47" t="s">
        <v>51</v>
      </c>
      <c r="BN26" s="47" t="s">
        <v>51</v>
      </c>
      <c r="BO26" s="47" t="s">
        <v>51</v>
      </c>
      <c r="BP26" s="47" t="s">
        <v>51</v>
      </c>
      <c r="BQ26" s="47" t="s">
        <v>51</v>
      </c>
      <c r="BR26" s="47" t="s">
        <v>51</v>
      </c>
      <c r="BS26" s="47" t="s">
        <v>51</v>
      </c>
      <c r="BT26" s="47" t="s">
        <v>51</v>
      </c>
      <c r="BU26" s="47" t="s">
        <v>51</v>
      </c>
      <c r="BV26" s="47" t="s">
        <v>51</v>
      </c>
      <c r="BW26" s="47" t="s">
        <v>51</v>
      </c>
      <c r="BX26" s="47" t="s">
        <v>51</v>
      </c>
      <c r="BY26" s="47" t="s">
        <v>51</v>
      </c>
      <c r="BZ26" s="47" t="s">
        <v>51</v>
      </c>
      <c r="CA26" s="47" t="s">
        <v>51</v>
      </c>
      <c r="CB26" s="47" t="s">
        <v>51</v>
      </c>
      <c r="CC26" s="47" t="s">
        <v>51</v>
      </c>
      <c r="CD26" s="47" t="s">
        <v>51</v>
      </c>
      <c r="CE26" s="47" t="s">
        <v>51</v>
      </c>
      <c r="CF26" s="47" t="s">
        <v>51</v>
      </c>
      <c r="CG26" s="47" t="s">
        <v>51</v>
      </c>
      <c r="CH26" s="47" t="s">
        <v>51</v>
      </c>
      <c r="CI26" s="47" t="s">
        <v>51</v>
      </c>
      <c r="CJ26" s="47" t="s">
        <v>51</v>
      </c>
      <c r="CK26" s="47" t="s">
        <v>51</v>
      </c>
      <c r="CL26" s="47" t="s">
        <v>51</v>
      </c>
      <c r="CM26" s="47" t="s">
        <v>51</v>
      </c>
      <c r="CN26" s="47" t="s">
        <v>51</v>
      </c>
      <c r="CO26" s="47" t="s">
        <v>51</v>
      </c>
      <c r="CP26" s="47" t="s">
        <v>51</v>
      </c>
      <c r="CQ26" s="47" t="s">
        <v>51</v>
      </c>
      <c r="CR26" s="47" t="s">
        <v>51</v>
      </c>
      <c r="CS26" s="47" t="s">
        <v>51</v>
      </c>
      <c r="CT26" s="47" t="s">
        <v>51</v>
      </c>
      <c r="CU26" s="47" t="s">
        <v>51</v>
      </c>
      <c r="CV26" s="47" t="s">
        <v>51</v>
      </c>
      <c r="CW26" s="47" t="s">
        <v>51</v>
      </c>
      <c r="CX26" s="47" t="s">
        <v>51</v>
      </c>
      <c r="CY26" s="47" t="s">
        <v>51</v>
      </c>
      <c r="CZ26" s="47" t="s">
        <v>51</v>
      </c>
      <c r="DA26" s="47" t="s">
        <v>51</v>
      </c>
      <c r="DB26" s="47" t="s">
        <v>51</v>
      </c>
      <c r="DC26" s="47" t="s">
        <v>51</v>
      </c>
      <c r="DD26" s="47" t="s">
        <v>51</v>
      </c>
      <c r="DE26" s="47" t="s">
        <v>51</v>
      </c>
      <c r="DF26" s="47" t="s">
        <v>51</v>
      </c>
      <c r="DG26" s="47" t="s">
        <v>51</v>
      </c>
      <c r="DH26" s="47" t="s">
        <v>51</v>
      </c>
      <c r="DI26" s="47" t="s">
        <v>51</v>
      </c>
      <c r="DJ26" s="47" t="s">
        <v>51</v>
      </c>
      <c r="DK26" s="47" t="s">
        <v>51</v>
      </c>
      <c r="DL26" s="47" t="s">
        <v>51</v>
      </c>
      <c r="DM26" s="47" t="s">
        <v>51</v>
      </c>
      <c r="DN26" s="47" t="s">
        <v>51</v>
      </c>
      <c r="DO26" s="47" t="s">
        <v>51</v>
      </c>
      <c r="DP26" s="47" t="s">
        <v>51</v>
      </c>
      <c r="DQ26" s="47" t="s">
        <v>51</v>
      </c>
      <c r="DR26" s="47" t="s">
        <v>51</v>
      </c>
      <c r="DS26" s="47" t="s">
        <v>51</v>
      </c>
      <c r="DT26" s="47" t="s">
        <v>51</v>
      </c>
      <c r="DU26" s="47" t="s">
        <v>51</v>
      </c>
      <c r="DV26" s="47" t="s">
        <v>51</v>
      </c>
      <c r="DW26" s="47" t="s">
        <v>51</v>
      </c>
    </row>
    <row r="27" spans="1:127" ht="21" x14ac:dyDescent="0.55000000000000004">
      <c r="A27" s="19"/>
      <c r="B27" s="20" t="s">
        <v>52</v>
      </c>
      <c r="C27" s="492" t="s">
        <v>53</v>
      </c>
      <c r="D27" s="493"/>
      <c r="E27" s="493"/>
      <c r="F27" s="291" t="s">
        <v>54</v>
      </c>
      <c r="G27" s="22">
        <f>+G29*G53*G54*G55/2</f>
        <v>8.0358695768374642E-5</v>
      </c>
      <c r="I27" s="61">
        <f>+G29</f>
        <v>100</v>
      </c>
      <c r="J27" s="22">
        <f t="shared" ref="J27:BU27" si="4">+J29*J53*J54*J55/2</f>
        <v>1.9127528972756624E-3</v>
      </c>
      <c r="K27" s="22">
        <f t="shared" si="4"/>
        <v>0</v>
      </c>
      <c r="L27" s="22">
        <f t="shared" si="4"/>
        <v>0</v>
      </c>
      <c r="M27" s="22">
        <f t="shared" si="4"/>
        <v>0</v>
      </c>
      <c r="N27" s="22">
        <f t="shared" si="4"/>
        <v>0</v>
      </c>
      <c r="O27" s="22">
        <f t="shared" si="4"/>
        <v>0</v>
      </c>
      <c r="P27" s="22">
        <f t="shared" si="4"/>
        <v>0</v>
      </c>
      <c r="Q27" s="22">
        <f t="shared" si="4"/>
        <v>0</v>
      </c>
      <c r="R27" s="22">
        <f t="shared" si="4"/>
        <v>0</v>
      </c>
      <c r="S27" s="22">
        <f t="shared" si="4"/>
        <v>0</v>
      </c>
      <c r="T27" s="22">
        <f t="shared" si="4"/>
        <v>0</v>
      </c>
      <c r="U27" s="22">
        <f t="shared" si="4"/>
        <v>0</v>
      </c>
      <c r="V27" s="22">
        <f t="shared" si="4"/>
        <v>0</v>
      </c>
      <c r="W27" s="22">
        <f t="shared" si="4"/>
        <v>0</v>
      </c>
      <c r="X27" s="22">
        <f t="shared" si="4"/>
        <v>0</v>
      </c>
      <c r="Y27" s="22">
        <f t="shared" si="4"/>
        <v>0</v>
      </c>
      <c r="Z27" s="22">
        <f t="shared" si="4"/>
        <v>0</v>
      </c>
      <c r="AA27" s="22">
        <f t="shared" si="4"/>
        <v>0</v>
      </c>
      <c r="AB27" s="22">
        <f t="shared" si="4"/>
        <v>0</v>
      </c>
      <c r="AC27" s="22">
        <f t="shared" si="4"/>
        <v>0</v>
      </c>
      <c r="AD27" s="22">
        <f t="shared" si="4"/>
        <v>1.0132648499585567E-50</v>
      </c>
      <c r="AE27" s="22">
        <f t="shared" si="4"/>
        <v>2.5743737153686678E-101</v>
      </c>
      <c r="AF27" s="22">
        <f t="shared" si="4"/>
        <v>7.5519554868369543E-152</v>
      </c>
      <c r="AG27" s="22">
        <f t="shared" si="4"/>
        <v>2.349719236755141E-202</v>
      </c>
      <c r="AH27" s="22">
        <f t="shared" si="4"/>
        <v>7.5506418248546598E-253</v>
      </c>
      <c r="AI27" s="22">
        <f t="shared" si="4"/>
        <v>2.4763649130945725E-303</v>
      </c>
      <c r="AJ27" s="22">
        <f t="shared" si="4"/>
        <v>0</v>
      </c>
      <c r="AK27" s="22">
        <f t="shared" si="4"/>
        <v>0</v>
      </c>
      <c r="AL27" s="22">
        <f t="shared" si="4"/>
        <v>0</v>
      </c>
      <c r="AM27" s="22">
        <f t="shared" si="4"/>
        <v>0</v>
      </c>
      <c r="AN27" s="22">
        <f t="shared" si="4"/>
        <v>1.0132648499585567E-50</v>
      </c>
      <c r="AO27" s="22">
        <f t="shared" si="4"/>
        <v>1.1831773119572652E-45</v>
      </c>
      <c r="AP27" s="22">
        <f t="shared" si="4"/>
        <v>1.3901821010992002E-40</v>
      </c>
      <c r="AQ27" s="22">
        <f t="shared" si="4"/>
        <v>1.6463026410699242E-35</v>
      </c>
      <c r="AR27" s="22">
        <f t="shared" si="4"/>
        <v>1.9697889412390611E-30</v>
      </c>
      <c r="AS27" s="22">
        <f t="shared" si="4"/>
        <v>2.3902224977127924E-25</v>
      </c>
      <c r="AT27" s="22">
        <f t="shared" si="4"/>
        <v>2.9600992733578031E-20</v>
      </c>
      <c r="AU27" s="22">
        <f t="shared" si="4"/>
        <v>3.7858067823018414E-15</v>
      </c>
      <c r="AV27" s="22">
        <f t="shared" si="4"/>
        <v>5.134658263520781E-10</v>
      </c>
      <c r="AW27" s="22">
        <f t="shared" si="4"/>
        <v>8.0358695768374642E-5</v>
      </c>
      <c r="AX27" s="22">
        <f t="shared" si="4"/>
        <v>8.0358695768374642E-5</v>
      </c>
      <c r="AY27" s="22">
        <f t="shared" si="4"/>
        <v>2.7055594832435932E-4</v>
      </c>
      <c r="AZ27" s="22">
        <f t="shared" si="4"/>
        <v>9.1654490421497268E-4</v>
      </c>
      <c r="BA27" s="22">
        <f t="shared" si="4"/>
        <v>3.1292072611699183E-3</v>
      </c>
      <c r="BB27" s="22">
        <f t="shared" si="4"/>
        <v>1.0792912884448674E-2</v>
      </c>
      <c r="BC27" s="22">
        <f t="shared" si="4"/>
        <v>3.7746304409865608E-2</v>
      </c>
      <c r="BD27" s="22">
        <f t="shared" si="4"/>
        <v>0.13468665426823659</v>
      </c>
      <c r="BE27" s="22">
        <f t="shared" si="4"/>
        <v>0.4960088490687054</v>
      </c>
      <c r="BF27" s="22">
        <f t="shared" si="4"/>
        <v>1.9341197022496863</v>
      </c>
      <c r="BG27" s="22">
        <f t="shared" si="4"/>
        <v>8.6492121035221921</v>
      </c>
      <c r="BH27" s="22">
        <f t="shared" si="4"/>
        <v>65.568798256009245</v>
      </c>
      <c r="BI27" s="22">
        <f t="shared" si="4"/>
        <v>4.9754545483996371E-4</v>
      </c>
      <c r="BJ27" s="22">
        <f t="shared" si="4"/>
        <v>5.6212709307945131E-4</v>
      </c>
      <c r="BK27" s="22">
        <f t="shared" si="4"/>
        <v>6.3513602208003605E-4</v>
      </c>
      <c r="BL27" s="22">
        <f t="shared" si="4"/>
        <v>7.1767890207984379E-4</v>
      </c>
      <c r="BM27" s="22">
        <f t="shared" si="4"/>
        <v>8.1100883128437694E-4</v>
      </c>
      <c r="BN27" s="22">
        <f t="shared" si="4"/>
        <v>9.1654490421497268E-4</v>
      </c>
      <c r="BO27" s="22">
        <f t="shared" si="4"/>
        <v>1.0358944123991017E-3</v>
      </c>
      <c r="BP27" s="22">
        <f t="shared" si="4"/>
        <v>1.1708780495168021E-3</v>
      </c>
      <c r="BQ27" s="22">
        <f t="shared" si="4"/>
        <v>1.323558533640983E-3</v>
      </c>
      <c r="BR27" s="22">
        <f t="shared" si="4"/>
        <v>1.4962731169436728E-3</v>
      </c>
      <c r="BS27" s="22">
        <f t="shared" si="4"/>
        <v>1.6916705192448597E-3</v>
      </c>
      <c r="BT27" s="22">
        <f t="shared" si="4"/>
        <v>1.9127528972756624E-3</v>
      </c>
      <c r="BU27" s="22">
        <f t="shared" si="4"/>
        <v>2.1629235479210256E-3</v>
      </c>
      <c r="BV27" s="22">
        <f t="shared" ref="BV27:CD27" si="5">+BV29*BV53*BV54*BV55/2</f>
        <v>2.4460411426233358E-3</v>
      </c>
      <c r="BW27" s="22">
        <f t="shared" si="5"/>
        <v>2.7664814034444843E-3</v>
      </c>
      <c r="BX27" s="22">
        <f t="shared" si="5"/>
        <v>3.1292072611699183E-3</v>
      </c>
      <c r="BY27" s="22">
        <f t="shared" si="5"/>
        <v>3.5398486848063821E-3</v>
      </c>
      <c r="BZ27" s="22">
        <f t="shared" si="5"/>
        <v>4.0047935427861003E-3</v>
      </c>
      <c r="CA27" s="22">
        <f t="shared" si="5"/>
        <v>4.5312910525196533E-3</v>
      </c>
      <c r="CB27" s="22">
        <f t="shared" si="5"/>
        <v>5.1275696005585979E-3</v>
      </c>
      <c r="CC27" s="22">
        <f t="shared" si="5"/>
        <v>5.8029709750949459E-3</v>
      </c>
      <c r="CD27" s="22">
        <f t="shared" si="5"/>
        <v>1.9127528972756624E-3</v>
      </c>
      <c r="CE27" s="82">
        <f>IF(+CE29*CE53*CE54*CE55/2&lt;0.0000000001,0.0000000001,+CE29*CE53*CE54*CE55/2)</f>
        <v>65.568798256009245</v>
      </c>
      <c r="CF27" s="82">
        <f>IF(+CF29*CF53*CF54*CF55/2&lt;0.0000000001,0.0000000001,+CF29*CF53*CF54*CF55/2)</f>
        <v>65.568798256009245</v>
      </c>
      <c r="CG27" s="82">
        <f t="shared" ref="CG27:DD27" si="6">IF(+CG29*CG53*CG54*CG55/2&lt;0.0000000001,0.0000000001,+CG29*CG53*CG54*CG55/2)</f>
        <v>45.247894674748395</v>
      </c>
      <c r="CH27" s="82">
        <f t="shared" si="6"/>
        <v>26.633836905238745</v>
      </c>
      <c r="CI27" s="82">
        <f t="shared" si="6"/>
        <v>17.529935743235349</v>
      </c>
      <c r="CJ27" s="82">
        <f t="shared" si="6"/>
        <v>12.136707642088721</v>
      </c>
      <c r="CK27" s="82">
        <f t="shared" si="6"/>
        <v>8.6492121035221921</v>
      </c>
      <c r="CL27" s="82">
        <f t="shared" si="6"/>
        <v>1.9341197022496863</v>
      </c>
      <c r="CM27" s="82">
        <f t="shared" si="6"/>
        <v>0.4960088490687054</v>
      </c>
      <c r="CN27" s="82">
        <f t="shared" si="6"/>
        <v>0.13468665426823659</v>
      </c>
      <c r="CO27" s="82">
        <f t="shared" si="6"/>
        <v>3.7746304409865608E-2</v>
      </c>
      <c r="CP27" s="82">
        <f t="shared" si="6"/>
        <v>1.0792912884448674E-2</v>
      </c>
      <c r="CQ27" s="82">
        <f t="shared" si="6"/>
        <v>3.1292072611699183E-3</v>
      </c>
      <c r="CR27" s="82">
        <f t="shared" si="6"/>
        <v>9.1654490421497268E-4</v>
      </c>
      <c r="CS27" s="82">
        <f t="shared" si="6"/>
        <v>2.7055594832435932E-4</v>
      </c>
      <c r="CT27" s="82">
        <f t="shared" si="6"/>
        <v>8.0358695768374642E-5</v>
      </c>
      <c r="CU27" s="82">
        <f t="shared" si="6"/>
        <v>2.3986829196781232E-5</v>
      </c>
      <c r="CV27" s="82">
        <f t="shared" si="6"/>
        <v>7.1895414266275825E-6</v>
      </c>
      <c r="CW27" s="82">
        <f t="shared" si="6"/>
        <v>2.1623811281444005E-6</v>
      </c>
      <c r="CX27" s="82">
        <f t="shared" si="6"/>
        <v>6.5229452955780692E-7</v>
      </c>
      <c r="CY27" s="82">
        <f t="shared" si="6"/>
        <v>1.9726922739301979E-7</v>
      </c>
      <c r="CZ27" s="82">
        <f t="shared" si="6"/>
        <v>5.9791138671687009E-8</v>
      </c>
      <c r="DA27" s="82">
        <f t="shared" si="6"/>
        <v>1.8157655373287336E-8</v>
      </c>
      <c r="DB27" s="82">
        <f t="shared" si="6"/>
        <v>5.5237205715330034E-9</v>
      </c>
      <c r="DC27" s="82">
        <f t="shared" si="6"/>
        <v>1.6829521507132422E-9</v>
      </c>
      <c r="DD27" s="82">
        <f t="shared" si="6"/>
        <v>5.134658263520781E-10</v>
      </c>
      <c r="DE27" s="22">
        <f t="shared" ref="DE27:DW27" si="7">+DE29*DE53*DE54*DE55/2</f>
        <v>9.1654490421494005E-4</v>
      </c>
      <c r="DF27" s="22">
        <f t="shared" si="7"/>
        <v>9.1654490421497268E-4</v>
      </c>
      <c r="DG27" s="22">
        <f t="shared" si="7"/>
        <v>9.1654490421497268E-4</v>
      </c>
      <c r="DH27" s="22">
        <f t="shared" si="7"/>
        <v>9.1654490421497268E-4</v>
      </c>
      <c r="DI27" s="22">
        <f t="shared" si="7"/>
        <v>9.1654490421497268E-4</v>
      </c>
      <c r="DJ27" s="22">
        <f t="shared" si="7"/>
        <v>9.1654490421497268E-4</v>
      </c>
      <c r="DK27" s="22">
        <f t="shared" si="7"/>
        <v>9.1654490421497268E-4</v>
      </c>
      <c r="DL27" s="22">
        <f t="shared" si="7"/>
        <v>9.1654490421497268E-4</v>
      </c>
      <c r="DM27" s="22">
        <f t="shared" si="7"/>
        <v>9.1654490421497268E-4</v>
      </c>
      <c r="DN27" s="22">
        <f t="shared" si="7"/>
        <v>9.1654490421497268E-4</v>
      </c>
      <c r="DO27" s="22">
        <f t="shared" si="7"/>
        <v>9.1654490421497268E-4</v>
      </c>
      <c r="DP27" s="22">
        <f t="shared" si="7"/>
        <v>9.1654490421497268E-4</v>
      </c>
      <c r="DQ27" s="22">
        <f t="shared" si="7"/>
        <v>9.1654490421497268E-4</v>
      </c>
      <c r="DR27" s="22">
        <f t="shared" si="7"/>
        <v>9.1654490421497268E-4</v>
      </c>
      <c r="DS27" s="22">
        <f t="shared" si="7"/>
        <v>9.1654490421497268E-4</v>
      </c>
      <c r="DT27" s="22">
        <f t="shared" si="7"/>
        <v>9.1654490421497268E-4</v>
      </c>
      <c r="DU27" s="22">
        <f t="shared" si="7"/>
        <v>9.1654490421497268E-4</v>
      </c>
      <c r="DV27" s="22">
        <f t="shared" si="7"/>
        <v>9.1654490421497268E-4</v>
      </c>
      <c r="DW27" s="22">
        <f t="shared" si="7"/>
        <v>9.1654490421497268E-4</v>
      </c>
    </row>
    <row r="28" spans="1:127" ht="21" x14ac:dyDescent="0.55000000000000004">
      <c r="A28" s="19"/>
      <c r="B28" s="20" t="s">
        <v>55</v>
      </c>
      <c r="C28" s="492" t="s">
        <v>53</v>
      </c>
      <c r="D28" s="493"/>
      <c r="E28" s="493"/>
      <c r="F28" s="291" t="s">
        <v>54</v>
      </c>
      <c r="G28" s="22">
        <f>+G29*G53*G55</f>
        <v>8.0358695768374642E-5</v>
      </c>
      <c r="J28" s="22">
        <f t="shared" ref="J28:BU28" si="8">+J29*J53*J55</f>
        <v>1.9127528972756624E-3</v>
      </c>
      <c r="K28" s="22">
        <f t="shared" si="8"/>
        <v>0</v>
      </c>
      <c r="L28" s="22">
        <f t="shared" si="8"/>
        <v>0</v>
      </c>
      <c r="M28" s="22">
        <f t="shared" si="8"/>
        <v>0</v>
      </c>
      <c r="N28" s="22">
        <f t="shared" si="8"/>
        <v>0</v>
      </c>
      <c r="O28" s="22">
        <f t="shared" si="8"/>
        <v>0</v>
      </c>
      <c r="P28" s="22">
        <f t="shared" si="8"/>
        <v>0</v>
      </c>
      <c r="Q28" s="22">
        <f t="shared" si="8"/>
        <v>0</v>
      </c>
      <c r="R28" s="22">
        <f t="shared" si="8"/>
        <v>0</v>
      </c>
      <c r="S28" s="22">
        <f t="shared" si="8"/>
        <v>0</v>
      </c>
      <c r="T28" s="22">
        <f t="shared" si="8"/>
        <v>0</v>
      </c>
      <c r="U28" s="22">
        <f t="shared" si="8"/>
        <v>0</v>
      </c>
      <c r="V28" s="22">
        <f t="shared" si="8"/>
        <v>0</v>
      </c>
      <c r="W28" s="22">
        <f t="shared" si="8"/>
        <v>0</v>
      </c>
      <c r="X28" s="22">
        <f t="shared" si="8"/>
        <v>0</v>
      </c>
      <c r="Y28" s="22">
        <f t="shared" si="8"/>
        <v>0</v>
      </c>
      <c r="Z28" s="22">
        <f t="shared" si="8"/>
        <v>0</v>
      </c>
      <c r="AA28" s="22">
        <f t="shared" si="8"/>
        <v>0</v>
      </c>
      <c r="AB28" s="22">
        <f t="shared" si="8"/>
        <v>0</v>
      </c>
      <c r="AC28" s="22">
        <f t="shared" si="8"/>
        <v>0</v>
      </c>
      <c r="AD28" s="22">
        <f t="shared" si="8"/>
        <v>1.0132648499585567E-50</v>
      </c>
      <c r="AE28" s="22">
        <f t="shared" si="8"/>
        <v>2.5743737153686678E-101</v>
      </c>
      <c r="AF28" s="22">
        <f t="shared" si="8"/>
        <v>7.5519554868369543E-152</v>
      </c>
      <c r="AG28" s="22">
        <f t="shared" si="8"/>
        <v>2.349719236755141E-202</v>
      </c>
      <c r="AH28" s="22">
        <f t="shared" si="8"/>
        <v>7.5506418248546598E-253</v>
      </c>
      <c r="AI28" s="22">
        <f t="shared" si="8"/>
        <v>2.4763649130945725E-303</v>
      </c>
      <c r="AJ28" s="22">
        <f t="shared" si="8"/>
        <v>0</v>
      </c>
      <c r="AK28" s="22">
        <f t="shared" si="8"/>
        <v>0</v>
      </c>
      <c r="AL28" s="22">
        <f t="shared" si="8"/>
        <v>0</v>
      </c>
      <c r="AM28" s="22">
        <f t="shared" si="8"/>
        <v>0</v>
      </c>
      <c r="AN28" s="22">
        <f t="shared" si="8"/>
        <v>1.0132648499585567E-50</v>
      </c>
      <c r="AO28" s="22">
        <f t="shared" si="8"/>
        <v>1.1831773119572652E-45</v>
      </c>
      <c r="AP28" s="22">
        <f t="shared" si="8"/>
        <v>1.3901821010992002E-40</v>
      </c>
      <c r="AQ28" s="22">
        <f t="shared" si="8"/>
        <v>1.6463026410699242E-35</v>
      </c>
      <c r="AR28" s="22">
        <f t="shared" si="8"/>
        <v>1.9697889412390611E-30</v>
      </c>
      <c r="AS28" s="22">
        <f t="shared" si="8"/>
        <v>2.3902224977127924E-25</v>
      </c>
      <c r="AT28" s="22">
        <f t="shared" si="8"/>
        <v>2.9600992733578031E-20</v>
      </c>
      <c r="AU28" s="22">
        <f t="shared" si="8"/>
        <v>3.7858067823018414E-15</v>
      </c>
      <c r="AV28" s="22">
        <f t="shared" si="8"/>
        <v>5.134658263520781E-10</v>
      </c>
      <c r="AW28" s="22">
        <f t="shared" si="8"/>
        <v>8.0358695768374642E-5</v>
      </c>
      <c r="AX28" s="22">
        <f t="shared" si="8"/>
        <v>8.0358695768374642E-5</v>
      </c>
      <c r="AY28" s="22">
        <f t="shared" si="8"/>
        <v>2.7055594832435932E-4</v>
      </c>
      <c r="AZ28" s="22">
        <f t="shared" si="8"/>
        <v>9.1654490421497268E-4</v>
      </c>
      <c r="BA28" s="22">
        <f t="shared" si="8"/>
        <v>3.1292072611699183E-3</v>
      </c>
      <c r="BB28" s="22">
        <f t="shared" si="8"/>
        <v>1.0792912884448674E-2</v>
      </c>
      <c r="BC28" s="22">
        <f t="shared" si="8"/>
        <v>3.7746304409865608E-2</v>
      </c>
      <c r="BD28" s="22">
        <f t="shared" si="8"/>
        <v>0.13468665426823659</v>
      </c>
      <c r="BE28" s="22">
        <f t="shared" si="8"/>
        <v>0.4960088490687054</v>
      </c>
      <c r="BF28" s="22">
        <f t="shared" si="8"/>
        <v>1.9341197022496863</v>
      </c>
      <c r="BG28" s="22">
        <f t="shared" si="8"/>
        <v>8.6492121035221921</v>
      </c>
      <c r="BH28" s="22">
        <f t="shared" si="8"/>
        <v>65.568798256009245</v>
      </c>
      <c r="BI28" s="22">
        <f t="shared" si="8"/>
        <v>4.9754545483996371E-4</v>
      </c>
      <c r="BJ28" s="22">
        <f t="shared" si="8"/>
        <v>5.6212709307945131E-4</v>
      </c>
      <c r="BK28" s="22">
        <f t="shared" si="8"/>
        <v>6.3513602208003605E-4</v>
      </c>
      <c r="BL28" s="22">
        <f t="shared" si="8"/>
        <v>7.1767890207984379E-4</v>
      </c>
      <c r="BM28" s="22">
        <f t="shared" si="8"/>
        <v>8.1100883128437694E-4</v>
      </c>
      <c r="BN28" s="22">
        <f t="shared" si="8"/>
        <v>9.1654490421497268E-4</v>
      </c>
      <c r="BO28" s="22">
        <f t="shared" si="8"/>
        <v>1.0358944123991017E-3</v>
      </c>
      <c r="BP28" s="22">
        <f t="shared" si="8"/>
        <v>1.1708780495168021E-3</v>
      </c>
      <c r="BQ28" s="22">
        <f t="shared" si="8"/>
        <v>1.323558533640983E-3</v>
      </c>
      <c r="BR28" s="22">
        <f t="shared" si="8"/>
        <v>1.4962731169436728E-3</v>
      </c>
      <c r="BS28" s="22">
        <f t="shared" si="8"/>
        <v>1.6916705192448597E-3</v>
      </c>
      <c r="BT28" s="22">
        <f t="shared" si="8"/>
        <v>1.9127528972756624E-3</v>
      </c>
      <c r="BU28" s="22">
        <f t="shared" si="8"/>
        <v>2.1629235479210256E-3</v>
      </c>
      <c r="BV28" s="22">
        <f t="shared" ref="BV28:DW28" si="9">+BV29*BV53*BV55</f>
        <v>2.4460411426233358E-3</v>
      </c>
      <c r="BW28" s="22">
        <f t="shared" si="9"/>
        <v>2.7664814034444843E-3</v>
      </c>
      <c r="BX28" s="22">
        <f t="shared" si="9"/>
        <v>3.1292072611699183E-3</v>
      </c>
      <c r="BY28" s="22">
        <f t="shared" si="9"/>
        <v>3.5398486848063821E-3</v>
      </c>
      <c r="BZ28" s="22">
        <f t="shared" si="9"/>
        <v>4.0047935427861003E-3</v>
      </c>
      <c r="CA28" s="22">
        <f t="shared" si="9"/>
        <v>4.5312910525196533E-3</v>
      </c>
      <c r="CB28" s="22">
        <f t="shared" si="9"/>
        <v>5.1275696005585979E-3</v>
      </c>
      <c r="CC28" s="22">
        <f t="shared" si="9"/>
        <v>5.8029709750949459E-3</v>
      </c>
      <c r="CD28" s="22">
        <f t="shared" si="9"/>
        <v>1.9127528972756624E-3</v>
      </c>
      <c r="CE28" s="22">
        <f t="shared" si="9"/>
        <v>65.568798256009245</v>
      </c>
      <c r="CF28" s="22">
        <f t="shared" si="9"/>
        <v>65.568798256009245</v>
      </c>
      <c r="CG28" s="22">
        <f t="shared" si="9"/>
        <v>45.247894674748395</v>
      </c>
      <c r="CH28" s="22">
        <f t="shared" si="9"/>
        <v>26.633836905238745</v>
      </c>
      <c r="CI28" s="22">
        <f t="shared" si="9"/>
        <v>17.529935743235349</v>
      </c>
      <c r="CJ28" s="22">
        <f t="shared" si="9"/>
        <v>12.136707642088721</v>
      </c>
      <c r="CK28" s="22">
        <f t="shared" si="9"/>
        <v>8.6492121035221921</v>
      </c>
      <c r="CL28" s="22">
        <f t="shared" si="9"/>
        <v>1.9341197022496863</v>
      </c>
      <c r="CM28" s="22">
        <f t="shared" si="9"/>
        <v>0.4960088490687054</v>
      </c>
      <c r="CN28" s="22">
        <f t="shared" si="9"/>
        <v>0.13468665426823659</v>
      </c>
      <c r="CO28" s="22">
        <f t="shared" si="9"/>
        <v>3.7746304409865608E-2</v>
      </c>
      <c r="CP28" s="22">
        <f t="shared" si="9"/>
        <v>1.0792912884448674E-2</v>
      </c>
      <c r="CQ28" s="22">
        <f t="shared" si="9"/>
        <v>3.1292072611699183E-3</v>
      </c>
      <c r="CR28" s="22">
        <f t="shared" si="9"/>
        <v>9.1654490421497268E-4</v>
      </c>
      <c r="CS28" s="22">
        <f t="shared" si="9"/>
        <v>2.7055594832435932E-4</v>
      </c>
      <c r="CT28" s="22">
        <f t="shared" si="9"/>
        <v>8.0358695768374642E-5</v>
      </c>
      <c r="CU28" s="22">
        <f t="shared" si="9"/>
        <v>2.3986829196781232E-5</v>
      </c>
      <c r="CV28" s="22">
        <f t="shared" si="9"/>
        <v>7.1895414266275825E-6</v>
      </c>
      <c r="CW28" s="22">
        <f t="shared" si="9"/>
        <v>2.1623811281444005E-6</v>
      </c>
      <c r="CX28" s="22">
        <f t="shared" si="9"/>
        <v>6.5229452955780692E-7</v>
      </c>
      <c r="CY28" s="22">
        <f t="shared" si="9"/>
        <v>1.9726922739301979E-7</v>
      </c>
      <c r="CZ28" s="22">
        <f t="shared" si="9"/>
        <v>5.9791138671687009E-8</v>
      </c>
      <c r="DA28" s="22">
        <f t="shared" si="9"/>
        <v>1.8157655373287336E-8</v>
      </c>
      <c r="DB28" s="22">
        <f t="shared" si="9"/>
        <v>5.5237205715330034E-9</v>
      </c>
      <c r="DC28" s="22">
        <f t="shared" si="9"/>
        <v>1.6829521507132422E-9</v>
      </c>
      <c r="DD28" s="22">
        <f t="shared" si="9"/>
        <v>5.134658263520781E-10</v>
      </c>
      <c r="DE28" s="22">
        <f t="shared" si="9"/>
        <v>9.1654490421497268E-4</v>
      </c>
      <c r="DF28" s="22">
        <f t="shared" si="9"/>
        <v>9.1654490421497268E-4</v>
      </c>
      <c r="DG28" s="22">
        <f t="shared" si="9"/>
        <v>9.1654490421497268E-4</v>
      </c>
      <c r="DH28" s="22">
        <f t="shared" si="9"/>
        <v>9.1654490421497268E-4</v>
      </c>
      <c r="DI28" s="22">
        <f t="shared" si="9"/>
        <v>9.1654490421497268E-4</v>
      </c>
      <c r="DJ28" s="22">
        <f t="shared" si="9"/>
        <v>9.1654490421497268E-4</v>
      </c>
      <c r="DK28" s="22">
        <f t="shared" si="9"/>
        <v>9.1654490421497268E-4</v>
      </c>
      <c r="DL28" s="22">
        <f t="shared" si="9"/>
        <v>9.1654490421497268E-4</v>
      </c>
      <c r="DM28" s="22">
        <f t="shared" si="9"/>
        <v>9.1654490421497268E-4</v>
      </c>
      <c r="DN28" s="22">
        <f t="shared" si="9"/>
        <v>9.1654490421497268E-4</v>
      </c>
      <c r="DO28" s="22">
        <f t="shared" si="9"/>
        <v>9.1654490421497268E-4</v>
      </c>
      <c r="DP28" s="22">
        <f t="shared" si="9"/>
        <v>9.1654490421497268E-4</v>
      </c>
      <c r="DQ28" s="22">
        <f t="shared" si="9"/>
        <v>9.1654490421497268E-4</v>
      </c>
      <c r="DR28" s="22">
        <f t="shared" si="9"/>
        <v>9.1654490421497268E-4</v>
      </c>
      <c r="DS28" s="22">
        <f t="shared" si="9"/>
        <v>9.1654490421497268E-4</v>
      </c>
      <c r="DT28" s="22">
        <f t="shared" si="9"/>
        <v>9.1654490421497268E-4</v>
      </c>
      <c r="DU28" s="22">
        <f t="shared" si="9"/>
        <v>9.1654490421497268E-4</v>
      </c>
      <c r="DV28" s="22">
        <f t="shared" si="9"/>
        <v>9.1654490421497268E-4</v>
      </c>
      <c r="DW28" s="22">
        <f t="shared" si="9"/>
        <v>9.1654490421497268E-4</v>
      </c>
    </row>
    <row r="29" spans="1:127" ht="18" x14ac:dyDescent="0.2">
      <c r="A29" s="16">
        <f>入力シート_1・3・ジクロロプロペン!Q9</f>
        <v>100</v>
      </c>
      <c r="B29" s="23" t="s">
        <v>56</v>
      </c>
      <c r="C29" s="492" t="s">
        <v>57</v>
      </c>
      <c r="D29" s="493"/>
      <c r="E29" s="493"/>
      <c r="F29" s="1" t="s">
        <v>54</v>
      </c>
      <c r="G29" s="72">
        <f>IF(A29="",1,A29)</f>
        <v>100</v>
      </c>
      <c r="J29" s="51">
        <f t="shared" ref="J29:J32" si="10">G29</f>
        <v>100</v>
      </c>
      <c r="K29" s="50">
        <f t="shared" ref="K29:N29" si="11">+J29</f>
        <v>100</v>
      </c>
      <c r="L29" s="50">
        <f t="shared" si="11"/>
        <v>100</v>
      </c>
      <c r="M29" s="50">
        <f t="shared" si="11"/>
        <v>100</v>
      </c>
      <c r="N29" s="50">
        <f t="shared" si="11"/>
        <v>100</v>
      </c>
      <c r="O29" s="50">
        <f>+J29</f>
        <v>100</v>
      </c>
      <c r="P29" s="50">
        <f>+K29</f>
        <v>100</v>
      </c>
      <c r="Q29" s="50">
        <f>+L29</f>
        <v>100</v>
      </c>
      <c r="R29" s="50">
        <f>+L29</f>
        <v>100</v>
      </c>
      <c r="S29" s="50">
        <f>+M29</f>
        <v>100</v>
      </c>
      <c r="T29" s="50">
        <f>+N29</f>
        <v>100</v>
      </c>
      <c r="U29" s="50">
        <f>G29</f>
        <v>100</v>
      </c>
      <c r="V29" s="50">
        <f>+U29</f>
        <v>100</v>
      </c>
      <c r="W29" s="50">
        <f t="shared" ref="W29:AG29" si="12">+V29</f>
        <v>100</v>
      </c>
      <c r="X29" s="50">
        <f t="shared" si="12"/>
        <v>100</v>
      </c>
      <c r="Y29" s="50">
        <f t="shared" si="12"/>
        <v>100</v>
      </c>
      <c r="Z29" s="50">
        <f t="shared" si="12"/>
        <v>100</v>
      </c>
      <c r="AA29" s="50">
        <f t="shared" si="12"/>
        <v>100</v>
      </c>
      <c r="AB29" s="50">
        <f t="shared" si="12"/>
        <v>100</v>
      </c>
      <c r="AC29" s="50">
        <f t="shared" si="12"/>
        <v>100</v>
      </c>
      <c r="AD29" s="50">
        <f t="shared" si="12"/>
        <v>100</v>
      </c>
      <c r="AE29" s="50">
        <f t="shared" si="12"/>
        <v>100</v>
      </c>
      <c r="AF29" s="50">
        <f t="shared" si="12"/>
        <v>100</v>
      </c>
      <c r="AG29" s="50">
        <f t="shared" si="12"/>
        <v>100</v>
      </c>
      <c r="AH29" s="50">
        <f>+AC29</f>
        <v>100</v>
      </c>
      <c r="AI29" s="50">
        <f>+AD29</f>
        <v>100</v>
      </c>
      <c r="AJ29" s="50">
        <f>+AE29</f>
        <v>100</v>
      </c>
      <c r="AK29" s="50">
        <f>+AE29</f>
        <v>100</v>
      </c>
      <c r="AL29" s="50">
        <f>+AF29</f>
        <v>100</v>
      </c>
      <c r="AM29" s="50">
        <f>+AG29</f>
        <v>100</v>
      </c>
      <c r="AN29" s="50">
        <f t="shared" ref="AN29:BF29" si="13">+AM29</f>
        <v>100</v>
      </c>
      <c r="AO29" s="50">
        <f t="shared" si="13"/>
        <v>100</v>
      </c>
      <c r="AP29" s="50">
        <f t="shared" si="13"/>
        <v>100</v>
      </c>
      <c r="AQ29" s="50">
        <f t="shared" si="13"/>
        <v>100</v>
      </c>
      <c r="AR29" s="50">
        <f t="shared" si="13"/>
        <v>100</v>
      </c>
      <c r="AS29" s="50">
        <f t="shared" si="13"/>
        <v>100</v>
      </c>
      <c r="AT29" s="50">
        <f t="shared" si="13"/>
        <v>100</v>
      </c>
      <c r="AU29" s="50">
        <f t="shared" si="13"/>
        <v>100</v>
      </c>
      <c r="AV29" s="50">
        <f t="shared" si="13"/>
        <v>100</v>
      </c>
      <c r="AW29" s="50">
        <f t="shared" si="13"/>
        <v>100</v>
      </c>
      <c r="AX29" s="50">
        <f t="shared" si="13"/>
        <v>100</v>
      </c>
      <c r="AY29" s="50">
        <f t="shared" si="13"/>
        <v>100</v>
      </c>
      <c r="AZ29" s="50">
        <f t="shared" si="13"/>
        <v>100</v>
      </c>
      <c r="BA29" s="50">
        <f t="shared" si="13"/>
        <v>100</v>
      </c>
      <c r="BB29" s="50">
        <f t="shared" si="13"/>
        <v>100</v>
      </c>
      <c r="BC29" s="50">
        <f t="shared" si="13"/>
        <v>100</v>
      </c>
      <c r="BD29" s="50">
        <f t="shared" si="13"/>
        <v>100</v>
      </c>
      <c r="BE29" s="50">
        <f t="shared" si="13"/>
        <v>100</v>
      </c>
      <c r="BF29" s="50">
        <f t="shared" si="13"/>
        <v>100</v>
      </c>
      <c r="BG29" s="50">
        <f t="shared" ref="BG29" si="14">+BE29</f>
        <v>100</v>
      </c>
      <c r="BH29" s="50">
        <f>+BF29</f>
        <v>100</v>
      </c>
      <c r="BI29" s="50">
        <f t="shared" ref="BI29:BJ29" si="15">+BH29</f>
        <v>100</v>
      </c>
      <c r="BJ29" s="50">
        <f t="shared" si="15"/>
        <v>100</v>
      </c>
      <c r="BK29" s="50">
        <f t="shared" ref="BK29" si="16">+AZ29</f>
        <v>100</v>
      </c>
      <c r="BL29" s="50">
        <f t="shared" ref="BL29:BO29" si="17">+BK29</f>
        <v>100</v>
      </c>
      <c r="BM29" s="50">
        <f t="shared" si="17"/>
        <v>100</v>
      </c>
      <c r="BN29" s="50">
        <f t="shared" si="17"/>
        <v>100</v>
      </c>
      <c r="BO29" s="50">
        <f t="shared" si="17"/>
        <v>100</v>
      </c>
      <c r="BP29" s="50">
        <f t="shared" ref="BP29" si="18">+BE29</f>
        <v>100</v>
      </c>
      <c r="BQ29" s="50">
        <f t="shared" ref="BQ29:BT29" si="19">+BP29</f>
        <v>100</v>
      </c>
      <c r="BR29" s="50">
        <f t="shared" si="19"/>
        <v>100</v>
      </c>
      <c r="BS29" s="50">
        <f t="shared" si="19"/>
        <v>100</v>
      </c>
      <c r="BT29" s="50">
        <f t="shared" si="19"/>
        <v>100</v>
      </c>
      <c r="BU29" s="50">
        <f t="shared" ref="BU29" si="20">+BJ29</f>
        <v>100</v>
      </c>
      <c r="BV29" s="50">
        <f t="shared" ref="BV29" si="21">+BU29</f>
        <v>100</v>
      </c>
      <c r="BW29" s="50">
        <f t="shared" ref="BW29:BX29" si="22">+BU29</f>
        <v>100</v>
      </c>
      <c r="BX29" s="50">
        <f t="shared" si="22"/>
        <v>100</v>
      </c>
      <c r="BY29" s="50">
        <f t="shared" ref="BY29:CB29" si="23">+BX29</f>
        <v>100</v>
      </c>
      <c r="BZ29" s="50">
        <f t="shared" si="23"/>
        <v>100</v>
      </c>
      <c r="CA29" s="50">
        <f t="shared" si="23"/>
        <v>100</v>
      </c>
      <c r="CB29" s="50">
        <f t="shared" si="23"/>
        <v>100</v>
      </c>
      <c r="CC29" s="50">
        <f>+CA29</f>
        <v>100</v>
      </c>
      <c r="CD29" s="50">
        <f>+CB29</f>
        <v>100</v>
      </c>
      <c r="CE29" s="50">
        <f t="shared" ref="CE29" si="24">+CD29</f>
        <v>100</v>
      </c>
      <c r="CF29" s="50">
        <f>+BA29</f>
        <v>100</v>
      </c>
      <c r="CG29" s="50">
        <f>+BA29</f>
        <v>100</v>
      </c>
      <c r="CH29" s="50">
        <f t="shared" ref="CH29:CQ29" si="25">+BA29</f>
        <v>100</v>
      </c>
      <c r="CI29" s="50">
        <f t="shared" si="25"/>
        <v>100</v>
      </c>
      <c r="CJ29" s="50">
        <f t="shared" si="25"/>
        <v>100</v>
      </c>
      <c r="CK29" s="50">
        <f t="shared" si="25"/>
        <v>100</v>
      </c>
      <c r="CL29" s="50">
        <f t="shared" si="25"/>
        <v>100</v>
      </c>
      <c r="CM29" s="50">
        <f t="shared" si="25"/>
        <v>100</v>
      </c>
      <c r="CN29" s="50">
        <f t="shared" si="25"/>
        <v>100</v>
      </c>
      <c r="CO29" s="50">
        <f t="shared" si="25"/>
        <v>100</v>
      </c>
      <c r="CP29" s="50">
        <f t="shared" si="25"/>
        <v>100</v>
      </c>
      <c r="CQ29" s="50">
        <f t="shared" si="25"/>
        <v>100</v>
      </c>
      <c r="CR29" s="50">
        <f>+BU29</f>
        <v>100</v>
      </c>
      <c r="CS29" s="50">
        <f>+BV29</f>
        <v>100</v>
      </c>
      <c r="CT29" s="50">
        <f t="shared" ref="CT29:CU29" si="26">+BX29</f>
        <v>100</v>
      </c>
      <c r="CU29" s="50">
        <f t="shared" si="26"/>
        <v>100</v>
      </c>
      <c r="CV29" s="50">
        <f>+BU29</f>
        <v>100</v>
      </c>
      <c r="CW29" s="50">
        <f>+BV29</f>
        <v>100</v>
      </c>
      <c r="CX29" s="50">
        <f>+BX29</f>
        <v>100</v>
      </c>
      <c r="CY29" s="50">
        <f>+BY29</f>
        <v>100</v>
      </c>
      <c r="CZ29" s="50">
        <f>+BZ29</f>
        <v>100</v>
      </c>
      <c r="DA29" s="50">
        <f>+CA29</f>
        <v>100</v>
      </c>
      <c r="DB29" s="50">
        <f>+CB29</f>
        <v>100</v>
      </c>
      <c r="DC29" s="50">
        <f t="shared" ref="DC29:DD29" si="27">+CD29</f>
        <v>100</v>
      </c>
      <c r="DD29" s="50">
        <f t="shared" si="27"/>
        <v>100</v>
      </c>
      <c r="DE29" s="50">
        <f t="shared" ref="DE29" si="28">+CE29</f>
        <v>100</v>
      </c>
      <c r="DF29" s="50">
        <f t="shared" ref="DF29" si="29">+BU29</f>
        <v>100</v>
      </c>
      <c r="DG29" s="50">
        <f t="shared" ref="DG29:DO32" si="30">+DF29</f>
        <v>100</v>
      </c>
      <c r="DH29" s="50">
        <f t="shared" si="30"/>
        <v>100</v>
      </c>
      <c r="DI29" s="50">
        <f t="shared" si="30"/>
        <v>100</v>
      </c>
      <c r="DJ29" s="50">
        <f t="shared" si="30"/>
        <v>100</v>
      </c>
      <c r="DK29" s="50">
        <f t="shared" si="30"/>
        <v>100</v>
      </c>
      <c r="DL29" s="50">
        <f t="shared" si="30"/>
        <v>100</v>
      </c>
      <c r="DM29" s="50">
        <f t="shared" si="30"/>
        <v>100</v>
      </c>
      <c r="DN29" s="50">
        <f t="shared" si="30"/>
        <v>100</v>
      </c>
      <c r="DO29" s="50">
        <f t="shared" ref="DO29" si="31">+DE29</f>
        <v>100</v>
      </c>
      <c r="DP29" s="50">
        <f t="shared" ref="DP29:DW42" si="32">+DO29</f>
        <v>100</v>
      </c>
      <c r="DQ29" s="50">
        <f t="shared" si="32"/>
        <v>100</v>
      </c>
      <c r="DR29" s="50">
        <f t="shared" si="32"/>
        <v>100</v>
      </c>
      <c r="DS29" s="50">
        <f t="shared" si="32"/>
        <v>100</v>
      </c>
      <c r="DT29" s="50">
        <f t="shared" si="32"/>
        <v>100</v>
      </c>
      <c r="DU29" s="50">
        <f t="shared" si="32"/>
        <v>100</v>
      </c>
      <c r="DV29" s="50">
        <f t="shared" si="32"/>
        <v>100</v>
      </c>
      <c r="DW29" s="50">
        <f>+DV29</f>
        <v>100</v>
      </c>
    </row>
    <row r="30" spans="1:127" ht="18" x14ac:dyDescent="0.2">
      <c r="A30" s="16"/>
      <c r="B30" s="23" t="s">
        <v>58</v>
      </c>
      <c r="C30" s="494" t="s">
        <v>59</v>
      </c>
      <c r="D30" s="495"/>
      <c r="E30" s="492"/>
      <c r="F30" s="1" t="s">
        <v>60</v>
      </c>
      <c r="G30" s="24">
        <f>IF(A30="",100,A30)</f>
        <v>100</v>
      </c>
      <c r="I30">
        <v>1</v>
      </c>
      <c r="J30" s="49">
        <f>IF(C24="&gt;1,000,000",1800000,C24)</f>
        <v>74</v>
      </c>
      <c r="K30" s="49">
        <v>100000</v>
      </c>
      <c r="L30" s="49">
        <f>+K30+100000</f>
        <v>200000</v>
      </c>
      <c r="M30" s="49">
        <f t="shared" ref="M30:T30" si="33">+L30+100000</f>
        <v>300000</v>
      </c>
      <c r="N30" s="49">
        <f t="shared" si="33"/>
        <v>400000</v>
      </c>
      <c r="O30" s="49">
        <f t="shared" si="33"/>
        <v>500000</v>
      </c>
      <c r="P30" s="49">
        <f t="shared" si="33"/>
        <v>600000</v>
      </c>
      <c r="Q30" s="49">
        <f t="shared" si="33"/>
        <v>700000</v>
      </c>
      <c r="R30" s="49">
        <f t="shared" si="33"/>
        <v>800000</v>
      </c>
      <c r="S30" s="49">
        <f t="shared" si="33"/>
        <v>900000</v>
      </c>
      <c r="T30" s="49">
        <f t="shared" si="33"/>
        <v>1000000</v>
      </c>
      <c r="U30" s="49">
        <f>+$K$23-100000+10000</f>
        <v>10000</v>
      </c>
      <c r="V30" s="49">
        <f>+U30+10000</f>
        <v>20000</v>
      </c>
      <c r="W30" s="49">
        <f t="shared" ref="W30:AC30" si="34">+V30+10000</f>
        <v>30000</v>
      </c>
      <c r="X30" s="49">
        <f t="shared" si="34"/>
        <v>40000</v>
      </c>
      <c r="Y30" s="49">
        <f t="shared" si="34"/>
        <v>50000</v>
      </c>
      <c r="Z30" s="49">
        <f t="shared" si="34"/>
        <v>60000</v>
      </c>
      <c r="AA30" s="49">
        <f t="shared" si="34"/>
        <v>70000</v>
      </c>
      <c r="AB30" s="49">
        <f t="shared" si="34"/>
        <v>80000</v>
      </c>
      <c r="AC30" s="49">
        <f t="shared" si="34"/>
        <v>90000</v>
      </c>
      <c r="AD30" s="265">
        <f>+$U$23-10000+1000</f>
        <v>1000</v>
      </c>
      <c r="AE30" s="49">
        <f>+AD30+1000</f>
        <v>2000</v>
      </c>
      <c r="AF30" s="49">
        <f t="shared" ref="AF30:AM30" si="35">+AE30+1000</f>
        <v>3000</v>
      </c>
      <c r="AG30" s="49">
        <f t="shared" si="35"/>
        <v>4000</v>
      </c>
      <c r="AH30" s="49">
        <f t="shared" si="35"/>
        <v>5000</v>
      </c>
      <c r="AI30" s="49">
        <f t="shared" si="35"/>
        <v>6000</v>
      </c>
      <c r="AJ30" s="49">
        <f t="shared" si="35"/>
        <v>7000</v>
      </c>
      <c r="AK30" s="49">
        <f t="shared" si="35"/>
        <v>8000</v>
      </c>
      <c r="AL30" s="49">
        <f t="shared" si="35"/>
        <v>9000</v>
      </c>
      <c r="AM30" s="49">
        <f t="shared" si="35"/>
        <v>10000</v>
      </c>
      <c r="AN30" s="59">
        <f>+AD23</f>
        <v>1000</v>
      </c>
      <c r="AO30" s="49">
        <f>+AN30-100</f>
        <v>900</v>
      </c>
      <c r="AP30" s="49">
        <f t="shared" ref="AP30:AW30" si="36">+AO30-100</f>
        <v>800</v>
      </c>
      <c r="AQ30" s="49">
        <f t="shared" si="36"/>
        <v>700</v>
      </c>
      <c r="AR30" s="49">
        <f t="shared" si="36"/>
        <v>600</v>
      </c>
      <c r="AS30" s="49">
        <f t="shared" si="36"/>
        <v>500</v>
      </c>
      <c r="AT30" s="49">
        <f t="shared" si="36"/>
        <v>400</v>
      </c>
      <c r="AU30" s="49">
        <f t="shared" si="36"/>
        <v>300</v>
      </c>
      <c r="AV30" s="49">
        <f t="shared" si="36"/>
        <v>200</v>
      </c>
      <c r="AW30" s="49">
        <f t="shared" si="36"/>
        <v>100</v>
      </c>
      <c r="AX30" s="59">
        <f>AN23</f>
        <v>100</v>
      </c>
      <c r="AY30" s="49">
        <f>+AX30-10</f>
        <v>90</v>
      </c>
      <c r="AZ30" s="49">
        <f t="shared" ref="AZ30:BG30" si="37">+AY30-10</f>
        <v>80</v>
      </c>
      <c r="BA30" s="49">
        <f t="shared" si="37"/>
        <v>70</v>
      </c>
      <c r="BB30" s="49">
        <f t="shared" si="37"/>
        <v>60</v>
      </c>
      <c r="BC30" s="49">
        <f t="shared" si="37"/>
        <v>50</v>
      </c>
      <c r="BD30" s="49">
        <f t="shared" si="37"/>
        <v>40</v>
      </c>
      <c r="BE30" s="49">
        <f t="shared" si="37"/>
        <v>30</v>
      </c>
      <c r="BF30" s="49">
        <f t="shared" si="37"/>
        <v>20</v>
      </c>
      <c r="BG30" s="49">
        <f t="shared" si="37"/>
        <v>10</v>
      </c>
      <c r="BH30" s="49">
        <f>IF(BG30=10,1,+BG30-10)</f>
        <v>1</v>
      </c>
      <c r="BI30" s="59">
        <f>AX23+5</f>
        <v>85</v>
      </c>
      <c r="BJ30" s="49">
        <f>IF(+BI30-1&gt;0,+BI30-1,0.1)</f>
        <v>84</v>
      </c>
      <c r="BK30" s="49">
        <f t="shared" ref="BK30:CC30" si="38">IF(+BJ30-1&gt;0,+BJ30-1,0.1)</f>
        <v>83</v>
      </c>
      <c r="BL30" s="49">
        <f t="shared" si="38"/>
        <v>82</v>
      </c>
      <c r="BM30" s="49">
        <f t="shared" si="38"/>
        <v>81</v>
      </c>
      <c r="BN30" s="49">
        <f t="shared" si="38"/>
        <v>80</v>
      </c>
      <c r="BO30" s="49">
        <f t="shared" si="38"/>
        <v>79</v>
      </c>
      <c r="BP30" s="49">
        <f t="shared" si="38"/>
        <v>78</v>
      </c>
      <c r="BQ30" s="49">
        <f t="shared" si="38"/>
        <v>77</v>
      </c>
      <c r="BR30" s="49">
        <f t="shared" si="38"/>
        <v>76</v>
      </c>
      <c r="BS30" s="49">
        <f t="shared" si="38"/>
        <v>75</v>
      </c>
      <c r="BT30" s="49">
        <f t="shared" si="38"/>
        <v>74</v>
      </c>
      <c r="BU30" s="49">
        <f t="shared" si="38"/>
        <v>73</v>
      </c>
      <c r="BV30" s="49">
        <f t="shared" si="38"/>
        <v>72</v>
      </c>
      <c r="BW30" s="49">
        <f t="shared" si="38"/>
        <v>71</v>
      </c>
      <c r="BX30" s="49">
        <f t="shared" si="38"/>
        <v>70</v>
      </c>
      <c r="BY30" s="49">
        <f t="shared" si="38"/>
        <v>69</v>
      </c>
      <c r="BZ30" s="49">
        <f t="shared" si="38"/>
        <v>68</v>
      </c>
      <c r="CA30" s="49">
        <f t="shared" si="38"/>
        <v>67</v>
      </c>
      <c r="CB30" s="49">
        <f t="shared" si="38"/>
        <v>66</v>
      </c>
      <c r="CC30" s="49">
        <f t="shared" si="38"/>
        <v>65</v>
      </c>
      <c r="CD30" s="73">
        <f>+BI23</f>
        <v>74</v>
      </c>
      <c r="CE30" s="59">
        <v>1</v>
      </c>
      <c r="CF30" s="70">
        <f>+$CE$21*CF22*($CE$19/20)</f>
        <v>1</v>
      </c>
      <c r="CG30" s="70">
        <f t="shared" ref="CG30:DD30" si="39">+$CE$21*CG22*($CE$19/20)</f>
        <v>2</v>
      </c>
      <c r="CH30" s="70">
        <f t="shared" si="39"/>
        <v>4</v>
      </c>
      <c r="CI30" s="70">
        <f t="shared" si="39"/>
        <v>6</v>
      </c>
      <c r="CJ30" s="70">
        <f t="shared" si="39"/>
        <v>8</v>
      </c>
      <c r="CK30" s="70">
        <f t="shared" si="39"/>
        <v>10</v>
      </c>
      <c r="CL30" s="70">
        <f t="shared" si="39"/>
        <v>20</v>
      </c>
      <c r="CM30" s="70">
        <f t="shared" si="39"/>
        <v>30</v>
      </c>
      <c r="CN30" s="70">
        <f t="shared" si="39"/>
        <v>40</v>
      </c>
      <c r="CO30" s="70">
        <f t="shared" si="39"/>
        <v>50</v>
      </c>
      <c r="CP30" s="70">
        <f t="shared" si="39"/>
        <v>60</v>
      </c>
      <c r="CQ30" s="70">
        <f t="shared" si="39"/>
        <v>70</v>
      </c>
      <c r="CR30" s="70">
        <f t="shared" si="39"/>
        <v>80</v>
      </c>
      <c r="CS30" s="70">
        <f t="shared" si="39"/>
        <v>90</v>
      </c>
      <c r="CT30" s="70">
        <f t="shared" si="39"/>
        <v>100</v>
      </c>
      <c r="CU30" s="70">
        <f t="shared" si="39"/>
        <v>110</v>
      </c>
      <c r="CV30" s="70">
        <f t="shared" si="39"/>
        <v>120</v>
      </c>
      <c r="CW30" s="70">
        <f t="shared" si="39"/>
        <v>130</v>
      </c>
      <c r="CX30" s="70">
        <f t="shared" si="39"/>
        <v>140</v>
      </c>
      <c r="CY30" s="70">
        <f t="shared" si="39"/>
        <v>150</v>
      </c>
      <c r="CZ30" s="70">
        <f t="shared" si="39"/>
        <v>160</v>
      </c>
      <c r="DA30" s="70">
        <f t="shared" si="39"/>
        <v>170</v>
      </c>
      <c r="DB30" s="70">
        <f t="shared" si="39"/>
        <v>180</v>
      </c>
      <c r="DC30" s="70">
        <f t="shared" si="39"/>
        <v>190</v>
      </c>
      <c r="DD30" s="70">
        <f t="shared" si="39"/>
        <v>200</v>
      </c>
      <c r="DE30" s="49">
        <f>入力シート_1・3・ジクロロプロペン!W3</f>
        <v>80</v>
      </c>
      <c r="DF30" s="49">
        <f>+DE30</f>
        <v>80</v>
      </c>
      <c r="DG30" s="49">
        <f t="shared" si="30"/>
        <v>80</v>
      </c>
      <c r="DH30" s="49">
        <f t="shared" si="30"/>
        <v>80</v>
      </c>
      <c r="DI30" s="49">
        <f t="shared" si="30"/>
        <v>80</v>
      </c>
      <c r="DJ30" s="49">
        <f t="shared" si="30"/>
        <v>80</v>
      </c>
      <c r="DK30" s="49">
        <f t="shared" si="30"/>
        <v>80</v>
      </c>
      <c r="DL30" s="49">
        <f t="shared" si="30"/>
        <v>80</v>
      </c>
      <c r="DM30" s="49">
        <f t="shared" si="30"/>
        <v>80</v>
      </c>
      <c r="DN30" s="49">
        <f t="shared" si="30"/>
        <v>80</v>
      </c>
      <c r="DO30" s="49">
        <f t="shared" si="30"/>
        <v>80</v>
      </c>
      <c r="DP30" s="49">
        <f t="shared" si="32"/>
        <v>80</v>
      </c>
      <c r="DQ30" s="49">
        <f t="shared" si="32"/>
        <v>80</v>
      </c>
      <c r="DR30" s="49">
        <f t="shared" si="32"/>
        <v>80</v>
      </c>
      <c r="DS30" s="49">
        <f t="shared" si="32"/>
        <v>80</v>
      </c>
      <c r="DT30" s="49">
        <f t="shared" si="32"/>
        <v>80</v>
      </c>
      <c r="DU30" s="49">
        <f t="shared" si="32"/>
        <v>80</v>
      </c>
      <c r="DV30" s="49">
        <f t="shared" si="32"/>
        <v>80</v>
      </c>
      <c r="DW30" s="49">
        <f>+DV30</f>
        <v>80</v>
      </c>
    </row>
    <row r="31" spans="1:127" ht="18" x14ac:dyDescent="0.2">
      <c r="A31" s="19"/>
      <c r="B31" s="23" t="s">
        <v>61</v>
      </c>
      <c r="C31" s="494" t="s">
        <v>62</v>
      </c>
      <c r="D31" s="495"/>
      <c r="E31" s="492"/>
      <c r="F31" s="1" t="s">
        <v>60</v>
      </c>
      <c r="G31" s="25">
        <v>0</v>
      </c>
      <c r="J31" s="51">
        <f>G31</f>
        <v>0</v>
      </c>
      <c r="K31" s="54">
        <f>+J31</f>
        <v>0</v>
      </c>
      <c r="L31" s="54">
        <f t="shared" ref="L31:N42" si="40">+K31</f>
        <v>0</v>
      </c>
      <c r="M31" s="54">
        <f t="shared" si="40"/>
        <v>0</v>
      </c>
      <c r="N31" s="54">
        <f t="shared" si="40"/>
        <v>0</v>
      </c>
      <c r="O31" s="54">
        <f t="shared" ref="O31:Q42" si="41">+J31</f>
        <v>0</v>
      </c>
      <c r="P31" s="54">
        <f t="shared" si="41"/>
        <v>0</v>
      </c>
      <c r="Q31" s="54">
        <f t="shared" si="41"/>
        <v>0</v>
      </c>
      <c r="R31" s="54">
        <f t="shared" ref="R31:T42" si="42">+L31</f>
        <v>0</v>
      </c>
      <c r="S31" s="54">
        <f t="shared" si="42"/>
        <v>0</v>
      </c>
      <c r="T31" s="54">
        <f t="shared" si="42"/>
        <v>0</v>
      </c>
      <c r="U31" s="51">
        <f>G31</f>
        <v>0</v>
      </c>
      <c r="V31" s="54">
        <f>+U31</f>
        <v>0</v>
      </c>
      <c r="W31" s="54">
        <f t="shared" ref="W31:AG31" si="43">+V31</f>
        <v>0</v>
      </c>
      <c r="X31" s="54">
        <f t="shared" si="43"/>
        <v>0</v>
      </c>
      <c r="Y31" s="54">
        <f t="shared" si="43"/>
        <v>0</v>
      </c>
      <c r="Z31" s="54">
        <f t="shared" si="43"/>
        <v>0</v>
      </c>
      <c r="AA31" s="54">
        <f t="shared" si="43"/>
        <v>0</v>
      </c>
      <c r="AB31" s="54">
        <f t="shared" si="43"/>
        <v>0</v>
      </c>
      <c r="AC31" s="54">
        <f t="shared" si="43"/>
        <v>0</v>
      </c>
      <c r="AD31" s="54">
        <f t="shared" si="43"/>
        <v>0</v>
      </c>
      <c r="AE31" s="54">
        <f t="shared" si="43"/>
        <v>0</v>
      </c>
      <c r="AF31" s="54">
        <f t="shared" si="43"/>
        <v>0</v>
      </c>
      <c r="AG31" s="54">
        <f t="shared" si="43"/>
        <v>0</v>
      </c>
      <c r="AH31" s="54">
        <f t="shared" ref="AH31:AJ42" si="44">+AC31</f>
        <v>0</v>
      </c>
      <c r="AI31" s="54">
        <f t="shared" si="44"/>
        <v>0</v>
      </c>
      <c r="AJ31" s="54">
        <f t="shared" si="44"/>
        <v>0</v>
      </c>
      <c r="AK31" s="54">
        <f t="shared" ref="AK31:AM42" si="45">+AE31</f>
        <v>0</v>
      </c>
      <c r="AL31" s="54">
        <f t="shared" si="45"/>
        <v>0</v>
      </c>
      <c r="AM31" s="54">
        <f t="shared" si="45"/>
        <v>0</v>
      </c>
      <c r="AN31" s="54">
        <f t="shared" ref="AN31:BC42" si="46">+AM31</f>
        <v>0</v>
      </c>
      <c r="AO31" s="54">
        <f t="shared" si="46"/>
        <v>0</v>
      </c>
      <c r="AP31" s="54">
        <f t="shared" si="46"/>
        <v>0</v>
      </c>
      <c r="AQ31" s="54">
        <f t="shared" si="46"/>
        <v>0</v>
      </c>
      <c r="AR31" s="54">
        <f t="shared" si="46"/>
        <v>0</v>
      </c>
      <c r="AS31" s="54">
        <f t="shared" si="46"/>
        <v>0</v>
      </c>
      <c r="AT31" s="54">
        <f t="shared" si="46"/>
        <v>0</v>
      </c>
      <c r="AU31" s="54">
        <f t="shared" si="46"/>
        <v>0</v>
      </c>
      <c r="AV31" s="54">
        <f t="shared" si="46"/>
        <v>0</v>
      </c>
      <c r="AW31" s="54">
        <f t="shared" si="46"/>
        <v>0</v>
      </c>
      <c r="AX31" s="54">
        <f t="shared" si="46"/>
        <v>0</v>
      </c>
      <c r="AY31" s="54">
        <f t="shared" si="46"/>
        <v>0</v>
      </c>
      <c r="AZ31" s="54">
        <f t="shared" si="46"/>
        <v>0</v>
      </c>
      <c r="BA31" s="54">
        <f t="shared" si="46"/>
        <v>0</v>
      </c>
      <c r="BB31" s="54">
        <f t="shared" si="46"/>
        <v>0</v>
      </c>
      <c r="BC31" s="54">
        <f t="shared" si="46"/>
        <v>0</v>
      </c>
      <c r="BD31" s="54">
        <f t="shared" ref="BD31:BF42" si="47">+BC31</f>
        <v>0</v>
      </c>
      <c r="BE31" s="54">
        <f t="shared" si="47"/>
        <v>0</v>
      </c>
      <c r="BF31" s="54">
        <f t="shared" si="47"/>
        <v>0</v>
      </c>
      <c r="BG31" s="54">
        <f t="shared" ref="BG31:BH42" si="48">+BE31</f>
        <v>0</v>
      </c>
      <c r="BH31" s="54">
        <f t="shared" si="48"/>
        <v>0</v>
      </c>
      <c r="BI31" s="54">
        <f t="shared" ref="BI31:BJ42" si="49">+BH31</f>
        <v>0</v>
      </c>
      <c r="BJ31" s="54">
        <f t="shared" si="49"/>
        <v>0</v>
      </c>
      <c r="BK31" s="54">
        <f t="shared" ref="BK31:BK42" si="50">+AZ31</f>
        <v>0</v>
      </c>
      <c r="BL31" s="54">
        <f t="shared" ref="BL31:BO42" si="51">+BK31</f>
        <v>0</v>
      </c>
      <c r="BM31" s="54">
        <f t="shared" si="51"/>
        <v>0</v>
      </c>
      <c r="BN31" s="54">
        <f t="shared" si="51"/>
        <v>0</v>
      </c>
      <c r="BO31" s="54">
        <f t="shared" si="51"/>
        <v>0</v>
      </c>
      <c r="BP31" s="54">
        <f t="shared" ref="BP31:BP42" si="52">+BE31</f>
        <v>0</v>
      </c>
      <c r="BQ31" s="54">
        <f t="shared" ref="BQ31:BT42" si="53">+BP31</f>
        <v>0</v>
      </c>
      <c r="BR31" s="54">
        <f t="shared" si="53"/>
        <v>0</v>
      </c>
      <c r="BS31" s="54">
        <f t="shared" si="53"/>
        <v>0</v>
      </c>
      <c r="BT31" s="54">
        <f t="shared" si="53"/>
        <v>0</v>
      </c>
      <c r="BU31" s="54">
        <f t="shared" ref="BU31:BU42" si="54">+BJ31</f>
        <v>0</v>
      </c>
      <c r="BV31" s="54">
        <f t="shared" ref="BV31:BV42" si="55">+BU31</f>
        <v>0</v>
      </c>
      <c r="BW31" s="54">
        <f t="shared" ref="BW31:BX42" si="56">+BU31</f>
        <v>0</v>
      </c>
      <c r="BX31" s="54">
        <f t="shared" si="56"/>
        <v>0</v>
      </c>
      <c r="BY31" s="54">
        <f t="shared" ref="BY31:CB42" si="57">+BX31</f>
        <v>0</v>
      </c>
      <c r="BZ31" s="54">
        <f t="shared" si="57"/>
        <v>0</v>
      </c>
      <c r="CA31" s="54">
        <f t="shared" si="57"/>
        <v>0</v>
      </c>
      <c r="CB31" s="54">
        <f t="shared" si="57"/>
        <v>0</v>
      </c>
      <c r="CC31" s="54">
        <f t="shared" ref="CC31:CD42" si="58">+CA31</f>
        <v>0</v>
      </c>
      <c r="CD31" s="54">
        <f t="shared" si="58"/>
        <v>0</v>
      </c>
      <c r="CE31" s="54">
        <f t="shared" ref="CE31:CE42" si="59">+CD31</f>
        <v>0</v>
      </c>
      <c r="CF31" s="54">
        <f t="shared" ref="CF31:CF42" si="60">+BA31</f>
        <v>0</v>
      </c>
      <c r="CG31" s="54">
        <f t="shared" ref="CG31:CG42" si="61">+BA31</f>
        <v>0</v>
      </c>
      <c r="CH31" s="54">
        <f t="shared" ref="CH31:CQ42" si="62">+BA31</f>
        <v>0</v>
      </c>
      <c r="CI31" s="54">
        <f t="shared" si="62"/>
        <v>0</v>
      </c>
      <c r="CJ31" s="54">
        <f t="shared" si="62"/>
        <v>0</v>
      </c>
      <c r="CK31" s="54">
        <f t="shared" si="62"/>
        <v>0</v>
      </c>
      <c r="CL31" s="54">
        <f t="shared" si="62"/>
        <v>0</v>
      </c>
      <c r="CM31" s="54">
        <f t="shared" si="62"/>
        <v>0</v>
      </c>
      <c r="CN31" s="54">
        <f t="shared" si="62"/>
        <v>0</v>
      </c>
      <c r="CO31" s="54">
        <f t="shared" si="62"/>
        <v>0</v>
      </c>
      <c r="CP31" s="54">
        <f t="shared" si="62"/>
        <v>0</v>
      </c>
      <c r="CQ31" s="54">
        <f t="shared" si="62"/>
        <v>0</v>
      </c>
      <c r="CR31" s="54">
        <f t="shared" ref="CR31:CS42" si="63">+BU31</f>
        <v>0</v>
      </c>
      <c r="CS31" s="54">
        <f t="shared" si="63"/>
        <v>0</v>
      </c>
      <c r="CT31" s="54">
        <f t="shared" ref="CT31:CU42" si="64">+BX31</f>
        <v>0</v>
      </c>
      <c r="CU31" s="54">
        <f t="shared" si="64"/>
        <v>0</v>
      </c>
      <c r="CV31" s="54">
        <f t="shared" ref="CV31:CW42" si="65">+BU31</f>
        <v>0</v>
      </c>
      <c r="CW31" s="54">
        <f t="shared" si="65"/>
        <v>0</v>
      </c>
      <c r="CX31" s="54">
        <f t="shared" ref="CX31:DB42" si="66">+BX31</f>
        <v>0</v>
      </c>
      <c r="CY31" s="54">
        <f t="shared" si="66"/>
        <v>0</v>
      </c>
      <c r="CZ31" s="54">
        <f t="shared" si="66"/>
        <v>0</v>
      </c>
      <c r="DA31" s="54">
        <f t="shared" si="66"/>
        <v>0</v>
      </c>
      <c r="DB31" s="54">
        <f t="shared" si="66"/>
        <v>0</v>
      </c>
      <c r="DC31" s="54">
        <f t="shared" ref="DC31:DD42" si="67">+CD31</f>
        <v>0</v>
      </c>
      <c r="DD31" s="54">
        <f t="shared" si="67"/>
        <v>0</v>
      </c>
      <c r="DE31" s="54">
        <f t="shared" ref="DE31:DE42" si="68">+CE31</f>
        <v>0</v>
      </c>
      <c r="DF31" s="54">
        <f>+BU31</f>
        <v>0</v>
      </c>
      <c r="DG31" s="54">
        <f t="shared" si="30"/>
        <v>0</v>
      </c>
      <c r="DH31" s="54">
        <f t="shared" si="30"/>
        <v>0</v>
      </c>
      <c r="DI31" s="54">
        <f t="shared" si="30"/>
        <v>0</v>
      </c>
      <c r="DJ31" s="54">
        <f t="shared" si="30"/>
        <v>0</v>
      </c>
      <c r="DK31" s="54">
        <f t="shared" si="30"/>
        <v>0</v>
      </c>
      <c r="DL31" s="54">
        <f t="shared" si="30"/>
        <v>0</v>
      </c>
      <c r="DM31" s="54">
        <f t="shared" si="30"/>
        <v>0</v>
      </c>
      <c r="DN31" s="54">
        <f t="shared" si="30"/>
        <v>0</v>
      </c>
      <c r="DO31" s="54">
        <f>+DE31</f>
        <v>0</v>
      </c>
      <c r="DP31" s="54">
        <f t="shared" si="32"/>
        <v>0</v>
      </c>
      <c r="DQ31" s="54">
        <f t="shared" si="32"/>
        <v>0</v>
      </c>
      <c r="DR31" s="54">
        <f t="shared" si="32"/>
        <v>0</v>
      </c>
      <c r="DS31" s="54">
        <f t="shared" si="32"/>
        <v>0</v>
      </c>
      <c r="DT31" s="54">
        <f t="shared" si="32"/>
        <v>0</v>
      </c>
      <c r="DU31" s="54">
        <f t="shared" si="32"/>
        <v>0</v>
      </c>
      <c r="DV31" s="54">
        <f t="shared" si="32"/>
        <v>0</v>
      </c>
      <c r="DW31" s="54">
        <f>+DV31</f>
        <v>0</v>
      </c>
    </row>
    <row r="32" spans="1:127" ht="18" x14ac:dyDescent="0.2">
      <c r="A32" s="19"/>
      <c r="B32" s="23" t="s">
        <v>63</v>
      </c>
      <c r="C32" s="494" t="s">
        <v>64</v>
      </c>
      <c r="D32" s="495"/>
      <c r="E32" s="492"/>
      <c r="F32" s="1" t="s">
        <v>60</v>
      </c>
      <c r="G32" s="25">
        <v>0</v>
      </c>
      <c r="J32" s="51">
        <f t="shared" si="10"/>
        <v>0</v>
      </c>
      <c r="K32" s="54">
        <f t="shared" ref="K32:K42" si="69">+J32</f>
        <v>0</v>
      </c>
      <c r="L32" s="54">
        <f t="shared" si="40"/>
        <v>0</v>
      </c>
      <c r="M32" s="54">
        <f t="shared" si="40"/>
        <v>0</v>
      </c>
      <c r="N32" s="54">
        <f t="shared" si="40"/>
        <v>0</v>
      </c>
      <c r="O32" s="54">
        <f t="shared" si="41"/>
        <v>0</v>
      </c>
      <c r="P32" s="54">
        <f t="shared" si="41"/>
        <v>0</v>
      </c>
      <c r="Q32" s="54">
        <f t="shared" si="41"/>
        <v>0</v>
      </c>
      <c r="R32" s="54">
        <f t="shared" si="42"/>
        <v>0</v>
      </c>
      <c r="S32" s="54">
        <f t="shared" si="42"/>
        <v>0</v>
      </c>
      <c r="T32" s="54">
        <f t="shared" si="42"/>
        <v>0</v>
      </c>
      <c r="U32" s="51">
        <f t="shared" ref="U32:U51" si="70">G32</f>
        <v>0</v>
      </c>
      <c r="V32" s="54">
        <f t="shared" ref="V32:AG42" si="71">+U32</f>
        <v>0</v>
      </c>
      <c r="W32" s="54">
        <f t="shared" si="71"/>
        <v>0</v>
      </c>
      <c r="X32" s="54">
        <f t="shared" si="71"/>
        <v>0</v>
      </c>
      <c r="Y32" s="54">
        <f t="shared" si="71"/>
        <v>0</v>
      </c>
      <c r="Z32" s="54">
        <f t="shared" si="71"/>
        <v>0</v>
      </c>
      <c r="AA32" s="54">
        <f t="shared" si="71"/>
        <v>0</v>
      </c>
      <c r="AB32" s="54">
        <f t="shared" si="71"/>
        <v>0</v>
      </c>
      <c r="AC32" s="54">
        <f t="shared" si="71"/>
        <v>0</v>
      </c>
      <c r="AD32" s="54">
        <f t="shared" si="71"/>
        <v>0</v>
      </c>
      <c r="AE32" s="54">
        <f t="shared" si="71"/>
        <v>0</v>
      </c>
      <c r="AF32" s="54">
        <f t="shared" si="71"/>
        <v>0</v>
      </c>
      <c r="AG32" s="54">
        <f t="shared" si="71"/>
        <v>0</v>
      </c>
      <c r="AH32" s="54">
        <f t="shared" si="44"/>
        <v>0</v>
      </c>
      <c r="AI32" s="54">
        <f t="shared" si="44"/>
        <v>0</v>
      </c>
      <c r="AJ32" s="54">
        <f t="shared" si="44"/>
        <v>0</v>
      </c>
      <c r="AK32" s="54">
        <f t="shared" si="45"/>
        <v>0</v>
      </c>
      <c r="AL32" s="54">
        <f t="shared" si="45"/>
        <v>0</v>
      </c>
      <c r="AM32" s="54">
        <f t="shared" si="45"/>
        <v>0</v>
      </c>
      <c r="AN32" s="54">
        <f t="shared" si="46"/>
        <v>0</v>
      </c>
      <c r="AO32" s="54">
        <f t="shared" si="46"/>
        <v>0</v>
      </c>
      <c r="AP32" s="54">
        <f t="shared" si="46"/>
        <v>0</v>
      </c>
      <c r="AQ32" s="54">
        <f t="shared" si="46"/>
        <v>0</v>
      </c>
      <c r="AR32" s="54">
        <f t="shared" si="46"/>
        <v>0</v>
      </c>
      <c r="AS32" s="54">
        <f t="shared" si="46"/>
        <v>0</v>
      </c>
      <c r="AT32" s="54">
        <f t="shared" si="46"/>
        <v>0</v>
      </c>
      <c r="AU32" s="54">
        <f t="shared" si="46"/>
        <v>0</v>
      </c>
      <c r="AV32" s="54">
        <f t="shared" si="46"/>
        <v>0</v>
      </c>
      <c r="AW32" s="54">
        <f t="shared" si="46"/>
        <v>0</v>
      </c>
      <c r="AX32" s="54">
        <f t="shared" si="46"/>
        <v>0</v>
      </c>
      <c r="AY32" s="54">
        <f t="shared" si="46"/>
        <v>0</v>
      </c>
      <c r="AZ32" s="54">
        <f t="shared" si="46"/>
        <v>0</v>
      </c>
      <c r="BA32" s="54">
        <f t="shared" si="46"/>
        <v>0</v>
      </c>
      <c r="BB32" s="54">
        <f t="shared" si="46"/>
        <v>0</v>
      </c>
      <c r="BC32" s="54">
        <f t="shared" si="46"/>
        <v>0</v>
      </c>
      <c r="BD32" s="54">
        <f t="shared" si="47"/>
        <v>0</v>
      </c>
      <c r="BE32" s="54">
        <f t="shared" si="47"/>
        <v>0</v>
      </c>
      <c r="BF32" s="54">
        <f t="shared" si="47"/>
        <v>0</v>
      </c>
      <c r="BG32" s="54">
        <f t="shared" si="48"/>
        <v>0</v>
      </c>
      <c r="BH32" s="54">
        <f t="shared" si="48"/>
        <v>0</v>
      </c>
      <c r="BI32" s="54">
        <f t="shared" si="49"/>
        <v>0</v>
      </c>
      <c r="BJ32" s="54">
        <f t="shared" si="49"/>
        <v>0</v>
      </c>
      <c r="BK32" s="54">
        <f t="shared" si="50"/>
        <v>0</v>
      </c>
      <c r="BL32" s="54">
        <f t="shared" si="51"/>
        <v>0</v>
      </c>
      <c r="BM32" s="54">
        <f t="shared" si="51"/>
        <v>0</v>
      </c>
      <c r="BN32" s="54">
        <f t="shared" si="51"/>
        <v>0</v>
      </c>
      <c r="BO32" s="54">
        <f t="shared" si="51"/>
        <v>0</v>
      </c>
      <c r="BP32" s="54">
        <f t="shared" si="52"/>
        <v>0</v>
      </c>
      <c r="BQ32" s="54">
        <f t="shared" si="53"/>
        <v>0</v>
      </c>
      <c r="BR32" s="54">
        <f t="shared" si="53"/>
        <v>0</v>
      </c>
      <c r="BS32" s="54">
        <f t="shared" si="53"/>
        <v>0</v>
      </c>
      <c r="BT32" s="54">
        <f t="shared" si="53"/>
        <v>0</v>
      </c>
      <c r="BU32" s="54">
        <f t="shared" si="54"/>
        <v>0</v>
      </c>
      <c r="BV32" s="54">
        <f t="shared" si="55"/>
        <v>0</v>
      </c>
      <c r="BW32" s="54">
        <f t="shared" si="56"/>
        <v>0</v>
      </c>
      <c r="BX32" s="54">
        <f t="shared" si="56"/>
        <v>0</v>
      </c>
      <c r="BY32" s="54">
        <f t="shared" si="57"/>
        <v>0</v>
      </c>
      <c r="BZ32" s="54">
        <f t="shared" si="57"/>
        <v>0</v>
      </c>
      <c r="CA32" s="54">
        <f t="shared" si="57"/>
        <v>0</v>
      </c>
      <c r="CB32" s="54">
        <f t="shared" si="57"/>
        <v>0</v>
      </c>
      <c r="CC32" s="54">
        <f t="shared" si="58"/>
        <v>0</v>
      </c>
      <c r="CD32" s="54">
        <f t="shared" si="58"/>
        <v>0</v>
      </c>
      <c r="CE32" s="54">
        <f t="shared" si="59"/>
        <v>0</v>
      </c>
      <c r="CF32" s="54">
        <f t="shared" si="60"/>
        <v>0</v>
      </c>
      <c r="CG32" s="54">
        <f t="shared" si="61"/>
        <v>0</v>
      </c>
      <c r="CH32" s="54">
        <f t="shared" si="62"/>
        <v>0</v>
      </c>
      <c r="CI32" s="54">
        <f t="shared" si="62"/>
        <v>0</v>
      </c>
      <c r="CJ32" s="54">
        <f t="shared" si="62"/>
        <v>0</v>
      </c>
      <c r="CK32" s="54">
        <f t="shared" si="62"/>
        <v>0</v>
      </c>
      <c r="CL32" s="54">
        <f t="shared" si="62"/>
        <v>0</v>
      </c>
      <c r="CM32" s="54">
        <f t="shared" si="62"/>
        <v>0</v>
      </c>
      <c r="CN32" s="54">
        <f t="shared" si="62"/>
        <v>0</v>
      </c>
      <c r="CO32" s="54">
        <f t="shared" si="62"/>
        <v>0</v>
      </c>
      <c r="CP32" s="54">
        <f t="shared" si="62"/>
        <v>0</v>
      </c>
      <c r="CQ32" s="54">
        <f t="shared" si="62"/>
        <v>0</v>
      </c>
      <c r="CR32" s="54">
        <f t="shared" si="63"/>
        <v>0</v>
      </c>
      <c r="CS32" s="54">
        <f t="shared" si="63"/>
        <v>0</v>
      </c>
      <c r="CT32" s="54">
        <f t="shared" si="64"/>
        <v>0</v>
      </c>
      <c r="CU32" s="54">
        <f t="shared" si="64"/>
        <v>0</v>
      </c>
      <c r="CV32" s="54">
        <f t="shared" si="65"/>
        <v>0</v>
      </c>
      <c r="CW32" s="54">
        <f t="shared" si="65"/>
        <v>0</v>
      </c>
      <c r="CX32" s="54">
        <f t="shared" si="66"/>
        <v>0</v>
      </c>
      <c r="CY32" s="54">
        <f t="shared" si="66"/>
        <v>0</v>
      </c>
      <c r="CZ32" s="54">
        <f t="shared" si="66"/>
        <v>0</v>
      </c>
      <c r="DA32" s="54">
        <f t="shared" si="66"/>
        <v>0</v>
      </c>
      <c r="DB32" s="54">
        <f t="shared" si="66"/>
        <v>0</v>
      </c>
      <c r="DC32" s="54">
        <f t="shared" si="67"/>
        <v>0</v>
      </c>
      <c r="DD32" s="54">
        <f t="shared" si="67"/>
        <v>0</v>
      </c>
      <c r="DE32" s="54">
        <f t="shared" si="68"/>
        <v>0</v>
      </c>
      <c r="DF32" s="54">
        <f>+BU32</f>
        <v>0</v>
      </c>
      <c r="DG32" s="54">
        <f t="shared" si="30"/>
        <v>0</v>
      </c>
      <c r="DH32" s="54">
        <f t="shared" si="30"/>
        <v>0</v>
      </c>
      <c r="DI32" s="54">
        <f t="shared" si="30"/>
        <v>0</v>
      </c>
      <c r="DJ32" s="54">
        <f t="shared" si="30"/>
        <v>0</v>
      </c>
      <c r="DK32" s="54">
        <f t="shared" si="30"/>
        <v>0</v>
      </c>
      <c r="DL32" s="54">
        <f t="shared" si="30"/>
        <v>0</v>
      </c>
      <c r="DM32" s="54">
        <f t="shared" si="30"/>
        <v>0</v>
      </c>
      <c r="DN32" s="54">
        <f t="shared" si="30"/>
        <v>0</v>
      </c>
      <c r="DO32" s="54">
        <f>+DE32</f>
        <v>0</v>
      </c>
      <c r="DP32" s="54">
        <f t="shared" si="32"/>
        <v>0</v>
      </c>
      <c r="DQ32" s="54">
        <f t="shared" si="32"/>
        <v>0</v>
      </c>
      <c r="DR32" s="54">
        <f t="shared" si="32"/>
        <v>0</v>
      </c>
      <c r="DS32" s="54">
        <f t="shared" si="32"/>
        <v>0</v>
      </c>
      <c r="DT32" s="54">
        <f t="shared" si="32"/>
        <v>0</v>
      </c>
      <c r="DU32" s="54">
        <f t="shared" si="32"/>
        <v>0</v>
      </c>
      <c r="DV32" s="54">
        <f t="shared" si="32"/>
        <v>0</v>
      </c>
      <c r="DW32" s="54">
        <f>+DV32</f>
        <v>0</v>
      </c>
    </row>
    <row r="33" spans="1:127" ht="18" x14ac:dyDescent="0.2">
      <c r="A33" s="16"/>
      <c r="B33" s="23" t="s">
        <v>65</v>
      </c>
      <c r="C33" s="494" t="s">
        <v>66</v>
      </c>
      <c r="D33" s="495"/>
      <c r="E33" s="492"/>
      <c r="F33" s="1" t="s">
        <v>67</v>
      </c>
      <c r="G33" s="25">
        <f>IF(A33="",100,A33)</f>
        <v>100</v>
      </c>
      <c r="J33" s="51">
        <f>G33</f>
        <v>100</v>
      </c>
      <c r="K33" s="54">
        <f t="shared" si="69"/>
        <v>100</v>
      </c>
      <c r="L33" s="54">
        <f t="shared" si="40"/>
        <v>100</v>
      </c>
      <c r="M33" s="54">
        <f t="shared" si="40"/>
        <v>100</v>
      </c>
      <c r="N33" s="54">
        <f t="shared" si="40"/>
        <v>100</v>
      </c>
      <c r="O33" s="54">
        <f t="shared" si="41"/>
        <v>100</v>
      </c>
      <c r="P33" s="54">
        <f t="shared" si="41"/>
        <v>100</v>
      </c>
      <c r="Q33" s="54">
        <f t="shared" si="41"/>
        <v>100</v>
      </c>
      <c r="R33" s="54">
        <f t="shared" si="42"/>
        <v>100</v>
      </c>
      <c r="S33" s="54">
        <f t="shared" si="42"/>
        <v>100</v>
      </c>
      <c r="T33" s="54">
        <f t="shared" si="42"/>
        <v>100</v>
      </c>
      <c r="U33" s="51">
        <f t="shared" si="70"/>
        <v>100</v>
      </c>
      <c r="V33" s="54">
        <f t="shared" si="71"/>
        <v>100</v>
      </c>
      <c r="W33" s="54">
        <f t="shared" si="71"/>
        <v>100</v>
      </c>
      <c r="X33" s="54">
        <f t="shared" si="71"/>
        <v>100</v>
      </c>
      <c r="Y33" s="54">
        <f t="shared" si="71"/>
        <v>100</v>
      </c>
      <c r="Z33" s="54">
        <f t="shared" si="71"/>
        <v>100</v>
      </c>
      <c r="AA33" s="54">
        <f t="shared" si="71"/>
        <v>100</v>
      </c>
      <c r="AB33" s="54">
        <f t="shared" si="71"/>
        <v>100</v>
      </c>
      <c r="AC33" s="54">
        <f t="shared" si="71"/>
        <v>100</v>
      </c>
      <c r="AD33" s="54">
        <f t="shared" si="71"/>
        <v>100</v>
      </c>
      <c r="AE33" s="54">
        <f t="shared" si="71"/>
        <v>100</v>
      </c>
      <c r="AF33" s="54">
        <f t="shared" si="71"/>
        <v>100</v>
      </c>
      <c r="AG33" s="54">
        <f t="shared" si="71"/>
        <v>100</v>
      </c>
      <c r="AH33" s="54">
        <f t="shared" si="44"/>
        <v>100</v>
      </c>
      <c r="AI33" s="54">
        <f t="shared" si="44"/>
        <v>100</v>
      </c>
      <c r="AJ33" s="54">
        <f t="shared" si="44"/>
        <v>100</v>
      </c>
      <c r="AK33" s="54">
        <f t="shared" si="45"/>
        <v>100</v>
      </c>
      <c r="AL33" s="54">
        <f t="shared" si="45"/>
        <v>100</v>
      </c>
      <c r="AM33" s="54">
        <f t="shared" si="45"/>
        <v>100</v>
      </c>
      <c r="AN33" s="54">
        <f t="shared" si="46"/>
        <v>100</v>
      </c>
      <c r="AO33" s="54">
        <f t="shared" si="46"/>
        <v>100</v>
      </c>
      <c r="AP33" s="54">
        <f t="shared" si="46"/>
        <v>100</v>
      </c>
      <c r="AQ33" s="54">
        <f t="shared" si="46"/>
        <v>100</v>
      </c>
      <c r="AR33" s="54">
        <f t="shared" si="46"/>
        <v>100</v>
      </c>
      <c r="AS33" s="54">
        <f t="shared" si="46"/>
        <v>100</v>
      </c>
      <c r="AT33" s="54">
        <f t="shared" si="46"/>
        <v>100</v>
      </c>
      <c r="AU33" s="54">
        <f t="shared" si="46"/>
        <v>100</v>
      </c>
      <c r="AV33" s="54">
        <f t="shared" si="46"/>
        <v>100</v>
      </c>
      <c r="AW33" s="54">
        <f t="shared" si="46"/>
        <v>100</v>
      </c>
      <c r="AX33" s="54">
        <f t="shared" si="46"/>
        <v>100</v>
      </c>
      <c r="AY33" s="54">
        <f t="shared" si="46"/>
        <v>100</v>
      </c>
      <c r="AZ33" s="54">
        <f t="shared" si="46"/>
        <v>100</v>
      </c>
      <c r="BA33" s="54">
        <f t="shared" si="46"/>
        <v>100</v>
      </c>
      <c r="BB33" s="54">
        <f t="shared" si="46"/>
        <v>100</v>
      </c>
      <c r="BC33" s="54">
        <f t="shared" si="46"/>
        <v>100</v>
      </c>
      <c r="BD33" s="54">
        <f t="shared" si="47"/>
        <v>100</v>
      </c>
      <c r="BE33" s="54">
        <f t="shared" si="47"/>
        <v>100</v>
      </c>
      <c r="BF33" s="54">
        <f t="shared" si="47"/>
        <v>100</v>
      </c>
      <c r="BG33" s="54">
        <f t="shared" si="48"/>
        <v>100</v>
      </c>
      <c r="BH33" s="54">
        <f t="shared" si="48"/>
        <v>100</v>
      </c>
      <c r="BI33" s="54">
        <f t="shared" si="49"/>
        <v>100</v>
      </c>
      <c r="BJ33" s="54">
        <f t="shared" si="49"/>
        <v>100</v>
      </c>
      <c r="BK33" s="54">
        <f t="shared" si="50"/>
        <v>100</v>
      </c>
      <c r="BL33" s="54">
        <f t="shared" si="51"/>
        <v>100</v>
      </c>
      <c r="BM33" s="54">
        <f t="shared" si="51"/>
        <v>100</v>
      </c>
      <c r="BN33" s="54">
        <f t="shared" si="51"/>
        <v>100</v>
      </c>
      <c r="BO33" s="54">
        <f t="shared" si="51"/>
        <v>100</v>
      </c>
      <c r="BP33" s="54">
        <f t="shared" si="52"/>
        <v>100</v>
      </c>
      <c r="BQ33" s="54">
        <f t="shared" si="53"/>
        <v>100</v>
      </c>
      <c r="BR33" s="54">
        <f t="shared" si="53"/>
        <v>100</v>
      </c>
      <c r="BS33" s="54">
        <f t="shared" si="53"/>
        <v>100</v>
      </c>
      <c r="BT33" s="54">
        <f t="shared" si="53"/>
        <v>100</v>
      </c>
      <c r="BU33" s="54">
        <f t="shared" si="54"/>
        <v>100</v>
      </c>
      <c r="BV33" s="54">
        <f t="shared" si="55"/>
        <v>100</v>
      </c>
      <c r="BW33" s="54">
        <f t="shared" si="56"/>
        <v>100</v>
      </c>
      <c r="BX33" s="54">
        <f t="shared" si="56"/>
        <v>100</v>
      </c>
      <c r="BY33" s="54">
        <f t="shared" si="57"/>
        <v>100</v>
      </c>
      <c r="BZ33" s="54">
        <f t="shared" si="57"/>
        <v>100</v>
      </c>
      <c r="CA33" s="54">
        <f t="shared" si="57"/>
        <v>100</v>
      </c>
      <c r="CB33" s="54">
        <f t="shared" si="57"/>
        <v>100</v>
      </c>
      <c r="CC33" s="54">
        <f t="shared" si="58"/>
        <v>100</v>
      </c>
      <c r="CD33" s="54">
        <f t="shared" si="58"/>
        <v>100</v>
      </c>
      <c r="CE33" s="54">
        <f t="shared" si="59"/>
        <v>100</v>
      </c>
      <c r="CF33" s="54">
        <f t="shared" si="60"/>
        <v>100</v>
      </c>
      <c r="CG33" s="54">
        <f t="shared" si="61"/>
        <v>100</v>
      </c>
      <c r="CH33" s="54">
        <f t="shared" si="62"/>
        <v>100</v>
      </c>
      <c r="CI33" s="54">
        <f t="shared" si="62"/>
        <v>100</v>
      </c>
      <c r="CJ33" s="54">
        <f t="shared" si="62"/>
        <v>100</v>
      </c>
      <c r="CK33" s="54">
        <f t="shared" si="62"/>
        <v>100</v>
      </c>
      <c r="CL33" s="54">
        <f t="shared" si="62"/>
        <v>100</v>
      </c>
      <c r="CM33" s="54">
        <f t="shared" si="62"/>
        <v>100</v>
      </c>
      <c r="CN33" s="54">
        <f t="shared" si="62"/>
        <v>100</v>
      </c>
      <c r="CO33" s="54">
        <f t="shared" si="62"/>
        <v>100</v>
      </c>
      <c r="CP33" s="54">
        <f t="shared" si="62"/>
        <v>100</v>
      </c>
      <c r="CQ33" s="54">
        <f t="shared" si="62"/>
        <v>100</v>
      </c>
      <c r="CR33" s="54">
        <f t="shared" si="63"/>
        <v>100</v>
      </c>
      <c r="CS33" s="54">
        <f t="shared" si="63"/>
        <v>100</v>
      </c>
      <c r="CT33" s="54">
        <f t="shared" si="64"/>
        <v>100</v>
      </c>
      <c r="CU33" s="54">
        <f t="shared" si="64"/>
        <v>100</v>
      </c>
      <c r="CV33" s="54">
        <f t="shared" si="65"/>
        <v>100</v>
      </c>
      <c r="CW33" s="54">
        <f t="shared" si="65"/>
        <v>100</v>
      </c>
      <c r="CX33" s="54">
        <f t="shared" si="66"/>
        <v>100</v>
      </c>
      <c r="CY33" s="54">
        <f t="shared" si="66"/>
        <v>100</v>
      </c>
      <c r="CZ33" s="54">
        <f t="shared" si="66"/>
        <v>100</v>
      </c>
      <c r="DA33" s="54">
        <f t="shared" si="66"/>
        <v>100</v>
      </c>
      <c r="DB33" s="54">
        <f t="shared" si="66"/>
        <v>100</v>
      </c>
      <c r="DC33" s="54">
        <f t="shared" si="67"/>
        <v>100</v>
      </c>
      <c r="DD33" s="54">
        <f t="shared" si="67"/>
        <v>100</v>
      </c>
      <c r="DE33" s="68">
        <v>2</v>
      </c>
      <c r="DF33" s="68">
        <v>5</v>
      </c>
      <c r="DG33" s="68">
        <v>10</v>
      </c>
      <c r="DH33" s="68">
        <v>20</v>
      </c>
      <c r="DI33" s="68">
        <v>30</v>
      </c>
      <c r="DJ33" s="68">
        <v>40</v>
      </c>
      <c r="DK33" s="68">
        <v>50</v>
      </c>
      <c r="DL33" s="68">
        <v>60</v>
      </c>
      <c r="DM33" s="68">
        <v>80</v>
      </c>
      <c r="DN33" s="68">
        <v>100</v>
      </c>
      <c r="DO33" s="68">
        <v>125</v>
      </c>
      <c r="DP33" s="68">
        <v>150</v>
      </c>
      <c r="DQ33" s="68">
        <v>175</v>
      </c>
      <c r="DR33" s="68">
        <v>200</v>
      </c>
      <c r="DS33" s="68">
        <v>225</v>
      </c>
      <c r="DT33" s="68">
        <v>250</v>
      </c>
      <c r="DU33" s="68">
        <v>275</v>
      </c>
      <c r="DV33" s="68">
        <v>300</v>
      </c>
      <c r="DW33" s="68">
        <v>300</v>
      </c>
    </row>
    <row r="34" spans="1:127" ht="18" x14ac:dyDescent="0.2">
      <c r="A34" s="16">
        <f>入力シート_1・3・ジクロロプロペン!Q8</f>
        <v>10</v>
      </c>
      <c r="B34" s="23" t="s">
        <v>68</v>
      </c>
      <c r="C34" s="494" t="s">
        <v>69</v>
      </c>
      <c r="D34" s="495"/>
      <c r="E34" s="492"/>
      <c r="F34" s="1" t="s">
        <v>60</v>
      </c>
      <c r="G34" s="25">
        <f>IF(A34="",10,A34)</f>
        <v>10</v>
      </c>
      <c r="J34" s="51">
        <f t="shared" ref="J34:J40" si="72">G34</f>
        <v>10</v>
      </c>
      <c r="K34" s="54">
        <f t="shared" si="69"/>
        <v>10</v>
      </c>
      <c r="L34" s="54">
        <f t="shared" si="40"/>
        <v>10</v>
      </c>
      <c r="M34" s="54">
        <f t="shared" si="40"/>
        <v>10</v>
      </c>
      <c r="N34" s="54">
        <f t="shared" si="40"/>
        <v>10</v>
      </c>
      <c r="O34" s="54">
        <f t="shared" si="41"/>
        <v>10</v>
      </c>
      <c r="P34" s="54">
        <f t="shared" si="41"/>
        <v>10</v>
      </c>
      <c r="Q34" s="54">
        <f t="shared" si="41"/>
        <v>10</v>
      </c>
      <c r="R34" s="54">
        <f t="shared" si="42"/>
        <v>10</v>
      </c>
      <c r="S34" s="54">
        <f t="shared" si="42"/>
        <v>10</v>
      </c>
      <c r="T34" s="54">
        <f t="shared" si="42"/>
        <v>10</v>
      </c>
      <c r="U34" s="51">
        <f t="shared" si="70"/>
        <v>10</v>
      </c>
      <c r="V34" s="54">
        <f t="shared" si="71"/>
        <v>10</v>
      </c>
      <c r="W34" s="54">
        <f t="shared" si="71"/>
        <v>10</v>
      </c>
      <c r="X34" s="54">
        <f t="shared" si="71"/>
        <v>10</v>
      </c>
      <c r="Y34" s="54">
        <f t="shared" si="71"/>
        <v>10</v>
      </c>
      <c r="Z34" s="54">
        <f t="shared" si="71"/>
        <v>10</v>
      </c>
      <c r="AA34" s="54">
        <f t="shared" si="71"/>
        <v>10</v>
      </c>
      <c r="AB34" s="54">
        <f t="shared" si="71"/>
        <v>10</v>
      </c>
      <c r="AC34" s="54">
        <f t="shared" si="71"/>
        <v>10</v>
      </c>
      <c r="AD34" s="54">
        <f t="shared" si="71"/>
        <v>10</v>
      </c>
      <c r="AE34" s="54">
        <f t="shared" si="71"/>
        <v>10</v>
      </c>
      <c r="AF34" s="54">
        <f t="shared" si="71"/>
        <v>10</v>
      </c>
      <c r="AG34" s="54">
        <f t="shared" si="71"/>
        <v>10</v>
      </c>
      <c r="AH34" s="54">
        <f t="shared" si="44"/>
        <v>10</v>
      </c>
      <c r="AI34" s="54">
        <f t="shared" si="44"/>
        <v>10</v>
      </c>
      <c r="AJ34" s="54">
        <f t="shared" si="44"/>
        <v>10</v>
      </c>
      <c r="AK34" s="54">
        <f t="shared" si="45"/>
        <v>10</v>
      </c>
      <c r="AL34" s="54">
        <f t="shared" si="45"/>
        <v>10</v>
      </c>
      <c r="AM34" s="54">
        <f t="shared" si="45"/>
        <v>10</v>
      </c>
      <c r="AN34" s="54">
        <f t="shared" si="46"/>
        <v>10</v>
      </c>
      <c r="AO34" s="54">
        <f t="shared" si="46"/>
        <v>10</v>
      </c>
      <c r="AP34" s="54">
        <f t="shared" si="46"/>
        <v>10</v>
      </c>
      <c r="AQ34" s="54">
        <f t="shared" si="46"/>
        <v>10</v>
      </c>
      <c r="AR34" s="54">
        <f t="shared" si="46"/>
        <v>10</v>
      </c>
      <c r="AS34" s="54">
        <f t="shared" si="46"/>
        <v>10</v>
      </c>
      <c r="AT34" s="54">
        <f t="shared" si="46"/>
        <v>10</v>
      </c>
      <c r="AU34" s="54">
        <f t="shared" si="46"/>
        <v>10</v>
      </c>
      <c r="AV34" s="54">
        <f t="shared" si="46"/>
        <v>10</v>
      </c>
      <c r="AW34" s="54">
        <f t="shared" si="46"/>
        <v>10</v>
      </c>
      <c r="AX34" s="54">
        <f t="shared" si="46"/>
        <v>10</v>
      </c>
      <c r="AY34" s="54">
        <f t="shared" si="46"/>
        <v>10</v>
      </c>
      <c r="AZ34" s="54">
        <f t="shared" si="46"/>
        <v>10</v>
      </c>
      <c r="BA34" s="54">
        <f t="shared" si="46"/>
        <v>10</v>
      </c>
      <c r="BB34" s="54">
        <f t="shared" si="46"/>
        <v>10</v>
      </c>
      <c r="BC34" s="54">
        <f t="shared" si="46"/>
        <v>10</v>
      </c>
      <c r="BD34" s="54">
        <f t="shared" si="47"/>
        <v>10</v>
      </c>
      <c r="BE34" s="54">
        <f t="shared" si="47"/>
        <v>10</v>
      </c>
      <c r="BF34" s="54">
        <f t="shared" si="47"/>
        <v>10</v>
      </c>
      <c r="BG34" s="54">
        <f t="shared" si="48"/>
        <v>10</v>
      </c>
      <c r="BH34" s="54">
        <f t="shared" si="48"/>
        <v>10</v>
      </c>
      <c r="BI34" s="54">
        <f t="shared" si="49"/>
        <v>10</v>
      </c>
      <c r="BJ34" s="54">
        <f t="shared" si="49"/>
        <v>10</v>
      </c>
      <c r="BK34" s="54">
        <f t="shared" si="50"/>
        <v>10</v>
      </c>
      <c r="BL34" s="54">
        <f t="shared" si="51"/>
        <v>10</v>
      </c>
      <c r="BM34" s="54">
        <f t="shared" si="51"/>
        <v>10</v>
      </c>
      <c r="BN34" s="54">
        <f t="shared" si="51"/>
        <v>10</v>
      </c>
      <c r="BO34" s="54">
        <f t="shared" si="51"/>
        <v>10</v>
      </c>
      <c r="BP34" s="54">
        <f t="shared" si="52"/>
        <v>10</v>
      </c>
      <c r="BQ34" s="54">
        <f t="shared" si="53"/>
        <v>10</v>
      </c>
      <c r="BR34" s="54">
        <f t="shared" si="53"/>
        <v>10</v>
      </c>
      <c r="BS34" s="54">
        <f t="shared" si="53"/>
        <v>10</v>
      </c>
      <c r="BT34" s="54">
        <f t="shared" si="53"/>
        <v>10</v>
      </c>
      <c r="BU34" s="54">
        <f t="shared" si="54"/>
        <v>10</v>
      </c>
      <c r="BV34" s="54">
        <f t="shared" si="55"/>
        <v>10</v>
      </c>
      <c r="BW34" s="54">
        <f t="shared" si="56"/>
        <v>10</v>
      </c>
      <c r="BX34" s="54">
        <f t="shared" si="56"/>
        <v>10</v>
      </c>
      <c r="BY34" s="54">
        <f t="shared" si="57"/>
        <v>10</v>
      </c>
      <c r="BZ34" s="54">
        <f t="shared" si="57"/>
        <v>10</v>
      </c>
      <c r="CA34" s="54">
        <f t="shared" si="57"/>
        <v>10</v>
      </c>
      <c r="CB34" s="54">
        <f t="shared" si="57"/>
        <v>10</v>
      </c>
      <c r="CC34" s="54">
        <f t="shared" si="58"/>
        <v>10</v>
      </c>
      <c r="CD34" s="54">
        <f t="shared" si="58"/>
        <v>10</v>
      </c>
      <c r="CE34" s="54">
        <f t="shared" si="59"/>
        <v>10</v>
      </c>
      <c r="CF34" s="54">
        <f t="shared" si="60"/>
        <v>10</v>
      </c>
      <c r="CG34" s="54">
        <f t="shared" si="61"/>
        <v>10</v>
      </c>
      <c r="CH34" s="54">
        <f t="shared" si="62"/>
        <v>10</v>
      </c>
      <c r="CI34" s="54">
        <f t="shared" si="62"/>
        <v>10</v>
      </c>
      <c r="CJ34" s="54">
        <f t="shared" si="62"/>
        <v>10</v>
      </c>
      <c r="CK34" s="54">
        <f t="shared" si="62"/>
        <v>10</v>
      </c>
      <c r="CL34" s="54">
        <f t="shared" si="62"/>
        <v>10</v>
      </c>
      <c r="CM34" s="54">
        <f t="shared" si="62"/>
        <v>10</v>
      </c>
      <c r="CN34" s="54">
        <f t="shared" si="62"/>
        <v>10</v>
      </c>
      <c r="CO34" s="54">
        <f t="shared" si="62"/>
        <v>10</v>
      </c>
      <c r="CP34" s="54">
        <f t="shared" si="62"/>
        <v>10</v>
      </c>
      <c r="CQ34" s="54">
        <f t="shared" si="62"/>
        <v>10</v>
      </c>
      <c r="CR34" s="54">
        <f t="shared" si="63"/>
        <v>10</v>
      </c>
      <c r="CS34" s="54">
        <f t="shared" si="63"/>
        <v>10</v>
      </c>
      <c r="CT34" s="54">
        <f t="shared" si="64"/>
        <v>10</v>
      </c>
      <c r="CU34" s="54">
        <f t="shared" si="64"/>
        <v>10</v>
      </c>
      <c r="CV34" s="54">
        <f t="shared" si="65"/>
        <v>10</v>
      </c>
      <c r="CW34" s="54">
        <f t="shared" si="65"/>
        <v>10</v>
      </c>
      <c r="CX34" s="54">
        <f t="shared" si="66"/>
        <v>10</v>
      </c>
      <c r="CY34" s="54">
        <f t="shared" si="66"/>
        <v>10</v>
      </c>
      <c r="CZ34" s="54">
        <f t="shared" si="66"/>
        <v>10</v>
      </c>
      <c r="DA34" s="54">
        <f t="shared" si="66"/>
        <v>10</v>
      </c>
      <c r="DB34" s="54">
        <f t="shared" si="66"/>
        <v>10</v>
      </c>
      <c r="DC34" s="54">
        <f t="shared" si="67"/>
        <v>10</v>
      </c>
      <c r="DD34" s="54">
        <f t="shared" si="67"/>
        <v>10</v>
      </c>
      <c r="DE34" s="54">
        <f t="shared" si="68"/>
        <v>10</v>
      </c>
      <c r="DF34" s="54">
        <f t="shared" ref="DF34:DF42" si="73">+BU34</f>
        <v>10</v>
      </c>
      <c r="DG34" s="54">
        <f t="shared" ref="DG34:DN42" si="74">+DF34</f>
        <v>10</v>
      </c>
      <c r="DH34" s="54">
        <f t="shared" si="74"/>
        <v>10</v>
      </c>
      <c r="DI34" s="54">
        <f t="shared" si="74"/>
        <v>10</v>
      </c>
      <c r="DJ34" s="54">
        <f t="shared" si="74"/>
        <v>10</v>
      </c>
      <c r="DK34" s="54">
        <f t="shared" si="74"/>
        <v>10</v>
      </c>
      <c r="DL34" s="54">
        <f t="shared" si="74"/>
        <v>10</v>
      </c>
      <c r="DM34" s="54">
        <f t="shared" si="74"/>
        <v>10</v>
      </c>
      <c r="DN34" s="54">
        <f t="shared" si="74"/>
        <v>10</v>
      </c>
      <c r="DO34" s="54">
        <f t="shared" ref="DO34:DO42" si="75">+DE34</f>
        <v>10</v>
      </c>
      <c r="DP34" s="54">
        <f t="shared" si="32"/>
        <v>10</v>
      </c>
      <c r="DQ34" s="54">
        <f t="shared" si="32"/>
        <v>10</v>
      </c>
      <c r="DR34" s="54">
        <f t="shared" si="32"/>
        <v>10</v>
      </c>
      <c r="DS34" s="54">
        <f t="shared" si="32"/>
        <v>10</v>
      </c>
      <c r="DT34" s="54">
        <f t="shared" si="32"/>
        <v>10</v>
      </c>
      <c r="DU34" s="54">
        <f t="shared" si="32"/>
        <v>10</v>
      </c>
      <c r="DV34" s="54">
        <f t="shared" si="32"/>
        <v>10</v>
      </c>
      <c r="DW34" s="54">
        <f t="shared" si="32"/>
        <v>10</v>
      </c>
    </row>
    <row r="35" spans="1:127" ht="18" x14ac:dyDescent="0.2">
      <c r="A35" s="16"/>
      <c r="B35" s="23" t="s">
        <v>70</v>
      </c>
      <c r="C35" s="494" t="s">
        <v>71</v>
      </c>
      <c r="D35" s="495"/>
      <c r="E35" s="492"/>
      <c r="F35" s="1" t="s">
        <v>60</v>
      </c>
      <c r="G35" s="25">
        <f>IF(A35="",5,A35)</f>
        <v>5</v>
      </c>
      <c r="J35" s="51">
        <f t="shared" si="72"/>
        <v>5</v>
      </c>
      <c r="K35" s="54">
        <f t="shared" si="69"/>
        <v>5</v>
      </c>
      <c r="L35" s="54">
        <f t="shared" si="40"/>
        <v>5</v>
      </c>
      <c r="M35" s="54">
        <f t="shared" si="40"/>
        <v>5</v>
      </c>
      <c r="N35" s="54">
        <f t="shared" si="40"/>
        <v>5</v>
      </c>
      <c r="O35" s="54">
        <f t="shared" si="41"/>
        <v>5</v>
      </c>
      <c r="P35" s="54">
        <f t="shared" si="41"/>
        <v>5</v>
      </c>
      <c r="Q35" s="54">
        <f t="shared" si="41"/>
        <v>5</v>
      </c>
      <c r="R35" s="54">
        <f t="shared" si="42"/>
        <v>5</v>
      </c>
      <c r="S35" s="54">
        <f t="shared" si="42"/>
        <v>5</v>
      </c>
      <c r="T35" s="54">
        <f t="shared" si="42"/>
        <v>5</v>
      </c>
      <c r="U35" s="51">
        <f t="shared" si="70"/>
        <v>5</v>
      </c>
      <c r="V35" s="54">
        <f t="shared" si="71"/>
        <v>5</v>
      </c>
      <c r="W35" s="54">
        <f t="shared" si="71"/>
        <v>5</v>
      </c>
      <c r="X35" s="54">
        <f t="shared" si="71"/>
        <v>5</v>
      </c>
      <c r="Y35" s="54">
        <f t="shared" si="71"/>
        <v>5</v>
      </c>
      <c r="Z35" s="54">
        <f t="shared" si="71"/>
        <v>5</v>
      </c>
      <c r="AA35" s="54">
        <f t="shared" si="71"/>
        <v>5</v>
      </c>
      <c r="AB35" s="54">
        <f t="shared" si="71"/>
        <v>5</v>
      </c>
      <c r="AC35" s="54">
        <f t="shared" si="71"/>
        <v>5</v>
      </c>
      <c r="AD35" s="54">
        <f t="shared" si="71"/>
        <v>5</v>
      </c>
      <c r="AE35" s="54">
        <f t="shared" si="71"/>
        <v>5</v>
      </c>
      <c r="AF35" s="54">
        <f t="shared" si="71"/>
        <v>5</v>
      </c>
      <c r="AG35" s="54">
        <f t="shared" si="71"/>
        <v>5</v>
      </c>
      <c r="AH35" s="54">
        <f t="shared" si="44"/>
        <v>5</v>
      </c>
      <c r="AI35" s="54">
        <f t="shared" si="44"/>
        <v>5</v>
      </c>
      <c r="AJ35" s="54">
        <f t="shared" si="44"/>
        <v>5</v>
      </c>
      <c r="AK35" s="54">
        <f t="shared" si="45"/>
        <v>5</v>
      </c>
      <c r="AL35" s="54">
        <f t="shared" si="45"/>
        <v>5</v>
      </c>
      <c r="AM35" s="54">
        <f t="shared" si="45"/>
        <v>5</v>
      </c>
      <c r="AN35" s="54">
        <f t="shared" si="46"/>
        <v>5</v>
      </c>
      <c r="AO35" s="54">
        <f t="shared" si="46"/>
        <v>5</v>
      </c>
      <c r="AP35" s="54">
        <f t="shared" si="46"/>
        <v>5</v>
      </c>
      <c r="AQ35" s="54">
        <f t="shared" si="46"/>
        <v>5</v>
      </c>
      <c r="AR35" s="54">
        <f t="shared" si="46"/>
        <v>5</v>
      </c>
      <c r="AS35" s="54">
        <f t="shared" si="46"/>
        <v>5</v>
      </c>
      <c r="AT35" s="54">
        <f t="shared" si="46"/>
        <v>5</v>
      </c>
      <c r="AU35" s="54">
        <f t="shared" si="46"/>
        <v>5</v>
      </c>
      <c r="AV35" s="54">
        <f t="shared" si="46"/>
        <v>5</v>
      </c>
      <c r="AW35" s="54">
        <f t="shared" si="46"/>
        <v>5</v>
      </c>
      <c r="AX35" s="54">
        <f t="shared" si="46"/>
        <v>5</v>
      </c>
      <c r="AY35" s="54">
        <f t="shared" si="46"/>
        <v>5</v>
      </c>
      <c r="AZ35" s="54">
        <f t="shared" si="46"/>
        <v>5</v>
      </c>
      <c r="BA35" s="54">
        <f t="shared" si="46"/>
        <v>5</v>
      </c>
      <c r="BB35" s="54">
        <f t="shared" si="46"/>
        <v>5</v>
      </c>
      <c r="BC35" s="54">
        <f t="shared" si="46"/>
        <v>5</v>
      </c>
      <c r="BD35" s="54">
        <f t="shared" si="47"/>
        <v>5</v>
      </c>
      <c r="BE35" s="54">
        <f t="shared" si="47"/>
        <v>5</v>
      </c>
      <c r="BF35" s="54">
        <f t="shared" si="47"/>
        <v>5</v>
      </c>
      <c r="BG35" s="54">
        <f t="shared" si="48"/>
        <v>5</v>
      </c>
      <c r="BH35" s="54">
        <f t="shared" si="48"/>
        <v>5</v>
      </c>
      <c r="BI35" s="54">
        <f t="shared" si="49"/>
        <v>5</v>
      </c>
      <c r="BJ35" s="54">
        <f t="shared" si="49"/>
        <v>5</v>
      </c>
      <c r="BK35" s="54">
        <f t="shared" si="50"/>
        <v>5</v>
      </c>
      <c r="BL35" s="54">
        <f t="shared" si="51"/>
        <v>5</v>
      </c>
      <c r="BM35" s="54">
        <f t="shared" si="51"/>
        <v>5</v>
      </c>
      <c r="BN35" s="54">
        <f t="shared" si="51"/>
        <v>5</v>
      </c>
      <c r="BO35" s="54">
        <f t="shared" si="51"/>
        <v>5</v>
      </c>
      <c r="BP35" s="54">
        <f t="shared" si="52"/>
        <v>5</v>
      </c>
      <c r="BQ35" s="54">
        <f t="shared" si="53"/>
        <v>5</v>
      </c>
      <c r="BR35" s="54">
        <f t="shared" si="53"/>
        <v>5</v>
      </c>
      <c r="BS35" s="54">
        <f t="shared" si="53"/>
        <v>5</v>
      </c>
      <c r="BT35" s="54">
        <f t="shared" si="53"/>
        <v>5</v>
      </c>
      <c r="BU35" s="54">
        <f t="shared" si="54"/>
        <v>5</v>
      </c>
      <c r="BV35" s="54">
        <f t="shared" si="55"/>
        <v>5</v>
      </c>
      <c r="BW35" s="54">
        <f t="shared" si="56"/>
        <v>5</v>
      </c>
      <c r="BX35" s="54">
        <f t="shared" si="56"/>
        <v>5</v>
      </c>
      <c r="BY35" s="54">
        <f t="shared" si="57"/>
        <v>5</v>
      </c>
      <c r="BZ35" s="54">
        <f t="shared" si="57"/>
        <v>5</v>
      </c>
      <c r="CA35" s="54">
        <f t="shared" si="57"/>
        <v>5</v>
      </c>
      <c r="CB35" s="54">
        <f t="shared" si="57"/>
        <v>5</v>
      </c>
      <c r="CC35" s="54">
        <f t="shared" si="58"/>
        <v>5</v>
      </c>
      <c r="CD35" s="54">
        <f t="shared" si="58"/>
        <v>5</v>
      </c>
      <c r="CE35" s="54">
        <f t="shared" si="59"/>
        <v>5</v>
      </c>
      <c r="CF35" s="54">
        <f t="shared" si="60"/>
        <v>5</v>
      </c>
      <c r="CG35" s="54">
        <f t="shared" si="61"/>
        <v>5</v>
      </c>
      <c r="CH35" s="54">
        <f t="shared" si="62"/>
        <v>5</v>
      </c>
      <c r="CI35" s="54">
        <f t="shared" si="62"/>
        <v>5</v>
      </c>
      <c r="CJ35" s="54">
        <f t="shared" si="62"/>
        <v>5</v>
      </c>
      <c r="CK35" s="54">
        <f t="shared" si="62"/>
        <v>5</v>
      </c>
      <c r="CL35" s="54">
        <f t="shared" si="62"/>
        <v>5</v>
      </c>
      <c r="CM35" s="54">
        <f t="shared" si="62"/>
        <v>5</v>
      </c>
      <c r="CN35" s="54">
        <f t="shared" si="62"/>
        <v>5</v>
      </c>
      <c r="CO35" s="54">
        <f t="shared" si="62"/>
        <v>5</v>
      </c>
      <c r="CP35" s="54">
        <f t="shared" si="62"/>
        <v>5</v>
      </c>
      <c r="CQ35" s="54">
        <f t="shared" si="62"/>
        <v>5</v>
      </c>
      <c r="CR35" s="54">
        <f t="shared" si="63"/>
        <v>5</v>
      </c>
      <c r="CS35" s="54">
        <f t="shared" si="63"/>
        <v>5</v>
      </c>
      <c r="CT35" s="54">
        <f t="shared" si="64"/>
        <v>5</v>
      </c>
      <c r="CU35" s="54">
        <f t="shared" si="64"/>
        <v>5</v>
      </c>
      <c r="CV35" s="54">
        <f t="shared" si="65"/>
        <v>5</v>
      </c>
      <c r="CW35" s="54">
        <f t="shared" si="65"/>
        <v>5</v>
      </c>
      <c r="CX35" s="54">
        <f t="shared" si="66"/>
        <v>5</v>
      </c>
      <c r="CY35" s="54">
        <f t="shared" si="66"/>
        <v>5</v>
      </c>
      <c r="CZ35" s="54">
        <f t="shared" si="66"/>
        <v>5</v>
      </c>
      <c r="DA35" s="54">
        <f t="shared" si="66"/>
        <v>5</v>
      </c>
      <c r="DB35" s="54">
        <f t="shared" si="66"/>
        <v>5</v>
      </c>
      <c r="DC35" s="54">
        <f t="shared" si="67"/>
        <v>5</v>
      </c>
      <c r="DD35" s="54">
        <f t="shared" si="67"/>
        <v>5</v>
      </c>
      <c r="DE35" s="54">
        <f t="shared" si="68"/>
        <v>5</v>
      </c>
      <c r="DF35" s="54">
        <f t="shared" si="73"/>
        <v>5</v>
      </c>
      <c r="DG35" s="54">
        <f t="shared" si="74"/>
        <v>5</v>
      </c>
      <c r="DH35" s="54">
        <f t="shared" si="74"/>
        <v>5</v>
      </c>
      <c r="DI35" s="54">
        <f t="shared" si="74"/>
        <v>5</v>
      </c>
      <c r="DJ35" s="54">
        <f t="shared" si="74"/>
        <v>5</v>
      </c>
      <c r="DK35" s="54">
        <f t="shared" si="74"/>
        <v>5</v>
      </c>
      <c r="DL35" s="54">
        <f t="shared" si="74"/>
        <v>5</v>
      </c>
      <c r="DM35" s="54">
        <f t="shared" si="74"/>
        <v>5</v>
      </c>
      <c r="DN35" s="54">
        <f t="shared" si="74"/>
        <v>5</v>
      </c>
      <c r="DO35" s="54">
        <f t="shared" si="75"/>
        <v>5</v>
      </c>
      <c r="DP35" s="54">
        <f t="shared" si="32"/>
        <v>5</v>
      </c>
      <c r="DQ35" s="54">
        <f t="shared" si="32"/>
        <v>5</v>
      </c>
      <c r="DR35" s="54">
        <f t="shared" si="32"/>
        <v>5</v>
      </c>
      <c r="DS35" s="54">
        <f t="shared" si="32"/>
        <v>5</v>
      </c>
      <c r="DT35" s="54">
        <f t="shared" si="32"/>
        <v>5</v>
      </c>
      <c r="DU35" s="54">
        <f t="shared" si="32"/>
        <v>5</v>
      </c>
      <c r="DV35" s="54">
        <f t="shared" si="32"/>
        <v>5</v>
      </c>
      <c r="DW35" s="54">
        <f t="shared" si="32"/>
        <v>5</v>
      </c>
    </row>
    <row r="36" spans="1:127" ht="21" x14ac:dyDescent="0.2">
      <c r="A36" s="16">
        <f>入力シート_1・3・ジクロロプロペン!Q13</f>
        <v>100</v>
      </c>
      <c r="B36" s="23" t="s">
        <v>72</v>
      </c>
      <c r="C36" s="494" t="s">
        <v>73</v>
      </c>
      <c r="D36" s="495"/>
      <c r="E36" s="492"/>
      <c r="F36" s="1" t="s">
        <v>60</v>
      </c>
      <c r="G36" s="25">
        <f>IF(A36="",10,A36)</f>
        <v>100</v>
      </c>
      <c r="H36" s="26"/>
      <c r="J36" s="51">
        <f t="shared" si="72"/>
        <v>100</v>
      </c>
      <c r="K36" s="54">
        <f t="shared" si="69"/>
        <v>100</v>
      </c>
      <c r="L36" s="54">
        <f t="shared" si="40"/>
        <v>100</v>
      </c>
      <c r="M36" s="54">
        <f t="shared" si="40"/>
        <v>100</v>
      </c>
      <c r="N36" s="54">
        <f t="shared" si="40"/>
        <v>100</v>
      </c>
      <c r="O36" s="54">
        <f t="shared" si="41"/>
        <v>100</v>
      </c>
      <c r="P36" s="54">
        <f t="shared" si="41"/>
        <v>100</v>
      </c>
      <c r="Q36" s="54">
        <f t="shared" si="41"/>
        <v>100</v>
      </c>
      <c r="R36" s="54">
        <f t="shared" si="42"/>
        <v>100</v>
      </c>
      <c r="S36" s="54">
        <f t="shared" si="42"/>
        <v>100</v>
      </c>
      <c r="T36" s="54">
        <f t="shared" si="42"/>
        <v>100</v>
      </c>
      <c r="U36" s="51">
        <f t="shared" si="70"/>
        <v>100</v>
      </c>
      <c r="V36" s="54">
        <f t="shared" si="71"/>
        <v>100</v>
      </c>
      <c r="W36" s="54">
        <f t="shared" si="71"/>
        <v>100</v>
      </c>
      <c r="X36" s="54">
        <f t="shared" si="71"/>
        <v>100</v>
      </c>
      <c r="Y36" s="54">
        <f t="shared" si="71"/>
        <v>100</v>
      </c>
      <c r="Z36" s="54">
        <f t="shared" si="71"/>
        <v>100</v>
      </c>
      <c r="AA36" s="54">
        <f t="shared" si="71"/>
        <v>100</v>
      </c>
      <c r="AB36" s="54">
        <f t="shared" si="71"/>
        <v>100</v>
      </c>
      <c r="AC36" s="54">
        <f t="shared" si="71"/>
        <v>100</v>
      </c>
      <c r="AD36" s="54">
        <f t="shared" si="71"/>
        <v>100</v>
      </c>
      <c r="AE36" s="54">
        <f t="shared" si="71"/>
        <v>100</v>
      </c>
      <c r="AF36" s="54">
        <f t="shared" si="71"/>
        <v>100</v>
      </c>
      <c r="AG36" s="54">
        <f t="shared" si="71"/>
        <v>100</v>
      </c>
      <c r="AH36" s="54">
        <f t="shared" si="44"/>
        <v>100</v>
      </c>
      <c r="AI36" s="54">
        <f t="shared" si="44"/>
        <v>100</v>
      </c>
      <c r="AJ36" s="54">
        <f t="shared" si="44"/>
        <v>100</v>
      </c>
      <c r="AK36" s="54">
        <f t="shared" si="45"/>
        <v>100</v>
      </c>
      <c r="AL36" s="54">
        <f t="shared" si="45"/>
        <v>100</v>
      </c>
      <c r="AM36" s="54">
        <f t="shared" si="45"/>
        <v>100</v>
      </c>
      <c r="AN36" s="54">
        <f t="shared" si="46"/>
        <v>100</v>
      </c>
      <c r="AO36" s="54">
        <f t="shared" si="46"/>
        <v>100</v>
      </c>
      <c r="AP36" s="54">
        <f t="shared" si="46"/>
        <v>100</v>
      </c>
      <c r="AQ36" s="54">
        <f t="shared" si="46"/>
        <v>100</v>
      </c>
      <c r="AR36" s="54">
        <f t="shared" si="46"/>
        <v>100</v>
      </c>
      <c r="AS36" s="54">
        <f t="shared" si="46"/>
        <v>100</v>
      </c>
      <c r="AT36" s="54">
        <f t="shared" si="46"/>
        <v>100</v>
      </c>
      <c r="AU36" s="54">
        <f t="shared" si="46"/>
        <v>100</v>
      </c>
      <c r="AV36" s="54">
        <f t="shared" si="46"/>
        <v>100</v>
      </c>
      <c r="AW36" s="54">
        <f t="shared" si="46"/>
        <v>100</v>
      </c>
      <c r="AX36" s="54">
        <f t="shared" si="46"/>
        <v>100</v>
      </c>
      <c r="AY36" s="54">
        <f t="shared" si="46"/>
        <v>100</v>
      </c>
      <c r="AZ36" s="54">
        <f t="shared" si="46"/>
        <v>100</v>
      </c>
      <c r="BA36" s="54">
        <f t="shared" si="46"/>
        <v>100</v>
      </c>
      <c r="BB36" s="54">
        <f t="shared" si="46"/>
        <v>100</v>
      </c>
      <c r="BC36" s="54">
        <f t="shared" si="46"/>
        <v>100</v>
      </c>
      <c r="BD36" s="54">
        <f t="shared" si="47"/>
        <v>100</v>
      </c>
      <c r="BE36" s="54">
        <f t="shared" si="47"/>
        <v>100</v>
      </c>
      <c r="BF36" s="54">
        <f t="shared" si="47"/>
        <v>100</v>
      </c>
      <c r="BG36" s="54">
        <f t="shared" si="48"/>
        <v>100</v>
      </c>
      <c r="BH36" s="54">
        <f t="shared" si="48"/>
        <v>100</v>
      </c>
      <c r="BI36" s="54">
        <f t="shared" si="49"/>
        <v>100</v>
      </c>
      <c r="BJ36" s="54">
        <f t="shared" si="49"/>
        <v>100</v>
      </c>
      <c r="BK36" s="54">
        <f t="shared" si="50"/>
        <v>100</v>
      </c>
      <c r="BL36" s="54">
        <f t="shared" si="51"/>
        <v>100</v>
      </c>
      <c r="BM36" s="54">
        <f t="shared" si="51"/>
        <v>100</v>
      </c>
      <c r="BN36" s="54">
        <f t="shared" si="51"/>
        <v>100</v>
      </c>
      <c r="BO36" s="54">
        <f t="shared" si="51"/>
        <v>100</v>
      </c>
      <c r="BP36" s="54">
        <f t="shared" si="52"/>
        <v>100</v>
      </c>
      <c r="BQ36" s="54">
        <f t="shared" si="53"/>
        <v>100</v>
      </c>
      <c r="BR36" s="54">
        <f t="shared" si="53"/>
        <v>100</v>
      </c>
      <c r="BS36" s="54">
        <f t="shared" si="53"/>
        <v>100</v>
      </c>
      <c r="BT36" s="54">
        <f t="shared" si="53"/>
        <v>100</v>
      </c>
      <c r="BU36" s="54">
        <f t="shared" si="54"/>
        <v>100</v>
      </c>
      <c r="BV36" s="54">
        <f t="shared" si="55"/>
        <v>100</v>
      </c>
      <c r="BW36" s="54">
        <f t="shared" si="56"/>
        <v>100</v>
      </c>
      <c r="BX36" s="54">
        <f t="shared" si="56"/>
        <v>100</v>
      </c>
      <c r="BY36" s="54">
        <f t="shared" si="57"/>
        <v>100</v>
      </c>
      <c r="BZ36" s="54">
        <f t="shared" si="57"/>
        <v>100</v>
      </c>
      <c r="CA36" s="54">
        <f t="shared" si="57"/>
        <v>100</v>
      </c>
      <c r="CB36" s="54">
        <f t="shared" si="57"/>
        <v>100</v>
      </c>
      <c r="CC36" s="54">
        <f t="shared" si="58"/>
        <v>100</v>
      </c>
      <c r="CD36" s="54">
        <f t="shared" si="58"/>
        <v>100</v>
      </c>
      <c r="CE36" s="54">
        <f t="shared" si="59"/>
        <v>100</v>
      </c>
      <c r="CF36" s="54">
        <f t="shared" si="60"/>
        <v>100</v>
      </c>
      <c r="CG36" s="54">
        <f t="shared" si="61"/>
        <v>100</v>
      </c>
      <c r="CH36" s="54">
        <f t="shared" si="62"/>
        <v>100</v>
      </c>
      <c r="CI36" s="54">
        <f t="shared" si="62"/>
        <v>100</v>
      </c>
      <c r="CJ36" s="54">
        <f t="shared" si="62"/>
        <v>100</v>
      </c>
      <c r="CK36" s="54">
        <f t="shared" si="62"/>
        <v>100</v>
      </c>
      <c r="CL36" s="54">
        <f t="shared" si="62"/>
        <v>100</v>
      </c>
      <c r="CM36" s="54">
        <f t="shared" si="62"/>
        <v>100</v>
      </c>
      <c r="CN36" s="54">
        <f t="shared" si="62"/>
        <v>100</v>
      </c>
      <c r="CO36" s="54">
        <f t="shared" si="62"/>
        <v>100</v>
      </c>
      <c r="CP36" s="54">
        <f t="shared" si="62"/>
        <v>100</v>
      </c>
      <c r="CQ36" s="54">
        <f t="shared" si="62"/>
        <v>100</v>
      </c>
      <c r="CR36" s="54">
        <f t="shared" si="63"/>
        <v>100</v>
      </c>
      <c r="CS36" s="54">
        <f t="shared" si="63"/>
        <v>100</v>
      </c>
      <c r="CT36" s="54">
        <f t="shared" si="64"/>
        <v>100</v>
      </c>
      <c r="CU36" s="54">
        <f t="shared" si="64"/>
        <v>100</v>
      </c>
      <c r="CV36" s="54">
        <f t="shared" si="65"/>
        <v>100</v>
      </c>
      <c r="CW36" s="54">
        <f t="shared" si="65"/>
        <v>100</v>
      </c>
      <c r="CX36" s="54">
        <f t="shared" si="66"/>
        <v>100</v>
      </c>
      <c r="CY36" s="54">
        <f t="shared" si="66"/>
        <v>100</v>
      </c>
      <c r="CZ36" s="54">
        <f t="shared" si="66"/>
        <v>100</v>
      </c>
      <c r="DA36" s="54">
        <f t="shared" si="66"/>
        <v>100</v>
      </c>
      <c r="DB36" s="54">
        <f t="shared" si="66"/>
        <v>100</v>
      </c>
      <c r="DC36" s="54">
        <f t="shared" si="67"/>
        <v>100</v>
      </c>
      <c r="DD36" s="54">
        <f t="shared" si="67"/>
        <v>100</v>
      </c>
      <c r="DE36" s="54">
        <f t="shared" si="68"/>
        <v>100</v>
      </c>
      <c r="DF36" s="54">
        <f t="shared" si="73"/>
        <v>100</v>
      </c>
      <c r="DG36" s="54">
        <f t="shared" si="74"/>
        <v>100</v>
      </c>
      <c r="DH36" s="54">
        <f t="shared" si="74"/>
        <v>100</v>
      </c>
      <c r="DI36" s="54">
        <f t="shared" si="74"/>
        <v>100</v>
      </c>
      <c r="DJ36" s="54">
        <f t="shared" si="74"/>
        <v>100</v>
      </c>
      <c r="DK36" s="54">
        <f t="shared" si="74"/>
        <v>100</v>
      </c>
      <c r="DL36" s="54">
        <f t="shared" si="74"/>
        <v>100</v>
      </c>
      <c r="DM36" s="54">
        <f t="shared" si="74"/>
        <v>100</v>
      </c>
      <c r="DN36" s="54">
        <f t="shared" si="74"/>
        <v>100</v>
      </c>
      <c r="DO36" s="54">
        <f t="shared" si="75"/>
        <v>100</v>
      </c>
      <c r="DP36" s="54">
        <f t="shared" si="32"/>
        <v>100</v>
      </c>
      <c r="DQ36" s="54">
        <f t="shared" si="32"/>
        <v>100</v>
      </c>
      <c r="DR36" s="54">
        <f t="shared" si="32"/>
        <v>100</v>
      </c>
      <c r="DS36" s="54">
        <f t="shared" si="32"/>
        <v>100</v>
      </c>
      <c r="DT36" s="54">
        <f t="shared" si="32"/>
        <v>100</v>
      </c>
      <c r="DU36" s="54">
        <f t="shared" si="32"/>
        <v>100</v>
      </c>
      <c r="DV36" s="54">
        <f t="shared" si="32"/>
        <v>100</v>
      </c>
      <c r="DW36" s="54">
        <f t="shared" si="32"/>
        <v>100</v>
      </c>
    </row>
    <row r="37" spans="1:127" ht="20.5" x14ac:dyDescent="0.2">
      <c r="A37" s="16">
        <f>入力シート_1・3・ジクロロプロペン!Q14</f>
        <v>10</v>
      </c>
      <c r="B37" s="23" t="s">
        <v>74</v>
      </c>
      <c r="C37" s="494" t="s">
        <v>75</v>
      </c>
      <c r="D37" s="495"/>
      <c r="E37" s="492"/>
      <c r="F37" s="1" t="s">
        <v>60</v>
      </c>
      <c r="G37" s="25">
        <f>IF(A37="",1,A37)</f>
        <v>10</v>
      </c>
      <c r="J37" s="51">
        <f t="shared" si="72"/>
        <v>10</v>
      </c>
      <c r="K37" s="54">
        <f t="shared" si="69"/>
        <v>10</v>
      </c>
      <c r="L37" s="54">
        <f t="shared" si="40"/>
        <v>10</v>
      </c>
      <c r="M37" s="54">
        <f t="shared" si="40"/>
        <v>10</v>
      </c>
      <c r="N37" s="54">
        <f t="shared" si="40"/>
        <v>10</v>
      </c>
      <c r="O37" s="54">
        <f t="shared" si="41"/>
        <v>10</v>
      </c>
      <c r="P37" s="54">
        <f t="shared" si="41"/>
        <v>10</v>
      </c>
      <c r="Q37" s="54">
        <f t="shared" si="41"/>
        <v>10</v>
      </c>
      <c r="R37" s="54">
        <f t="shared" si="42"/>
        <v>10</v>
      </c>
      <c r="S37" s="54">
        <f t="shared" si="42"/>
        <v>10</v>
      </c>
      <c r="T37" s="54">
        <f t="shared" si="42"/>
        <v>10</v>
      </c>
      <c r="U37" s="51">
        <f t="shared" si="70"/>
        <v>10</v>
      </c>
      <c r="V37" s="54">
        <f t="shared" si="71"/>
        <v>10</v>
      </c>
      <c r="W37" s="54">
        <f t="shared" si="71"/>
        <v>10</v>
      </c>
      <c r="X37" s="54">
        <f t="shared" si="71"/>
        <v>10</v>
      </c>
      <c r="Y37" s="54">
        <f t="shared" si="71"/>
        <v>10</v>
      </c>
      <c r="Z37" s="54">
        <f t="shared" si="71"/>
        <v>10</v>
      </c>
      <c r="AA37" s="54">
        <f t="shared" si="71"/>
        <v>10</v>
      </c>
      <c r="AB37" s="54">
        <f t="shared" si="71"/>
        <v>10</v>
      </c>
      <c r="AC37" s="54">
        <f t="shared" si="71"/>
        <v>10</v>
      </c>
      <c r="AD37" s="54">
        <f t="shared" si="71"/>
        <v>10</v>
      </c>
      <c r="AE37" s="54">
        <f t="shared" si="71"/>
        <v>10</v>
      </c>
      <c r="AF37" s="54">
        <f t="shared" si="71"/>
        <v>10</v>
      </c>
      <c r="AG37" s="54">
        <f t="shared" si="71"/>
        <v>10</v>
      </c>
      <c r="AH37" s="54">
        <f t="shared" si="44"/>
        <v>10</v>
      </c>
      <c r="AI37" s="54">
        <f t="shared" si="44"/>
        <v>10</v>
      </c>
      <c r="AJ37" s="54">
        <f t="shared" si="44"/>
        <v>10</v>
      </c>
      <c r="AK37" s="54">
        <f t="shared" si="45"/>
        <v>10</v>
      </c>
      <c r="AL37" s="54">
        <f t="shared" si="45"/>
        <v>10</v>
      </c>
      <c r="AM37" s="54">
        <f t="shared" si="45"/>
        <v>10</v>
      </c>
      <c r="AN37" s="54">
        <f t="shared" si="46"/>
        <v>10</v>
      </c>
      <c r="AO37" s="54">
        <f t="shared" si="46"/>
        <v>10</v>
      </c>
      <c r="AP37" s="54">
        <f t="shared" si="46"/>
        <v>10</v>
      </c>
      <c r="AQ37" s="54">
        <f t="shared" si="46"/>
        <v>10</v>
      </c>
      <c r="AR37" s="54">
        <f t="shared" si="46"/>
        <v>10</v>
      </c>
      <c r="AS37" s="54">
        <f t="shared" si="46"/>
        <v>10</v>
      </c>
      <c r="AT37" s="54">
        <f t="shared" si="46"/>
        <v>10</v>
      </c>
      <c r="AU37" s="54">
        <f t="shared" si="46"/>
        <v>10</v>
      </c>
      <c r="AV37" s="54">
        <f t="shared" si="46"/>
        <v>10</v>
      </c>
      <c r="AW37" s="54">
        <f t="shared" si="46"/>
        <v>10</v>
      </c>
      <c r="AX37" s="54">
        <f t="shared" si="46"/>
        <v>10</v>
      </c>
      <c r="AY37" s="54">
        <f t="shared" si="46"/>
        <v>10</v>
      </c>
      <c r="AZ37" s="54">
        <f t="shared" si="46"/>
        <v>10</v>
      </c>
      <c r="BA37" s="54">
        <f t="shared" si="46"/>
        <v>10</v>
      </c>
      <c r="BB37" s="54">
        <f t="shared" si="46"/>
        <v>10</v>
      </c>
      <c r="BC37" s="54">
        <f t="shared" si="46"/>
        <v>10</v>
      </c>
      <c r="BD37" s="54">
        <f t="shared" si="47"/>
        <v>10</v>
      </c>
      <c r="BE37" s="54">
        <f t="shared" si="47"/>
        <v>10</v>
      </c>
      <c r="BF37" s="54">
        <f t="shared" si="47"/>
        <v>10</v>
      </c>
      <c r="BG37" s="54">
        <f t="shared" si="48"/>
        <v>10</v>
      </c>
      <c r="BH37" s="54">
        <f t="shared" si="48"/>
        <v>10</v>
      </c>
      <c r="BI37" s="54">
        <f t="shared" si="49"/>
        <v>10</v>
      </c>
      <c r="BJ37" s="54">
        <f t="shared" si="49"/>
        <v>10</v>
      </c>
      <c r="BK37" s="54">
        <f t="shared" si="50"/>
        <v>10</v>
      </c>
      <c r="BL37" s="54">
        <f t="shared" si="51"/>
        <v>10</v>
      </c>
      <c r="BM37" s="54">
        <f t="shared" si="51"/>
        <v>10</v>
      </c>
      <c r="BN37" s="54">
        <f t="shared" si="51"/>
        <v>10</v>
      </c>
      <c r="BO37" s="54">
        <f t="shared" si="51"/>
        <v>10</v>
      </c>
      <c r="BP37" s="54">
        <f t="shared" si="52"/>
        <v>10</v>
      </c>
      <c r="BQ37" s="54">
        <f t="shared" si="53"/>
        <v>10</v>
      </c>
      <c r="BR37" s="54">
        <f t="shared" si="53"/>
        <v>10</v>
      </c>
      <c r="BS37" s="54">
        <f t="shared" si="53"/>
        <v>10</v>
      </c>
      <c r="BT37" s="54">
        <f t="shared" si="53"/>
        <v>10</v>
      </c>
      <c r="BU37" s="54">
        <f t="shared" si="54"/>
        <v>10</v>
      </c>
      <c r="BV37" s="54">
        <f t="shared" si="55"/>
        <v>10</v>
      </c>
      <c r="BW37" s="54">
        <f t="shared" si="56"/>
        <v>10</v>
      </c>
      <c r="BX37" s="54">
        <f t="shared" si="56"/>
        <v>10</v>
      </c>
      <c r="BY37" s="54">
        <f t="shared" si="57"/>
        <v>10</v>
      </c>
      <c r="BZ37" s="54">
        <f t="shared" si="57"/>
        <v>10</v>
      </c>
      <c r="CA37" s="54">
        <f t="shared" si="57"/>
        <v>10</v>
      </c>
      <c r="CB37" s="54">
        <f t="shared" si="57"/>
        <v>10</v>
      </c>
      <c r="CC37" s="54">
        <f t="shared" si="58"/>
        <v>10</v>
      </c>
      <c r="CD37" s="54">
        <f t="shared" si="58"/>
        <v>10</v>
      </c>
      <c r="CE37" s="54">
        <f t="shared" si="59"/>
        <v>10</v>
      </c>
      <c r="CF37" s="54">
        <f t="shared" si="60"/>
        <v>10</v>
      </c>
      <c r="CG37" s="54">
        <f t="shared" si="61"/>
        <v>10</v>
      </c>
      <c r="CH37" s="54">
        <f t="shared" si="62"/>
        <v>10</v>
      </c>
      <c r="CI37" s="54">
        <f t="shared" si="62"/>
        <v>10</v>
      </c>
      <c r="CJ37" s="54">
        <f t="shared" si="62"/>
        <v>10</v>
      </c>
      <c r="CK37" s="54">
        <f t="shared" si="62"/>
        <v>10</v>
      </c>
      <c r="CL37" s="54">
        <f t="shared" si="62"/>
        <v>10</v>
      </c>
      <c r="CM37" s="54">
        <f t="shared" si="62"/>
        <v>10</v>
      </c>
      <c r="CN37" s="54">
        <f t="shared" si="62"/>
        <v>10</v>
      </c>
      <c r="CO37" s="54">
        <f t="shared" si="62"/>
        <v>10</v>
      </c>
      <c r="CP37" s="54">
        <f t="shared" si="62"/>
        <v>10</v>
      </c>
      <c r="CQ37" s="54">
        <f t="shared" si="62"/>
        <v>10</v>
      </c>
      <c r="CR37" s="54">
        <f t="shared" si="63"/>
        <v>10</v>
      </c>
      <c r="CS37" s="54">
        <f t="shared" si="63"/>
        <v>10</v>
      </c>
      <c r="CT37" s="54">
        <f t="shared" si="64"/>
        <v>10</v>
      </c>
      <c r="CU37" s="54">
        <f t="shared" si="64"/>
        <v>10</v>
      </c>
      <c r="CV37" s="54">
        <f t="shared" si="65"/>
        <v>10</v>
      </c>
      <c r="CW37" s="54">
        <f t="shared" si="65"/>
        <v>10</v>
      </c>
      <c r="CX37" s="54">
        <f t="shared" si="66"/>
        <v>10</v>
      </c>
      <c r="CY37" s="54">
        <f t="shared" si="66"/>
        <v>10</v>
      </c>
      <c r="CZ37" s="54">
        <f t="shared" si="66"/>
        <v>10</v>
      </c>
      <c r="DA37" s="54">
        <f t="shared" si="66"/>
        <v>10</v>
      </c>
      <c r="DB37" s="54">
        <f t="shared" si="66"/>
        <v>10</v>
      </c>
      <c r="DC37" s="54">
        <f t="shared" si="67"/>
        <v>10</v>
      </c>
      <c r="DD37" s="54">
        <f t="shared" si="67"/>
        <v>10</v>
      </c>
      <c r="DE37" s="54">
        <f t="shared" si="68"/>
        <v>10</v>
      </c>
      <c r="DF37" s="54">
        <f t="shared" si="73"/>
        <v>10</v>
      </c>
      <c r="DG37" s="54">
        <f t="shared" si="74"/>
        <v>10</v>
      </c>
      <c r="DH37" s="54">
        <f t="shared" si="74"/>
        <v>10</v>
      </c>
      <c r="DI37" s="54">
        <f t="shared" si="74"/>
        <v>10</v>
      </c>
      <c r="DJ37" s="54">
        <f t="shared" si="74"/>
        <v>10</v>
      </c>
      <c r="DK37" s="54">
        <f t="shared" si="74"/>
        <v>10</v>
      </c>
      <c r="DL37" s="54">
        <f t="shared" si="74"/>
        <v>10</v>
      </c>
      <c r="DM37" s="54">
        <f t="shared" si="74"/>
        <v>10</v>
      </c>
      <c r="DN37" s="54">
        <f t="shared" si="74"/>
        <v>10</v>
      </c>
      <c r="DO37" s="54">
        <f t="shared" si="75"/>
        <v>10</v>
      </c>
      <c r="DP37" s="54">
        <f t="shared" si="32"/>
        <v>10</v>
      </c>
      <c r="DQ37" s="54">
        <f t="shared" si="32"/>
        <v>10</v>
      </c>
      <c r="DR37" s="54">
        <f t="shared" si="32"/>
        <v>10</v>
      </c>
      <c r="DS37" s="54">
        <f t="shared" si="32"/>
        <v>10</v>
      </c>
      <c r="DT37" s="54">
        <f t="shared" si="32"/>
        <v>10</v>
      </c>
      <c r="DU37" s="54">
        <f t="shared" si="32"/>
        <v>10</v>
      </c>
      <c r="DV37" s="54">
        <f t="shared" si="32"/>
        <v>10</v>
      </c>
      <c r="DW37" s="54">
        <f t="shared" si="32"/>
        <v>10</v>
      </c>
    </row>
    <row r="38" spans="1:127" ht="21" x14ac:dyDescent="0.2">
      <c r="A38" s="16">
        <f>+G37</f>
        <v>10</v>
      </c>
      <c r="B38" s="23" t="s">
        <v>76</v>
      </c>
      <c r="C38" s="494" t="s">
        <v>77</v>
      </c>
      <c r="D38" s="495"/>
      <c r="E38" s="492"/>
      <c r="F38" s="1" t="s">
        <v>60</v>
      </c>
      <c r="G38" s="25">
        <f>IF(A38="",1,A38)</f>
        <v>10</v>
      </c>
      <c r="J38" s="51">
        <f t="shared" si="72"/>
        <v>10</v>
      </c>
      <c r="K38" s="54">
        <f t="shared" si="69"/>
        <v>10</v>
      </c>
      <c r="L38" s="54">
        <f t="shared" si="40"/>
        <v>10</v>
      </c>
      <c r="M38" s="54">
        <f t="shared" si="40"/>
        <v>10</v>
      </c>
      <c r="N38" s="54">
        <f t="shared" si="40"/>
        <v>10</v>
      </c>
      <c r="O38" s="54">
        <f t="shared" si="41"/>
        <v>10</v>
      </c>
      <c r="P38" s="54">
        <f t="shared" si="41"/>
        <v>10</v>
      </c>
      <c r="Q38" s="54">
        <f t="shared" si="41"/>
        <v>10</v>
      </c>
      <c r="R38" s="54">
        <f t="shared" si="42"/>
        <v>10</v>
      </c>
      <c r="S38" s="54">
        <f t="shared" si="42"/>
        <v>10</v>
      </c>
      <c r="T38" s="54">
        <f t="shared" si="42"/>
        <v>10</v>
      </c>
      <c r="U38" s="51">
        <f t="shared" si="70"/>
        <v>10</v>
      </c>
      <c r="V38" s="54">
        <f t="shared" si="71"/>
        <v>10</v>
      </c>
      <c r="W38" s="54">
        <f t="shared" si="71"/>
        <v>10</v>
      </c>
      <c r="X38" s="54">
        <f t="shared" si="71"/>
        <v>10</v>
      </c>
      <c r="Y38" s="54">
        <f t="shared" si="71"/>
        <v>10</v>
      </c>
      <c r="Z38" s="54">
        <f t="shared" si="71"/>
        <v>10</v>
      </c>
      <c r="AA38" s="54">
        <f t="shared" si="71"/>
        <v>10</v>
      </c>
      <c r="AB38" s="54">
        <f t="shared" si="71"/>
        <v>10</v>
      </c>
      <c r="AC38" s="54">
        <f t="shared" si="71"/>
        <v>10</v>
      </c>
      <c r="AD38" s="54">
        <f t="shared" si="71"/>
        <v>10</v>
      </c>
      <c r="AE38" s="54">
        <f t="shared" si="71"/>
        <v>10</v>
      </c>
      <c r="AF38" s="54">
        <f t="shared" si="71"/>
        <v>10</v>
      </c>
      <c r="AG38" s="54">
        <f t="shared" si="71"/>
        <v>10</v>
      </c>
      <c r="AH38" s="54">
        <f t="shared" si="44"/>
        <v>10</v>
      </c>
      <c r="AI38" s="54">
        <f t="shared" si="44"/>
        <v>10</v>
      </c>
      <c r="AJ38" s="54">
        <f t="shared" si="44"/>
        <v>10</v>
      </c>
      <c r="AK38" s="54">
        <f t="shared" si="45"/>
        <v>10</v>
      </c>
      <c r="AL38" s="54">
        <f t="shared" si="45"/>
        <v>10</v>
      </c>
      <c r="AM38" s="54">
        <f t="shared" si="45"/>
        <v>10</v>
      </c>
      <c r="AN38" s="54">
        <f t="shared" si="46"/>
        <v>10</v>
      </c>
      <c r="AO38" s="54">
        <f t="shared" si="46"/>
        <v>10</v>
      </c>
      <c r="AP38" s="54">
        <f t="shared" si="46"/>
        <v>10</v>
      </c>
      <c r="AQ38" s="54">
        <f t="shared" si="46"/>
        <v>10</v>
      </c>
      <c r="AR38" s="54">
        <f t="shared" si="46"/>
        <v>10</v>
      </c>
      <c r="AS38" s="54">
        <f t="shared" si="46"/>
        <v>10</v>
      </c>
      <c r="AT38" s="54">
        <f t="shared" si="46"/>
        <v>10</v>
      </c>
      <c r="AU38" s="54">
        <f t="shared" si="46"/>
        <v>10</v>
      </c>
      <c r="AV38" s="54">
        <f t="shared" si="46"/>
        <v>10</v>
      </c>
      <c r="AW38" s="54">
        <f t="shared" si="46"/>
        <v>10</v>
      </c>
      <c r="AX38" s="54">
        <f t="shared" si="46"/>
        <v>10</v>
      </c>
      <c r="AY38" s="54">
        <f t="shared" si="46"/>
        <v>10</v>
      </c>
      <c r="AZ38" s="54">
        <f t="shared" si="46"/>
        <v>10</v>
      </c>
      <c r="BA38" s="54">
        <f t="shared" si="46"/>
        <v>10</v>
      </c>
      <c r="BB38" s="54">
        <f t="shared" si="46"/>
        <v>10</v>
      </c>
      <c r="BC38" s="54">
        <f t="shared" si="46"/>
        <v>10</v>
      </c>
      <c r="BD38" s="54">
        <f t="shared" si="47"/>
        <v>10</v>
      </c>
      <c r="BE38" s="54">
        <f t="shared" si="47"/>
        <v>10</v>
      </c>
      <c r="BF38" s="54">
        <f t="shared" si="47"/>
        <v>10</v>
      </c>
      <c r="BG38" s="54">
        <f t="shared" si="48"/>
        <v>10</v>
      </c>
      <c r="BH38" s="54">
        <f t="shared" si="48"/>
        <v>10</v>
      </c>
      <c r="BI38" s="54">
        <f t="shared" si="49"/>
        <v>10</v>
      </c>
      <c r="BJ38" s="54">
        <f t="shared" si="49"/>
        <v>10</v>
      </c>
      <c r="BK38" s="54">
        <f t="shared" si="50"/>
        <v>10</v>
      </c>
      <c r="BL38" s="54">
        <f t="shared" si="51"/>
        <v>10</v>
      </c>
      <c r="BM38" s="54">
        <f t="shared" si="51"/>
        <v>10</v>
      </c>
      <c r="BN38" s="54">
        <f t="shared" si="51"/>
        <v>10</v>
      </c>
      <c r="BO38" s="54">
        <f t="shared" si="51"/>
        <v>10</v>
      </c>
      <c r="BP38" s="54">
        <f t="shared" si="52"/>
        <v>10</v>
      </c>
      <c r="BQ38" s="54">
        <f t="shared" si="53"/>
        <v>10</v>
      </c>
      <c r="BR38" s="54">
        <f t="shared" si="53"/>
        <v>10</v>
      </c>
      <c r="BS38" s="54">
        <f t="shared" si="53"/>
        <v>10</v>
      </c>
      <c r="BT38" s="54">
        <f t="shared" si="53"/>
        <v>10</v>
      </c>
      <c r="BU38" s="54">
        <f t="shared" si="54"/>
        <v>10</v>
      </c>
      <c r="BV38" s="54">
        <f t="shared" si="55"/>
        <v>10</v>
      </c>
      <c r="BW38" s="54">
        <f t="shared" si="56"/>
        <v>10</v>
      </c>
      <c r="BX38" s="54">
        <f t="shared" si="56"/>
        <v>10</v>
      </c>
      <c r="BY38" s="54">
        <f t="shared" si="57"/>
        <v>10</v>
      </c>
      <c r="BZ38" s="54">
        <f t="shared" si="57"/>
        <v>10</v>
      </c>
      <c r="CA38" s="54">
        <f t="shared" si="57"/>
        <v>10</v>
      </c>
      <c r="CB38" s="54">
        <f t="shared" si="57"/>
        <v>10</v>
      </c>
      <c r="CC38" s="54">
        <f t="shared" si="58"/>
        <v>10</v>
      </c>
      <c r="CD38" s="54">
        <f t="shared" si="58"/>
        <v>10</v>
      </c>
      <c r="CE38" s="54">
        <f t="shared" si="59"/>
        <v>10</v>
      </c>
      <c r="CF38" s="54">
        <f t="shared" si="60"/>
        <v>10</v>
      </c>
      <c r="CG38" s="54">
        <f t="shared" si="61"/>
        <v>10</v>
      </c>
      <c r="CH38" s="54">
        <f t="shared" si="62"/>
        <v>10</v>
      </c>
      <c r="CI38" s="54">
        <f t="shared" si="62"/>
        <v>10</v>
      </c>
      <c r="CJ38" s="54">
        <f t="shared" si="62"/>
        <v>10</v>
      </c>
      <c r="CK38" s="54">
        <f t="shared" si="62"/>
        <v>10</v>
      </c>
      <c r="CL38" s="54">
        <f t="shared" si="62"/>
        <v>10</v>
      </c>
      <c r="CM38" s="54">
        <f t="shared" si="62"/>
        <v>10</v>
      </c>
      <c r="CN38" s="54">
        <f t="shared" si="62"/>
        <v>10</v>
      </c>
      <c r="CO38" s="54">
        <f t="shared" si="62"/>
        <v>10</v>
      </c>
      <c r="CP38" s="54">
        <f t="shared" si="62"/>
        <v>10</v>
      </c>
      <c r="CQ38" s="54">
        <f t="shared" si="62"/>
        <v>10</v>
      </c>
      <c r="CR38" s="54">
        <f t="shared" si="63"/>
        <v>10</v>
      </c>
      <c r="CS38" s="54">
        <f t="shared" si="63"/>
        <v>10</v>
      </c>
      <c r="CT38" s="54">
        <f t="shared" si="64"/>
        <v>10</v>
      </c>
      <c r="CU38" s="54">
        <f t="shared" si="64"/>
        <v>10</v>
      </c>
      <c r="CV38" s="54">
        <f t="shared" si="65"/>
        <v>10</v>
      </c>
      <c r="CW38" s="54">
        <f t="shared" si="65"/>
        <v>10</v>
      </c>
      <c r="CX38" s="54">
        <f t="shared" si="66"/>
        <v>10</v>
      </c>
      <c r="CY38" s="54">
        <f t="shared" si="66"/>
        <v>10</v>
      </c>
      <c r="CZ38" s="54">
        <f t="shared" si="66"/>
        <v>10</v>
      </c>
      <c r="DA38" s="54">
        <f t="shared" si="66"/>
        <v>10</v>
      </c>
      <c r="DB38" s="54">
        <f t="shared" si="66"/>
        <v>10</v>
      </c>
      <c r="DC38" s="54">
        <f t="shared" si="67"/>
        <v>10</v>
      </c>
      <c r="DD38" s="54">
        <f t="shared" si="67"/>
        <v>10</v>
      </c>
      <c r="DE38" s="54">
        <f t="shared" si="68"/>
        <v>10</v>
      </c>
      <c r="DF38" s="54">
        <f t="shared" si="73"/>
        <v>10</v>
      </c>
      <c r="DG38" s="54">
        <f t="shared" si="74"/>
        <v>10</v>
      </c>
      <c r="DH38" s="54">
        <f t="shared" si="74"/>
        <v>10</v>
      </c>
      <c r="DI38" s="54">
        <f t="shared" si="74"/>
        <v>10</v>
      </c>
      <c r="DJ38" s="54">
        <f t="shared" si="74"/>
        <v>10</v>
      </c>
      <c r="DK38" s="54">
        <f t="shared" si="74"/>
        <v>10</v>
      </c>
      <c r="DL38" s="54">
        <f t="shared" si="74"/>
        <v>10</v>
      </c>
      <c r="DM38" s="54">
        <f t="shared" si="74"/>
        <v>10</v>
      </c>
      <c r="DN38" s="54">
        <f t="shared" si="74"/>
        <v>10</v>
      </c>
      <c r="DO38" s="54">
        <f t="shared" si="75"/>
        <v>10</v>
      </c>
      <c r="DP38" s="54">
        <f t="shared" si="32"/>
        <v>10</v>
      </c>
      <c r="DQ38" s="54">
        <f t="shared" si="32"/>
        <v>10</v>
      </c>
      <c r="DR38" s="54">
        <f t="shared" si="32"/>
        <v>10</v>
      </c>
      <c r="DS38" s="54">
        <f t="shared" si="32"/>
        <v>10</v>
      </c>
      <c r="DT38" s="54">
        <f t="shared" si="32"/>
        <v>10</v>
      </c>
      <c r="DU38" s="54">
        <f t="shared" si="32"/>
        <v>10</v>
      </c>
      <c r="DV38" s="54">
        <f t="shared" si="32"/>
        <v>10</v>
      </c>
      <c r="DW38" s="54">
        <f t="shared" si="32"/>
        <v>10</v>
      </c>
    </row>
    <row r="39" spans="1:127" ht="18" x14ac:dyDescent="0.2">
      <c r="A39" s="27">
        <f>入力シート_1・3・ジクロロプロペン!Q19</f>
        <v>3.0000000000000001E-5</v>
      </c>
      <c r="B39" s="23" t="s">
        <v>78</v>
      </c>
      <c r="C39" s="494" t="s">
        <v>79</v>
      </c>
      <c r="D39" s="495"/>
      <c r="E39" s="492"/>
      <c r="F39" s="1" t="s">
        <v>80</v>
      </c>
      <c r="G39" s="28">
        <f>IF(A39="",0.000032,A39)</f>
        <v>3.0000000000000001E-5</v>
      </c>
      <c r="J39" s="51">
        <f t="shared" si="72"/>
        <v>3.0000000000000001E-5</v>
      </c>
      <c r="K39" s="54">
        <f t="shared" si="69"/>
        <v>3.0000000000000001E-5</v>
      </c>
      <c r="L39" s="54">
        <f t="shared" si="40"/>
        <v>3.0000000000000001E-5</v>
      </c>
      <c r="M39" s="54">
        <f t="shared" si="40"/>
        <v>3.0000000000000001E-5</v>
      </c>
      <c r="N39" s="54">
        <f t="shared" si="40"/>
        <v>3.0000000000000001E-5</v>
      </c>
      <c r="O39" s="54">
        <f t="shared" si="41"/>
        <v>3.0000000000000001E-5</v>
      </c>
      <c r="P39" s="54">
        <f t="shared" si="41"/>
        <v>3.0000000000000001E-5</v>
      </c>
      <c r="Q39" s="54">
        <f t="shared" si="41"/>
        <v>3.0000000000000001E-5</v>
      </c>
      <c r="R39" s="54">
        <f t="shared" si="42"/>
        <v>3.0000000000000001E-5</v>
      </c>
      <c r="S39" s="54">
        <f t="shared" si="42"/>
        <v>3.0000000000000001E-5</v>
      </c>
      <c r="T39" s="54">
        <f t="shared" si="42"/>
        <v>3.0000000000000001E-5</v>
      </c>
      <c r="U39" s="51">
        <f t="shared" si="70"/>
        <v>3.0000000000000001E-5</v>
      </c>
      <c r="V39" s="54">
        <f t="shared" si="71"/>
        <v>3.0000000000000001E-5</v>
      </c>
      <c r="W39" s="54">
        <f t="shared" si="71"/>
        <v>3.0000000000000001E-5</v>
      </c>
      <c r="X39" s="54">
        <f t="shared" si="71"/>
        <v>3.0000000000000001E-5</v>
      </c>
      <c r="Y39" s="54">
        <f t="shared" si="71"/>
        <v>3.0000000000000001E-5</v>
      </c>
      <c r="Z39" s="54">
        <f t="shared" si="71"/>
        <v>3.0000000000000001E-5</v>
      </c>
      <c r="AA39" s="54">
        <f t="shared" si="71"/>
        <v>3.0000000000000001E-5</v>
      </c>
      <c r="AB39" s="54">
        <f t="shared" si="71"/>
        <v>3.0000000000000001E-5</v>
      </c>
      <c r="AC39" s="54">
        <f t="shared" si="71"/>
        <v>3.0000000000000001E-5</v>
      </c>
      <c r="AD39" s="54">
        <f t="shared" si="71"/>
        <v>3.0000000000000001E-5</v>
      </c>
      <c r="AE39" s="54">
        <f t="shared" si="71"/>
        <v>3.0000000000000001E-5</v>
      </c>
      <c r="AF39" s="54">
        <f t="shared" si="71"/>
        <v>3.0000000000000001E-5</v>
      </c>
      <c r="AG39" s="54">
        <f t="shared" si="71"/>
        <v>3.0000000000000001E-5</v>
      </c>
      <c r="AH39" s="54">
        <f t="shared" si="44"/>
        <v>3.0000000000000001E-5</v>
      </c>
      <c r="AI39" s="54">
        <f t="shared" si="44"/>
        <v>3.0000000000000001E-5</v>
      </c>
      <c r="AJ39" s="54">
        <f t="shared" si="44"/>
        <v>3.0000000000000001E-5</v>
      </c>
      <c r="AK39" s="54">
        <f t="shared" si="45"/>
        <v>3.0000000000000001E-5</v>
      </c>
      <c r="AL39" s="54">
        <f t="shared" si="45"/>
        <v>3.0000000000000001E-5</v>
      </c>
      <c r="AM39" s="54">
        <f t="shared" si="45"/>
        <v>3.0000000000000001E-5</v>
      </c>
      <c r="AN39" s="54">
        <f t="shared" si="46"/>
        <v>3.0000000000000001E-5</v>
      </c>
      <c r="AO39" s="54">
        <f t="shared" si="46"/>
        <v>3.0000000000000001E-5</v>
      </c>
      <c r="AP39" s="54">
        <f t="shared" si="46"/>
        <v>3.0000000000000001E-5</v>
      </c>
      <c r="AQ39" s="54">
        <f t="shared" si="46"/>
        <v>3.0000000000000001E-5</v>
      </c>
      <c r="AR39" s="54">
        <f t="shared" si="46"/>
        <v>3.0000000000000001E-5</v>
      </c>
      <c r="AS39" s="54">
        <f t="shared" si="46"/>
        <v>3.0000000000000001E-5</v>
      </c>
      <c r="AT39" s="54">
        <f t="shared" si="46"/>
        <v>3.0000000000000001E-5</v>
      </c>
      <c r="AU39" s="54">
        <f t="shared" si="46"/>
        <v>3.0000000000000001E-5</v>
      </c>
      <c r="AV39" s="54">
        <f t="shared" si="46"/>
        <v>3.0000000000000001E-5</v>
      </c>
      <c r="AW39" s="54">
        <f t="shared" si="46"/>
        <v>3.0000000000000001E-5</v>
      </c>
      <c r="AX39" s="54">
        <f t="shared" si="46"/>
        <v>3.0000000000000001E-5</v>
      </c>
      <c r="AY39" s="54">
        <f t="shared" si="46"/>
        <v>3.0000000000000001E-5</v>
      </c>
      <c r="AZ39" s="54">
        <f t="shared" si="46"/>
        <v>3.0000000000000001E-5</v>
      </c>
      <c r="BA39" s="54">
        <f t="shared" si="46"/>
        <v>3.0000000000000001E-5</v>
      </c>
      <c r="BB39" s="54">
        <f t="shared" si="46"/>
        <v>3.0000000000000001E-5</v>
      </c>
      <c r="BC39" s="54">
        <f t="shared" si="46"/>
        <v>3.0000000000000001E-5</v>
      </c>
      <c r="BD39" s="54">
        <f t="shared" si="47"/>
        <v>3.0000000000000001E-5</v>
      </c>
      <c r="BE39" s="54">
        <f t="shared" si="47"/>
        <v>3.0000000000000001E-5</v>
      </c>
      <c r="BF39" s="54">
        <f t="shared" si="47"/>
        <v>3.0000000000000001E-5</v>
      </c>
      <c r="BG39" s="54">
        <f t="shared" si="48"/>
        <v>3.0000000000000001E-5</v>
      </c>
      <c r="BH39" s="54">
        <f t="shared" si="48"/>
        <v>3.0000000000000001E-5</v>
      </c>
      <c r="BI39" s="54">
        <f t="shared" si="49"/>
        <v>3.0000000000000001E-5</v>
      </c>
      <c r="BJ39" s="54">
        <f t="shared" si="49"/>
        <v>3.0000000000000001E-5</v>
      </c>
      <c r="BK39" s="54">
        <f t="shared" si="50"/>
        <v>3.0000000000000001E-5</v>
      </c>
      <c r="BL39" s="54">
        <f t="shared" si="51"/>
        <v>3.0000000000000001E-5</v>
      </c>
      <c r="BM39" s="54">
        <f t="shared" si="51"/>
        <v>3.0000000000000001E-5</v>
      </c>
      <c r="BN39" s="54">
        <f t="shared" si="51"/>
        <v>3.0000000000000001E-5</v>
      </c>
      <c r="BO39" s="54">
        <f t="shared" si="51"/>
        <v>3.0000000000000001E-5</v>
      </c>
      <c r="BP39" s="54">
        <f t="shared" si="52"/>
        <v>3.0000000000000001E-5</v>
      </c>
      <c r="BQ39" s="54">
        <f t="shared" si="53"/>
        <v>3.0000000000000001E-5</v>
      </c>
      <c r="BR39" s="54">
        <f t="shared" si="53"/>
        <v>3.0000000000000001E-5</v>
      </c>
      <c r="BS39" s="54">
        <f t="shared" si="53"/>
        <v>3.0000000000000001E-5</v>
      </c>
      <c r="BT39" s="54">
        <f t="shared" si="53"/>
        <v>3.0000000000000001E-5</v>
      </c>
      <c r="BU39" s="54">
        <f t="shared" si="54"/>
        <v>3.0000000000000001E-5</v>
      </c>
      <c r="BV39" s="54">
        <f t="shared" si="55"/>
        <v>3.0000000000000001E-5</v>
      </c>
      <c r="BW39" s="54">
        <f t="shared" si="56"/>
        <v>3.0000000000000001E-5</v>
      </c>
      <c r="BX39" s="54">
        <f t="shared" si="56"/>
        <v>3.0000000000000001E-5</v>
      </c>
      <c r="BY39" s="54">
        <f t="shared" si="57"/>
        <v>3.0000000000000001E-5</v>
      </c>
      <c r="BZ39" s="54">
        <f t="shared" si="57"/>
        <v>3.0000000000000001E-5</v>
      </c>
      <c r="CA39" s="54">
        <f t="shared" si="57"/>
        <v>3.0000000000000001E-5</v>
      </c>
      <c r="CB39" s="54">
        <f t="shared" si="57"/>
        <v>3.0000000000000001E-5</v>
      </c>
      <c r="CC39" s="54">
        <f t="shared" si="58"/>
        <v>3.0000000000000001E-5</v>
      </c>
      <c r="CD39" s="54">
        <f t="shared" si="58"/>
        <v>3.0000000000000001E-5</v>
      </c>
      <c r="CE39" s="54">
        <f t="shared" si="59"/>
        <v>3.0000000000000001E-5</v>
      </c>
      <c r="CF39" s="54">
        <f t="shared" si="60"/>
        <v>3.0000000000000001E-5</v>
      </c>
      <c r="CG39" s="54">
        <f t="shared" si="61"/>
        <v>3.0000000000000001E-5</v>
      </c>
      <c r="CH39" s="54">
        <f t="shared" si="62"/>
        <v>3.0000000000000001E-5</v>
      </c>
      <c r="CI39" s="54">
        <f t="shared" si="62"/>
        <v>3.0000000000000001E-5</v>
      </c>
      <c r="CJ39" s="54">
        <f t="shared" si="62"/>
        <v>3.0000000000000001E-5</v>
      </c>
      <c r="CK39" s="54">
        <f t="shared" si="62"/>
        <v>3.0000000000000001E-5</v>
      </c>
      <c r="CL39" s="54">
        <f t="shared" si="62"/>
        <v>3.0000000000000001E-5</v>
      </c>
      <c r="CM39" s="54">
        <f t="shared" si="62"/>
        <v>3.0000000000000001E-5</v>
      </c>
      <c r="CN39" s="54">
        <f t="shared" si="62"/>
        <v>3.0000000000000001E-5</v>
      </c>
      <c r="CO39" s="54">
        <f t="shared" si="62"/>
        <v>3.0000000000000001E-5</v>
      </c>
      <c r="CP39" s="54">
        <f t="shared" si="62"/>
        <v>3.0000000000000001E-5</v>
      </c>
      <c r="CQ39" s="54">
        <f t="shared" si="62"/>
        <v>3.0000000000000001E-5</v>
      </c>
      <c r="CR39" s="54">
        <f t="shared" si="63"/>
        <v>3.0000000000000001E-5</v>
      </c>
      <c r="CS39" s="54">
        <f t="shared" si="63"/>
        <v>3.0000000000000001E-5</v>
      </c>
      <c r="CT39" s="54">
        <f t="shared" si="64"/>
        <v>3.0000000000000001E-5</v>
      </c>
      <c r="CU39" s="54">
        <f t="shared" si="64"/>
        <v>3.0000000000000001E-5</v>
      </c>
      <c r="CV39" s="54">
        <f t="shared" si="65"/>
        <v>3.0000000000000001E-5</v>
      </c>
      <c r="CW39" s="54">
        <f t="shared" si="65"/>
        <v>3.0000000000000001E-5</v>
      </c>
      <c r="CX39" s="54">
        <f t="shared" si="66"/>
        <v>3.0000000000000001E-5</v>
      </c>
      <c r="CY39" s="54">
        <f t="shared" si="66"/>
        <v>3.0000000000000001E-5</v>
      </c>
      <c r="CZ39" s="54">
        <f t="shared" si="66"/>
        <v>3.0000000000000001E-5</v>
      </c>
      <c r="DA39" s="54">
        <f t="shared" si="66"/>
        <v>3.0000000000000001E-5</v>
      </c>
      <c r="DB39" s="54">
        <f t="shared" si="66"/>
        <v>3.0000000000000001E-5</v>
      </c>
      <c r="DC39" s="54">
        <f t="shared" si="67"/>
        <v>3.0000000000000001E-5</v>
      </c>
      <c r="DD39" s="54">
        <f t="shared" si="67"/>
        <v>3.0000000000000001E-5</v>
      </c>
      <c r="DE39" s="54">
        <f t="shared" si="68"/>
        <v>3.0000000000000001E-5</v>
      </c>
      <c r="DF39" s="54">
        <f t="shared" si="73"/>
        <v>3.0000000000000001E-5</v>
      </c>
      <c r="DG39" s="54">
        <f t="shared" si="74"/>
        <v>3.0000000000000001E-5</v>
      </c>
      <c r="DH39" s="54">
        <f t="shared" si="74"/>
        <v>3.0000000000000001E-5</v>
      </c>
      <c r="DI39" s="54">
        <f t="shared" si="74"/>
        <v>3.0000000000000001E-5</v>
      </c>
      <c r="DJ39" s="54">
        <f t="shared" si="74"/>
        <v>3.0000000000000001E-5</v>
      </c>
      <c r="DK39" s="54">
        <f t="shared" si="74"/>
        <v>3.0000000000000001E-5</v>
      </c>
      <c r="DL39" s="54">
        <f t="shared" si="74"/>
        <v>3.0000000000000001E-5</v>
      </c>
      <c r="DM39" s="54">
        <f t="shared" si="74"/>
        <v>3.0000000000000001E-5</v>
      </c>
      <c r="DN39" s="54">
        <f t="shared" si="74"/>
        <v>3.0000000000000001E-5</v>
      </c>
      <c r="DO39" s="54">
        <f t="shared" si="75"/>
        <v>3.0000000000000001E-5</v>
      </c>
      <c r="DP39" s="54">
        <f t="shared" si="32"/>
        <v>3.0000000000000001E-5</v>
      </c>
      <c r="DQ39" s="54">
        <f t="shared" si="32"/>
        <v>3.0000000000000001E-5</v>
      </c>
      <c r="DR39" s="54">
        <f t="shared" si="32"/>
        <v>3.0000000000000001E-5</v>
      </c>
      <c r="DS39" s="54">
        <f t="shared" si="32"/>
        <v>3.0000000000000001E-5</v>
      </c>
      <c r="DT39" s="54">
        <f t="shared" si="32"/>
        <v>3.0000000000000001E-5</v>
      </c>
      <c r="DU39" s="54">
        <f t="shared" si="32"/>
        <v>3.0000000000000001E-5</v>
      </c>
      <c r="DV39" s="54">
        <f t="shared" si="32"/>
        <v>3.0000000000000001E-5</v>
      </c>
      <c r="DW39" s="54">
        <f t="shared" si="32"/>
        <v>3.0000000000000001E-5</v>
      </c>
    </row>
    <row r="40" spans="1:127" ht="18" x14ac:dyDescent="0.2">
      <c r="A40" s="16">
        <f>入力シート_1・3・ジクロロプロペン!G18</f>
        <v>5.0000000000000001E-3</v>
      </c>
      <c r="B40" s="23" t="s">
        <v>81</v>
      </c>
      <c r="C40" s="494" t="s">
        <v>82</v>
      </c>
      <c r="D40" s="495"/>
      <c r="E40" s="492"/>
      <c r="F40" s="1" t="s">
        <v>83</v>
      </c>
      <c r="G40" s="25">
        <f>IF(A40="",0.005,A40)</f>
        <v>5.0000000000000001E-3</v>
      </c>
      <c r="J40" s="51">
        <f t="shared" si="72"/>
        <v>5.0000000000000001E-3</v>
      </c>
      <c r="K40" s="54">
        <f t="shared" si="69"/>
        <v>5.0000000000000001E-3</v>
      </c>
      <c r="L40" s="54">
        <f t="shared" si="40"/>
        <v>5.0000000000000001E-3</v>
      </c>
      <c r="M40" s="54">
        <f t="shared" si="40"/>
        <v>5.0000000000000001E-3</v>
      </c>
      <c r="N40" s="54">
        <f t="shared" si="40"/>
        <v>5.0000000000000001E-3</v>
      </c>
      <c r="O40" s="54">
        <f t="shared" si="41"/>
        <v>5.0000000000000001E-3</v>
      </c>
      <c r="P40" s="54">
        <f t="shared" si="41"/>
        <v>5.0000000000000001E-3</v>
      </c>
      <c r="Q40" s="54">
        <f t="shared" si="41"/>
        <v>5.0000000000000001E-3</v>
      </c>
      <c r="R40" s="54">
        <f t="shared" si="42"/>
        <v>5.0000000000000001E-3</v>
      </c>
      <c r="S40" s="54">
        <f t="shared" si="42"/>
        <v>5.0000000000000001E-3</v>
      </c>
      <c r="T40" s="54">
        <f t="shared" si="42"/>
        <v>5.0000000000000001E-3</v>
      </c>
      <c r="U40" s="51">
        <f t="shared" si="70"/>
        <v>5.0000000000000001E-3</v>
      </c>
      <c r="V40" s="54">
        <f t="shared" si="71"/>
        <v>5.0000000000000001E-3</v>
      </c>
      <c r="W40" s="54">
        <f t="shared" si="71"/>
        <v>5.0000000000000001E-3</v>
      </c>
      <c r="X40" s="54">
        <f t="shared" si="71"/>
        <v>5.0000000000000001E-3</v>
      </c>
      <c r="Y40" s="54">
        <f t="shared" si="71"/>
        <v>5.0000000000000001E-3</v>
      </c>
      <c r="Z40" s="54">
        <f t="shared" si="71"/>
        <v>5.0000000000000001E-3</v>
      </c>
      <c r="AA40" s="54">
        <f t="shared" si="71"/>
        <v>5.0000000000000001E-3</v>
      </c>
      <c r="AB40" s="54">
        <f t="shared" si="71"/>
        <v>5.0000000000000001E-3</v>
      </c>
      <c r="AC40" s="54">
        <f t="shared" si="71"/>
        <v>5.0000000000000001E-3</v>
      </c>
      <c r="AD40" s="54">
        <f t="shared" si="71"/>
        <v>5.0000000000000001E-3</v>
      </c>
      <c r="AE40" s="54">
        <f t="shared" si="71"/>
        <v>5.0000000000000001E-3</v>
      </c>
      <c r="AF40" s="54">
        <f t="shared" si="71"/>
        <v>5.0000000000000001E-3</v>
      </c>
      <c r="AG40" s="54">
        <f t="shared" si="71"/>
        <v>5.0000000000000001E-3</v>
      </c>
      <c r="AH40" s="54">
        <f t="shared" si="44"/>
        <v>5.0000000000000001E-3</v>
      </c>
      <c r="AI40" s="54">
        <f t="shared" si="44"/>
        <v>5.0000000000000001E-3</v>
      </c>
      <c r="AJ40" s="54">
        <f t="shared" si="44"/>
        <v>5.0000000000000001E-3</v>
      </c>
      <c r="AK40" s="54">
        <f t="shared" si="45"/>
        <v>5.0000000000000001E-3</v>
      </c>
      <c r="AL40" s="54">
        <f t="shared" si="45"/>
        <v>5.0000000000000001E-3</v>
      </c>
      <c r="AM40" s="54">
        <f t="shared" si="45"/>
        <v>5.0000000000000001E-3</v>
      </c>
      <c r="AN40" s="54">
        <f t="shared" si="46"/>
        <v>5.0000000000000001E-3</v>
      </c>
      <c r="AO40" s="54">
        <f t="shared" si="46"/>
        <v>5.0000000000000001E-3</v>
      </c>
      <c r="AP40" s="54">
        <f t="shared" si="46"/>
        <v>5.0000000000000001E-3</v>
      </c>
      <c r="AQ40" s="54">
        <f t="shared" si="46"/>
        <v>5.0000000000000001E-3</v>
      </c>
      <c r="AR40" s="54">
        <f t="shared" si="46"/>
        <v>5.0000000000000001E-3</v>
      </c>
      <c r="AS40" s="54">
        <f t="shared" si="46"/>
        <v>5.0000000000000001E-3</v>
      </c>
      <c r="AT40" s="54">
        <f t="shared" si="46"/>
        <v>5.0000000000000001E-3</v>
      </c>
      <c r="AU40" s="54">
        <f t="shared" si="46"/>
        <v>5.0000000000000001E-3</v>
      </c>
      <c r="AV40" s="54">
        <f t="shared" si="46"/>
        <v>5.0000000000000001E-3</v>
      </c>
      <c r="AW40" s="54">
        <f t="shared" si="46"/>
        <v>5.0000000000000001E-3</v>
      </c>
      <c r="AX40" s="54">
        <f t="shared" si="46"/>
        <v>5.0000000000000001E-3</v>
      </c>
      <c r="AY40" s="54">
        <f t="shared" si="46"/>
        <v>5.0000000000000001E-3</v>
      </c>
      <c r="AZ40" s="54">
        <f t="shared" si="46"/>
        <v>5.0000000000000001E-3</v>
      </c>
      <c r="BA40" s="54">
        <f t="shared" si="46"/>
        <v>5.0000000000000001E-3</v>
      </c>
      <c r="BB40" s="54">
        <f t="shared" si="46"/>
        <v>5.0000000000000001E-3</v>
      </c>
      <c r="BC40" s="54">
        <f t="shared" si="46"/>
        <v>5.0000000000000001E-3</v>
      </c>
      <c r="BD40" s="54">
        <f t="shared" si="47"/>
        <v>5.0000000000000001E-3</v>
      </c>
      <c r="BE40" s="54">
        <f t="shared" si="47"/>
        <v>5.0000000000000001E-3</v>
      </c>
      <c r="BF40" s="54">
        <f t="shared" si="47"/>
        <v>5.0000000000000001E-3</v>
      </c>
      <c r="BG40" s="54">
        <f t="shared" si="48"/>
        <v>5.0000000000000001E-3</v>
      </c>
      <c r="BH40" s="54">
        <f t="shared" si="48"/>
        <v>5.0000000000000001E-3</v>
      </c>
      <c r="BI40" s="54">
        <f t="shared" si="49"/>
        <v>5.0000000000000001E-3</v>
      </c>
      <c r="BJ40" s="54">
        <f t="shared" si="49"/>
        <v>5.0000000000000001E-3</v>
      </c>
      <c r="BK40" s="54">
        <f t="shared" si="50"/>
        <v>5.0000000000000001E-3</v>
      </c>
      <c r="BL40" s="54">
        <f t="shared" si="51"/>
        <v>5.0000000000000001E-3</v>
      </c>
      <c r="BM40" s="54">
        <f t="shared" si="51"/>
        <v>5.0000000000000001E-3</v>
      </c>
      <c r="BN40" s="54">
        <f t="shared" si="51"/>
        <v>5.0000000000000001E-3</v>
      </c>
      <c r="BO40" s="54">
        <f t="shared" si="51"/>
        <v>5.0000000000000001E-3</v>
      </c>
      <c r="BP40" s="54">
        <f t="shared" si="52"/>
        <v>5.0000000000000001E-3</v>
      </c>
      <c r="BQ40" s="54">
        <f t="shared" si="53"/>
        <v>5.0000000000000001E-3</v>
      </c>
      <c r="BR40" s="54">
        <f t="shared" si="53"/>
        <v>5.0000000000000001E-3</v>
      </c>
      <c r="BS40" s="54">
        <f t="shared" si="53"/>
        <v>5.0000000000000001E-3</v>
      </c>
      <c r="BT40" s="54">
        <f t="shared" si="53"/>
        <v>5.0000000000000001E-3</v>
      </c>
      <c r="BU40" s="54">
        <f t="shared" si="54"/>
        <v>5.0000000000000001E-3</v>
      </c>
      <c r="BV40" s="54">
        <f t="shared" si="55"/>
        <v>5.0000000000000001E-3</v>
      </c>
      <c r="BW40" s="54">
        <f t="shared" si="56"/>
        <v>5.0000000000000001E-3</v>
      </c>
      <c r="BX40" s="54">
        <f t="shared" si="56"/>
        <v>5.0000000000000001E-3</v>
      </c>
      <c r="BY40" s="54">
        <f t="shared" si="57"/>
        <v>5.0000000000000001E-3</v>
      </c>
      <c r="BZ40" s="54">
        <f t="shared" si="57"/>
        <v>5.0000000000000001E-3</v>
      </c>
      <c r="CA40" s="54">
        <f t="shared" si="57"/>
        <v>5.0000000000000001E-3</v>
      </c>
      <c r="CB40" s="54">
        <f t="shared" si="57"/>
        <v>5.0000000000000001E-3</v>
      </c>
      <c r="CC40" s="54">
        <f t="shared" si="58"/>
        <v>5.0000000000000001E-3</v>
      </c>
      <c r="CD40" s="54">
        <f t="shared" si="58"/>
        <v>5.0000000000000001E-3</v>
      </c>
      <c r="CE40" s="54">
        <f t="shared" si="59"/>
        <v>5.0000000000000001E-3</v>
      </c>
      <c r="CF40" s="54">
        <f t="shared" si="60"/>
        <v>5.0000000000000001E-3</v>
      </c>
      <c r="CG40" s="54">
        <f t="shared" si="61"/>
        <v>5.0000000000000001E-3</v>
      </c>
      <c r="CH40" s="54">
        <f t="shared" si="62"/>
        <v>5.0000000000000001E-3</v>
      </c>
      <c r="CI40" s="54">
        <f t="shared" si="62"/>
        <v>5.0000000000000001E-3</v>
      </c>
      <c r="CJ40" s="54">
        <f t="shared" si="62"/>
        <v>5.0000000000000001E-3</v>
      </c>
      <c r="CK40" s="54">
        <f t="shared" si="62"/>
        <v>5.0000000000000001E-3</v>
      </c>
      <c r="CL40" s="54">
        <f t="shared" si="62"/>
        <v>5.0000000000000001E-3</v>
      </c>
      <c r="CM40" s="54">
        <f t="shared" si="62"/>
        <v>5.0000000000000001E-3</v>
      </c>
      <c r="CN40" s="54">
        <f t="shared" si="62"/>
        <v>5.0000000000000001E-3</v>
      </c>
      <c r="CO40" s="54">
        <f t="shared" si="62"/>
        <v>5.0000000000000001E-3</v>
      </c>
      <c r="CP40" s="54">
        <f t="shared" si="62"/>
        <v>5.0000000000000001E-3</v>
      </c>
      <c r="CQ40" s="54">
        <f t="shared" si="62"/>
        <v>5.0000000000000001E-3</v>
      </c>
      <c r="CR40" s="54">
        <f t="shared" si="63"/>
        <v>5.0000000000000001E-3</v>
      </c>
      <c r="CS40" s="54">
        <f t="shared" si="63"/>
        <v>5.0000000000000001E-3</v>
      </c>
      <c r="CT40" s="54">
        <f t="shared" si="64"/>
        <v>5.0000000000000001E-3</v>
      </c>
      <c r="CU40" s="54">
        <f t="shared" si="64"/>
        <v>5.0000000000000001E-3</v>
      </c>
      <c r="CV40" s="54">
        <f t="shared" si="65"/>
        <v>5.0000000000000001E-3</v>
      </c>
      <c r="CW40" s="54">
        <f t="shared" si="65"/>
        <v>5.0000000000000001E-3</v>
      </c>
      <c r="CX40" s="54">
        <f t="shared" si="66"/>
        <v>5.0000000000000001E-3</v>
      </c>
      <c r="CY40" s="54">
        <f t="shared" si="66"/>
        <v>5.0000000000000001E-3</v>
      </c>
      <c r="CZ40" s="54">
        <f t="shared" si="66"/>
        <v>5.0000000000000001E-3</v>
      </c>
      <c r="DA40" s="54">
        <f t="shared" si="66"/>
        <v>5.0000000000000001E-3</v>
      </c>
      <c r="DB40" s="54">
        <f t="shared" si="66"/>
        <v>5.0000000000000001E-3</v>
      </c>
      <c r="DC40" s="54">
        <f t="shared" si="67"/>
        <v>5.0000000000000001E-3</v>
      </c>
      <c r="DD40" s="54">
        <f t="shared" si="67"/>
        <v>5.0000000000000001E-3</v>
      </c>
      <c r="DE40" s="54">
        <f t="shared" si="68"/>
        <v>5.0000000000000001E-3</v>
      </c>
      <c r="DF40" s="54">
        <f t="shared" si="73"/>
        <v>5.0000000000000001E-3</v>
      </c>
      <c r="DG40" s="54">
        <f t="shared" si="74"/>
        <v>5.0000000000000001E-3</v>
      </c>
      <c r="DH40" s="54">
        <f t="shared" si="74"/>
        <v>5.0000000000000001E-3</v>
      </c>
      <c r="DI40" s="54">
        <f t="shared" si="74"/>
        <v>5.0000000000000001E-3</v>
      </c>
      <c r="DJ40" s="54">
        <f t="shared" si="74"/>
        <v>5.0000000000000001E-3</v>
      </c>
      <c r="DK40" s="54">
        <f t="shared" si="74"/>
        <v>5.0000000000000001E-3</v>
      </c>
      <c r="DL40" s="54">
        <f t="shared" si="74"/>
        <v>5.0000000000000001E-3</v>
      </c>
      <c r="DM40" s="54">
        <f t="shared" si="74"/>
        <v>5.0000000000000001E-3</v>
      </c>
      <c r="DN40" s="54">
        <f t="shared" si="74"/>
        <v>5.0000000000000001E-3</v>
      </c>
      <c r="DO40" s="54">
        <f t="shared" si="75"/>
        <v>5.0000000000000001E-3</v>
      </c>
      <c r="DP40" s="54">
        <f t="shared" si="32"/>
        <v>5.0000000000000001E-3</v>
      </c>
      <c r="DQ40" s="54">
        <f t="shared" si="32"/>
        <v>5.0000000000000001E-3</v>
      </c>
      <c r="DR40" s="54">
        <f t="shared" si="32"/>
        <v>5.0000000000000001E-3</v>
      </c>
      <c r="DS40" s="54">
        <f t="shared" si="32"/>
        <v>5.0000000000000001E-3</v>
      </c>
      <c r="DT40" s="54">
        <f t="shared" si="32"/>
        <v>5.0000000000000001E-3</v>
      </c>
      <c r="DU40" s="54">
        <f t="shared" si="32"/>
        <v>5.0000000000000001E-3</v>
      </c>
      <c r="DV40" s="54">
        <f t="shared" si="32"/>
        <v>5.0000000000000001E-3</v>
      </c>
      <c r="DW40" s="54">
        <f t="shared" si="32"/>
        <v>5.0000000000000001E-3</v>
      </c>
    </row>
    <row r="41" spans="1:127" ht="18" x14ac:dyDescent="0.2">
      <c r="A41" s="16">
        <f>入力シート_1・3・ジクロロプロペン!Q20</f>
        <v>0.3</v>
      </c>
      <c r="B41" s="23" t="s">
        <v>137</v>
      </c>
      <c r="C41" s="494" t="s">
        <v>84</v>
      </c>
      <c r="D41" s="495"/>
      <c r="E41" s="492"/>
      <c r="F41" s="1" t="s">
        <v>85</v>
      </c>
      <c r="G41" s="25">
        <f>IF(A41="",0.2,A41)</f>
        <v>0.3</v>
      </c>
      <c r="J41" s="51">
        <f>G41</f>
        <v>0.3</v>
      </c>
      <c r="K41" s="54">
        <f t="shared" si="69"/>
        <v>0.3</v>
      </c>
      <c r="L41" s="54">
        <f t="shared" si="40"/>
        <v>0.3</v>
      </c>
      <c r="M41" s="54">
        <f t="shared" si="40"/>
        <v>0.3</v>
      </c>
      <c r="N41" s="54">
        <f t="shared" si="40"/>
        <v>0.3</v>
      </c>
      <c r="O41" s="54">
        <f t="shared" si="41"/>
        <v>0.3</v>
      </c>
      <c r="P41" s="54">
        <f t="shared" si="41"/>
        <v>0.3</v>
      </c>
      <c r="Q41" s="54">
        <f t="shared" si="41"/>
        <v>0.3</v>
      </c>
      <c r="R41" s="54">
        <f t="shared" si="42"/>
        <v>0.3</v>
      </c>
      <c r="S41" s="54">
        <f t="shared" si="42"/>
        <v>0.3</v>
      </c>
      <c r="T41" s="54">
        <f t="shared" si="42"/>
        <v>0.3</v>
      </c>
      <c r="U41" s="51">
        <f t="shared" si="70"/>
        <v>0.3</v>
      </c>
      <c r="V41" s="54">
        <f t="shared" si="71"/>
        <v>0.3</v>
      </c>
      <c r="W41" s="54">
        <f t="shared" si="71"/>
        <v>0.3</v>
      </c>
      <c r="X41" s="54">
        <f t="shared" si="71"/>
        <v>0.3</v>
      </c>
      <c r="Y41" s="54">
        <f t="shared" si="71"/>
        <v>0.3</v>
      </c>
      <c r="Z41" s="54">
        <f t="shared" si="71"/>
        <v>0.3</v>
      </c>
      <c r="AA41" s="54">
        <f t="shared" si="71"/>
        <v>0.3</v>
      </c>
      <c r="AB41" s="54">
        <f t="shared" si="71"/>
        <v>0.3</v>
      </c>
      <c r="AC41" s="54">
        <f t="shared" si="71"/>
        <v>0.3</v>
      </c>
      <c r="AD41" s="54">
        <f t="shared" si="71"/>
        <v>0.3</v>
      </c>
      <c r="AE41" s="54">
        <f t="shared" si="71"/>
        <v>0.3</v>
      </c>
      <c r="AF41" s="54">
        <f t="shared" si="71"/>
        <v>0.3</v>
      </c>
      <c r="AG41" s="54">
        <f t="shared" si="71"/>
        <v>0.3</v>
      </c>
      <c r="AH41" s="54">
        <f t="shared" si="44"/>
        <v>0.3</v>
      </c>
      <c r="AI41" s="54">
        <f t="shared" si="44"/>
        <v>0.3</v>
      </c>
      <c r="AJ41" s="54">
        <f t="shared" si="44"/>
        <v>0.3</v>
      </c>
      <c r="AK41" s="54">
        <f t="shared" si="45"/>
        <v>0.3</v>
      </c>
      <c r="AL41" s="54">
        <f t="shared" si="45"/>
        <v>0.3</v>
      </c>
      <c r="AM41" s="54">
        <f t="shared" si="45"/>
        <v>0.3</v>
      </c>
      <c r="AN41" s="54">
        <f t="shared" si="46"/>
        <v>0.3</v>
      </c>
      <c r="AO41" s="54">
        <f t="shared" si="46"/>
        <v>0.3</v>
      </c>
      <c r="AP41" s="54">
        <f t="shared" si="46"/>
        <v>0.3</v>
      </c>
      <c r="AQ41" s="54">
        <f t="shared" si="46"/>
        <v>0.3</v>
      </c>
      <c r="AR41" s="54">
        <f t="shared" si="46"/>
        <v>0.3</v>
      </c>
      <c r="AS41" s="54">
        <f t="shared" si="46"/>
        <v>0.3</v>
      </c>
      <c r="AT41" s="54">
        <f t="shared" si="46"/>
        <v>0.3</v>
      </c>
      <c r="AU41" s="54">
        <f t="shared" si="46"/>
        <v>0.3</v>
      </c>
      <c r="AV41" s="54">
        <f t="shared" si="46"/>
        <v>0.3</v>
      </c>
      <c r="AW41" s="54">
        <f t="shared" si="46"/>
        <v>0.3</v>
      </c>
      <c r="AX41" s="54">
        <f t="shared" si="46"/>
        <v>0.3</v>
      </c>
      <c r="AY41" s="54">
        <f t="shared" si="46"/>
        <v>0.3</v>
      </c>
      <c r="AZ41" s="54">
        <f t="shared" si="46"/>
        <v>0.3</v>
      </c>
      <c r="BA41" s="54">
        <f t="shared" si="46"/>
        <v>0.3</v>
      </c>
      <c r="BB41" s="54">
        <f t="shared" si="46"/>
        <v>0.3</v>
      </c>
      <c r="BC41" s="54">
        <f t="shared" si="46"/>
        <v>0.3</v>
      </c>
      <c r="BD41" s="54">
        <f t="shared" si="47"/>
        <v>0.3</v>
      </c>
      <c r="BE41" s="54">
        <f t="shared" si="47"/>
        <v>0.3</v>
      </c>
      <c r="BF41" s="54">
        <f t="shared" si="47"/>
        <v>0.3</v>
      </c>
      <c r="BG41" s="54">
        <f t="shared" si="48"/>
        <v>0.3</v>
      </c>
      <c r="BH41" s="54">
        <f t="shared" si="48"/>
        <v>0.3</v>
      </c>
      <c r="BI41" s="54">
        <f t="shared" si="49"/>
        <v>0.3</v>
      </c>
      <c r="BJ41" s="54">
        <f t="shared" si="49"/>
        <v>0.3</v>
      </c>
      <c r="BK41" s="54">
        <f t="shared" si="50"/>
        <v>0.3</v>
      </c>
      <c r="BL41" s="54">
        <f t="shared" si="51"/>
        <v>0.3</v>
      </c>
      <c r="BM41" s="54">
        <f t="shared" si="51"/>
        <v>0.3</v>
      </c>
      <c r="BN41" s="54">
        <f t="shared" si="51"/>
        <v>0.3</v>
      </c>
      <c r="BO41" s="54">
        <f t="shared" si="51"/>
        <v>0.3</v>
      </c>
      <c r="BP41" s="54">
        <f t="shared" si="52"/>
        <v>0.3</v>
      </c>
      <c r="BQ41" s="54">
        <f t="shared" si="53"/>
        <v>0.3</v>
      </c>
      <c r="BR41" s="54">
        <f t="shared" si="53"/>
        <v>0.3</v>
      </c>
      <c r="BS41" s="54">
        <f t="shared" si="53"/>
        <v>0.3</v>
      </c>
      <c r="BT41" s="54">
        <f t="shared" si="53"/>
        <v>0.3</v>
      </c>
      <c r="BU41" s="54">
        <f t="shared" si="54"/>
        <v>0.3</v>
      </c>
      <c r="BV41" s="54">
        <f t="shared" si="55"/>
        <v>0.3</v>
      </c>
      <c r="BW41" s="54">
        <f t="shared" si="56"/>
        <v>0.3</v>
      </c>
      <c r="BX41" s="54">
        <f t="shared" si="56"/>
        <v>0.3</v>
      </c>
      <c r="BY41" s="54">
        <f t="shared" si="57"/>
        <v>0.3</v>
      </c>
      <c r="BZ41" s="54">
        <f t="shared" si="57"/>
        <v>0.3</v>
      </c>
      <c r="CA41" s="54">
        <f t="shared" si="57"/>
        <v>0.3</v>
      </c>
      <c r="CB41" s="54">
        <f t="shared" si="57"/>
        <v>0.3</v>
      </c>
      <c r="CC41" s="54">
        <f t="shared" si="58"/>
        <v>0.3</v>
      </c>
      <c r="CD41" s="54">
        <f t="shared" si="58"/>
        <v>0.3</v>
      </c>
      <c r="CE41" s="54">
        <f t="shared" si="59"/>
        <v>0.3</v>
      </c>
      <c r="CF41" s="54">
        <f t="shared" si="60"/>
        <v>0.3</v>
      </c>
      <c r="CG41" s="54">
        <f t="shared" si="61"/>
        <v>0.3</v>
      </c>
      <c r="CH41" s="54">
        <f t="shared" si="62"/>
        <v>0.3</v>
      </c>
      <c r="CI41" s="54">
        <f t="shared" si="62"/>
        <v>0.3</v>
      </c>
      <c r="CJ41" s="54">
        <f t="shared" si="62"/>
        <v>0.3</v>
      </c>
      <c r="CK41" s="54">
        <f t="shared" si="62"/>
        <v>0.3</v>
      </c>
      <c r="CL41" s="54">
        <f t="shared" si="62"/>
        <v>0.3</v>
      </c>
      <c r="CM41" s="54">
        <f t="shared" si="62"/>
        <v>0.3</v>
      </c>
      <c r="CN41" s="54">
        <f t="shared" si="62"/>
        <v>0.3</v>
      </c>
      <c r="CO41" s="54">
        <f t="shared" si="62"/>
        <v>0.3</v>
      </c>
      <c r="CP41" s="54">
        <f t="shared" si="62"/>
        <v>0.3</v>
      </c>
      <c r="CQ41" s="54">
        <f t="shared" si="62"/>
        <v>0.3</v>
      </c>
      <c r="CR41" s="54">
        <f t="shared" si="63"/>
        <v>0.3</v>
      </c>
      <c r="CS41" s="54">
        <f t="shared" si="63"/>
        <v>0.3</v>
      </c>
      <c r="CT41" s="54">
        <f t="shared" si="64"/>
        <v>0.3</v>
      </c>
      <c r="CU41" s="54">
        <f t="shared" si="64"/>
        <v>0.3</v>
      </c>
      <c r="CV41" s="54">
        <f t="shared" si="65"/>
        <v>0.3</v>
      </c>
      <c r="CW41" s="54">
        <f t="shared" si="65"/>
        <v>0.3</v>
      </c>
      <c r="CX41" s="54">
        <f t="shared" si="66"/>
        <v>0.3</v>
      </c>
      <c r="CY41" s="54">
        <f t="shared" si="66"/>
        <v>0.3</v>
      </c>
      <c r="CZ41" s="54">
        <f t="shared" si="66"/>
        <v>0.3</v>
      </c>
      <c r="DA41" s="54">
        <f t="shared" si="66"/>
        <v>0.3</v>
      </c>
      <c r="DB41" s="54">
        <f t="shared" si="66"/>
        <v>0.3</v>
      </c>
      <c r="DC41" s="54">
        <f t="shared" si="67"/>
        <v>0.3</v>
      </c>
      <c r="DD41" s="54">
        <f t="shared" si="67"/>
        <v>0.3</v>
      </c>
      <c r="DE41" s="54">
        <f t="shared" si="68"/>
        <v>0.3</v>
      </c>
      <c r="DF41" s="54">
        <f t="shared" si="73"/>
        <v>0.3</v>
      </c>
      <c r="DG41" s="54">
        <f t="shared" si="74"/>
        <v>0.3</v>
      </c>
      <c r="DH41" s="54">
        <f t="shared" si="74"/>
        <v>0.3</v>
      </c>
      <c r="DI41" s="54">
        <f t="shared" si="74"/>
        <v>0.3</v>
      </c>
      <c r="DJ41" s="54">
        <f t="shared" si="74"/>
        <v>0.3</v>
      </c>
      <c r="DK41" s="54">
        <f t="shared" si="74"/>
        <v>0.3</v>
      </c>
      <c r="DL41" s="54">
        <f t="shared" si="74"/>
        <v>0.3</v>
      </c>
      <c r="DM41" s="54">
        <f t="shared" si="74"/>
        <v>0.3</v>
      </c>
      <c r="DN41" s="54">
        <f t="shared" si="74"/>
        <v>0.3</v>
      </c>
      <c r="DO41" s="54">
        <f t="shared" si="75"/>
        <v>0.3</v>
      </c>
      <c r="DP41" s="54">
        <f t="shared" si="32"/>
        <v>0.3</v>
      </c>
      <c r="DQ41" s="54">
        <f t="shared" si="32"/>
        <v>0.3</v>
      </c>
      <c r="DR41" s="54">
        <f t="shared" si="32"/>
        <v>0.3</v>
      </c>
      <c r="DS41" s="54">
        <f t="shared" si="32"/>
        <v>0.3</v>
      </c>
      <c r="DT41" s="54">
        <f t="shared" si="32"/>
        <v>0.3</v>
      </c>
      <c r="DU41" s="54">
        <f t="shared" si="32"/>
        <v>0.3</v>
      </c>
      <c r="DV41" s="54">
        <f t="shared" si="32"/>
        <v>0.3</v>
      </c>
      <c r="DW41" s="54">
        <f t="shared" si="32"/>
        <v>0.3</v>
      </c>
    </row>
    <row r="42" spans="1:127" ht="21" x14ac:dyDescent="0.2">
      <c r="A42" s="16">
        <f>IF(+入力シート_1・3・ジクロロプロペン!Q12="-",0,+入力シート_1・3・ジクロロプロペン!Q12)</f>
        <v>0.03</v>
      </c>
      <c r="B42" s="23" t="s">
        <v>86</v>
      </c>
      <c r="C42" s="494" t="s">
        <v>87</v>
      </c>
      <c r="D42" s="495"/>
      <c r="E42" s="492"/>
      <c r="F42" s="1" t="s">
        <v>67</v>
      </c>
      <c r="G42" s="29">
        <f>IF(A42="",7,A42)</f>
        <v>0.03</v>
      </c>
      <c r="J42" s="51">
        <f>G42</f>
        <v>0.03</v>
      </c>
      <c r="K42" s="54">
        <f t="shared" si="69"/>
        <v>0.03</v>
      </c>
      <c r="L42" s="54">
        <f t="shared" si="40"/>
        <v>0.03</v>
      </c>
      <c r="M42" s="54">
        <f t="shared" si="40"/>
        <v>0.03</v>
      </c>
      <c r="N42" s="54">
        <f t="shared" si="40"/>
        <v>0.03</v>
      </c>
      <c r="O42" s="54">
        <f t="shared" si="41"/>
        <v>0.03</v>
      </c>
      <c r="P42" s="54">
        <f t="shared" si="41"/>
        <v>0.03</v>
      </c>
      <c r="Q42" s="54">
        <f t="shared" si="41"/>
        <v>0.03</v>
      </c>
      <c r="R42" s="54">
        <f t="shared" si="42"/>
        <v>0.03</v>
      </c>
      <c r="S42" s="54">
        <f t="shared" si="42"/>
        <v>0.03</v>
      </c>
      <c r="T42" s="54">
        <f t="shared" si="42"/>
        <v>0.03</v>
      </c>
      <c r="U42" s="51">
        <f t="shared" si="70"/>
        <v>0.03</v>
      </c>
      <c r="V42" s="54">
        <f t="shared" si="71"/>
        <v>0.03</v>
      </c>
      <c r="W42" s="54">
        <f t="shared" si="71"/>
        <v>0.03</v>
      </c>
      <c r="X42" s="54">
        <f t="shared" si="71"/>
        <v>0.03</v>
      </c>
      <c r="Y42" s="54">
        <f t="shared" si="71"/>
        <v>0.03</v>
      </c>
      <c r="Z42" s="54">
        <f t="shared" si="71"/>
        <v>0.03</v>
      </c>
      <c r="AA42" s="54">
        <f t="shared" si="71"/>
        <v>0.03</v>
      </c>
      <c r="AB42" s="54">
        <f t="shared" si="71"/>
        <v>0.03</v>
      </c>
      <c r="AC42" s="54">
        <f t="shared" si="71"/>
        <v>0.03</v>
      </c>
      <c r="AD42" s="54">
        <f t="shared" si="71"/>
        <v>0.03</v>
      </c>
      <c r="AE42" s="54">
        <f t="shared" si="71"/>
        <v>0.03</v>
      </c>
      <c r="AF42" s="54">
        <f t="shared" si="71"/>
        <v>0.03</v>
      </c>
      <c r="AG42" s="54">
        <f t="shared" si="71"/>
        <v>0.03</v>
      </c>
      <c r="AH42" s="54">
        <f t="shared" si="44"/>
        <v>0.03</v>
      </c>
      <c r="AI42" s="54">
        <f t="shared" si="44"/>
        <v>0.03</v>
      </c>
      <c r="AJ42" s="54">
        <f t="shared" si="44"/>
        <v>0.03</v>
      </c>
      <c r="AK42" s="54">
        <f t="shared" si="45"/>
        <v>0.03</v>
      </c>
      <c r="AL42" s="54">
        <f t="shared" si="45"/>
        <v>0.03</v>
      </c>
      <c r="AM42" s="54">
        <f t="shared" si="45"/>
        <v>0.03</v>
      </c>
      <c r="AN42" s="54">
        <f t="shared" si="46"/>
        <v>0.03</v>
      </c>
      <c r="AO42" s="54">
        <f t="shared" si="46"/>
        <v>0.03</v>
      </c>
      <c r="AP42" s="54">
        <f t="shared" si="46"/>
        <v>0.03</v>
      </c>
      <c r="AQ42" s="54">
        <f t="shared" si="46"/>
        <v>0.03</v>
      </c>
      <c r="AR42" s="54">
        <f t="shared" si="46"/>
        <v>0.03</v>
      </c>
      <c r="AS42" s="54">
        <f t="shared" si="46"/>
        <v>0.03</v>
      </c>
      <c r="AT42" s="54">
        <f t="shared" si="46"/>
        <v>0.03</v>
      </c>
      <c r="AU42" s="54">
        <f t="shared" si="46"/>
        <v>0.03</v>
      </c>
      <c r="AV42" s="54">
        <f t="shared" si="46"/>
        <v>0.03</v>
      </c>
      <c r="AW42" s="54">
        <f t="shared" si="46"/>
        <v>0.03</v>
      </c>
      <c r="AX42" s="54">
        <f t="shared" si="46"/>
        <v>0.03</v>
      </c>
      <c r="AY42" s="54">
        <f t="shared" si="46"/>
        <v>0.03</v>
      </c>
      <c r="AZ42" s="54">
        <f t="shared" si="46"/>
        <v>0.03</v>
      </c>
      <c r="BA42" s="54">
        <f t="shared" si="46"/>
        <v>0.03</v>
      </c>
      <c r="BB42" s="54">
        <f t="shared" si="46"/>
        <v>0.03</v>
      </c>
      <c r="BC42" s="54">
        <f t="shared" si="46"/>
        <v>0.03</v>
      </c>
      <c r="BD42" s="54">
        <f t="shared" si="47"/>
        <v>0.03</v>
      </c>
      <c r="BE42" s="54">
        <f t="shared" si="47"/>
        <v>0.03</v>
      </c>
      <c r="BF42" s="54">
        <f t="shared" si="47"/>
        <v>0.03</v>
      </c>
      <c r="BG42" s="54">
        <f t="shared" si="48"/>
        <v>0.03</v>
      </c>
      <c r="BH42" s="54">
        <f t="shared" si="48"/>
        <v>0.03</v>
      </c>
      <c r="BI42" s="54">
        <f t="shared" si="49"/>
        <v>0.03</v>
      </c>
      <c r="BJ42" s="54">
        <f t="shared" si="49"/>
        <v>0.03</v>
      </c>
      <c r="BK42" s="54">
        <f t="shared" si="50"/>
        <v>0.03</v>
      </c>
      <c r="BL42" s="54">
        <f t="shared" si="51"/>
        <v>0.03</v>
      </c>
      <c r="BM42" s="54">
        <f t="shared" si="51"/>
        <v>0.03</v>
      </c>
      <c r="BN42" s="54">
        <f t="shared" si="51"/>
        <v>0.03</v>
      </c>
      <c r="BO42" s="54">
        <f t="shared" si="51"/>
        <v>0.03</v>
      </c>
      <c r="BP42" s="54">
        <f t="shared" si="52"/>
        <v>0.03</v>
      </c>
      <c r="BQ42" s="54">
        <f t="shared" si="53"/>
        <v>0.03</v>
      </c>
      <c r="BR42" s="54">
        <f t="shared" si="53"/>
        <v>0.03</v>
      </c>
      <c r="BS42" s="54">
        <f t="shared" si="53"/>
        <v>0.03</v>
      </c>
      <c r="BT42" s="54">
        <f t="shared" si="53"/>
        <v>0.03</v>
      </c>
      <c r="BU42" s="54">
        <f t="shared" si="54"/>
        <v>0.03</v>
      </c>
      <c r="BV42" s="54">
        <f t="shared" si="55"/>
        <v>0.03</v>
      </c>
      <c r="BW42" s="54">
        <f t="shared" si="56"/>
        <v>0.03</v>
      </c>
      <c r="BX42" s="54">
        <f t="shared" si="56"/>
        <v>0.03</v>
      </c>
      <c r="BY42" s="54">
        <f t="shared" si="57"/>
        <v>0.03</v>
      </c>
      <c r="BZ42" s="54">
        <f t="shared" si="57"/>
        <v>0.03</v>
      </c>
      <c r="CA42" s="54">
        <f t="shared" si="57"/>
        <v>0.03</v>
      </c>
      <c r="CB42" s="54">
        <f t="shared" si="57"/>
        <v>0.03</v>
      </c>
      <c r="CC42" s="54">
        <f t="shared" si="58"/>
        <v>0.03</v>
      </c>
      <c r="CD42" s="54">
        <f t="shared" si="58"/>
        <v>0.03</v>
      </c>
      <c r="CE42" s="54">
        <f t="shared" si="59"/>
        <v>0.03</v>
      </c>
      <c r="CF42" s="54">
        <f t="shared" si="60"/>
        <v>0.03</v>
      </c>
      <c r="CG42" s="54">
        <f t="shared" si="61"/>
        <v>0.03</v>
      </c>
      <c r="CH42" s="54">
        <f t="shared" si="62"/>
        <v>0.03</v>
      </c>
      <c r="CI42" s="54">
        <f t="shared" si="62"/>
        <v>0.03</v>
      </c>
      <c r="CJ42" s="54">
        <f t="shared" si="62"/>
        <v>0.03</v>
      </c>
      <c r="CK42" s="54">
        <f t="shared" si="62"/>
        <v>0.03</v>
      </c>
      <c r="CL42" s="54">
        <f t="shared" si="62"/>
        <v>0.03</v>
      </c>
      <c r="CM42" s="54">
        <f t="shared" si="62"/>
        <v>0.03</v>
      </c>
      <c r="CN42" s="54">
        <f t="shared" si="62"/>
        <v>0.03</v>
      </c>
      <c r="CO42" s="54">
        <f t="shared" si="62"/>
        <v>0.03</v>
      </c>
      <c r="CP42" s="54">
        <f t="shared" si="62"/>
        <v>0.03</v>
      </c>
      <c r="CQ42" s="54">
        <f t="shared" si="62"/>
        <v>0.03</v>
      </c>
      <c r="CR42" s="54">
        <f t="shared" si="63"/>
        <v>0.03</v>
      </c>
      <c r="CS42" s="54">
        <f t="shared" si="63"/>
        <v>0.03</v>
      </c>
      <c r="CT42" s="54">
        <f t="shared" si="64"/>
        <v>0.03</v>
      </c>
      <c r="CU42" s="54">
        <f t="shared" si="64"/>
        <v>0.03</v>
      </c>
      <c r="CV42" s="54">
        <f t="shared" si="65"/>
        <v>0.03</v>
      </c>
      <c r="CW42" s="54">
        <f t="shared" si="65"/>
        <v>0.03</v>
      </c>
      <c r="CX42" s="54">
        <f t="shared" si="66"/>
        <v>0.03</v>
      </c>
      <c r="CY42" s="54">
        <f t="shared" si="66"/>
        <v>0.03</v>
      </c>
      <c r="CZ42" s="54">
        <f t="shared" si="66"/>
        <v>0.03</v>
      </c>
      <c r="DA42" s="54">
        <f t="shared" si="66"/>
        <v>0.03</v>
      </c>
      <c r="DB42" s="54">
        <f t="shared" si="66"/>
        <v>0.03</v>
      </c>
      <c r="DC42" s="54">
        <f t="shared" si="67"/>
        <v>0.03</v>
      </c>
      <c r="DD42" s="54">
        <f t="shared" si="67"/>
        <v>0.03</v>
      </c>
      <c r="DE42" s="54">
        <f t="shared" si="68"/>
        <v>0.03</v>
      </c>
      <c r="DF42" s="54">
        <f t="shared" si="73"/>
        <v>0.03</v>
      </c>
      <c r="DG42" s="54">
        <f t="shared" si="74"/>
        <v>0.03</v>
      </c>
      <c r="DH42" s="54">
        <f t="shared" si="74"/>
        <v>0.03</v>
      </c>
      <c r="DI42" s="54">
        <f t="shared" si="74"/>
        <v>0.03</v>
      </c>
      <c r="DJ42" s="54">
        <f t="shared" si="74"/>
        <v>0.03</v>
      </c>
      <c r="DK42" s="54">
        <f t="shared" si="74"/>
        <v>0.03</v>
      </c>
      <c r="DL42" s="54">
        <f t="shared" si="74"/>
        <v>0.03</v>
      </c>
      <c r="DM42" s="54">
        <f t="shared" si="74"/>
        <v>0.03</v>
      </c>
      <c r="DN42" s="54">
        <f t="shared" si="74"/>
        <v>0.03</v>
      </c>
      <c r="DO42" s="54">
        <f t="shared" si="75"/>
        <v>0.03</v>
      </c>
      <c r="DP42" s="54">
        <f t="shared" si="32"/>
        <v>0.03</v>
      </c>
      <c r="DQ42" s="54">
        <f t="shared" si="32"/>
        <v>0.03</v>
      </c>
      <c r="DR42" s="54">
        <f t="shared" si="32"/>
        <v>0.03</v>
      </c>
      <c r="DS42" s="54">
        <f t="shared" si="32"/>
        <v>0.03</v>
      </c>
      <c r="DT42" s="54">
        <f t="shared" si="32"/>
        <v>0.03</v>
      </c>
      <c r="DU42" s="54">
        <f t="shared" si="32"/>
        <v>0.03</v>
      </c>
      <c r="DV42" s="54">
        <f t="shared" si="32"/>
        <v>0.03</v>
      </c>
      <c r="DW42" s="54">
        <f t="shared" si="32"/>
        <v>0.03</v>
      </c>
    </row>
    <row r="43" spans="1:127" ht="14" x14ac:dyDescent="0.3">
      <c r="A43" s="30">
        <f>入力シート_1・3・ジクロロプロペン!Q21</f>
        <v>0.4</v>
      </c>
      <c r="B43" s="31" t="s">
        <v>138</v>
      </c>
      <c r="C43" s="496" t="s">
        <v>126</v>
      </c>
      <c r="D43" s="496"/>
      <c r="E43" s="496"/>
      <c r="F43" s="292" t="s">
        <v>140</v>
      </c>
      <c r="G43" s="25">
        <f>IF(A43="",0.2,A43)</f>
        <v>0.4</v>
      </c>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36"/>
      <c r="BR43" s="36"/>
      <c r="BS43" s="36"/>
      <c r="BT43" s="36"/>
      <c r="BU43" s="36"/>
      <c r="BV43" s="36"/>
      <c r="BW43" s="36"/>
      <c r="BX43" s="36"/>
      <c r="BY43" s="36"/>
      <c r="BZ43" s="36"/>
      <c r="CA43" s="36"/>
      <c r="CB43" s="36"/>
      <c r="CC43" s="36"/>
      <c r="CD43" s="36"/>
      <c r="CE43" s="36"/>
      <c r="CF43" s="36"/>
      <c r="CG43" s="36"/>
      <c r="CH43" s="36"/>
      <c r="CI43" s="36"/>
      <c r="CJ43" s="36"/>
      <c r="CK43" s="36"/>
      <c r="CL43" s="36"/>
      <c r="CM43" s="36"/>
      <c r="CN43" s="36"/>
      <c r="CO43" s="36"/>
      <c r="CP43" s="36"/>
      <c r="CQ43" s="36"/>
      <c r="CR43" s="36"/>
      <c r="CS43" s="36"/>
      <c r="CT43" s="36"/>
      <c r="CU43" s="36"/>
      <c r="CV43" s="36"/>
      <c r="CW43" s="36"/>
      <c r="CX43" s="36"/>
      <c r="CY43" s="36"/>
      <c r="CZ43" s="36"/>
      <c r="DA43" s="36"/>
      <c r="DB43" s="36"/>
      <c r="DC43" s="36"/>
      <c r="DD43" s="36"/>
      <c r="DE43" s="36"/>
      <c r="DF43" s="36"/>
      <c r="DG43" s="36"/>
      <c r="DH43" s="36"/>
      <c r="DI43" s="36"/>
      <c r="DJ43" s="36"/>
      <c r="DK43" s="36"/>
      <c r="DL43" s="36"/>
      <c r="DM43" s="36"/>
      <c r="DN43" s="36"/>
      <c r="DO43" s="36"/>
      <c r="DP43" s="36"/>
      <c r="DQ43" s="36"/>
      <c r="DR43" s="36"/>
      <c r="DS43" s="36"/>
      <c r="DT43" s="36"/>
      <c r="DU43" s="36"/>
      <c r="DV43" s="36"/>
      <c r="DW43" s="36"/>
    </row>
    <row r="44" spans="1:127" ht="14" x14ac:dyDescent="0.3">
      <c r="A44" s="16">
        <f>入力シート_1・3・ジクロロプロペン!Q10</f>
        <v>4.5999999999999999E-2</v>
      </c>
      <c r="B44" s="32" t="s">
        <v>88</v>
      </c>
      <c r="C44" s="493" t="s">
        <v>89</v>
      </c>
      <c r="D44" s="493"/>
      <c r="E44" s="493"/>
      <c r="F44" s="291" t="s">
        <v>90</v>
      </c>
      <c r="G44" s="33">
        <f>IF(A44="",IF(G45*G46&gt;0,G45*G46,G43),A44)</f>
        <v>4.5999999999999999E-2</v>
      </c>
      <c r="J44" s="51">
        <f t="shared" ref="J44:J51" si="76">G44</f>
        <v>4.5999999999999999E-2</v>
      </c>
      <c r="K44" s="51">
        <f t="shared" ref="K44:N52" si="77">+J44</f>
        <v>4.5999999999999999E-2</v>
      </c>
      <c r="L44" s="51">
        <f t="shared" si="77"/>
        <v>4.5999999999999999E-2</v>
      </c>
      <c r="M44" s="51">
        <f t="shared" si="77"/>
        <v>4.5999999999999999E-2</v>
      </c>
      <c r="N44" s="51">
        <f t="shared" si="77"/>
        <v>4.5999999999999999E-2</v>
      </c>
      <c r="O44" s="51">
        <f t="shared" ref="O44:Q52" si="78">+J44</f>
        <v>4.5999999999999999E-2</v>
      </c>
      <c r="P44" s="51">
        <f t="shared" si="78"/>
        <v>4.5999999999999999E-2</v>
      </c>
      <c r="Q44" s="51">
        <f t="shared" si="78"/>
        <v>4.5999999999999999E-2</v>
      </c>
      <c r="R44" s="51">
        <f t="shared" ref="R44:T52" si="79">+L44</f>
        <v>4.5999999999999999E-2</v>
      </c>
      <c r="S44" s="51">
        <f t="shared" si="79"/>
        <v>4.5999999999999999E-2</v>
      </c>
      <c r="T44" s="51">
        <f t="shared" si="79"/>
        <v>4.5999999999999999E-2</v>
      </c>
      <c r="U44" s="51">
        <f t="shared" si="70"/>
        <v>4.5999999999999999E-2</v>
      </c>
      <c r="V44" s="51">
        <f>+U44</f>
        <v>4.5999999999999999E-2</v>
      </c>
      <c r="W44" s="51">
        <f t="shared" ref="W44:AG44" si="80">+V44</f>
        <v>4.5999999999999999E-2</v>
      </c>
      <c r="X44" s="51">
        <f t="shared" si="80"/>
        <v>4.5999999999999999E-2</v>
      </c>
      <c r="Y44" s="51">
        <f t="shared" si="80"/>
        <v>4.5999999999999999E-2</v>
      </c>
      <c r="Z44" s="51">
        <f t="shared" si="80"/>
        <v>4.5999999999999999E-2</v>
      </c>
      <c r="AA44" s="51">
        <f t="shared" si="80"/>
        <v>4.5999999999999999E-2</v>
      </c>
      <c r="AB44" s="51">
        <f t="shared" si="80"/>
        <v>4.5999999999999999E-2</v>
      </c>
      <c r="AC44" s="51">
        <f t="shared" si="80"/>
        <v>4.5999999999999999E-2</v>
      </c>
      <c r="AD44" s="51">
        <f t="shared" si="80"/>
        <v>4.5999999999999999E-2</v>
      </c>
      <c r="AE44" s="51">
        <f t="shared" si="80"/>
        <v>4.5999999999999999E-2</v>
      </c>
      <c r="AF44" s="51">
        <f t="shared" si="80"/>
        <v>4.5999999999999999E-2</v>
      </c>
      <c r="AG44" s="51">
        <f t="shared" si="80"/>
        <v>4.5999999999999999E-2</v>
      </c>
      <c r="AH44" s="51">
        <f t="shared" ref="AH44:AJ52" si="81">+AC44</f>
        <v>4.5999999999999999E-2</v>
      </c>
      <c r="AI44" s="51">
        <f t="shared" si="81"/>
        <v>4.5999999999999999E-2</v>
      </c>
      <c r="AJ44" s="51">
        <f t="shared" si="81"/>
        <v>4.5999999999999999E-2</v>
      </c>
      <c r="AK44" s="51">
        <f t="shared" ref="AK44:AM52" si="82">+AE44</f>
        <v>4.5999999999999999E-2</v>
      </c>
      <c r="AL44" s="51">
        <f t="shared" si="82"/>
        <v>4.5999999999999999E-2</v>
      </c>
      <c r="AM44" s="51">
        <f t="shared" si="82"/>
        <v>4.5999999999999999E-2</v>
      </c>
      <c r="AN44" s="51">
        <f t="shared" ref="AN44:BA52" si="83">+AM44</f>
        <v>4.5999999999999999E-2</v>
      </c>
      <c r="AO44" s="51">
        <f t="shared" si="83"/>
        <v>4.5999999999999999E-2</v>
      </c>
      <c r="AP44" s="51">
        <f t="shared" si="83"/>
        <v>4.5999999999999999E-2</v>
      </c>
      <c r="AQ44" s="51">
        <f t="shared" si="83"/>
        <v>4.5999999999999999E-2</v>
      </c>
      <c r="AR44" s="51">
        <f t="shared" si="83"/>
        <v>4.5999999999999999E-2</v>
      </c>
      <c r="AS44" s="51">
        <f t="shared" si="83"/>
        <v>4.5999999999999999E-2</v>
      </c>
      <c r="AT44" s="51">
        <f t="shared" si="83"/>
        <v>4.5999999999999999E-2</v>
      </c>
      <c r="AU44" s="51">
        <f t="shared" si="83"/>
        <v>4.5999999999999999E-2</v>
      </c>
      <c r="AV44" s="51">
        <f t="shared" si="83"/>
        <v>4.5999999999999999E-2</v>
      </c>
      <c r="AW44" s="51">
        <f t="shared" si="83"/>
        <v>4.5999999999999999E-2</v>
      </c>
      <c r="AX44" s="51">
        <f t="shared" si="83"/>
        <v>4.5999999999999999E-2</v>
      </c>
      <c r="AY44" s="51">
        <f t="shared" si="83"/>
        <v>4.5999999999999999E-2</v>
      </c>
      <c r="AZ44" s="51">
        <f t="shared" si="83"/>
        <v>4.5999999999999999E-2</v>
      </c>
      <c r="BA44" s="51">
        <f>+AZ44</f>
        <v>4.5999999999999999E-2</v>
      </c>
      <c r="BB44" s="51">
        <f t="shared" ref="BB44:BF52" si="84">+BA44</f>
        <v>4.5999999999999999E-2</v>
      </c>
      <c r="BC44" s="51">
        <f t="shared" si="84"/>
        <v>4.5999999999999999E-2</v>
      </c>
      <c r="BD44" s="51">
        <f t="shared" si="84"/>
        <v>4.5999999999999999E-2</v>
      </c>
      <c r="BE44" s="51">
        <f t="shared" si="84"/>
        <v>4.5999999999999999E-2</v>
      </c>
      <c r="BF44" s="51">
        <f t="shared" si="84"/>
        <v>4.5999999999999999E-2</v>
      </c>
      <c r="BG44" s="51">
        <f t="shared" ref="BG44:BH52" si="85">+BE44</f>
        <v>4.5999999999999999E-2</v>
      </c>
      <c r="BH44" s="51">
        <f t="shared" si="85"/>
        <v>4.5999999999999999E-2</v>
      </c>
      <c r="BI44" s="51">
        <f t="shared" ref="BI44:BJ52" si="86">+BH44</f>
        <v>4.5999999999999999E-2</v>
      </c>
      <c r="BJ44" s="51">
        <f t="shared" si="86"/>
        <v>4.5999999999999999E-2</v>
      </c>
      <c r="BK44" s="51">
        <f t="shared" ref="BK44:BK52" si="87">+AZ44</f>
        <v>4.5999999999999999E-2</v>
      </c>
      <c r="BL44" s="51">
        <f t="shared" ref="BL44:BO52" si="88">+BK44</f>
        <v>4.5999999999999999E-2</v>
      </c>
      <c r="BM44" s="51">
        <f t="shared" si="88"/>
        <v>4.5999999999999999E-2</v>
      </c>
      <c r="BN44" s="51">
        <f t="shared" si="88"/>
        <v>4.5999999999999999E-2</v>
      </c>
      <c r="BO44" s="51">
        <f t="shared" si="88"/>
        <v>4.5999999999999999E-2</v>
      </c>
      <c r="BP44" s="51">
        <f t="shared" ref="BP44:BP52" si="89">+BE44</f>
        <v>4.5999999999999999E-2</v>
      </c>
      <c r="BQ44" s="51">
        <f t="shared" ref="BQ44:BT52" si="90">+BP44</f>
        <v>4.5999999999999999E-2</v>
      </c>
      <c r="BR44" s="51">
        <f t="shared" si="90"/>
        <v>4.5999999999999999E-2</v>
      </c>
      <c r="BS44" s="51">
        <f t="shared" si="90"/>
        <v>4.5999999999999999E-2</v>
      </c>
      <c r="BT44" s="51">
        <f t="shared" si="90"/>
        <v>4.5999999999999999E-2</v>
      </c>
      <c r="BU44" s="51">
        <f t="shared" ref="BU44:BU52" si="91">+BJ44</f>
        <v>4.5999999999999999E-2</v>
      </c>
      <c r="BV44" s="51">
        <f t="shared" ref="BV44:BV52" si="92">+BU44</f>
        <v>4.5999999999999999E-2</v>
      </c>
      <c r="BW44" s="51">
        <f t="shared" ref="BW44:BX52" si="93">+BU44</f>
        <v>4.5999999999999999E-2</v>
      </c>
      <c r="BX44" s="51">
        <f t="shared" si="93"/>
        <v>4.5999999999999999E-2</v>
      </c>
      <c r="BY44" s="51">
        <f t="shared" ref="BY44:CB52" si="94">+BX44</f>
        <v>4.5999999999999999E-2</v>
      </c>
      <c r="BZ44" s="51">
        <f t="shared" si="94"/>
        <v>4.5999999999999999E-2</v>
      </c>
      <c r="CA44" s="51">
        <f t="shared" si="94"/>
        <v>4.5999999999999999E-2</v>
      </c>
      <c r="CB44" s="51">
        <f t="shared" si="94"/>
        <v>4.5999999999999999E-2</v>
      </c>
      <c r="CC44" s="51">
        <f t="shared" ref="CC44:CD52" si="95">+CA44</f>
        <v>4.5999999999999999E-2</v>
      </c>
      <c r="CD44" s="51">
        <f t="shared" si="95"/>
        <v>4.5999999999999999E-2</v>
      </c>
      <c r="CE44" s="51">
        <f t="shared" ref="CE44:CE52" si="96">+CD44</f>
        <v>4.5999999999999999E-2</v>
      </c>
      <c r="CF44" s="51">
        <f t="shared" ref="CF44:CF52" si="97">+BA44</f>
        <v>4.5999999999999999E-2</v>
      </c>
      <c r="CG44" s="51">
        <f t="shared" ref="CG44:CG52" si="98">+BA44</f>
        <v>4.5999999999999999E-2</v>
      </c>
      <c r="CH44" s="51">
        <f t="shared" ref="CH44:CQ52" si="99">+BA44</f>
        <v>4.5999999999999999E-2</v>
      </c>
      <c r="CI44" s="51">
        <f t="shared" si="99"/>
        <v>4.5999999999999999E-2</v>
      </c>
      <c r="CJ44" s="51">
        <f t="shared" si="99"/>
        <v>4.5999999999999999E-2</v>
      </c>
      <c r="CK44" s="51">
        <f t="shared" si="99"/>
        <v>4.5999999999999999E-2</v>
      </c>
      <c r="CL44" s="51">
        <f t="shared" si="99"/>
        <v>4.5999999999999999E-2</v>
      </c>
      <c r="CM44" s="51">
        <f t="shared" si="99"/>
        <v>4.5999999999999999E-2</v>
      </c>
      <c r="CN44" s="51">
        <f t="shared" si="99"/>
        <v>4.5999999999999999E-2</v>
      </c>
      <c r="CO44" s="51">
        <f t="shared" si="99"/>
        <v>4.5999999999999999E-2</v>
      </c>
      <c r="CP44" s="51">
        <f t="shared" si="99"/>
        <v>4.5999999999999999E-2</v>
      </c>
      <c r="CQ44" s="51">
        <f t="shared" si="99"/>
        <v>4.5999999999999999E-2</v>
      </c>
      <c r="CR44" s="51">
        <f t="shared" ref="CR44:CS52" si="100">+BU44</f>
        <v>4.5999999999999999E-2</v>
      </c>
      <c r="CS44" s="51">
        <f t="shared" si="100"/>
        <v>4.5999999999999999E-2</v>
      </c>
      <c r="CT44" s="51">
        <f t="shared" ref="CT44:CU52" si="101">+BX44</f>
        <v>4.5999999999999999E-2</v>
      </c>
      <c r="CU44" s="51">
        <f t="shared" si="101"/>
        <v>4.5999999999999999E-2</v>
      </c>
      <c r="CV44" s="51">
        <f t="shared" ref="CV44:CW52" si="102">+BU44</f>
        <v>4.5999999999999999E-2</v>
      </c>
      <c r="CW44" s="51">
        <f t="shared" si="102"/>
        <v>4.5999999999999999E-2</v>
      </c>
      <c r="CX44" s="51">
        <f t="shared" ref="CX44:DB52" si="103">+BX44</f>
        <v>4.5999999999999999E-2</v>
      </c>
      <c r="CY44" s="51">
        <f t="shared" si="103"/>
        <v>4.5999999999999999E-2</v>
      </c>
      <c r="CZ44" s="51">
        <f t="shared" si="103"/>
        <v>4.5999999999999999E-2</v>
      </c>
      <c r="DA44" s="51">
        <f t="shared" si="103"/>
        <v>4.5999999999999999E-2</v>
      </c>
      <c r="DB44" s="51">
        <f t="shared" si="103"/>
        <v>4.5999999999999999E-2</v>
      </c>
      <c r="DC44" s="51">
        <f t="shared" ref="DC44:DD52" si="104">+CD44</f>
        <v>4.5999999999999999E-2</v>
      </c>
      <c r="DD44" s="51">
        <f t="shared" si="104"/>
        <v>4.5999999999999999E-2</v>
      </c>
      <c r="DE44" s="51">
        <f t="shared" ref="DE44:DE52" si="105">+CE44</f>
        <v>4.5999999999999999E-2</v>
      </c>
      <c r="DF44" s="51">
        <f t="shared" ref="DF44:DF52" si="106">+BU44</f>
        <v>4.5999999999999999E-2</v>
      </c>
      <c r="DG44" s="51">
        <f t="shared" ref="DG44:DN52" si="107">+DF44</f>
        <v>4.5999999999999999E-2</v>
      </c>
      <c r="DH44" s="51">
        <f t="shared" si="107"/>
        <v>4.5999999999999999E-2</v>
      </c>
      <c r="DI44" s="51">
        <f t="shared" si="107"/>
        <v>4.5999999999999999E-2</v>
      </c>
      <c r="DJ44" s="51">
        <f t="shared" si="107"/>
        <v>4.5999999999999999E-2</v>
      </c>
      <c r="DK44" s="51">
        <f t="shared" si="107"/>
        <v>4.5999999999999999E-2</v>
      </c>
      <c r="DL44" s="51">
        <f t="shared" si="107"/>
        <v>4.5999999999999999E-2</v>
      </c>
      <c r="DM44" s="51">
        <f t="shared" si="107"/>
        <v>4.5999999999999999E-2</v>
      </c>
      <c r="DN44" s="51">
        <f t="shared" si="107"/>
        <v>4.5999999999999999E-2</v>
      </c>
      <c r="DO44" s="51">
        <f t="shared" ref="DO44:DO52" si="108">+DE44</f>
        <v>4.5999999999999999E-2</v>
      </c>
      <c r="DP44" s="51">
        <f t="shared" ref="DP44:DW52" si="109">+DO44</f>
        <v>4.5999999999999999E-2</v>
      </c>
      <c r="DQ44" s="51">
        <f t="shared" si="109"/>
        <v>4.5999999999999999E-2</v>
      </c>
      <c r="DR44" s="51">
        <f t="shared" si="109"/>
        <v>4.5999999999999999E-2</v>
      </c>
      <c r="DS44" s="51">
        <f t="shared" si="109"/>
        <v>4.5999999999999999E-2</v>
      </c>
      <c r="DT44" s="51">
        <f t="shared" si="109"/>
        <v>4.5999999999999999E-2</v>
      </c>
      <c r="DU44" s="51">
        <f t="shared" si="109"/>
        <v>4.5999999999999999E-2</v>
      </c>
      <c r="DV44" s="51">
        <f t="shared" si="109"/>
        <v>4.5999999999999999E-2</v>
      </c>
      <c r="DW44" s="51">
        <f t="shared" si="109"/>
        <v>4.5999999999999999E-2</v>
      </c>
    </row>
    <row r="45" spans="1:127" ht="18" x14ac:dyDescent="0.4">
      <c r="A45" s="16">
        <f>入力シート_1・3・ジクロロプロペン!Q11</f>
        <v>46</v>
      </c>
      <c r="B45" s="20" t="s">
        <v>91</v>
      </c>
      <c r="C45" s="493" t="s">
        <v>92</v>
      </c>
      <c r="D45" s="493"/>
      <c r="E45" s="493"/>
      <c r="F45" s="291" t="s">
        <v>93</v>
      </c>
      <c r="G45" s="33">
        <f>IF(A45="",154.9,A45)</f>
        <v>46</v>
      </c>
      <c r="J45" s="51">
        <f t="shared" si="76"/>
        <v>46</v>
      </c>
      <c r="K45" s="51">
        <f t="shared" si="77"/>
        <v>46</v>
      </c>
      <c r="L45" s="51">
        <f t="shared" si="77"/>
        <v>46</v>
      </c>
      <c r="M45" s="51">
        <f t="shared" si="77"/>
        <v>46</v>
      </c>
      <c r="N45" s="51">
        <f t="shared" si="77"/>
        <v>46</v>
      </c>
      <c r="O45" s="51">
        <f t="shared" si="78"/>
        <v>46</v>
      </c>
      <c r="P45" s="51">
        <f t="shared" si="78"/>
        <v>46</v>
      </c>
      <c r="Q45" s="51">
        <f t="shared" si="78"/>
        <v>46</v>
      </c>
      <c r="R45" s="51">
        <f t="shared" si="79"/>
        <v>46</v>
      </c>
      <c r="S45" s="51">
        <f t="shared" si="79"/>
        <v>46</v>
      </c>
      <c r="T45" s="51">
        <f t="shared" si="79"/>
        <v>46</v>
      </c>
      <c r="U45" s="51">
        <f t="shared" si="70"/>
        <v>46</v>
      </c>
      <c r="V45" s="51">
        <f t="shared" ref="V45:AG52" si="110">+U45</f>
        <v>46</v>
      </c>
      <c r="W45" s="51">
        <f t="shared" si="110"/>
        <v>46</v>
      </c>
      <c r="X45" s="51">
        <f t="shared" si="110"/>
        <v>46</v>
      </c>
      <c r="Y45" s="51">
        <f t="shared" si="110"/>
        <v>46</v>
      </c>
      <c r="Z45" s="51">
        <f t="shared" si="110"/>
        <v>46</v>
      </c>
      <c r="AA45" s="51">
        <f t="shared" si="110"/>
        <v>46</v>
      </c>
      <c r="AB45" s="51">
        <f t="shared" si="110"/>
        <v>46</v>
      </c>
      <c r="AC45" s="51">
        <f t="shared" si="110"/>
        <v>46</v>
      </c>
      <c r="AD45" s="51">
        <f t="shared" si="110"/>
        <v>46</v>
      </c>
      <c r="AE45" s="51">
        <f t="shared" si="110"/>
        <v>46</v>
      </c>
      <c r="AF45" s="51">
        <f t="shared" si="110"/>
        <v>46</v>
      </c>
      <c r="AG45" s="51">
        <f t="shared" si="110"/>
        <v>46</v>
      </c>
      <c r="AH45" s="51">
        <f t="shared" si="81"/>
        <v>46</v>
      </c>
      <c r="AI45" s="51">
        <f t="shared" si="81"/>
        <v>46</v>
      </c>
      <c r="AJ45" s="51">
        <f t="shared" si="81"/>
        <v>46</v>
      </c>
      <c r="AK45" s="51">
        <f t="shared" si="82"/>
        <v>46</v>
      </c>
      <c r="AL45" s="51">
        <f t="shared" si="82"/>
        <v>46</v>
      </c>
      <c r="AM45" s="51">
        <f t="shared" si="82"/>
        <v>46</v>
      </c>
      <c r="AN45" s="51">
        <f t="shared" si="83"/>
        <v>46</v>
      </c>
      <c r="AO45" s="51">
        <f t="shared" si="83"/>
        <v>46</v>
      </c>
      <c r="AP45" s="51">
        <f t="shared" si="83"/>
        <v>46</v>
      </c>
      <c r="AQ45" s="51">
        <f t="shared" si="83"/>
        <v>46</v>
      </c>
      <c r="AR45" s="51">
        <f t="shared" si="83"/>
        <v>46</v>
      </c>
      <c r="AS45" s="51">
        <f t="shared" si="83"/>
        <v>46</v>
      </c>
      <c r="AT45" s="51">
        <f t="shared" si="83"/>
        <v>46</v>
      </c>
      <c r="AU45" s="51">
        <f t="shared" si="83"/>
        <v>46</v>
      </c>
      <c r="AV45" s="51">
        <f t="shared" si="83"/>
        <v>46</v>
      </c>
      <c r="AW45" s="51">
        <f t="shared" si="83"/>
        <v>46</v>
      </c>
      <c r="AX45" s="51">
        <f t="shared" si="83"/>
        <v>46</v>
      </c>
      <c r="AY45" s="51">
        <f t="shared" si="83"/>
        <v>46</v>
      </c>
      <c r="AZ45" s="51">
        <f t="shared" si="83"/>
        <v>46</v>
      </c>
      <c r="BA45" s="51">
        <f>+AZ45</f>
        <v>46</v>
      </c>
      <c r="BB45" s="51">
        <f t="shared" si="84"/>
        <v>46</v>
      </c>
      <c r="BC45" s="51">
        <f t="shared" si="84"/>
        <v>46</v>
      </c>
      <c r="BD45" s="51">
        <f t="shared" si="84"/>
        <v>46</v>
      </c>
      <c r="BE45" s="51">
        <f t="shared" si="84"/>
        <v>46</v>
      </c>
      <c r="BF45" s="51">
        <f t="shared" si="84"/>
        <v>46</v>
      </c>
      <c r="BG45" s="51">
        <f t="shared" si="85"/>
        <v>46</v>
      </c>
      <c r="BH45" s="51">
        <f t="shared" si="85"/>
        <v>46</v>
      </c>
      <c r="BI45" s="51">
        <f t="shared" si="86"/>
        <v>46</v>
      </c>
      <c r="BJ45" s="51">
        <f t="shared" si="86"/>
        <v>46</v>
      </c>
      <c r="BK45" s="51">
        <f t="shared" si="87"/>
        <v>46</v>
      </c>
      <c r="BL45" s="51">
        <f t="shared" si="88"/>
        <v>46</v>
      </c>
      <c r="BM45" s="51">
        <f t="shared" si="88"/>
        <v>46</v>
      </c>
      <c r="BN45" s="51">
        <f t="shared" si="88"/>
        <v>46</v>
      </c>
      <c r="BO45" s="51">
        <f t="shared" si="88"/>
        <v>46</v>
      </c>
      <c r="BP45" s="51">
        <f t="shared" si="89"/>
        <v>46</v>
      </c>
      <c r="BQ45" s="51">
        <f t="shared" si="90"/>
        <v>46</v>
      </c>
      <c r="BR45" s="51">
        <f t="shared" si="90"/>
        <v>46</v>
      </c>
      <c r="BS45" s="51">
        <f t="shared" si="90"/>
        <v>46</v>
      </c>
      <c r="BT45" s="51">
        <f t="shared" si="90"/>
        <v>46</v>
      </c>
      <c r="BU45" s="51">
        <f t="shared" si="91"/>
        <v>46</v>
      </c>
      <c r="BV45" s="51">
        <f t="shared" si="92"/>
        <v>46</v>
      </c>
      <c r="BW45" s="51">
        <f t="shared" si="93"/>
        <v>46</v>
      </c>
      <c r="BX45" s="51">
        <f t="shared" si="93"/>
        <v>46</v>
      </c>
      <c r="BY45" s="51">
        <f t="shared" si="94"/>
        <v>46</v>
      </c>
      <c r="BZ45" s="51">
        <f t="shared" si="94"/>
        <v>46</v>
      </c>
      <c r="CA45" s="51">
        <f t="shared" si="94"/>
        <v>46</v>
      </c>
      <c r="CB45" s="51">
        <f t="shared" si="94"/>
        <v>46</v>
      </c>
      <c r="CC45" s="51">
        <f t="shared" si="95"/>
        <v>46</v>
      </c>
      <c r="CD45" s="51">
        <f t="shared" si="95"/>
        <v>46</v>
      </c>
      <c r="CE45" s="51">
        <f t="shared" si="96"/>
        <v>46</v>
      </c>
      <c r="CF45" s="51">
        <f t="shared" si="97"/>
        <v>46</v>
      </c>
      <c r="CG45" s="51">
        <f t="shared" si="98"/>
        <v>46</v>
      </c>
      <c r="CH45" s="51">
        <f t="shared" si="99"/>
        <v>46</v>
      </c>
      <c r="CI45" s="51">
        <f t="shared" si="99"/>
        <v>46</v>
      </c>
      <c r="CJ45" s="51">
        <f t="shared" si="99"/>
        <v>46</v>
      </c>
      <c r="CK45" s="51">
        <f t="shared" si="99"/>
        <v>46</v>
      </c>
      <c r="CL45" s="51">
        <f t="shared" si="99"/>
        <v>46</v>
      </c>
      <c r="CM45" s="51">
        <f t="shared" si="99"/>
        <v>46</v>
      </c>
      <c r="CN45" s="51">
        <f t="shared" si="99"/>
        <v>46</v>
      </c>
      <c r="CO45" s="51">
        <f t="shared" si="99"/>
        <v>46</v>
      </c>
      <c r="CP45" s="51">
        <f t="shared" si="99"/>
        <v>46</v>
      </c>
      <c r="CQ45" s="51">
        <f t="shared" si="99"/>
        <v>46</v>
      </c>
      <c r="CR45" s="51">
        <f t="shared" si="100"/>
        <v>46</v>
      </c>
      <c r="CS45" s="51">
        <f t="shared" si="100"/>
        <v>46</v>
      </c>
      <c r="CT45" s="51">
        <f t="shared" si="101"/>
        <v>46</v>
      </c>
      <c r="CU45" s="51">
        <f t="shared" si="101"/>
        <v>46</v>
      </c>
      <c r="CV45" s="51">
        <f t="shared" si="102"/>
        <v>46</v>
      </c>
      <c r="CW45" s="51">
        <f t="shared" si="102"/>
        <v>46</v>
      </c>
      <c r="CX45" s="51">
        <f t="shared" si="103"/>
        <v>46</v>
      </c>
      <c r="CY45" s="51">
        <f t="shared" si="103"/>
        <v>46</v>
      </c>
      <c r="CZ45" s="51">
        <f t="shared" si="103"/>
        <v>46</v>
      </c>
      <c r="DA45" s="51">
        <f t="shared" si="103"/>
        <v>46</v>
      </c>
      <c r="DB45" s="51">
        <f t="shared" si="103"/>
        <v>46</v>
      </c>
      <c r="DC45" s="51">
        <f t="shared" si="104"/>
        <v>46</v>
      </c>
      <c r="DD45" s="51">
        <f t="shared" si="104"/>
        <v>46</v>
      </c>
      <c r="DE45" s="51">
        <f t="shared" si="105"/>
        <v>46</v>
      </c>
      <c r="DF45" s="51">
        <f t="shared" si="106"/>
        <v>46</v>
      </c>
      <c r="DG45" s="51">
        <f t="shared" si="107"/>
        <v>46</v>
      </c>
      <c r="DH45" s="51">
        <f t="shared" si="107"/>
        <v>46</v>
      </c>
      <c r="DI45" s="51">
        <f t="shared" si="107"/>
        <v>46</v>
      </c>
      <c r="DJ45" s="51">
        <f t="shared" si="107"/>
        <v>46</v>
      </c>
      <c r="DK45" s="51">
        <f t="shared" si="107"/>
        <v>46</v>
      </c>
      <c r="DL45" s="51">
        <f t="shared" si="107"/>
        <v>46</v>
      </c>
      <c r="DM45" s="51">
        <f t="shared" si="107"/>
        <v>46</v>
      </c>
      <c r="DN45" s="51">
        <f t="shared" si="107"/>
        <v>46</v>
      </c>
      <c r="DO45" s="51">
        <f t="shared" si="108"/>
        <v>46</v>
      </c>
      <c r="DP45" s="51">
        <f t="shared" si="109"/>
        <v>46</v>
      </c>
      <c r="DQ45" s="51">
        <f t="shared" si="109"/>
        <v>46</v>
      </c>
      <c r="DR45" s="51">
        <f t="shared" si="109"/>
        <v>46</v>
      </c>
      <c r="DS45" s="51">
        <f t="shared" si="109"/>
        <v>46</v>
      </c>
      <c r="DT45" s="51">
        <f t="shared" si="109"/>
        <v>46</v>
      </c>
      <c r="DU45" s="51">
        <f t="shared" si="109"/>
        <v>46</v>
      </c>
      <c r="DV45" s="51">
        <f t="shared" si="109"/>
        <v>46</v>
      </c>
      <c r="DW45" s="51">
        <f t="shared" si="109"/>
        <v>46</v>
      </c>
    </row>
    <row r="46" spans="1:127" ht="18" x14ac:dyDescent="0.4">
      <c r="A46" s="16"/>
      <c r="B46" s="20" t="s">
        <v>94</v>
      </c>
      <c r="C46" s="493" t="s">
        <v>95</v>
      </c>
      <c r="D46" s="493"/>
      <c r="E46" s="493"/>
      <c r="F46" s="291" t="s">
        <v>96</v>
      </c>
      <c r="G46" s="33">
        <f>IF(A46="",0.001,A46)</f>
        <v>1E-3</v>
      </c>
      <c r="J46" s="51">
        <f t="shared" si="76"/>
        <v>1E-3</v>
      </c>
      <c r="K46" s="51">
        <f t="shared" si="77"/>
        <v>1E-3</v>
      </c>
      <c r="L46" s="51">
        <f t="shared" si="77"/>
        <v>1E-3</v>
      </c>
      <c r="M46" s="51">
        <f t="shared" si="77"/>
        <v>1E-3</v>
      </c>
      <c r="N46" s="51">
        <f t="shared" si="77"/>
        <v>1E-3</v>
      </c>
      <c r="O46" s="51">
        <f t="shared" si="78"/>
        <v>1E-3</v>
      </c>
      <c r="P46" s="51">
        <f t="shared" si="78"/>
        <v>1E-3</v>
      </c>
      <c r="Q46" s="51">
        <f t="shared" si="78"/>
        <v>1E-3</v>
      </c>
      <c r="R46" s="51">
        <f t="shared" si="79"/>
        <v>1E-3</v>
      </c>
      <c r="S46" s="51">
        <f t="shared" si="79"/>
        <v>1E-3</v>
      </c>
      <c r="T46" s="51">
        <f t="shared" si="79"/>
        <v>1E-3</v>
      </c>
      <c r="U46" s="51">
        <f t="shared" si="70"/>
        <v>1E-3</v>
      </c>
      <c r="V46" s="51">
        <f t="shared" si="110"/>
        <v>1E-3</v>
      </c>
      <c r="W46" s="51">
        <f t="shared" si="110"/>
        <v>1E-3</v>
      </c>
      <c r="X46" s="51">
        <f t="shared" si="110"/>
        <v>1E-3</v>
      </c>
      <c r="Y46" s="51">
        <f t="shared" si="110"/>
        <v>1E-3</v>
      </c>
      <c r="Z46" s="51">
        <f t="shared" si="110"/>
        <v>1E-3</v>
      </c>
      <c r="AA46" s="51">
        <f t="shared" si="110"/>
        <v>1E-3</v>
      </c>
      <c r="AB46" s="51">
        <f t="shared" si="110"/>
        <v>1E-3</v>
      </c>
      <c r="AC46" s="51">
        <f t="shared" si="110"/>
        <v>1E-3</v>
      </c>
      <c r="AD46" s="51">
        <f t="shared" si="110"/>
        <v>1E-3</v>
      </c>
      <c r="AE46" s="51">
        <f t="shared" si="110"/>
        <v>1E-3</v>
      </c>
      <c r="AF46" s="51">
        <f t="shared" si="110"/>
        <v>1E-3</v>
      </c>
      <c r="AG46" s="51">
        <f t="shared" si="110"/>
        <v>1E-3</v>
      </c>
      <c r="AH46" s="51">
        <f t="shared" si="81"/>
        <v>1E-3</v>
      </c>
      <c r="AI46" s="51">
        <f t="shared" si="81"/>
        <v>1E-3</v>
      </c>
      <c r="AJ46" s="51">
        <f t="shared" si="81"/>
        <v>1E-3</v>
      </c>
      <c r="AK46" s="51">
        <f t="shared" si="82"/>
        <v>1E-3</v>
      </c>
      <c r="AL46" s="51">
        <f t="shared" si="82"/>
        <v>1E-3</v>
      </c>
      <c r="AM46" s="51">
        <f t="shared" si="82"/>
        <v>1E-3</v>
      </c>
      <c r="AN46" s="51">
        <f t="shared" si="83"/>
        <v>1E-3</v>
      </c>
      <c r="AO46" s="51">
        <f t="shared" si="83"/>
        <v>1E-3</v>
      </c>
      <c r="AP46" s="51">
        <f t="shared" si="83"/>
        <v>1E-3</v>
      </c>
      <c r="AQ46" s="51">
        <f t="shared" si="83"/>
        <v>1E-3</v>
      </c>
      <c r="AR46" s="51">
        <f t="shared" si="83"/>
        <v>1E-3</v>
      </c>
      <c r="AS46" s="51">
        <f t="shared" si="83"/>
        <v>1E-3</v>
      </c>
      <c r="AT46" s="51">
        <f t="shared" si="83"/>
        <v>1E-3</v>
      </c>
      <c r="AU46" s="51">
        <f t="shared" si="83"/>
        <v>1E-3</v>
      </c>
      <c r="AV46" s="51">
        <f t="shared" si="83"/>
        <v>1E-3</v>
      </c>
      <c r="AW46" s="51">
        <f t="shared" si="83"/>
        <v>1E-3</v>
      </c>
      <c r="AX46" s="51">
        <f t="shared" si="83"/>
        <v>1E-3</v>
      </c>
      <c r="AY46" s="51">
        <f t="shared" si="83"/>
        <v>1E-3</v>
      </c>
      <c r="AZ46" s="51">
        <f t="shared" si="83"/>
        <v>1E-3</v>
      </c>
      <c r="BA46" s="51">
        <f t="shared" si="83"/>
        <v>1E-3</v>
      </c>
      <c r="BB46" s="51">
        <f t="shared" si="84"/>
        <v>1E-3</v>
      </c>
      <c r="BC46" s="51">
        <f t="shared" si="84"/>
        <v>1E-3</v>
      </c>
      <c r="BD46" s="51">
        <f t="shared" si="84"/>
        <v>1E-3</v>
      </c>
      <c r="BE46" s="51">
        <f t="shared" si="84"/>
        <v>1E-3</v>
      </c>
      <c r="BF46" s="51">
        <f t="shared" si="84"/>
        <v>1E-3</v>
      </c>
      <c r="BG46" s="51">
        <f t="shared" si="85"/>
        <v>1E-3</v>
      </c>
      <c r="BH46" s="51">
        <f t="shared" si="85"/>
        <v>1E-3</v>
      </c>
      <c r="BI46" s="51">
        <f t="shared" si="86"/>
        <v>1E-3</v>
      </c>
      <c r="BJ46" s="51">
        <f t="shared" si="86"/>
        <v>1E-3</v>
      </c>
      <c r="BK46" s="51">
        <f t="shared" si="87"/>
        <v>1E-3</v>
      </c>
      <c r="BL46" s="51">
        <f t="shared" si="88"/>
        <v>1E-3</v>
      </c>
      <c r="BM46" s="51">
        <f t="shared" si="88"/>
        <v>1E-3</v>
      </c>
      <c r="BN46" s="51">
        <f t="shared" si="88"/>
        <v>1E-3</v>
      </c>
      <c r="BO46" s="51">
        <f t="shared" si="88"/>
        <v>1E-3</v>
      </c>
      <c r="BP46" s="51">
        <f t="shared" si="89"/>
        <v>1E-3</v>
      </c>
      <c r="BQ46" s="51">
        <f t="shared" si="90"/>
        <v>1E-3</v>
      </c>
      <c r="BR46" s="51">
        <f t="shared" si="90"/>
        <v>1E-3</v>
      </c>
      <c r="BS46" s="51">
        <f t="shared" si="90"/>
        <v>1E-3</v>
      </c>
      <c r="BT46" s="51">
        <f t="shared" si="90"/>
        <v>1E-3</v>
      </c>
      <c r="BU46" s="51">
        <f t="shared" si="91"/>
        <v>1E-3</v>
      </c>
      <c r="BV46" s="51">
        <f t="shared" si="92"/>
        <v>1E-3</v>
      </c>
      <c r="BW46" s="51">
        <f t="shared" si="93"/>
        <v>1E-3</v>
      </c>
      <c r="BX46" s="51">
        <f t="shared" si="93"/>
        <v>1E-3</v>
      </c>
      <c r="BY46" s="51">
        <f t="shared" si="94"/>
        <v>1E-3</v>
      </c>
      <c r="BZ46" s="51">
        <f t="shared" si="94"/>
        <v>1E-3</v>
      </c>
      <c r="CA46" s="51">
        <f t="shared" si="94"/>
        <v>1E-3</v>
      </c>
      <c r="CB46" s="51">
        <f t="shared" si="94"/>
        <v>1E-3</v>
      </c>
      <c r="CC46" s="51">
        <f t="shared" si="95"/>
        <v>1E-3</v>
      </c>
      <c r="CD46" s="51">
        <f t="shared" si="95"/>
        <v>1E-3</v>
      </c>
      <c r="CE46" s="51">
        <f t="shared" si="96"/>
        <v>1E-3</v>
      </c>
      <c r="CF46" s="51">
        <f t="shared" si="97"/>
        <v>1E-3</v>
      </c>
      <c r="CG46" s="51">
        <f t="shared" si="98"/>
        <v>1E-3</v>
      </c>
      <c r="CH46" s="51">
        <f t="shared" si="99"/>
        <v>1E-3</v>
      </c>
      <c r="CI46" s="51">
        <f t="shared" si="99"/>
        <v>1E-3</v>
      </c>
      <c r="CJ46" s="51">
        <f t="shared" si="99"/>
        <v>1E-3</v>
      </c>
      <c r="CK46" s="51">
        <f t="shared" si="99"/>
        <v>1E-3</v>
      </c>
      <c r="CL46" s="51">
        <f t="shared" si="99"/>
        <v>1E-3</v>
      </c>
      <c r="CM46" s="51">
        <f t="shared" si="99"/>
        <v>1E-3</v>
      </c>
      <c r="CN46" s="51">
        <f t="shared" si="99"/>
        <v>1E-3</v>
      </c>
      <c r="CO46" s="51">
        <f t="shared" si="99"/>
        <v>1E-3</v>
      </c>
      <c r="CP46" s="51">
        <f t="shared" si="99"/>
        <v>1E-3</v>
      </c>
      <c r="CQ46" s="51">
        <f t="shared" si="99"/>
        <v>1E-3</v>
      </c>
      <c r="CR46" s="51">
        <f t="shared" si="100"/>
        <v>1E-3</v>
      </c>
      <c r="CS46" s="51">
        <f t="shared" si="100"/>
        <v>1E-3</v>
      </c>
      <c r="CT46" s="51">
        <f t="shared" si="101"/>
        <v>1E-3</v>
      </c>
      <c r="CU46" s="51">
        <f t="shared" si="101"/>
        <v>1E-3</v>
      </c>
      <c r="CV46" s="51">
        <f t="shared" si="102"/>
        <v>1E-3</v>
      </c>
      <c r="CW46" s="51">
        <f t="shared" si="102"/>
        <v>1E-3</v>
      </c>
      <c r="CX46" s="51">
        <f t="shared" si="103"/>
        <v>1E-3</v>
      </c>
      <c r="CY46" s="51">
        <f t="shared" si="103"/>
        <v>1E-3</v>
      </c>
      <c r="CZ46" s="51">
        <f t="shared" si="103"/>
        <v>1E-3</v>
      </c>
      <c r="DA46" s="51">
        <f t="shared" si="103"/>
        <v>1E-3</v>
      </c>
      <c r="DB46" s="51">
        <f t="shared" si="103"/>
        <v>1E-3</v>
      </c>
      <c r="DC46" s="51">
        <f t="shared" si="104"/>
        <v>1E-3</v>
      </c>
      <c r="DD46" s="51">
        <f t="shared" si="104"/>
        <v>1E-3</v>
      </c>
      <c r="DE46" s="51">
        <f t="shared" si="105"/>
        <v>1E-3</v>
      </c>
      <c r="DF46" s="51">
        <f t="shared" si="106"/>
        <v>1E-3</v>
      </c>
      <c r="DG46" s="51">
        <f t="shared" si="107"/>
        <v>1E-3</v>
      </c>
      <c r="DH46" s="51">
        <f t="shared" si="107"/>
        <v>1E-3</v>
      </c>
      <c r="DI46" s="51">
        <f t="shared" si="107"/>
        <v>1E-3</v>
      </c>
      <c r="DJ46" s="51">
        <f t="shared" si="107"/>
        <v>1E-3</v>
      </c>
      <c r="DK46" s="51">
        <f t="shared" si="107"/>
        <v>1E-3</v>
      </c>
      <c r="DL46" s="51">
        <f t="shared" si="107"/>
        <v>1E-3</v>
      </c>
      <c r="DM46" s="51">
        <f t="shared" si="107"/>
        <v>1E-3</v>
      </c>
      <c r="DN46" s="51">
        <f t="shared" si="107"/>
        <v>1E-3</v>
      </c>
      <c r="DO46" s="51">
        <f t="shared" si="108"/>
        <v>1E-3</v>
      </c>
      <c r="DP46" s="51">
        <f t="shared" si="109"/>
        <v>1E-3</v>
      </c>
      <c r="DQ46" s="51">
        <f t="shared" si="109"/>
        <v>1E-3</v>
      </c>
      <c r="DR46" s="51">
        <f t="shared" si="109"/>
        <v>1E-3</v>
      </c>
      <c r="DS46" s="51">
        <f t="shared" si="109"/>
        <v>1E-3</v>
      </c>
      <c r="DT46" s="51">
        <f t="shared" si="109"/>
        <v>1E-3</v>
      </c>
      <c r="DU46" s="51">
        <f t="shared" si="109"/>
        <v>1E-3</v>
      </c>
      <c r="DV46" s="51">
        <f t="shared" si="109"/>
        <v>1E-3</v>
      </c>
      <c r="DW46" s="51">
        <f t="shared" si="109"/>
        <v>1E-3</v>
      </c>
    </row>
    <row r="47" spans="1:127" ht="18" x14ac:dyDescent="0.2">
      <c r="A47" s="19"/>
      <c r="B47" s="23" t="s">
        <v>97</v>
      </c>
      <c r="C47" s="494" t="s">
        <v>98</v>
      </c>
      <c r="D47" s="495"/>
      <c r="E47" s="492"/>
      <c r="F47" s="1" t="s">
        <v>99</v>
      </c>
      <c r="G47" s="34">
        <f>IF(G42=0,0,LN(2)/G42)</f>
        <v>23.104906018664845</v>
      </c>
      <c r="J47" s="51">
        <f t="shared" si="76"/>
        <v>23.104906018664845</v>
      </c>
      <c r="K47" s="51">
        <f t="shared" si="77"/>
        <v>23.104906018664845</v>
      </c>
      <c r="L47" s="51">
        <f t="shared" si="77"/>
        <v>23.104906018664845</v>
      </c>
      <c r="M47" s="51">
        <f t="shared" si="77"/>
        <v>23.104906018664845</v>
      </c>
      <c r="N47" s="51">
        <f t="shared" si="77"/>
        <v>23.104906018664845</v>
      </c>
      <c r="O47" s="51">
        <f t="shared" si="78"/>
        <v>23.104906018664845</v>
      </c>
      <c r="P47" s="51">
        <f t="shared" si="78"/>
        <v>23.104906018664845</v>
      </c>
      <c r="Q47" s="51">
        <f t="shared" si="78"/>
        <v>23.104906018664845</v>
      </c>
      <c r="R47" s="51">
        <f t="shared" si="79"/>
        <v>23.104906018664845</v>
      </c>
      <c r="S47" s="51">
        <f t="shared" si="79"/>
        <v>23.104906018664845</v>
      </c>
      <c r="T47" s="51">
        <f t="shared" si="79"/>
        <v>23.104906018664845</v>
      </c>
      <c r="U47" s="53">
        <f t="shared" si="70"/>
        <v>23.104906018664845</v>
      </c>
      <c r="V47" s="51">
        <f t="shared" si="110"/>
        <v>23.104906018664845</v>
      </c>
      <c r="W47" s="51">
        <f t="shared" si="110"/>
        <v>23.104906018664845</v>
      </c>
      <c r="X47" s="51">
        <f t="shared" si="110"/>
        <v>23.104906018664845</v>
      </c>
      <c r="Y47" s="51">
        <f t="shared" si="110"/>
        <v>23.104906018664845</v>
      </c>
      <c r="Z47" s="51">
        <f t="shared" si="110"/>
        <v>23.104906018664845</v>
      </c>
      <c r="AA47" s="51">
        <f t="shared" si="110"/>
        <v>23.104906018664845</v>
      </c>
      <c r="AB47" s="51">
        <f t="shared" si="110"/>
        <v>23.104906018664845</v>
      </c>
      <c r="AC47" s="51">
        <f t="shared" si="110"/>
        <v>23.104906018664845</v>
      </c>
      <c r="AD47" s="51">
        <f t="shared" si="110"/>
        <v>23.104906018664845</v>
      </c>
      <c r="AE47" s="51">
        <f t="shared" si="110"/>
        <v>23.104906018664845</v>
      </c>
      <c r="AF47" s="51">
        <f t="shared" si="110"/>
        <v>23.104906018664845</v>
      </c>
      <c r="AG47" s="51">
        <f t="shared" si="110"/>
        <v>23.104906018664845</v>
      </c>
      <c r="AH47" s="51">
        <f t="shared" si="81"/>
        <v>23.104906018664845</v>
      </c>
      <c r="AI47" s="51">
        <f t="shared" si="81"/>
        <v>23.104906018664845</v>
      </c>
      <c r="AJ47" s="51">
        <f t="shared" si="81"/>
        <v>23.104906018664845</v>
      </c>
      <c r="AK47" s="51">
        <f t="shared" si="82"/>
        <v>23.104906018664845</v>
      </c>
      <c r="AL47" s="51">
        <f t="shared" si="82"/>
        <v>23.104906018664845</v>
      </c>
      <c r="AM47" s="51">
        <f t="shared" si="82"/>
        <v>23.104906018664845</v>
      </c>
      <c r="AN47" s="51">
        <f t="shared" si="83"/>
        <v>23.104906018664845</v>
      </c>
      <c r="AO47" s="51">
        <f t="shared" si="83"/>
        <v>23.104906018664845</v>
      </c>
      <c r="AP47" s="51">
        <f t="shared" si="83"/>
        <v>23.104906018664845</v>
      </c>
      <c r="AQ47" s="51">
        <f t="shared" si="83"/>
        <v>23.104906018664845</v>
      </c>
      <c r="AR47" s="51">
        <f t="shared" si="83"/>
        <v>23.104906018664845</v>
      </c>
      <c r="AS47" s="51">
        <f t="shared" si="83"/>
        <v>23.104906018664845</v>
      </c>
      <c r="AT47" s="51">
        <f t="shared" si="83"/>
        <v>23.104906018664845</v>
      </c>
      <c r="AU47" s="51">
        <f t="shared" si="83"/>
        <v>23.104906018664845</v>
      </c>
      <c r="AV47" s="51">
        <f t="shared" si="83"/>
        <v>23.104906018664845</v>
      </c>
      <c r="AW47" s="51">
        <f t="shared" si="83"/>
        <v>23.104906018664845</v>
      </c>
      <c r="AX47" s="51">
        <f t="shared" si="83"/>
        <v>23.104906018664845</v>
      </c>
      <c r="AY47" s="51">
        <f t="shared" si="83"/>
        <v>23.104906018664845</v>
      </c>
      <c r="AZ47" s="51">
        <f t="shared" si="83"/>
        <v>23.104906018664845</v>
      </c>
      <c r="BA47" s="51">
        <f t="shared" si="83"/>
        <v>23.104906018664845</v>
      </c>
      <c r="BB47" s="51">
        <f t="shared" si="84"/>
        <v>23.104906018664845</v>
      </c>
      <c r="BC47" s="51">
        <f t="shared" si="84"/>
        <v>23.104906018664845</v>
      </c>
      <c r="BD47" s="51">
        <f t="shared" si="84"/>
        <v>23.104906018664845</v>
      </c>
      <c r="BE47" s="51">
        <f t="shared" si="84"/>
        <v>23.104906018664845</v>
      </c>
      <c r="BF47" s="51">
        <f t="shared" si="84"/>
        <v>23.104906018664845</v>
      </c>
      <c r="BG47" s="51">
        <f t="shared" si="85"/>
        <v>23.104906018664845</v>
      </c>
      <c r="BH47" s="51">
        <f t="shared" si="85"/>
        <v>23.104906018664845</v>
      </c>
      <c r="BI47" s="51">
        <f t="shared" si="86"/>
        <v>23.104906018664845</v>
      </c>
      <c r="BJ47" s="51">
        <f t="shared" si="86"/>
        <v>23.104906018664845</v>
      </c>
      <c r="BK47" s="51">
        <f t="shared" si="87"/>
        <v>23.104906018664845</v>
      </c>
      <c r="BL47" s="51">
        <f t="shared" si="88"/>
        <v>23.104906018664845</v>
      </c>
      <c r="BM47" s="51">
        <f t="shared" si="88"/>
        <v>23.104906018664845</v>
      </c>
      <c r="BN47" s="51">
        <f t="shared" si="88"/>
        <v>23.104906018664845</v>
      </c>
      <c r="BO47" s="51">
        <f t="shared" si="88"/>
        <v>23.104906018664845</v>
      </c>
      <c r="BP47" s="51">
        <f t="shared" si="89"/>
        <v>23.104906018664845</v>
      </c>
      <c r="BQ47" s="51">
        <f t="shared" si="90"/>
        <v>23.104906018664845</v>
      </c>
      <c r="BR47" s="51">
        <f t="shared" si="90"/>
        <v>23.104906018664845</v>
      </c>
      <c r="BS47" s="51">
        <f t="shared" si="90"/>
        <v>23.104906018664845</v>
      </c>
      <c r="BT47" s="51">
        <f t="shared" si="90"/>
        <v>23.104906018664845</v>
      </c>
      <c r="BU47" s="51">
        <f t="shared" si="91"/>
        <v>23.104906018664845</v>
      </c>
      <c r="BV47" s="51">
        <f t="shared" si="92"/>
        <v>23.104906018664845</v>
      </c>
      <c r="BW47" s="51">
        <f t="shared" si="93"/>
        <v>23.104906018664845</v>
      </c>
      <c r="BX47" s="51">
        <f t="shared" si="93"/>
        <v>23.104906018664845</v>
      </c>
      <c r="BY47" s="51">
        <f t="shared" si="94"/>
        <v>23.104906018664845</v>
      </c>
      <c r="BZ47" s="51">
        <f t="shared" si="94"/>
        <v>23.104906018664845</v>
      </c>
      <c r="CA47" s="51">
        <f t="shared" si="94"/>
        <v>23.104906018664845</v>
      </c>
      <c r="CB47" s="51">
        <f t="shared" si="94"/>
        <v>23.104906018664845</v>
      </c>
      <c r="CC47" s="51">
        <f t="shared" si="95"/>
        <v>23.104906018664845</v>
      </c>
      <c r="CD47" s="51">
        <f t="shared" si="95"/>
        <v>23.104906018664845</v>
      </c>
      <c r="CE47" s="51">
        <f t="shared" si="96"/>
        <v>23.104906018664845</v>
      </c>
      <c r="CF47" s="51">
        <f t="shared" si="97"/>
        <v>23.104906018664845</v>
      </c>
      <c r="CG47" s="51">
        <f t="shared" si="98"/>
        <v>23.104906018664845</v>
      </c>
      <c r="CH47" s="51">
        <f t="shared" si="99"/>
        <v>23.104906018664845</v>
      </c>
      <c r="CI47" s="51">
        <f t="shared" si="99"/>
        <v>23.104906018664845</v>
      </c>
      <c r="CJ47" s="51">
        <f t="shared" si="99"/>
        <v>23.104906018664845</v>
      </c>
      <c r="CK47" s="51">
        <f t="shared" si="99"/>
        <v>23.104906018664845</v>
      </c>
      <c r="CL47" s="51">
        <f t="shared" si="99"/>
        <v>23.104906018664845</v>
      </c>
      <c r="CM47" s="51">
        <f t="shared" si="99"/>
        <v>23.104906018664845</v>
      </c>
      <c r="CN47" s="51">
        <f t="shared" si="99"/>
        <v>23.104906018664845</v>
      </c>
      <c r="CO47" s="51">
        <f t="shared" si="99"/>
        <v>23.104906018664845</v>
      </c>
      <c r="CP47" s="51">
        <f t="shared" si="99"/>
        <v>23.104906018664845</v>
      </c>
      <c r="CQ47" s="51">
        <f t="shared" si="99"/>
        <v>23.104906018664845</v>
      </c>
      <c r="CR47" s="51">
        <f t="shared" si="100"/>
        <v>23.104906018664845</v>
      </c>
      <c r="CS47" s="51">
        <f t="shared" si="100"/>
        <v>23.104906018664845</v>
      </c>
      <c r="CT47" s="51">
        <f t="shared" si="101"/>
        <v>23.104906018664845</v>
      </c>
      <c r="CU47" s="51">
        <f t="shared" si="101"/>
        <v>23.104906018664845</v>
      </c>
      <c r="CV47" s="51">
        <f t="shared" si="102"/>
        <v>23.104906018664845</v>
      </c>
      <c r="CW47" s="51">
        <f t="shared" si="102"/>
        <v>23.104906018664845</v>
      </c>
      <c r="CX47" s="51">
        <f t="shared" si="103"/>
        <v>23.104906018664845</v>
      </c>
      <c r="CY47" s="51">
        <f t="shared" si="103"/>
        <v>23.104906018664845</v>
      </c>
      <c r="CZ47" s="51">
        <f t="shared" si="103"/>
        <v>23.104906018664845</v>
      </c>
      <c r="DA47" s="51">
        <f t="shared" si="103"/>
        <v>23.104906018664845</v>
      </c>
      <c r="DB47" s="51">
        <f t="shared" si="103"/>
        <v>23.104906018664845</v>
      </c>
      <c r="DC47" s="51">
        <f t="shared" si="104"/>
        <v>23.104906018664845</v>
      </c>
      <c r="DD47" s="51">
        <f t="shared" si="104"/>
        <v>23.104906018664845</v>
      </c>
      <c r="DE47" s="51">
        <f t="shared" si="105"/>
        <v>23.104906018664845</v>
      </c>
      <c r="DF47" s="51">
        <f t="shared" si="106"/>
        <v>23.104906018664845</v>
      </c>
      <c r="DG47" s="51">
        <f t="shared" si="107"/>
        <v>23.104906018664845</v>
      </c>
      <c r="DH47" s="51">
        <f t="shared" si="107"/>
        <v>23.104906018664845</v>
      </c>
      <c r="DI47" s="51">
        <f t="shared" si="107"/>
        <v>23.104906018664845</v>
      </c>
      <c r="DJ47" s="51">
        <f t="shared" si="107"/>
        <v>23.104906018664845</v>
      </c>
      <c r="DK47" s="51">
        <f t="shared" si="107"/>
        <v>23.104906018664845</v>
      </c>
      <c r="DL47" s="51">
        <f t="shared" si="107"/>
        <v>23.104906018664845</v>
      </c>
      <c r="DM47" s="51">
        <f t="shared" si="107"/>
        <v>23.104906018664845</v>
      </c>
      <c r="DN47" s="51">
        <f t="shared" si="107"/>
        <v>23.104906018664845</v>
      </c>
      <c r="DO47" s="51">
        <f t="shared" si="108"/>
        <v>23.104906018664845</v>
      </c>
      <c r="DP47" s="51">
        <f t="shared" si="109"/>
        <v>23.104906018664845</v>
      </c>
      <c r="DQ47" s="51">
        <f t="shared" si="109"/>
        <v>23.104906018664845</v>
      </c>
      <c r="DR47" s="51">
        <f t="shared" si="109"/>
        <v>23.104906018664845</v>
      </c>
      <c r="DS47" s="51">
        <f t="shared" si="109"/>
        <v>23.104906018664845</v>
      </c>
      <c r="DT47" s="51">
        <f t="shared" si="109"/>
        <v>23.104906018664845</v>
      </c>
      <c r="DU47" s="51">
        <f t="shared" si="109"/>
        <v>23.104906018664845</v>
      </c>
      <c r="DV47" s="51">
        <f t="shared" si="109"/>
        <v>23.104906018664845</v>
      </c>
      <c r="DW47" s="51">
        <f t="shared" si="109"/>
        <v>23.104906018664845</v>
      </c>
    </row>
    <row r="48" spans="1:127" ht="18" x14ac:dyDescent="0.2">
      <c r="A48" s="19"/>
      <c r="B48" s="23" t="s">
        <v>100</v>
      </c>
      <c r="C48" s="494" t="s">
        <v>101</v>
      </c>
      <c r="D48" s="495"/>
      <c r="E48" s="492"/>
      <c r="F48" s="1" t="s">
        <v>102</v>
      </c>
      <c r="G48" s="35">
        <f>+G49*G40/G41</f>
        <v>15.768000000000002</v>
      </c>
      <c r="J48" s="51">
        <f t="shared" si="76"/>
        <v>15.768000000000002</v>
      </c>
      <c r="K48" s="51">
        <f t="shared" si="77"/>
        <v>15.768000000000002</v>
      </c>
      <c r="L48" s="51">
        <f t="shared" si="77"/>
        <v>15.768000000000002</v>
      </c>
      <c r="M48" s="51">
        <f t="shared" si="77"/>
        <v>15.768000000000002</v>
      </c>
      <c r="N48" s="51">
        <f t="shared" si="77"/>
        <v>15.768000000000002</v>
      </c>
      <c r="O48" s="51">
        <f t="shared" si="78"/>
        <v>15.768000000000002</v>
      </c>
      <c r="P48" s="51">
        <f t="shared" si="78"/>
        <v>15.768000000000002</v>
      </c>
      <c r="Q48" s="51">
        <f t="shared" si="78"/>
        <v>15.768000000000002</v>
      </c>
      <c r="R48" s="51">
        <f t="shared" si="79"/>
        <v>15.768000000000002</v>
      </c>
      <c r="S48" s="51">
        <f t="shared" si="79"/>
        <v>15.768000000000002</v>
      </c>
      <c r="T48" s="51">
        <f t="shared" si="79"/>
        <v>15.768000000000002</v>
      </c>
      <c r="U48" s="51">
        <f t="shared" si="70"/>
        <v>15.768000000000002</v>
      </c>
      <c r="V48" s="51">
        <f t="shared" si="110"/>
        <v>15.768000000000002</v>
      </c>
      <c r="W48" s="51">
        <f t="shared" si="110"/>
        <v>15.768000000000002</v>
      </c>
      <c r="X48" s="51">
        <f t="shared" si="110"/>
        <v>15.768000000000002</v>
      </c>
      <c r="Y48" s="51">
        <f t="shared" si="110"/>
        <v>15.768000000000002</v>
      </c>
      <c r="Z48" s="51">
        <f t="shared" si="110"/>
        <v>15.768000000000002</v>
      </c>
      <c r="AA48" s="51">
        <f t="shared" si="110"/>
        <v>15.768000000000002</v>
      </c>
      <c r="AB48" s="51">
        <f t="shared" si="110"/>
        <v>15.768000000000002</v>
      </c>
      <c r="AC48" s="51">
        <f t="shared" si="110"/>
        <v>15.768000000000002</v>
      </c>
      <c r="AD48" s="51">
        <f t="shared" si="110"/>
        <v>15.768000000000002</v>
      </c>
      <c r="AE48" s="51">
        <f t="shared" si="110"/>
        <v>15.768000000000002</v>
      </c>
      <c r="AF48" s="51">
        <f t="shared" si="110"/>
        <v>15.768000000000002</v>
      </c>
      <c r="AG48" s="51">
        <f t="shared" si="110"/>
        <v>15.768000000000002</v>
      </c>
      <c r="AH48" s="51">
        <f t="shared" si="81"/>
        <v>15.768000000000002</v>
      </c>
      <c r="AI48" s="51">
        <f t="shared" si="81"/>
        <v>15.768000000000002</v>
      </c>
      <c r="AJ48" s="51">
        <f t="shared" si="81"/>
        <v>15.768000000000002</v>
      </c>
      <c r="AK48" s="51">
        <f t="shared" si="82"/>
        <v>15.768000000000002</v>
      </c>
      <c r="AL48" s="51">
        <f t="shared" si="82"/>
        <v>15.768000000000002</v>
      </c>
      <c r="AM48" s="51">
        <f t="shared" si="82"/>
        <v>15.768000000000002</v>
      </c>
      <c r="AN48" s="51">
        <f t="shared" si="83"/>
        <v>15.768000000000002</v>
      </c>
      <c r="AO48" s="51">
        <f t="shared" si="83"/>
        <v>15.768000000000002</v>
      </c>
      <c r="AP48" s="51">
        <f t="shared" si="83"/>
        <v>15.768000000000002</v>
      </c>
      <c r="AQ48" s="51">
        <f t="shared" si="83"/>
        <v>15.768000000000002</v>
      </c>
      <c r="AR48" s="51">
        <f t="shared" si="83"/>
        <v>15.768000000000002</v>
      </c>
      <c r="AS48" s="51">
        <f t="shared" si="83"/>
        <v>15.768000000000002</v>
      </c>
      <c r="AT48" s="51">
        <f t="shared" si="83"/>
        <v>15.768000000000002</v>
      </c>
      <c r="AU48" s="51">
        <f t="shared" si="83"/>
        <v>15.768000000000002</v>
      </c>
      <c r="AV48" s="51">
        <f t="shared" si="83"/>
        <v>15.768000000000002</v>
      </c>
      <c r="AW48" s="51">
        <f t="shared" si="83"/>
        <v>15.768000000000002</v>
      </c>
      <c r="AX48" s="51">
        <f t="shared" si="83"/>
        <v>15.768000000000002</v>
      </c>
      <c r="AY48" s="51">
        <f t="shared" si="83"/>
        <v>15.768000000000002</v>
      </c>
      <c r="AZ48" s="51">
        <f t="shared" si="83"/>
        <v>15.768000000000002</v>
      </c>
      <c r="BA48" s="51">
        <f t="shared" si="83"/>
        <v>15.768000000000002</v>
      </c>
      <c r="BB48" s="51">
        <f t="shared" si="84"/>
        <v>15.768000000000002</v>
      </c>
      <c r="BC48" s="51">
        <f t="shared" si="84"/>
        <v>15.768000000000002</v>
      </c>
      <c r="BD48" s="51">
        <f t="shared" si="84"/>
        <v>15.768000000000002</v>
      </c>
      <c r="BE48" s="51">
        <f t="shared" si="84"/>
        <v>15.768000000000002</v>
      </c>
      <c r="BF48" s="51">
        <f t="shared" si="84"/>
        <v>15.768000000000002</v>
      </c>
      <c r="BG48" s="51">
        <f t="shared" si="85"/>
        <v>15.768000000000002</v>
      </c>
      <c r="BH48" s="51">
        <f t="shared" si="85"/>
        <v>15.768000000000002</v>
      </c>
      <c r="BI48" s="51">
        <f t="shared" si="86"/>
        <v>15.768000000000002</v>
      </c>
      <c r="BJ48" s="51">
        <f t="shared" si="86"/>
        <v>15.768000000000002</v>
      </c>
      <c r="BK48" s="51">
        <f t="shared" si="87"/>
        <v>15.768000000000002</v>
      </c>
      <c r="BL48" s="51">
        <f t="shared" si="88"/>
        <v>15.768000000000002</v>
      </c>
      <c r="BM48" s="51">
        <f t="shared" si="88"/>
        <v>15.768000000000002</v>
      </c>
      <c r="BN48" s="51">
        <f t="shared" si="88"/>
        <v>15.768000000000002</v>
      </c>
      <c r="BO48" s="51">
        <f t="shared" si="88"/>
        <v>15.768000000000002</v>
      </c>
      <c r="BP48" s="51">
        <f t="shared" si="89"/>
        <v>15.768000000000002</v>
      </c>
      <c r="BQ48" s="51">
        <f t="shared" si="90"/>
        <v>15.768000000000002</v>
      </c>
      <c r="BR48" s="51">
        <f t="shared" si="90"/>
        <v>15.768000000000002</v>
      </c>
      <c r="BS48" s="51">
        <f t="shared" si="90"/>
        <v>15.768000000000002</v>
      </c>
      <c r="BT48" s="51">
        <f t="shared" si="90"/>
        <v>15.768000000000002</v>
      </c>
      <c r="BU48" s="51">
        <f t="shared" si="91"/>
        <v>15.768000000000002</v>
      </c>
      <c r="BV48" s="51">
        <f t="shared" si="92"/>
        <v>15.768000000000002</v>
      </c>
      <c r="BW48" s="51">
        <f t="shared" si="93"/>
        <v>15.768000000000002</v>
      </c>
      <c r="BX48" s="51">
        <f t="shared" si="93"/>
        <v>15.768000000000002</v>
      </c>
      <c r="BY48" s="51">
        <f t="shared" si="94"/>
        <v>15.768000000000002</v>
      </c>
      <c r="BZ48" s="51">
        <f t="shared" si="94"/>
        <v>15.768000000000002</v>
      </c>
      <c r="CA48" s="51">
        <f t="shared" si="94"/>
        <v>15.768000000000002</v>
      </c>
      <c r="CB48" s="51">
        <f t="shared" si="94"/>
        <v>15.768000000000002</v>
      </c>
      <c r="CC48" s="51">
        <f t="shared" si="95"/>
        <v>15.768000000000002</v>
      </c>
      <c r="CD48" s="51">
        <f t="shared" si="95"/>
        <v>15.768000000000002</v>
      </c>
      <c r="CE48" s="51">
        <f t="shared" si="96"/>
        <v>15.768000000000002</v>
      </c>
      <c r="CF48" s="51">
        <f t="shared" si="97"/>
        <v>15.768000000000002</v>
      </c>
      <c r="CG48" s="51">
        <f t="shared" si="98"/>
        <v>15.768000000000002</v>
      </c>
      <c r="CH48" s="51">
        <f t="shared" si="99"/>
        <v>15.768000000000002</v>
      </c>
      <c r="CI48" s="51">
        <f t="shared" si="99"/>
        <v>15.768000000000002</v>
      </c>
      <c r="CJ48" s="51">
        <f t="shared" si="99"/>
        <v>15.768000000000002</v>
      </c>
      <c r="CK48" s="51">
        <f t="shared" si="99"/>
        <v>15.768000000000002</v>
      </c>
      <c r="CL48" s="51">
        <f t="shared" si="99"/>
        <v>15.768000000000002</v>
      </c>
      <c r="CM48" s="51">
        <f t="shared" si="99"/>
        <v>15.768000000000002</v>
      </c>
      <c r="CN48" s="51">
        <f t="shared" si="99"/>
        <v>15.768000000000002</v>
      </c>
      <c r="CO48" s="51">
        <f t="shared" si="99"/>
        <v>15.768000000000002</v>
      </c>
      <c r="CP48" s="51">
        <f t="shared" si="99"/>
        <v>15.768000000000002</v>
      </c>
      <c r="CQ48" s="51">
        <f t="shared" si="99"/>
        <v>15.768000000000002</v>
      </c>
      <c r="CR48" s="51">
        <f t="shared" si="100"/>
        <v>15.768000000000002</v>
      </c>
      <c r="CS48" s="51">
        <f t="shared" si="100"/>
        <v>15.768000000000002</v>
      </c>
      <c r="CT48" s="51">
        <f t="shared" si="101"/>
        <v>15.768000000000002</v>
      </c>
      <c r="CU48" s="51">
        <f t="shared" si="101"/>
        <v>15.768000000000002</v>
      </c>
      <c r="CV48" s="51">
        <f t="shared" si="102"/>
        <v>15.768000000000002</v>
      </c>
      <c r="CW48" s="51">
        <f t="shared" si="102"/>
        <v>15.768000000000002</v>
      </c>
      <c r="CX48" s="51">
        <f t="shared" si="103"/>
        <v>15.768000000000002</v>
      </c>
      <c r="CY48" s="51">
        <f t="shared" si="103"/>
        <v>15.768000000000002</v>
      </c>
      <c r="CZ48" s="51">
        <f t="shared" si="103"/>
        <v>15.768000000000002</v>
      </c>
      <c r="DA48" s="51">
        <f t="shared" si="103"/>
        <v>15.768000000000002</v>
      </c>
      <c r="DB48" s="51">
        <f t="shared" si="103"/>
        <v>15.768000000000002</v>
      </c>
      <c r="DC48" s="51">
        <f t="shared" si="104"/>
        <v>15.768000000000002</v>
      </c>
      <c r="DD48" s="51">
        <f t="shared" si="104"/>
        <v>15.768000000000002</v>
      </c>
      <c r="DE48" s="51">
        <f t="shared" si="105"/>
        <v>15.768000000000002</v>
      </c>
      <c r="DF48" s="51">
        <f t="shared" si="106"/>
        <v>15.768000000000002</v>
      </c>
      <c r="DG48" s="51">
        <f t="shared" si="107"/>
        <v>15.768000000000002</v>
      </c>
      <c r="DH48" s="51">
        <f t="shared" si="107"/>
        <v>15.768000000000002</v>
      </c>
      <c r="DI48" s="51">
        <f t="shared" si="107"/>
        <v>15.768000000000002</v>
      </c>
      <c r="DJ48" s="51">
        <f t="shared" si="107"/>
        <v>15.768000000000002</v>
      </c>
      <c r="DK48" s="51">
        <f t="shared" si="107"/>
        <v>15.768000000000002</v>
      </c>
      <c r="DL48" s="51">
        <f t="shared" si="107"/>
        <v>15.768000000000002</v>
      </c>
      <c r="DM48" s="51">
        <f t="shared" si="107"/>
        <v>15.768000000000002</v>
      </c>
      <c r="DN48" s="51">
        <f t="shared" si="107"/>
        <v>15.768000000000002</v>
      </c>
      <c r="DO48" s="51">
        <f t="shared" si="108"/>
        <v>15.768000000000002</v>
      </c>
      <c r="DP48" s="51">
        <f t="shared" si="109"/>
        <v>15.768000000000002</v>
      </c>
      <c r="DQ48" s="51">
        <f t="shared" si="109"/>
        <v>15.768000000000002</v>
      </c>
      <c r="DR48" s="51">
        <f t="shared" si="109"/>
        <v>15.768000000000002</v>
      </c>
      <c r="DS48" s="51">
        <f t="shared" si="109"/>
        <v>15.768000000000002</v>
      </c>
      <c r="DT48" s="51">
        <f t="shared" si="109"/>
        <v>15.768000000000002</v>
      </c>
      <c r="DU48" s="51">
        <f t="shared" si="109"/>
        <v>15.768000000000002</v>
      </c>
      <c r="DV48" s="51">
        <f t="shared" si="109"/>
        <v>15.768000000000002</v>
      </c>
      <c r="DW48" s="51">
        <f t="shared" si="109"/>
        <v>15.768000000000002</v>
      </c>
    </row>
    <row r="49" spans="1:127" ht="18" x14ac:dyDescent="0.2">
      <c r="A49" s="19"/>
      <c r="B49" s="23" t="s">
        <v>78</v>
      </c>
      <c r="C49" s="494" t="s">
        <v>79</v>
      </c>
      <c r="D49" s="495"/>
      <c r="E49" s="492"/>
      <c r="F49" s="1" t="s">
        <v>102</v>
      </c>
      <c r="G49" s="36">
        <f>+G39*86400*365</f>
        <v>946.08</v>
      </c>
      <c r="J49" s="51">
        <f t="shared" si="76"/>
        <v>946.08</v>
      </c>
      <c r="K49" s="51">
        <f t="shared" si="77"/>
        <v>946.08</v>
      </c>
      <c r="L49" s="51">
        <f t="shared" si="77"/>
        <v>946.08</v>
      </c>
      <c r="M49" s="51">
        <f t="shared" si="77"/>
        <v>946.08</v>
      </c>
      <c r="N49" s="51">
        <f t="shared" si="77"/>
        <v>946.08</v>
      </c>
      <c r="O49" s="51">
        <f t="shared" si="78"/>
        <v>946.08</v>
      </c>
      <c r="P49" s="51">
        <f t="shared" si="78"/>
        <v>946.08</v>
      </c>
      <c r="Q49" s="51">
        <f t="shared" si="78"/>
        <v>946.08</v>
      </c>
      <c r="R49" s="51">
        <f t="shared" si="79"/>
        <v>946.08</v>
      </c>
      <c r="S49" s="51">
        <f t="shared" si="79"/>
        <v>946.08</v>
      </c>
      <c r="T49" s="51">
        <f t="shared" si="79"/>
        <v>946.08</v>
      </c>
      <c r="U49" s="51">
        <f t="shared" si="70"/>
        <v>946.08</v>
      </c>
      <c r="V49" s="51">
        <f t="shared" si="110"/>
        <v>946.08</v>
      </c>
      <c r="W49" s="51">
        <f t="shared" si="110"/>
        <v>946.08</v>
      </c>
      <c r="X49" s="51">
        <f t="shared" si="110"/>
        <v>946.08</v>
      </c>
      <c r="Y49" s="51">
        <f t="shared" si="110"/>
        <v>946.08</v>
      </c>
      <c r="Z49" s="51">
        <f t="shared" si="110"/>
        <v>946.08</v>
      </c>
      <c r="AA49" s="51">
        <f t="shared" si="110"/>
        <v>946.08</v>
      </c>
      <c r="AB49" s="51">
        <f t="shared" si="110"/>
        <v>946.08</v>
      </c>
      <c r="AC49" s="51">
        <f t="shared" si="110"/>
        <v>946.08</v>
      </c>
      <c r="AD49" s="51">
        <f t="shared" si="110"/>
        <v>946.08</v>
      </c>
      <c r="AE49" s="51">
        <f t="shared" si="110"/>
        <v>946.08</v>
      </c>
      <c r="AF49" s="51">
        <f t="shared" si="110"/>
        <v>946.08</v>
      </c>
      <c r="AG49" s="51">
        <f t="shared" si="110"/>
        <v>946.08</v>
      </c>
      <c r="AH49" s="51">
        <f t="shared" si="81"/>
        <v>946.08</v>
      </c>
      <c r="AI49" s="51">
        <f t="shared" si="81"/>
        <v>946.08</v>
      </c>
      <c r="AJ49" s="51">
        <f t="shared" si="81"/>
        <v>946.08</v>
      </c>
      <c r="AK49" s="51">
        <f t="shared" si="82"/>
        <v>946.08</v>
      </c>
      <c r="AL49" s="51">
        <f t="shared" si="82"/>
        <v>946.08</v>
      </c>
      <c r="AM49" s="51">
        <f t="shared" si="82"/>
        <v>946.08</v>
      </c>
      <c r="AN49" s="51">
        <f t="shared" si="83"/>
        <v>946.08</v>
      </c>
      <c r="AO49" s="51">
        <f t="shared" si="83"/>
        <v>946.08</v>
      </c>
      <c r="AP49" s="51">
        <f t="shared" si="83"/>
        <v>946.08</v>
      </c>
      <c r="AQ49" s="51">
        <f t="shared" si="83"/>
        <v>946.08</v>
      </c>
      <c r="AR49" s="51">
        <f t="shared" si="83"/>
        <v>946.08</v>
      </c>
      <c r="AS49" s="51">
        <f t="shared" si="83"/>
        <v>946.08</v>
      </c>
      <c r="AT49" s="51">
        <f t="shared" si="83"/>
        <v>946.08</v>
      </c>
      <c r="AU49" s="51">
        <f t="shared" si="83"/>
        <v>946.08</v>
      </c>
      <c r="AV49" s="51">
        <f t="shared" si="83"/>
        <v>946.08</v>
      </c>
      <c r="AW49" s="51">
        <f t="shared" si="83"/>
        <v>946.08</v>
      </c>
      <c r="AX49" s="51">
        <f t="shared" si="83"/>
        <v>946.08</v>
      </c>
      <c r="AY49" s="51">
        <f t="shared" si="83"/>
        <v>946.08</v>
      </c>
      <c r="AZ49" s="51">
        <f t="shared" si="83"/>
        <v>946.08</v>
      </c>
      <c r="BA49" s="51">
        <f t="shared" si="83"/>
        <v>946.08</v>
      </c>
      <c r="BB49" s="51">
        <f t="shared" si="84"/>
        <v>946.08</v>
      </c>
      <c r="BC49" s="51">
        <f t="shared" si="84"/>
        <v>946.08</v>
      </c>
      <c r="BD49" s="51">
        <f t="shared" si="84"/>
        <v>946.08</v>
      </c>
      <c r="BE49" s="51">
        <f t="shared" si="84"/>
        <v>946.08</v>
      </c>
      <c r="BF49" s="51">
        <f t="shared" si="84"/>
        <v>946.08</v>
      </c>
      <c r="BG49" s="51">
        <f t="shared" si="85"/>
        <v>946.08</v>
      </c>
      <c r="BH49" s="51">
        <f t="shared" si="85"/>
        <v>946.08</v>
      </c>
      <c r="BI49" s="51">
        <f t="shared" si="86"/>
        <v>946.08</v>
      </c>
      <c r="BJ49" s="51">
        <f t="shared" si="86"/>
        <v>946.08</v>
      </c>
      <c r="BK49" s="51">
        <f t="shared" si="87"/>
        <v>946.08</v>
      </c>
      <c r="BL49" s="51">
        <f t="shared" si="88"/>
        <v>946.08</v>
      </c>
      <c r="BM49" s="51">
        <f t="shared" si="88"/>
        <v>946.08</v>
      </c>
      <c r="BN49" s="51">
        <f t="shared" si="88"/>
        <v>946.08</v>
      </c>
      <c r="BO49" s="51">
        <f t="shared" si="88"/>
        <v>946.08</v>
      </c>
      <c r="BP49" s="51">
        <f t="shared" si="89"/>
        <v>946.08</v>
      </c>
      <c r="BQ49" s="51">
        <f t="shared" si="90"/>
        <v>946.08</v>
      </c>
      <c r="BR49" s="51">
        <f t="shared" si="90"/>
        <v>946.08</v>
      </c>
      <c r="BS49" s="51">
        <f t="shared" si="90"/>
        <v>946.08</v>
      </c>
      <c r="BT49" s="51">
        <f t="shared" si="90"/>
        <v>946.08</v>
      </c>
      <c r="BU49" s="51">
        <f t="shared" si="91"/>
        <v>946.08</v>
      </c>
      <c r="BV49" s="51">
        <f t="shared" si="92"/>
        <v>946.08</v>
      </c>
      <c r="BW49" s="51">
        <f t="shared" si="93"/>
        <v>946.08</v>
      </c>
      <c r="BX49" s="51">
        <f t="shared" si="93"/>
        <v>946.08</v>
      </c>
      <c r="BY49" s="51">
        <f t="shared" si="94"/>
        <v>946.08</v>
      </c>
      <c r="BZ49" s="51">
        <f t="shared" si="94"/>
        <v>946.08</v>
      </c>
      <c r="CA49" s="51">
        <f t="shared" si="94"/>
        <v>946.08</v>
      </c>
      <c r="CB49" s="51">
        <f t="shared" si="94"/>
        <v>946.08</v>
      </c>
      <c r="CC49" s="51">
        <f t="shared" si="95"/>
        <v>946.08</v>
      </c>
      <c r="CD49" s="51">
        <f t="shared" si="95"/>
        <v>946.08</v>
      </c>
      <c r="CE49" s="51">
        <f t="shared" si="96"/>
        <v>946.08</v>
      </c>
      <c r="CF49" s="51">
        <f t="shared" si="97"/>
        <v>946.08</v>
      </c>
      <c r="CG49" s="51">
        <f t="shared" si="98"/>
        <v>946.08</v>
      </c>
      <c r="CH49" s="51">
        <f t="shared" si="99"/>
        <v>946.08</v>
      </c>
      <c r="CI49" s="51">
        <f t="shared" si="99"/>
        <v>946.08</v>
      </c>
      <c r="CJ49" s="51">
        <f t="shared" si="99"/>
        <v>946.08</v>
      </c>
      <c r="CK49" s="51">
        <f t="shared" si="99"/>
        <v>946.08</v>
      </c>
      <c r="CL49" s="51">
        <f t="shared" si="99"/>
        <v>946.08</v>
      </c>
      <c r="CM49" s="51">
        <f t="shared" si="99"/>
        <v>946.08</v>
      </c>
      <c r="CN49" s="51">
        <f t="shared" si="99"/>
        <v>946.08</v>
      </c>
      <c r="CO49" s="51">
        <f t="shared" si="99"/>
        <v>946.08</v>
      </c>
      <c r="CP49" s="51">
        <f t="shared" si="99"/>
        <v>946.08</v>
      </c>
      <c r="CQ49" s="51">
        <f t="shared" si="99"/>
        <v>946.08</v>
      </c>
      <c r="CR49" s="51">
        <f t="shared" si="100"/>
        <v>946.08</v>
      </c>
      <c r="CS49" s="51">
        <f t="shared" si="100"/>
        <v>946.08</v>
      </c>
      <c r="CT49" s="51">
        <f t="shared" si="101"/>
        <v>946.08</v>
      </c>
      <c r="CU49" s="51">
        <f t="shared" si="101"/>
        <v>946.08</v>
      </c>
      <c r="CV49" s="51">
        <f t="shared" si="102"/>
        <v>946.08</v>
      </c>
      <c r="CW49" s="51">
        <f t="shared" si="102"/>
        <v>946.08</v>
      </c>
      <c r="CX49" s="51">
        <f t="shared" si="103"/>
        <v>946.08</v>
      </c>
      <c r="CY49" s="51">
        <f t="shared" si="103"/>
        <v>946.08</v>
      </c>
      <c r="CZ49" s="51">
        <f t="shared" si="103"/>
        <v>946.08</v>
      </c>
      <c r="DA49" s="51">
        <f t="shared" si="103"/>
        <v>946.08</v>
      </c>
      <c r="DB49" s="51">
        <f t="shared" si="103"/>
        <v>946.08</v>
      </c>
      <c r="DC49" s="51">
        <f t="shared" si="104"/>
        <v>946.08</v>
      </c>
      <c r="DD49" s="51">
        <f t="shared" si="104"/>
        <v>946.08</v>
      </c>
      <c r="DE49" s="51">
        <f t="shared" si="105"/>
        <v>946.08</v>
      </c>
      <c r="DF49" s="51">
        <f t="shared" si="106"/>
        <v>946.08</v>
      </c>
      <c r="DG49" s="51">
        <f t="shared" si="107"/>
        <v>946.08</v>
      </c>
      <c r="DH49" s="51">
        <f t="shared" si="107"/>
        <v>946.08</v>
      </c>
      <c r="DI49" s="51">
        <f t="shared" si="107"/>
        <v>946.08</v>
      </c>
      <c r="DJ49" s="51">
        <f t="shared" si="107"/>
        <v>946.08</v>
      </c>
      <c r="DK49" s="51">
        <f t="shared" si="107"/>
        <v>946.08</v>
      </c>
      <c r="DL49" s="51">
        <f t="shared" si="107"/>
        <v>946.08</v>
      </c>
      <c r="DM49" s="51">
        <f t="shared" si="107"/>
        <v>946.08</v>
      </c>
      <c r="DN49" s="51">
        <f t="shared" si="107"/>
        <v>946.08</v>
      </c>
      <c r="DO49" s="51">
        <f t="shared" si="108"/>
        <v>946.08</v>
      </c>
      <c r="DP49" s="51">
        <f t="shared" si="109"/>
        <v>946.08</v>
      </c>
      <c r="DQ49" s="51">
        <f t="shared" si="109"/>
        <v>946.08</v>
      </c>
      <c r="DR49" s="51">
        <f t="shared" si="109"/>
        <v>946.08</v>
      </c>
      <c r="DS49" s="51">
        <f t="shared" si="109"/>
        <v>946.08</v>
      </c>
      <c r="DT49" s="51">
        <f t="shared" si="109"/>
        <v>946.08</v>
      </c>
      <c r="DU49" s="51">
        <f t="shared" si="109"/>
        <v>946.08</v>
      </c>
      <c r="DV49" s="51">
        <f t="shared" si="109"/>
        <v>946.08</v>
      </c>
      <c r="DW49" s="51">
        <f t="shared" si="109"/>
        <v>946.08</v>
      </c>
    </row>
    <row r="50" spans="1:127" ht="18" x14ac:dyDescent="0.2">
      <c r="A50" s="19"/>
      <c r="B50" s="23" t="s">
        <v>103</v>
      </c>
      <c r="C50" s="494" t="s">
        <v>104</v>
      </c>
      <c r="D50" s="495"/>
      <c r="E50" s="492"/>
      <c r="F50" s="1"/>
      <c r="G50" s="93">
        <f>1+G44*G51/G41</f>
        <v>1.2484</v>
      </c>
      <c r="J50" s="51">
        <f t="shared" si="76"/>
        <v>1.2484</v>
      </c>
      <c r="K50" s="51">
        <f t="shared" si="77"/>
        <v>1.2484</v>
      </c>
      <c r="L50" s="51">
        <f t="shared" si="77"/>
        <v>1.2484</v>
      </c>
      <c r="M50" s="51">
        <f t="shared" si="77"/>
        <v>1.2484</v>
      </c>
      <c r="N50" s="51">
        <f t="shared" si="77"/>
        <v>1.2484</v>
      </c>
      <c r="O50" s="51">
        <f t="shared" si="78"/>
        <v>1.2484</v>
      </c>
      <c r="P50" s="51">
        <f t="shared" si="78"/>
        <v>1.2484</v>
      </c>
      <c r="Q50" s="51">
        <f t="shared" si="78"/>
        <v>1.2484</v>
      </c>
      <c r="R50" s="51">
        <f t="shared" si="79"/>
        <v>1.2484</v>
      </c>
      <c r="S50" s="51">
        <f t="shared" si="79"/>
        <v>1.2484</v>
      </c>
      <c r="T50" s="51">
        <f t="shared" si="79"/>
        <v>1.2484</v>
      </c>
      <c r="U50" s="51">
        <f t="shared" si="70"/>
        <v>1.2484</v>
      </c>
      <c r="V50" s="51">
        <f t="shared" si="110"/>
        <v>1.2484</v>
      </c>
      <c r="W50" s="51">
        <f t="shared" si="110"/>
        <v>1.2484</v>
      </c>
      <c r="X50" s="51">
        <f t="shared" si="110"/>
        <v>1.2484</v>
      </c>
      <c r="Y50" s="51">
        <f t="shared" si="110"/>
        <v>1.2484</v>
      </c>
      <c r="Z50" s="51">
        <f t="shared" si="110"/>
        <v>1.2484</v>
      </c>
      <c r="AA50" s="51">
        <f t="shared" si="110"/>
        <v>1.2484</v>
      </c>
      <c r="AB50" s="51">
        <f t="shared" si="110"/>
        <v>1.2484</v>
      </c>
      <c r="AC50" s="51">
        <f t="shared" si="110"/>
        <v>1.2484</v>
      </c>
      <c r="AD50" s="51">
        <f t="shared" si="110"/>
        <v>1.2484</v>
      </c>
      <c r="AE50" s="51">
        <f t="shared" si="110"/>
        <v>1.2484</v>
      </c>
      <c r="AF50" s="51">
        <f t="shared" si="110"/>
        <v>1.2484</v>
      </c>
      <c r="AG50" s="51">
        <f t="shared" si="110"/>
        <v>1.2484</v>
      </c>
      <c r="AH50" s="51">
        <f t="shared" si="81"/>
        <v>1.2484</v>
      </c>
      <c r="AI50" s="51">
        <f t="shared" si="81"/>
        <v>1.2484</v>
      </c>
      <c r="AJ50" s="51">
        <f t="shared" si="81"/>
        <v>1.2484</v>
      </c>
      <c r="AK50" s="51">
        <f t="shared" si="82"/>
        <v>1.2484</v>
      </c>
      <c r="AL50" s="51">
        <f t="shared" si="82"/>
        <v>1.2484</v>
      </c>
      <c r="AM50" s="51">
        <f t="shared" si="82"/>
        <v>1.2484</v>
      </c>
      <c r="AN50" s="51">
        <f t="shared" si="83"/>
        <v>1.2484</v>
      </c>
      <c r="AO50" s="51">
        <f t="shared" si="83"/>
        <v>1.2484</v>
      </c>
      <c r="AP50" s="51">
        <f t="shared" si="83"/>
        <v>1.2484</v>
      </c>
      <c r="AQ50" s="51">
        <f t="shared" si="83"/>
        <v>1.2484</v>
      </c>
      <c r="AR50" s="51">
        <f t="shared" si="83"/>
        <v>1.2484</v>
      </c>
      <c r="AS50" s="51">
        <f t="shared" si="83"/>
        <v>1.2484</v>
      </c>
      <c r="AT50" s="51">
        <f t="shared" si="83"/>
        <v>1.2484</v>
      </c>
      <c r="AU50" s="51">
        <f t="shared" si="83"/>
        <v>1.2484</v>
      </c>
      <c r="AV50" s="51">
        <f t="shared" si="83"/>
        <v>1.2484</v>
      </c>
      <c r="AW50" s="51">
        <f t="shared" si="83"/>
        <v>1.2484</v>
      </c>
      <c r="AX50" s="51">
        <f t="shared" si="83"/>
        <v>1.2484</v>
      </c>
      <c r="AY50" s="51">
        <f t="shared" si="83"/>
        <v>1.2484</v>
      </c>
      <c r="AZ50" s="51">
        <f t="shared" si="83"/>
        <v>1.2484</v>
      </c>
      <c r="BA50" s="51">
        <f t="shared" si="83"/>
        <v>1.2484</v>
      </c>
      <c r="BB50" s="51">
        <f t="shared" si="84"/>
        <v>1.2484</v>
      </c>
      <c r="BC50" s="51">
        <f t="shared" si="84"/>
        <v>1.2484</v>
      </c>
      <c r="BD50" s="51">
        <f t="shared" si="84"/>
        <v>1.2484</v>
      </c>
      <c r="BE50" s="51">
        <f t="shared" si="84"/>
        <v>1.2484</v>
      </c>
      <c r="BF50" s="51">
        <f t="shared" si="84"/>
        <v>1.2484</v>
      </c>
      <c r="BG50" s="51">
        <f t="shared" si="85"/>
        <v>1.2484</v>
      </c>
      <c r="BH50" s="51">
        <f t="shared" si="85"/>
        <v>1.2484</v>
      </c>
      <c r="BI50" s="51">
        <f t="shared" si="86"/>
        <v>1.2484</v>
      </c>
      <c r="BJ50" s="51">
        <f t="shared" si="86"/>
        <v>1.2484</v>
      </c>
      <c r="BK50" s="51">
        <f t="shared" si="87"/>
        <v>1.2484</v>
      </c>
      <c r="BL50" s="51">
        <f t="shared" si="88"/>
        <v>1.2484</v>
      </c>
      <c r="BM50" s="51">
        <f t="shared" si="88"/>
        <v>1.2484</v>
      </c>
      <c r="BN50" s="51">
        <f t="shared" si="88"/>
        <v>1.2484</v>
      </c>
      <c r="BO50" s="51">
        <f t="shared" si="88"/>
        <v>1.2484</v>
      </c>
      <c r="BP50" s="51">
        <f t="shared" si="89"/>
        <v>1.2484</v>
      </c>
      <c r="BQ50" s="51">
        <f t="shared" si="90"/>
        <v>1.2484</v>
      </c>
      <c r="BR50" s="51">
        <f t="shared" si="90"/>
        <v>1.2484</v>
      </c>
      <c r="BS50" s="51">
        <f t="shared" si="90"/>
        <v>1.2484</v>
      </c>
      <c r="BT50" s="51">
        <f t="shared" si="90"/>
        <v>1.2484</v>
      </c>
      <c r="BU50" s="51">
        <f t="shared" si="91"/>
        <v>1.2484</v>
      </c>
      <c r="BV50" s="51">
        <f t="shared" si="92"/>
        <v>1.2484</v>
      </c>
      <c r="BW50" s="51">
        <f t="shared" si="93"/>
        <v>1.2484</v>
      </c>
      <c r="BX50" s="51">
        <f t="shared" si="93"/>
        <v>1.2484</v>
      </c>
      <c r="BY50" s="51">
        <f t="shared" si="94"/>
        <v>1.2484</v>
      </c>
      <c r="BZ50" s="51">
        <f t="shared" si="94"/>
        <v>1.2484</v>
      </c>
      <c r="CA50" s="51">
        <f t="shared" si="94"/>
        <v>1.2484</v>
      </c>
      <c r="CB50" s="51">
        <f t="shared" si="94"/>
        <v>1.2484</v>
      </c>
      <c r="CC50" s="51">
        <f t="shared" si="95"/>
        <v>1.2484</v>
      </c>
      <c r="CD50" s="51">
        <f t="shared" si="95"/>
        <v>1.2484</v>
      </c>
      <c r="CE50" s="51">
        <f t="shared" si="96"/>
        <v>1.2484</v>
      </c>
      <c r="CF50" s="51">
        <f t="shared" si="97"/>
        <v>1.2484</v>
      </c>
      <c r="CG50" s="51">
        <f t="shared" si="98"/>
        <v>1.2484</v>
      </c>
      <c r="CH50" s="51">
        <f t="shared" si="99"/>
        <v>1.2484</v>
      </c>
      <c r="CI50" s="51">
        <f t="shared" si="99"/>
        <v>1.2484</v>
      </c>
      <c r="CJ50" s="51">
        <f t="shared" si="99"/>
        <v>1.2484</v>
      </c>
      <c r="CK50" s="51">
        <f t="shared" si="99"/>
        <v>1.2484</v>
      </c>
      <c r="CL50" s="51">
        <f t="shared" si="99"/>
        <v>1.2484</v>
      </c>
      <c r="CM50" s="51">
        <f t="shared" si="99"/>
        <v>1.2484</v>
      </c>
      <c r="CN50" s="51">
        <f t="shared" si="99"/>
        <v>1.2484</v>
      </c>
      <c r="CO50" s="51">
        <f t="shared" si="99"/>
        <v>1.2484</v>
      </c>
      <c r="CP50" s="51">
        <f t="shared" si="99"/>
        <v>1.2484</v>
      </c>
      <c r="CQ50" s="51">
        <f t="shared" si="99"/>
        <v>1.2484</v>
      </c>
      <c r="CR50" s="51">
        <f t="shared" si="100"/>
        <v>1.2484</v>
      </c>
      <c r="CS50" s="51">
        <f t="shared" si="100"/>
        <v>1.2484</v>
      </c>
      <c r="CT50" s="51">
        <f t="shared" si="101"/>
        <v>1.2484</v>
      </c>
      <c r="CU50" s="51">
        <f t="shared" si="101"/>
        <v>1.2484</v>
      </c>
      <c r="CV50" s="51">
        <f t="shared" si="102"/>
        <v>1.2484</v>
      </c>
      <c r="CW50" s="51">
        <f t="shared" si="102"/>
        <v>1.2484</v>
      </c>
      <c r="CX50" s="51">
        <f t="shared" si="103"/>
        <v>1.2484</v>
      </c>
      <c r="CY50" s="51">
        <f t="shared" si="103"/>
        <v>1.2484</v>
      </c>
      <c r="CZ50" s="51">
        <f t="shared" si="103"/>
        <v>1.2484</v>
      </c>
      <c r="DA50" s="51">
        <f t="shared" si="103"/>
        <v>1.2484</v>
      </c>
      <c r="DB50" s="51">
        <f t="shared" si="103"/>
        <v>1.2484</v>
      </c>
      <c r="DC50" s="51">
        <f t="shared" si="104"/>
        <v>1.2484</v>
      </c>
      <c r="DD50" s="51">
        <f t="shared" si="104"/>
        <v>1.2484</v>
      </c>
      <c r="DE50" s="51">
        <f t="shared" si="105"/>
        <v>1.2484</v>
      </c>
      <c r="DF50" s="51">
        <f t="shared" si="106"/>
        <v>1.2484</v>
      </c>
      <c r="DG50" s="51">
        <f t="shared" si="107"/>
        <v>1.2484</v>
      </c>
      <c r="DH50" s="51">
        <f t="shared" si="107"/>
        <v>1.2484</v>
      </c>
      <c r="DI50" s="51">
        <f t="shared" si="107"/>
        <v>1.2484</v>
      </c>
      <c r="DJ50" s="51">
        <f t="shared" si="107"/>
        <v>1.2484</v>
      </c>
      <c r="DK50" s="51">
        <f t="shared" si="107"/>
        <v>1.2484</v>
      </c>
      <c r="DL50" s="51">
        <f t="shared" si="107"/>
        <v>1.2484</v>
      </c>
      <c r="DM50" s="51">
        <f t="shared" si="107"/>
        <v>1.2484</v>
      </c>
      <c r="DN50" s="51">
        <f t="shared" si="107"/>
        <v>1.2484</v>
      </c>
      <c r="DO50" s="51">
        <f t="shared" si="108"/>
        <v>1.2484</v>
      </c>
      <c r="DP50" s="51">
        <f t="shared" si="109"/>
        <v>1.2484</v>
      </c>
      <c r="DQ50" s="51">
        <f t="shared" si="109"/>
        <v>1.2484</v>
      </c>
      <c r="DR50" s="51">
        <f t="shared" si="109"/>
        <v>1.2484</v>
      </c>
      <c r="DS50" s="51">
        <f t="shared" si="109"/>
        <v>1.2484</v>
      </c>
      <c r="DT50" s="51">
        <f t="shared" si="109"/>
        <v>1.2484</v>
      </c>
      <c r="DU50" s="51">
        <f t="shared" si="109"/>
        <v>1.2484</v>
      </c>
      <c r="DV50" s="51">
        <f t="shared" si="109"/>
        <v>1.2484</v>
      </c>
      <c r="DW50" s="51">
        <f t="shared" si="109"/>
        <v>1.2484</v>
      </c>
    </row>
    <row r="51" spans="1:127" ht="18" x14ac:dyDescent="0.4">
      <c r="A51" s="16">
        <f>入力シート_1・3・ジクロロプロペン!Q23</f>
        <v>1.62</v>
      </c>
      <c r="B51" s="20" t="s">
        <v>105</v>
      </c>
      <c r="C51" s="494" t="s">
        <v>106</v>
      </c>
      <c r="D51" s="495"/>
      <c r="E51" s="492"/>
      <c r="F51" s="291" t="s">
        <v>107</v>
      </c>
      <c r="G51" s="25">
        <f>IF(A51="",1.67,A51)</f>
        <v>1.62</v>
      </c>
      <c r="J51" s="51">
        <f t="shared" si="76"/>
        <v>1.62</v>
      </c>
      <c r="K51" s="51">
        <f t="shared" si="77"/>
        <v>1.62</v>
      </c>
      <c r="L51" s="51">
        <f t="shared" si="77"/>
        <v>1.62</v>
      </c>
      <c r="M51" s="51">
        <f t="shared" si="77"/>
        <v>1.62</v>
      </c>
      <c r="N51" s="51">
        <f t="shared" si="77"/>
        <v>1.62</v>
      </c>
      <c r="O51" s="51">
        <f t="shared" si="78"/>
        <v>1.62</v>
      </c>
      <c r="P51" s="51">
        <f t="shared" si="78"/>
        <v>1.62</v>
      </c>
      <c r="Q51" s="51">
        <f t="shared" si="78"/>
        <v>1.62</v>
      </c>
      <c r="R51" s="51">
        <f t="shared" si="79"/>
        <v>1.62</v>
      </c>
      <c r="S51" s="51">
        <f t="shared" si="79"/>
        <v>1.62</v>
      </c>
      <c r="T51" s="51">
        <f t="shared" si="79"/>
        <v>1.62</v>
      </c>
      <c r="U51" s="52">
        <f t="shared" si="70"/>
        <v>1.62</v>
      </c>
      <c r="V51" s="51">
        <f t="shared" si="110"/>
        <v>1.62</v>
      </c>
      <c r="W51" s="51">
        <f t="shared" si="110"/>
        <v>1.62</v>
      </c>
      <c r="X51" s="51">
        <f t="shared" si="110"/>
        <v>1.62</v>
      </c>
      <c r="Y51" s="51">
        <f t="shared" si="110"/>
        <v>1.62</v>
      </c>
      <c r="Z51" s="51">
        <f t="shared" si="110"/>
        <v>1.62</v>
      </c>
      <c r="AA51" s="51">
        <f t="shared" si="110"/>
        <v>1.62</v>
      </c>
      <c r="AB51" s="51">
        <f t="shared" si="110"/>
        <v>1.62</v>
      </c>
      <c r="AC51" s="51">
        <f t="shared" si="110"/>
        <v>1.62</v>
      </c>
      <c r="AD51" s="51">
        <f t="shared" si="110"/>
        <v>1.62</v>
      </c>
      <c r="AE51" s="51">
        <f t="shared" si="110"/>
        <v>1.62</v>
      </c>
      <c r="AF51" s="51">
        <f t="shared" si="110"/>
        <v>1.62</v>
      </c>
      <c r="AG51" s="51">
        <f t="shared" si="110"/>
        <v>1.62</v>
      </c>
      <c r="AH51" s="51">
        <f t="shared" si="81"/>
        <v>1.62</v>
      </c>
      <c r="AI51" s="51">
        <f t="shared" si="81"/>
        <v>1.62</v>
      </c>
      <c r="AJ51" s="51">
        <f t="shared" si="81"/>
        <v>1.62</v>
      </c>
      <c r="AK51" s="51">
        <f t="shared" si="82"/>
        <v>1.62</v>
      </c>
      <c r="AL51" s="51">
        <f t="shared" si="82"/>
        <v>1.62</v>
      </c>
      <c r="AM51" s="51">
        <f t="shared" si="82"/>
        <v>1.62</v>
      </c>
      <c r="AN51" s="51">
        <f t="shared" si="83"/>
        <v>1.62</v>
      </c>
      <c r="AO51" s="51">
        <f t="shared" si="83"/>
        <v>1.62</v>
      </c>
      <c r="AP51" s="51">
        <f t="shared" si="83"/>
        <v>1.62</v>
      </c>
      <c r="AQ51" s="51">
        <f t="shared" si="83"/>
        <v>1.62</v>
      </c>
      <c r="AR51" s="51">
        <f t="shared" si="83"/>
        <v>1.62</v>
      </c>
      <c r="AS51" s="51">
        <f t="shared" si="83"/>
        <v>1.62</v>
      </c>
      <c r="AT51" s="51">
        <f t="shared" si="83"/>
        <v>1.62</v>
      </c>
      <c r="AU51" s="51">
        <f t="shared" si="83"/>
        <v>1.62</v>
      </c>
      <c r="AV51" s="51">
        <f t="shared" si="83"/>
        <v>1.62</v>
      </c>
      <c r="AW51" s="51">
        <f t="shared" si="83"/>
        <v>1.62</v>
      </c>
      <c r="AX51" s="51">
        <f t="shared" si="83"/>
        <v>1.62</v>
      </c>
      <c r="AY51" s="51">
        <f t="shared" si="83"/>
        <v>1.62</v>
      </c>
      <c r="AZ51" s="51">
        <f t="shared" si="83"/>
        <v>1.62</v>
      </c>
      <c r="BA51" s="51">
        <f t="shared" si="83"/>
        <v>1.62</v>
      </c>
      <c r="BB51" s="51">
        <f t="shared" si="84"/>
        <v>1.62</v>
      </c>
      <c r="BC51" s="51">
        <f t="shared" si="84"/>
        <v>1.62</v>
      </c>
      <c r="BD51" s="51">
        <f t="shared" si="84"/>
        <v>1.62</v>
      </c>
      <c r="BE51" s="51">
        <f t="shared" si="84"/>
        <v>1.62</v>
      </c>
      <c r="BF51" s="51">
        <f t="shared" si="84"/>
        <v>1.62</v>
      </c>
      <c r="BG51" s="51">
        <f t="shared" si="85"/>
        <v>1.62</v>
      </c>
      <c r="BH51" s="51">
        <f t="shared" si="85"/>
        <v>1.62</v>
      </c>
      <c r="BI51" s="51">
        <f t="shared" si="86"/>
        <v>1.62</v>
      </c>
      <c r="BJ51" s="51">
        <f t="shared" si="86"/>
        <v>1.62</v>
      </c>
      <c r="BK51" s="51">
        <f t="shared" si="87"/>
        <v>1.62</v>
      </c>
      <c r="BL51" s="51">
        <f t="shared" si="88"/>
        <v>1.62</v>
      </c>
      <c r="BM51" s="51">
        <f t="shared" si="88"/>
        <v>1.62</v>
      </c>
      <c r="BN51" s="51">
        <f t="shared" si="88"/>
        <v>1.62</v>
      </c>
      <c r="BO51" s="51">
        <f t="shared" si="88"/>
        <v>1.62</v>
      </c>
      <c r="BP51" s="51">
        <f t="shared" si="89"/>
        <v>1.62</v>
      </c>
      <c r="BQ51" s="51">
        <f t="shared" si="90"/>
        <v>1.62</v>
      </c>
      <c r="BR51" s="51">
        <f t="shared" si="90"/>
        <v>1.62</v>
      </c>
      <c r="BS51" s="51">
        <f t="shared" si="90"/>
        <v>1.62</v>
      </c>
      <c r="BT51" s="51">
        <f t="shared" si="90"/>
        <v>1.62</v>
      </c>
      <c r="BU51" s="51">
        <f t="shared" si="91"/>
        <v>1.62</v>
      </c>
      <c r="BV51" s="51">
        <f t="shared" si="92"/>
        <v>1.62</v>
      </c>
      <c r="BW51" s="51">
        <f t="shared" si="93"/>
        <v>1.62</v>
      </c>
      <c r="BX51" s="51">
        <f t="shared" si="93"/>
        <v>1.62</v>
      </c>
      <c r="BY51" s="51">
        <f t="shared" si="94"/>
        <v>1.62</v>
      </c>
      <c r="BZ51" s="51">
        <f t="shared" si="94"/>
        <v>1.62</v>
      </c>
      <c r="CA51" s="51">
        <f t="shared" si="94"/>
        <v>1.62</v>
      </c>
      <c r="CB51" s="51">
        <f t="shared" si="94"/>
        <v>1.62</v>
      </c>
      <c r="CC51" s="51">
        <f t="shared" si="95"/>
        <v>1.62</v>
      </c>
      <c r="CD51" s="51">
        <f t="shared" si="95"/>
        <v>1.62</v>
      </c>
      <c r="CE51" s="51">
        <f t="shared" si="96"/>
        <v>1.62</v>
      </c>
      <c r="CF51" s="51">
        <f t="shared" si="97"/>
        <v>1.62</v>
      </c>
      <c r="CG51" s="51">
        <f t="shared" si="98"/>
        <v>1.62</v>
      </c>
      <c r="CH51" s="51">
        <f t="shared" si="99"/>
        <v>1.62</v>
      </c>
      <c r="CI51" s="51">
        <f t="shared" si="99"/>
        <v>1.62</v>
      </c>
      <c r="CJ51" s="51">
        <f t="shared" si="99"/>
        <v>1.62</v>
      </c>
      <c r="CK51" s="51">
        <f t="shared" si="99"/>
        <v>1.62</v>
      </c>
      <c r="CL51" s="51">
        <f t="shared" si="99"/>
        <v>1.62</v>
      </c>
      <c r="CM51" s="51">
        <f t="shared" si="99"/>
        <v>1.62</v>
      </c>
      <c r="CN51" s="51">
        <f t="shared" si="99"/>
        <v>1.62</v>
      </c>
      <c r="CO51" s="51">
        <f t="shared" si="99"/>
        <v>1.62</v>
      </c>
      <c r="CP51" s="51">
        <f t="shared" si="99"/>
        <v>1.62</v>
      </c>
      <c r="CQ51" s="51">
        <f t="shared" si="99"/>
        <v>1.62</v>
      </c>
      <c r="CR51" s="51">
        <f t="shared" si="100"/>
        <v>1.62</v>
      </c>
      <c r="CS51" s="51">
        <f t="shared" si="100"/>
        <v>1.62</v>
      </c>
      <c r="CT51" s="51">
        <f t="shared" si="101"/>
        <v>1.62</v>
      </c>
      <c r="CU51" s="51">
        <f t="shared" si="101"/>
        <v>1.62</v>
      </c>
      <c r="CV51" s="51">
        <f t="shared" si="102"/>
        <v>1.62</v>
      </c>
      <c r="CW51" s="51">
        <f t="shared" si="102"/>
        <v>1.62</v>
      </c>
      <c r="CX51" s="51">
        <f t="shared" si="103"/>
        <v>1.62</v>
      </c>
      <c r="CY51" s="51">
        <f t="shared" si="103"/>
        <v>1.62</v>
      </c>
      <c r="CZ51" s="51">
        <f t="shared" si="103"/>
        <v>1.62</v>
      </c>
      <c r="DA51" s="51">
        <f t="shared" si="103"/>
        <v>1.62</v>
      </c>
      <c r="DB51" s="51">
        <f t="shared" si="103"/>
        <v>1.62</v>
      </c>
      <c r="DC51" s="51">
        <f t="shared" si="104"/>
        <v>1.62</v>
      </c>
      <c r="DD51" s="51">
        <f t="shared" si="104"/>
        <v>1.62</v>
      </c>
      <c r="DE51" s="51">
        <f t="shared" si="105"/>
        <v>1.62</v>
      </c>
      <c r="DF51" s="51">
        <f t="shared" si="106"/>
        <v>1.62</v>
      </c>
      <c r="DG51" s="51">
        <f t="shared" si="107"/>
        <v>1.62</v>
      </c>
      <c r="DH51" s="51">
        <f t="shared" si="107"/>
        <v>1.62</v>
      </c>
      <c r="DI51" s="51">
        <f t="shared" si="107"/>
        <v>1.62</v>
      </c>
      <c r="DJ51" s="51">
        <f t="shared" si="107"/>
        <v>1.62</v>
      </c>
      <c r="DK51" s="51">
        <f t="shared" si="107"/>
        <v>1.62</v>
      </c>
      <c r="DL51" s="51">
        <f t="shared" si="107"/>
        <v>1.62</v>
      </c>
      <c r="DM51" s="51">
        <f t="shared" si="107"/>
        <v>1.62</v>
      </c>
      <c r="DN51" s="51">
        <f t="shared" si="107"/>
        <v>1.62</v>
      </c>
      <c r="DO51" s="51">
        <f t="shared" si="108"/>
        <v>1.62</v>
      </c>
      <c r="DP51" s="51">
        <f t="shared" si="109"/>
        <v>1.62</v>
      </c>
      <c r="DQ51" s="51">
        <f t="shared" si="109"/>
        <v>1.62</v>
      </c>
      <c r="DR51" s="51">
        <f t="shared" si="109"/>
        <v>1.62</v>
      </c>
      <c r="DS51" s="51">
        <f t="shared" si="109"/>
        <v>1.62</v>
      </c>
      <c r="DT51" s="51">
        <f t="shared" si="109"/>
        <v>1.62</v>
      </c>
      <c r="DU51" s="51">
        <f t="shared" si="109"/>
        <v>1.62</v>
      </c>
      <c r="DV51" s="51">
        <f t="shared" si="109"/>
        <v>1.62</v>
      </c>
      <c r="DW51" s="51">
        <f t="shared" si="109"/>
        <v>1.62</v>
      </c>
    </row>
    <row r="52" spans="1:127" ht="37.5" customHeight="1" x14ac:dyDescent="0.2">
      <c r="A52" s="19"/>
      <c r="B52" s="37"/>
      <c r="C52" s="492"/>
      <c r="D52" s="493"/>
      <c r="E52" s="493"/>
      <c r="F52" s="291"/>
      <c r="G52" s="38">
        <f>SQRT(1+4*G47*G36/G48)</f>
        <v>24.230588332210054</v>
      </c>
      <c r="J52" s="52">
        <f>G52</f>
        <v>24.230588332210054</v>
      </c>
      <c r="K52" s="55">
        <f t="shared" si="77"/>
        <v>24.230588332210054</v>
      </c>
      <c r="L52" s="55">
        <f t="shared" si="77"/>
        <v>24.230588332210054</v>
      </c>
      <c r="M52" s="55">
        <f t="shared" si="77"/>
        <v>24.230588332210054</v>
      </c>
      <c r="N52" s="55">
        <f t="shared" si="77"/>
        <v>24.230588332210054</v>
      </c>
      <c r="O52" s="55">
        <f t="shared" si="78"/>
        <v>24.230588332210054</v>
      </c>
      <c r="P52" s="55">
        <f t="shared" si="78"/>
        <v>24.230588332210054</v>
      </c>
      <c r="Q52" s="55">
        <f t="shared" si="78"/>
        <v>24.230588332210054</v>
      </c>
      <c r="R52" s="55">
        <f t="shared" si="79"/>
        <v>24.230588332210054</v>
      </c>
      <c r="S52" s="55">
        <f t="shared" si="79"/>
        <v>24.230588332210054</v>
      </c>
      <c r="T52" s="55">
        <f t="shared" si="79"/>
        <v>24.230588332210054</v>
      </c>
      <c r="U52" s="52">
        <f>G52</f>
        <v>24.230588332210054</v>
      </c>
      <c r="V52" s="55">
        <f>+U52</f>
        <v>24.230588332210054</v>
      </c>
      <c r="W52" s="55">
        <f t="shared" si="110"/>
        <v>24.230588332210054</v>
      </c>
      <c r="X52" s="55">
        <f t="shared" si="110"/>
        <v>24.230588332210054</v>
      </c>
      <c r="Y52" s="55">
        <f t="shared" si="110"/>
        <v>24.230588332210054</v>
      </c>
      <c r="Z52" s="55">
        <f t="shared" si="110"/>
        <v>24.230588332210054</v>
      </c>
      <c r="AA52" s="55">
        <f t="shared" si="110"/>
        <v>24.230588332210054</v>
      </c>
      <c r="AB52" s="55">
        <f t="shared" si="110"/>
        <v>24.230588332210054</v>
      </c>
      <c r="AC52" s="55">
        <f t="shared" si="110"/>
        <v>24.230588332210054</v>
      </c>
      <c r="AD52" s="55">
        <f t="shared" si="110"/>
        <v>24.230588332210054</v>
      </c>
      <c r="AE52" s="55">
        <f t="shared" si="110"/>
        <v>24.230588332210054</v>
      </c>
      <c r="AF52" s="55">
        <f t="shared" si="110"/>
        <v>24.230588332210054</v>
      </c>
      <c r="AG52" s="55">
        <f t="shared" si="110"/>
        <v>24.230588332210054</v>
      </c>
      <c r="AH52" s="55">
        <f t="shared" si="81"/>
        <v>24.230588332210054</v>
      </c>
      <c r="AI52" s="55">
        <f t="shared" si="81"/>
        <v>24.230588332210054</v>
      </c>
      <c r="AJ52" s="55">
        <f t="shared" si="81"/>
        <v>24.230588332210054</v>
      </c>
      <c r="AK52" s="55">
        <f t="shared" si="82"/>
        <v>24.230588332210054</v>
      </c>
      <c r="AL52" s="55">
        <f t="shared" si="82"/>
        <v>24.230588332210054</v>
      </c>
      <c r="AM52" s="55">
        <f t="shared" si="82"/>
        <v>24.230588332210054</v>
      </c>
      <c r="AN52" s="55">
        <f t="shared" si="83"/>
        <v>24.230588332210054</v>
      </c>
      <c r="AO52" s="55">
        <f t="shared" si="83"/>
        <v>24.230588332210054</v>
      </c>
      <c r="AP52" s="55">
        <f t="shared" si="83"/>
        <v>24.230588332210054</v>
      </c>
      <c r="AQ52" s="55">
        <f t="shared" si="83"/>
        <v>24.230588332210054</v>
      </c>
      <c r="AR52" s="55">
        <f t="shared" si="83"/>
        <v>24.230588332210054</v>
      </c>
      <c r="AS52" s="55">
        <f t="shared" si="83"/>
        <v>24.230588332210054</v>
      </c>
      <c r="AT52" s="55">
        <f t="shared" si="83"/>
        <v>24.230588332210054</v>
      </c>
      <c r="AU52" s="55">
        <f t="shared" si="83"/>
        <v>24.230588332210054</v>
      </c>
      <c r="AV52" s="55">
        <f t="shared" si="83"/>
        <v>24.230588332210054</v>
      </c>
      <c r="AW52" s="55">
        <f t="shared" si="83"/>
        <v>24.230588332210054</v>
      </c>
      <c r="AX52" s="55">
        <f t="shared" si="83"/>
        <v>24.230588332210054</v>
      </c>
      <c r="AY52" s="55">
        <f t="shared" si="83"/>
        <v>24.230588332210054</v>
      </c>
      <c r="AZ52" s="55">
        <f t="shared" si="83"/>
        <v>24.230588332210054</v>
      </c>
      <c r="BA52" s="55">
        <f t="shared" si="83"/>
        <v>24.230588332210054</v>
      </c>
      <c r="BB52" s="55">
        <f t="shared" si="84"/>
        <v>24.230588332210054</v>
      </c>
      <c r="BC52" s="55">
        <f t="shared" si="84"/>
        <v>24.230588332210054</v>
      </c>
      <c r="BD52" s="55">
        <f t="shared" si="84"/>
        <v>24.230588332210054</v>
      </c>
      <c r="BE52" s="55">
        <f t="shared" si="84"/>
        <v>24.230588332210054</v>
      </c>
      <c r="BF52" s="55">
        <f t="shared" si="84"/>
        <v>24.230588332210054</v>
      </c>
      <c r="BG52" s="55">
        <f t="shared" si="85"/>
        <v>24.230588332210054</v>
      </c>
      <c r="BH52" s="55">
        <f t="shared" si="85"/>
        <v>24.230588332210054</v>
      </c>
      <c r="BI52" s="55">
        <f t="shared" si="86"/>
        <v>24.230588332210054</v>
      </c>
      <c r="BJ52" s="55">
        <f t="shared" si="86"/>
        <v>24.230588332210054</v>
      </c>
      <c r="BK52" s="55">
        <f t="shared" si="87"/>
        <v>24.230588332210054</v>
      </c>
      <c r="BL52" s="55">
        <f t="shared" si="88"/>
        <v>24.230588332210054</v>
      </c>
      <c r="BM52" s="55">
        <f t="shared" si="88"/>
        <v>24.230588332210054</v>
      </c>
      <c r="BN52" s="55">
        <f t="shared" si="88"/>
        <v>24.230588332210054</v>
      </c>
      <c r="BO52" s="55">
        <f t="shared" si="88"/>
        <v>24.230588332210054</v>
      </c>
      <c r="BP52" s="55">
        <f t="shared" si="89"/>
        <v>24.230588332210054</v>
      </c>
      <c r="BQ52" s="55">
        <f t="shared" si="90"/>
        <v>24.230588332210054</v>
      </c>
      <c r="BR52" s="55">
        <f t="shared" si="90"/>
        <v>24.230588332210054</v>
      </c>
      <c r="BS52" s="55">
        <f t="shared" si="90"/>
        <v>24.230588332210054</v>
      </c>
      <c r="BT52" s="55">
        <f t="shared" si="90"/>
        <v>24.230588332210054</v>
      </c>
      <c r="BU52" s="55">
        <f t="shared" si="91"/>
        <v>24.230588332210054</v>
      </c>
      <c r="BV52" s="55">
        <f t="shared" si="92"/>
        <v>24.230588332210054</v>
      </c>
      <c r="BW52" s="55">
        <f t="shared" si="93"/>
        <v>24.230588332210054</v>
      </c>
      <c r="BX52" s="55">
        <f t="shared" si="93"/>
        <v>24.230588332210054</v>
      </c>
      <c r="BY52" s="55">
        <f t="shared" si="94"/>
        <v>24.230588332210054</v>
      </c>
      <c r="BZ52" s="55">
        <f t="shared" si="94"/>
        <v>24.230588332210054</v>
      </c>
      <c r="CA52" s="55">
        <f t="shared" si="94"/>
        <v>24.230588332210054</v>
      </c>
      <c r="CB52" s="55">
        <f t="shared" si="94"/>
        <v>24.230588332210054</v>
      </c>
      <c r="CC52" s="55">
        <f t="shared" si="95"/>
        <v>24.230588332210054</v>
      </c>
      <c r="CD52" s="55">
        <f t="shared" si="95"/>
        <v>24.230588332210054</v>
      </c>
      <c r="CE52" s="55">
        <f t="shared" si="96"/>
        <v>24.230588332210054</v>
      </c>
      <c r="CF52" s="55">
        <f t="shared" si="97"/>
        <v>24.230588332210054</v>
      </c>
      <c r="CG52" s="55">
        <f t="shared" si="98"/>
        <v>24.230588332210054</v>
      </c>
      <c r="CH52" s="55">
        <f t="shared" si="99"/>
        <v>24.230588332210054</v>
      </c>
      <c r="CI52" s="55">
        <f t="shared" si="99"/>
        <v>24.230588332210054</v>
      </c>
      <c r="CJ52" s="55">
        <f t="shared" si="99"/>
        <v>24.230588332210054</v>
      </c>
      <c r="CK52" s="55">
        <f t="shared" si="99"/>
        <v>24.230588332210054</v>
      </c>
      <c r="CL52" s="55">
        <f t="shared" si="99"/>
        <v>24.230588332210054</v>
      </c>
      <c r="CM52" s="55">
        <f t="shared" si="99"/>
        <v>24.230588332210054</v>
      </c>
      <c r="CN52" s="55">
        <f t="shared" si="99"/>
        <v>24.230588332210054</v>
      </c>
      <c r="CO52" s="55">
        <f t="shared" si="99"/>
        <v>24.230588332210054</v>
      </c>
      <c r="CP52" s="55">
        <f t="shared" si="99"/>
        <v>24.230588332210054</v>
      </c>
      <c r="CQ52" s="55">
        <f t="shared" si="99"/>
        <v>24.230588332210054</v>
      </c>
      <c r="CR52" s="55">
        <f t="shared" si="100"/>
        <v>24.230588332210054</v>
      </c>
      <c r="CS52" s="55">
        <f t="shared" si="100"/>
        <v>24.230588332210054</v>
      </c>
      <c r="CT52" s="55">
        <f t="shared" si="101"/>
        <v>24.230588332210054</v>
      </c>
      <c r="CU52" s="55">
        <f t="shared" si="101"/>
        <v>24.230588332210054</v>
      </c>
      <c r="CV52" s="55">
        <f t="shared" si="102"/>
        <v>24.230588332210054</v>
      </c>
      <c r="CW52" s="55">
        <f t="shared" si="102"/>
        <v>24.230588332210054</v>
      </c>
      <c r="CX52" s="55">
        <f t="shared" si="103"/>
        <v>24.230588332210054</v>
      </c>
      <c r="CY52" s="55">
        <f t="shared" si="103"/>
        <v>24.230588332210054</v>
      </c>
      <c r="CZ52" s="55">
        <f t="shared" si="103"/>
        <v>24.230588332210054</v>
      </c>
      <c r="DA52" s="55">
        <f t="shared" si="103"/>
        <v>24.230588332210054</v>
      </c>
      <c r="DB52" s="55">
        <f t="shared" si="103"/>
        <v>24.230588332210054</v>
      </c>
      <c r="DC52" s="55">
        <f t="shared" si="104"/>
        <v>24.230588332210054</v>
      </c>
      <c r="DD52" s="55">
        <f t="shared" si="104"/>
        <v>24.230588332210054</v>
      </c>
      <c r="DE52" s="55">
        <f t="shared" si="105"/>
        <v>24.230588332210054</v>
      </c>
      <c r="DF52" s="55">
        <f t="shared" si="106"/>
        <v>24.230588332210054</v>
      </c>
      <c r="DG52" s="55">
        <f t="shared" si="107"/>
        <v>24.230588332210054</v>
      </c>
      <c r="DH52" s="55">
        <f t="shared" si="107"/>
        <v>24.230588332210054</v>
      </c>
      <c r="DI52" s="55">
        <f t="shared" si="107"/>
        <v>24.230588332210054</v>
      </c>
      <c r="DJ52" s="55">
        <f t="shared" si="107"/>
        <v>24.230588332210054</v>
      </c>
      <c r="DK52" s="55">
        <f t="shared" si="107"/>
        <v>24.230588332210054</v>
      </c>
      <c r="DL52" s="55">
        <f t="shared" si="107"/>
        <v>24.230588332210054</v>
      </c>
      <c r="DM52" s="55">
        <f t="shared" si="107"/>
        <v>24.230588332210054</v>
      </c>
      <c r="DN52" s="55">
        <f t="shared" si="107"/>
        <v>24.230588332210054</v>
      </c>
      <c r="DO52" s="55">
        <f t="shared" si="108"/>
        <v>24.230588332210054</v>
      </c>
      <c r="DP52" s="55">
        <f t="shared" si="109"/>
        <v>24.230588332210054</v>
      </c>
      <c r="DQ52" s="55">
        <f t="shared" si="109"/>
        <v>24.230588332210054</v>
      </c>
      <c r="DR52" s="55">
        <f t="shared" si="109"/>
        <v>24.230588332210054</v>
      </c>
      <c r="DS52" s="55">
        <f t="shared" si="109"/>
        <v>24.230588332210054</v>
      </c>
      <c r="DT52" s="55">
        <f t="shared" si="109"/>
        <v>24.230588332210054</v>
      </c>
      <c r="DU52" s="55">
        <f t="shared" si="109"/>
        <v>24.230588332210054</v>
      </c>
      <c r="DV52" s="55">
        <f t="shared" si="109"/>
        <v>24.230588332210054</v>
      </c>
      <c r="DW52" s="55">
        <f t="shared" si="109"/>
        <v>24.230588332210054</v>
      </c>
    </row>
    <row r="53" spans="1:127" ht="37.5" customHeight="1" x14ac:dyDescent="0.2">
      <c r="A53" s="19"/>
      <c r="B53" s="37" t="s">
        <v>108</v>
      </c>
      <c r="C53" s="492"/>
      <c r="D53" s="493"/>
      <c r="E53" s="493"/>
      <c r="F53" s="39"/>
      <c r="G53" s="38">
        <f>EXP(G30/(2*G36)*(1-G52))</f>
        <v>9.0269666502003344E-6</v>
      </c>
      <c r="I53" s="71">
        <f>J53</f>
        <v>1.849698567001149E-4</v>
      </c>
      <c r="J53" s="38">
        <f>EXP(J30/(2*J36)*(1-J52))</f>
        <v>1.849698567001149E-4</v>
      </c>
      <c r="K53" s="38">
        <f t="shared" ref="K53:T53" si="111">EXP(K30/(2*K36)*(1-K52))</f>
        <v>0</v>
      </c>
      <c r="L53" s="38">
        <f t="shared" si="111"/>
        <v>0</v>
      </c>
      <c r="M53" s="38">
        <f t="shared" si="111"/>
        <v>0</v>
      </c>
      <c r="N53" s="38">
        <f t="shared" si="111"/>
        <v>0</v>
      </c>
      <c r="O53" s="38">
        <f t="shared" si="111"/>
        <v>0</v>
      </c>
      <c r="P53" s="38">
        <f t="shared" si="111"/>
        <v>0</v>
      </c>
      <c r="Q53" s="38">
        <f t="shared" si="111"/>
        <v>0</v>
      </c>
      <c r="R53" s="38">
        <f t="shared" si="111"/>
        <v>0</v>
      </c>
      <c r="S53" s="38">
        <f t="shared" si="111"/>
        <v>0</v>
      </c>
      <c r="T53" s="38">
        <f t="shared" si="111"/>
        <v>0</v>
      </c>
      <c r="U53" s="38">
        <f>EXP(U30/(2*U36)*(1-U52))</f>
        <v>0</v>
      </c>
      <c r="V53" s="38">
        <f>EXP(V30/(2*V36)*(1-V52))</f>
        <v>0</v>
      </c>
      <c r="W53" s="38">
        <f t="shared" ref="W53:CH53" si="112">EXP(W30/(2*W36)*(1-W52))</f>
        <v>0</v>
      </c>
      <c r="X53" s="38">
        <f t="shared" si="112"/>
        <v>0</v>
      </c>
      <c r="Y53" s="38">
        <f t="shared" si="112"/>
        <v>0</v>
      </c>
      <c r="Z53" s="38">
        <f t="shared" si="112"/>
        <v>0</v>
      </c>
      <c r="AA53" s="38">
        <f t="shared" si="112"/>
        <v>0</v>
      </c>
      <c r="AB53" s="38">
        <f t="shared" si="112"/>
        <v>0</v>
      </c>
      <c r="AC53" s="38">
        <f t="shared" si="112"/>
        <v>0</v>
      </c>
      <c r="AD53" s="38">
        <f t="shared" si="112"/>
        <v>3.5926787050045661E-51</v>
      </c>
      <c r="AE53" s="38">
        <f t="shared" si="112"/>
        <v>1.2907340277393285E-101</v>
      </c>
      <c r="AF53" s="38">
        <f t="shared" si="112"/>
        <v>4.6371926552839898E-152</v>
      </c>
      <c r="AG53" s="38">
        <f t="shared" si="112"/>
        <v>1.6659943303641894E-202</v>
      </c>
      <c r="AH53" s="38">
        <f t="shared" si="112"/>
        <v>5.9853823533579343E-253</v>
      </c>
      <c r="AI53" s="38">
        <f t="shared" si="112"/>
        <v>2.1503555722219776E-303</v>
      </c>
      <c r="AJ53" s="38">
        <f t="shared" si="112"/>
        <v>0</v>
      </c>
      <c r="AK53" s="38">
        <f t="shared" si="112"/>
        <v>0</v>
      </c>
      <c r="AL53" s="38">
        <f t="shared" si="112"/>
        <v>0</v>
      </c>
      <c r="AM53" s="38">
        <f t="shared" si="112"/>
        <v>0</v>
      </c>
      <c r="AN53" s="38">
        <f t="shared" si="112"/>
        <v>3.5926787050045661E-51</v>
      </c>
      <c r="AO53" s="38">
        <f t="shared" si="112"/>
        <v>3.9799401551182722E-46</v>
      </c>
      <c r="AP53" s="38">
        <f t="shared" si="112"/>
        <v>4.4089452297134161E-41</v>
      </c>
      <c r="AQ53" s="38">
        <f t="shared" si="112"/>
        <v>4.8841935509040399E-36</v>
      </c>
      <c r="AR53" s="38">
        <f t="shared" si="112"/>
        <v>5.4106697633536324E-31</v>
      </c>
      <c r="AS53" s="38">
        <f t="shared" si="112"/>
        <v>5.9938958157483569E-26</v>
      </c>
      <c r="AT53" s="38">
        <f t="shared" si="112"/>
        <v>6.6399888777869318E-21</v>
      </c>
      <c r="AU53" s="38">
        <f t="shared" si="112"/>
        <v>7.3557255001485965E-16</v>
      </c>
      <c r="AV53" s="38">
        <f t="shared" si="112"/>
        <v>8.1486126903829049E-11</v>
      </c>
      <c r="AW53" s="38">
        <f t="shared" si="112"/>
        <v>9.0269666502003344E-6</v>
      </c>
      <c r="AX53" s="38">
        <f t="shared" si="112"/>
        <v>9.0269666502003344E-6</v>
      </c>
      <c r="AY53" s="38">
        <f t="shared" si="112"/>
        <v>2.8839495190586642E-5</v>
      </c>
      <c r="AZ53" s="38">
        <f t="shared" si="112"/>
        <v>9.2136873334899475E-5</v>
      </c>
      <c r="BA53" s="38">
        <f t="shared" si="112"/>
        <v>2.9436033369620995E-4</v>
      </c>
      <c r="BB53" s="38">
        <f t="shared" si="112"/>
        <v>9.4042702902230461E-4</v>
      </c>
      <c r="BC53" s="38">
        <f t="shared" si="112"/>
        <v>3.0044910800666948E-3</v>
      </c>
      <c r="BD53" s="38">
        <f t="shared" si="112"/>
        <v>9.5987954106179114E-3</v>
      </c>
      <c r="BE53" s="38">
        <f t="shared" si="112"/>
        <v>3.0666382718251995E-2</v>
      </c>
      <c r="BF53" s="38">
        <f t="shared" si="112"/>
        <v>9.7973442374032729E-2</v>
      </c>
      <c r="BG53" s="38">
        <f t="shared" si="112"/>
        <v>0.31300709636369706</v>
      </c>
      <c r="BH53" s="38">
        <f t="shared" si="112"/>
        <v>0.89033904295178701</v>
      </c>
      <c r="BI53" s="38">
        <f t="shared" si="112"/>
        <v>5.1547850735190932E-5</v>
      </c>
      <c r="BJ53" s="38">
        <f t="shared" si="112"/>
        <v>5.7896877760512125E-5</v>
      </c>
      <c r="BK53" s="38">
        <f t="shared" si="112"/>
        <v>6.5027899448915168E-5</v>
      </c>
      <c r="BL53" s="38">
        <f t="shared" si="112"/>
        <v>7.303723223607576E-5</v>
      </c>
      <c r="BM53" s="38">
        <f t="shared" si="112"/>
        <v>8.2033055625564368E-5</v>
      </c>
      <c r="BN53" s="38">
        <f t="shared" si="112"/>
        <v>9.2136873334899475E-5</v>
      </c>
      <c r="BO53" s="38">
        <f t="shared" si="112"/>
        <v>1.0348515440750909E-4</v>
      </c>
      <c r="BP53" s="38">
        <f t="shared" si="112"/>
        <v>1.1623117645657692E-4</v>
      </c>
      <c r="BQ53" s="38">
        <f t="shared" si="112"/>
        <v>1.3054709593688017E-4</v>
      </c>
      <c r="BR53" s="38">
        <f t="shared" si="112"/>
        <v>1.4662627340711773E-4</v>
      </c>
      <c r="BS53" s="38">
        <f t="shared" si="112"/>
        <v>1.6468588518930966E-4</v>
      </c>
      <c r="BT53" s="38">
        <f t="shared" si="112"/>
        <v>1.849698567001149E-4</v>
      </c>
      <c r="BU53" s="38">
        <f t="shared" si="112"/>
        <v>2.0775215707364122E-4</v>
      </c>
      <c r="BV53" s="38">
        <f t="shared" si="112"/>
        <v>2.3334049957516174E-4</v>
      </c>
      <c r="BW53" s="38">
        <f t="shared" si="112"/>
        <v>2.62080497786052E-4</v>
      </c>
      <c r="BX53" s="38">
        <f t="shared" si="112"/>
        <v>2.9436033369620995E-4</v>
      </c>
      <c r="BY53" s="38">
        <f t="shared" si="112"/>
        <v>3.3061600075438917E-4</v>
      </c>
      <c r="BZ53" s="38">
        <f t="shared" si="112"/>
        <v>3.7133719269266262E-4</v>
      </c>
      <c r="CA53" s="38">
        <f t="shared" si="112"/>
        <v>4.1707391766348823E-4</v>
      </c>
      <c r="CB53" s="38">
        <f t="shared" si="112"/>
        <v>4.6844392702440844E-4</v>
      </c>
      <c r="CC53" s="38">
        <f t="shared" si="112"/>
        <v>5.2614105910862006E-4</v>
      </c>
      <c r="CD53" s="38">
        <f t="shared" si="112"/>
        <v>1.849698567001149E-4</v>
      </c>
      <c r="CE53" s="38">
        <f t="shared" si="112"/>
        <v>0.89033904295178701</v>
      </c>
      <c r="CF53" s="38">
        <f t="shared" si="112"/>
        <v>0.89033904295178701</v>
      </c>
      <c r="CG53" s="38">
        <f t="shared" si="112"/>
        <v>0.7927036114043039</v>
      </c>
      <c r="CH53" s="38">
        <f t="shared" si="112"/>
        <v>0.62837901553342568</v>
      </c>
      <c r="CI53" s="38">
        <f t="shared" ref="CI53:DW53" si="113">EXP(CI30/(2*CI36)*(1-CI52))</f>
        <v>0.49811831494402781</v>
      </c>
      <c r="CJ53" s="38">
        <f t="shared" si="113"/>
        <v>0.39486018716275723</v>
      </c>
      <c r="CK53" s="38">
        <f t="shared" si="113"/>
        <v>0.31300709636369706</v>
      </c>
      <c r="CL53" s="38">
        <f t="shared" si="113"/>
        <v>9.7973442374032729E-2</v>
      </c>
      <c r="CM53" s="38">
        <f t="shared" si="113"/>
        <v>3.0666382718251995E-2</v>
      </c>
      <c r="CN53" s="38">
        <f t="shared" si="113"/>
        <v>9.5987954106179114E-3</v>
      </c>
      <c r="CO53" s="38">
        <f t="shared" si="113"/>
        <v>3.0044910800666948E-3</v>
      </c>
      <c r="CP53" s="38">
        <f t="shared" si="113"/>
        <v>9.4042702902230461E-4</v>
      </c>
      <c r="CQ53" s="38">
        <f t="shared" si="113"/>
        <v>2.9436033369620995E-4</v>
      </c>
      <c r="CR53" s="38">
        <f t="shared" si="113"/>
        <v>9.2136873334899475E-5</v>
      </c>
      <c r="CS53" s="38">
        <f t="shared" si="113"/>
        <v>2.8839495190586642E-5</v>
      </c>
      <c r="CT53" s="38">
        <f t="shared" si="113"/>
        <v>9.0269666502003344E-6</v>
      </c>
      <c r="CU53" s="38">
        <f t="shared" si="113"/>
        <v>2.825504620151132E-6</v>
      </c>
      <c r="CV53" s="38">
        <f t="shared" si="113"/>
        <v>8.8440299691571845E-7</v>
      </c>
      <c r="CW53" s="38">
        <f t="shared" si="113"/>
        <v>2.7682441407994036E-7</v>
      </c>
      <c r="CX53" s="38">
        <f t="shared" si="113"/>
        <v>8.664800605374406E-8</v>
      </c>
      <c r="CY53" s="38">
        <f t="shared" si="113"/>
        <v>2.7121440780586485E-8</v>
      </c>
      <c r="CZ53" s="38">
        <f t="shared" si="113"/>
        <v>8.4892034279313096E-9</v>
      </c>
      <c r="DA53" s="38">
        <f t="shared" si="113"/>
        <v>2.6571809154175241E-9</v>
      </c>
      <c r="DB53" s="38">
        <f t="shared" si="113"/>
        <v>8.3171648284787008E-10</v>
      </c>
      <c r="DC53" s="38">
        <f t="shared" si="113"/>
        <v>2.6033316129403854E-10</v>
      </c>
      <c r="DD53" s="38">
        <f t="shared" si="113"/>
        <v>8.1486126903829049E-11</v>
      </c>
      <c r="DE53" s="38">
        <f t="shared" si="113"/>
        <v>9.2136873334899475E-5</v>
      </c>
      <c r="DF53" s="38">
        <f t="shared" si="113"/>
        <v>9.2136873334899475E-5</v>
      </c>
      <c r="DG53" s="38">
        <f t="shared" si="113"/>
        <v>9.2136873334899475E-5</v>
      </c>
      <c r="DH53" s="38">
        <f t="shared" si="113"/>
        <v>9.2136873334899475E-5</v>
      </c>
      <c r="DI53" s="38">
        <f t="shared" si="113"/>
        <v>9.2136873334899475E-5</v>
      </c>
      <c r="DJ53" s="38">
        <f t="shared" si="113"/>
        <v>9.2136873334899475E-5</v>
      </c>
      <c r="DK53" s="38">
        <f t="shared" si="113"/>
        <v>9.2136873334899475E-5</v>
      </c>
      <c r="DL53" s="38">
        <f t="shared" si="113"/>
        <v>9.2136873334899475E-5</v>
      </c>
      <c r="DM53" s="38">
        <f t="shared" si="113"/>
        <v>9.2136873334899475E-5</v>
      </c>
      <c r="DN53" s="38">
        <f t="shared" si="113"/>
        <v>9.2136873334899475E-5</v>
      </c>
      <c r="DO53" s="38">
        <f t="shared" si="113"/>
        <v>9.2136873334899475E-5</v>
      </c>
      <c r="DP53" s="38">
        <f t="shared" si="113"/>
        <v>9.2136873334899475E-5</v>
      </c>
      <c r="DQ53" s="38">
        <f t="shared" si="113"/>
        <v>9.2136873334899475E-5</v>
      </c>
      <c r="DR53" s="38">
        <f t="shared" si="113"/>
        <v>9.2136873334899475E-5</v>
      </c>
      <c r="DS53" s="38">
        <f t="shared" si="113"/>
        <v>9.2136873334899475E-5</v>
      </c>
      <c r="DT53" s="38">
        <f t="shared" si="113"/>
        <v>9.2136873334899475E-5</v>
      </c>
      <c r="DU53" s="38">
        <f t="shared" si="113"/>
        <v>9.2136873334899475E-5</v>
      </c>
      <c r="DV53" s="38">
        <f t="shared" si="113"/>
        <v>9.2136873334899475E-5</v>
      </c>
      <c r="DW53" s="38">
        <f t="shared" si="113"/>
        <v>9.2136873334899475E-5</v>
      </c>
    </row>
    <row r="54" spans="1:127" ht="37.5" customHeight="1" x14ac:dyDescent="0.2">
      <c r="A54" s="19"/>
      <c r="B54" s="37" t="s">
        <v>109</v>
      </c>
      <c r="C54" s="492"/>
      <c r="D54" s="493"/>
      <c r="E54" s="493"/>
      <c r="F54" s="291"/>
      <c r="G54" s="40">
        <f>IF(G30-G48*G33/G50*G52&lt;=0,2-ERFC((-G30+G48*G33/G50*G52)/(2*SQRT(G36*G48*G33/G50))),ERFC((G30-G48*G33/G50*G52)/(2*SQRT(G36*G48*G33/G50))))</f>
        <v>2</v>
      </c>
      <c r="I54" s="71">
        <f>J54/2</f>
        <v>1</v>
      </c>
      <c r="J54" s="48">
        <f>IF(J30-J48*J33/J50*J52&lt;=0,2-ERFC((-J30+J48*J33/J50*J52)/(2*SQRT(J36*J48*J33/J50))),ERFC((J30-J48*J33/J50*J52)/(2*SQRT(J36*J48*J33/J50))))</f>
        <v>2</v>
      </c>
      <c r="K54" s="48">
        <f t="shared" ref="K54:T54" si="114">IF(K30-K48*K33/K50*K52&lt;=0,2-ERFC((-K30+K48*K33/K50*K52)/(2*SQRT(K36*K48*K33/K50))),ERFC((K30-K48*K33/K50*K52)/(2*SQRT(K36*K48*K33/K50))))</f>
        <v>0</v>
      </c>
      <c r="L54" s="48">
        <f t="shared" si="114"/>
        <v>0</v>
      </c>
      <c r="M54" s="48">
        <f t="shared" si="114"/>
        <v>0</v>
      </c>
      <c r="N54" s="48">
        <f t="shared" si="114"/>
        <v>0</v>
      </c>
      <c r="O54" s="48">
        <f t="shared" si="114"/>
        <v>0</v>
      </c>
      <c r="P54" s="48">
        <f t="shared" si="114"/>
        <v>0</v>
      </c>
      <c r="Q54" s="48">
        <f t="shared" si="114"/>
        <v>0</v>
      </c>
      <c r="R54" s="48">
        <f t="shared" si="114"/>
        <v>0</v>
      </c>
      <c r="S54" s="48">
        <f t="shared" si="114"/>
        <v>0</v>
      </c>
      <c r="T54" s="48">
        <f t="shared" si="114"/>
        <v>0</v>
      </c>
      <c r="U54" s="48">
        <f>IF(U30-U48*U33/U50*U52&lt;=0,2-ERFC((-U30+U48*U33/U50*U52)/(2*SQRT(U36*U48*U33/U50))),ERFC((U30-U48*U33/U50*U52)/(2*SQRT(U36*U48*U33/U50))))</f>
        <v>2</v>
      </c>
      <c r="V54" s="48">
        <f>IF(V30-V48*V33/V50*V52&lt;=0,2-ERFC((-V30+V48*V33/V50*V52)/(2*SQRT(V36*V48*V33/V50))),ERFC((V30-V48*V33/V50*V52)/(2*SQRT(V36*V48*V33/V50))))</f>
        <v>2</v>
      </c>
      <c r="W54" s="48">
        <f t="shared" ref="W54:CH54" si="115">IF(W30-W48*W33/W50*W52&lt;=0,2-ERFC((-W30+W48*W33/W50*W52)/(2*SQRT(W36*W48*W33/W50))),ERFC((W30-W48*W33/W50*W52)/(2*SQRT(W36*W48*W33/W50))))</f>
        <v>1.771003628714958</v>
      </c>
      <c r="X54" s="48">
        <f t="shared" si="115"/>
        <v>5.601625810258997E-78</v>
      </c>
      <c r="Y54" s="48">
        <f t="shared" si="115"/>
        <v>0</v>
      </c>
      <c r="Z54" s="48">
        <f t="shared" si="115"/>
        <v>0</v>
      </c>
      <c r="AA54" s="48">
        <f t="shared" si="115"/>
        <v>0</v>
      </c>
      <c r="AB54" s="48">
        <f t="shared" si="115"/>
        <v>0</v>
      </c>
      <c r="AC54" s="48">
        <f t="shared" si="115"/>
        <v>0</v>
      </c>
      <c r="AD54" s="48">
        <f t="shared" si="115"/>
        <v>2</v>
      </c>
      <c r="AE54" s="48">
        <f t="shared" si="115"/>
        <v>2</v>
      </c>
      <c r="AF54" s="48">
        <f t="shared" si="115"/>
        <v>2</v>
      </c>
      <c r="AG54" s="48">
        <f t="shared" si="115"/>
        <v>2</v>
      </c>
      <c r="AH54" s="48">
        <f t="shared" si="115"/>
        <v>2</v>
      </c>
      <c r="AI54" s="48">
        <f t="shared" si="115"/>
        <v>2</v>
      </c>
      <c r="AJ54" s="48">
        <f t="shared" si="115"/>
        <v>2</v>
      </c>
      <c r="AK54" s="48">
        <f t="shared" si="115"/>
        <v>2</v>
      </c>
      <c r="AL54" s="48">
        <f t="shared" si="115"/>
        <v>2</v>
      </c>
      <c r="AM54" s="48">
        <f t="shared" si="115"/>
        <v>2</v>
      </c>
      <c r="AN54" s="48">
        <f t="shared" si="115"/>
        <v>2</v>
      </c>
      <c r="AO54" s="48">
        <f t="shared" si="115"/>
        <v>2</v>
      </c>
      <c r="AP54" s="48">
        <f t="shared" si="115"/>
        <v>2</v>
      </c>
      <c r="AQ54" s="48">
        <f t="shared" si="115"/>
        <v>2</v>
      </c>
      <c r="AR54" s="48">
        <f t="shared" si="115"/>
        <v>2</v>
      </c>
      <c r="AS54" s="48">
        <f t="shared" si="115"/>
        <v>2</v>
      </c>
      <c r="AT54" s="48">
        <f t="shared" si="115"/>
        <v>2</v>
      </c>
      <c r="AU54" s="48">
        <f t="shared" si="115"/>
        <v>2</v>
      </c>
      <c r="AV54" s="48">
        <f t="shared" si="115"/>
        <v>2</v>
      </c>
      <c r="AW54" s="48">
        <f t="shared" si="115"/>
        <v>2</v>
      </c>
      <c r="AX54" s="48">
        <f t="shared" si="115"/>
        <v>2</v>
      </c>
      <c r="AY54" s="48">
        <f t="shared" si="115"/>
        <v>2</v>
      </c>
      <c r="AZ54" s="48">
        <f t="shared" si="115"/>
        <v>2</v>
      </c>
      <c r="BA54" s="48">
        <f t="shared" si="115"/>
        <v>2</v>
      </c>
      <c r="BB54" s="48">
        <f t="shared" si="115"/>
        <v>2</v>
      </c>
      <c r="BC54" s="48">
        <f t="shared" si="115"/>
        <v>2</v>
      </c>
      <c r="BD54" s="48">
        <f t="shared" si="115"/>
        <v>2</v>
      </c>
      <c r="BE54" s="48">
        <f t="shared" si="115"/>
        <v>2</v>
      </c>
      <c r="BF54" s="48">
        <f t="shared" si="115"/>
        <v>2</v>
      </c>
      <c r="BG54" s="48">
        <f t="shared" si="115"/>
        <v>2</v>
      </c>
      <c r="BH54" s="48">
        <f t="shared" si="115"/>
        <v>2</v>
      </c>
      <c r="BI54" s="48">
        <f t="shared" si="115"/>
        <v>2</v>
      </c>
      <c r="BJ54" s="48">
        <f t="shared" si="115"/>
        <v>2</v>
      </c>
      <c r="BK54" s="48">
        <f t="shared" si="115"/>
        <v>2</v>
      </c>
      <c r="BL54" s="48">
        <f t="shared" si="115"/>
        <v>2</v>
      </c>
      <c r="BM54" s="48">
        <f t="shared" si="115"/>
        <v>2</v>
      </c>
      <c r="BN54" s="48">
        <f t="shared" si="115"/>
        <v>2</v>
      </c>
      <c r="BO54" s="48">
        <f t="shared" si="115"/>
        <v>2</v>
      </c>
      <c r="BP54" s="48">
        <f t="shared" si="115"/>
        <v>2</v>
      </c>
      <c r="BQ54" s="48">
        <f t="shared" si="115"/>
        <v>2</v>
      </c>
      <c r="BR54" s="48">
        <f t="shared" si="115"/>
        <v>2</v>
      </c>
      <c r="BS54" s="48">
        <f t="shared" si="115"/>
        <v>2</v>
      </c>
      <c r="BT54" s="48">
        <f t="shared" si="115"/>
        <v>2</v>
      </c>
      <c r="BU54" s="48">
        <f t="shared" si="115"/>
        <v>2</v>
      </c>
      <c r="BV54" s="48">
        <f t="shared" si="115"/>
        <v>2</v>
      </c>
      <c r="BW54" s="48">
        <f t="shared" si="115"/>
        <v>2</v>
      </c>
      <c r="BX54" s="48">
        <f t="shared" si="115"/>
        <v>2</v>
      </c>
      <c r="BY54" s="48">
        <f t="shared" si="115"/>
        <v>2</v>
      </c>
      <c r="BZ54" s="48">
        <f t="shared" si="115"/>
        <v>2</v>
      </c>
      <c r="CA54" s="48">
        <f t="shared" si="115"/>
        <v>2</v>
      </c>
      <c r="CB54" s="48">
        <f t="shared" si="115"/>
        <v>2</v>
      </c>
      <c r="CC54" s="48">
        <f t="shared" si="115"/>
        <v>2</v>
      </c>
      <c r="CD54" s="48">
        <f t="shared" si="115"/>
        <v>2</v>
      </c>
      <c r="CE54" s="48">
        <f t="shared" si="115"/>
        <v>2</v>
      </c>
      <c r="CF54" s="48">
        <f t="shared" si="115"/>
        <v>2</v>
      </c>
      <c r="CG54" s="48">
        <f t="shared" si="115"/>
        <v>2</v>
      </c>
      <c r="CH54" s="48">
        <f t="shared" si="115"/>
        <v>2</v>
      </c>
      <c r="CI54" s="48">
        <f t="shared" ref="CI54:DW54" si="116">IF(CI30-CI48*CI33/CI50*CI52&lt;=0,2-ERFC((-CI30+CI48*CI33/CI50*CI52)/(2*SQRT(CI36*CI48*CI33/CI50))),ERFC((CI30-CI48*CI33/CI50*CI52)/(2*SQRT(CI36*CI48*CI33/CI50))))</f>
        <v>2</v>
      </c>
      <c r="CJ54" s="48">
        <f t="shared" si="116"/>
        <v>2</v>
      </c>
      <c r="CK54" s="48">
        <f t="shared" si="116"/>
        <v>2</v>
      </c>
      <c r="CL54" s="48">
        <f t="shared" si="116"/>
        <v>2</v>
      </c>
      <c r="CM54" s="48">
        <f t="shared" si="116"/>
        <v>2</v>
      </c>
      <c r="CN54" s="48">
        <f t="shared" si="116"/>
        <v>2</v>
      </c>
      <c r="CO54" s="48">
        <f t="shared" si="116"/>
        <v>2</v>
      </c>
      <c r="CP54" s="48">
        <f t="shared" si="116"/>
        <v>2</v>
      </c>
      <c r="CQ54" s="48">
        <f t="shared" si="116"/>
        <v>2</v>
      </c>
      <c r="CR54" s="48">
        <f t="shared" si="116"/>
        <v>2</v>
      </c>
      <c r="CS54" s="48">
        <f t="shared" si="116"/>
        <v>2</v>
      </c>
      <c r="CT54" s="48">
        <f t="shared" si="116"/>
        <v>2</v>
      </c>
      <c r="CU54" s="48">
        <f t="shared" si="116"/>
        <v>2</v>
      </c>
      <c r="CV54" s="48">
        <f t="shared" si="116"/>
        <v>2</v>
      </c>
      <c r="CW54" s="48">
        <f t="shared" si="116"/>
        <v>2</v>
      </c>
      <c r="CX54" s="48">
        <f t="shared" si="116"/>
        <v>2</v>
      </c>
      <c r="CY54" s="48">
        <f t="shared" si="116"/>
        <v>2</v>
      </c>
      <c r="CZ54" s="48">
        <f t="shared" si="116"/>
        <v>2</v>
      </c>
      <c r="DA54" s="48">
        <f t="shared" si="116"/>
        <v>2</v>
      </c>
      <c r="DB54" s="48">
        <f t="shared" si="116"/>
        <v>2</v>
      </c>
      <c r="DC54" s="48">
        <f t="shared" si="116"/>
        <v>2</v>
      </c>
      <c r="DD54" s="48">
        <f t="shared" si="116"/>
        <v>2</v>
      </c>
      <c r="DE54" s="48">
        <f t="shared" si="116"/>
        <v>1.9999999999999289</v>
      </c>
      <c r="DF54" s="48">
        <f t="shared" si="116"/>
        <v>2</v>
      </c>
      <c r="DG54" s="48">
        <f t="shared" si="116"/>
        <v>2</v>
      </c>
      <c r="DH54" s="48">
        <f t="shared" si="116"/>
        <v>2</v>
      </c>
      <c r="DI54" s="48">
        <f t="shared" si="116"/>
        <v>2</v>
      </c>
      <c r="DJ54" s="48">
        <f t="shared" si="116"/>
        <v>2</v>
      </c>
      <c r="DK54" s="48">
        <f t="shared" si="116"/>
        <v>2</v>
      </c>
      <c r="DL54" s="48">
        <f t="shared" si="116"/>
        <v>2</v>
      </c>
      <c r="DM54" s="48">
        <f t="shared" si="116"/>
        <v>2</v>
      </c>
      <c r="DN54" s="48">
        <f t="shared" si="116"/>
        <v>2</v>
      </c>
      <c r="DO54" s="48">
        <f t="shared" si="116"/>
        <v>2</v>
      </c>
      <c r="DP54" s="48">
        <f t="shared" si="116"/>
        <v>2</v>
      </c>
      <c r="DQ54" s="48">
        <f t="shared" si="116"/>
        <v>2</v>
      </c>
      <c r="DR54" s="48">
        <f t="shared" si="116"/>
        <v>2</v>
      </c>
      <c r="DS54" s="48">
        <f t="shared" si="116"/>
        <v>2</v>
      </c>
      <c r="DT54" s="48">
        <f t="shared" si="116"/>
        <v>2</v>
      </c>
      <c r="DU54" s="48">
        <f t="shared" si="116"/>
        <v>2</v>
      </c>
      <c r="DV54" s="48">
        <f t="shared" si="116"/>
        <v>2</v>
      </c>
      <c r="DW54" s="48">
        <f t="shared" si="116"/>
        <v>2</v>
      </c>
    </row>
    <row r="55" spans="1:127" ht="37.5" customHeight="1" x14ac:dyDescent="0.2">
      <c r="A55" s="19"/>
      <c r="B55" s="37" t="s">
        <v>110</v>
      </c>
      <c r="C55" s="492"/>
      <c r="D55" s="493"/>
      <c r="E55" s="493"/>
      <c r="F55" s="39"/>
      <c r="G55" s="38">
        <f>ERF((G34)/(4*(G37*G30)^0.5))</f>
        <v>8.9020707489366038E-2</v>
      </c>
      <c r="H55" s="41"/>
      <c r="I55" s="71">
        <f>J55</f>
        <v>0.10340889761171956</v>
      </c>
      <c r="J55" s="38">
        <f>ERF((J34)/(4*(J37*J30)^0.5))</f>
        <v>0.10340889761171956</v>
      </c>
      <c r="K55" s="38">
        <f t="shared" ref="K55:T55" si="117">ERF((K34)/(4*(K37*K30)^0.5))</f>
        <v>2.8209420407749727E-3</v>
      </c>
      <c r="L55" s="38">
        <f t="shared" si="117"/>
        <v>1.9947093241847345E-3</v>
      </c>
      <c r="M55" s="38">
        <f t="shared" si="117"/>
        <v>1.6286739086527739E-3</v>
      </c>
      <c r="N55" s="38">
        <f t="shared" si="117"/>
        <v>1.4104732242478817E-3</v>
      </c>
      <c r="O55" s="38">
        <f t="shared" si="117"/>
        <v>1.2615657353576683E-3</v>
      </c>
      <c r="P55" s="38">
        <f t="shared" si="117"/>
        <v>1.1516467650270889E-3</v>
      </c>
      <c r="Q55" s="38">
        <f t="shared" si="117"/>
        <v>1.0662177757878872E-3</v>
      </c>
      <c r="R55" s="38">
        <f t="shared" si="117"/>
        <v>9.9735544127559561E-4</v>
      </c>
      <c r="S55" s="38">
        <f t="shared" si="117"/>
        <v>9.4031575491390488E-4</v>
      </c>
      <c r="T55" s="38">
        <f t="shared" si="117"/>
        <v>8.9206187223015831E-4</v>
      </c>
      <c r="U55" s="38">
        <f>ERF((U34)/(4*(U37*U30)^0.5))</f>
        <v>8.9204347379863245E-3</v>
      </c>
      <c r="V55" s="38">
        <f>ERF((V34)/(4*(V37*V30)^0.5))</f>
        <v>6.3077655990903016E-3</v>
      </c>
      <c r="W55" s="38">
        <f t="shared" ref="W55:CH55" si="118">ERF((W34)/(4*(W37*W30)^0.5))</f>
        <v>5.1502869277362476E-3</v>
      </c>
      <c r="X55" s="38">
        <f t="shared" si="118"/>
        <v>4.4602870597080591E-3</v>
      </c>
      <c r="Y55" s="38">
        <f t="shared" si="118"/>
        <v>3.9894061814816457E-3</v>
      </c>
      <c r="Z55" s="38">
        <f t="shared" si="118"/>
        <v>3.6418154567766483E-3</v>
      </c>
      <c r="AA55" s="38">
        <f t="shared" si="118"/>
        <v>3.3716676219956256E-3</v>
      </c>
      <c r="AB55" s="38">
        <f t="shared" si="118"/>
        <v>3.1539074392224384E-3</v>
      </c>
      <c r="AC55" s="38">
        <f t="shared" si="118"/>
        <v>2.9735333104073999E-3</v>
      </c>
      <c r="AD55" s="38">
        <f t="shared" si="118"/>
        <v>2.8203603304328015E-2</v>
      </c>
      <c r="AE55" s="38">
        <f t="shared" si="118"/>
        <v>1.9945036390476088E-2</v>
      </c>
      <c r="AF55" s="38">
        <f t="shared" si="118"/>
        <v>1.6285619443116406E-2</v>
      </c>
      <c r="AG55" s="38">
        <f t="shared" si="118"/>
        <v>1.410400500127445E-2</v>
      </c>
      <c r="AH55" s="38">
        <f t="shared" si="118"/>
        <v>1.2615136977203435E-2</v>
      </c>
      <c r="AI55" s="38">
        <f t="shared" si="118"/>
        <v>1.1516071784052565E-2</v>
      </c>
      <c r="AJ55" s="38">
        <f t="shared" si="118"/>
        <v>1.0661863612832372E-2</v>
      </c>
      <c r="AK55" s="38">
        <f t="shared" si="118"/>
        <v>9.9732972880759441E-3</v>
      </c>
      <c r="AL55" s="38">
        <f t="shared" si="118"/>
        <v>9.4029420645961714E-3</v>
      </c>
      <c r="AM55" s="38">
        <f t="shared" si="118"/>
        <v>8.9204347379863245E-3</v>
      </c>
      <c r="AN55" s="38">
        <f t="shared" si="118"/>
        <v>2.8203603304328015E-2</v>
      </c>
      <c r="AO55" s="38">
        <f t="shared" si="118"/>
        <v>2.9728520174748828E-2</v>
      </c>
      <c r="AP55" s="38">
        <f t="shared" si="118"/>
        <v>3.1530945127879552E-2</v>
      </c>
      <c r="AQ55" s="38">
        <f t="shared" si="118"/>
        <v>3.3706744499615533E-2</v>
      </c>
      <c r="AR55" s="38">
        <f t="shared" si="118"/>
        <v>3.6405639733927311E-2</v>
      </c>
      <c r="AS55" s="38">
        <f t="shared" si="118"/>
        <v>3.9877611676744924E-2</v>
      </c>
      <c r="AT55" s="38">
        <f t="shared" si="118"/>
        <v>4.4579883006436401E-2</v>
      </c>
      <c r="AU55" s="38">
        <f t="shared" si="118"/>
        <v>5.1467483149355737E-2</v>
      </c>
      <c r="AV55" s="38">
        <f t="shared" si="118"/>
        <v>6.3012668028519375E-2</v>
      </c>
      <c r="AW55" s="38">
        <f t="shared" si="118"/>
        <v>8.9020707489366038E-2</v>
      </c>
      <c r="AX55" s="38">
        <f t="shared" si="118"/>
        <v>8.9020707489366038E-2</v>
      </c>
      <c r="AY55" s="38">
        <f t="shared" si="118"/>
        <v>9.3814384245071714E-2</v>
      </c>
      <c r="AZ55" s="38">
        <f t="shared" si="118"/>
        <v>9.9476449660225785E-2</v>
      </c>
      <c r="BA55" s="38">
        <f t="shared" si="118"/>
        <v>0.10630533067676735</v>
      </c>
      <c r="BB55" s="38">
        <f t="shared" si="118"/>
        <v>0.1147660855267984</v>
      </c>
      <c r="BC55" s="38">
        <f t="shared" si="118"/>
        <v>0.12563293883710816</v>
      </c>
      <c r="BD55" s="38">
        <f t="shared" si="118"/>
        <v>0.1403162048013338</v>
      </c>
      <c r="BE55" s="38">
        <f t="shared" si="118"/>
        <v>0.16174351361417375</v>
      </c>
      <c r="BF55" s="38">
        <f t="shared" si="118"/>
        <v>0.1974126513658474</v>
      </c>
      <c r="BG55" s="38">
        <f t="shared" si="118"/>
        <v>0.27632639016823701</v>
      </c>
      <c r="BH55" s="38">
        <f t="shared" si="118"/>
        <v>0.73644752271702729</v>
      </c>
      <c r="BI55" s="38">
        <f t="shared" si="118"/>
        <v>9.6521086280770399E-2</v>
      </c>
      <c r="BJ55" s="38">
        <f t="shared" si="118"/>
        <v>9.709108933380918E-2</v>
      </c>
      <c r="BK55" s="38">
        <f t="shared" si="118"/>
        <v>9.7671311462088406E-2</v>
      </c>
      <c r="BL55" s="38">
        <f t="shared" si="118"/>
        <v>9.8262061705749568E-2</v>
      </c>
      <c r="BM55" s="38">
        <f t="shared" si="118"/>
        <v>9.8863662349258905E-2</v>
      </c>
      <c r="BN55" s="38">
        <f t="shared" si="118"/>
        <v>9.9476449660225785E-2</v>
      </c>
      <c r="BO55" s="38">
        <f t="shared" si="118"/>
        <v>0.10010077467922637</v>
      </c>
      <c r="BP55" s="38">
        <f t="shared" si="118"/>
        <v>0.10073700406484599</v>
      </c>
      <c r="BQ55" s="38">
        <f t="shared" si="118"/>
        <v>0.10138552099856184</v>
      </c>
      <c r="BR55" s="38">
        <f t="shared" si="118"/>
        <v>0.10204672615453914</v>
      </c>
      <c r="BS55" s="38">
        <f t="shared" si="118"/>
        <v>0.10272103873991698</v>
      </c>
      <c r="BT55" s="38">
        <f t="shared" si="118"/>
        <v>0.10340889761171956</v>
      </c>
      <c r="BU55" s="38">
        <f t="shared" si="118"/>
        <v>0.10411076247715402</v>
      </c>
      <c r="BV55" s="38">
        <f t="shared" si="118"/>
        <v>0.10482711518475331</v>
      </c>
      <c r="BW55" s="38">
        <f t="shared" si="118"/>
        <v>0.10555846111460329</v>
      </c>
      <c r="BX55" s="38">
        <f t="shared" si="118"/>
        <v>0.10630533067676735</v>
      </c>
      <c r="BY55" s="38">
        <f t="shared" si="118"/>
        <v>0.10706828092800309</v>
      </c>
      <c r="BZ55" s="38">
        <f t="shared" si="118"/>
        <v>0.10784789731796861</v>
      </c>
      <c r="CA55" s="38">
        <f t="shared" si="118"/>
        <v>0.10864479557735564</v>
      </c>
      <c r="CB55" s="38">
        <f t="shared" si="118"/>
        <v>0.10945962376178749</v>
      </c>
      <c r="CC55" s="38">
        <f t="shared" si="118"/>
        <v>0.11029306446689884</v>
      </c>
      <c r="CD55" s="38">
        <f t="shared" si="118"/>
        <v>0.10340889761171956</v>
      </c>
      <c r="CE55" s="38">
        <f t="shared" si="118"/>
        <v>0.73644752271702729</v>
      </c>
      <c r="CF55" s="38">
        <f t="shared" si="118"/>
        <v>0.73644752271702729</v>
      </c>
      <c r="CG55" s="38">
        <f t="shared" si="118"/>
        <v>0.57080469955965085</v>
      </c>
      <c r="CH55" s="38">
        <f t="shared" si="118"/>
        <v>0.42384987796942108</v>
      </c>
      <c r="CI55" s="38">
        <f t="shared" ref="CI55:DW55" si="119">ERF((CI34)/(4*(CI37*CI30)^0.5))</f>
        <v>0.35192313186085394</v>
      </c>
      <c r="CJ55" s="38">
        <f t="shared" si="119"/>
        <v>0.30736721595803979</v>
      </c>
      <c r="CK55" s="38">
        <f t="shared" si="119"/>
        <v>0.27632639016823701</v>
      </c>
      <c r="CL55" s="38">
        <f t="shared" si="119"/>
        <v>0.1974126513658474</v>
      </c>
      <c r="CM55" s="38">
        <f t="shared" si="119"/>
        <v>0.16174351361417375</v>
      </c>
      <c r="CN55" s="38">
        <f t="shared" si="119"/>
        <v>0.1403162048013338</v>
      </c>
      <c r="CO55" s="38">
        <f t="shared" si="119"/>
        <v>0.12563293883710816</v>
      </c>
      <c r="CP55" s="38">
        <f t="shared" si="119"/>
        <v>0.1147660855267984</v>
      </c>
      <c r="CQ55" s="38">
        <f t="shared" si="119"/>
        <v>0.10630533067676735</v>
      </c>
      <c r="CR55" s="38">
        <f t="shared" si="119"/>
        <v>9.9476449660225785E-2</v>
      </c>
      <c r="CS55" s="38">
        <f t="shared" si="119"/>
        <v>9.3814384245071714E-2</v>
      </c>
      <c r="CT55" s="38">
        <f t="shared" si="119"/>
        <v>8.9020707489366038E-2</v>
      </c>
      <c r="CU55" s="38">
        <f t="shared" si="119"/>
        <v>8.4893965579494302E-2</v>
      </c>
      <c r="CV55" s="38">
        <f t="shared" si="119"/>
        <v>8.1292594571711174E-2</v>
      </c>
      <c r="CW55" s="38">
        <f t="shared" si="119"/>
        <v>7.8113815767707387E-2</v>
      </c>
      <c r="CX55" s="38">
        <f t="shared" si="119"/>
        <v>7.5280962513230423E-2</v>
      </c>
      <c r="CY55" s="38">
        <f t="shared" si="119"/>
        <v>7.27355264747679E-2</v>
      </c>
      <c r="CZ55" s="38">
        <f t="shared" si="119"/>
        <v>7.0431977722387087E-2</v>
      </c>
      <c r="DA55" s="38">
        <f t="shared" si="119"/>
        <v>6.8334283405141097E-2</v>
      </c>
      <c r="DB55" s="38">
        <f t="shared" si="119"/>
        <v>6.6413503705244611E-2</v>
      </c>
      <c r="DC55" s="38">
        <f t="shared" si="119"/>
        <v>6.4646092044048045E-2</v>
      </c>
      <c r="DD55" s="38">
        <f t="shared" si="119"/>
        <v>6.3012668028519375E-2</v>
      </c>
      <c r="DE55" s="38">
        <f t="shared" si="119"/>
        <v>9.9476449660225785E-2</v>
      </c>
      <c r="DF55" s="38">
        <f t="shared" si="119"/>
        <v>9.9476449660225785E-2</v>
      </c>
      <c r="DG55" s="38">
        <f t="shared" si="119"/>
        <v>9.9476449660225785E-2</v>
      </c>
      <c r="DH55" s="38">
        <f t="shared" si="119"/>
        <v>9.9476449660225785E-2</v>
      </c>
      <c r="DI55" s="38">
        <f t="shared" si="119"/>
        <v>9.9476449660225785E-2</v>
      </c>
      <c r="DJ55" s="38">
        <f t="shared" si="119"/>
        <v>9.9476449660225785E-2</v>
      </c>
      <c r="DK55" s="38">
        <f t="shared" si="119"/>
        <v>9.9476449660225785E-2</v>
      </c>
      <c r="DL55" s="38">
        <f t="shared" si="119"/>
        <v>9.9476449660225785E-2</v>
      </c>
      <c r="DM55" s="38">
        <f t="shared" si="119"/>
        <v>9.9476449660225785E-2</v>
      </c>
      <c r="DN55" s="38">
        <f t="shared" si="119"/>
        <v>9.9476449660225785E-2</v>
      </c>
      <c r="DO55" s="38">
        <f t="shared" si="119"/>
        <v>9.9476449660225785E-2</v>
      </c>
      <c r="DP55" s="38">
        <f t="shared" si="119"/>
        <v>9.9476449660225785E-2</v>
      </c>
      <c r="DQ55" s="38">
        <f t="shared" si="119"/>
        <v>9.9476449660225785E-2</v>
      </c>
      <c r="DR55" s="38">
        <f t="shared" si="119"/>
        <v>9.9476449660225785E-2</v>
      </c>
      <c r="DS55" s="38">
        <f t="shared" si="119"/>
        <v>9.9476449660225785E-2</v>
      </c>
      <c r="DT55" s="38">
        <f t="shared" si="119"/>
        <v>9.9476449660225785E-2</v>
      </c>
      <c r="DU55" s="38">
        <f t="shared" si="119"/>
        <v>9.9476449660225785E-2</v>
      </c>
      <c r="DV55" s="38">
        <f t="shared" si="119"/>
        <v>9.9476449660225785E-2</v>
      </c>
      <c r="DW55" s="38">
        <f t="shared" si="119"/>
        <v>9.9476449660225785E-2</v>
      </c>
    </row>
    <row r="56" spans="1:127" ht="37.5" customHeight="1" x14ac:dyDescent="0.2">
      <c r="B56" s="37" t="s">
        <v>111</v>
      </c>
      <c r="C56" s="492"/>
      <c r="D56" s="493"/>
      <c r="E56" s="493"/>
      <c r="F56" s="39"/>
      <c r="G56" s="38">
        <f>ERF((G35)/(2*(G38*G30)^0.5))</f>
        <v>8.9020707489366038E-2</v>
      </c>
      <c r="J56" s="38">
        <f>ERF((J35)/(2*(J38*J30)^0.5))</f>
        <v>0.10340889761171956</v>
      </c>
      <c r="K56" s="38">
        <f t="shared" ref="K56:T56" si="120">ERF((K35)/(2*(K38*K30)^0.5))</f>
        <v>2.8209420407749727E-3</v>
      </c>
      <c r="L56" s="38">
        <f t="shared" si="120"/>
        <v>1.9947093241847345E-3</v>
      </c>
      <c r="M56" s="38">
        <f t="shared" si="120"/>
        <v>1.6286739086527739E-3</v>
      </c>
      <c r="N56" s="38">
        <f t="shared" si="120"/>
        <v>1.4104732242478817E-3</v>
      </c>
      <c r="O56" s="38">
        <f t="shared" si="120"/>
        <v>1.2615657353576683E-3</v>
      </c>
      <c r="P56" s="38">
        <f t="shared" si="120"/>
        <v>1.1516467650270889E-3</v>
      </c>
      <c r="Q56" s="38">
        <f t="shared" si="120"/>
        <v>1.0662177757878872E-3</v>
      </c>
      <c r="R56" s="38">
        <f t="shared" si="120"/>
        <v>9.9735544127559561E-4</v>
      </c>
      <c r="S56" s="38">
        <f t="shared" si="120"/>
        <v>9.4031575491390488E-4</v>
      </c>
      <c r="T56" s="38">
        <f t="shared" si="120"/>
        <v>8.9206187223015831E-4</v>
      </c>
      <c r="U56" s="38">
        <f>ERF((U35)/(2*(U38*U30)^0.5))</f>
        <v>8.9204347379863245E-3</v>
      </c>
      <c r="V56" s="38">
        <f>ERF((V35)/(2*(V38*V30)^0.5))</f>
        <v>6.3077655990903016E-3</v>
      </c>
      <c r="W56" s="38">
        <f t="shared" ref="W56:CH56" si="121">ERF((W35)/(2*(W38*W30)^0.5))</f>
        <v>5.1502869277362476E-3</v>
      </c>
      <c r="X56" s="38">
        <f t="shared" si="121"/>
        <v>4.4602870597080591E-3</v>
      </c>
      <c r="Y56" s="38">
        <f t="shared" si="121"/>
        <v>3.9894061814816457E-3</v>
      </c>
      <c r="Z56" s="38">
        <f t="shared" si="121"/>
        <v>3.6418154567766483E-3</v>
      </c>
      <c r="AA56" s="38">
        <f t="shared" si="121"/>
        <v>3.3716676219956256E-3</v>
      </c>
      <c r="AB56" s="38">
        <f t="shared" si="121"/>
        <v>3.1539074392224384E-3</v>
      </c>
      <c r="AC56" s="38">
        <f t="shared" si="121"/>
        <v>2.9735333104073999E-3</v>
      </c>
      <c r="AD56" s="38">
        <f t="shared" si="121"/>
        <v>2.8203603304328015E-2</v>
      </c>
      <c r="AE56" s="38">
        <f t="shared" si="121"/>
        <v>1.9945036390476088E-2</v>
      </c>
      <c r="AF56" s="38">
        <f t="shared" si="121"/>
        <v>1.6285619443116406E-2</v>
      </c>
      <c r="AG56" s="38">
        <f t="shared" si="121"/>
        <v>1.410400500127445E-2</v>
      </c>
      <c r="AH56" s="38">
        <f t="shared" si="121"/>
        <v>1.2615136977203435E-2</v>
      </c>
      <c r="AI56" s="38">
        <f t="shared" si="121"/>
        <v>1.1516071784052565E-2</v>
      </c>
      <c r="AJ56" s="38">
        <f t="shared" si="121"/>
        <v>1.0661863612832372E-2</v>
      </c>
      <c r="AK56" s="38">
        <f t="shared" si="121"/>
        <v>9.9732972880759441E-3</v>
      </c>
      <c r="AL56" s="38">
        <f t="shared" si="121"/>
        <v>9.4029420645961714E-3</v>
      </c>
      <c r="AM56" s="38">
        <f t="shared" si="121"/>
        <v>8.9204347379863245E-3</v>
      </c>
      <c r="AN56" s="38">
        <f t="shared" si="121"/>
        <v>2.8203603304328015E-2</v>
      </c>
      <c r="AO56" s="38">
        <f t="shared" si="121"/>
        <v>2.9728520174748828E-2</v>
      </c>
      <c r="AP56" s="38">
        <f t="shared" si="121"/>
        <v>3.1530945127879552E-2</v>
      </c>
      <c r="AQ56" s="38">
        <f t="shared" si="121"/>
        <v>3.3706744499615533E-2</v>
      </c>
      <c r="AR56" s="38">
        <f t="shared" si="121"/>
        <v>3.6405639733927311E-2</v>
      </c>
      <c r="AS56" s="38">
        <f t="shared" si="121"/>
        <v>3.9877611676744924E-2</v>
      </c>
      <c r="AT56" s="38">
        <f t="shared" si="121"/>
        <v>4.4579883006436401E-2</v>
      </c>
      <c r="AU56" s="38">
        <f t="shared" si="121"/>
        <v>5.1467483149355737E-2</v>
      </c>
      <c r="AV56" s="38">
        <f t="shared" si="121"/>
        <v>6.3012668028519375E-2</v>
      </c>
      <c r="AW56" s="38">
        <f t="shared" si="121"/>
        <v>8.9020707489366038E-2</v>
      </c>
      <c r="AX56" s="38">
        <f t="shared" si="121"/>
        <v>8.9020707489366038E-2</v>
      </c>
      <c r="AY56" s="38">
        <f t="shared" si="121"/>
        <v>9.3814384245071714E-2</v>
      </c>
      <c r="AZ56" s="38">
        <f t="shared" si="121"/>
        <v>9.9476449660225785E-2</v>
      </c>
      <c r="BA56" s="38">
        <f t="shared" si="121"/>
        <v>0.10630533067676735</v>
      </c>
      <c r="BB56" s="38">
        <f t="shared" si="121"/>
        <v>0.1147660855267984</v>
      </c>
      <c r="BC56" s="38">
        <f t="shared" si="121"/>
        <v>0.12563293883710816</v>
      </c>
      <c r="BD56" s="38">
        <f t="shared" si="121"/>
        <v>0.1403162048013338</v>
      </c>
      <c r="BE56" s="38">
        <f t="shared" si="121"/>
        <v>0.16174351361417375</v>
      </c>
      <c r="BF56" s="38">
        <f t="shared" si="121"/>
        <v>0.1974126513658474</v>
      </c>
      <c r="BG56" s="38">
        <f t="shared" si="121"/>
        <v>0.27632639016823701</v>
      </c>
      <c r="BH56" s="38">
        <f t="shared" si="121"/>
        <v>0.73644752271702729</v>
      </c>
      <c r="BI56" s="38">
        <f t="shared" si="121"/>
        <v>9.6521086280770399E-2</v>
      </c>
      <c r="BJ56" s="38">
        <f t="shared" si="121"/>
        <v>9.709108933380918E-2</v>
      </c>
      <c r="BK56" s="38">
        <f t="shared" si="121"/>
        <v>9.7671311462088406E-2</v>
      </c>
      <c r="BL56" s="38">
        <f t="shared" si="121"/>
        <v>9.8262061705749568E-2</v>
      </c>
      <c r="BM56" s="38">
        <f t="shared" si="121"/>
        <v>9.8863662349258905E-2</v>
      </c>
      <c r="BN56" s="38">
        <f t="shared" si="121"/>
        <v>9.9476449660225785E-2</v>
      </c>
      <c r="BO56" s="38">
        <f t="shared" si="121"/>
        <v>0.10010077467922637</v>
      </c>
      <c r="BP56" s="38">
        <f t="shared" si="121"/>
        <v>0.10073700406484599</v>
      </c>
      <c r="BQ56" s="38">
        <f t="shared" si="121"/>
        <v>0.10138552099856184</v>
      </c>
      <c r="BR56" s="38">
        <f t="shared" si="121"/>
        <v>0.10204672615453914</v>
      </c>
      <c r="BS56" s="38">
        <f t="shared" si="121"/>
        <v>0.10272103873991698</v>
      </c>
      <c r="BT56" s="38">
        <f t="shared" si="121"/>
        <v>0.10340889761171956</v>
      </c>
      <c r="BU56" s="38">
        <f t="shared" si="121"/>
        <v>0.10411076247715402</v>
      </c>
      <c r="BV56" s="38">
        <f t="shared" si="121"/>
        <v>0.10482711518475331</v>
      </c>
      <c r="BW56" s="38">
        <f t="shared" si="121"/>
        <v>0.10555846111460329</v>
      </c>
      <c r="BX56" s="38">
        <f t="shared" si="121"/>
        <v>0.10630533067676735</v>
      </c>
      <c r="BY56" s="38">
        <f t="shared" si="121"/>
        <v>0.10706828092800309</v>
      </c>
      <c r="BZ56" s="38">
        <f t="shared" si="121"/>
        <v>0.10784789731796861</v>
      </c>
      <c r="CA56" s="38">
        <f t="shared" si="121"/>
        <v>0.10864479557735564</v>
      </c>
      <c r="CB56" s="38">
        <f t="shared" si="121"/>
        <v>0.10945962376178749</v>
      </c>
      <c r="CC56" s="38">
        <f t="shared" si="121"/>
        <v>0.11029306446689884</v>
      </c>
      <c r="CD56" s="38">
        <f t="shared" si="121"/>
        <v>0.10340889761171956</v>
      </c>
      <c r="CE56" s="38">
        <f t="shared" si="121"/>
        <v>0.73644752271702729</v>
      </c>
      <c r="CF56" s="38">
        <f t="shared" si="121"/>
        <v>0.73644752271702729</v>
      </c>
      <c r="CG56" s="38">
        <f t="shared" si="121"/>
        <v>0.57080469955965085</v>
      </c>
      <c r="CH56" s="38">
        <f t="shared" si="121"/>
        <v>0.42384987796942108</v>
      </c>
      <c r="CI56" s="38">
        <f t="shared" ref="CI56:DW56" si="122">ERF((CI35)/(2*(CI38*CI30)^0.5))</f>
        <v>0.35192313186085394</v>
      </c>
      <c r="CJ56" s="38">
        <f t="shared" si="122"/>
        <v>0.30736721595803979</v>
      </c>
      <c r="CK56" s="38">
        <f t="shared" si="122"/>
        <v>0.27632639016823701</v>
      </c>
      <c r="CL56" s="38">
        <f t="shared" si="122"/>
        <v>0.1974126513658474</v>
      </c>
      <c r="CM56" s="38">
        <f t="shared" si="122"/>
        <v>0.16174351361417375</v>
      </c>
      <c r="CN56" s="38">
        <f t="shared" si="122"/>
        <v>0.1403162048013338</v>
      </c>
      <c r="CO56" s="38">
        <f t="shared" si="122"/>
        <v>0.12563293883710816</v>
      </c>
      <c r="CP56" s="38">
        <f t="shared" si="122"/>
        <v>0.1147660855267984</v>
      </c>
      <c r="CQ56" s="38">
        <f t="shared" si="122"/>
        <v>0.10630533067676735</v>
      </c>
      <c r="CR56" s="38">
        <f t="shared" si="122"/>
        <v>9.9476449660225785E-2</v>
      </c>
      <c r="CS56" s="38">
        <f t="shared" si="122"/>
        <v>9.3814384245071714E-2</v>
      </c>
      <c r="CT56" s="38">
        <f t="shared" si="122"/>
        <v>8.9020707489366038E-2</v>
      </c>
      <c r="CU56" s="38">
        <f t="shared" si="122"/>
        <v>8.4893965579494302E-2</v>
      </c>
      <c r="CV56" s="38">
        <f t="shared" si="122"/>
        <v>8.1292594571711174E-2</v>
      </c>
      <c r="CW56" s="38">
        <f t="shared" si="122"/>
        <v>7.8113815767707387E-2</v>
      </c>
      <c r="CX56" s="38">
        <f t="shared" si="122"/>
        <v>7.5280962513230423E-2</v>
      </c>
      <c r="CY56" s="38">
        <f t="shared" si="122"/>
        <v>7.27355264747679E-2</v>
      </c>
      <c r="CZ56" s="38">
        <f t="shared" si="122"/>
        <v>7.0431977722387087E-2</v>
      </c>
      <c r="DA56" s="38">
        <f t="shared" si="122"/>
        <v>6.8334283405141097E-2</v>
      </c>
      <c r="DB56" s="38">
        <f t="shared" si="122"/>
        <v>6.6413503705244611E-2</v>
      </c>
      <c r="DC56" s="38">
        <f t="shared" si="122"/>
        <v>6.4646092044048045E-2</v>
      </c>
      <c r="DD56" s="38">
        <f t="shared" si="122"/>
        <v>6.3012668028519375E-2</v>
      </c>
      <c r="DE56" s="38">
        <f t="shared" si="122"/>
        <v>9.9476449660225785E-2</v>
      </c>
      <c r="DF56" s="38">
        <f t="shared" si="122"/>
        <v>9.9476449660225785E-2</v>
      </c>
      <c r="DG56" s="38">
        <f t="shared" si="122"/>
        <v>9.9476449660225785E-2</v>
      </c>
      <c r="DH56" s="38">
        <f t="shared" si="122"/>
        <v>9.9476449660225785E-2</v>
      </c>
      <c r="DI56" s="38">
        <f t="shared" si="122"/>
        <v>9.9476449660225785E-2</v>
      </c>
      <c r="DJ56" s="38">
        <f t="shared" si="122"/>
        <v>9.9476449660225785E-2</v>
      </c>
      <c r="DK56" s="38">
        <f t="shared" si="122"/>
        <v>9.9476449660225785E-2</v>
      </c>
      <c r="DL56" s="38">
        <f t="shared" si="122"/>
        <v>9.9476449660225785E-2</v>
      </c>
      <c r="DM56" s="38">
        <f t="shared" si="122"/>
        <v>9.9476449660225785E-2</v>
      </c>
      <c r="DN56" s="38">
        <f t="shared" si="122"/>
        <v>9.9476449660225785E-2</v>
      </c>
      <c r="DO56" s="38">
        <f t="shared" si="122"/>
        <v>9.9476449660225785E-2</v>
      </c>
      <c r="DP56" s="38">
        <f t="shared" si="122"/>
        <v>9.9476449660225785E-2</v>
      </c>
      <c r="DQ56" s="38">
        <f t="shared" si="122"/>
        <v>9.9476449660225785E-2</v>
      </c>
      <c r="DR56" s="38">
        <f t="shared" si="122"/>
        <v>9.9476449660225785E-2</v>
      </c>
      <c r="DS56" s="38">
        <f t="shared" si="122"/>
        <v>9.9476449660225785E-2</v>
      </c>
      <c r="DT56" s="38">
        <f t="shared" si="122"/>
        <v>9.9476449660225785E-2</v>
      </c>
      <c r="DU56" s="38">
        <f t="shared" si="122"/>
        <v>9.9476449660225785E-2</v>
      </c>
      <c r="DV56" s="38">
        <f t="shared" si="122"/>
        <v>9.9476449660225785E-2</v>
      </c>
      <c r="DW56" s="38">
        <f t="shared" si="122"/>
        <v>9.9476449660225785E-2</v>
      </c>
    </row>
  </sheetData>
  <mergeCells count="32">
    <mergeCell ref="C55:E55"/>
    <mergeCell ref="C56:E56"/>
    <mergeCell ref="C49:E49"/>
    <mergeCell ref="C50:E50"/>
    <mergeCell ref="C51:E51"/>
    <mergeCell ref="C52:E52"/>
    <mergeCell ref="C53:E53"/>
    <mergeCell ref="C54:E54"/>
    <mergeCell ref="C48:E48"/>
    <mergeCell ref="C37:E37"/>
    <mergeCell ref="C38:E38"/>
    <mergeCell ref="C39:E39"/>
    <mergeCell ref="C40:E40"/>
    <mergeCell ref="C41:E41"/>
    <mergeCell ref="C42:E42"/>
    <mergeCell ref="C43:E43"/>
    <mergeCell ref="C44:E44"/>
    <mergeCell ref="C45:E45"/>
    <mergeCell ref="C46:E46"/>
    <mergeCell ref="C47:E47"/>
    <mergeCell ref="C36:E36"/>
    <mergeCell ref="E23:F23"/>
    <mergeCell ref="C26:E26"/>
    <mergeCell ref="C27:E27"/>
    <mergeCell ref="C28:E28"/>
    <mergeCell ref="C29:E29"/>
    <mergeCell ref="C30:E30"/>
    <mergeCell ref="C31:E31"/>
    <mergeCell ref="C32:E32"/>
    <mergeCell ref="C33:E33"/>
    <mergeCell ref="C34:E34"/>
    <mergeCell ref="C35:E35"/>
  </mergeCells>
  <phoneticPr fontId="2"/>
  <conditionalFormatting sqref="G29">
    <cfRule type="expression" dxfId="239" priority="15">
      <formula>$A$29&gt;0</formula>
    </cfRule>
  </conditionalFormatting>
  <conditionalFormatting sqref="G30">
    <cfRule type="expression" dxfId="238" priority="14">
      <formula>A30&gt;0</formula>
    </cfRule>
  </conditionalFormatting>
  <conditionalFormatting sqref="G42">
    <cfRule type="expression" dxfId="237" priority="13">
      <formula>$A42&gt;0</formula>
    </cfRule>
  </conditionalFormatting>
  <conditionalFormatting sqref="G44">
    <cfRule type="expression" dxfId="236" priority="12">
      <formula>$A$44&gt;0</formula>
    </cfRule>
  </conditionalFormatting>
  <conditionalFormatting sqref="G45">
    <cfRule type="expression" dxfId="235" priority="11">
      <formula>$A$45&gt;0</formula>
    </cfRule>
  </conditionalFormatting>
  <conditionalFormatting sqref="G46">
    <cfRule type="expression" dxfId="234" priority="10">
      <formula>$A$46&gt;0</formula>
    </cfRule>
  </conditionalFormatting>
  <conditionalFormatting sqref="G34">
    <cfRule type="expression" dxfId="233" priority="9">
      <formula>$A$34&gt;0</formula>
    </cfRule>
  </conditionalFormatting>
  <conditionalFormatting sqref="H36 G35:G38">
    <cfRule type="expression" dxfId="232" priority="8">
      <formula>$A$35&gt;0</formula>
    </cfRule>
  </conditionalFormatting>
  <conditionalFormatting sqref="G33">
    <cfRule type="expression" dxfId="231" priority="7">
      <formula>$A$33&gt;0</formula>
    </cfRule>
  </conditionalFormatting>
  <conditionalFormatting sqref="G40:G41">
    <cfRule type="expression" dxfId="230" priority="6">
      <formula>$A$40&gt;0</formula>
    </cfRule>
  </conditionalFormatting>
  <conditionalFormatting sqref="G41">
    <cfRule type="expression" dxfId="229" priority="5">
      <formula>$A$41&gt;0</formula>
    </cfRule>
  </conditionalFormatting>
  <conditionalFormatting sqref="G39">
    <cfRule type="expression" dxfId="228" priority="4">
      <formula>$A$39&gt;0</formula>
    </cfRule>
  </conditionalFormatting>
  <conditionalFormatting sqref="G51">
    <cfRule type="expression" dxfId="227" priority="3">
      <formula>$A$51&gt;0</formula>
    </cfRule>
  </conditionalFormatting>
  <conditionalFormatting sqref="G43">
    <cfRule type="expression" dxfId="226" priority="2">
      <formula>$A$40&gt;0</formula>
    </cfRule>
  </conditionalFormatting>
  <conditionalFormatting sqref="G43">
    <cfRule type="expression" dxfId="225" priority="1">
      <formula>$A$41&gt;0</formula>
    </cfRule>
  </conditionalFormatting>
  <pageMargins left="0.7" right="0.7" top="0.75" bottom="0.75" header="0.3" footer="0.3"/>
  <pageSetup paperSize="9" orientation="portrait" horizontalDpi="300" verticalDpi="300" r:id="rId1"/>
  <drawing r:id="rId2"/>
  <legacyDrawing r:id="rId3"/>
  <oleObjects>
    <mc:AlternateContent xmlns:mc="http://schemas.openxmlformats.org/markup-compatibility/2006">
      <mc:Choice Requires="x14">
        <oleObject progId="Equation.3" shapeId="29697" r:id="rId4">
          <objectPr defaultSize="0" autoPict="0" r:id="rId5">
            <anchor moveWithCells="1" sizeWithCells="1">
              <from>
                <xdr:col>2</xdr:col>
                <xdr:colOff>107950</xdr:colOff>
                <xdr:row>52</xdr:row>
                <xdr:rowOff>57150</xdr:rowOff>
              </from>
              <to>
                <xdr:col>4</xdr:col>
                <xdr:colOff>781050</xdr:colOff>
                <xdr:row>53</xdr:row>
                <xdr:rowOff>0</xdr:rowOff>
              </to>
            </anchor>
          </objectPr>
        </oleObject>
      </mc:Choice>
      <mc:Fallback>
        <oleObject progId="Equation.3" shapeId="29697" r:id="rId4"/>
      </mc:Fallback>
    </mc:AlternateContent>
    <mc:AlternateContent xmlns:mc="http://schemas.openxmlformats.org/markup-compatibility/2006">
      <mc:Choice Requires="x14">
        <oleObject progId="Equation.3" shapeId="29698" r:id="rId6">
          <objectPr defaultSize="0" autoPict="0" r:id="rId7">
            <anchor moveWithCells="1" sizeWithCells="1">
              <from>
                <xdr:col>1</xdr:col>
                <xdr:colOff>1003300</xdr:colOff>
                <xdr:row>53</xdr:row>
                <xdr:rowOff>38100</xdr:rowOff>
              </from>
              <to>
                <xdr:col>5</xdr:col>
                <xdr:colOff>0</xdr:colOff>
                <xdr:row>54</xdr:row>
                <xdr:rowOff>0</xdr:rowOff>
              </to>
            </anchor>
          </objectPr>
        </oleObject>
      </mc:Choice>
      <mc:Fallback>
        <oleObject progId="Equation.3" shapeId="29698" r:id="rId6"/>
      </mc:Fallback>
    </mc:AlternateContent>
    <mc:AlternateContent xmlns:mc="http://schemas.openxmlformats.org/markup-compatibility/2006">
      <mc:Choice Requires="x14">
        <oleObject progId="Equation.3" shapeId="29699" r:id="rId8">
          <objectPr defaultSize="0" autoPict="0" r:id="rId9">
            <anchor moveWithCells="1" sizeWithCells="1">
              <from>
                <xdr:col>2</xdr:col>
                <xdr:colOff>95250</xdr:colOff>
                <xdr:row>51</xdr:row>
                <xdr:rowOff>19050</xdr:rowOff>
              </from>
              <to>
                <xdr:col>4</xdr:col>
                <xdr:colOff>584200</xdr:colOff>
                <xdr:row>51</xdr:row>
                <xdr:rowOff>438150</xdr:rowOff>
              </to>
            </anchor>
          </objectPr>
        </oleObject>
      </mc:Choice>
      <mc:Fallback>
        <oleObject progId="Equation.3" shapeId="29699" r:id="rId8"/>
      </mc:Fallback>
    </mc:AlternateContent>
    <mc:AlternateContent xmlns:mc="http://schemas.openxmlformats.org/markup-compatibility/2006">
      <mc:Choice Requires="x14">
        <oleObject progId="Equation.3" shapeId="29700" r:id="rId10">
          <objectPr defaultSize="0" autoPict="0" r:id="rId11">
            <anchor>
              <from>
                <xdr:col>0</xdr:col>
                <xdr:colOff>469900</xdr:colOff>
                <xdr:row>4</xdr:row>
                <xdr:rowOff>76200</xdr:rowOff>
              </from>
              <to>
                <xdr:col>4</xdr:col>
                <xdr:colOff>527050</xdr:colOff>
                <xdr:row>8</xdr:row>
                <xdr:rowOff>12700</xdr:rowOff>
              </to>
            </anchor>
          </objectPr>
        </oleObject>
      </mc:Choice>
      <mc:Fallback>
        <oleObject progId="Equation.3" shapeId="29700" r:id="rId10"/>
      </mc:Fallback>
    </mc:AlternateContent>
    <mc:AlternateContent xmlns:mc="http://schemas.openxmlformats.org/markup-compatibility/2006">
      <mc:Choice Requires="x14">
        <oleObject progId="Equation.3" shapeId="29701" r:id="rId12">
          <objectPr defaultSize="0" autoPict="0" r:id="rId13">
            <anchor>
              <from>
                <xdr:col>10</xdr:col>
                <xdr:colOff>0</xdr:colOff>
                <xdr:row>4</xdr:row>
                <xdr:rowOff>57150</xdr:rowOff>
              </from>
              <to>
                <xdr:col>13</xdr:col>
                <xdr:colOff>127000</xdr:colOff>
                <xdr:row>7</xdr:row>
                <xdr:rowOff>146050</xdr:rowOff>
              </to>
            </anchor>
          </objectPr>
        </oleObject>
      </mc:Choice>
      <mc:Fallback>
        <oleObject progId="Equation.3" shapeId="29701" r:id="rId12"/>
      </mc:Fallback>
    </mc:AlternateContent>
    <mc:AlternateContent xmlns:mc="http://schemas.openxmlformats.org/markup-compatibility/2006">
      <mc:Choice Requires="x14">
        <oleObject progId="Equation.3" shapeId="29702" r:id="rId14">
          <objectPr defaultSize="0" autoPict="0" r:id="rId15">
            <anchor>
              <from>
                <xdr:col>4</xdr:col>
                <xdr:colOff>565150</xdr:colOff>
                <xdr:row>4</xdr:row>
                <xdr:rowOff>38100</xdr:rowOff>
              </from>
              <to>
                <xdr:col>9</xdr:col>
                <xdr:colOff>641350</xdr:colOff>
                <xdr:row>8</xdr:row>
                <xdr:rowOff>50800</xdr:rowOff>
              </to>
            </anchor>
          </objectPr>
        </oleObject>
      </mc:Choice>
      <mc:Fallback>
        <oleObject progId="Equation.3" shapeId="29702" r:id="rId14"/>
      </mc:Fallback>
    </mc:AlternateContent>
    <mc:AlternateContent xmlns:mc="http://schemas.openxmlformats.org/markup-compatibility/2006">
      <mc:Choice Requires="x14">
        <oleObject progId="Equation.3" shapeId="29703" r:id="rId16">
          <objectPr defaultSize="0" autoPict="0" r:id="rId17">
            <anchor>
              <from>
                <xdr:col>2</xdr:col>
                <xdr:colOff>57150</xdr:colOff>
                <xdr:row>54</xdr:row>
                <xdr:rowOff>12700</xdr:rowOff>
              </from>
              <to>
                <xdr:col>4</xdr:col>
                <xdr:colOff>717550</xdr:colOff>
                <xdr:row>54</xdr:row>
                <xdr:rowOff>450850</xdr:rowOff>
              </to>
            </anchor>
          </objectPr>
        </oleObject>
      </mc:Choice>
      <mc:Fallback>
        <oleObject progId="Equation.3" shapeId="29703" r:id="rId16"/>
      </mc:Fallback>
    </mc:AlternateContent>
  </oleObjec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pageSetUpPr fitToPage="1"/>
  </sheetPr>
  <dimension ref="A1:AA67"/>
  <sheetViews>
    <sheetView showGridLines="0" showRowColHeaders="0" zoomScaleNormal="100" zoomScaleSheetLayoutView="106" workbookViewId="0">
      <selection activeCell="G25" sqref="G25:G26"/>
    </sheetView>
  </sheetViews>
  <sheetFormatPr defaultColWidth="8.7265625" defaultRowHeight="13" x14ac:dyDescent="0.2"/>
  <cols>
    <col min="1" max="2" width="1.6328125" style="94" customWidth="1"/>
    <col min="3" max="3" width="10.6328125" style="94" customWidth="1"/>
    <col min="4" max="4" width="13.36328125" style="94" customWidth="1"/>
    <col min="5" max="5" width="12.6328125" style="94" customWidth="1"/>
    <col min="6" max="6" width="4.6328125" style="94" customWidth="1"/>
    <col min="7" max="7" width="12.453125" style="94" customWidth="1"/>
    <col min="8" max="8" width="6.90625" style="94" customWidth="1"/>
    <col min="9" max="10" width="8.6328125" style="94" customWidth="1"/>
    <col min="11" max="11" width="8.7265625" style="94"/>
    <col min="12" max="12" width="3.6328125" style="94" customWidth="1"/>
    <col min="13" max="14" width="2.6328125" style="94" customWidth="1"/>
    <col min="15" max="15" width="16.6328125" style="94" customWidth="1"/>
    <col min="16" max="16" width="5.08984375" style="94" customWidth="1"/>
    <col min="17" max="17" width="8.7265625" style="94"/>
    <col min="18" max="18" width="8" style="94" customWidth="1"/>
    <col min="19" max="19" width="2.6328125" style="94" customWidth="1"/>
    <col min="20" max="20" width="1.6328125" style="94" customWidth="1"/>
    <col min="21" max="21" width="9" style="94" customWidth="1"/>
    <col min="22" max="22" width="12.08984375" style="94" hidden="1" customWidth="1"/>
    <col min="23" max="23" width="16.7265625" style="94" hidden="1" customWidth="1"/>
    <col min="24" max="24" width="10.08984375" style="94" hidden="1" customWidth="1"/>
    <col min="25" max="26" width="26.26953125" style="94" hidden="1" customWidth="1"/>
    <col min="27" max="27" width="8.7265625" style="94" customWidth="1"/>
    <col min="28" max="16384" width="8.7265625" style="94"/>
  </cols>
  <sheetData>
    <row r="1" spans="1:27" ht="13.5" thickBot="1" x14ac:dyDescent="0.25">
      <c r="A1" s="157"/>
      <c r="B1" s="157"/>
      <c r="C1" s="157"/>
      <c r="D1" s="157"/>
      <c r="E1" s="157"/>
      <c r="F1" s="157"/>
      <c r="G1" s="157"/>
      <c r="H1" s="157"/>
      <c r="I1" s="157"/>
      <c r="J1" s="157"/>
      <c r="K1" s="157"/>
      <c r="L1" s="157"/>
      <c r="M1" s="157"/>
      <c r="N1" s="157"/>
      <c r="O1" s="157"/>
      <c r="P1" s="157"/>
      <c r="Q1" s="157"/>
      <c r="R1" s="157"/>
      <c r="S1" s="157"/>
      <c r="T1" s="192" t="str">
        <f>'入力シート (複数物質)'!Z1</f>
        <v xml:space="preserve">地下水汚染が到達し得る距離の計算ツール　Ver 1.0  </v>
      </c>
      <c r="U1" s="6"/>
    </row>
    <row r="2" spans="1:27" x14ac:dyDescent="0.2">
      <c r="A2" s="193"/>
      <c r="B2" s="128"/>
      <c r="C2" s="128"/>
      <c r="D2" s="388" t="s">
        <v>294</v>
      </c>
      <c r="E2" s="388"/>
      <c r="F2" s="388"/>
      <c r="G2" s="388"/>
      <c r="H2" s="388"/>
      <c r="I2" s="128"/>
      <c r="J2" s="128"/>
      <c r="K2" s="128"/>
      <c r="L2" s="128"/>
      <c r="M2" s="128"/>
      <c r="N2" s="128"/>
      <c r="O2" s="128"/>
      <c r="P2" s="128"/>
      <c r="Q2" s="128"/>
      <c r="R2" s="128"/>
      <c r="S2" s="128"/>
      <c r="T2" s="179"/>
    </row>
    <row r="3" spans="1:27" ht="13.5" customHeight="1" x14ac:dyDescent="0.2">
      <c r="A3" s="193"/>
      <c r="B3" s="128"/>
      <c r="C3" s="129"/>
      <c r="D3" s="388"/>
      <c r="E3" s="388"/>
      <c r="F3" s="388"/>
      <c r="G3" s="388"/>
      <c r="H3" s="388"/>
      <c r="I3" s="130"/>
      <c r="J3" s="130"/>
      <c r="K3" s="130"/>
      <c r="L3" s="130"/>
      <c r="M3" s="129"/>
      <c r="N3" s="128"/>
      <c r="O3" s="128"/>
      <c r="P3" s="128"/>
      <c r="Q3" s="128"/>
      <c r="R3" s="128"/>
      <c r="S3" s="128"/>
      <c r="T3" s="180"/>
      <c r="V3" s="95" t="s">
        <v>124</v>
      </c>
      <c r="W3" s="246">
        <f>G25</f>
        <v>600</v>
      </c>
      <c r="X3" s="94" t="s">
        <v>125</v>
      </c>
    </row>
    <row r="4" spans="1:27" ht="20.149999999999999" customHeight="1" thickBot="1" x14ac:dyDescent="0.25">
      <c r="A4" s="193"/>
      <c r="B4" s="128"/>
      <c r="C4" s="200" t="s">
        <v>244</v>
      </c>
      <c r="D4" s="158"/>
      <c r="E4" s="158"/>
      <c r="F4" s="158"/>
      <c r="G4" s="158"/>
      <c r="H4" s="158"/>
      <c r="I4" s="158"/>
      <c r="J4" s="158"/>
      <c r="K4" s="158"/>
      <c r="L4" s="159"/>
      <c r="M4" s="129"/>
      <c r="N4" s="131" t="s">
        <v>261</v>
      </c>
      <c r="O4" s="128"/>
      <c r="P4" s="128"/>
      <c r="Q4" s="128"/>
      <c r="R4" s="128"/>
      <c r="S4" s="128"/>
      <c r="T4" s="180"/>
      <c r="V4" s="210" t="s">
        <v>182</v>
      </c>
      <c r="W4"/>
      <c r="X4" s="211" t="s">
        <v>20</v>
      </c>
      <c r="Y4" s="211"/>
      <c r="Z4" s="211"/>
    </row>
    <row r="5" spans="1:27" ht="19.5" customHeight="1" thickBot="1" x14ac:dyDescent="0.25">
      <c r="A5" s="193"/>
      <c r="B5" s="128"/>
      <c r="C5" s="160" t="s">
        <v>158</v>
      </c>
      <c r="D5" s="132"/>
      <c r="E5" s="106"/>
      <c r="F5" s="133"/>
      <c r="G5" s="133"/>
      <c r="H5" s="133"/>
      <c r="I5" s="133"/>
      <c r="J5" s="133"/>
      <c r="K5" s="133"/>
      <c r="L5" s="161"/>
      <c r="M5" s="129"/>
      <c r="N5" s="134"/>
      <c r="O5" s="181"/>
      <c r="P5" s="181"/>
      <c r="Q5" s="181"/>
      <c r="R5" s="181"/>
      <c r="S5" s="182"/>
      <c r="T5" s="180"/>
      <c r="V5" s="212">
        <f>VLOOKUP(G15,W38:X42,2,FALSE)</f>
        <v>3</v>
      </c>
      <c r="W5"/>
      <c r="X5" s="212">
        <f>VLOOKUP(G13,Y38:Z67,2,FALSE)</f>
        <v>113</v>
      </c>
      <c r="Y5" s="211"/>
      <c r="Z5" s="211"/>
    </row>
    <row r="6" spans="1:27" ht="19.5" customHeight="1" thickBot="1" x14ac:dyDescent="0.25">
      <c r="A6" s="193"/>
      <c r="B6" s="128"/>
      <c r="C6" s="162" t="s">
        <v>159</v>
      </c>
      <c r="D6" s="132"/>
      <c r="E6" s="107"/>
      <c r="F6" s="133"/>
      <c r="G6" s="133"/>
      <c r="H6" s="133"/>
      <c r="I6" s="133"/>
      <c r="J6" s="133"/>
      <c r="K6" s="133"/>
      <c r="L6" s="161"/>
      <c r="M6" s="129"/>
      <c r="N6" s="135" t="s">
        <v>155</v>
      </c>
      <c r="O6" s="111" t="s">
        <v>161</v>
      </c>
      <c r="P6" s="112"/>
      <c r="Q6" s="183"/>
      <c r="R6" s="183"/>
      <c r="S6" s="184"/>
      <c r="T6" s="180"/>
      <c r="V6" s="236">
        <v>1</v>
      </c>
      <c r="W6" s="237" t="s">
        <v>183</v>
      </c>
      <c r="X6" s="249">
        <v>1</v>
      </c>
      <c r="Y6" s="213" t="s">
        <v>184</v>
      </c>
      <c r="Z6" s="214"/>
    </row>
    <row r="7" spans="1:27" ht="19.5" customHeight="1" thickBot="1" x14ac:dyDescent="0.25">
      <c r="A7" s="193"/>
      <c r="B7" s="128"/>
      <c r="C7" s="162" t="s">
        <v>160</v>
      </c>
      <c r="D7" s="132"/>
      <c r="E7" s="108"/>
      <c r="F7" s="133"/>
      <c r="G7" s="133"/>
      <c r="H7" s="133"/>
      <c r="I7" s="133"/>
      <c r="J7" s="133"/>
      <c r="K7" s="133"/>
      <c r="L7" s="161"/>
      <c r="M7" s="129"/>
      <c r="N7" s="135"/>
      <c r="O7" s="113" t="s">
        <v>17</v>
      </c>
      <c r="P7" s="113" t="s">
        <v>9</v>
      </c>
      <c r="Q7" s="113" t="s">
        <v>18</v>
      </c>
      <c r="R7" s="113" t="s">
        <v>5</v>
      </c>
      <c r="S7" s="185"/>
      <c r="T7" s="180"/>
      <c r="V7" s="238">
        <v>2</v>
      </c>
      <c r="W7" s="231" t="s">
        <v>185</v>
      </c>
      <c r="X7" s="250">
        <v>2</v>
      </c>
      <c r="Y7" s="216" t="s">
        <v>186</v>
      </c>
      <c r="Z7" s="214"/>
    </row>
    <row r="8" spans="1:27" ht="19.5" customHeight="1" thickBot="1" x14ac:dyDescent="0.25">
      <c r="A8" s="193"/>
      <c r="B8" s="128"/>
      <c r="C8" s="162" t="s">
        <v>240</v>
      </c>
      <c r="D8" s="132"/>
      <c r="E8" s="403"/>
      <c r="F8" s="404"/>
      <c r="G8" s="404"/>
      <c r="H8" s="404"/>
      <c r="I8" s="404"/>
      <c r="J8" s="404"/>
      <c r="K8" s="405"/>
      <c r="L8" s="163"/>
      <c r="M8" s="129"/>
      <c r="N8" s="135"/>
      <c r="O8" s="114" t="s">
        <v>30</v>
      </c>
      <c r="P8" s="115" t="s">
        <v>21</v>
      </c>
      <c r="Q8" s="115">
        <f>VLOOKUP($X$5,'パラメーター 一覧表'!$A$20:$F$49,3)</f>
        <v>10</v>
      </c>
      <c r="R8" s="115" t="s">
        <v>19</v>
      </c>
      <c r="S8" s="184"/>
      <c r="T8" s="180"/>
      <c r="V8" s="239">
        <v>3</v>
      </c>
      <c r="W8" s="231" t="s">
        <v>187</v>
      </c>
      <c r="X8" s="250">
        <v>3</v>
      </c>
      <c r="Y8" s="216" t="s">
        <v>188</v>
      </c>
      <c r="Z8" s="214"/>
    </row>
    <row r="9" spans="1:27" ht="19.5" customHeight="1" thickBot="1" x14ac:dyDescent="0.25">
      <c r="A9" s="193"/>
      <c r="B9" s="128"/>
      <c r="C9" s="162" t="s">
        <v>238</v>
      </c>
      <c r="D9" s="132"/>
      <c r="E9" s="247"/>
      <c r="F9" s="110" t="s">
        <v>242</v>
      </c>
      <c r="G9" s="136"/>
      <c r="H9" s="136"/>
      <c r="I9" s="136"/>
      <c r="J9" s="136"/>
      <c r="K9" s="136"/>
      <c r="L9" s="164"/>
      <c r="M9" s="129"/>
      <c r="N9" s="135"/>
      <c r="O9" s="114" t="s">
        <v>23</v>
      </c>
      <c r="P9" s="115" t="s">
        <v>22</v>
      </c>
      <c r="Q9" s="115">
        <f>VLOOKUP($X$5,'パラメーター 一覧表'!$A$20:$F$49,4)</f>
        <v>100</v>
      </c>
      <c r="R9" s="115" t="s">
        <v>29</v>
      </c>
      <c r="S9" s="184"/>
      <c r="T9" s="180"/>
      <c r="V9" s="240">
        <v>4</v>
      </c>
      <c r="W9" s="231" t="s">
        <v>248</v>
      </c>
      <c r="X9" s="251">
        <v>101</v>
      </c>
      <c r="Y9" s="218" t="s">
        <v>189</v>
      </c>
      <c r="Z9" s="219"/>
    </row>
    <row r="10" spans="1:27" ht="19.5" customHeight="1" thickBot="1" x14ac:dyDescent="0.25">
      <c r="A10" s="193"/>
      <c r="B10" s="128"/>
      <c r="C10" s="174"/>
      <c r="D10" s="175"/>
      <c r="E10" s="175"/>
      <c r="F10" s="175"/>
      <c r="G10" s="175"/>
      <c r="H10" s="175"/>
      <c r="I10" s="176"/>
      <c r="J10" s="177"/>
      <c r="K10" s="175"/>
      <c r="L10" s="178"/>
      <c r="M10" s="129"/>
      <c r="N10" s="135"/>
      <c r="O10" s="114" t="s">
        <v>24</v>
      </c>
      <c r="P10" s="115" t="s">
        <v>27</v>
      </c>
      <c r="Q10" s="115">
        <f>IF(VLOOKUP($X$5,'パラメーター 一覧表'!$A$20:$J$49,5)=0,Q11*Q24,VLOOKUP($X$5,'パラメーター 一覧表'!$A$20:$J$49,5))</f>
        <v>5.9000000000000004E-2</v>
      </c>
      <c r="R10" s="115" t="s">
        <v>28</v>
      </c>
      <c r="S10" s="184"/>
      <c r="T10" s="180"/>
      <c r="V10" s="241">
        <v>5</v>
      </c>
      <c r="W10" s="242" t="s">
        <v>249</v>
      </c>
      <c r="X10" s="251">
        <v>102</v>
      </c>
      <c r="Y10" s="218" t="s">
        <v>211</v>
      </c>
      <c r="Z10" s="219"/>
    </row>
    <row r="11" spans="1:27" ht="19.5" customHeight="1" x14ac:dyDescent="0.2">
      <c r="A11" s="193"/>
      <c r="B11" s="128"/>
      <c r="C11" s="208"/>
      <c r="D11" s="208"/>
      <c r="E11" s="208"/>
      <c r="F11" s="208"/>
      <c r="G11" s="208"/>
      <c r="H11" s="208"/>
      <c r="I11" s="209"/>
      <c r="J11" s="209"/>
      <c r="K11" s="208"/>
      <c r="L11" s="208"/>
      <c r="M11" s="129"/>
      <c r="N11" s="135"/>
      <c r="O11" s="114" t="s">
        <v>39</v>
      </c>
      <c r="P11" s="115" t="s">
        <v>35</v>
      </c>
      <c r="Q11" s="115">
        <f>VLOOKUP($X$5,'パラメーター 一覧表'!$A$20:$H$49,7)</f>
        <v>59</v>
      </c>
      <c r="R11" s="115" t="s">
        <v>28</v>
      </c>
      <c r="S11" s="184"/>
      <c r="T11" s="180"/>
      <c r="V11" s="220"/>
      <c r="W11" s="66"/>
      <c r="X11" s="217">
        <v>103</v>
      </c>
      <c r="Y11" s="218" t="s">
        <v>190</v>
      </c>
      <c r="Z11" s="219"/>
    </row>
    <row r="12" spans="1:27" ht="19.5" customHeight="1" thickBot="1" x14ac:dyDescent="0.25">
      <c r="A12" s="193"/>
      <c r="B12" s="128"/>
      <c r="C12" s="200" t="s">
        <v>122</v>
      </c>
      <c r="D12" s="201"/>
      <c r="E12" s="201"/>
      <c r="F12" s="201"/>
      <c r="G12" s="202" t="s">
        <v>241</v>
      </c>
      <c r="H12" s="203"/>
      <c r="I12" s="204"/>
      <c r="J12" s="205"/>
      <c r="K12" s="206"/>
      <c r="L12" s="207"/>
      <c r="M12" s="140"/>
      <c r="N12" s="135"/>
      <c r="O12" s="114" t="s">
        <v>25</v>
      </c>
      <c r="P12" s="115" t="s">
        <v>163</v>
      </c>
      <c r="Q12" s="115">
        <f>VLOOKUP($X$5,'パラメーター 一覧表'!$A$20:$F$49,6)</f>
        <v>2</v>
      </c>
      <c r="R12" s="115" t="s">
        <v>26</v>
      </c>
      <c r="S12" s="184"/>
      <c r="T12" s="180"/>
      <c r="V12"/>
      <c r="W12"/>
      <c r="X12" s="217">
        <v>104</v>
      </c>
      <c r="Y12" s="218" t="s">
        <v>207</v>
      </c>
      <c r="Z12" s="219"/>
    </row>
    <row r="13" spans="1:27" ht="19.5" customHeight="1" thickBot="1" x14ac:dyDescent="0.25">
      <c r="A13" s="193"/>
      <c r="B13" s="128"/>
      <c r="C13" s="166" t="s">
        <v>155</v>
      </c>
      <c r="D13" s="98" t="s">
        <v>20</v>
      </c>
      <c r="E13" s="99"/>
      <c r="F13" s="100"/>
      <c r="G13" s="406" t="s">
        <v>293</v>
      </c>
      <c r="H13" s="407"/>
      <c r="I13" s="138"/>
      <c r="J13" s="140"/>
      <c r="K13" s="141"/>
      <c r="L13" s="167"/>
      <c r="M13" s="140"/>
      <c r="N13" s="135"/>
      <c r="O13" s="114" t="s">
        <v>113</v>
      </c>
      <c r="P13" s="115" t="s">
        <v>115</v>
      </c>
      <c r="Q13" s="115">
        <f>VLOOKUP($X$5,'パラメーター 一覧表'!$A$20:$J$49,8)</f>
        <v>100</v>
      </c>
      <c r="R13" s="115" t="s">
        <v>117</v>
      </c>
      <c r="S13" s="184"/>
      <c r="T13" s="180"/>
      <c r="V13" s="66"/>
      <c r="W13" s="66"/>
      <c r="X13" s="217">
        <v>105</v>
      </c>
      <c r="Y13" s="218" t="s">
        <v>206</v>
      </c>
      <c r="Z13" s="219"/>
      <c r="AA13" s="105" t="s">
        <v>245</v>
      </c>
    </row>
    <row r="14" spans="1:27" ht="19.5" customHeight="1" thickBot="1" x14ac:dyDescent="0.25">
      <c r="A14" s="193"/>
      <c r="B14" s="128"/>
      <c r="C14" s="166"/>
      <c r="D14" s="290"/>
      <c r="E14" s="290"/>
      <c r="F14" s="290"/>
      <c r="G14" s="140"/>
      <c r="H14" s="140"/>
      <c r="I14" s="137"/>
      <c r="J14" s="129"/>
      <c r="K14" s="142"/>
      <c r="L14" s="168"/>
      <c r="M14" s="129"/>
      <c r="N14" s="135"/>
      <c r="O14" s="114" t="s">
        <v>114</v>
      </c>
      <c r="P14" s="115" t="s">
        <v>116</v>
      </c>
      <c r="Q14" s="115">
        <f>VLOOKUP($X$5,'パラメーター 一覧表'!$A$20:$J$49,9)</f>
        <v>10</v>
      </c>
      <c r="R14" s="115" t="s">
        <v>117</v>
      </c>
      <c r="S14" s="184"/>
      <c r="T14" s="180"/>
      <c r="V14" s="66"/>
      <c r="W14" s="66"/>
      <c r="X14" s="217">
        <v>106</v>
      </c>
      <c r="Y14" s="218" t="s">
        <v>212</v>
      </c>
      <c r="Z14" s="219"/>
    </row>
    <row r="15" spans="1:27" ht="19.5" customHeight="1" thickBot="1" x14ac:dyDescent="0.25">
      <c r="A15" s="193"/>
      <c r="B15" s="128"/>
      <c r="C15" s="166" t="s">
        <v>156</v>
      </c>
      <c r="D15" s="101" t="s">
        <v>15</v>
      </c>
      <c r="E15" s="102"/>
      <c r="F15" s="103"/>
      <c r="G15" s="408" t="str">
        <f>'入力シート (複数物質)'!H30</f>
        <v>砂</v>
      </c>
      <c r="H15" s="409"/>
      <c r="I15" s="129"/>
      <c r="J15" s="129"/>
      <c r="K15" s="129"/>
      <c r="L15" s="165"/>
      <c r="M15" s="129"/>
      <c r="N15" s="135"/>
      <c r="O15" s="114" t="s">
        <v>118</v>
      </c>
      <c r="P15" s="115"/>
      <c r="Q15" s="115">
        <f>VLOOKUP($X$5,'パラメーター 一覧表'!$A$20:$J$49,10)</f>
        <v>0.01</v>
      </c>
      <c r="R15" s="115" t="s">
        <v>29</v>
      </c>
      <c r="S15" s="184"/>
      <c r="T15" s="180"/>
      <c r="V15" s="66"/>
      <c r="W15" s="66"/>
      <c r="X15" s="217">
        <v>107</v>
      </c>
      <c r="Y15" s="218" t="s">
        <v>217</v>
      </c>
      <c r="Z15" s="219"/>
    </row>
    <row r="16" spans="1:27" ht="19.5" customHeight="1" x14ac:dyDescent="0.2">
      <c r="A16" s="193"/>
      <c r="B16" s="128"/>
      <c r="C16" s="166"/>
      <c r="D16" s="290"/>
      <c r="E16" s="290"/>
      <c r="F16" s="290"/>
      <c r="G16" s="140"/>
      <c r="H16" s="140"/>
      <c r="I16" s="140"/>
      <c r="J16" s="140"/>
      <c r="K16" s="140"/>
      <c r="L16" s="169"/>
      <c r="M16" s="140"/>
      <c r="N16" s="135"/>
      <c r="O16" s="183"/>
      <c r="P16" s="183"/>
      <c r="Q16" s="183"/>
      <c r="R16" s="183"/>
      <c r="S16" s="184"/>
      <c r="T16" s="180"/>
      <c r="V16" s="66"/>
      <c r="W16" s="66"/>
      <c r="X16" s="217">
        <v>108</v>
      </c>
      <c r="Y16" s="218" t="s">
        <v>224</v>
      </c>
      <c r="Z16" s="219"/>
    </row>
    <row r="17" spans="1:26" ht="19.5" customHeight="1" thickBot="1" x14ac:dyDescent="0.25">
      <c r="A17" s="193"/>
      <c r="B17" s="128"/>
      <c r="C17" s="389" t="s">
        <v>157</v>
      </c>
      <c r="D17" s="390" t="s">
        <v>123</v>
      </c>
      <c r="E17" s="391"/>
      <c r="F17" s="392"/>
      <c r="G17" s="143" t="s">
        <v>18</v>
      </c>
      <c r="H17" s="144" t="s">
        <v>5</v>
      </c>
      <c r="I17" s="128"/>
      <c r="J17" s="140"/>
      <c r="K17" s="140"/>
      <c r="L17" s="169"/>
      <c r="M17" s="140"/>
      <c r="N17" s="135" t="s">
        <v>156</v>
      </c>
      <c r="O17" s="116" t="s">
        <v>16</v>
      </c>
      <c r="P17" s="117"/>
      <c r="Q17" s="183"/>
      <c r="R17" s="183"/>
      <c r="S17" s="184"/>
      <c r="T17" s="180"/>
      <c r="V17"/>
      <c r="W17"/>
      <c r="X17" s="217">
        <v>109</v>
      </c>
      <c r="Y17" s="218" t="s">
        <v>205</v>
      </c>
      <c r="Z17" s="219"/>
    </row>
    <row r="18" spans="1:26" ht="19.5" customHeight="1" thickBot="1" x14ac:dyDescent="0.25">
      <c r="A18" s="193"/>
      <c r="B18" s="128"/>
      <c r="C18" s="389"/>
      <c r="D18" s="393"/>
      <c r="E18" s="394"/>
      <c r="F18" s="394"/>
      <c r="G18" s="104">
        <f>'入力シート (複数物質)'!H33</f>
        <v>5.0000000000000001E-3</v>
      </c>
      <c r="H18" s="109" t="s">
        <v>131</v>
      </c>
      <c r="I18" s="140"/>
      <c r="J18" s="140"/>
      <c r="K18" s="140"/>
      <c r="L18" s="169"/>
      <c r="M18" s="140"/>
      <c r="N18" s="135"/>
      <c r="O18" s="118" t="s">
        <v>17</v>
      </c>
      <c r="P18" s="118" t="s">
        <v>9</v>
      </c>
      <c r="Q18" s="118" t="s">
        <v>18</v>
      </c>
      <c r="R18" s="118" t="s">
        <v>5</v>
      </c>
      <c r="S18" s="185"/>
      <c r="T18" s="180"/>
      <c r="V18"/>
      <c r="W18"/>
      <c r="X18" s="217">
        <v>110</v>
      </c>
      <c r="Y18" s="218" t="s">
        <v>218</v>
      </c>
      <c r="Z18" s="219"/>
    </row>
    <row r="19" spans="1:26" ht="19.5" customHeight="1" x14ac:dyDescent="0.2">
      <c r="A19" s="193"/>
      <c r="B19" s="128"/>
      <c r="C19" s="170"/>
      <c r="D19" s="171"/>
      <c r="E19" s="171"/>
      <c r="F19" s="171"/>
      <c r="G19" s="172"/>
      <c r="H19" s="172"/>
      <c r="I19" s="172"/>
      <c r="J19" s="172"/>
      <c r="K19" s="172"/>
      <c r="L19" s="173"/>
      <c r="M19" s="140"/>
      <c r="N19" s="135"/>
      <c r="O19" s="119" t="s">
        <v>2</v>
      </c>
      <c r="P19" s="120" t="s">
        <v>10</v>
      </c>
      <c r="Q19" s="121">
        <f>VLOOKUP($V$5,'パラメーター 一覧表'!$A$7:$G$12,3)</f>
        <v>3.0000000000000001E-5</v>
      </c>
      <c r="R19" s="120" t="s">
        <v>6</v>
      </c>
      <c r="S19" s="184"/>
      <c r="T19" s="180"/>
      <c r="V19"/>
      <c r="W19"/>
      <c r="X19" s="217">
        <v>111</v>
      </c>
      <c r="Y19" s="218" t="s">
        <v>216</v>
      </c>
      <c r="Z19" s="219"/>
    </row>
    <row r="20" spans="1:26" ht="19.5" customHeight="1" x14ac:dyDescent="0.2">
      <c r="A20" s="193"/>
      <c r="B20" s="128"/>
      <c r="C20" s="290"/>
      <c r="D20" s="290"/>
      <c r="E20" s="290"/>
      <c r="F20" s="290"/>
      <c r="G20" s="140"/>
      <c r="H20" s="140"/>
      <c r="I20" s="140"/>
      <c r="J20" s="140"/>
      <c r="K20" s="140"/>
      <c r="L20" s="140"/>
      <c r="M20" s="140"/>
      <c r="N20" s="135"/>
      <c r="O20" s="119" t="s">
        <v>3</v>
      </c>
      <c r="P20" s="120" t="s">
        <v>11</v>
      </c>
      <c r="Q20" s="120">
        <f>VLOOKUP($V$5,'パラメーター 一覧表'!$A$7:$G$12,4)</f>
        <v>0.3</v>
      </c>
      <c r="R20" s="120" t="s">
        <v>7</v>
      </c>
      <c r="S20" s="184"/>
      <c r="T20" s="180"/>
      <c r="V20"/>
      <c r="W20"/>
      <c r="X20" s="217">
        <v>112</v>
      </c>
      <c r="Y20" s="218" t="s">
        <v>208</v>
      </c>
      <c r="Z20" s="219"/>
    </row>
    <row r="21" spans="1:26" ht="19.5" customHeight="1" x14ac:dyDescent="0.2">
      <c r="A21" s="193"/>
      <c r="B21" s="128"/>
      <c r="C21" s="128"/>
      <c r="D21" s="128"/>
      <c r="E21" s="128"/>
      <c r="F21" s="128"/>
      <c r="G21" s="128"/>
      <c r="H21" s="128"/>
      <c r="I21" s="140"/>
      <c r="J21" s="140"/>
      <c r="K21" s="140"/>
      <c r="L21" s="140"/>
      <c r="M21" s="140"/>
      <c r="N21" s="135"/>
      <c r="O21" s="119" t="s">
        <v>126</v>
      </c>
      <c r="P21" s="120" t="s">
        <v>127</v>
      </c>
      <c r="Q21" s="120">
        <f>VLOOKUP($V$5,'パラメーター 一覧表'!$A$7:$G$12,5)</f>
        <v>0.4</v>
      </c>
      <c r="R21" s="120" t="s">
        <v>7</v>
      </c>
      <c r="S21" s="184"/>
      <c r="T21" s="180"/>
      <c r="V21"/>
      <c r="W21"/>
      <c r="X21" s="217">
        <v>113</v>
      </c>
      <c r="Y21" s="218" t="s">
        <v>219</v>
      </c>
      <c r="Z21" s="219"/>
    </row>
    <row r="22" spans="1:26" ht="19.5" customHeight="1" thickBot="1" x14ac:dyDescent="0.25">
      <c r="A22" s="193"/>
      <c r="B22" s="128"/>
      <c r="C22" s="145"/>
      <c r="D22" s="145"/>
      <c r="E22" s="145"/>
      <c r="F22" s="145"/>
      <c r="G22" s="145"/>
      <c r="H22" s="145"/>
      <c r="I22" s="146"/>
      <c r="J22" s="140"/>
      <c r="K22" s="140"/>
      <c r="L22" s="140"/>
      <c r="M22" s="140"/>
      <c r="N22" s="135"/>
      <c r="O22" s="119" t="s">
        <v>4</v>
      </c>
      <c r="P22" s="120" t="s">
        <v>12</v>
      </c>
      <c r="Q22" s="120">
        <f>VLOOKUP($V$5,'パラメーター 一覧表'!$A$7:$G$12,6)</f>
        <v>2.7</v>
      </c>
      <c r="R22" s="120" t="s">
        <v>8</v>
      </c>
      <c r="S22" s="184"/>
      <c r="T22" s="180"/>
      <c r="V22"/>
      <c r="W22"/>
      <c r="X22" s="217">
        <v>201</v>
      </c>
      <c r="Y22" s="218" t="s">
        <v>191</v>
      </c>
      <c r="Z22" s="219"/>
    </row>
    <row r="23" spans="1:26" ht="19.5" customHeight="1" x14ac:dyDescent="0.2">
      <c r="A23" s="193"/>
      <c r="B23" s="128"/>
      <c r="C23" s="147" t="s">
        <v>121</v>
      </c>
      <c r="D23" s="148"/>
      <c r="E23" s="148"/>
      <c r="F23" s="148"/>
      <c r="G23" s="149"/>
      <c r="H23" s="149"/>
      <c r="I23" s="150"/>
      <c r="J23" s="140"/>
      <c r="K23" s="140"/>
      <c r="L23" s="140"/>
      <c r="M23" s="140"/>
      <c r="N23" s="135"/>
      <c r="O23" s="119" t="s">
        <v>13</v>
      </c>
      <c r="P23" s="120" t="s">
        <v>14</v>
      </c>
      <c r="Q23" s="120">
        <f>VLOOKUP($V$5,'パラメーター 一覧表'!$A$7:$G$12,7)</f>
        <v>1.62</v>
      </c>
      <c r="R23" s="120" t="s">
        <v>8</v>
      </c>
      <c r="S23" s="184"/>
      <c r="T23" s="180"/>
      <c r="V23"/>
      <c r="W23"/>
      <c r="X23" s="221">
        <v>202</v>
      </c>
      <c r="Y23" s="222" t="s">
        <v>192</v>
      </c>
      <c r="Z23" s="223"/>
    </row>
    <row r="24" spans="1:26" ht="19.5" customHeight="1" thickBot="1" x14ac:dyDescent="0.25">
      <c r="A24" s="193"/>
      <c r="B24" s="128"/>
      <c r="C24" s="151"/>
      <c r="D24" s="290"/>
      <c r="E24" s="290"/>
      <c r="F24" s="290"/>
      <c r="G24" s="290"/>
      <c r="H24" s="290"/>
      <c r="I24" s="248"/>
      <c r="J24" s="140"/>
      <c r="K24" s="140"/>
      <c r="L24" s="140"/>
      <c r="M24" s="140"/>
      <c r="N24" s="135"/>
      <c r="O24" s="119" t="s">
        <v>38</v>
      </c>
      <c r="P24" s="119" t="s">
        <v>36</v>
      </c>
      <c r="Q24" s="120">
        <f>VLOOKUP($V$5,'パラメーター 一覧表'!$A$7:$H$12,8)</f>
        <v>1E-3</v>
      </c>
      <c r="R24" s="119" t="s">
        <v>37</v>
      </c>
      <c r="S24" s="186"/>
      <c r="T24" s="180"/>
      <c r="V24"/>
      <c r="W24"/>
      <c r="X24" s="221">
        <v>203</v>
      </c>
      <c r="Y24" s="222" t="s">
        <v>193</v>
      </c>
      <c r="Z24" s="223"/>
    </row>
    <row r="25" spans="1:26" ht="19.5" customHeight="1" x14ac:dyDescent="0.2">
      <c r="A25" s="193"/>
      <c r="B25" s="128"/>
      <c r="C25" s="151"/>
      <c r="D25" s="501" t="s">
        <v>120</v>
      </c>
      <c r="E25" s="502"/>
      <c r="F25" s="502"/>
      <c r="G25" s="399">
        <f>計算シート_ベンゼン!$C$21</f>
        <v>600</v>
      </c>
      <c r="H25" s="401" t="s">
        <v>19</v>
      </c>
      <c r="I25" s="248"/>
      <c r="J25" s="140"/>
      <c r="K25" s="140"/>
      <c r="L25" s="140"/>
      <c r="M25" s="140"/>
      <c r="N25" s="135"/>
      <c r="O25" s="183"/>
      <c r="P25" s="183"/>
      <c r="Q25" s="183"/>
      <c r="R25" s="183"/>
      <c r="S25" s="184"/>
      <c r="T25" s="180"/>
      <c r="V25"/>
      <c r="W25"/>
      <c r="X25" s="217">
        <v>204</v>
      </c>
      <c r="Y25" s="218" t="s">
        <v>194</v>
      </c>
      <c r="Z25" s="219"/>
    </row>
    <row r="26" spans="1:26" ht="19.5" customHeight="1" thickBot="1" x14ac:dyDescent="0.25">
      <c r="A26" s="193"/>
      <c r="B26" s="128"/>
      <c r="C26" s="151"/>
      <c r="D26" s="503"/>
      <c r="E26" s="504"/>
      <c r="F26" s="504"/>
      <c r="G26" s="400"/>
      <c r="H26" s="402"/>
      <c r="I26" s="248"/>
      <c r="J26" s="140"/>
      <c r="K26" s="140"/>
      <c r="L26" s="140"/>
      <c r="M26" s="140"/>
      <c r="N26" s="135" t="s">
        <v>157</v>
      </c>
      <c r="O26" s="122" t="s">
        <v>162</v>
      </c>
      <c r="P26" s="123"/>
      <c r="Q26" s="183"/>
      <c r="R26" s="183"/>
      <c r="S26" s="184"/>
      <c r="T26" s="180"/>
      <c r="V26"/>
      <c r="W26"/>
      <c r="X26" s="217">
        <v>205</v>
      </c>
      <c r="Y26" s="218" t="s">
        <v>195</v>
      </c>
      <c r="Z26" s="219"/>
    </row>
    <row r="27" spans="1:26" ht="19.5" customHeight="1" x14ac:dyDescent="0.2">
      <c r="A27" s="193"/>
      <c r="B27" s="128"/>
      <c r="C27" s="151"/>
      <c r="D27" s="290"/>
      <c r="E27" s="290"/>
      <c r="F27" s="290"/>
      <c r="G27" s="266">
        <f>+計算シート_ベンゼン!C24</f>
        <v>558</v>
      </c>
      <c r="H27" s="290"/>
      <c r="I27" s="248"/>
      <c r="J27" s="140"/>
      <c r="K27" s="140"/>
      <c r="L27" s="140"/>
      <c r="M27" s="140"/>
      <c r="N27" s="135"/>
      <c r="O27" s="124" t="s">
        <v>17</v>
      </c>
      <c r="P27" s="124" t="s">
        <v>9</v>
      </c>
      <c r="Q27" s="124" t="s">
        <v>18</v>
      </c>
      <c r="R27" s="124" t="s">
        <v>5</v>
      </c>
      <c r="S27" s="185"/>
      <c r="T27" s="180"/>
      <c r="V27"/>
      <c r="W27"/>
      <c r="X27" s="217">
        <v>206</v>
      </c>
      <c r="Y27" s="218" t="s">
        <v>196</v>
      </c>
      <c r="Z27" s="219"/>
    </row>
    <row r="28" spans="1:26" ht="19.5" customHeight="1" x14ac:dyDescent="0.2">
      <c r="A28" s="193"/>
      <c r="B28" s="128"/>
      <c r="C28" s="153"/>
      <c r="D28" s="140"/>
      <c r="E28" s="140"/>
      <c r="F28" s="140"/>
      <c r="G28" s="290"/>
      <c r="H28" s="198" t="s">
        <v>239</v>
      </c>
      <c r="I28" s="152"/>
      <c r="J28" s="140"/>
      <c r="K28" s="140"/>
      <c r="L28" s="140"/>
      <c r="M28" s="140"/>
      <c r="N28" s="135"/>
      <c r="O28" s="125" t="s">
        <v>150</v>
      </c>
      <c r="P28" s="125" t="s">
        <v>151</v>
      </c>
      <c r="Q28" s="126">
        <f>+計算シート_ベンゼン!G48</f>
        <v>15.768000000000002</v>
      </c>
      <c r="R28" s="126" t="s">
        <v>154</v>
      </c>
      <c r="S28" s="184"/>
      <c r="T28" s="180"/>
      <c r="V28"/>
      <c r="W28"/>
      <c r="X28" s="217">
        <v>207</v>
      </c>
      <c r="Y28" s="218" t="s">
        <v>197</v>
      </c>
      <c r="Z28" s="219"/>
    </row>
    <row r="29" spans="1:26" ht="19.5" customHeight="1" thickBot="1" x14ac:dyDescent="0.25">
      <c r="A29" s="193"/>
      <c r="B29" s="128"/>
      <c r="C29" s="154"/>
      <c r="D29" s="145"/>
      <c r="E29" s="145"/>
      <c r="F29" s="145"/>
      <c r="G29" s="145"/>
      <c r="H29" s="145"/>
      <c r="I29" s="155"/>
      <c r="J29" s="140"/>
      <c r="K29" s="140"/>
      <c r="L29" s="140"/>
      <c r="M29" s="140"/>
      <c r="N29" s="135"/>
      <c r="O29" s="125" t="s">
        <v>152</v>
      </c>
      <c r="P29" s="127" t="s">
        <v>153</v>
      </c>
      <c r="Q29" s="126">
        <f>+計算シート_ベンゼン!G50</f>
        <v>1.3186</v>
      </c>
      <c r="R29" s="126"/>
      <c r="S29" s="184"/>
      <c r="T29" s="180"/>
      <c r="V29"/>
      <c r="W29"/>
      <c r="X29" s="217">
        <v>208</v>
      </c>
      <c r="Y29" s="218" t="s">
        <v>198</v>
      </c>
      <c r="Z29" s="219"/>
    </row>
    <row r="30" spans="1:26" ht="19.5" customHeight="1" x14ac:dyDescent="0.2">
      <c r="A30" s="193"/>
      <c r="B30" s="128"/>
      <c r="C30" s="128"/>
      <c r="D30" s="128"/>
      <c r="E30" s="128"/>
      <c r="F30" s="128"/>
      <c r="G30" s="128"/>
      <c r="H30" s="128"/>
      <c r="I30" s="140"/>
      <c r="J30" s="140"/>
      <c r="K30" s="140"/>
      <c r="L30" s="140"/>
      <c r="M30" s="140"/>
      <c r="N30" s="156"/>
      <c r="O30" s="189"/>
      <c r="P30" s="190"/>
      <c r="Q30" s="191"/>
      <c r="R30" s="191"/>
      <c r="S30" s="187"/>
      <c r="T30" s="180"/>
      <c r="V30"/>
      <c r="W30"/>
      <c r="X30" s="217">
        <v>209</v>
      </c>
      <c r="Y30" s="218" t="s">
        <v>199</v>
      </c>
      <c r="Z30" s="219"/>
    </row>
    <row r="31" spans="1:26" ht="7.5" customHeight="1" thickBot="1" x14ac:dyDescent="0.25">
      <c r="A31" s="194"/>
      <c r="B31" s="157"/>
      <c r="C31" s="157"/>
      <c r="D31" s="157"/>
      <c r="E31" s="157"/>
      <c r="F31" s="157"/>
      <c r="G31" s="157"/>
      <c r="H31" s="157"/>
      <c r="I31" s="139"/>
      <c r="J31" s="139"/>
      <c r="K31" s="139"/>
      <c r="L31" s="139"/>
      <c r="M31" s="139"/>
      <c r="N31" s="157"/>
      <c r="O31" s="157"/>
      <c r="P31" s="157"/>
      <c r="Q31" s="157"/>
      <c r="R31" s="157"/>
      <c r="S31" s="157"/>
      <c r="T31" s="188"/>
      <c r="V31"/>
      <c r="W31"/>
      <c r="X31" s="217">
        <v>301</v>
      </c>
      <c r="Y31" s="218" t="s">
        <v>200</v>
      </c>
      <c r="Z31" s="219"/>
    </row>
    <row r="32" spans="1:26" ht="19.5" customHeight="1" x14ac:dyDescent="0.2">
      <c r="V32"/>
      <c r="W32"/>
      <c r="X32" s="217">
        <v>302</v>
      </c>
      <c r="Y32" s="218" t="s">
        <v>201</v>
      </c>
      <c r="Z32" s="219"/>
    </row>
    <row r="33" spans="3:26" ht="19.5" hidden="1" customHeight="1" x14ac:dyDescent="0.2">
      <c r="C33" s="105" t="s">
        <v>155</v>
      </c>
      <c r="D33" s="105" t="s">
        <v>156</v>
      </c>
      <c r="E33" s="105" t="s">
        <v>157</v>
      </c>
      <c r="V33"/>
      <c r="W33"/>
      <c r="X33" s="217">
        <v>303</v>
      </c>
      <c r="Y33" s="218" t="s">
        <v>202</v>
      </c>
      <c r="Z33" s="219"/>
    </row>
    <row r="34" spans="3:26" ht="19.5" hidden="1" customHeight="1" x14ac:dyDescent="0.2">
      <c r="C34" s="262">
        <f>LOG(+計算シート_ベンゼン!J53)</f>
        <v>-2.5798986338875829</v>
      </c>
      <c r="D34" s="262">
        <f>LOG(+計算シート_ベンゼン!J54/2)</f>
        <v>-1.6261405852419193E-11</v>
      </c>
      <c r="E34" s="262">
        <f>+LOG(計算シート_ベンゼン!J55)</f>
        <v>-1.4230841542500445</v>
      </c>
      <c r="V34"/>
      <c r="W34"/>
      <c r="X34" s="217">
        <v>304</v>
      </c>
      <c r="Y34" s="218" t="s">
        <v>203</v>
      </c>
      <c r="Z34" s="219"/>
    </row>
    <row r="35" spans="3:26" ht="19.5" customHeight="1" thickBot="1" x14ac:dyDescent="0.25">
      <c r="V35"/>
      <c r="W35"/>
      <c r="X35" s="224">
        <v>305</v>
      </c>
      <c r="Y35" s="225" t="s">
        <v>204</v>
      </c>
      <c r="Z35" s="219"/>
    </row>
    <row r="36" spans="3:26" ht="19.5" customHeight="1" x14ac:dyDescent="0.2">
      <c r="Y36" s="211"/>
      <c r="Z36" s="211"/>
    </row>
    <row r="37" spans="3:26" ht="19.5" customHeight="1" thickBot="1" x14ac:dyDescent="0.25">
      <c r="V37"/>
      <c r="W37"/>
      <c r="X37" s="211"/>
      <c r="Y37" s="211"/>
      <c r="Z37" s="211"/>
    </row>
    <row r="38" spans="3:26" ht="19.5" customHeight="1" x14ac:dyDescent="0.2">
      <c r="V38"/>
      <c r="W38" s="226" t="s">
        <v>185</v>
      </c>
      <c r="X38" s="227">
        <v>2</v>
      </c>
      <c r="Y38" s="228" t="s">
        <v>224</v>
      </c>
      <c r="Z38" s="229">
        <v>108</v>
      </c>
    </row>
    <row r="39" spans="3:26" ht="19.5" customHeight="1" x14ac:dyDescent="0.2">
      <c r="V39"/>
      <c r="W39" s="230" t="s">
        <v>243</v>
      </c>
      <c r="X39" s="231">
        <v>4</v>
      </c>
      <c r="Y39" s="217" t="s">
        <v>205</v>
      </c>
      <c r="Z39" s="218">
        <v>109</v>
      </c>
    </row>
    <row r="40" spans="3:26" ht="19.5" customHeight="1" x14ac:dyDescent="0.2">
      <c r="V40"/>
      <c r="W40" s="230" t="s">
        <v>187</v>
      </c>
      <c r="X40" s="231">
        <v>3</v>
      </c>
      <c r="Y40" s="217" t="s">
        <v>206</v>
      </c>
      <c r="Z40" s="218">
        <v>105</v>
      </c>
    </row>
    <row r="41" spans="3:26" ht="16.5" x14ac:dyDescent="0.2">
      <c r="V41"/>
      <c r="W41" s="230" t="s">
        <v>183</v>
      </c>
      <c r="X41" s="231">
        <v>1</v>
      </c>
      <c r="Y41" s="217" t="s">
        <v>207</v>
      </c>
      <c r="Z41" s="218">
        <v>104</v>
      </c>
    </row>
    <row r="42" spans="3:26" ht="17" thickBot="1" x14ac:dyDescent="0.25">
      <c r="V42"/>
      <c r="W42" s="232" t="s">
        <v>246</v>
      </c>
      <c r="X42" s="233">
        <v>5</v>
      </c>
      <c r="Y42" s="217" t="s">
        <v>208</v>
      </c>
      <c r="Z42" s="218">
        <v>112</v>
      </c>
    </row>
    <row r="43" spans="3:26" ht="16.5" x14ac:dyDescent="0.2">
      <c r="V43"/>
      <c r="W43"/>
      <c r="X43" s="211"/>
      <c r="Y43" s="217" t="s">
        <v>203</v>
      </c>
      <c r="Z43" s="218">
        <v>304</v>
      </c>
    </row>
    <row r="44" spans="3:26" ht="16.5" x14ac:dyDescent="0.2">
      <c r="V44"/>
      <c r="W44"/>
      <c r="X44" s="211"/>
      <c r="Y44" s="234" t="s">
        <v>192</v>
      </c>
      <c r="Z44" s="235">
        <v>202</v>
      </c>
    </row>
    <row r="45" spans="3:26" ht="16.5" x14ac:dyDescent="0.2">
      <c r="V45"/>
      <c r="W45"/>
      <c r="X45" s="211"/>
      <c r="Y45" s="217" t="s">
        <v>189</v>
      </c>
      <c r="Z45" s="218">
        <v>101</v>
      </c>
    </row>
    <row r="46" spans="3:26" ht="16.5" x14ac:dyDescent="0.2">
      <c r="V46"/>
      <c r="W46"/>
      <c r="X46" s="211"/>
      <c r="Y46" s="217" t="s">
        <v>199</v>
      </c>
      <c r="Z46" s="218">
        <v>209</v>
      </c>
    </row>
    <row r="47" spans="3:26" ht="16.5" x14ac:dyDescent="0.2">
      <c r="V47"/>
      <c r="W47"/>
      <c r="X47" s="211"/>
      <c r="Y47" s="217" t="s">
        <v>190</v>
      </c>
      <c r="Z47" s="218">
        <v>103</v>
      </c>
    </row>
    <row r="48" spans="3:26" ht="16.5" x14ac:dyDescent="0.2">
      <c r="V48"/>
      <c r="W48"/>
      <c r="X48" s="211"/>
      <c r="Y48" s="217" t="s">
        <v>211</v>
      </c>
      <c r="Z48" s="218">
        <v>102</v>
      </c>
    </row>
    <row r="49" spans="3:26" ht="16.5" x14ac:dyDescent="0.2">
      <c r="V49"/>
      <c r="W49"/>
      <c r="X49" s="211"/>
      <c r="Y49" s="217" t="s">
        <v>212</v>
      </c>
      <c r="Z49" s="218">
        <v>106</v>
      </c>
    </row>
    <row r="50" spans="3:26" ht="16.5" x14ac:dyDescent="0.2">
      <c r="C50"/>
      <c r="D50"/>
      <c r="E50"/>
      <c r="F50"/>
      <c r="G50"/>
      <c r="V50"/>
      <c r="W50"/>
      <c r="X50" s="211"/>
      <c r="Y50" s="217" t="s">
        <v>200</v>
      </c>
      <c r="Z50" s="218">
        <v>301</v>
      </c>
    </row>
    <row r="51" spans="3:26" ht="16.5" x14ac:dyDescent="0.2">
      <c r="C51"/>
      <c r="D51"/>
      <c r="E51"/>
      <c r="F51"/>
      <c r="G51"/>
      <c r="V51"/>
      <c r="W51"/>
      <c r="X51" s="211"/>
      <c r="Y51" s="234" t="s">
        <v>193</v>
      </c>
      <c r="Z51" s="235">
        <v>203</v>
      </c>
    </row>
    <row r="52" spans="3:26" ht="16.5" x14ac:dyDescent="0.2">
      <c r="V52"/>
      <c r="W52"/>
      <c r="X52" s="211"/>
      <c r="Y52" s="217" t="s">
        <v>198</v>
      </c>
      <c r="Z52" s="218">
        <v>208</v>
      </c>
    </row>
    <row r="53" spans="3:26" ht="16.5" x14ac:dyDescent="0.2">
      <c r="V53"/>
      <c r="W53"/>
      <c r="X53" s="211"/>
      <c r="Y53" s="215" t="s">
        <v>184</v>
      </c>
      <c r="Z53" s="216">
        <v>1</v>
      </c>
    </row>
    <row r="54" spans="3:26" ht="16.5" x14ac:dyDescent="0.2">
      <c r="V54"/>
      <c r="W54"/>
      <c r="X54" s="211"/>
      <c r="Y54" s="215" t="s">
        <v>186</v>
      </c>
      <c r="Z54" s="216">
        <v>2</v>
      </c>
    </row>
    <row r="55" spans="3:26" ht="16.5" x14ac:dyDescent="0.2">
      <c r="V55"/>
      <c r="W55"/>
      <c r="X55" s="211"/>
      <c r="Y55" s="215" t="s">
        <v>188</v>
      </c>
      <c r="Z55" s="216">
        <v>3</v>
      </c>
    </row>
    <row r="56" spans="3:26" ht="16.5" x14ac:dyDescent="0.2">
      <c r="V56"/>
      <c r="W56"/>
      <c r="X56" s="211"/>
      <c r="Y56" s="217" t="s">
        <v>201</v>
      </c>
      <c r="Z56" s="218">
        <v>302</v>
      </c>
    </row>
    <row r="57" spans="3:26" ht="16.5" x14ac:dyDescent="0.2">
      <c r="V57"/>
      <c r="W57"/>
      <c r="X57" s="211"/>
      <c r="Y57" s="217" t="s">
        <v>202</v>
      </c>
      <c r="Z57" s="218">
        <v>303</v>
      </c>
    </row>
    <row r="58" spans="3:26" ht="16.5" x14ac:dyDescent="0.2">
      <c r="V58"/>
      <c r="W58"/>
      <c r="X58" s="211"/>
      <c r="Y58" s="217" t="s">
        <v>216</v>
      </c>
      <c r="Z58" s="218">
        <v>111</v>
      </c>
    </row>
    <row r="59" spans="3:26" ht="16.5" x14ac:dyDescent="0.2">
      <c r="V59"/>
      <c r="W59"/>
      <c r="X59" s="211"/>
      <c r="Y59" s="217" t="s">
        <v>217</v>
      </c>
      <c r="Z59" s="218">
        <v>107</v>
      </c>
    </row>
    <row r="60" spans="3:26" ht="16.5" x14ac:dyDescent="0.2">
      <c r="V60"/>
      <c r="W60"/>
      <c r="X60" s="211"/>
      <c r="Y60" s="217" t="s">
        <v>218</v>
      </c>
      <c r="Z60" s="218">
        <v>110</v>
      </c>
    </row>
    <row r="61" spans="3:26" ht="16.5" x14ac:dyDescent="0.2">
      <c r="V61"/>
      <c r="W61"/>
      <c r="X61" s="211"/>
      <c r="Y61" s="217" t="s">
        <v>191</v>
      </c>
      <c r="Z61" s="218">
        <v>201</v>
      </c>
    </row>
    <row r="62" spans="3:26" ht="16.5" x14ac:dyDescent="0.2">
      <c r="V62"/>
      <c r="W62"/>
      <c r="X62" s="211"/>
      <c r="Y62" s="217" t="s">
        <v>194</v>
      </c>
      <c r="Z62" s="218">
        <v>204</v>
      </c>
    </row>
    <row r="63" spans="3:26" ht="16.5" x14ac:dyDescent="0.2">
      <c r="V63"/>
      <c r="W63"/>
      <c r="X63" s="211"/>
      <c r="Y63" s="217" t="s">
        <v>196</v>
      </c>
      <c r="Z63" s="218">
        <v>206</v>
      </c>
    </row>
    <row r="64" spans="3:26" ht="16.5" x14ac:dyDescent="0.2">
      <c r="V64"/>
      <c r="W64"/>
      <c r="X64" s="211"/>
      <c r="Y64" s="217" t="s">
        <v>219</v>
      </c>
      <c r="Z64" s="218">
        <v>113</v>
      </c>
    </row>
    <row r="65" spans="22:26" ht="16.5" x14ac:dyDescent="0.2">
      <c r="V65"/>
      <c r="W65"/>
      <c r="X65" s="211"/>
      <c r="Y65" s="217" t="s">
        <v>197</v>
      </c>
      <c r="Z65" s="218">
        <v>207</v>
      </c>
    </row>
    <row r="66" spans="22:26" ht="16.5" x14ac:dyDescent="0.2">
      <c r="V66"/>
      <c r="W66"/>
      <c r="X66" s="211"/>
      <c r="Y66" s="217" t="s">
        <v>204</v>
      </c>
      <c r="Z66" s="218">
        <v>305</v>
      </c>
    </row>
    <row r="67" spans="22:26" ht="17" thickBot="1" x14ac:dyDescent="0.25">
      <c r="V67"/>
      <c r="W67"/>
      <c r="X67" s="211"/>
      <c r="Y67" s="224" t="s">
        <v>195</v>
      </c>
      <c r="Z67" s="225">
        <v>205</v>
      </c>
    </row>
  </sheetData>
  <mergeCells count="9">
    <mergeCell ref="D25:F26"/>
    <mergeCell ref="G25:G26"/>
    <mergeCell ref="H25:H26"/>
    <mergeCell ref="D2:H3"/>
    <mergeCell ref="E8:K8"/>
    <mergeCell ref="G13:H13"/>
    <mergeCell ref="G15:H15"/>
    <mergeCell ref="C17:C18"/>
    <mergeCell ref="D17:F18"/>
  </mergeCells>
  <phoneticPr fontId="2"/>
  <pageMargins left="0.39370078740157483" right="0.39370078740157483" top="0.59055118110236227" bottom="0.19685039370078741" header="0.39370078740157483" footer="0.19685039370078741"/>
  <pageSetup paperSize="9" orientation="landscape" horizontalDpi="300" verticalDpi="300" r:id="rId1"/>
  <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dimension ref="A1:DW56"/>
  <sheetViews>
    <sheetView zoomScale="69" zoomScaleNormal="69" workbookViewId="0">
      <selection activeCell="G25" sqref="G25:G26"/>
    </sheetView>
  </sheetViews>
  <sheetFormatPr defaultRowHeight="13" x14ac:dyDescent="0.2"/>
  <cols>
    <col min="1" max="1" width="11.26953125" customWidth="1"/>
    <col min="2" max="2" width="13.26953125" customWidth="1"/>
    <col min="3" max="3" width="9.453125" bestFit="1" customWidth="1"/>
    <col min="5" max="5" width="10.453125" bestFit="1" customWidth="1"/>
    <col min="6" max="6" width="9.453125" bestFit="1" customWidth="1"/>
    <col min="7" max="7" width="10.08984375" bestFit="1" customWidth="1"/>
    <col min="9" max="9" width="9.08984375" bestFit="1" customWidth="1"/>
    <col min="10" max="127" width="10.08984375" style="45" bestFit="1" customWidth="1"/>
  </cols>
  <sheetData>
    <row r="1" spans="1:127" x14ac:dyDescent="0.2">
      <c r="A1" t="s">
        <v>40</v>
      </c>
    </row>
    <row r="3" spans="1:127" x14ac:dyDescent="0.2">
      <c r="A3" t="s">
        <v>41</v>
      </c>
      <c r="B3" t="s">
        <v>112</v>
      </c>
    </row>
    <row r="10" spans="1:127" x14ac:dyDescent="0.2">
      <c r="A10" s="42"/>
      <c r="B10" s="42"/>
      <c r="C10" s="42"/>
      <c r="D10" s="42"/>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row>
    <row r="11" spans="1:127" x14ac:dyDescent="0.2">
      <c r="A11" s="42"/>
      <c r="B11" s="42"/>
      <c r="C11" s="42"/>
      <c r="D11" s="42"/>
      <c r="E11" s="43"/>
      <c r="F11" s="42"/>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row>
    <row r="12" spans="1:127" x14ac:dyDescent="0.2">
      <c r="A12" s="42"/>
      <c r="B12" s="42"/>
      <c r="C12" s="42"/>
      <c r="D12" s="42"/>
      <c r="E12" s="4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c r="DT12" s="42"/>
      <c r="DU12" s="42"/>
      <c r="DV12" s="42"/>
      <c r="DW12" s="42"/>
    </row>
    <row r="13" spans="1:127" x14ac:dyDescent="0.2">
      <c r="A13" s="42"/>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c r="DT13" s="42"/>
      <c r="DU13" s="42"/>
      <c r="DV13" s="42"/>
      <c r="DW13" s="42"/>
    </row>
    <row r="14" spans="1:127" x14ac:dyDescent="0.2">
      <c r="A14" s="42"/>
      <c r="B14" s="43"/>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c r="DT14" s="42"/>
      <c r="DU14" s="42"/>
      <c r="DV14" s="42"/>
      <c r="DW14" s="42"/>
    </row>
    <row r="15" spans="1:127" x14ac:dyDescent="0.2">
      <c r="A15" s="42"/>
      <c r="B15" s="42"/>
      <c r="C15" s="42"/>
      <c r="D15" s="43"/>
      <c r="E15" s="42"/>
      <c r="F15" s="42"/>
      <c r="G15" s="42"/>
      <c r="H15" s="42"/>
      <c r="I15" s="42"/>
      <c r="J15" s="42"/>
      <c r="K15" s="42"/>
      <c r="L15" s="42"/>
      <c r="M15" s="42"/>
      <c r="N15" s="42"/>
      <c r="O15" s="42"/>
      <c r="P15" s="42"/>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c r="BC15" s="42"/>
      <c r="BD15" s="42"/>
      <c r="BE15" s="42"/>
      <c r="BF15" s="42"/>
      <c r="BG15" s="42"/>
      <c r="BH15" s="42"/>
      <c r="BI15" s="42"/>
      <c r="BJ15" s="42"/>
      <c r="BK15" s="42"/>
      <c r="BL15" s="42"/>
      <c r="BM15" s="42"/>
      <c r="BN15" s="42"/>
      <c r="BO15" s="42"/>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c r="CN15" s="42"/>
      <c r="CO15" s="42"/>
      <c r="CP15" s="42"/>
      <c r="CQ15" s="42"/>
      <c r="CR15" s="42"/>
      <c r="CS15" s="42"/>
      <c r="CT15" s="42"/>
      <c r="CU15" s="42"/>
      <c r="CV15" s="42"/>
      <c r="CW15" s="42"/>
      <c r="CX15" s="42"/>
      <c r="CY15" s="42"/>
      <c r="CZ15" s="42"/>
      <c r="DA15" s="42"/>
      <c r="DB15" s="42"/>
      <c r="DC15" s="42"/>
      <c r="DD15" s="42"/>
      <c r="DE15" s="42"/>
      <c r="DF15" s="42"/>
      <c r="DG15" s="42"/>
      <c r="DH15" s="42"/>
      <c r="DI15" s="42"/>
      <c r="DJ15" s="42"/>
      <c r="DK15" s="42"/>
      <c r="DL15" s="42"/>
      <c r="DM15" s="42"/>
      <c r="DN15" s="42"/>
      <c r="DO15" s="42"/>
      <c r="DP15" s="42"/>
      <c r="DQ15" s="42"/>
      <c r="DR15" s="42"/>
      <c r="DS15" s="42"/>
      <c r="DT15" s="42"/>
      <c r="DU15" s="42"/>
      <c r="DV15" s="42"/>
      <c r="DW15" s="42"/>
    </row>
    <row r="16" spans="1:127" x14ac:dyDescent="0.2">
      <c r="A16" s="42"/>
      <c r="B16" s="42"/>
      <c r="C16" s="42"/>
      <c r="D16" s="42"/>
      <c r="E16" s="42"/>
      <c r="F16" s="42"/>
      <c r="G16" s="42"/>
      <c r="H16" s="42"/>
      <c r="I16" s="42"/>
      <c r="J16" s="42"/>
      <c r="K16" s="42"/>
      <c r="L16" s="42"/>
      <c r="M16" s="42"/>
      <c r="N16" s="42"/>
      <c r="O16" s="42"/>
      <c r="P16" s="42"/>
      <c r="Q16" s="42"/>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42"/>
      <c r="CQ16" s="42"/>
      <c r="CR16" s="42"/>
      <c r="CS16" s="42"/>
      <c r="CT16" s="42"/>
      <c r="CU16" s="42"/>
      <c r="CV16" s="42"/>
      <c r="CW16" s="42"/>
      <c r="CX16" s="42"/>
      <c r="CY16" s="42"/>
      <c r="CZ16" s="42"/>
      <c r="DA16" s="42"/>
      <c r="DB16" s="42"/>
      <c r="DC16" s="42"/>
      <c r="DD16" s="42"/>
      <c r="DE16" s="42"/>
      <c r="DF16" s="42"/>
      <c r="DG16" s="42"/>
      <c r="DH16" s="42"/>
      <c r="DI16" s="42"/>
      <c r="DJ16" s="42"/>
      <c r="DK16" s="42"/>
      <c r="DL16" s="42"/>
      <c r="DM16" s="42"/>
      <c r="DN16" s="42"/>
      <c r="DO16" s="42"/>
      <c r="DP16" s="42"/>
      <c r="DQ16" s="42"/>
      <c r="DR16" s="42"/>
      <c r="DS16" s="42"/>
      <c r="DT16" s="42"/>
      <c r="DU16" s="42"/>
      <c r="DV16" s="42"/>
      <c r="DW16" s="42"/>
    </row>
    <row r="17" spans="1:127" x14ac:dyDescent="0.2">
      <c r="A17" s="42"/>
      <c r="B17" s="42"/>
      <c r="C17" s="42"/>
      <c r="D17" s="42"/>
      <c r="E17" s="42"/>
      <c r="F17" s="42"/>
      <c r="G17" s="42"/>
      <c r="H17" s="42"/>
      <c r="I17" s="42"/>
      <c r="J17" s="42"/>
      <c r="K17" s="42"/>
      <c r="L17" s="42"/>
      <c r="M17" s="42"/>
      <c r="N17" s="42"/>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c r="DO17" s="42"/>
      <c r="DP17" s="42"/>
      <c r="DQ17" s="42"/>
      <c r="DR17" s="42"/>
      <c r="DS17" s="42"/>
      <c r="DT17" s="42"/>
      <c r="DU17" s="42"/>
      <c r="DV17" s="42"/>
      <c r="DW17" s="42"/>
    </row>
    <row r="18" spans="1:127" x14ac:dyDescent="0.2">
      <c r="A18" s="42"/>
      <c r="B18" s="42"/>
      <c r="C18" s="42"/>
      <c r="D18" s="42"/>
      <c r="E18" s="42"/>
      <c r="F18" s="42"/>
      <c r="G18" s="42"/>
      <c r="H18" s="42"/>
      <c r="I18" s="42"/>
      <c r="J18" s="42"/>
      <c r="K18" s="42"/>
      <c r="L18" s="42"/>
      <c r="M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c r="DI18" s="42"/>
      <c r="DJ18" s="42"/>
      <c r="DK18" s="42"/>
      <c r="DL18" s="42"/>
      <c r="DM18" s="42"/>
      <c r="DN18" s="42"/>
      <c r="DO18" s="42"/>
      <c r="DP18" s="42"/>
      <c r="DQ18" s="42"/>
      <c r="DR18" s="42"/>
      <c r="DS18" s="42"/>
      <c r="DT18" s="42"/>
      <c r="DU18" s="42"/>
      <c r="DV18" s="42"/>
      <c r="DW18" s="42"/>
    </row>
    <row r="19" spans="1:127" x14ac:dyDescent="0.2">
      <c r="A19" s="42"/>
      <c r="B19" s="42"/>
      <c r="C19" s="42"/>
      <c r="D19" s="42"/>
      <c r="E19" s="44"/>
      <c r="F19" s="44"/>
      <c r="G19" s="44"/>
      <c r="H19" s="42"/>
      <c r="I19" s="42"/>
      <c r="J19" s="44"/>
      <c r="K19" s="44"/>
      <c r="L19" s="44"/>
      <c r="M19" s="44"/>
      <c r="N19" s="44"/>
      <c r="O19" s="44"/>
      <c r="P19" s="44"/>
      <c r="Q19" s="44"/>
      <c r="R19" s="44"/>
      <c r="S19" s="44"/>
      <c r="T19" s="44"/>
      <c r="U19" s="44"/>
      <c r="V19" s="44"/>
      <c r="W19" s="44"/>
      <c r="X19" s="44"/>
      <c r="Y19" s="44"/>
      <c r="Z19" s="44"/>
      <c r="AA19" s="44"/>
      <c r="AB19" s="44"/>
      <c r="AC19" s="44"/>
      <c r="AD19" s="44"/>
      <c r="AE19" s="44"/>
      <c r="AF19" s="44"/>
      <c r="AG19" s="44"/>
      <c r="AH19" s="44"/>
      <c r="AI19" s="44"/>
      <c r="AJ19" s="44"/>
      <c r="AK19" s="44"/>
      <c r="AL19" s="44"/>
      <c r="AM19" s="44"/>
      <c r="AN19" s="44"/>
      <c r="AO19" s="44"/>
      <c r="AP19" s="44"/>
      <c r="AQ19" s="44"/>
      <c r="AR19" s="44"/>
      <c r="AS19" s="44"/>
      <c r="AT19" s="44"/>
      <c r="AU19" s="44"/>
      <c r="AV19" s="44"/>
      <c r="AW19" s="44"/>
      <c r="AX19" s="44"/>
      <c r="AY19" s="44"/>
      <c r="AZ19" s="44"/>
      <c r="BA19" s="44"/>
      <c r="BB19" s="44"/>
      <c r="BC19" s="44"/>
      <c r="BD19" s="44"/>
      <c r="BE19" s="44"/>
      <c r="BF19" s="44"/>
      <c r="BG19" s="44"/>
      <c r="BH19" s="44"/>
      <c r="BI19" s="44"/>
      <c r="BJ19" s="44"/>
      <c r="BK19" s="44"/>
      <c r="BL19" s="44"/>
      <c r="BM19" s="44"/>
      <c r="BN19" s="44"/>
      <c r="BO19" s="44"/>
      <c r="BP19" s="44"/>
      <c r="BQ19" s="44"/>
      <c r="BR19" s="44"/>
      <c r="BS19" s="44"/>
      <c r="BT19" s="44"/>
      <c r="BU19" s="44"/>
      <c r="BV19" s="44"/>
      <c r="BW19" s="44"/>
      <c r="BX19" s="44"/>
      <c r="BY19" s="44"/>
      <c r="BZ19" s="44"/>
      <c r="CA19" s="44"/>
      <c r="CB19" s="44"/>
      <c r="CC19" s="44"/>
      <c r="CD19" s="44"/>
      <c r="CE19" s="44">
        <f>IF(CE20&lt;60,100,+IF(CE20&lt;120,200,+IF(CE20&lt;300,500,1000)))</f>
        <v>1000</v>
      </c>
      <c r="CF19" s="44"/>
      <c r="CG19" s="44"/>
      <c r="CH19" s="44"/>
      <c r="CI19" s="44"/>
      <c r="CJ19" s="44"/>
      <c r="CK19" s="44"/>
      <c r="CL19" s="44"/>
      <c r="CM19" s="44"/>
      <c r="CN19" s="44"/>
      <c r="CO19" s="44"/>
      <c r="CP19" s="44"/>
      <c r="CQ19" s="44"/>
      <c r="CR19" s="44"/>
      <c r="CS19" s="44"/>
      <c r="CT19" s="44"/>
      <c r="CU19" s="44"/>
      <c r="CV19" s="44"/>
      <c r="CW19" s="44"/>
      <c r="CX19" s="44"/>
      <c r="CY19" s="44"/>
      <c r="CZ19" s="44"/>
      <c r="DA19" s="44"/>
      <c r="DB19" s="44"/>
      <c r="DC19" s="44"/>
      <c r="DD19" s="44"/>
      <c r="DE19" s="44"/>
      <c r="DF19" s="44"/>
      <c r="DG19" s="44"/>
      <c r="DH19" s="44"/>
      <c r="DI19" s="44"/>
      <c r="DJ19" s="44"/>
      <c r="DK19" s="44"/>
      <c r="DL19" s="44"/>
      <c r="DM19" s="44"/>
      <c r="DN19" s="44"/>
      <c r="DO19" s="44"/>
      <c r="DP19" s="44"/>
      <c r="DQ19" s="44"/>
      <c r="DR19" s="44"/>
      <c r="DS19" s="44"/>
      <c r="DT19" s="44"/>
      <c r="DU19" s="44"/>
      <c r="DV19" s="44"/>
      <c r="DW19" s="44"/>
    </row>
    <row r="20" spans="1:127" x14ac:dyDescent="0.2">
      <c r="A20" s="42"/>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c r="BZ20" s="42"/>
      <c r="CA20" s="42"/>
      <c r="CB20" s="42"/>
      <c r="CC20" s="42"/>
      <c r="CD20" s="42"/>
      <c r="CE20" s="42">
        <f>BI23</f>
        <v>558</v>
      </c>
      <c r="CF20" s="42"/>
      <c r="CG20" s="42"/>
      <c r="CH20" s="42"/>
      <c r="CI20" s="42"/>
      <c r="CJ20" s="42"/>
      <c r="CK20" s="42"/>
      <c r="CL20" s="42"/>
      <c r="CM20" s="42"/>
      <c r="CN20" s="42"/>
      <c r="CO20" s="42"/>
      <c r="CP20" s="42"/>
      <c r="CQ20" s="42"/>
      <c r="CR20" s="42"/>
      <c r="CS20" s="42"/>
      <c r="CT20" s="42"/>
      <c r="CU20" s="42"/>
      <c r="CV20" s="42"/>
      <c r="CW20" s="42"/>
      <c r="CX20" s="42"/>
      <c r="CY20" s="42"/>
      <c r="CZ20" s="42"/>
      <c r="DA20" s="42"/>
      <c r="DB20" s="42"/>
      <c r="DC20" s="42"/>
      <c r="DD20" s="42"/>
      <c r="DE20" s="42"/>
      <c r="DF20" s="42"/>
      <c r="DG20" s="42"/>
      <c r="DH20" s="42"/>
      <c r="DI20" s="42"/>
      <c r="DJ20" s="42"/>
      <c r="DK20" s="42"/>
      <c r="DL20" s="42"/>
      <c r="DM20" s="42"/>
      <c r="DN20" s="42"/>
      <c r="DO20" s="42"/>
      <c r="DP20" s="42"/>
      <c r="DQ20" s="42"/>
      <c r="DR20" s="42"/>
      <c r="DS20" s="42"/>
      <c r="DT20" s="42"/>
      <c r="DU20" s="42"/>
      <c r="DV20" s="42"/>
      <c r="DW20" s="42"/>
    </row>
    <row r="21" spans="1:127" x14ac:dyDescent="0.2">
      <c r="A21" s="42"/>
      <c r="B21" s="244" t="s">
        <v>149</v>
      </c>
      <c r="C21" s="245">
        <f>IF(C24&gt;1000000,"&gt;1,000,000",IF(C24&gt;500,ROUNDUP(C24,-2),IF(C24&gt;100,ROUNDUP(C24/5,-1)*5,ROUNDUP(C24,-1))))</f>
        <v>600</v>
      </c>
      <c r="D21" s="42"/>
      <c r="E21" s="83">
        <f>IF(CD27&lt;0.01,IF(CD27&lt;0.001,ROUNDDOWN(CD27,5),ROUNDDOWN(CD27,4)),ROUNDDOWN(CD27,3))</f>
        <v>9.9000000000000008E-3</v>
      </c>
      <c r="F21" s="42"/>
      <c r="G21" s="42"/>
      <c r="H21" s="42"/>
      <c r="I21" s="42"/>
      <c r="J21" s="83">
        <f>IF(J27&lt;0.01,IF(J27&lt;0.001,ROUNDDOWN(J27,5),ROUNDDOWN(J27,4)),ROUNDDOWN(J27,3))</f>
        <v>9.9000000000000008E-3</v>
      </c>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c r="BZ21" s="42"/>
      <c r="CA21" s="42"/>
      <c r="CB21" s="42"/>
      <c r="CC21" s="42"/>
      <c r="CD21" s="42"/>
      <c r="CE21" s="42">
        <f>ROUNDUP(CE20*1.8/CE19,0)</f>
        <v>2</v>
      </c>
      <c r="CF21" s="42"/>
      <c r="CG21" s="42"/>
      <c r="CH21" s="42"/>
      <c r="CI21" s="42"/>
      <c r="CJ21" s="42"/>
      <c r="CK21" s="42"/>
      <c r="CL21" s="42"/>
      <c r="CM21" s="42"/>
      <c r="CN21" s="42"/>
      <c r="CO21" s="42"/>
      <c r="CP21" s="42"/>
      <c r="CQ21" s="42"/>
      <c r="CR21" s="42"/>
      <c r="CS21" s="42"/>
      <c r="CT21" s="42"/>
      <c r="CU21" s="42"/>
      <c r="CV21" s="42"/>
      <c r="CW21" s="42"/>
      <c r="CX21" s="42"/>
      <c r="CY21" s="42"/>
      <c r="CZ21" s="42"/>
      <c r="DA21" s="42"/>
      <c r="DB21" s="42"/>
      <c r="DC21" s="42"/>
      <c r="DD21" s="42"/>
      <c r="DE21" s="42"/>
      <c r="DF21" s="42"/>
      <c r="DG21" s="42"/>
      <c r="DH21" s="42"/>
      <c r="DI21" s="42"/>
      <c r="DJ21" s="42"/>
      <c r="DK21" s="42"/>
      <c r="DL21" s="42"/>
      <c r="DM21" s="42"/>
      <c r="DN21" s="42"/>
      <c r="DO21" s="42"/>
      <c r="DP21" s="42"/>
      <c r="DQ21" s="42"/>
      <c r="DR21" s="42"/>
      <c r="DS21" s="42"/>
      <c r="DT21" s="42"/>
      <c r="DU21" s="42"/>
      <c r="DV21" s="42"/>
      <c r="DW21" s="42"/>
    </row>
    <row r="22" spans="1:127" ht="13.5" thickBot="1" x14ac:dyDescent="0.25">
      <c r="H22">
        <v>1</v>
      </c>
      <c r="I22" s="71">
        <f>+CE21*CE19</f>
        <v>2000</v>
      </c>
      <c r="CE22" s="45">
        <v>0</v>
      </c>
      <c r="CF22" s="45">
        <v>0.1</v>
      </c>
      <c r="CG22" s="45">
        <v>0.2</v>
      </c>
      <c r="CH22" s="45">
        <v>0.4</v>
      </c>
      <c r="CI22" s="45">
        <v>0.6</v>
      </c>
      <c r="CJ22" s="45">
        <v>0.8</v>
      </c>
      <c r="CK22" s="45">
        <v>1</v>
      </c>
      <c r="CL22" s="45">
        <v>2</v>
      </c>
      <c r="CM22" s="45">
        <v>3</v>
      </c>
      <c r="CN22" s="45">
        <v>4</v>
      </c>
      <c r="CO22" s="45">
        <v>5</v>
      </c>
      <c r="CP22" s="45">
        <v>6</v>
      </c>
      <c r="CQ22" s="45">
        <v>7</v>
      </c>
      <c r="CR22" s="45">
        <v>8</v>
      </c>
      <c r="CS22" s="45">
        <v>9</v>
      </c>
      <c r="CT22" s="45">
        <v>10</v>
      </c>
      <c r="CU22" s="45">
        <v>11</v>
      </c>
      <c r="CV22" s="45">
        <v>12</v>
      </c>
      <c r="CW22" s="45">
        <v>13</v>
      </c>
      <c r="CX22" s="45">
        <v>14</v>
      </c>
      <c r="CY22" s="45">
        <v>15</v>
      </c>
      <c r="CZ22" s="45">
        <v>16</v>
      </c>
      <c r="DA22" s="45">
        <v>17</v>
      </c>
      <c r="DB22" s="45">
        <v>18</v>
      </c>
      <c r="DC22" s="45">
        <v>19</v>
      </c>
      <c r="DD22" s="45">
        <v>20</v>
      </c>
    </row>
    <row r="23" spans="1:127" ht="13.5" thickBot="1" x14ac:dyDescent="0.25">
      <c r="B23" s="7" t="s">
        <v>43</v>
      </c>
      <c r="C23" s="8">
        <f>入力シート_ベンゼン!Q15</f>
        <v>0.01</v>
      </c>
      <c r="D23" s="9" t="s">
        <v>42</v>
      </c>
      <c r="E23" s="497" t="s">
        <v>44</v>
      </c>
      <c r="F23" s="498"/>
      <c r="H23">
        <f>+C23</f>
        <v>0.01</v>
      </c>
      <c r="I23">
        <f>+C23</f>
        <v>0.01</v>
      </c>
      <c r="J23" s="6">
        <f>MIN(J24:AL24)</f>
        <v>558</v>
      </c>
      <c r="K23" s="264">
        <f>IF(MIN(K24:T24)=0,1000000,MIN(K24:T24))</f>
        <v>100000</v>
      </c>
      <c r="U23" s="264">
        <f>IF(MIN(U24:AC24)=0,1000000,MIN(U24:AC24))</f>
        <v>10000</v>
      </c>
      <c r="AD23" s="264">
        <f>IF(MIN(AD24:AM24)=0,1000000,MIN(AD24:AM24))</f>
        <v>1000</v>
      </c>
      <c r="AN23" s="264">
        <f>IF(MIN(AN24:AW24)=0,1000000,MIN(AN24:AW24))</f>
        <v>600</v>
      </c>
      <c r="AX23" s="264">
        <f>IF(MIN(AX24:BG24)=0,1000000,MIN(AX24:BG24))</f>
        <v>560</v>
      </c>
      <c r="BI23" s="264">
        <f>IF(MIN(BI24:CC24)=0,1000000,MIN(BI24:CC24))</f>
        <v>558</v>
      </c>
    </row>
    <row r="24" spans="1:127" ht="13.5" thickBot="1" x14ac:dyDescent="0.25">
      <c r="B24" s="10" t="s">
        <v>45</v>
      </c>
      <c r="C24" s="11">
        <f>IF(+BI23=1000000,"&gt;1,000,000",+BI23)</f>
        <v>558</v>
      </c>
      <c r="D24" s="12" t="s">
        <v>46</v>
      </c>
      <c r="E24" s="60">
        <f>IF(CD27&lt;0.1,IF(CD27&lt;0.01,IF(CD27&lt;0.001,ROUNDDOWN(CD27,5),ROUNDDOWN(CD27,4)),ROUNDDOWN(CD27,3)),ROUNDDOWN(CD27,2))</f>
        <v>9.9000000000000008E-3</v>
      </c>
      <c r="F24" s="13" t="s">
        <v>42</v>
      </c>
      <c r="H24">
        <f>+BI30</f>
        <v>565</v>
      </c>
      <c r="I24">
        <f>+CC30</f>
        <v>545</v>
      </c>
      <c r="J24" s="57">
        <f>IF(J27&lt;=$C$23,J30,"")</f>
        <v>558</v>
      </c>
      <c r="K24" s="58">
        <f t="shared" ref="K24:T24" si="0">IF(K27&lt;=$C$23,K30,"")</f>
        <v>100000</v>
      </c>
      <c r="L24" s="58">
        <f t="shared" si="0"/>
        <v>200000</v>
      </c>
      <c r="M24" s="58">
        <f t="shared" si="0"/>
        <v>300000</v>
      </c>
      <c r="N24" s="58">
        <f t="shared" si="0"/>
        <v>400000</v>
      </c>
      <c r="O24" s="58">
        <f t="shared" si="0"/>
        <v>500000</v>
      </c>
      <c r="P24" s="58">
        <f t="shared" si="0"/>
        <v>600000</v>
      </c>
      <c r="Q24" s="58">
        <f t="shared" si="0"/>
        <v>700000</v>
      </c>
      <c r="R24" s="58">
        <f t="shared" si="0"/>
        <v>800000</v>
      </c>
      <c r="S24" s="58">
        <f t="shared" si="0"/>
        <v>900000</v>
      </c>
      <c r="T24" s="263">
        <f t="shared" si="0"/>
        <v>1000000</v>
      </c>
      <c r="U24" s="57">
        <f>IF(U27&lt;=$C$23,U30,"")</f>
        <v>10000</v>
      </c>
      <c r="V24" s="58">
        <f t="shared" ref="V24:AM24" si="1">IF(V27&lt;=$C$23,V30,"")</f>
        <v>20000</v>
      </c>
      <c r="W24" s="58">
        <f t="shared" si="1"/>
        <v>30000</v>
      </c>
      <c r="X24" s="58">
        <f t="shared" si="1"/>
        <v>40000</v>
      </c>
      <c r="Y24" s="58">
        <f t="shared" si="1"/>
        <v>50000</v>
      </c>
      <c r="Z24" s="58">
        <f t="shared" si="1"/>
        <v>60000</v>
      </c>
      <c r="AA24" s="58">
        <f t="shared" si="1"/>
        <v>70000</v>
      </c>
      <c r="AB24" s="58">
        <f t="shared" si="1"/>
        <v>80000</v>
      </c>
      <c r="AC24" s="58">
        <f t="shared" si="1"/>
        <v>90000</v>
      </c>
      <c r="AD24" s="58">
        <f t="shared" si="1"/>
        <v>1000</v>
      </c>
      <c r="AE24" s="58">
        <f t="shared" si="1"/>
        <v>2000</v>
      </c>
      <c r="AF24" s="58">
        <f t="shared" si="1"/>
        <v>3000</v>
      </c>
      <c r="AG24" s="58">
        <f t="shared" si="1"/>
        <v>4000</v>
      </c>
      <c r="AH24" s="58">
        <f t="shared" si="1"/>
        <v>5000</v>
      </c>
      <c r="AI24" s="58">
        <f t="shared" si="1"/>
        <v>6000</v>
      </c>
      <c r="AJ24" s="58">
        <f t="shared" si="1"/>
        <v>7000</v>
      </c>
      <c r="AK24" s="58">
        <f t="shared" si="1"/>
        <v>8000</v>
      </c>
      <c r="AL24" s="58">
        <f t="shared" si="1"/>
        <v>9000</v>
      </c>
      <c r="AM24" s="58">
        <f t="shared" si="1"/>
        <v>10000</v>
      </c>
      <c r="AN24" s="56">
        <f>IF(AN27&lt;=$C$23,AN30,"")</f>
        <v>1000</v>
      </c>
      <c r="AO24" s="56">
        <f t="shared" ref="AO24:BG24" si="2">IF(AO27&lt;=$C$23,AO30,"")</f>
        <v>900</v>
      </c>
      <c r="AP24" s="56">
        <f t="shared" si="2"/>
        <v>800</v>
      </c>
      <c r="AQ24" s="56">
        <f t="shared" si="2"/>
        <v>700</v>
      </c>
      <c r="AR24" s="56">
        <f t="shared" si="2"/>
        <v>600</v>
      </c>
      <c r="AS24" s="56" t="str">
        <f t="shared" si="2"/>
        <v/>
      </c>
      <c r="AT24" s="56" t="str">
        <f t="shared" si="2"/>
        <v/>
      </c>
      <c r="AU24" s="56" t="str">
        <f t="shared" si="2"/>
        <v/>
      </c>
      <c r="AV24" s="56" t="str">
        <f t="shared" si="2"/>
        <v/>
      </c>
      <c r="AW24" s="56" t="str">
        <f t="shared" si="2"/>
        <v/>
      </c>
      <c r="AX24" s="56">
        <f t="shared" si="2"/>
        <v>600</v>
      </c>
      <c r="AY24" s="56">
        <f t="shared" si="2"/>
        <v>590</v>
      </c>
      <c r="AZ24" s="56">
        <f t="shared" si="2"/>
        <v>580</v>
      </c>
      <c r="BA24" s="56">
        <f t="shared" si="2"/>
        <v>570</v>
      </c>
      <c r="BB24" s="56">
        <f t="shared" si="2"/>
        <v>560</v>
      </c>
      <c r="BC24" s="56" t="str">
        <f t="shared" si="2"/>
        <v/>
      </c>
      <c r="BD24" s="56" t="str">
        <f t="shared" si="2"/>
        <v/>
      </c>
      <c r="BE24" s="56" t="str">
        <f t="shared" si="2"/>
        <v/>
      </c>
      <c r="BF24" s="56" t="str">
        <f t="shared" si="2"/>
        <v/>
      </c>
      <c r="BG24" s="56" t="str">
        <f t="shared" si="2"/>
        <v/>
      </c>
      <c r="BH24" s="56" t="str">
        <f>IF(BH27&lt;=$C$23,BH30,"")</f>
        <v/>
      </c>
      <c r="BI24" s="56">
        <f t="shared" ref="BI24:CD24" si="3">IF(BI27&lt;=$C$23,BI30,"")</f>
        <v>565</v>
      </c>
      <c r="BJ24" s="56">
        <f t="shared" si="3"/>
        <v>564</v>
      </c>
      <c r="BK24" s="56">
        <f t="shared" si="3"/>
        <v>563</v>
      </c>
      <c r="BL24" s="56">
        <f t="shared" si="3"/>
        <v>562</v>
      </c>
      <c r="BM24" s="56">
        <f t="shared" si="3"/>
        <v>561</v>
      </c>
      <c r="BN24" s="56">
        <f t="shared" si="3"/>
        <v>560</v>
      </c>
      <c r="BO24" s="56">
        <f t="shared" si="3"/>
        <v>559</v>
      </c>
      <c r="BP24" s="56">
        <f t="shared" si="3"/>
        <v>558</v>
      </c>
      <c r="BQ24" s="56" t="str">
        <f t="shared" si="3"/>
        <v/>
      </c>
      <c r="BR24" s="56" t="str">
        <f t="shared" si="3"/>
        <v/>
      </c>
      <c r="BS24" s="56" t="str">
        <f t="shared" si="3"/>
        <v/>
      </c>
      <c r="BT24" s="56" t="str">
        <f t="shared" si="3"/>
        <v/>
      </c>
      <c r="BU24" s="56" t="str">
        <f t="shared" si="3"/>
        <v/>
      </c>
      <c r="BV24" s="56" t="str">
        <f t="shared" si="3"/>
        <v/>
      </c>
      <c r="BW24" s="56" t="str">
        <f t="shared" si="3"/>
        <v/>
      </c>
      <c r="BX24" s="56" t="str">
        <f t="shared" si="3"/>
        <v/>
      </c>
      <c r="BY24" s="56" t="str">
        <f t="shared" si="3"/>
        <v/>
      </c>
      <c r="BZ24" s="56" t="str">
        <f t="shared" si="3"/>
        <v/>
      </c>
      <c r="CA24" s="56" t="str">
        <f t="shared" si="3"/>
        <v/>
      </c>
      <c r="CB24" s="56" t="str">
        <f t="shared" si="3"/>
        <v/>
      </c>
      <c r="CC24" s="56" t="str">
        <f t="shared" si="3"/>
        <v/>
      </c>
      <c r="CD24" s="56">
        <f t="shared" si="3"/>
        <v>558</v>
      </c>
      <c r="CE24" s="69"/>
      <c r="CF24" s="69"/>
      <c r="CG24" s="69"/>
      <c r="CH24" s="69"/>
      <c r="CI24" s="69"/>
      <c r="CJ24" s="69"/>
      <c r="CK24" s="69"/>
      <c r="CL24" s="69"/>
      <c r="CM24" s="69"/>
      <c r="CN24" s="69"/>
      <c r="CO24" s="69"/>
      <c r="CP24" s="69"/>
      <c r="CQ24" s="69"/>
      <c r="CR24" s="69"/>
      <c r="CS24" s="69"/>
      <c r="CT24" s="69"/>
      <c r="CU24" s="69"/>
      <c r="CV24" s="69"/>
      <c r="CW24" s="69"/>
      <c r="CX24" s="69"/>
      <c r="CY24" s="69"/>
      <c r="CZ24" s="69"/>
      <c r="DA24" s="69"/>
      <c r="DB24" s="69"/>
      <c r="DC24" s="69"/>
      <c r="DD24" s="69"/>
      <c r="DE24" s="67"/>
      <c r="DF24" s="67"/>
      <c r="DG24" s="67"/>
      <c r="DH24" s="67"/>
      <c r="DI24" s="67"/>
      <c r="DJ24" s="67"/>
      <c r="DK24" s="67"/>
      <c r="DL24" s="67"/>
      <c r="DM24" s="67"/>
      <c r="DN24" s="67"/>
      <c r="DO24" s="67"/>
      <c r="DP24" s="67"/>
      <c r="DQ24" s="67"/>
      <c r="DR24" s="67"/>
      <c r="DS24" s="67"/>
      <c r="DT24" s="67"/>
      <c r="DU24" s="67"/>
      <c r="DV24" s="67"/>
      <c r="DW24" s="67"/>
    </row>
    <row r="25" spans="1:127" ht="13.5" thickBot="1" x14ac:dyDescent="0.25">
      <c r="A25" s="14"/>
      <c r="B25" s="14"/>
      <c r="C25" s="14">
        <f>IF(BI23=1000000,-100,BI23)</f>
        <v>558</v>
      </c>
      <c r="D25" s="14"/>
      <c r="E25" s="84">
        <f>E24</f>
        <v>9.9000000000000008E-3</v>
      </c>
      <c r="F25" s="15"/>
      <c r="G25" s="14"/>
      <c r="H25">
        <f>+AX30</f>
        <v>600</v>
      </c>
      <c r="I25">
        <f>IF(BH30&lt;10,0.1,+BH30-10)</f>
        <v>490</v>
      </c>
      <c r="J25" s="46"/>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6"/>
      <c r="BM25" s="46"/>
      <c r="BN25" s="46"/>
      <c r="BO25" s="46"/>
      <c r="BP25" s="46"/>
      <c r="BQ25" s="46"/>
      <c r="BR25" s="46"/>
      <c r="BS25" s="46"/>
      <c r="BT25" s="46"/>
      <c r="BU25" s="46"/>
      <c r="BV25" s="46"/>
      <c r="BW25" s="46"/>
      <c r="BX25" s="46"/>
      <c r="BY25" s="46"/>
      <c r="BZ25" s="46"/>
      <c r="CA25" s="46"/>
      <c r="CB25" s="46"/>
      <c r="CC25" s="46"/>
      <c r="CD25" s="46"/>
      <c r="CE25" s="46"/>
      <c r="CF25" s="46"/>
      <c r="CG25" s="46"/>
      <c r="CH25" s="46"/>
      <c r="CI25" s="46"/>
      <c r="CJ25" s="46"/>
      <c r="CK25" s="46"/>
      <c r="CL25" s="46"/>
      <c r="CM25" s="46"/>
      <c r="CN25" s="46"/>
      <c r="CO25" s="46"/>
      <c r="CP25" s="46"/>
      <c r="CQ25" s="46"/>
      <c r="CR25" s="46"/>
      <c r="CS25" s="46"/>
      <c r="CT25" s="46"/>
      <c r="CU25" s="46"/>
      <c r="CV25" s="46"/>
      <c r="CW25" s="46"/>
      <c r="CX25" s="46"/>
      <c r="CY25" s="46"/>
      <c r="CZ25" s="46"/>
      <c r="DA25" s="46"/>
      <c r="DB25" s="46"/>
      <c r="DC25" s="46"/>
      <c r="DD25" s="46"/>
      <c r="DE25" s="46"/>
      <c r="DF25" s="46"/>
      <c r="DG25" s="46"/>
      <c r="DH25" s="46"/>
      <c r="DI25" s="46"/>
      <c r="DJ25" s="46"/>
      <c r="DK25" s="46"/>
      <c r="DL25" s="46"/>
      <c r="DM25" s="46"/>
      <c r="DN25" s="46"/>
      <c r="DO25" s="46"/>
      <c r="DP25" s="46"/>
      <c r="DQ25" s="46"/>
      <c r="DR25" s="46"/>
      <c r="DS25" s="46"/>
      <c r="DT25" s="46"/>
      <c r="DU25" s="46"/>
      <c r="DV25" s="46"/>
      <c r="DW25" s="46"/>
    </row>
    <row r="26" spans="1:127" x14ac:dyDescent="0.2">
      <c r="A26" s="16" t="s">
        <v>47</v>
      </c>
      <c r="B26" s="17" t="s">
        <v>48</v>
      </c>
      <c r="C26" s="499" t="s">
        <v>49</v>
      </c>
      <c r="D26" s="500"/>
      <c r="E26" s="500"/>
      <c r="F26" s="18" t="s">
        <v>50</v>
      </c>
      <c r="G26" s="18" t="s">
        <v>51</v>
      </c>
      <c r="J26" s="47" t="s">
        <v>51</v>
      </c>
      <c r="K26" s="47" t="s">
        <v>51</v>
      </c>
      <c r="L26" s="47" t="s">
        <v>51</v>
      </c>
      <c r="M26" s="47" t="s">
        <v>51</v>
      </c>
      <c r="N26" s="47" t="s">
        <v>51</v>
      </c>
      <c r="O26" s="47" t="s">
        <v>51</v>
      </c>
      <c r="P26" s="47" t="s">
        <v>51</v>
      </c>
      <c r="Q26" s="47" t="s">
        <v>51</v>
      </c>
      <c r="R26" s="47" t="s">
        <v>51</v>
      </c>
      <c r="S26" s="47" t="s">
        <v>51</v>
      </c>
      <c r="T26" s="47" t="s">
        <v>51</v>
      </c>
      <c r="U26" s="47" t="s">
        <v>51</v>
      </c>
      <c r="V26" s="47" t="s">
        <v>51</v>
      </c>
      <c r="W26" s="47" t="s">
        <v>51</v>
      </c>
      <c r="X26" s="47" t="s">
        <v>51</v>
      </c>
      <c r="Y26" s="47" t="s">
        <v>51</v>
      </c>
      <c r="Z26" s="47" t="s">
        <v>51</v>
      </c>
      <c r="AA26" s="47" t="s">
        <v>51</v>
      </c>
      <c r="AB26" s="47" t="s">
        <v>51</v>
      </c>
      <c r="AC26" s="47" t="s">
        <v>51</v>
      </c>
      <c r="AD26" s="47" t="s">
        <v>51</v>
      </c>
      <c r="AE26" s="47" t="s">
        <v>51</v>
      </c>
      <c r="AF26" s="47" t="s">
        <v>51</v>
      </c>
      <c r="AG26" s="47" t="s">
        <v>51</v>
      </c>
      <c r="AH26" s="47" t="s">
        <v>51</v>
      </c>
      <c r="AI26" s="47" t="s">
        <v>51</v>
      </c>
      <c r="AJ26" s="47" t="s">
        <v>51</v>
      </c>
      <c r="AK26" s="47" t="s">
        <v>51</v>
      </c>
      <c r="AL26" s="47" t="s">
        <v>51</v>
      </c>
      <c r="AM26" s="47" t="s">
        <v>51</v>
      </c>
      <c r="AN26" s="47" t="s">
        <v>51</v>
      </c>
      <c r="AO26" s="47" t="s">
        <v>51</v>
      </c>
      <c r="AP26" s="47" t="s">
        <v>51</v>
      </c>
      <c r="AQ26" s="47" t="s">
        <v>51</v>
      </c>
      <c r="AR26" s="47" t="s">
        <v>51</v>
      </c>
      <c r="AS26" s="47" t="s">
        <v>51</v>
      </c>
      <c r="AT26" s="47" t="s">
        <v>51</v>
      </c>
      <c r="AU26" s="47" t="s">
        <v>51</v>
      </c>
      <c r="AV26" s="47" t="s">
        <v>51</v>
      </c>
      <c r="AW26" s="47" t="s">
        <v>51</v>
      </c>
      <c r="AX26" s="47" t="s">
        <v>51</v>
      </c>
      <c r="AY26" s="47" t="s">
        <v>51</v>
      </c>
      <c r="AZ26" s="47" t="s">
        <v>51</v>
      </c>
      <c r="BA26" s="47" t="s">
        <v>51</v>
      </c>
      <c r="BB26" s="47" t="s">
        <v>51</v>
      </c>
      <c r="BC26" s="47" t="s">
        <v>51</v>
      </c>
      <c r="BD26" s="47" t="s">
        <v>51</v>
      </c>
      <c r="BE26" s="47" t="s">
        <v>51</v>
      </c>
      <c r="BF26" s="47" t="s">
        <v>51</v>
      </c>
      <c r="BG26" s="47" t="s">
        <v>51</v>
      </c>
      <c r="BH26" s="47" t="s">
        <v>51</v>
      </c>
      <c r="BI26" s="47" t="s">
        <v>51</v>
      </c>
      <c r="BJ26" s="47" t="s">
        <v>51</v>
      </c>
      <c r="BK26" s="47" t="s">
        <v>51</v>
      </c>
      <c r="BL26" s="47" t="s">
        <v>51</v>
      </c>
      <c r="BM26" s="47" t="s">
        <v>51</v>
      </c>
      <c r="BN26" s="47" t="s">
        <v>51</v>
      </c>
      <c r="BO26" s="47" t="s">
        <v>51</v>
      </c>
      <c r="BP26" s="47" t="s">
        <v>51</v>
      </c>
      <c r="BQ26" s="47" t="s">
        <v>51</v>
      </c>
      <c r="BR26" s="47" t="s">
        <v>51</v>
      </c>
      <c r="BS26" s="47" t="s">
        <v>51</v>
      </c>
      <c r="BT26" s="47" t="s">
        <v>51</v>
      </c>
      <c r="BU26" s="47" t="s">
        <v>51</v>
      </c>
      <c r="BV26" s="47" t="s">
        <v>51</v>
      </c>
      <c r="BW26" s="47" t="s">
        <v>51</v>
      </c>
      <c r="BX26" s="47" t="s">
        <v>51</v>
      </c>
      <c r="BY26" s="47" t="s">
        <v>51</v>
      </c>
      <c r="BZ26" s="47" t="s">
        <v>51</v>
      </c>
      <c r="CA26" s="47" t="s">
        <v>51</v>
      </c>
      <c r="CB26" s="47" t="s">
        <v>51</v>
      </c>
      <c r="CC26" s="47" t="s">
        <v>51</v>
      </c>
      <c r="CD26" s="47" t="s">
        <v>51</v>
      </c>
      <c r="CE26" s="47" t="s">
        <v>51</v>
      </c>
      <c r="CF26" s="47" t="s">
        <v>51</v>
      </c>
      <c r="CG26" s="47" t="s">
        <v>51</v>
      </c>
      <c r="CH26" s="47" t="s">
        <v>51</v>
      </c>
      <c r="CI26" s="47" t="s">
        <v>51</v>
      </c>
      <c r="CJ26" s="47" t="s">
        <v>51</v>
      </c>
      <c r="CK26" s="47" t="s">
        <v>51</v>
      </c>
      <c r="CL26" s="47" t="s">
        <v>51</v>
      </c>
      <c r="CM26" s="47" t="s">
        <v>51</v>
      </c>
      <c r="CN26" s="47" t="s">
        <v>51</v>
      </c>
      <c r="CO26" s="47" t="s">
        <v>51</v>
      </c>
      <c r="CP26" s="47" t="s">
        <v>51</v>
      </c>
      <c r="CQ26" s="47" t="s">
        <v>51</v>
      </c>
      <c r="CR26" s="47" t="s">
        <v>51</v>
      </c>
      <c r="CS26" s="47" t="s">
        <v>51</v>
      </c>
      <c r="CT26" s="47" t="s">
        <v>51</v>
      </c>
      <c r="CU26" s="47" t="s">
        <v>51</v>
      </c>
      <c r="CV26" s="47" t="s">
        <v>51</v>
      </c>
      <c r="CW26" s="47" t="s">
        <v>51</v>
      </c>
      <c r="CX26" s="47" t="s">
        <v>51</v>
      </c>
      <c r="CY26" s="47" t="s">
        <v>51</v>
      </c>
      <c r="CZ26" s="47" t="s">
        <v>51</v>
      </c>
      <c r="DA26" s="47" t="s">
        <v>51</v>
      </c>
      <c r="DB26" s="47" t="s">
        <v>51</v>
      </c>
      <c r="DC26" s="47" t="s">
        <v>51</v>
      </c>
      <c r="DD26" s="47" t="s">
        <v>51</v>
      </c>
      <c r="DE26" s="47" t="s">
        <v>51</v>
      </c>
      <c r="DF26" s="47" t="s">
        <v>51</v>
      </c>
      <c r="DG26" s="47" t="s">
        <v>51</v>
      </c>
      <c r="DH26" s="47" t="s">
        <v>51</v>
      </c>
      <c r="DI26" s="47" t="s">
        <v>51</v>
      </c>
      <c r="DJ26" s="47" t="s">
        <v>51</v>
      </c>
      <c r="DK26" s="47" t="s">
        <v>51</v>
      </c>
      <c r="DL26" s="47" t="s">
        <v>51</v>
      </c>
      <c r="DM26" s="47" t="s">
        <v>51</v>
      </c>
      <c r="DN26" s="47" t="s">
        <v>51</v>
      </c>
      <c r="DO26" s="47" t="s">
        <v>51</v>
      </c>
      <c r="DP26" s="47" t="s">
        <v>51</v>
      </c>
      <c r="DQ26" s="47" t="s">
        <v>51</v>
      </c>
      <c r="DR26" s="47" t="s">
        <v>51</v>
      </c>
      <c r="DS26" s="47" t="s">
        <v>51</v>
      </c>
      <c r="DT26" s="47" t="s">
        <v>51</v>
      </c>
      <c r="DU26" s="47" t="s">
        <v>51</v>
      </c>
      <c r="DV26" s="47" t="s">
        <v>51</v>
      </c>
      <c r="DW26" s="47" t="s">
        <v>51</v>
      </c>
    </row>
    <row r="27" spans="1:127" ht="21" x14ac:dyDescent="0.55000000000000004">
      <c r="A27" s="19"/>
      <c r="B27" s="20" t="s">
        <v>52</v>
      </c>
      <c r="C27" s="492" t="s">
        <v>53</v>
      </c>
      <c r="D27" s="493"/>
      <c r="E27" s="493"/>
      <c r="F27" s="291" t="s">
        <v>54</v>
      </c>
      <c r="G27" s="22">
        <f>+G29*G53*G54*G55/2</f>
        <v>3.070037045671802</v>
      </c>
      <c r="I27" s="61">
        <f>+G29</f>
        <v>100</v>
      </c>
      <c r="J27" s="22">
        <f t="shared" ref="J27:BU27" si="4">+J29*J53*J54*J55/2</f>
        <v>9.9315540811817267E-3</v>
      </c>
      <c r="K27" s="22">
        <f t="shared" si="4"/>
        <v>0</v>
      </c>
      <c r="L27" s="22">
        <f t="shared" si="4"/>
        <v>0</v>
      </c>
      <c r="M27" s="22">
        <f t="shared" si="4"/>
        <v>0</v>
      </c>
      <c r="N27" s="22">
        <f t="shared" si="4"/>
        <v>0</v>
      </c>
      <c r="O27" s="22">
        <f t="shared" si="4"/>
        <v>0</v>
      </c>
      <c r="P27" s="22">
        <f t="shared" si="4"/>
        <v>0</v>
      </c>
      <c r="Q27" s="22">
        <f t="shared" si="4"/>
        <v>0</v>
      </c>
      <c r="R27" s="22">
        <f t="shared" si="4"/>
        <v>0</v>
      </c>
      <c r="S27" s="22">
        <f t="shared" si="4"/>
        <v>0</v>
      </c>
      <c r="T27" s="22">
        <f t="shared" si="4"/>
        <v>0</v>
      </c>
      <c r="U27" s="22">
        <f t="shared" si="4"/>
        <v>4.4510074154950633E-84</v>
      </c>
      <c r="V27" s="22">
        <f t="shared" si="4"/>
        <v>0</v>
      </c>
      <c r="W27" s="22">
        <f t="shared" si="4"/>
        <v>0</v>
      </c>
      <c r="X27" s="22">
        <f t="shared" si="4"/>
        <v>0</v>
      </c>
      <c r="Y27" s="22">
        <f t="shared" si="4"/>
        <v>0</v>
      </c>
      <c r="Z27" s="22">
        <f t="shared" si="4"/>
        <v>0</v>
      </c>
      <c r="AA27" s="22">
        <f t="shared" si="4"/>
        <v>0</v>
      </c>
      <c r="AB27" s="22">
        <f t="shared" si="4"/>
        <v>0</v>
      </c>
      <c r="AC27" s="22">
        <f t="shared" si="4"/>
        <v>0</v>
      </c>
      <c r="AD27" s="22">
        <f t="shared" si="4"/>
        <v>6.7116660412571444E-5</v>
      </c>
      <c r="AE27" s="22">
        <f t="shared" si="4"/>
        <v>1.129292310995119E-9</v>
      </c>
      <c r="AF27" s="22">
        <f t="shared" si="4"/>
        <v>2.0529069763173549E-14</v>
      </c>
      <c r="AG27" s="22">
        <f t="shared" si="4"/>
        <v>1.3517567794588907E-19</v>
      </c>
      <c r="AH27" s="22">
        <f t="shared" si="4"/>
        <v>4.8600616467575482E-26</v>
      </c>
      <c r="AI27" s="22">
        <f t="shared" si="4"/>
        <v>4.0648587940581452E-34</v>
      </c>
      <c r="AJ27" s="22">
        <f t="shared" si="4"/>
        <v>6.217576004293703E-44</v>
      </c>
      <c r="AK27" s="22">
        <f t="shared" si="4"/>
        <v>1.6009170247792517E-55</v>
      </c>
      <c r="AL27" s="22">
        <f t="shared" si="4"/>
        <v>6.6898411570677369E-69</v>
      </c>
      <c r="AM27" s="22">
        <f t="shared" si="4"/>
        <v>4.4510074154950633E-84</v>
      </c>
      <c r="AN27" s="22">
        <f t="shared" si="4"/>
        <v>6.7116660412571444E-5</v>
      </c>
      <c r="AO27" s="22">
        <f t="shared" si="4"/>
        <v>2.0513816259044932E-4</v>
      </c>
      <c r="AP27" s="22">
        <f t="shared" si="4"/>
        <v>6.3089572549143789E-4</v>
      </c>
      <c r="AQ27" s="22">
        <f t="shared" si="4"/>
        <v>1.9556216248520423E-3</v>
      </c>
      <c r="AR27" s="22">
        <f t="shared" si="4"/>
        <v>6.1246900364834598E-3</v>
      </c>
      <c r="AS27" s="22">
        <f t="shared" si="4"/>
        <v>1.9453243044170739E-2</v>
      </c>
      <c r="AT27" s="22">
        <f t="shared" si="4"/>
        <v>6.3059311210274346E-2</v>
      </c>
      <c r="AU27" s="22">
        <f t="shared" si="4"/>
        <v>0.21110117699286618</v>
      </c>
      <c r="AV27" s="22">
        <f t="shared" si="4"/>
        <v>0.74943335389452592</v>
      </c>
      <c r="AW27" s="22">
        <f t="shared" si="4"/>
        <v>3.070037045671802</v>
      </c>
      <c r="AX27" s="22">
        <f t="shared" si="4"/>
        <v>6.1246900364834598E-3</v>
      </c>
      <c r="AY27" s="22">
        <f t="shared" si="4"/>
        <v>6.8701452833330517E-3</v>
      </c>
      <c r="AZ27" s="22">
        <f t="shared" si="4"/>
        <v>7.7074378165633648E-3</v>
      </c>
      <c r="BA27" s="22">
        <f t="shared" si="4"/>
        <v>8.6480582269088651E-3</v>
      </c>
      <c r="BB27" s="22">
        <f t="shared" si="4"/>
        <v>9.7049639885876168E-3</v>
      </c>
      <c r="BC27" s="22">
        <f t="shared" si="4"/>
        <v>1.0892771735059805E-2</v>
      </c>
      <c r="BD27" s="22">
        <f t="shared" si="4"/>
        <v>1.2227975635827464E-2</v>
      </c>
      <c r="BE27" s="22">
        <f t="shared" si="4"/>
        <v>1.3729195585602786E-2</v>
      </c>
      <c r="BF27" s="22">
        <f t="shared" si="4"/>
        <v>1.5417459477881586E-2</v>
      </c>
      <c r="BG27" s="22">
        <f t="shared" si="4"/>
        <v>1.7316524487165322E-2</v>
      </c>
      <c r="BH27" s="22">
        <f t="shared" si="4"/>
        <v>1.9453243044170739E-2</v>
      </c>
      <c r="BI27" s="22">
        <f t="shared" si="4"/>
        <v>9.161103208935182E-3</v>
      </c>
      <c r="BJ27" s="22">
        <f t="shared" si="4"/>
        <v>9.2673515560611711E-3</v>
      </c>
      <c r="BK27" s="22">
        <f t="shared" si="4"/>
        <v>9.3748468609632721E-3</v>
      </c>
      <c r="BL27" s="22">
        <f t="shared" si="4"/>
        <v>9.4836039798249193E-3</v>
      </c>
      <c r="BM27" s="22">
        <f t="shared" si="4"/>
        <v>9.5936379492656005E-3</v>
      </c>
      <c r="BN27" s="22">
        <f t="shared" si="4"/>
        <v>9.7049639885876168E-3</v>
      </c>
      <c r="BO27" s="22">
        <f t="shared" si="4"/>
        <v>9.8175975020516528E-3</v>
      </c>
      <c r="BP27" s="22">
        <f t="shared" si="4"/>
        <v>9.9315540811817267E-3</v>
      </c>
      <c r="BQ27" s="22">
        <f t="shared" si="4"/>
        <v>1.004684950709971E-2</v>
      </c>
      <c r="BR27" s="22">
        <f t="shared" si="4"/>
        <v>1.0163499752890015E-2</v>
      </c>
      <c r="BS27" s="22">
        <f t="shared" si="4"/>
        <v>1.0281520985994646E-2</v>
      </c>
      <c r="BT27" s="22">
        <f t="shared" si="4"/>
        <v>1.0400929570639291E-2</v>
      </c>
      <c r="BU27" s="22">
        <f t="shared" si="4"/>
        <v>1.0521742070290569E-2</v>
      </c>
      <c r="BV27" s="22">
        <f t="shared" ref="BV27:CD27" si="5">+BV29*BV53*BV54*BV55/2</f>
        <v>1.0643975250145087E-2</v>
      </c>
      <c r="BW27" s="22">
        <f t="shared" si="5"/>
        <v>1.0767646079650597E-2</v>
      </c>
      <c r="BX27" s="22">
        <f t="shared" si="5"/>
        <v>1.0892771735059805E-2</v>
      </c>
      <c r="BY27" s="22">
        <f t="shared" si="5"/>
        <v>1.1019369602017144E-2</v>
      </c>
      <c r="BZ27" s="22">
        <f t="shared" si="5"/>
        <v>1.1147457278179037E-2</v>
      </c>
      <c r="CA27" s="22">
        <f t="shared" si="5"/>
        <v>1.1277052575868106E-2</v>
      </c>
      <c r="CB27" s="22">
        <f t="shared" si="5"/>
        <v>1.1408173524761695E-2</v>
      </c>
      <c r="CC27" s="22">
        <f t="shared" si="5"/>
        <v>1.1540838374615361E-2</v>
      </c>
      <c r="CD27" s="22">
        <f t="shared" si="5"/>
        <v>9.9315540811817267E-3</v>
      </c>
      <c r="CE27" s="82">
        <f>IF(+CE29*CE53*CE54*CE55/2&lt;0.0000000001,0.0000000001,+CE29*CE53*CE54*CE55/2)</f>
        <v>72.864892978699885</v>
      </c>
      <c r="CF27" s="82">
        <f>IF(+CF29*CF53*CF54*CF55/2&lt;0.0000000001,0.0000000001,+CF29*CF53*CF54*CF55/2)</f>
        <v>24.842060838833387</v>
      </c>
      <c r="CG27" s="82">
        <f t="shared" ref="CG27:DD27" si="6">IF(+CG29*CG53*CG54*CG55/2&lt;0.0000000001,0.0000000001,+CG29*CG53*CG54*CG55/2)</f>
        <v>15.955319171891151</v>
      </c>
      <c r="CH27" s="82">
        <f t="shared" si="6"/>
        <v>9.1657679803723422</v>
      </c>
      <c r="CI27" s="82">
        <f t="shared" si="6"/>
        <v>6.0590580533609604</v>
      </c>
      <c r="CJ27" s="82">
        <f t="shared" si="6"/>
        <v>4.2446544069730585</v>
      </c>
      <c r="CK27" s="82">
        <f t="shared" si="6"/>
        <v>3.070037045671802</v>
      </c>
      <c r="CL27" s="82">
        <f t="shared" si="6"/>
        <v>0.74943335389452592</v>
      </c>
      <c r="CM27" s="82">
        <f t="shared" si="6"/>
        <v>0.21110117699286618</v>
      </c>
      <c r="CN27" s="82">
        <f t="shared" si="6"/>
        <v>6.3059311210274346E-2</v>
      </c>
      <c r="CO27" s="82">
        <f t="shared" si="6"/>
        <v>1.9453243044170739E-2</v>
      </c>
      <c r="CP27" s="82">
        <f t="shared" si="6"/>
        <v>6.1246900364834598E-3</v>
      </c>
      <c r="CQ27" s="82">
        <f t="shared" si="6"/>
        <v>1.9556216248520423E-3</v>
      </c>
      <c r="CR27" s="82">
        <f t="shared" si="6"/>
        <v>6.3089572549143789E-4</v>
      </c>
      <c r="CS27" s="82">
        <f t="shared" si="6"/>
        <v>2.0513816259044932E-4</v>
      </c>
      <c r="CT27" s="82">
        <f t="shared" si="6"/>
        <v>6.7116660412571444E-5</v>
      </c>
      <c r="CU27" s="82">
        <f t="shared" si="6"/>
        <v>2.2069616415384141E-5</v>
      </c>
      <c r="CV27" s="82">
        <f t="shared" si="6"/>
        <v>7.2871868089272155E-6</v>
      </c>
      <c r="CW27" s="82">
        <f t="shared" si="6"/>
        <v>2.4145551996989542E-6</v>
      </c>
      <c r="CX27" s="82">
        <f t="shared" si="6"/>
        <v>8.0242066838362964E-7</v>
      </c>
      <c r="CY27" s="82">
        <f t="shared" si="6"/>
        <v>2.6734788496275233E-7</v>
      </c>
      <c r="CZ27" s="82">
        <f t="shared" si="6"/>
        <v>8.927238652657041E-8</v>
      </c>
      <c r="DA27" s="82">
        <f t="shared" si="6"/>
        <v>2.986790041312792E-8</v>
      </c>
      <c r="DB27" s="82">
        <f t="shared" si="6"/>
        <v>1.0010121397369121E-8</v>
      </c>
      <c r="DC27" s="82">
        <f t="shared" si="6"/>
        <v>3.3599560785817363E-9</v>
      </c>
      <c r="DD27" s="82">
        <f t="shared" si="6"/>
        <v>1.129292310995119E-9</v>
      </c>
      <c r="DE27" s="22">
        <f t="shared" ref="DE27:DW27" si="7">+DE29*DE53*DE54*DE55/2</f>
        <v>9.5495298784421349E-17</v>
      </c>
      <c r="DF27" s="22">
        <f t="shared" si="7"/>
        <v>4.88292466947385E-7</v>
      </c>
      <c r="DG27" s="22">
        <f t="shared" si="7"/>
        <v>4.4175731427357221E-4</v>
      </c>
      <c r="DH27" s="22">
        <f t="shared" si="7"/>
        <v>4.6012495155356124E-3</v>
      </c>
      <c r="DI27" s="22">
        <f t="shared" si="7"/>
        <v>5.9683135995204865E-3</v>
      </c>
      <c r="DJ27" s="22">
        <f t="shared" si="7"/>
        <v>6.113239762672272E-3</v>
      </c>
      <c r="DK27" s="22">
        <f t="shared" si="7"/>
        <v>6.1239627193957159E-3</v>
      </c>
      <c r="DL27" s="22">
        <f t="shared" si="7"/>
        <v>6.1246469855308818E-3</v>
      </c>
      <c r="DM27" s="22">
        <f t="shared" si="7"/>
        <v>6.1246899006484308E-3</v>
      </c>
      <c r="DN27" s="22">
        <f t="shared" si="7"/>
        <v>6.1246900364834598E-3</v>
      </c>
      <c r="DO27" s="22">
        <f t="shared" si="7"/>
        <v>6.1246900368879566E-3</v>
      </c>
      <c r="DP27" s="22">
        <f t="shared" si="7"/>
        <v>6.1246900368882281E-3</v>
      </c>
      <c r="DQ27" s="22">
        <f t="shared" si="7"/>
        <v>6.1246900368882281E-3</v>
      </c>
      <c r="DR27" s="22">
        <f t="shared" si="7"/>
        <v>6.1246900368882281E-3</v>
      </c>
      <c r="DS27" s="22">
        <f t="shared" si="7"/>
        <v>6.1246900368882281E-3</v>
      </c>
      <c r="DT27" s="22">
        <f t="shared" si="7"/>
        <v>6.1246900368882281E-3</v>
      </c>
      <c r="DU27" s="22">
        <f t="shared" si="7"/>
        <v>6.1246900368882281E-3</v>
      </c>
      <c r="DV27" s="22">
        <f t="shared" si="7"/>
        <v>6.1246900368882281E-3</v>
      </c>
      <c r="DW27" s="22">
        <f t="shared" si="7"/>
        <v>6.1246900368882281E-3</v>
      </c>
    </row>
    <row r="28" spans="1:127" ht="21" x14ac:dyDescent="0.55000000000000004">
      <c r="A28" s="19"/>
      <c r="B28" s="20" t="s">
        <v>55</v>
      </c>
      <c r="C28" s="492" t="s">
        <v>53</v>
      </c>
      <c r="D28" s="493"/>
      <c r="E28" s="493"/>
      <c r="F28" s="291" t="s">
        <v>54</v>
      </c>
      <c r="G28" s="22">
        <f>+G29*G53*G55</f>
        <v>3.0700370456719486</v>
      </c>
      <c r="J28" s="22">
        <f t="shared" ref="J28:BU28" si="8">+J29*J53*J55</f>
        <v>9.9315540815535959E-3</v>
      </c>
      <c r="K28" s="22">
        <f t="shared" si="8"/>
        <v>0</v>
      </c>
      <c r="L28" s="22">
        <f t="shared" si="8"/>
        <v>0</v>
      </c>
      <c r="M28" s="22">
        <f t="shared" si="8"/>
        <v>0</v>
      </c>
      <c r="N28" s="22">
        <f t="shared" si="8"/>
        <v>0</v>
      </c>
      <c r="O28" s="22">
        <f t="shared" si="8"/>
        <v>0</v>
      </c>
      <c r="P28" s="22">
        <f t="shared" si="8"/>
        <v>0</v>
      </c>
      <c r="Q28" s="22">
        <f t="shared" si="8"/>
        <v>0</v>
      </c>
      <c r="R28" s="22">
        <f t="shared" si="8"/>
        <v>0</v>
      </c>
      <c r="S28" s="22">
        <f t="shared" si="8"/>
        <v>0</v>
      </c>
      <c r="T28" s="22">
        <f t="shared" si="8"/>
        <v>0</v>
      </c>
      <c r="U28" s="22">
        <f t="shared" si="8"/>
        <v>5.1956929479333646E-47</v>
      </c>
      <c r="V28" s="22">
        <f t="shared" si="8"/>
        <v>2.13988512924856E-93</v>
      </c>
      <c r="W28" s="22">
        <f t="shared" si="8"/>
        <v>1.0176625583704259E-139</v>
      </c>
      <c r="X28" s="22">
        <f t="shared" si="8"/>
        <v>5.1332526405538578E-186</v>
      </c>
      <c r="Y28" s="22">
        <f t="shared" si="8"/>
        <v>2.6742102083684046E-232</v>
      </c>
      <c r="Z28" s="22">
        <f t="shared" si="8"/>
        <v>1.421879124464032E-278</v>
      </c>
      <c r="AA28" s="22">
        <f t="shared" si="8"/>
        <v>0</v>
      </c>
      <c r="AB28" s="22">
        <f t="shared" si="8"/>
        <v>0</v>
      </c>
      <c r="AC28" s="22">
        <f t="shared" si="8"/>
        <v>0</v>
      </c>
      <c r="AD28" s="22">
        <f t="shared" si="8"/>
        <v>6.7116661104522972E-5</v>
      </c>
      <c r="AE28" s="22">
        <f t="shared" si="8"/>
        <v>1.1295002320389562E-9</v>
      </c>
      <c r="AF28" s="22">
        <f t="shared" si="8"/>
        <v>2.1947321183907004E-14</v>
      </c>
      <c r="AG28" s="22">
        <f t="shared" si="8"/>
        <v>4.5231963029827646E-19</v>
      </c>
      <c r="AH28" s="22">
        <f t="shared" si="8"/>
        <v>9.6276589874350704E-24</v>
      </c>
      <c r="AI28" s="22">
        <f t="shared" si="8"/>
        <v>2.0915046653542384E-28</v>
      </c>
      <c r="AJ28" s="22">
        <f t="shared" si="8"/>
        <v>4.6080092557853558E-33</v>
      </c>
      <c r="AK28" s="22">
        <f t="shared" si="8"/>
        <v>1.0257575698169519E-37</v>
      </c>
      <c r="AL28" s="22">
        <f t="shared" si="8"/>
        <v>2.3014178210808861E-42</v>
      </c>
      <c r="AM28" s="22">
        <f t="shared" si="8"/>
        <v>5.1956929479333646E-47</v>
      </c>
      <c r="AN28" s="22">
        <f t="shared" si="8"/>
        <v>6.7116661104522972E-5</v>
      </c>
      <c r="AO28" s="22">
        <f t="shared" si="8"/>
        <v>2.0513816322663612E-4</v>
      </c>
      <c r="AP28" s="22">
        <f t="shared" si="8"/>
        <v>6.308957260564924E-4</v>
      </c>
      <c r="AQ28" s="22">
        <f t="shared" si="8"/>
        <v>1.9556216253376517E-3</v>
      </c>
      <c r="AR28" s="22">
        <f t="shared" si="8"/>
        <v>6.1246900368882281E-3</v>
      </c>
      <c r="AS28" s="22">
        <f t="shared" si="8"/>
        <v>1.9453243044499184E-2</v>
      </c>
      <c r="AT28" s="22">
        <f t="shared" si="8"/>
        <v>6.3059311210535429E-2</v>
      </c>
      <c r="AU28" s="22">
        <f t="shared" si="8"/>
        <v>0.21110117699307188</v>
      </c>
      <c r="AV28" s="22">
        <f t="shared" si="8"/>
        <v>0.7494333538946909</v>
      </c>
      <c r="AW28" s="22">
        <f t="shared" si="8"/>
        <v>3.0700370456719486</v>
      </c>
      <c r="AX28" s="22">
        <f t="shared" si="8"/>
        <v>6.1246900368882281E-3</v>
      </c>
      <c r="AY28" s="22">
        <f t="shared" si="8"/>
        <v>6.8701452837298975E-3</v>
      </c>
      <c r="AZ28" s="22">
        <f t="shared" si="8"/>
        <v>7.7074378169523419E-3</v>
      </c>
      <c r="BA28" s="22">
        <f t="shared" si="8"/>
        <v>8.6480582272900289E-3</v>
      </c>
      <c r="BB28" s="22">
        <f t="shared" si="8"/>
        <v>9.7049639889610299E-3</v>
      </c>
      <c r="BC28" s="22">
        <f t="shared" si="8"/>
        <v>1.089277173542553E-2</v>
      </c>
      <c r="BD28" s="22">
        <f t="shared" si="8"/>
        <v>1.2227975636185575E-2</v>
      </c>
      <c r="BE28" s="22">
        <f t="shared" si="8"/>
        <v>1.3729195585953358E-2</v>
      </c>
      <c r="BF28" s="22">
        <f t="shared" si="8"/>
        <v>1.5417459478224699E-2</v>
      </c>
      <c r="BG28" s="22">
        <f t="shared" si="8"/>
        <v>1.7316524487501057E-2</v>
      </c>
      <c r="BH28" s="22">
        <f t="shared" si="8"/>
        <v>1.9453243044499184E-2</v>
      </c>
      <c r="BI28" s="22">
        <f t="shared" si="8"/>
        <v>9.1611032093124635E-3</v>
      </c>
      <c r="BJ28" s="22">
        <f t="shared" si="8"/>
        <v>9.2673515564376772E-3</v>
      </c>
      <c r="BK28" s="22">
        <f t="shared" si="8"/>
        <v>9.3748468613390028E-3</v>
      </c>
      <c r="BL28" s="22">
        <f t="shared" si="8"/>
        <v>9.4836039801998763E-3</v>
      </c>
      <c r="BM28" s="22">
        <f t="shared" si="8"/>
        <v>9.5936379496397838E-3</v>
      </c>
      <c r="BN28" s="22">
        <f t="shared" si="8"/>
        <v>9.7049639889610299E-3</v>
      </c>
      <c r="BO28" s="22">
        <f t="shared" si="8"/>
        <v>9.817597502424294E-3</v>
      </c>
      <c r="BP28" s="22">
        <f t="shared" si="8"/>
        <v>9.9315540815535959E-3</v>
      </c>
      <c r="BQ28" s="22">
        <f t="shared" si="8"/>
        <v>1.0046849507470808E-2</v>
      </c>
      <c r="BR28" s="22">
        <f t="shared" si="8"/>
        <v>1.0163499753260344E-2</v>
      </c>
      <c r="BS28" s="22">
        <f t="shared" si="8"/>
        <v>1.0281520986364206E-2</v>
      </c>
      <c r="BT28" s="22">
        <f t="shared" si="8"/>
        <v>1.0400929571008084E-2</v>
      </c>
      <c r="BU28" s="22">
        <f t="shared" si="8"/>
        <v>1.0521742070658594E-2</v>
      </c>
      <c r="BV28" s="22">
        <f t="shared" ref="BV28:DW28" si="9">+BV29*BV53*BV55</f>
        <v>1.0643975250512345E-2</v>
      </c>
      <c r="BW28" s="22">
        <f t="shared" si="9"/>
        <v>1.0767646080017091E-2</v>
      </c>
      <c r="BX28" s="22">
        <f t="shared" si="9"/>
        <v>1.089277173542553E-2</v>
      </c>
      <c r="BY28" s="22">
        <f t="shared" si="9"/>
        <v>1.1019369602382105E-2</v>
      </c>
      <c r="BZ28" s="22">
        <f t="shared" si="9"/>
        <v>1.1147457278543235E-2</v>
      </c>
      <c r="CA28" s="22">
        <f t="shared" si="9"/>
        <v>1.1277052576231541E-2</v>
      </c>
      <c r="CB28" s="22">
        <f t="shared" si="9"/>
        <v>1.1408173525124368E-2</v>
      </c>
      <c r="CC28" s="22">
        <f t="shared" si="9"/>
        <v>1.1540838374977271E-2</v>
      </c>
      <c r="CD28" s="22">
        <f t="shared" si="9"/>
        <v>9.9315540815535959E-3</v>
      </c>
      <c r="CE28" s="22">
        <f t="shared" si="9"/>
        <v>72.864892978700624</v>
      </c>
      <c r="CF28" s="22">
        <f t="shared" si="9"/>
        <v>24.842060838833678</v>
      </c>
      <c r="CG28" s="22">
        <f t="shared" si="9"/>
        <v>15.95531917189137</v>
      </c>
      <c r="CH28" s="22">
        <f t="shared" si="9"/>
        <v>9.1657679803725127</v>
      </c>
      <c r="CI28" s="22">
        <f t="shared" si="9"/>
        <v>6.0590580533611158</v>
      </c>
      <c r="CJ28" s="22">
        <f t="shared" si="9"/>
        <v>4.2446544069732068</v>
      </c>
      <c r="CK28" s="22">
        <f t="shared" si="9"/>
        <v>3.0700370456719486</v>
      </c>
      <c r="CL28" s="22">
        <f t="shared" si="9"/>
        <v>0.7494333538946909</v>
      </c>
      <c r="CM28" s="22">
        <f t="shared" si="9"/>
        <v>0.21110117699307188</v>
      </c>
      <c r="CN28" s="22">
        <f t="shared" si="9"/>
        <v>6.3059311210535429E-2</v>
      </c>
      <c r="CO28" s="22">
        <f t="shared" si="9"/>
        <v>1.9453243044499184E-2</v>
      </c>
      <c r="CP28" s="22">
        <f t="shared" si="9"/>
        <v>6.1246900368882281E-3</v>
      </c>
      <c r="CQ28" s="22">
        <f t="shared" si="9"/>
        <v>1.9556216253376517E-3</v>
      </c>
      <c r="CR28" s="22">
        <f t="shared" si="9"/>
        <v>6.308957260564924E-4</v>
      </c>
      <c r="CS28" s="22">
        <f t="shared" si="9"/>
        <v>2.0513816322663612E-4</v>
      </c>
      <c r="CT28" s="22">
        <f t="shared" si="9"/>
        <v>6.7116661104522972E-5</v>
      </c>
      <c r="CU28" s="22">
        <f t="shared" si="9"/>
        <v>2.2069617141620781E-5</v>
      </c>
      <c r="CV28" s="22">
        <f t="shared" si="9"/>
        <v>7.2871875438542155E-6</v>
      </c>
      <c r="CW28" s="22">
        <f t="shared" si="9"/>
        <v>2.4145559163708157E-6</v>
      </c>
      <c r="CX28" s="22">
        <f t="shared" si="9"/>
        <v>8.0242134154752395E-7</v>
      </c>
      <c r="CY28" s="22">
        <f t="shared" si="9"/>
        <v>2.6734849381253881E-7</v>
      </c>
      <c r="CZ28" s="22">
        <f t="shared" si="9"/>
        <v>8.9272916668085241E-8</v>
      </c>
      <c r="DA28" s="22">
        <f t="shared" si="9"/>
        <v>2.9868344737660655E-8</v>
      </c>
      <c r="DB28" s="22">
        <f t="shared" si="9"/>
        <v>1.0010479820385185E-8</v>
      </c>
      <c r="DC28" s="22">
        <f t="shared" si="9"/>
        <v>3.3602343452124315E-9</v>
      </c>
      <c r="DD28" s="22">
        <f t="shared" si="9"/>
        <v>1.1295002320389562E-9</v>
      </c>
      <c r="DE28" s="22">
        <f t="shared" si="9"/>
        <v>6.1246900368882281E-3</v>
      </c>
      <c r="DF28" s="22">
        <f t="shared" si="9"/>
        <v>6.1246900368882281E-3</v>
      </c>
      <c r="DG28" s="22">
        <f t="shared" si="9"/>
        <v>6.1246900368882281E-3</v>
      </c>
      <c r="DH28" s="22">
        <f t="shared" si="9"/>
        <v>6.1246900368882281E-3</v>
      </c>
      <c r="DI28" s="22">
        <f t="shared" si="9"/>
        <v>6.1246900368882281E-3</v>
      </c>
      <c r="DJ28" s="22">
        <f t="shared" si="9"/>
        <v>6.1246900368882281E-3</v>
      </c>
      <c r="DK28" s="22">
        <f t="shared" si="9"/>
        <v>6.1246900368882281E-3</v>
      </c>
      <c r="DL28" s="22">
        <f t="shared" si="9"/>
        <v>6.1246900368882281E-3</v>
      </c>
      <c r="DM28" s="22">
        <f t="shared" si="9"/>
        <v>6.1246900368882281E-3</v>
      </c>
      <c r="DN28" s="22">
        <f t="shared" si="9"/>
        <v>6.1246900368882281E-3</v>
      </c>
      <c r="DO28" s="22">
        <f t="shared" si="9"/>
        <v>6.1246900368882281E-3</v>
      </c>
      <c r="DP28" s="22">
        <f t="shared" si="9"/>
        <v>6.1246900368882281E-3</v>
      </c>
      <c r="DQ28" s="22">
        <f t="shared" si="9"/>
        <v>6.1246900368882281E-3</v>
      </c>
      <c r="DR28" s="22">
        <f t="shared" si="9"/>
        <v>6.1246900368882281E-3</v>
      </c>
      <c r="DS28" s="22">
        <f t="shared" si="9"/>
        <v>6.1246900368882281E-3</v>
      </c>
      <c r="DT28" s="22">
        <f t="shared" si="9"/>
        <v>6.1246900368882281E-3</v>
      </c>
      <c r="DU28" s="22">
        <f t="shared" si="9"/>
        <v>6.1246900368882281E-3</v>
      </c>
      <c r="DV28" s="22">
        <f t="shared" si="9"/>
        <v>6.1246900368882281E-3</v>
      </c>
      <c r="DW28" s="22">
        <f t="shared" si="9"/>
        <v>6.1246900368882281E-3</v>
      </c>
    </row>
    <row r="29" spans="1:127" ht="18" x14ac:dyDescent="0.2">
      <c r="A29" s="16">
        <f>入力シート_ベンゼン!Q9</f>
        <v>100</v>
      </c>
      <c r="B29" s="23" t="s">
        <v>56</v>
      </c>
      <c r="C29" s="492" t="s">
        <v>57</v>
      </c>
      <c r="D29" s="493"/>
      <c r="E29" s="493"/>
      <c r="F29" s="1" t="s">
        <v>54</v>
      </c>
      <c r="G29" s="72">
        <f>IF(A29="",1,A29)</f>
        <v>100</v>
      </c>
      <c r="J29" s="51">
        <f t="shared" ref="J29:J32" si="10">G29</f>
        <v>100</v>
      </c>
      <c r="K29" s="50">
        <f t="shared" ref="K29:N29" si="11">+J29</f>
        <v>100</v>
      </c>
      <c r="L29" s="50">
        <f t="shared" si="11"/>
        <v>100</v>
      </c>
      <c r="M29" s="50">
        <f t="shared" si="11"/>
        <v>100</v>
      </c>
      <c r="N29" s="50">
        <f t="shared" si="11"/>
        <v>100</v>
      </c>
      <c r="O29" s="50">
        <f>+J29</f>
        <v>100</v>
      </c>
      <c r="P29" s="50">
        <f>+K29</f>
        <v>100</v>
      </c>
      <c r="Q29" s="50">
        <f>+L29</f>
        <v>100</v>
      </c>
      <c r="R29" s="50">
        <f>+L29</f>
        <v>100</v>
      </c>
      <c r="S29" s="50">
        <f>+M29</f>
        <v>100</v>
      </c>
      <c r="T29" s="50">
        <f>+N29</f>
        <v>100</v>
      </c>
      <c r="U29" s="50">
        <f>G29</f>
        <v>100</v>
      </c>
      <c r="V29" s="50">
        <f>+U29</f>
        <v>100</v>
      </c>
      <c r="W29" s="50">
        <f t="shared" ref="W29:AG29" si="12">+V29</f>
        <v>100</v>
      </c>
      <c r="X29" s="50">
        <f t="shared" si="12"/>
        <v>100</v>
      </c>
      <c r="Y29" s="50">
        <f t="shared" si="12"/>
        <v>100</v>
      </c>
      <c r="Z29" s="50">
        <f t="shared" si="12"/>
        <v>100</v>
      </c>
      <c r="AA29" s="50">
        <f t="shared" si="12"/>
        <v>100</v>
      </c>
      <c r="AB29" s="50">
        <f t="shared" si="12"/>
        <v>100</v>
      </c>
      <c r="AC29" s="50">
        <f t="shared" si="12"/>
        <v>100</v>
      </c>
      <c r="AD29" s="50">
        <f t="shared" si="12"/>
        <v>100</v>
      </c>
      <c r="AE29" s="50">
        <f t="shared" si="12"/>
        <v>100</v>
      </c>
      <c r="AF29" s="50">
        <f t="shared" si="12"/>
        <v>100</v>
      </c>
      <c r="AG29" s="50">
        <f t="shared" si="12"/>
        <v>100</v>
      </c>
      <c r="AH29" s="50">
        <f>+AC29</f>
        <v>100</v>
      </c>
      <c r="AI29" s="50">
        <f>+AD29</f>
        <v>100</v>
      </c>
      <c r="AJ29" s="50">
        <f>+AE29</f>
        <v>100</v>
      </c>
      <c r="AK29" s="50">
        <f>+AE29</f>
        <v>100</v>
      </c>
      <c r="AL29" s="50">
        <f>+AF29</f>
        <v>100</v>
      </c>
      <c r="AM29" s="50">
        <f>+AG29</f>
        <v>100</v>
      </c>
      <c r="AN29" s="50">
        <f t="shared" ref="AN29:BF29" si="13">+AM29</f>
        <v>100</v>
      </c>
      <c r="AO29" s="50">
        <f t="shared" si="13"/>
        <v>100</v>
      </c>
      <c r="AP29" s="50">
        <f t="shared" si="13"/>
        <v>100</v>
      </c>
      <c r="AQ29" s="50">
        <f t="shared" si="13"/>
        <v>100</v>
      </c>
      <c r="AR29" s="50">
        <f t="shared" si="13"/>
        <v>100</v>
      </c>
      <c r="AS29" s="50">
        <f t="shared" si="13"/>
        <v>100</v>
      </c>
      <c r="AT29" s="50">
        <f t="shared" si="13"/>
        <v>100</v>
      </c>
      <c r="AU29" s="50">
        <f t="shared" si="13"/>
        <v>100</v>
      </c>
      <c r="AV29" s="50">
        <f t="shared" si="13"/>
        <v>100</v>
      </c>
      <c r="AW29" s="50">
        <f t="shared" si="13"/>
        <v>100</v>
      </c>
      <c r="AX29" s="50">
        <f t="shared" si="13"/>
        <v>100</v>
      </c>
      <c r="AY29" s="50">
        <f t="shared" si="13"/>
        <v>100</v>
      </c>
      <c r="AZ29" s="50">
        <f t="shared" si="13"/>
        <v>100</v>
      </c>
      <c r="BA29" s="50">
        <f t="shared" si="13"/>
        <v>100</v>
      </c>
      <c r="BB29" s="50">
        <f t="shared" si="13"/>
        <v>100</v>
      </c>
      <c r="BC29" s="50">
        <f t="shared" si="13"/>
        <v>100</v>
      </c>
      <c r="BD29" s="50">
        <f t="shared" si="13"/>
        <v>100</v>
      </c>
      <c r="BE29" s="50">
        <f t="shared" si="13"/>
        <v>100</v>
      </c>
      <c r="BF29" s="50">
        <f t="shared" si="13"/>
        <v>100</v>
      </c>
      <c r="BG29" s="50">
        <f t="shared" ref="BG29" si="14">+BE29</f>
        <v>100</v>
      </c>
      <c r="BH29" s="50">
        <f>+BF29</f>
        <v>100</v>
      </c>
      <c r="BI29" s="50">
        <f t="shared" ref="BI29:BJ29" si="15">+BH29</f>
        <v>100</v>
      </c>
      <c r="BJ29" s="50">
        <f t="shared" si="15"/>
        <v>100</v>
      </c>
      <c r="BK29" s="50">
        <f t="shared" ref="BK29" si="16">+AZ29</f>
        <v>100</v>
      </c>
      <c r="BL29" s="50">
        <f t="shared" ref="BL29:BO29" si="17">+BK29</f>
        <v>100</v>
      </c>
      <c r="BM29" s="50">
        <f t="shared" si="17"/>
        <v>100</v>
      </c>
      <c r="BN29" s="50">
        <f t="shared" si="17"/>
        <v>100</v>
      </c>
      <c r="BO29" s="50">
        <f t="shared" si="17"/>
        <v>100</v>
      </c>
      <c r="BP29" s="50">
        <f t="shared" ref="BP29" si="18">+BE29</f>
        <v>100</v>
      </c>
      <c r="BQ29" s="50">
        <f t="shared" ref="BQ29:BT29" si="19">+BP29</f>
        <v>100</v>
      </c>
      <c r="BR29" s="50">
        <f t="shared" si="19"/>
        <v>100</v>
      </c>
      <c r="BS29" s="50">
        <f t="shared" si="19"/>
        <v>100</v>
      </c>
      <c r="BT29" s="50">
        <f t="shared" si="19"/>
        <v>100</v>
      </c>
      <c r="BU29" s="50">
        <f t="shared" ref="BU29" si="20">+BJ29</f>
        <v>100</v>
      </c>
      <c r="BV29" s="50">
        <f t="shared" ref="BV29" si="21">+BU29</f>
        <v>100</v>
      </c>
      <c r="BW29" s="50">
        <f t="shared" ref="BW29:BX29" si="22">+BU29</f>
        <v>100</v>
      </c>
      <c r="BX29" s="50">
        <f t="shared" si="22"/>
        <v>100</v>
      </c>
      <c r="BY29" s="50">
        <f t="shared" ref="BY29:CB29" si="23">+BX29</f>
        <v>100</v>
      </c>
      <c r="BZ29" s="50">
        <f t="shared" si="23"/>
        <v>100</v>
      </c>
      <c r="CA29" s="50">
        <f t="shared" si="23"/>
        <v>100</v>
      </c>
      <c r="CB29" s="50">
        <f t="shared" si="23"/>
        <v>100</v>
      </c>
      <c r="CC29" s="50">
        <f>+CA29</f>
        <v>100</v>
      </c>
      <c r="CD29" s="50">
        <f>+CB29</f>
        <v>100</v>
      </c>
      <c r="CE29" s="50">
        <f t="shared" ref="CE29" si="24">+CD29</f>
        <v>100</v>
      </c>
      <c r="CF29" s="50">
        <f>+BA29</f>
        <v>100</v>
      </c>
      <c r="CG29" s="50">
        <f>+BA29</f>
        <v>100</v>
      </c>
      <c r="CH29" s="50">
        <f t="shared" ref="CH29:CQ29" si="25">+BA29</f>
        <v>100</v>
      </c>
      <c r="CI29" s="50">
        <f t="shared" si="25"/>
        <v>100</v>
      </c>
      <c r="CJ29" s="50">
        <f t="shared" si="25"/>
        <v>100</v>
      </c>
      <c r="CK29" s="50">
        <f t="shared" si="25"/>
        <v>100</v>
      </c>
      <c r="CL29" s="50">
        <f t="shared" si="25"/>
        <v>100</v>
      </c>
      <c r="CM29" s="50">
        <f t="shared" si="25"/>
        <v>100</v>
      </c>
      <c r="CN29" s="50">
        <f t="shared" si="25"/>
        <v>100</v>
      </c>
      <c r="CO29" s="50">
        <f t="shared" si="25"/>
        <v>100</v>
      </c>
      <c r="CP29" s="50">
        <f t="shared" si="25"/>
        <v>100</v>
      </c>
      <c r="CQ29" s="50">
        <f t="shared" si="25"/>
        <v>100</v>
      </c>
      <c r="CR29" s="50">
        <f>+BU29</f>
        <v>100</v>
      </c>
      <c r="CS29" s="50">
        <f>+BV29</f>
        <v>100</v>
      </c>
      <c r="CT29" s="50">
        <f t="shared" ref="CT29:CU29" si="26">+BX29</f>
        <v>100</v>
      </c>
      <c r="CU29" s="50">
        <f t="shared" si="26"/>
        <v>100</v>
      </c>
      <c r="CV29" s="50">
        <f>+BU29</f>
        <v>100</v>
      </c>
      <c r="CW29" s="50">
        <f>+BV29</f>
        <v>100</v>
      </c>
      <c r="CX29" s="50">
        <f>+BX29</f>
        <v>100</v>
      </c>
      <c r="CY29" s="50">
        <f>+BY29</f>
        <v>100</v>
      </c>
      <c r="CZ29" s="50">
        <f>+BZ29</f>
        <v>100</v>
      </c>
      <c r="DA29" s="50">
        <f>+CA29</f>
        <v>100</v>
      </c>
      <c r="DB29" s="50">
        <f>+CB29</f>
        <v>100</v>
      </c>
      <c r="DC29" s="50">
        <f t="shared" ref="DC29:DD29" si="27">+CD29</f>
        <v>100</v>
      </c>
      <c r="DD29" s="50">
        <f t="shared" si="27"/>
        <v>100</v>
      </c>
      <c r="DE29" s="50">
        <f t="shared" ref="DE29" si="28">+CE29</f>
        <v>100</v>
      </c>
      <c r="DF29" s="50">
        <f t="shared" ref="DF29" si="29">+BU29</f>
        <v>100</v>
      </c>
      <c r="DG29" s="50">
        <f t="shared" ref="DG29:DO32" si="30">+DF29</f>
        <v>100</v>
      </c>
      <c r="DH29" s="50">
        <f t="shared" si="30"/>
        <v>100</v>
      </c>
      <c r="DI29" s="50">
        <f t="shared" si="30"/>
        <v>100</v>
      </c>
      <c r="DJ29" s="50">
        <f t="shared" si="30"/>
        <v>100</v>
      </c>
      <c r="DK29" s="50">
        <f t="shared" si="30"/>
        <v>100</v>
      </c>
      <c r="DL29" s="50">
        <f t="shared" si="30"/>
        <v>100</v>
      </c>
      <c r="DM29" s="50">
        <f t="shared" si="30"/>
        <v>100</v>
      </c>
      <c r="DN29" s="50">
        <f t="shared" si="30"/>
        <v>100</v>
      </c>
      <c r="DO29" s="50">
        <f t="shared" ref="DO29" si="31">+DE29</f>
        <v>100</v>
      </c>
      <c r="DP29" s="50">
        <f t="shared" ref="DP29:DW42" si="32">+DO29</f>
        <v>100</v>
      </c>
      <c r="DQ29" s="50">
        <f t="shared" si="32"/>
        <v>100</v>
      </c>
      <c r="DR29" s="50">
        <f t="shared" si="32"/>
        <v>100</v>
      </c>
      <c r="DS29" s="50">
        <f t="shared" si="32"/>
        <v>100</v>
      </c>
      <c r="DT29" s="50">
        <f t="shared" si="32"/>
        <v>100</v>
      </c>
      <c r="DU29" s="50">
        <f t="shared" si="32"/>
        <v>100</v>
      </c>
      <c r="DV29" s="50">
        <f t="shared" si="32"/>
        <v>100</v>
      </c>
      <c r="DW29" s="50">
        <f>+DV29</f>
        <v>100</v>
      </c>
    </row>
    <row r="30" spans="1:127" ht="18" x14ac:dyDescent="0.2">
      <c r="A30" s="16"/>
      <c r="B30" s="23" t="s">
        <v>58</v>
      </c>
      <c r="C30" s="494" t="s">
        <v>59</v>
      </c>
      <c r="D30" s="495"/>
      <c r="E30" s="492"/>
      <c r="F30" s="1" t="s">
        <v>60</v>
      </c>
      <c r="G30" s="24">
        <f>IF(A30="",100,A30)</f>
        <v>100</v>
      </c>
      <c r="I30">
        <v>1</v>
      </c>
      <c r="J30" s="49">
        <f>IF(C24="&gt;1,000,000",1800000,C24)</f>
        <v>558</v>
      </c>
      <c r="K30" s="49">
        <v>100000</v>
      </c>
      <c r="L30" s="49">
        <f>+K30+100000</f>
        <v>200000</v>
      </c>
      <c r="M30" s="49">
        <f t="shared" ref="M30:T30" si="33">+L30+100000</f>
        <v>300000</v>
      </c>
      <c r="N30" s="49">
        <f t="shared" si="33"/>
        <v>400000</v>
      </c>
      <c r="O30" s="49">
        <f t="shared" si="33"/>
        <v>500000</v>
      </c>
      <c r="P30" s="49">
        <f t="shared" si="33"/>
        <v>600000</v>
      </c>
      <c r="Q30" s="49">
        <f t="shared" si="33"/>
        <v>700000</v>
      </c>
      <c r="R30" s="49">
        <f t="shared" si="33"/>
        <v>800000</v>
      </c>
      <c r="S30" s="49">
        <f t="shared" si="33"/>
        <v>900000</v>
      </c>
      <c r="T30" s="49">
        <f t="shared" si="33"/>
        <v>1000000</v>
      </c>
      <c r="U30" s="49">
        <f>+$K$23-100000+10000</f>
        <v>10000</v>
      </c>
      <c r="V30" s="49">
        <f>+U30+10000</f>
        <v>20000</v>
      </c>
      <c r="W30" s="49">
        <f t="shared" ref="W30:AC30" si="34">+V30+10000</f>
        <v>30000</v>
      </c>
      <c r="X30" s="49">
        <f t="shared" si="34"/>
        <v>40000</v>
      </c>
      <c r="Y30" s="49">
        <f t="shared" si="34"/>
        <v>50000</v>
      </c>
      <c r="Z30" s="49">
        <f t="shared" si="34"/>
        <v>60000</v>
      </c>
      <c r="AA30" s="49">
        <f t="shared" si="34"/>
        <v>70000</v>
      </c>
      <c r="AB30" s="49">
        <f t="shared" si="34"/>
        <v>80000</v>
      </c>
      <c r="AC30" s="49">
        <f t="shared" si="34"/>
        <v>90000</v>
      </c>
      <c r="AD30" s="265">
        <f>+$U$23-10000+1000</f>
        <v>1000</v>
      </c>
      <c r="AE30" s="49">
        <f>+AD30+1000</f>
        <v>2000</v>
      </c>
      <c r="AF30" s="49">
        <f t="shared" ref="AF30:AM30" si="35">+AE30+1000</f>
        <v>3000</v>
      </c>
      <c r="AG30" s="49">
        <f t="shared" si="35"/>
        <v>4000</v>
      </c>
      <c r="AH30" s="49">
        <f t="shared" si="35"/>
        <v>5000</v>
      </c>
      <c r="AI30" s="49">
        <f t="shared" si="35"/>
        <v>6000</v>
      </c>
      <c r="AJ30" s="49">
        <f t="shared" si="35"/>
        <v>7000</v>
      </c>
      <c r="AK30" s="49">
        <f t="shared" si="35"/>
        <v>8000</v>
      </c>
      <c r="AL30" s="49">
        <f t="shared" si="35"/>
        <v>9000</v>
      </c>
      <c r="AM30" s="49">
        <f t="shared" si="35"/>
        <v>10000</v>
      </c>
      <c r="AN30" s="59">
        <f>+AD23</f>
        <v>1000</v>
      </c>
      <c r="AO30" s="49">
        <f>+AN30-100</f>
        <v>900</v>
      </c>
      <c r="AP30" s="49">
        <f t="shared" ref="AP30:AW30" si="36">+AO30-100</f>
        <v>800</v>
      </c>
      <c r="AQ30" s="49">
        <f t="shared" si="36"/>
        <v>700</v>
      </c>
      <c r="AR30" s="49">
        <f t="shared" si="36"/>
        <v>600</v>
      </c>
      <c r="AS30" s="49">
        <f t="shared" si="36"/>
        <v>500</v>
      </c>
      <c r="AT30" s="49">
        <f t="shared" si="36"/>
        <v>400</v>
      </c>
      <c r="AU30" s="49">
        <f t="shared" si="36"/>
        <v>300</v>
      </c>
      <c r="AV30" s="49">
        <f t="shared" si="36"/>
        <v>200</v>
      </c>
      <c r="AW30" s="49">
        <f t="shared" si="36"/>
        <v>100</v>
      </c>
      <c r="AX30" s="59">
        <f>AN23</f>
        <v>600</v>
      </c>
      <c r="AY30" s="49">
        <f>+AX30-10</f>
        <v>590</v>
      </c>
      <c r="AZ30" s="49">
        <f t="shared" ref="AZ30:BG30" si="37">+AY30-10</f>
        <v>580</v>
      </c>
      <c r="BA30" s="49">
        <f t="shared" si="37"/>
        <v>570</v>
      </c>
      <c r="BB30" s="49">
        <f t="shared" si="37"/>
        <v>560</v>
      </c>
      <c r="BC30" s="49">
        <f t="shared" si="37"/>
        <v>550</v>
      </c>
      <c r="BD30" s="49">
        <f t="shared" si="37"/>
        <v>540</v>
      </c>
      <c r="BE30" s="49">
        <f t="shared" si="37"/>
        <v>530</v>
      </c>
      <c r="BF30" s="49">
        <f t="shared" si="37"/>
        <v>520</v>
      </c>
      <c r="BG30" s="49">
        <f t="shared" si="37"/>
        <v>510</v>
      </c>
      <c r="BH30" s="49">
        <f>IF(BG30=10,1,+BG30-10)</f>
        <v>500</v>
      </c>
      <c r="BI30" s="59">
        <f>AX23+5</f>
        <v>565</v>
      </c>
      <c r="BJ30" s="49">
        <f>IF(+BI30-1&gt;0,+BI30-1,0.1)</f>
        <v>564</v>
      </c>
      <c r="BK30" s="49">
        <f t="shared" ref="BK30:CC30" si="38">IF(+BJ30-1&gt;0,+BJ30-1,0.1)</f>
        <v>563</v>
      </c>
      <c r="BL30" s="49">
        <f t="shared" si="38"/>
        <v>562</v>
      </c>
      <c r="BM30" s="49">
        <f t="shared" si="38"/>
        <v>561</v>
      </c>
      <c r="BN30" s="49">
        <f t="shared" si="38"/>
        <v>560</v>
      </c>
      <c r="BO30" s="49">
        <f t="shared" si="38"/>
        <v>559</v>
      </c>
      <c r="BP30" s="49">
        <f t="shared" si="38"/>
        <v>558</v>
      </c>
      <c r="BQ30" s="49">
        <f t="shared" si="38"/>
        <v>557</v>
      </c>
      <c r="BR30" s="49">
        <f t="shared" si="38"/>
        <v>556</v>
      </c>
      <c r="BS30" s="49">
        <f t="shared" si="38"/>
        <v>555</v>
      </c>
      <c r="BT30" s="49">
        <f t="shared" si="38"/>
        <v>554</v>
      </c>
      <c r="BU30" s="49">
        <f t="shared" si="38"/>
        <v>553</v>
      </c>
      <c r="BV30" s="49">
        <f t="shared" si="38"/>
        <v>552</v>
      </c>
      <c r="BW30" s="49">
        <f t="shared" si="38"/>
        <v>551</v>
      </c>
      <c r="BX30" s="49">
        <f t="shared" si="38"/>
        <v>550</v>
      </c>
      <c r="BY30" s="49">
        <f t="shared" si="38"/>
        <v>549</v>
      </c>
      <c r="BZ30" s="49">
        <f t="shared" si="38"/>
        <v>548</v>
      </c>
      <c r="CA30" s="49">
        <f t="shared" si="38"/>
        <v>547</v>
      </c>
      <c r="CB30" s="49">
        <f t="shared" si="38"/>
        <v>546</v>
      </c>
      <c r="CC30" s="49">
        <f t="shared" si="38"/>
        <v>545</v>
      </c>
      <c r="CD30" s="73">
        <f>+BI23</f>
        <v>558</v>
      </c>
      <c r="CE30" s="59">
        <v>1</v>
      </c>
      <c r="CF30" s="70">
        <f>+$CE$21*CF22*($CE$19/20)</f>
        <v>10</v>
      </c>
      <c r="CG30" s="70">
        <f t="shared" ref="CG30:DD30" si="39">+$CE$21*CG22*($CE$19/20)</f>
        <v>20</v>
      </c>
      <c r="CH30" s="70">
        <f t="shared" si="39"/>
        <v>40</v>
      </c>
      <c r="CI30" s="70">
        <f t="shared" si="39"/>
        <v>60</v>
      </c>
      <c r="CJ30" s="70">
        <f t="shared" si="39"/>
        <v>80</v>
      </c>
      <c r="CK30" s="70">
        <f t="shared" si="39"/>
        <v>100</v>
      </c>
      <c r="CL30" s="70">
        <f t="shared" si="39"/>
        <v>200</v>
      </c>
      <c r="CM30" s="70">
        <f t="shared" si="39"/>
        <v>300</v>
      </c>
      <c r="CN30" s="70">
        <f t="shared" si="39"/>
        <v>400</v>
      </c>
      <c r="CO30" s="70">
        <f t="shared" si="39"/>
        <v>500</v>
      </c>
      <c r="CP30" s="70">
        <f t="shared" si="39"/>
        <v>600</v>
      </c>
      <c r="CQ30" s="70">
        <f t="shared" si="39"/>
        <v>700</v>
      </c>
      <c r="CR30" s="70">
        <f t="shared" si="39"/>
        <v>800</v>
      </c>
      <c r="CS30" s="70">
        <f t="shared" si="39"/>
        <v>900</v>
      </c>
      <c r="CT30" s="70">
        <f t="shared" si="39"/>
        <v>1000</v>
      </c>
      <c r="CU30" s="70">
        <f t="shared" si="39"/>
        <v>1100</v>
      </c>
      <c r="CV30" s="70">
        <f t="shared" si="39"/>
        <v>1200</v>
      </c>
      <c r="CW30" s="70">
        <f t="shared" si="39"/>
        <v>1300</v>
      </c>
      <c r="CX30" s="70">
        <f t="shared" si="39"/>
        <v>1400</v>
      </c>
      <c r="CY30" s="70">
        <f t="shared" si="39"/>
        <v>1500</v>
      </c>
      <c r="CZ30" s="70">
        <f t="shared" si="39"/>
        <v>1600</v>
      </c>
      <c r="DA30" s="70">
        <f t="shared" si="39"/>
        <v>1700</v>
      </c>
      <c r="DB30" s="70">
        <f t="shared" si="39"/>
        <v>1800</v>
      </c>
      <c r="DC30" s="70">
        <f t="shared" si="39"/>
        <v>1900</v>
      </c>
      <c r="DD30" s="70">
        <f t="shared" si="39"/>
        <v>2000</v>
      </c>
      <c r="DE30" s="49">
        <f>入力シート_ベンゼン!W3</f>
        <v>600</v>
      </c>
      <c r="DF30" s="49">
        <f>+DE30</f>
        <v>600</v>
      </c>
      <c r="DG30" s="49">
        <f t="shared" si="30"/>
        <v>600</v>
      </c>
      <c r="DH30" s="49">
        <f t="shared" si="30"/>
        <v>600</v>
      </c>
      <c r="DI30" s="49">
        <f t="shared" si="30"/>
        <v>600</v>
      </c>
      <c r="DJ30" s="49">
        <f t="shared" si="30"/>
        <v>600</v>
      </c>
      <c r="DK30" s="49">
        <f t="shared" si="30"/>
        <v>600</v>
      </c>
      <c r="DL30" s="49">
        <f t="shared" si="30"/>
        <v>600</v>
      </c>
      <c r="DM30" s="49">
        <f t="shared" si="30"/>
        <v>600</v>
      </c>
      <c r="DN30" s="49">
        <f t="shared" si="30"/>
        <v>600</v>
      </c>
      <c r="DO30" s="49">
        <f t="shared" si="30"/>
        <v>600</v>
      </c>
      <c r="DP30" s="49">
        <f t="shared" si="32"/>
        <v>600</v>
      </c>
      <c r="DQ30" s="49">
        <f t="shared" si="32"/>
        <v>600</v>
      </c>
      <c r="DR30" s="49">
        <f t="shared" si="32"/>
        <v>600</v>
      </c>
      <c r="DS30" s="49">
        <f t="shared" si="32"/>
        <v>600</v>
      </c>
      <c r="DT30" s="49">
        <f t="shared" si="32"/>
        <v>600</v>
      </c>
      <c r="DU30" s="49">
        <f t="shared" si="32"/>
        <v>600</v>
      </c>
      <c r="DV30" s="49">
        <f t="shared" si="32"/>
        <v>600</v>
      </c>
      <c r="DW30" s="49">
        <f>+DV30</f>
        <v>600</v>
      </c>
    </row>
    <row r="31" spans="1:127" ht="18" x14ac:dyDescent="0.2">
      <c r="A31" s="19"/>
      <c r="B31" s="23" t="s">
        <v>61</v>
      </c>
      <c r="C31" s="494" t="s">
        <v>62</v>
      </c>
      <c r="D31" s="495"/>
      <c r="E31" s="492"/>
      <c r="F31" s="1" t="s">
        <v>60</v>
      </c>
      <c r="G31" s="25">
        <v>0</v>
      </c>
      <c r="J31" s="51">
        <f>G31</f>
        <v>0</v>
      </c>
      <c r="K31" s="54">
        <f>+J31</f>
        <v>0</v>
      </c>
      <c r="L31" s="54">
        <f t="shared" ref="L31:N42" si="40">+K31</f>
        <v>0</v>
      </c>
      <c r="M31" s="54">
        <f t="shared" si="40"/>
        <v>0</v>
      </c>
      <c r="N31" s="54">
        <f t="shared" si="40"/>
        <v>0</v>
      </c>
      <c r="O31" s="54">
        <f t="shared" ref="O31:Q42" si="41">+J31</f>
        <v>0</v>
      </c>
      <c r="P31" s="54">
        <f t="shared" si="41"/>
        <v>0</v>
      </c>
      <c r="Q31" s="54">
        <f t="shared" si="41"/>
        <v>0</v>
      </c>
      <c r="R31" s="54">
        <f t="shared" ref="R31:T42" si="42">+L31</f>
        <v>0</v>
      </c>
      <c r="S31" s="54">
        <f t="shared" si="42"/>
        <v>0</v>
      </c>
      <c r="T31" s="54">
        <f t="shared" si="42"/>
        <v>0</v>
      </c>
      <c r="U31" s="51">
        <f>G31</f>
        <v>0</v>
      </c>
      <c r="V31" s="54">
        <f>+U31</f>
        <v>0</v>
      </c>
      <c r="W31" s="54">
        <f t="shared" ref="W31:AG31" si="43">+V31</f>
        <v>0</v>
      </c>
      <c r="X31" s="54">
        <f t="shared" si="43"/>
        <v>0</v>
      </c>
      <c r="Y31" s="54">
        <f t="shared" si="43"/>
        <v>0</v>
      </c>
      <c r="Z31" s="54">
        <f t="shared" si="43"/>
        <v>0</v>
      </c>
      <c r="AA31" s="54">
        <f t="shared" si="43"/>
        <v>0</v>
      </c>
      <c r="AB31" s="54">
        <f t="shared" si="43"/>
        <v>0</v>
      </c>
      <c r="AC31" s="54">
        <f t="shared" si="43"/>
        <v>0</v>
      </c>
      <c r="AD31" s="54">
        <f t="shared" si="43"/>
        <v>0</v>
      </c>
      <c r="AE31" s="54">
        <f t="shared" si="43"/>
        <v>0</v>
      </c>
      <c r="AF31" s="54">
        <f t="shared" si="43"/>
        <v>0</v>
      </c>
      <c r="AG31" s="54">
        <f t="shared" si="43"/>
        <v>0</v>
      </c>
      <c r="AH31" s="54">
        <f t="shared" ref="AH31:AJ42" si="44">+AC31</f>
        <v>0</v>
      </c>
      <c r="AI31" s="54">
        <f t="shared" si="44"/>
        <v>0</v>
      </c>
      <c r="AJ31" s="54">
        <f t="shared" si="44"/>
        <v>0</v>
      </c>
      <c r="AK31" s="54">
        <f t="shared" ref="AK31:AM42" si="45">+AE31</f>
        <v>0</v>
      </c>
      <c r="AL31" s="54">
        <f t="shared" si="45"/>
        <v>0</v>
      </c>
      <c r="AM31" s="54">
        <f t="shared" si="45"/>
        <v>0</v>
      </c>
      <c r="AN31" s="54">
        <f t="shared" ref="AN31:BC42" si="46">+AM31</f>
        <v>0</v>
      </c>
      <c r="AO31" s="54">
        <f t="shared" si="46"/>
        <v>0</v>
      </c>
      <c r="AP31" s="54">
        <f t="shared" si="46"/>
        <v>0</v>
      </c>
      <c r="AQ31" s="54">
        <f t="shared" si="46"/>
        <v>0</v>
      </c>
      <c r="AR31" s="54">
        <f t="shared" si="46"/>
        <v>0</v>
      </c>
      <c r="AS31" s="54">
        <f t="shared" si="46"/>
        <v>0</v>
      </c>
      <c r="AT31" s="54">
        <f t="shared" si="46"/>
        <v>0</v>
      </c>
      <c r="AU31" s="54">
        <f t="shared" si="46"/>
        <v>0</v>
      </c>
      <c r="AV31" s="54">
        <f t="shared" si="46"/>
        <v>0</v>
      </c>
      <c r="AW31" s="54">
        <f t="shared" si="46"/>
        <v>0</v>
      </c>
      <c r="AX31" s="54">
        <f t="shared" si="46"/>
        <v>0</v>
      </c>
      <c r="AY31" s="54">
        <f t="shared" si="46"/>
        <v>0</v>
      </c>
      <c r="AZ31" s="54">
        <f t="shared" si="46"/>
        <v>0</v>
      </c>
      <c r="BA31" s="54">
        <f t="shared" si="46"/>
        <v>0</v>
      </c>
      <c r="BB31" s="54">
        <f t="shared" si="46"/>
        <v>0</v>
      </c>
      <c r="BC31" s="54">
        <f t="shared" si="46"/>
        <v>0</v>
      </c>
      <c r="BD31" s="54">
        <f t="shared" ref="BD31:BF42" si="47">+BC31</f>
        <v>0</v>
      </c>
      <c r="BE31" s="54">
        <f t="shared" si="47"/>
        <v>0</v>
      </c>
      <c r="BF31" s="54">
        <f t="shared" si="47"/>
        <v>0</v>
      </c>
      <c r="BG31" s="54">
        <f t="shared" ref="BG31:BH42" si="48">+BE31</f>
        <v>0</v>
      </c>
      <c r="BH31" s="54">
        <f t="shared" si="48"/>
        <v>0</v>
      </c>
      <c r="BI31" s="54">
        <f t="shared" ref="BI31:BJ42" si="49">+BH31</f>
        <v>0</v>
      </c>
      <c r="BJ31" s="54">
        <f t="shared" si="49"/>
        <v>0</v>
      </c>
      <c r="BK31" s="54">
        <f t="shared" ref="BK31:BK42" si="50">+AZ31</f>
        <v>0</v>
      </c>
      <c r="BL31" s="54">
        <f t="shared" ref="BL31:BO42" si="51">+BK31</f>
        <v>0</v>
      </c>
      <c r="BM31" s="54">
        <f t="shared" si="51"/>
        <v>0</v>
      </c>
      <c r="BN31" s="54">
        <f t="shared" si="51"/>
        <v>0</v>
      </c>
      <c r="BO31" s="54">
        <f t="shared" si="51"/>
        <v>0</v>
      </c>
      <c r="BP31" s="54">
        <f t="shared" ref="BP31:BP42" si="52">+BE31</f>
        <v>0</v>
      </c>
      <c r="BQ31" s="54">
        <f t="shared" ref="BQ31:BT42" si="53">+BP31</f>
        <v>0</v>
      </c>
      <c r="BR31" s="54">
        <f t="shared" si="53"/>
        <v>0</v>
      </c>
      <c r="BS31" s="54">
        <f t="shared" si="53"/>
        <v>0</v>
      </c>
      <c r="BT31" s="54">
        <f t="shared" si="53"/>
        <v>0</v>
      </c>
      <c r="BU31" s="54">
        <f t="shared" ref="BU31:BU42" si="54">+BJ31</f>
        <v>0</v>
      </c>
      <c r="BV31" s="54">
        <f t="shared" ref="BV31:BV42" si="55">+BU31</f>
        <v>0</v>
      </c>
      <c r="BW31" s="54">
        <f t="shared" ref="BW31:BX42" si="56">+BU31</f>
        <v>0</v>
      </c>
      <c r="BX31" s="54">
        <f t="shared" si="56"/>
        <v>0</v>
      </c>
      <c r="BY31" s="54">
        <f t="shared" ref="BY31:CB42" si="57">+BX31</f>
        <v>0</v>
      </c>
      <c r="BZ31" s="54">
        <f t="shared" si="57"/>
        <v>0</v>
      </c>
      <c r="CA31" s="54">
        <f t="shared" si="57"/>
        <v>0</v>
      </c>
      <c r="CB31" s="54">
        <f t="shared" si="57"/>
        <v>0</v>
      </c>
      <c r="CC31" s="54">
        <f t="shared" ref="CC31:CD42" si="58">+CA31</f>
        <v>0</v>
      </c>
      <c r="CD31" s="54">
        <f t="shared" si="58"/>
        <v>0</v>
      </c>
      <c r="CE31" s="54">
        <f t="shared" ref="CE31:CE42" si="59">+CD31</f>
        <v>0</v>
      </c>
      <c r="CF31" s="54">
        <f t="shared" ref="CF31:CF42" si="60">+BA31</f>
        <v>0</v>
      </c>
      <c r="CG31" s="54">
        <f t="shared" ref="CG31:CG42" si="61">+BA31</f>
        <v>0</v>
      </c>
      <c r="CH31" s="54">
        <f t="shared" ref="CH31:CQ42" si="62">+BA31</f>
        <v>0</v>
      </c>
      <c r="CI31" s="54">
        <f t="shared" si="62"/>
        <v>0</v>
      </c>
      <c r="CJ31" s="54">
        <f t="shared" si="62"/>
        <v>0</v>
      </c>
      <c r="CK31" s="54">
        <f t="shared" si="62"/>
        <v>0</v>
      </c>
      <c r="CL31" s="54">
        <f t="shared" si="62"/>
        <v>0</v>
      </c>
      <c r="CM31" s="54">
        <f t="shared" si="62"/>
        <v>0</v>
      </c>
      <c r="CN31" s="54">
        <f t="shared" si="62"/>
        <v>0</v>
      </c>
      <c r="CO31" s="54">
        <f t="shared" si="62"/>
        <v>0</v>
      </c>
      <c r="CP31" s="54">
        <f t="shared" si="62"/>
        <v>0</v>
      </c>
      <c r="CQ31" s="54">
        <f t="shared" si="62"/>
        <v>0</v>
      </c>
      <c r="CR31" s="54">
        <f t="shared" ref="CR31:CS42" si="63">+BU31</f>
        <v>0</v>
      </c>
      <c r="CS31" s="54">
        <f t="shared" si="63"/>
        <v>0</v>
      </c>
      <c r="CT31" s="54">
        <f t="shared" ref="CT31:CU42" si="64">+BX31</f>
        <v>0</v>
      </c>
      <c r="CU31" s="54">
        <f t="shared" si="64"/>
        <v>0</v>
      </c>
      <c r="CV31" s="54">
        <f t="shared" ref="CV31:CW42" si="65">+BU31</f>
        <v>0</v>
      </c>
      <c r="CW31" s="54">
        <f t="shared" si="65"/>
        <v>0</v>
      </c>
      <c r="CX31" s="54">
        <f t="shared" ref="CX31:DB42" si="66">+BX31</f>
        <v>0</v>
      </c>
      <c r="CY31" s="54">
        <f t="shared" si="66"/>
        <v>0</v>
      </c>
      <c r="CZ31" s="54">
        <f t="shared" si="66"/>
        <v>0</v>
      </c>
      <c r="DA31" s="54">
        <f t="shared" si="66"/>
        <v>0</v>
      </c>
      <c r="DB31" s="54">
        <f t="shared" si="66"/>
        <v>0</v>
      </c>
      <c r="DC31" s="54">
        <f t="shared" ref="DC31:DD42" si="67">+CD31</f>
        <v>0</v>
      </c>
      <c r="DD31" s="54">
        <f t="shared" si="67"/>
        <v>0</v>
      </c>
      <c r="DE31" s="54">
        <f t="shared" ref="DE31:DE42" si="68">+CE31</f>
        <v>0</v>
      </c>
      <c r="DF31" s="54">
        <f>+BU31</f>
        <v>0</v>
      </c>
      <c r="DG31" s="54">
        <f t="shared" si="30"/>
        <v>0</v>
      </c>
      <c r="DH31" s="54">
        <f t="shared" si="30"/>
        <v>0</v>
      </c>
      <c r="DI31" s="54">
        <f t="shared" si="30"/>
        <v>0</v>
      </c>
      <c r="DJ31" s="54">
        <f t="shared" si="30"/>
        <v>0</v>
      </c>
      <c r="DK31" s="54">
        <f t="shared" si="30"/>
        <v>0</v>
      </c>
      <c r="DL31" s="54">
        <f t="shared" si="30"/>
        <v>0</v>
      </c>
      <c r="DM31" s="54">
        <f t="shared" si="30"/>
        <v>0</v>
      </c>
      <c r="DN31" s="54">
        <f t="shared" si="30"/>
        <v>0</v>
      </c>
      <c r="DO31" s="54">
        <f>+DE31</f>
        <v>0</v>
      </c>
      <c r="DP31" s="54">
        <f t="shared" si="32"/>
        <v>0</v>
      </c>
      <c r="DQ31" s="54">
        <f t="shared" si="32"/>
        <v>0</v>
      </c>
      <c r="DR31" s="54">
        <f t="shared" si="32"/>
        <v>0</v>
      </c>
      <c r="DS31" s="54">
        <f t="shared" si="32"/>
        <v>0</v>
      </c>
      <c r="DT31" s="54">
        <f t="shared" si="32"/>
        <v>0</v>
      </c>
      <c r="DU31" s="54">
        <f t="shared" si="32"/>
        <v>0</v>
      </c>
      <c r="DV31" s="54">
        <f t="shared" si="32"/>
        <v>0</v>
      </c>
      <c r="DW31" s="54">
        <f>+DV31</f>
        <v>0</v>
      </c>
    </row>
    <row r="32" spans="1:127" ht="18" x14ac:dyDescent="0.2">
      <c r="A32" s="19"/>
      <c r="B32" s="23" t="s">
        <v>63</v>
      </c>
      <c r="C32" s="494" t="s">
        <v>64</v>
      </c>
      <c r="D32" s="495"/>
      <c r="E32" s="492"/>
      <c r="F32" s="1" t="s">
        <v>60</v>
      </c>
      <c r="G32" s="25">
        <v>0</v>
      </c>
      <c r="J32" s="51">
        <f t="shared" si="10"/>
        <v>0</v>
      </c>
      <c r="K32" s="54">
        <f t="shared" ref="K32:K42" si="69">+J32</f>
        <v>0</v>
      </c>
      <c r="L32" s="54">
        <f t="shared" si="40"/>
        <v>0</v>
      </c>
      <c r="M32" s="54">
        <f t="shared" si="40"/>
        <v>0</v>
      </c>
      <c r="N32" s="54">
        <f t="shared" si="40"/>
        <v>0</v>
      </c>
      <c r="O32" s="54">
        <f t="shared" si="41"/>
        <v>0</v>
      </c>
      <c r="P32" s="54">
        <f t="shared" si="41"/>
        <v>0</v>
      </c>
      <c r="Q32" s="54">
        <f t="shared" si="41"/>
        <v>0</v>
      </c>
      <c r="R32" s="54">
        <f t="shared" si="42"/>
        <v>0</v>
      </c>
      <c r="S32" s="54">
        <f t="shared" si="42"/>
        <v>0</v>
      </c>
      <c r="T32" s="54">
        <f t="shared" si="42"/>
        <v>0</v>
      </c>
      <c r="U32" s="51">
        <f t="shared" ref="U32:U51" si="70">G32</f>
        <v>0</v>
      </c>
      <c r="V32" s="54">
        <f t="shared" ref="V32:AG42" si="71">+U32</f>
        <v>0</v>
      </c>
      <c r="W32" s="54">
        <f t="shared" si="71"/>
        <v>0</v>
      </c>
      <c r="X32" s="54">
        <f t="shared" si="71"/>
        <v>0</v>
      </c>
      <c r="Y32" s="54">
        <f t="shared" si="71"/>
        <v>0</v>
      </c>
      <c r="Z32" s="54">
        <f t="shared" si="71"/>
        <v>0</v>
      </c>
      <c r="AA32" s="54">
        <f t="shared" si="71"/>
        <v>0</v>
      </c>
      <c r="AB32" s="54">
        <f t="shared" si="71"/>
        <v>0</v>
      </c>
      <c r="AC32" s="54">
        <f t="shared" si="71"/>
        <v>0</v>
      </c>
      <c r="AD32" s="54">
        <f t="shared" si="71"/>
        <v>0</v>
      </c>
      <c r="AE32" s="54">
        <f t="shared" si="71"/>
        <v>0</v>
      </c>
      <c r="AF32" s="54">
        <f t="shared" si="71"/>
        <v>0</v>
      </c>
      <c r="AG32" s="54">
        <f t="shared" si="71"/>
        <v>0</v>
      </c>
      <c r="AH32" s="54">
        <f t="shared" si="44"/>
        <v>0</v>
      </c>
      <c r="AI32" s="54">
        <f t="shared" si="44"/>
        <v>0</v>
      </c>
      <c r="AJ32" s="54">
        <f t="shared" si="44"/>
        <v>0</v>
      </c>
      <c r="AK32" s="54">
        <f t="shared" si="45"/>
        <v>0</v>
      </c>
      <c r="AL32" s="54">
        <f t="shared" si="45"/>
        <v>0</v>
      </c>
      <c r="AM32" s="54">
        <f t="shared" si="45"/>
        <v>0</v>
      </c>
      <c r="AN32" s="54">
        <f t="shared" si="46"/>
        <v>0</v>
      </c>
      <c r="AO32" s="54">
        <f t="shared" si="46"/>
        <v>0</v>
      </c>
      <c r="AP32" s="54">
        <f t="shared" si="46"/>
        <v>0</v>
      </c>
      <c r="AQ32" s="54">
        <f t="shared" si="46"/>
        <v>0</v>
      </c>
      <c r="AR32" s="54">
        <f t="shared" si="46"/>
        <v>0</v>
      </c>
      <c r="AS32" s="54">
        <f t="shared" si="46"/>
        <v>0</v>
      </c>
      <c r="AT32" s="54">
        <f t="shared" si="46"/>
        <v>0</v>
      </c>
      <c r="AU32" s="54">
        <f t="shared" si="46"/>
        <v>0</v>
      </c>
      <c r="AV32" s="54">
        <f t="shared" si="46"/>
        <v>0</v>
      </c>
      <c r="AW32" s="54">
        <f t="shared" si="46"/>
        <v>0</v>
      </c>
      <c r="AX32" s="54">
        <f t="shared" si="46"/>
        <v>0</v>
      </c>
      <c r="AY32" s="54">
        <f t="shared" si="46"/>
        <v>0</v>
      </c>
      <c r="AZ32" s="54">
        <f t="shared" si="46"/>
        <v>0</v>
      </c>
      <c r="BA32" s="54">
        <f t="shared" si="46"/>
        <v>0</v>
      </c>
      <c r="BB32" s="54">
        <f t="shared" si="46"/>
        <v>0</v>
      </c>
      <c r="BC32" s="54">
        <f t="shared" si="46"/>
        <v>0</v>
      </c>
      <c r="BD32" s="54">
        <f t="shared" si="47"/>
        <v>0</v>
      </c>
      <c r="BE32" s="54">
        <f t="shared" si="47"/>
        <v>0</v>
      </c>
      <c r="BF32" s="54">
        <f t="shared" si="47"/>
        <v>0</v>
      </c>
      <c r="BG32" s="54">
        <f t="shared" si="48"/>
        <v>0</v>
      </c>
      <c r="BH32" s="54">
        <f t="shared" si="48"/>
        <v>0</v>
      </c>
      <c r="BI32" s="54">
        <f t="shared" si="49"/>
        <v>0</v>
      </c>
      <c r="BJ32" s="54">
        <f t="shared" si="49"/>
        <v>0</v>
      </c>
      <c r="BK32" s="54">
        <f t="shared" si="50"/>
        <v>0</v>
      </c>
      <c r="BL32" s="54">
        <f t="shared" si="51"/>
        <v>0</v>
      </c>
      <c r="BM32" s="54">
        <f t="shared" si="51"/>
        <v>0</v>
      </c>
      <c r="BN32" s="54">
        <f t="shared" si="51"/>
        <v>0</v>
      </c>
      <c r="BO32" s="54">
        <f t="shared" si="51"/>
        <v>0</v>
      </c>
      <c r="BP32" s="54">
        <f t="shared" si="52"/>
        <v>0</v>
      </c>
      <c r="BQ32" s="54">
        <f t="shared" si="53"/>
        <v>0</v>
      </c>
      <c r="BR32" s="54">
        <f t="shared" si="53"/>
        <v>0</v>
      </c>
      <c r="BS32" s="54">
        <f t="shared" si="53"/>
        <v>0</v>
      </c>
      <c r="BT32" s="54">
        <f t="shared" si="53"/>
        <v>0</v>
      </c>
      <c r="BU32" s="54">
        <f t="shared" si="54"/>
        <v>0</v>
      </c>
      <c r="BV32" s="54">
        <f t="shared" si="55"/>
        <v>0</v>
      </c>
      <c r="BW32" s="54">
        <f t="shared" si="56"/>
        <v>0</v>
      </c>
      <c r="BX32" s="54">
        <f t="shared" si="56"/>
        <v>0</v>
      </c>
      <c r="BY32" s="54">
        <f t="shared" si="57"/>
        <v>0</v>
      </c>
      <c r="BZ32" s="54">
        <f t="shared" si="57"/>
        <v>0</v>
      </c>
      <c r="CA32" s="54">
        <f t="shared" si="57"/>
        <v>0</v>
      </c>
      <c r="CB32" s="54">
        <f t="shared" si="57"/>
        <v>0</v>
      </c>
      <c r="CC32" s="54">
        <f t="shared" si="58"/>
        <v>0</v>
      </c>
      <c r="CD32" s="54">
        <f t="shared" si="58"/>
        <v>0</v>
      </c>
      <c r="CE32" s="54">
        <f t="shared" si="59"/>
        <v>0</v>
      </c>
      <c r="CF32" s="54">
        <f t="shared" si="60"/>
        <v>0</v>
      </c>
      <c r="CG32" s="54">
        <f t="shared" si="61"/>
        <v>0</v>
      </c>
      <c r="CH32" s="54">
        <f t="shared" si="62"/>
        <v>0</v>
      </c>
      <c r="CI32" s="54">
        <f t="shared" si="62"/>
        <v>0</v>
      </c>
      <c r="CJ32" s="54">
        <f t="shared" si="62"/>
        <v>0</v>
      </c>
      <c r="CK32" s="54">
        <f t="shared" si="62"/>
        <v>0</v>
      </c>
      <c r="CL32" s="54">
        <f t="shared" si="62"/>
        <v>0</v>
      </c>
      <c r="CM32" s="54">
        <f t="shared" si="62"/>
        <v>0</v>
      </c>
      <c r="CN32" s="54">
        <f t="shared" si="62"/>
        <v>0</v>
      </c>
      <c r="CO32" s="54">
        <f t="shared" si="62"/>
        <v>0</v>
      </c>
      <c r="CP32" s="54">
        <f t="shared" si="62"/>
        <v>0</v>
      </c>
      <c r="CQ32" s="54">
        <f t="shared" si="62"/>
        <v>0</v>
      </c>
      <c r="CR32" s="54">
        <f t="shared" si="63"/>
        <v>0</v>
      </c>
      <c r="CS32" s="54">
        <f t="shared" si="63"/>
        <v>0</v>
      </c>
      <c r="CT32" s="54">
        <f t="shared" si="64"/>
        <v>0</v>
      </c>
      <c r="CU32" s="54">
        <f t="shared" si="64"/>
        <v>0</v>
      </c>
      <c r="CV32" s="54">
        <f t="shared" si="65"/>
        <v>0</v>
      </c>
      <c r="CW32" s="54">
        <f t="shared" si="65"/>
        <v>0</v>
      </c>
      <c r="CX32" s="54">
        <f t="shared" si="66"/>
        <v>0</v>
      </c>
      <c r="CY32" s="54">
        <f t="shared" si="66"/>
        <v>0</v>
      </c>
      <c r="CZ32" s="54">
        <f t="shared" si="66"/>
        <v>0</v>
      </c>
      <c r="DA32" s="54">
        <f t="shared" si="66"/>
        <v>0</v>
      </c>
      <c r="DB32" s="54">
        <f t="shared" si="66"/>
        <v>0</v>
      </c>
      <c r="DC32" s="54">
        <f t="shared" si="67"/>
        <v>0</v>
      </c>
      <c r="DD32" s="54">
        <f t="shared" si="67"/>
        <v>0</v>
      </c>
      <c r="DE32" s="54">
        <f t="shared" si="68"/>
        <v>0</v>
      </c>
      <c r="DF32" s="54">
        <f>+BU32</f>
        <v>0</v>
      </c>
      <c r="DG32" s="54">
        <f t="shared" si="30"/>
        <v>0</v>
      </c>
      <c r="DH32" s="54">
        <f t="shared" si="30"/>
        <v>0</v>
      </c>
      <c r="DI32" s="54">
        <f t="shared" si="30"/>
        <v>0</v>
      </c>
      <c r="DJ32" s="54">
        <f t="shared" si="30"/>
        <v>0</v>
      </c>
      <c r="DK32" s="54">
        <f t="shared" si="30"/>
        <v>0</v>
      </c>
      <c r="DL32" s="54">
        <f t="shared" si="30"/>
        <v>0</v>
      </c>
      <c r="DM32" s="54">
        <f t="shared" si="30"/>
        <v>0</v>
      </c>
      <c r="DN32" s="54">
        <f t="shared" si="30"/>
        <v>0</v>
      </c>
      <c r="DO32" s="54">
        <f>+DE32</f>
        <v>0</v>
      </c>
      <c r="DP32" s="54">
        <f t="shared" si="32"/>
        <v>0</v>
      </c>
      <c r="DQ32" s="54">
        <f t="shared" si="32"/>
        <v>0</v>
      </c>
      <c r="DR32" s="54">
        <f t="shared" si="32"/>
        <v>0</v>
      </c>
      <c r="DS32" s="54">
        <f t="shared" si="32"/>
        <v>0</v>
      </c>
      <c r="DT32" s="54">
        <f t="shared" si="32"/>
        <v>0</v>
      </c>
      <c r="DU32" s="54">
        <f t="shared" si="32"/>
        <v>0</v>
      </c>
      <c r="DV32" s="54">
        <f t="shared" si="32"/>
        <v>0</v>
      </c>
      <c r="DW32" s="54">
        <f>+DV32</f>
        <v>0</v>
      </c>
    </row>
    <row r="33" spans="1:127" ht="18" x14ac:dyDescent="0.2">
      <c r="A33" s="16"/>
      <c r="B33" s="23" t="s">
        <v>65</v>
      </c>
      <c r="C33" s="494" t="s">
        <v>66</v>
      </c>
      <c r="D33" s="495"/>
      <c r="E33" s="492"/>
      <c r="F33" s="1" t="s">
        <v>67</v>
      </c>
      <c r="G33" s="25">
        <f>IF(A33="",100,A33)</f>
        <v>100</v>
      </c>
      <c r="J33" s="51">
        <f>G33</f>
        <v>100</v>
      </c>
      <c r="K33" s="54">
        <f t="shared" si="69"/>
        <v>100</v>
      </c>
      <c r="L33" s="54">
        <f t="shared" si="40"/>
        <v>100</v>
      </c>
      <c r="M33" s="54">
        <f t="shared" si="40"/>
        <v>100</v>
      </c>
      <c r="N33" s="54">
        <f t="shared" si="40"/>
        <v>100</v>
      </c>
      <c r="O33" s="54">
        <f t="shared" si="41"/>
        <v>100</v>
      </c>
      <c r="P33" s="54">
        <f t="shared" si="41"/>
        <v>100</v>
      </c>
      <c r="Q33" s="54">
        <f t="shared" si="41"/>
        <v>100</v>
      </c>
      <c r="R33" s="54">
        <f t="shared" si="42"/>
        <v>100</v>
      </c>
      <c r="S33" s="54">
        <f t="shared" si="42"/>
        <v>100</v>
      </c>
      <c r="T33" s="54">
        <f t="shared" si="42"/>
        <v>100</v>
      </c>
      <c r="U33" s="51">
        <f t="shared" si="70"/>
        <v>100</v>
      </c>
      <c r="V33" s="54">
        <f t="shared" si="71"/>
        <v>100</v>
      </c>
      <c r="W33" s="54">
        <f t="shared" si="71"/>
        <v>100</v>
      </c>
      <c r="X33" s="54">
        <f t="shared" si="71"/>
        <v>100</v>
      </c>
      <c r="Y33" s="54">
        <f t="shared" si="71"/>
        <v>100</v>
      </c>
      <c r="Z33" s="54">
        <f t="shared" si="71"/>
        <v>100</v>
      </c>
      <c r="AA33" s="54">
        <f t="shared" si="71"/>
        <v>100</v>
      </c>
      <c r="AB33" s="54">
        <f t="shared" si="71"/>
        <v>100</v>
      </c>
      <c r="AC33" s="54">
        <f t="shared" si="71"/>
        <v>100</v>
      </c>
      <c r="AD33" s="54">
        <f t="shared" si="71"/>
        <v>100</v>
      </c>
      <c r="AE33" s="54">
        <f t="shared" si="71"/>
        <v>100</v>
      </c>
      <c r="AF33" s="54">
        <f t="shared" si="71"/>
        <v>100</v>
      </c>
      <c r="AG33" s="54">
        <f t="shared" si="71"/>
        <v>100</v>
      </c>
      <c r="AH33" s="54">
        <f t="shared" si="44"/>
        <v>100</v>
      </c>
      <c r="AI33" s="54">
        <f t="shared" si="44"/>
        <v>100</v>
      </c>
      <c r="AJ33" s="54">
        <f t="shared" si="44"/>
        <v>100</v>
      </c>
      <c r="AK33" s="54">
        <f t="shared" si="45"/>
        <v>100</v>
      </c>
      <c r="AL33" s="54">
        <f t="shared" si="45"/>
        <v>100</v>
      </c>
      <c r="AM33" s="54">
        <f t="shared" si="45"/>
        <v>100</v>
      </c>
      <c r="AN33" s="54">
        <f t="shared" si="46"/>
        <v>100</v>
      </c>
      <c r="AO33" s="54">
        <f t="shared" si="46"/>
        <v>100</v>
      </c>
      <c r="AP33" s="54">
        <f t="shared" si="46"/>
        <v>100</v>
      </c>
      <c r="AQ33" s="54">
        <f t="shared" si="46"/>
        <v>100</v>
      </c>
      <c r="AR33" s="54">
        <f t="shared" si="46"/>
        <v>100</v>
      </c>
      <c r="AS33" s="54">
        <f t="shared" si="46"/>
        <v>100</v>
      </c>
      <c r="AT33" s="54">
        <f t="shared" si="46"/>
        <v>100</v>
      </c>
      <c r="AU33" s="54">
        <f t="shared" si="46"/>
        <v>100</v>
      </c>
      <c r="AV33" s="54">
        <f t="shared" si="46"/>
        <v>100</v>
      </c>
      <c r="AW33" s="54">
        <f t="shared" si="46"/>
        <v>100</v>
      </c>
      <c r="AX33" s="54">
        <f t="shared" si="46"/>
        <v>100</v>
      </c>
      <c r="AY33" s="54">
        <f t="shared" si="46"/>
        <v>100</v>
      </c>
      <c r="AZ33" s="54">
        <f t="shared" si="46"/>
        <v>100</v>
      </c>
      <c r="BA33" s="54">
        <f t="shared" si="46"/>
        <v>100</v>
      </c>
      <c r="BB33" s="54">
        <f t="shared" si="46"/>
        <v>100</v>
      </c>
      <c r="BC33" s="54">
        <f t="shared" si="46"/>
        <v>100</v>
      </c>
      <c r="BD33" s="54">
        <f t="shared" si="47"/>
        <v>100</v>
      </c>
      <c r="BE33" s="54">
        <f t="shared" si="47"/>
        <v>100</v>
      </c>
      <c r="BF33" s="54">
        <f t="shared" si="47"/>
        <v>100</v>
      </c>
      <c r="BG33" s="54">
        <f t="shared" si="48"/>
        <v>100</v>
      </c>
      <c r="BH33" s="54">
        <f t="shared" si="48"/>
        <v>100</v>
      </c>
      <c r="BI33" s="54">
        <f t="shared" si="49"/>
        <v>100</v>
      </c>
      <c r="BJ33" s="54">
        <f t="shared" si="49"/>
        <v>100</v>
      </c>
      <c r="BK33" s="54">
        <f t="shared" si="50"/>
        <v>100</v>
      </c>
      <c r="BL33" s="54">
        <f t="shared" si="51"/>
        <v>100</v>
      </c>
      <c r="BM33" s="54">
        <f t="shared" si="51"/>
        <v>100</v>
      </c>
      <c r="BN33" s="54">
        <f t="shared" si="51"/>
        <v>100</v>
      </c>
      <c r="BO33" s="54">
        <f t="shared" si="51"/>
        <v>100</v>
      </c>
      <c r="BP33" s="54">
        <f t="shared" si="52"/>
        <v>100</v>
      </c>
      <c r="BQ33" s="54">
        <f t="shared" si="53"/>
        <v>100</v>
      </c>
      <c r="BR33" s="54">
        <f t="shared" si="53"/>
        <v>100</v>
      </c>
      <c r="BS33" s="54">
        <f t="shared" si="53"/>
        <v>100</v>
      </c>
      <c r="BT33" s="54">
        <f t="shared" si="53"/>
        <v>100</v>
      </c>
      <c r="BU33" s="54">
        <f t="shared" si="54"/>
        <v>100</v>
      </c>
      <c r="BV33" s="54">
        <f t="shared" si="55"/>
        <v>100</v>
      </c>
      <c r="BW33" s="54">
        <f t="shared" si="56"/>
        <v>100</v>
      </c>
      <c r="BX33" s="54">
        <f t="shared" si="56"/>
        <v>100</v>
      </c>
      <c r="BY33" s="54">
        <f t="shared" si="57"/>
        <v>100</v>
      </c>
      <c r="BZ33" s="54">
        <f t="shared" si="57"/>
        <v>100</v>
      </c>
      <c r="CA33" s="54">
        <f t="shared" si="57"/>
        <v>100</v>
      </c>
      <c r="CB33" s="54">
        <f t="shared" si="57"/>
        <v>100</v>
      </c>
      <c r="CC33" s="54">
        <f t="shared" si="58"/>
        <v>100</v>
      </c>
      <c r="CD33" s="54">
        <f t="shared" si="58"/>
        <v>100</v>
      </c>
      <c r="CE33" s="54">
        <f t="shared" si="59"/>
        <v>100</v>
      </c>
      <c r="CF33" s="54">
        <f t="shared" si="60"/>
        <v>100</v>
      </c>
      <c r="CG33" s="54">
        <f t="shared" si="61"/>
        <v>100</v>
      </c>
      <c r="CH33" s="54">
        <f t="shared" si="62"/>
        <v>100</v>
      </c>
      <c r="CI33" s="54">
        <f t="shared" si="62"/>
        <v>100</v>
      </c>
      <c r="CJ33" s="54">
        <f t="shared" si="62"/>
        <v>100</v>
      </c>
      <c r="CK33" s="54">
        <f t="shared" si="62"/>
        <v>100</v>
      </c>
      <c r="CL33" s="54">
        <f t="shared" si="62"/>
        <v>100</v>
      </c>
      <c r="CM33" s="54">
        <f t="shared" si="62"/>
        <v>100</v>
      </c>
      <c r="CN33" s="54">
        <f t="shared" si="62"/>
        <v>100</v>
      </c>
      <c r="CO33" s="54">
        <f t="shared" si="62"/>
        <v>100</v>
      </c>
      <c r="CP33" s="54">
        <f t="shared" si="62"/>
        <v>100</v>
      </c>
      <c r="CQ33" s="54">
        <f t="shared" si="62"/>
        <v>100</v>
      </c>
      <c r="CR33" s="54">
        <f t="shared" si="63"/>
        <v>100</v>
      </c>
      <c r="CS33" s="54">
        <f t="shared" si="63"/>
        <v>100</v>
      </c>
      <c r="CT33" s="54">
        <f t="shared" si="64"/>
        <v>100</v>
      </c>
      <c r="CU33" s="54">
        <f t="shared" si="64"/>
        <v>100</v>
      </c>
      <c r="CV33" s="54">
        <f t="shared" si="65"/>
        <v>100</v>
      </c>
      <c r="CW33" s="54">
        <f t="shared" si="65"/>
        <v>100</v>
      </c>
      <c r="CX33" s="54">
        <f t="shared" si="66"/>
        <v>100</v>
      </c>
      <c r="CY33" s="54">
        <f t="shared" si="66"/>
        <v>100</v>
      </c>
      <c r="CZ33" s="54">
        <f t="shared" si="66"/>
        <v>100</v>
      </c>
      <c r="DA33" s="54">
        <f t="shared" si="66"/>
        <v>100</v>
      </c>
      <c r="DB33" s="54">
        <f t="shared" si="66"/>
        <v>100</v>
      </c>
      <c r="DC33" s="54">
        <f t="shared" si="67"/>
        <v>100</v>
      </c>
      <c r="DD33" s="54">
        <f t="shared" si="67"/>
        <v>100</v>
      </c>
      <c r="DE33" s="68">
        <v>2</v>
      </c>
      <c r="DF33" s="68">
        <v>5</v>
      </c>
      <c r="DG33" s="68">
        <v>10</v>
      </c>
      <c r="DH33" s="68">
        <v>20</v>
      </c>
      <c r="DI33" s="68">
        <v>30</v>
      </c>
      <c r="DJ33" s="68">
        <v>40</v>
      </c>
      <c r="DK33" s="68">
        <v>50</v>
      </c>
      <c r="DL33" s="68">
        <v>60</v>
      </c>
      <c r="DM33" s="68">
        <v>80</v>
      </c>
      <c r="DN33" s="68">
        <v>100</v>
      </c>
      <c r="DO33" s="68">
        <v>125</v>
      </c>
      <c r="DP33" s="68">
        <v>150</v>
      </c>
      <c r="DQ33" s="68">
        <v>175</v>
      </c>
      <c r="DR33" s="68">
        <v>200</v>
      </c>
      <c r="DS33" s="68">
        <v>225</v>
      </c>
      <c r="DT33" s="68">
        <v>250</v>
      </c>
      <c r="DU33" s="68">
        <v>275</v>
      </c>
      <c r="DV33" s="68">
        <v>300</v>
      </c>
      <c r="DW33" s="68">
        <v>300</v>
      </c>
    </row>
    <row r="34" spans="1:127" ht="18" x14ac:dyDescent="0.2">
      <c r="A34" s="16">
        <f>入力シート_ベンゼン!Q8</f>
        <v>10</v>
      </c>
      <c r="B34" s="23" t="s">
        <v>68</v>
      </c>
      <c r="C34" s="494" t="s">
        <v>69</v>
      </c>
      <c r="D34" s="495"/>
      <c r="E34" s="492"/>
      <c r="F34" s="1" t="s">
        <v>60</v>
      </c>
      <c r="G34" s="25">
        <f>IF(A34="",10,A34)</f>
        <v>10</v>
      </c>
      <c r="J34" s="51">
        <f t="shared" ref="J34:J40" si="72">G34</f>
        <v>10</v>
      </c>
      <c r="K34" s="54">
        <f t="shared" si="69"/>
        <v>10</v>
      </c>
      <c r="L34" s="54">
        <f t="shared" si="40"/>
        <v>10</v>
      </c>
      <c r="M34" s="54">
        <f t="shared" si="40"/>
        <v>10</v>
      </c>
      <c r="N34" s="54">
        <f t="shared" si="40"/>
        <v>10</v>
      </c>
      <c r="O34" s="54">
        <f t="shared" si="41"/>
        <v>10</v>
      </c>
      <c r="P34" s="54">
        <f t="shared" si="41"/>
        <v>10</v>
      </c>
      <c r="Q34" s="54">
        <f t="shared" si="41"/>
        <v>10</v>
      </c>
      <c r="R34" s="54">
        <f t="shared" si="42"/>
        <v>10</v>
      </c>
      <c r="S34" s="54">
        <f t="shared" si="42"/>
        <v>10</v>
      </c>
      <c r="T34" s="54">
        <f t="shared" si="42"/>
        <v>10</v>
      </c>
      <c r="U34" s="51">
        <f t="shared" si="70"/>
        <v>10</v>
      </c>
      <c r="V34" s="54">
        <f t="shared" si="71"/>
        <v>10</v>
      </c>
      <c r="W34" s="54">
        <f t="shared" si="71"/>
        <v>10</v>
      </c>
      <c r="X34" s="54">
        <f t="shared" si="71"/>
        <v>10</v>
      </c>
      <c r="Y34" s="54">
        <f t="shared" si="71"/>
        <v>10</v>
      </c>
      <c r="Z34" s="54">
        <f t="shared" si="71"/>
        <v>10</v>
      </c>
      <c r="AA34" s="54">
        <f t="shared" si="71"/>
        <v>10</v>
      </c>
      <c r="AB34" s="54">
        <f t="shared" si="71"/>
        <v>10</v>
      </c>
      <c r="AC34" s="54">
        <f t="shared" si="71"/>
        <v>10</v>
      </c>
      <c r="AD34" s="54">
        <f t="shared" si="71"/>
        <v>10</v>
      </c>
      <c r="AE34" s="54">
        <f t="shared" si="71"/>
        <v>10</v>
      </c>
      <c r="AF34" s="54">
        <f t="shared" si="71"/>
        <v>10</v>
      </c>
      <c r="AG34" s="54">
        <f t="shared" si="71"/>
        <v>10</v>
      </c>
      <c r="AH34" s="54">
        <f t="shared" si="44"/>
        <v>10</v>
      </c>
      <c r="AI34" s="54">
        <f t="shared" si="44"/>
        <v>10</v>
      </c>
      <c r="AJ34" s="54">
        <f t="shared" si="44"/>
        <v>10</v>
      </c>
      <c r="AK34" s="54">
        <f t="shared" si="45"/>
        <v>10</v>
      </c>
      <c r="AL34" s="54">
        <f t="shared" si="45"/>
        <v>10</v>
      </c>
      <c r="AM34" s="54">
        <f t="shared" si="45"/>
        <v>10</v>
      </c>
      <c r="AN34" s="54">
        <f t="shared" si="46"/>
        <v>10</v>
      </c>
      <c r="AO34" s="54">
        <f t="shared" si="46"/>
        <v>10</v>
      </c>
      <c r="AP34" s="54">
        <f t="shared" si="46"/>
        <v>10</v>
      </c>
      <c r="AQ34" s="54">
        <f t="shared" si="46"/>
        <v>10</v>
      </c>
      <c r="AR34" s="54">
        <f t="shared" si="46"/>
        <v>10</v>
      </c>
      <c r="AS34" s="54">
        <f t="shared" si="46"/>
        <v>10</v>
      </c>
      <c r="AT34" s="54">
        <f t="shared" si="46"/>
        <v>10</v>
      </c>
      <c r="AU34" s="54">
        <f t="shared" si="46"/>
        <v>10</v>
      </c>
      <c r="AV34" s="54">
        <f t="shared" si="46"/>
        <v>10</v>
      </c>
      <c r="AW34" s="54">
        <f t="shared" si="46"/>
        <v>10</v>
      </c>
      <c r="AX34" s="54">
        <f t="shared" si="46"/>
        <v>10</v>
      </c>
      <c r="AY34" s="54">
        <f t="shared" si="46"/>
        <v>10</v>
      </c>
      <c r="AZ34" s="54">
        <f t="shared" si="46"/>
        <v>10</v>
      </c>
      <c r="BA34" s="54">
        <f t="shared" si="46"/>
        <v>10</v>
      </c>
      <c r="BB34" s="54">
        <f t="shared" si="46"/>
        <v>10</v>
      </c>
      <c r="BC34" s="54">
        <f t="shared" si="46"/>
        <v>10</v>
      </c>
      <c r="BD34" s="54">
        <f t="shared" si="47"/>
        <v>10</v>
      </c>
      <c r="BE34" s="54">
        <f t="shared" si="47"/>
        <v>10</v>
      </c>
      <c r="BF34" s="54">
        <f t="shared" si="47"/>
        <v>10</v>
      </c>
      <c r="BG34" s="54">
        <f t="shared" si="48"/>
        <v>10</v>
      </c>
      <c r="BH34" s="54">
        <f t="shared" si="48"/>
        <v>10</v>
      </c>
      <c r="BI34" s="54">
        <f t="shared" si="49"/>
        <v>10</v>
      </c>
      <c r="BJ34" s="54">
        <f t="shared" si="49"/>
        <v>10</v>
      </c>
      <c r="BK34" s="54">
        <f t="shared" si="50"/>
        <v>10</v>
      </c>
      <c r="BL34" s="54">
        <f t="shared" si="51"/>
        <v>10</v>
      </c>
      <c r="BM34" s="54">
        <f t="shared" si="51"/>
        <v>10</v>
      </c>
      <c r="BN34" s="54">
        <f t="shared" si="51"/>
        <v>10</v>
      </c>
      <c r="BO34" s="54">
        <f t="shared" si="51"/>
        <v>10</v>
      </c>
      <c r="BP34" s="54">
        <f t="shared" si="52"/>
        <v>10</v>
      </c>
      <c r="BQ34" s="54">
        <f t="shared" si="53"/>
        <v>10</v>
      </c>
      <c r="BR34" s="54">
        <f t="shared" si="53"/>
        <v>10</v>
      </c>
      <c r="BS34" s="54">
        <f t="shared" si="53"/>
        <v>10</v>
      </c>
      <c r="BT34" s="54">
        <f t="shared" si="53"/>
        <v>10</v>
      </c>
      <c r="BU34" s="54">
        <f t="shared" si="54"/>
        <v>10</v>
      </c>
      <c r="BV34" s="54">
        <f t="shared" si="55"/>
        <v>10</v>
      </c>
      <c r="BW34" s="54">
        <f t="shared" si="56"/>
        <v>10</v>
      </c>
      <c r="BX34" s="54">
        <f t="shared" si="56"/>
        <v>10</v>
      </c>
      <c r="BY34" s="54">
        <f t="shared" si="57"/>
        <v>10</v>
      </c>
      <c r="BZ34" s="54">
        <f t="shared" si="57"/>
        <v>10</v>
      </c>
      <c r="CA34" s="54">
        <f t="shared" si="57"/>
        <v>10</v>
      </c>
      <c r="CB34" s="54">
        <f t="shared" si="57"/>
        <v>10</v>
      </c>
      <c r="CC34" s="54">
        <f t="shared" si="58"/>
        <v>10</v>
      </c>
      <c r="CD34" s="54">
        <f t="shared" si="58"/>
        <v>10</v>
      </c>
      <c r="CE34" s="54">
        <f t="shared" si="59"/>
        <v>10</v>
      </c>
      <c r="CF34" s="54">
        <f t="shared" si="60"/>
        <v>10</v>
      </c>
      <c r="CG34" s="54">
        <f t="shared" si="61"/>
        <v>10</v>
      </c>
      <c r="CH34" s="54">
        <f t="shared" si="62"/>
        <v>10</v>
      </c>
      <c r="CI34" s="54">
        <f t="shared" si="62"/>
        <v>10</v>
      </c>
      <c r="CJ34" s="54">
        <f t="shared" si="62"/>
        <v>10</v>
      </c>
      <c r="CK34" s="54">
        <f t="shared" si="62"/>
        <v>10</v>
      </c>
      <c r="CL34" s="54">
        <f t="shared" si="62"/>
        <v>10</v>
      </c>
      <c r="CM34" s="54">
        <f t="shared" si="62"/>
        <v>10</v>
      </c>
      <c r="CN34" s="54">
        <f t="shared" si="62"/>
        <v>10</v>
      </c>
      <c r="CO34" s="54">
        <f t="shared" si="62"/>
        <v>10</v>
      </c>
      <c r="CP34" s="54">
        <f t="shared" si="62"/>
        <v>10</v>
      </c>
      <c r="CQ34" s="54">
        <f t="shared" si="62"/>
        <v>10</v>
      </c>
      <c r="CR34" s="54">
        <f t="shared" si="63"/>
        <v>10</v>
      </c>
      <c r="CS34" s="54">
        <f t="shared" si="63"/>
        <v>10</v>
      </c>
      <c r="CT34" s="54">
        <f t="shared" si="64"/>
        <v>10</v>
      </c>
      <c r="CU34" s="54">
        <f t="shared" si="64"/>
        <v>10</v>
      </c>
      <c r="CV34" s="54">
        <f t="shared" si="65"/>
        <v>10</v>
      </c>
      <c r="CW34" s="54">
        <f t="shared" si="65"/>
        <v>10</v>
      </c>
      <c r="CX34" s="54">
        <f t="shared" si="66"/>
        <v>10</v>
      </c>
      <c r="CY34" s="54">
        <f t="shared" si="66"/>
        <v>10</v>
      </c>
      <c r="CZ34" s="54">
        <f t="shared" si="66"/>
        <v>10</v>
      </c>
      <c r="DA34" s="54">
        <f t="shared" si="66"/>
        <v>10</v>
      </c>
      <c r="DB34" s="54">
        <f t="shared" si="66"/>
        <v>10</v>
      </c>
      <c r="DC34" s="54">
        <f t="shared" si="67"/>
        <v>10</v>
      </c>
      <c r="DD34" s="54">
        <f t="shared" si="67"/>
        <v>10</v>
      </c>
      <c r="DE34" s="54">
        <f t="shared" si="68"/>
        <v>10</v>
      </c>
      <c r="DF34" s="54">
        <f t="shared" ref="DF34:DF42" si="73">+BU34</f>
        <v>10</v>
      </c>
      <c r="DG34" s="54">
        <f t="shared" ref="DG34:DN42" si="74">+DF34</f>
        <v>10</v>
      </c>
      <c r="DH34" s="54">
        <f t="shared" si="74"/>
        <v>10</v>
      </c>
      <c r="DI34" s="54">
        <f t="shared" si="74"/>
        <v>10</v>
      </c>
      <c r="DJ34" s="54">
        <f t="shared" si="74"/>
        <v>10</v>
      </c>
      <c r="DK34" s="54">
        <f t="shared" si="74"/>
        <v>10</v>
      </c>
      <c r="DL34" s="54">
        <f t="shared" si="74"/>
        <v>10</v>
      </c>
      <c r="DM34" s="54">
        <f t="shared" si="74"/>
        <v>10</v>
      </c>
      <c r="DN34" s="54">
        <f t="shared" si="74"/>
        <v>10</v>
      </c>
      <c r="DO34" s="54">
        <f t="shared" ref="DO34:DO42" si="75">+DE34</f>
        <v>10</v>
      </c>
      <c r="DP34" s="54">
        <f t="shared" si="32"/>
        <v>10</v>
      </c>
      <c r="DQ34" s="54">
        <f t="shared" si="32"/>
        <v>10</v>
      </c>
      <c r="DR34" s="54">
        <f t="shared" si="32"/>
        <v>10</v>
      </c>
      <c r="DS34" s="54">
        <f t="shared" si="32"/>
        <v>10</v>
      </c>
      <c r="DT34" s="54">
        <f t="shared" si="32"/>
        <v>10</v>
      </c>
      <c r="DU34" s="54">
        <f t="shared" si="32"/>
        <v>10</v>
      </c>
      <c r="DV34" s="54">
        <f t="shared" si="32"/>
        <v>10</v>
      </c>
      <c r="DW34" s="54">
        <f t="shared" si="32"/>
        <v>10</v>
      </c>
    </row>
    <row r="35" spans="1:127" ht="18" x14ac:dyDescent="0.2">
      <c r="A35" s="16"/>
      <c r="B35" s="23" t="s">
        <v>70</v>
      </c>
      <c r="C35" s="494" t="s">
        <v>71</v>
      </c>
      <c r="D35" s="495"/>
      <c r="E35" s="492"/>
      <c r="F35" s="1" t="s">
        <v>60</v>
      </c>
      <c r="G35" s="25">
        <f>IF(A35="",5,A35)</f>
        <v>5</v>
      </c>
      <c r="J35" s="51">
        <f t="shared" si="72"/>
        <v>5</v>
      </c>
      <c r="K35" s="54">
        <f t="shared" si="69"/>
        <v>5</v>
      </c>
      <c r="L35" s="54">
        <f t="shared" si="40"/>
        <v>5</v>
      </c>
      <c r="M35" s="54">
        <f t="shared" si="40"/>
        <v>5</v>
      </c>
      <c r="N35" s="54">
        <f t="shared" si="40"/>
        <v>5</v>
      </c>
      <c r="O35" s="54">
        <f t="shared" si="41"/>
        <v>5</v>
      </c>
      <c r="P35" s="54">
        <f t="shared" si="41"/>
        <v>5</v>
      </c>
      <c r="Q35" s="54">
        <f t="shared" si="41"/>
        <v>5</v>
      </c>
      <c r="R35" s="54">
        <f t="shared" si="42"/>
        <v>5</v>
      </c>
      <c r="S35" s="54">
        <f t="shared" si="42"/>
        <v>5</v>
      </c>
      <c r="T35" s="54">
        <f t="shared" si="42"/>
        <v>5</v>
      </c>
      <c r="U35" s="51">
        <f t="shared" si="70"/>
        <v>5</v>
      </c>
      <c r="V35" s="54">
        <f t="shared" si="71"/>
        <v>5</v>
      </c>
      <c r="W35" s="54">
        <f t="shared" si="71"/>
        <v>5</v>
      </c>
      <c r="X35" s="54">
        <f t="shared" si="71"/>
        <v>5</v>
      </c>
      <c r="Y35" s="54">
        <f t="shared" si="71"/>
        <v>5</v>
      </c>
      <c r="Z35" s="54">
        <f t="shared" si="71"/>
        <v>5</v>
      </c>
      <c r="AA35" s="54">
        <f t="shared" si="71"/>
        <v>5</v>
      </c>
      <c r="AB35" s="54">
        <f t="shared" si="71"/>
        <v>5</v>
      </c>
      <c r="AC35" s="54">
        <f t="shared" si="71"/>
        <v>5</v>
      </c>
      <c r="AD35" s="54">
        <f t="shared" si="71"/>
        <v>5</v>
      </c>
      <c r="AE35" s="54">
        <f t="shared" si="71"/>
        <v>5</v>
      </c>
      <c r="AF35" s="54">
        <f t="shared" si="71"/>
        <v>5</v>
      </c>
      <c r="AG35" s="54">
        <f t="shared" si="71"/>
        <v>5</v>
      </c>
      <c r="AH35" s="54">
        <f t="shared" si="44"/>
        <v>5</v>
      </c>
      <c r="AI35" s="54">
        <f t="shared" si="44"/>
        <v>5</v>
      </c>
      <c r="AJ35" s="54">
        <f t="shared" si="44"/>
        <v>5</v>
      </c>
      <c r="AK35" s="54">
        <f t="shared" si="45"/>
        <v>5</v>
      </c>
      <c r="AL35" s="54">
        <f t="shared" si="45"/>
        <v>5</v>
      </c>
      <c r="AM35" s="54">
        <f t="shared" si="45"/>
        <v>5</v>
      </c>
      <c r="AN35" s="54">
        <f t="shared" si="46"/>
        <v>5</v>
      </c>
      <c r="AO35" s="54">
        <f t="shared" si="46"/>
        <v>5</v>
      </c>
      <c r="AP35" s="54">
        <f t="shared" si="46"/>
        <v>5</v>
      </c>
      <c r="AQ35" s="54">
        <f t="shared" si="46"/>
        <v>5</v>
      </c>
      <c r="AR35" s="54">
        <f t="shared" si="46"/>
        <v>5</v>
      </c>
      <c r="AS35" s="54">
        <f t="shared" si="46"/>
        <v>5</v>
      </c>
      <c r="AT35" s="54">
        <f t="shared" si="46"/>
        <v>5</v>
      </c>
      <c r="AU35" s="54">
        <f t="shared" si="46"/>
        <v>5</v>
      </c>
      <c r="AV35" s="54">
        <f t="shared" si="46"/>
        <v>5</v>
      </c>
      <c r="AW35" s="54">
        <f t="shared" si="46"/>
        <v>5</v>
      </c>
      <c r="AX35" s="54">
        <f t="shared" si="46"/>
        <v>5</v>
      </c>
      <c r="AY35" s="54">
        <f t="shared" si="46"/>
        <v>5</v>
      </c>
      <c r="AZ35" s="54">
        <f t="shared" si="46"/>
        <v>5</v>
      </c>
      <c r="BA35" s="54">
        <f t="shared" si="46"/>
        <v>5</v>
      </c>
      <c r="BB35" s="54">
        <f t="shared" si="46"/>
        <v>5</v>
      </c>
      <c r="BC35" s="54">
        <f t="shared" si="46"/>
        <v>5</v>
      </c>
      <c r="BD35" s="54">
        <f t="shared" si="47"/>
        <v>5</v>
      </c>
      <c r="BE35" s="54">
        <f t="shared" si="47"/>
        <v>5</v>
      </c>
      <c r="BF35" s="54">
        <f t="shared" si="47"/>
        <v>5</v>
      </c>
      <c r="BG35" s="54">
        <f t="shared" si="48"/>
        <v>5</v>
      </c>
      <c r="BH35" s="54">
        <f t="shared" si="48"/>
        <v>5</v>
      </c>
      <c r="BI35" s="54">
        <f t="shared" si="49"/>
        <v>5</v>
      </c>
      <c r="BJ35" s="54">
        <f t="shared" si="49"/>
        <v>5</v>
      </c>
      <c r="BK35" s="54">
        <f t="shared" si="50"/>
        <v>5</v>
      </c>
      <c r="BL35" s="54">
        <f t="shared" si="51"/>
        <v>5</v>
      </c>
      <c r="BM35" s="54">
        <f t="shared" si="51"/>
        <v>5</v>
      </c>
      <c r="BN35" s="54">
        <f t="shared" si="51"/>
        <v>5</v>
      </c>
      <c r="BO35" s="54">
        <f t="shared" si="51"/>
        <v>5</v>
      </c>
      <c r="BP35" s="54">
        <f t="shared" si="52"/>
        <v>5</v>
      </c>
      <c r="BQ35" s="54">
        <f t="shared" si="53"/>
        <v>5</v>
      </c>
      <c r="BR35" s="54">
        <f t="shared" si="53"/>
        <v>5</v>
      </c>
      <c r="BS35" s="54">
        <f t="shared" si="53"/>
        <v>5</v>
      </c>
      <c r="BT35" s="54">
        <f t="shared" si="53"/>
        <v>5</v>
      </c>
      <c r="BU35" s="54">
        <f t="shared" si="54"/>
        <v>5</v>
      </c>
      <c r="BV35" s="54">
        <f t="shared" si="55"/>
        <v>5</v>
      </c>
      <c r="BW35" s="54">
        <f t="shared" si="56"/>
        <v>5</v>
      </c>
      <c r="BX35" s="54">
        <f t="shared" si="56"/>
        <v>5</v>
      </c>
      <c r="BY35" s="54">
        <f t="shared" si="57"/>
        <v>5</v>
      </c>
      <c r="BZ35" s="54">
        <f t="shared" si="57"/>
        <v>5</v>
      </c>
      <c r="CA35" s="54">
        <f t="shared" si="57"/>
        <v>5</v>
      </c>
      <c r="CB35" s="54">
        <f t="shared" si="57"/>
        <v>5</v>
      </c>
      <c r="CC35" s="54">
        <f t="shared" si="58"/>
        <v>5</v>
      </c>
      <c r="CD35" s="54">
        <f t="shared" si="58"/>
        <v>5</v>
      </c>
      <c r="CE35" s="54">
        <f t="shared" si="59"/>
        <v>5</v>
      </c>
      <c r="CF35" s="54">
        <f t="shared" si="60"/>
        <v>5</v>
      </c>
      <c r="CG35" s="54">
        <f t="shared" si="61"/>
        <v>5</v>
      </c>
      <c r="CH35" s="54">
        <f t="shared" si="62"/>
        <v>5</v>
      </c>
      <c r="CI35" s="54">
        <f t="shared" si="62"/>
        <v>5</v>
      </c>
      <c r="CJ35" s="54">
        <f t="shared" si="62"/>
        <v>5</v>
      </c>
      <c r="CK35" s="54">
        <f t="shared" si="62"/>
        <v>5</v>
      </c>
      <c r="CL35" s="54">
        <f t="shared" si="62"/>
        <v>5</v>
      </c>
      <c r="CM35" s="54">
        <f t="shared" si="62"/>
        <v>5</v>
      </c>
      <c r="CN35" s="54">
        <f t="shared" si="62"/>
        <v>5</v>
      </c>
      <c r="CO35" s="54">
        <f t="shared" si="62"/>
        <v>5</v>
      </c>
      <c r="CP35" s="54">
        <f t="shared" si="62"/>
        <v>5</v>
      </c>
      <c r="CQ35" s="54">
        <f t="shared" si="62"/>
        <v>5</v>
      </c>
      <c r="CR35" s="54">
        <f t="shared" si="63"/>
        <v>5</v>
      </c>
      <c r="CS35" s="54">
        <f t="shared" si="63"/>
        <v>5</v>
      </c>
      <c r="CT35" s="54">
        <f t="shared" si="64"/>
        <v>5</v>
      </c>
      <c r="CU35" s="54">
        <f t="shared" si="64"/>
        <v>5</v>
      </c>
      <c r="CV35" s="54">
        <f t="shared" si="65"/>
        <v>5</v>
      </c>
      <c r="CW35" s="54">
        <f t="shared" si="65"/>
        <v>5</v>
      </c>
      <c r="CX35" s="54">
        <f t="shared" si="66"/>
        <v>5</v>
      </c>
      <c r="CY35" s="54">
        <f t="shared" si="66"/>
        <v>5</v>
      </c>
      <c r="CZ35" s="54">
        <f t="shared" si="66"/>
        <v>5</v>
      </c>
      <c r="DA35" s="54">
        <f t="shared" si="66"/>
        <v>5</v>
      </c>
      <c r="DB35" s="54">
        <f t="shared" si="66"/>
        <v>5</v>
      </c>
      <c r="DC35" s="54">
        <f t="shared" si="67"/>
        <v>5</v>
      </c>
      <c r="DD35" s="54">
        <f t="shared" si="67"/>
        <v>5</v>
      </c>
      <c r="DE35" s="54">
        <f t="shared" si="68"/>
        <v>5</v>
      </c>
      <c r="DF35" s="54">
        <f t="shared" si="73"/>
        <v>5</v>
      </c>
      <c r="DG35" s="54">
        <f t="shared" si="74"/>
        <v>5</v>
      </c>
      <c r="DH35" s="54">
        <f t="shared" si="74"/>
        <v>5</v>
      </c>
      <c r="DI35" s="54">
        <f t="shared" si="74"/>
        <v>5</v>
      </c>
      <c r="DJ35" s="54">
        <f t="shared" si="74"/>
        <v>5</v>
      </c>
      <c r="DK35" s="54">
        <f t="shared" si="74"/>
        <v>5</v>
      </c>
      <c r="DL35" s="54">
        <f t="shared" si="74"/>
        <v>5</v>
      </c>
      <c r="DM35" s="54">
        <f t="shared" si="74"/>
        <v>5</v>
      </c>
      <c r="DN35" s="54">
        <f t="shared" si="74"/>
        <v>5</v>
      </c>
      <c r="DO35" s="54">
        <f t="shared" si="75"/>
        <v>5</v>
      </c>
      <c r="DP35" s="54">
        <f t="shared" si="32"/>
        <v>5</v>
      </c>
      <c r="DQ35" s="54">
        <f t="shared" si="32"/>
        <v>5</v>
      </c>
      <c r="DR35" s="54">
        <f t="shared" si="32"/>
        <v>5</v>
      </c>
      <c r="DS35" s="54">
        <f t="shared" si="32"/>
        <v>5</v>
      </c>
      <c r="DT35" s="54">
        <f t="shared" si="32"/>
        <v>5</v>
      </c>
      <c r="DU35" s="54">
        <f t="shared" si="32"/>
        <v>5</v>
      </c>
      <c r="DV35" s="54">
        <f t="shared" si="32"/>
        <v>5</v>
      </c>
      <c r="DW35" s="54">
        <f t="shared" si="32"/>
        <v>5</v>
      </c>
    </row>
    <row r="36" spans="1:127" ht="21" x14ac:dyDescent="0.2">
      <c r="A36" s="16">
        <f>入力シート_ベンゼン!Q13</f>
        <v>100</v>
      </c>
      <c r="B36" s="23" t="s">
        <v>72</v>
      </c>
      <c r="C36" s="494" t="s">
        <v>73</v>
      </c>
      <c r="D36" s="495"/>
      <c r="E36" s="492"/>
      <c r="F36" s="1" t="s">
        <v>60</v>
      </c>
      <c r="G36" s="25">
        <f>IF(A36="",10,A36)</f>
        <v>100</v>
      </c>
      <c r="H36" s="26"/>
      <c r="J36" s="51">
        <f t="shared" si="72"/>
        <v>100</v>
      </c>
      <c r="K36" s="54">
        <f t="shared" si="69"/>
        <v>100</v>
      </c>
      <c r="L36" s="54">
        <f t="shared" si="40"/>
        <v>100</v>
      </c>
      <c r="M36" s="54">
        <f t="shared" si="40"/>
        <v>100</v>
      </c>
      <c r="N36" s="54">
        <f t="shared" si="40"/>
        <v>100</v>
      </c>
      <c r="O36" s="54">
        <f t="shared" si="41"/>
        <v>100</v>
      </c>
      <c r="P36" s="54">
        <f t="shared" si="41"/>
        <v>100</v>
      </c>
      <c r="Q36" s="54">
        <f t="shared" si="41"/>
        <v>100</v>
      </c>
      <c r="R36" s="54">
        <f t="shared" si="42"/>
        <v>100</v>
      </c>
      <c r="S36" s="54">
        <f t="shared" si="42"/>
        <v>100</v>
      </c>
      <c r="T36" s="54">
        <f t="shared" si="42"/>
        <v>100</v>
      </c>
      <c r="U36" s="51">
        <f t="shared" si="70"/>
        <v>100</v>
      </c>
      <c r="V36" s="54">
        <f t="shared" si="71"/>
        <v>100</v>
      </c>
      <c r="W36" s="54">
        <f t="shared" si="71"/>
        <v>100</v>
      </c>
      <c r="X36" s="54">
        <f t="shared" si="71"/>
        <v>100</v>
      </c>
      <c r="Y36" s="54">
        <f t="shared" si="71"/>
        <v>100</v>
      </c>
      <c r="Z36" s="54">
        <f t="shared" si="71"/>
        <v>100</v>
      </c>
      <c r="AA36" s="54">
        <f t="shared" si="71"/>
        <v>100</v>
      </c>
      <c r="AB36" s="54">
        <f t="shared" si="71"/>
        <v>100</v>
      </c>
      <c r="AC36" s="54">
        <f t="shared" si="71"/>
        <v>100</v>
      </c>
      <c r="AD36" s="54">
        <f t="shared" si="71"/>
        <v>100</v>
      </c>
      <c r="AE36" s="54">
        <f t="shared" si="71"/>
        <v>100</v>
      </c>
      <c r="AF36" s="54">
        <f t="shared" si="71"/>
        <v>100</v>
      </c>
      <c r="AG36" s="54">
        <f t="shared" si="71"/>
        <v>100</v>
      </c>
      <c r="AH36" s="54">
        <f t="shared" si="44"/>
        <v>100</v>
      </c>
      <c r="AI36" s="54">
        <f t="shared" si="44"/>
        <v>100</v>
      </c>
      <c r="AJ36" s="54">
        <f t="shared" si="44"/>
        <v>100</v>
      </c>
      <c r="AK36" s="54">
        <f t="shared" si="45"/>
        <v>100</v>
      </c>
      <c r="AL36" s="54">
        <f t="shared" si="45"/>
        <v>100</v>
      </c>
      <c r="AM36" s="54">
        <f t="shared" si="45"/>
        <v>100</v>
      </c>
      <c r="AN36" s="54">
        <f t="shared" si="46"/>
        <v>100</v>
      </c>
      <c r="AO36" s="54">
        <f t="shared" si="46"/>
        <v>100</v>
      </c>
      <c r="AP36" s="54">
        <f t="shared" si="46"/>
        <v>100</v>
      </c>
      <c r="AQ36" s="54">
        <f t="shared" si="46"/>
        <v>100</v>
      </c>
      <c r="AR36" s="54">
        <f t="shared" si="46"/>
        <v>100</v>
      </c>
      <c r="AS36" s="54">
        <f t="shared" si="46"/>
        <v>100</v>
      </c>
      <c r="AT36" s="54">
        <f t="shared" si="46"/>
        <v>100</v>
      </c>
      <c r="AU36" s="54">
        <f t="shared" si="46"/>
        <v>100</v>
      </c>
      <c r="AV36" s="54">
        <f t="shared" si="46"/>
        <v>100</v>
      </c>
      <c r="AW36" s="54">
        <f t="shared" si="46"/>
        <v>100</v>
      </c>
      <c r="AX36" s="54">
        <f t="shared" si="46"/>
        <v>100</v>
      </c>
      <c r="AY36" s="54">
        <f t="shared" si="46"/>
        <v>100</v>
      </c>
      <c r="AZ36" s="54">
        <f t="shared" si="46"/>
        <v>100</v>
      </c>
      <c r="BA36" s="54">
        <f t="shared" si="46"/>
        <v>100</v>
      </c>
      <c r="BB36" s="54">
        <f t="shared" si="46"/>
        <v>100</v>
      </c>
      <c r="BC36" s="54">
        <f t="shared" si="46"/>
        <v>100</v>
      </c>
      <c r="BD36" s="54">
        <f t="shared" si="47"/>
        <v>100</v>
      </c>
      <c r="BE36" s="54">
        <f t="shared" si="47"/>
        <v>100</v>
      </c>
      <c r="BF36" s="54">
        <f t="shared" si="47"/>
        <v>100</v>
      </c>
      <c r="BG36" s="54">
        <f t="shared" si="48"/>
        <v>100</v>
      </c>
      <c r="BH36" s="54">
        <f t="shared" si="48"/>
        <v>100</v>
      </c>
      <c r="BI36" s="54">
        <f t="shared" si="49"/>
        <v>100</v>
      </c>
      <c r="BJ36" s="54">
        <f t="shared" si="49"/>
        <v>100</v>
      </c>
      <c r="BK36" s="54">
        <f t="shared" si="50"/>
        <v>100</v>
      </c>
      <c r="BL36" s="54">
        <f t="shared" si="51"/>
        <v>100</v>
      </c>
      <c r="BM36" s="54">
        <f t="shared" si="51"/>
        <v>100</v>
      </c>
      <c r="BN36" s="54">
        <f t="shared" si="51"/>
        <v>100</v>
      </c>
      <c r="BO36" s="54">
        <f t="shared" si="51"/>
        <v>100</v>
      </c>
      <c r="BP36" s="54">
        <f t="shared" si="52"/>
        <v>100</v>
      </c>
      <c r="BQ36" s="54">
        <f t="shared" si="53"/>
        <v>100</v>
      </c>
      <c r="BR36" s="54">
        <f t="shared" si="53"/>
        <v>100</v>
      </c>
      <c r="BS36" s="54">
        <f t="shared" si="53"/>
        <v>100</v>
      </c>
      <c r="BT36" s="54">
        <f t="shared" si="53"/>
        <v>100</v>
      </c>
      <c r="BU36" s="54">
        <f t="shared" si="54"/>
        <v>100</v>
      </c>
      <c r="BV36" s="54">
        <f t="shared" si="55"/>
        <v>100</v>
      </c>
      <c r="BW36" s="54">
        <f t="shared" si="56"/>
        <v>100</v>
      </c>
      <c r="BX36" s="54">
        <f t="shared" si="56"/>
        <v>100</v>
      </c>
      <c r="BY36" s="54">
        <f t="shared" si="57"/>
        <v>100</v>
      </c>
      <c r="BZ36" s="54">
        <f t="shared" si="57"/>
        <v>100</v>
      </c>
      <c r="CA36" s="54">
        <f t="shared" si="57"/>
        <v>100</v>
      </c>
      <c r="CB36" s="54">
        <f t="shared" si="57"/>
        <v>100</v>
      </c>
      <c r="CC36" s="54">
        <f t="shared" si="58"/>
        <v>100</v>
      </c>
      <c r="CD36" s="54">
        <f t="shared" si="58"/>
        <v>100</v>
      </c>
      <c r="CE36" s="54">
        <f t="shared" si="59"/>
        <v>100</v>
      </c>
      <c r="CF36" s="54">
        <f t="shared" si="60"/>
        <v>100</v>
      </c>
      <c r="CG36" s="54">
        <f t="shared" si="61"/>
        <v>100</v>
      </c>
      <c r="CH36" s="54">
        <f t="shared" si="62"/>
        <v>100</v>
      </c>
      <c r="CI36" s="54">
        <f t="shared" si="62"/>
        <v>100</v>
      </c>
      <c r="CJ36" s="54">
        <f t="shared" si="62"/>
        <v>100</v>
      </c>
      <c r="CK36" s="54">
        <f t="shared" si="62"/>
        <v>100</v>
      </c>
      <c r="CL36" s="54">
        <f t="shared" si="62"/>
        <v>100</v>
      </c>
      <c r="CM36" s="54">
        <f t="shared" si="62"/>
        <v>100</v>
      </c>
      <c r="CN36" s="54">
        <f t="shared" si="62"/>
        <v>100</v>
      </c>
      <c r="CO36" s="54">
        <f t="shared" si="62"/>
        <v>100</v>
      </c>
      <c r="CP36" s="54">
        <f t="shared" si="62"/>
        <v>100</v>
      </c>
      <c r="CQ36" s="54">
        <f t="shared" si="62"/>
        <v>100</v>
      </c>
      <c r="CR36" s="54">
        <f t="shared" si="63"/>
        <v>100</v>
      </c>
      <c r="CS36" s="54">
        <f t="shared" si="63"/>
        <v>100</v>
      </c>
      <c r="CT36" s="54">
        <f t="shared" si="64"/>
        <v>100</v>
      </c>
      <c r="CU36" s="54">
        <f t="shared" si="64"/>
        <v>100</v>
      </c>
      <c r="CV36" s="54">
        <f t="shared" si="65"/>
        <v>100</v>
      </c>
      <c r="CW36" s="54">
        <f t="shared" si="65"/>
        <v>100</v>
      </c>
      <c r="CX36" s="54">
        <f t="shared" si="66"/>
        <v>100</v>
      </c>
      <c r="CY36" s="54">
        <f t="shared" si="66"/>
        <v>100</v>
      </c>
      <c r="CZ36" s="54">
        <f t="shared" si="66"/>
        <v>100</v>
      </c>
      <c r="DA36" s="54">
        <f t="shared" si="66"/>
        <v>100</v>
      </c>
      <c r="DB36" s="54">
        <f t="shared" si="66"/>
        <v>100</v>
      </c>
      <c r="DC36" s="54">
        <f t="shared" si="67"/>
        <v>100</v>
      </c>
      <c r="DD36" s="54">
        <f t="shared" si="67"/>
        <v>100</v>
      </c>
      <c r="DE36" s="54">
        <f t="shared" si="68"/>
        <v>100</v>
      </c>
      <c r="DF36" s="54">
        <f t="shared" si="73"/>
        <v>100</v>
      </c>
      <c r="DG36" s="54">
        <f t="shared" si="74"/>
        <v>100</v>
      </c>
      <c r="DH36" s="54">
        <f t="shared" si="74"/>
        <v>100</v>
      </c>
      <c r="DI36" s="54">
        <f t="shared" si="74"/>
        <v>100</v>
      </c>
      <c r="DJ36" s="54">
        <f t="shared" si="74"/>
        <v>100</v>
      </c>
      <c r="DK36" s="54">
        <f t="shared" si="74"/>
        <v>100</v>
      </c>
      <c r="DL36" s="54">
        <f t="shared" si="74"/>
        <v>100</v>
      </c>
      <c r="DM36" s="54">
        <f t="shared" si="74"/>
        <v>100</v>
      </c>
      <c r="DN36" s="54">
        <f t="shared" si="74"/>
        <v>100</v>
      </c>
      <c r="DO36" s="54">
        <f t="shared" si="75"/>
        <v>100</v>
      </c>
      <c r="DP36" s="54">
        <f t="shared" si="32"/>
        <v>100</v>
      </c>
      <c r="DQ36" s="54">
        <f t="shared" si="32"/>
        <v>100</v>
      </c>
      <c r="DR36" s="54">
        <f t="shared" si="32"/>
        <v>100</v>
      </c>
      <c r="DS36" s="54">
        <f t="shared" si="32"/>
        <v>100</v>
      </c>
      <c r="DT36" s="54">
        <f t="shared" si="32"/>
        <v>100</v>
      </c>
      <c r="DU36" s="54">
        <f t="shared" si="32"/>
        <v>100</v>
      </c>
      <c r="DV36" s="54">
        <f t="shared" si="32"/>
        <v>100</v>
      </c>
      <c r="DW36" s="54">
        <f t="shared" si="32"/>
        <v>100</v>
      </c>
    </row>
    <row r="37" spans="1:127" ht="20.5" x14ac:dyDescent="0.2">
      <c r="A37" s="16">
        <f>入力シート_ベンゼン!Q14</f>
        <v>10</v>
      </c>
      <c r="B37" s="23" t="s">
        <v>74</v>
      </c>
      <c r="C37" s="494" t="s">
        <v>75</v>
      </c>
      <c r="D37" s="495"/>
      <c r="E37" s="492"/>
      <c r="F37" s="1" t="s">
        <v>60</v>
      </c>
      <c r="G37" s="25">
        <f>IF(A37="",1,A37)</f>
        <v>10</v>
      </c>
      <c r="J37" s="51">
        <f t="shared" si="72"/>
        <v>10</v>
      </c>
      <c r="K37" s="54">
        <f t="shared" si="69"/>
        <v>10</v>
      </c>
      <c r="L37" s="54">
        <f t="shared" si="40"/>
        <v>10</v>
      </c>
      <c r="M37" s="54">
        <f t="shared" si="40"/>
        <v>10</v>
      </c>
      <c r="N37" s="54">
        <f t="shared" si="40"/>
        <v>10</v>
      </c>
      <c r="O37" s="54">
        <f t="shared" si="41"/>
        <v>10</v>
      </c>
      <c r="P37" s="54">
        <f t="shared" si="41"/>
        <v>10</v>
      </c>
      <c r="Q37" s="54">
        <f t="shared" si="41"/>
        <v>10</v>
      </c>
      <c r="R37" s="54">
        <f t="shared" si="42"/>
        <v>10</v>
      </c>
      <c r="S37" s="54">
        <f t="shared" si="42"/>
        <v>10</v>
      </c>
      <c r="T37" s="54">
        <f t="shared" si="42"/>
        <v>10</v>
      </c>
      <c r="U37" s="51">
        <f t="shared" si="70"/>
        <v>10</v>
      </c>
      <c r="V37" s="54">
        <f t="shared" si="71"/>
        <v>10</v>
      </c>
      <c r="W37" s="54">
        <f t="shared" si="71"/>
        <v>10</v>
      </c>
      <c r="X37" s="54">
        <f t="shared" si="71"/>
        <v>10</v>
      </c>
      <c r="Y37" s="54">
        <f t="shared" si="71"/>
        <v>10</v>
      </c>
      <c r="Z37" s="54">
        <f t="shared" si="71"/>
        <v>10</v>
      </c>
      <c r="AA37" s="54">
        <f t="shared" si="71"/>
        <v>10</v>
      </c>
      <c r="AB37" s="54">
        <f t="shared" si="71"/>
        <v>10</v>
      </c>
      <c r="AC37" s="54">
        <f t="shared" si="71"/>
        <v>10</v>
      </c>
      <c r="AD37" s="54">
        <f t="shared" si="71"/>
        <v>10</v>
      </c>
      <c r="AE37" s="54">
        <f t="shared" si="71"/>
        <v>10</v>
      </c>
      <c r="AF37" s="54">
        <f t="shared" si="71"/>
        <v>10</v>
      </c>
      <c r="AG37" s="54">
        <f t="shared" si="71"/>
        <v>10</v>
      </c>
      <c r="AH37" s="54">
        <f t="shared" si="44"/>
        <v>10</v>
      </c>
      <c r="AI37" s="54">
        <f t="shared" si="44"/>
        <v>10</v>
      </c>
      <c r="AJ37" s="54">
        <f t="shared" si="44"/>
        <v>10</v>
      </c>
      <c r="AK37" s="54">
        <f t="shared" si="45"/>
        <v>10</v>
      </c>
      <c r="AL37" s="54">
        <f t="shared" si="45"/>
        <v>10</v>
      </c>
      <c r="AM37" s="54">
        <f t="shared" si="45"/>
        <v>10</v>
      </c>
      <c r="AN37" s="54">
        <f t="shared" si="46"/>
        <v>10</v>
      </c>
      <c r="AO37" s="54">
        <f t="shared" si="46"/>
        <v>10</v>
      </c>
      <c r="AP37" s="54">
        <f t="shared" si="46"/>
        <v>10</v>
      </c>
      <c r="AQ37" s="54">
        <f t="shared" si="46"/>
        <v>10</v>
      </c>
      <c r="AR37" s="54">
        <f t="shared" si="46"/>
        <v>10</v>
      </c>
      <c r="AS37" s="54">
        <f t="shared" si="46"/>
        <v>10</v>
      </c>
      <c r="AT37" s="54">
        <f t="shared" si="46"/>
        <v>10</v>
      </c>
      <c r="AU37" s="54">
        <f t="shared" si="46"/>
        <v>10</v>
      </c>
      <c r="AV37" s="54">
        <f t="shared" si="46"/>
        <v>10</v>
      </c>
      <c r="AW37" s="54">
        <f t="shared" si="46"/>
        <v>10</v>
      </c>
      <c r="AX37" s="54">
        <f t="shared" si="46"/>
        <v>10</v>
      </c>
      <c r="AY37" s="54">
        <f t="shared" si="46"/>
        <v>10</v>
      </c>
      <c r="AZ37" s="54">
        <f t="shared" si="46"/>
        <v>10</v>
      </c>
      <c r="BA37" s="54">
        <f t="shared" si="46"/>
        <v>10</v>
      </c>
      <c r="BB37" s="54">
        <f t="shared" si="46"/>
        <v>10</v>
      </c>
      <c r="BC37" s="54">
        <f t="shared" si="46"/>
        <v>10</v>
      </c>
      <c r="BD37" s="54">
        <f t="shared" si="47"/>
        <v>10</v>
      </c>
      <c r="BE37" s="54">
        <f t="shared" si="47"/>
        <v>10</v>
      </c>
      <c r="BF37" s="54">
        <f t="shared" si="47"/>
        <v>10</v>
      </c>
      <c r="BG37" s="54">
        <f t="shared" si="48"/>
        <v>10</v>
      </c>
      <c r="BH37" s="54">
        <f t="shared" si="48"/>
        <v>10</v>
      </c>
      <c r="BI37" s="54">
        <f t="shared" si="49"/>
        <v>10</v>
      </c>
      <c r="BJ37" s="54">
        <f t="shared" si="49"/>
        <v>10</v>
      </c>
      <c r="BK37" s="54">
        <f t="shared" si="50"/>
        <v>10</v>
      </c>
      <c r="BL37" s="54">
        <f t="shared" si="51"/>
        <v>10</v>
      </c>
      <c r="BM37" s="54">
        <f t="shared" si="51"/>
        <v>10</v>
      </c>
      <c r="BN37" s="54">
        <f t="shared" si="51"/>
        <v>10</v>
      </c>
      <c r="BO37" s="54">
        <f t="shared" si="51"/>
        <v>10</v>
      </c>
      <c r="BP37" s="54">
        <f t="shared" si="52"/>
        <v>10</v>
      </c>
      <c r="BQ37" s="54">
        <f t="shared" si="53"/>
        <v>10</v>
      </c>
      <c r="BR37" s="54">
        <f t="shared" si="53"/>
        <v>10</v>
      </c>
      <c r="BS37" s="54">
        <f t="shared" si="53"/>
        <v>10</v>
      </c>
      <c r="BT37" s="54">
        <f t="shared" si="53"/>
        <v>10</v>
      </c>
      <c r="BU37" s="54">
        <f t="shared" si="54"/>
        <v>10</v>
      </c>
      <c r="BV37" s="54">
        <f t="shared" si="55"/>
        <v>10</v>
      </c>
      <c r="BW37" s="54">
        <f t="shared" si="56"/>
        <v>10</v>
      </c>
      <c r="BX37" s="54">
        <f t="shared" si="56"/>
        <v>10</v>
      </c>
      <c r="BY37" s="54">
        <f t="shared" si="57"/>
        <v>10</v>
      </c>
      <c r="BZ37" s="54">
        <f t="shared" si="57"/>
        <v>10</v>
      </c>
      <c r="CA37" s="54">
        <f t="shared" si="57"/>
        <v>10</v>
      </c>
      <c r="CB37" s="54">
        <f t="shared" si="57"/>
        <v>10</v>
      </c>
      <c r="CC37" s="54">
        <f t="shared" si="58"/>
        <v>10</v>
      </c>
      <c r="CD37" s="54">
        <f t="shared" si="58"/>
        <v>10</v>
      </c>
      <c r="CE37" s="54">
        <f t="shared" si="59"/>
        <v>10</v>
      </c>
      <c r="CF37" s="54">
        <f t="shared" si="60"/>
        <v>10</v>
      </c>
      <c r="CG37" s="54">
        <f t="shared" si="61"/>
        <v>10</v>
      </c>
      <c r="CH37" s="54">
        <f t="shared" si="62"/>
        <v>10</v>
      </c>
      <c r="CI37" s="54">
        <f t="shared" si="62"/>
        <v>10</v>
      </c>
      <c r="CJ37" s="54">
        <f t="shared" si="62"/>
        <v>10</v>
      </c>
      <c r="CK37" s="54">
        <f t="shared" si="62"/>
        <v>10</v>
      </c>
      <c r="CL37" s="54">
        <f t="shared" si="62"/>
        <v>10</v>
      </c>
      <c r="CM37" s="54">
        <f t="shared" si="62"/>
        <v>10</v>
      </c>
      <c r="CN37" s="54">
        <f t="shared" si="62"/>
        <v>10</v>
      </c>
      <c r="CO37" s="54">
        <f t="shared" si="62"/>
        <v>10</v>
      </c>
      <c r="CP37" s="54">
        <f t="shared" si="62"/>
        <v>10</v>
      </c>
      <c r="CQ37" s="54">
        <f t="shared" si="62"/>
        <v>10</v>
      </c>
      <c r="CR37" s="54">
        <f t="shared" si="63"/>
        <v>10</v>
      </c>
      <c r="CS37" s="54">
        <f t="shared" si="63"/>
        <v>10</v>
      </c>
      <c r="CT37" s="54">
        <f t="shared" si="64"/>
        <v>10</v>
      </c>
      <c r="CU37" s="54">
        <f t="shared" si="64"/>
        <v>10</v>
      </c>
      <c r="CV37" s="54">
        <f t="shared" si="65"/>
        <v>10</v>
      </c>
      <c r="CW37" s="54">
        <f t="shared" si="65"/>
        <v>10</v>
      </c>
      <c r="CX37" s="54">
        <f t="shared" si="66"/>
        <v>10</v>
      </c>
      <c r="CY37" s="54">
        <f t="shared" si="66"/>
        <v>10</v>
      </c>
      <c r="CZ37" s="54">
        <f t="shared" si="66"/>
        <v>10</v>
      </c>
      <c r="DA37" s="54">
        <f t="shared" si="66"/>
        <v>10</v>
      </c>
      <c r="DB37" s="54">
        <f t="shared" si="66"/>
        <v>10</v>
      </c>
      <c r="DC37" s="54">
        <f t="shared" si="67"/>
        <v>10</v>
      </c>
      <c r="DD37" s="54">
        <f t="shared" si="67"/>
        <v>10</v>
      </c>
      <c r="DE37" s="54">
        <f t="shared" si="68"/>
        <v>10</v>
      </c>
      <c r="DF37" s="54">
        <f t="shared" si="73"/>
        <v>10</v>
      </c>
      <c r="DG37" s="54">
        <f t="shared" si="74"/>
        <v>10</v>
      </c>
      <c r="DH37" s="54">
        <f t="shared" si="74"/>
        <v>10</v>
      </c>
      <c r="DI37" s="54">
        <f t="shared" si="74"/>
        <v>10</v>
      </c>
      <c r="DJ37" s="54">
        <f t="shared" si="74"/>
        <v>10</v>
      </c>
      <c r="DK37" s="54">
        <f t="shared" si="74"/>
        <v>10</v>
      </c>
      <c r="DL37" s="54">
        <f t="shared" si="74"/>
        <v>10</v>
      </c>
      <c r="DM37" s="54">
        <f t="shared" si="74"/>
        <v>10</v>
      </c>
      <c r="DN37" s="54">
        <f t="shared" si="74"/>
        <v>10</v>
      </c>
      <c r="DO37" s="54">
        <f t="shared" si="75"/>
        <v>10</v>
      </c>
      <c r="DP37" s="54">
        <f t="shared" si="32"/>
        <v>10</v>
      </c>
      <c r="DQ37" s="54">
        <f t="shared" si="32"/>
        <v>10</v>
      </c>
      <c r="DR37" s="54">
        <f t="shared" si="32"/>
        <v>10</v>
      </c>
      <c r="DS37" s="54">
        <f t="shared" si="32"/>
        <v>10</v>
      </c>
      <c r="DT37" s="54">
        <f t="shared" si="32"/>
        <v>10</v>
      </c>
      <c r="DU37" s="54">
        <f t="shared" si="32"/>
        <v>10</v>
      </c>
      <c r="DV37" s="54">
        <f t="shared" si="32"/>
        <v>10</v>
      </c>
      <c r="DW37" s="54">
        <f t="shared" si="32"/>
        <v>10</v>
      </c>
    </row>
    <row r="38" spans="1:127" ht="21" x14ac:dyDescent="0.2">
      <c r="A38" s="16">
        <f>+G37</f>
        <v>10</v>
      </c>
      <c r="B38" s="23" t="s">
        <v>76</v>
      </c>
      <c r="C38" s="494" t="s">
        <v>77</v>
      </c>
      <c r="D38" s="495"/>
      <c r="E38" s="492"/>
      <c r="F38" s="1" t="s">
        <v>60</v>
      </c>
      <c r="G38" s="25">
        <f>IF(A38="",1,A38)</f>
        <v>10</v>
      </c>
      <c r="J38" s="51">
        <f t="shared" si="72"/>
        <v>10</v>
      </c>
      <c r="K38" s="54">
        <f t="shared" si="69"/>
        <v>10</v>
      </c>
      <c r="L38" s="54">
        <f t="shared" si="40"/>
        <v>10</v>
      </c>
      <c r="M38" s="54">
        <f t="shared" si="40"/>
        <v>10</v>
      </c>
      <c r="N38" s="54">
        <f t="shared" si="40"/>
        <v>10</v>
      </c>
      <c r="O38" s="54">
        <f t="shared" si="41"/>
        <v>10</v>
      </c>
      <c r="P38" s="54">
        <f t="shared" si="41"/>
        <v>10</v>
      </c>
      <c r="Q38" s="54">
        <f t="shared" si="41"/>
        <v>10</v>
      </c>
      <c r="R38" s="54">
        <f t="shared" si="42"/>
        <v>10</v>
      </c>
      <c r="S38" s="54">
        <f t="shared" si="42"/>
        <v>10</v>
      </c>
      <c r="T38" s="54">
        <f t="shared" si="42"/>
        <v>10</v>
      </c>
      <c r="U38" s="51">
        <f t="shared" si="70"/>
        <v>10</v>
      </c>
      <c r="V38" s="54">
        <f t="shared" si="71"/>
        <v>10</v>
      </c>
      <c r="W38" s="54">
        <f t="shared" si="71"/>
        <v>10</v>
      </c>
      <c r="X38" s="54">
        <f t="shared" si="71"/>
        <v>10</v>
      </c>
      <c r="Y38" s="54">
        <f t="shared" si="71"/>
        <v>10</v>
      </c>
      <c r="Z38" s="54">
        <f t="shared" si="71"/>
        <v>10</v>
      </c>
      <c r="AA38" s="54">
        <f t="shared" si="71"/>
        <v>10</v>
      </c>
      <c r="AB38" s="54">
        <f t="shared" si="71"/>
        <v>10</v>
      </c>
      <c r="AC38" s="54">
        <f t="shared" si="71"/>
        <v>10</v>
      </c>
      <c r="AD38" s="54">
        <f t="shared" si="71"/>
        <v>10</v>
      </c>
      <c r="AE38" s="54">
        <f t="shared" si="71"/>
        <v>10</v>
      </c>
      <c r="AF38" s="54">
        <f t="shared" si="71"/>
        <v>10</v>
      </c>
      <c r="AG38" s="54">
        <f t="shared" si="71"/>
        <v>10</v>
      </c>
      <c r="AH38" s="54">
        <f t="shared" si="44"/>
        <v>10</v>
      </c>
      <c r="AI38" s="54">
        <f t="shared" si="44"/>
        <v>10</v>
      </c>
      <c r="AJ38" s="54">
        <f t="shared" si="44"/>
        <v>10</v>
      </c>
      <c r="AK38" s="54">
        <f t="shared" si="45"/>
        <v>10</v>
      </c>
      <c r="AL38" s="54">
        <f t="shared" si="45"/>
        <v>10</v>
      </c>
      <c r="AM38" s="54">
        <f t="shared" si="45"/>
        <v>10</v>
      </c>
      <c r="AN38" s="54">
        <f t="shared" si="46"/>
        <v>10</v>
      </c>
      <c r="AO38" s="54">
        <f t="shared" si="46"/>
        <v>10</v>
      </c>
      <c r="AP38" s="54">
        <f t="shared" si="46"/>
        <v>10</v>
      </c>
      <c r="AQ38" s="54">
        <f t="shared" si="46"/>
        <v>10</v>
      </c>
      <c r="AR38" s="54">
        <f t="shared" si="46"/>
        <v>10</v>
      </c>
      <c r="AS38" s="54">
        <f t="shared" si="46"/>
        <v>10</v>
      </c>
      <c r="AT38" s="54">
        <f t="shared" si="46"/>
        <v>10</v>
      </c>
      <c r="AU38" s="54">
        <f t="shared" si="46"/>
        <v>10</v>
      </c>
      <c r="AV38" s="54">
        <f t="shared" si="46"/>
        <v>10</v>
      </c>
      <c r="AW38" s="54">
        <f t="shared" si="46"/>
        <v>10</v>
      </c>
      <c r="AX38" s="54">
        <f t="shared" si="46"/>
        <v>10</v>
      </c>
      <c r="AY38" s="54">
        <f t="shared" si="46"/>
        <v>10</v>
      </c>
      <c r="AZ38" s="54">
        <f t="shared" si="46"/>
        <v>10</v>
      </c>
      <c r="BA38" s="54">
        <f t="shared" si="46"/>
        <v>10</v>
      </c>
      <c r="BB38" s="54">
        <f t="shared" si="46"/>
        <v>10</v>
      </c>
      <c r="BC38" s="54">
        <f t="shared" si="46"/>
        <v>10</v>
      </c>
      <c r="BD38" s="54">
        <f t="shared" si="47"/>
        <v>10</v>
      </c>
      <c r="BE38" s="54">
        <f t="shared" si="47"/>
        <v>10</v>
      </c>
      <c r="BF38" s="54">
        <f t="shared" si="47"/>
        <v>10</v>
      </c>
      <c r="BG38" s="54">
        <f t="shared" si="48"/>
        <v>10</v>
      </c>
      <c r="BH38" s="54">
        <f t="shared" si="48"/>
        <v>10</v>
      </c>
      <c r="BI38" s="54">
        <f t="shared" si="49"/>
        <v>10</v>
      </c>
      <c r="BJ38" s="54">
        <f t="shared" si="49"/>
        <v>10</v>
      </c>
      <c r="BK38" s="54">
        <f t="shared" si="50"/>
        <v>10</v>
      </c>
      <c r="BL38" s="54">
        <f t="shared" si="51"/>
        <v>10</v>
      </c>
      <c r="BM38" s="54">
        <f t="shared" si="51"/>
        <v>10</v>
      </c>
      <c r="BN38" s="54">
        <f t="shared" si="51"/>
        <v>10</v>
      </c>
      <c r="BO38" s="54">
        <f t="shared" si="51"/>
        <v>10</v>
      </c>
      <c r="BP38" s="54">
        <f t="shared" si="52"/>
        <v>10</v>
      </c>
      <c r="BQ38" s="54">
        <f t="shared" si="53"/>
        <v>10</v>
      </c>
      <c r="BR38" s="54">
        <f t="shared" si="53"/>
        <v>10</v>
      </c>
      <c r="BS38" s="54">
        <f t="shared" si="53"/>
        <v>10</v>
      </c>
      <c r="BT38" s="54">
        <f t="shared" si="53"/>
        <v>10</v>
      </c>
      <c r="BU38" s="54">
        <f t="shared" si="54"/>
        <v>10</v>
      </c>
      <c r="BV38" s="54">
        <f t="shared" si="55"/>
        <v>10</v>
      </c>
      <c r="BW38" s="54">
        <f t="shared" si="56"/>
        <v>10</v>
      </c>
      <c r="BX38" s="54">
        <f t="shared" si="56"/>
        <v>10</v>
      </c>
      <c r="BY38" s="54">
        <f t="shared" si="57"/>
        <v>10</v>
      </c>
      <c r="BZ38" s="54">
        <f t="shared" si="57"/>
        <v>10</v>
      </c>
      <c r="CA38" s="54">
        <f t="shared" si="57"/>
        <v>10</v>
      </c>
      <c r="CB38" s="54">
        <f t="shared" si="57"/>
        <v>10</v>
      </c>
      <c r="CC38" s="54">
        <f t="shared" si="58"/>
        <v>10</v>
      </c>
      <c r="CD38" s="54">
        <f t="shared" si="58"/>
        <v>10</v>
      </c>
      <c r="CE38" s="54">
        <f t="shared" si="59"/>
        <v>10</v>
      </c>
      <c r="CF38" s="54">
        <f t="shared" si="60"/>
        <v>10</v>
      </c>
      <c r="CG38" s="54">
        <f t="shared" si="61"/>
        <v>10</v>
      </c>
      <c r="CH38" s="54">
        <f t="shared" si="62"/>
        <v>10</v>
      </c>
      <c r="CI38" s="54">
        <f t="shared" si="62"/>
        <v>10</v>
      </c>
      <c r="CJ38" s="54">
        <f t="shared" si="62"/>
        <v>10</v>
      </c>
      <c r="CK38" s="54">
        <f t="shared" si="62"/>
        <v>10</v>
      </c>
      <c r="CL38" s="54">
        <f t="shared" si="62"/>
        <v>10</v>
      </c>
      <c r="CM38" s="54">
        <f t="shared" si="62"/>
        <v>10</v>
      </c>
      <c r="CN38" s="54">
        <f t="shared" si="62"/>
        <v>10</v>
      </c>
      <c r="CO38" s="54">
        <f t="shared" si="62"/>
        <v>10</v>
      </c>
      <c r="CP38" s="54">
        <f t="shared" si="62"/>
        <v>10</v>
      </c>
      <c r="CQ38" s="54">
        <f t="shared" si="62"/>
        <v>10</v>
      </c>
      <c r="CR38" s="54">
        <f t="shared" si="63"/>
        <v>10</v>
      </c>
      <c r="CS38" s="54">
        <f t="shared" si="63"/>
        <v>10</v>
      </c>
      <c r="CT38" s="54">
        <f t="shared" si="64"/>
        <v>10</v>
      </c>
      <c r="CU38" s="54">
        <f t="shared" si="64"/>
        <v>10</v>
      </c>
      <c r="CV38" s="54">
        <f t="shared" si="65"/>
        <v>10</v>
      </c>
      <c r="CW38" s="54">
        <f t="shared" si="65"/>
        <v>10</v>
      </c>
      <c r="CX38" s="54">
        <f t="shared" si="66"/>
        <v>10</v>
      </c>
      <c r="CY38" s="54">
        <f t="shared" si="66"/>
        <v>10</v>
      </c>
      <c r="CZ38" s="54">
        <f t="shared" si="66"/>
        <v>10</v>
      </c>
      <c r="DA38" s="54">
        <f t="shared" si="66"/>
        <v>10</v>
      </c>
      <c r="DB38" s="54">
        <f t="shared" si="66"/>
        <v>10</v>
      </c>
      <c r="DC38" s="54">
        <f t="shared" si="67"/>
        <v>10</v>
      </c>
      <c r="DD38" s="54">
        <f t="shared" si="67"/>
        <v>10</v>
      </c>
      <c r="DE38" s="54">
        <f t="shared" si="68"/>
        <v>10</v>
      </c>
      <c r="DF38" s="54">
        <f t="shared" si="73"/>
        <v>10</v>
      </c>
      <c r="DG38" s="54">
        <f t="shared" si="74"/>
        <v>10</v>
      </c>
      <c r="DH38" s="54">
        <f t="shared" si="74"/>
        <v>10</v>
      </c>
      <c r="DI38" s="54">
        <f t="shared" si="74"/>
        <v>10</v>
      </c>
      <c r="DJ38" s="54">
        <f t="shared" si="74"/>
        <v>10</v>
      </c>
      <c r="DK38" s="54">
        <f t="shared" si="74"/>
        <v>10</v>
      </c>
      <c r="DL38" s="54">
        <f t="shared" si="74"/>
        <v>10</v>
      </c>
      <c r="DM38" s="54">
        <f t="shared" si="74"/>
        <v>10</v>
      </c>
      <c r="DN38" s="54">
        <f t="shared" si="74"/>
        <v>10</v>
      </c>
      <c r="DO38" s="54">
        <f t="shared" si="75"/>
        <v>10</v>
      </c>
      <c r="DP38" s="54">
        <f t="shared" si="32"/>
        <v>10</v>
      </c>
      <c r="DQ38" s="54">
        <f t="shared" si="32"/>
        <v>10</v>
      </c>
      <c r="DR38" s="54">
        <f t="shared" si="32"/>
        <v>10</v>
      </c>
      <c r="DS38" s="54">
        <f t="shared" si="32"/>
        <v>10</v>
      </c>
      <c r="DT38" s="54">
        <f t="shared" si="32"/>
        <v>10</v>
      </c>
      <c r="DU38" s="54">
        <f t="shared" si="32"/>
        <v>10</v>
      </c>
      <c r="DV38" s="54">
        <f t="shared" si="32"/>
        <v>10</v>
      </c>
      <c r="DW38" s="54">
        <f t="shared" si="32"/>
        <v>10</v>
      </c>
    </row>
    <row r="39" spans="1:127" ht="18" x14ac:dyDescent="0.2">
      <c r="A39" s="27">
        <f>入力シート_ベンゼン!Q19</f>
        <v>3.0000000000000001E-5</v>
      </c>
      <c r="B39" s="23" t="s">
        <v>78</v>
      </c>
      <c r="C39" s="494" t="s">
        <v>79</v>
      </c>
      <c r="D39" s="495"/>
      <c r="E39" s="492"/>
      <c r="F39" s="1" t="s">
        <v>80</v>
      </c>
      <c r="G39" s="28">
        <f>IF(A39="",0.000032,A39)</f>
        <v>3.0000000000000001E-5</v>
      </c>
      <c r="J39" s="51">
        <f t="shared" si="72"/>
        <v>3.0000000000000001E-5</v>
      </c>
      <c r="K39" s="54">
        <f t="shared" si="69"/>
        <v>3.0000000000000001E-5</v>
      </c>
      <c r="L39" s="54">
        <f t="shared" si="40"/>
        <v>3.0000000000000001E-5</v>
      </c>
      <c r="M39" s="54">
        <f t="shared" si="40"/>
        <v>3.0000000000000001E-5</v>
      </c>
      <c r="N39" s="54">
        <f t="shared" si="40"/>
        <v>3.0000000000000001E-5</v>
      </c>
      <c r="O39" s="54">
        <f t="shared" si="41"/>
        <v>3.0000000000000001E-5</v>
      </c>
      <c r="P39" s="54">
        <f t="shared" si="41"/>
        <v>3.0000000000000001E-5</v>
      </c>
      <c r="Q39" s="54">
        <f t="shared" si="41"/>
        <v>3.0000000000000001E-5</v>
      </c>
      <c r="R39" s="54">
        <f t="shared" si="42"/>
        <v>3.0000000000000001E-5</v>
      </c>
      <c r="S39" s="54">
        <f t="shared" si="42"/>
        <v>3.0000000000000001E-5</v>
      </c>
      <c r="T39" s="54">
        <f t="shared" si="42"/>
        <v>3.0000000000000001E-5</v>
      </c>
      <c r="U39" s="51">
        <f t="shared" si="70"/>
        <v>3.0000000000000001E-5</v>
      </c>
      <c r="V39" s="54">
        <f t="shared" si="71"/>
        <v>3.0000000000000001E-5</v>
      </c>
      <c r="W39" s="54">
        <f t="shared" si="71"/>
        <v>3.0000000000000001E-5</v>
      </c>
      <c r="X39" s="54">
        <f t="shared" si="71"/>
        <v>3.0000000000000001E-5</v>
      </c>
      <c r="Y39" s="54">
        <f t="shared" si="71"/>
        <v>3.0000000000000001E-5</v>
      </c>
      <c r="Z39" s="54">
        <f t="shared" si="71"/>
        <v>3.0000000000000001E-5</v>
      </c>
      <c r="AA39" s="54">
        <f t="shared" si="71"/>
        <v>3.0000000000000001E-5</v>
      </c>
      <c r="AB39" s="54">
        <f t="shared" si="71"/>
        <v>3.0000000000000001E-5</v>
      </c>
      <c r="AC39" s="54">
        <f t="shared" si="71"/>
        <v>3.0000000000000001E-5</v>
      </c>
      <c r="AD39" s="54">
        <f t="shared" si="71"/>
        <v>3.0000000000000001E-5</v>
      </c>
      <c r="AE39" s="54">
        <f t="shared" si="71"/>
        <v>3.0000000000000001E-5</v>
      </c>
      <c r="AF39" s="54">
        <f t="shared" si="71"/>
        <v>3.0000000000000001E-5</v>
      </c>
      <c r="AG39" s="54">
        <f t="shared" si="71"/>
        <v>3.0000000000000001E-5</v>
      </c>
      <c r="AH39" s="54">
        <f t="shared" si="44"/>
        <v>3.0000000000000001E-5</v>
      </c>
      <c r="AI39" s="54">
        <f t="shared" si="44"/>
        <v>3.0000000000000001E-5</v>
      </c>
      <c r="AJ39" s="54">
        <f t="shared" si="44"/>
        <v>3.0000000000000001E-5</v>
      </c>
      <c r="AK39" s="54">
        <f t="shared" si="45"/>
        <v>3.0000000000000001E-5</v>
      </c>
      <c r="AL39" s="54">
        <f t="shared" si="45"/>
        <v>3.0000000000000001E-5</v>
      </c>
      <c r="AM39" s="54">
        <f t="shared" si="45"/>
        <v>3.0000000000000001E-5</v>
      </c>
      <c r="AN39" s="54">
        <f t="shared" si="46"/>
        <v>3.0000000000000001E-5</v>
      </c>
      <c r="AO39" s="54">
        <f t="shared" si="46"/>
        <v>3.0000000000000001E-5</v>
      </c>
      <c r="AP39" s="54">
        <f t="shared" si="46"/>
        <v>3.0000000000000001E-5</v>
      </c>
      <c r="AQ39" s="54">
        <f t="shared" si="46"/>
        <v>3.0000000000000001E-5</v>
      </c>
      <c r="AR39" s="54">
        <f t="shared" si="46"/>
        <v>3.0000000000000001E-5</v>
      </c>
      <c r="AS39" s="54">
        <f t="shared" si="46"/>
        <v>3.0000000000000001E-5</v>
      </c>
      <c r="AT39" s="54">
        <f t="shared" si="46"/>
        <v>3.0000000000000001E-5</v>
      </c>
      <c r="AU39" s="54">
        <f t="shared" si="46"/>
        <v>3.0000000000000001E-5</v>
      </c>
      <c r="AV39" s="54">
        <f t="shared" si="46"/>
        <v>3.0000000000000001E-5</v>
      </c>
      <c r="AW39" s="54">
        <f t="shared" si="46"/>
        <v>3.0000000000000001E-5</v>
      </c>
      <c r="AX39" s="54">
        <f t="shared" si="46"/>
        <v>3.0000000000000001E-5</v>
      </c>
      <c r="AY39" s="54">
        <f t="shared" si="46"/>
        <v>3.0000000000000001E-5</v>
      </c>
      <c r="AZ39" s="54">
        <f t="shared" si="46"/>
        <v>3.0000000000000001E-5</v>
      </c>
      <c r="BA39" s="54">
        <f t="shared" si="46"/>
        <v>3.0000000000000001E-5</v>
      </c>
      <c r="BB39" s="54">
        <f t="shared" si="46"/>
        <v>3.0000000000000001E-5</v>
      </c>
      <c r="BC39" s="54">
        <f t="shared" si="46"/>
        <v>3.0000000000000001E-5</v>
      </c>
      <c r="BD39" s="54">
        <f t="shared" si="47"/>
        <v>3.0000000000000001E-5</v>
      </c>
      <c r="BE39" s="54">
        <f t="shared" si="47"/>
        <v>3.0000000000000001E-5</v>
      </c>
      <c r="BF39" s="54">
        <f t="shared" si="47"/>
        <v>3.0000000000000001E-5</v>
      </c>
      <c r="BG39" s="54">
        <f t="shared" si="48"/>
        <v>3.0000000000000001E-5</v>
      </c>
      <c r="BH39" s="54">
        <f t="shared" si="48"/>
        <v>3.0000000000000001E-5</v>
      </c>
      <c r="BI39" s="54">
        <f t="shared" si="49"/>
        <v>3.0000000000000001E-5</v>
      </c>
      <c r="BJ39" s="54">
        <f t="shared" si="49"/>
        <v>3.0000000000000001E-5</v>
      </c>
      <c r="BK39" s="54">
        <f t="shared" si="50"/>
        <v>3.0000000000000001E-5</v>
      </c>
      <c r="BL39" s="54">
        <f t="shared" si="51"/>
        <v>3.0000000000000001E-5</v>
      </c>
      <c r="BM39" s="54">
        <f t="shared" si="51"/>
        <v>3.0000000000000001E-5</v>
      </c>
      <c r="BN39" s="54">
        <f t="shared" si="51"/>
        <v>3.0000000000000001E-5</v>
      </c>
      <c r="BO39" s="54">
        <f t="shared" si="51"/>
        <v>3.0000000000000001E-5</v>
      </c>
      <c r="BP39" s="54">
        <f t="shared" si="52"/>
        <v>3.0000000000000001E-5</v>
      </c>
      <c r="BQ39" s="54">
        <f t="shared" si="53"/>
        <v>3.0000000000000001E-5</v>
      </c>
      <c r="BR39" s="54">
        <f t="shared" si="53"/>
        <v>3.0000000000000001E-5</v>
      </c>
      <c r="BS39" s="54">
        <f t="shared" si="53"/>
        <v>3.0000000000000001E-5</v>
      </c>
      <c r="BT39" s="54">
        <f t="shared" si="53"/>
        <v>3.0000000000000001E-5</v>
      </c>
      <c r="BU39" s="54">
        <f t="shared" si="54"/>
        <v>3.0000000000000001E-5</v>
      </c>
      <c r="BV39" s="54">
        <f t="shared" si="55"/>
        <v>3.0000000000000001E-5</v>
      </c>
      <c r="BW39" s="54">
        <f t="shared" si="56"/>
        <v>3.0000000000000001E-5</v>
      </c>
      <c r="BX39" s="54">
        <f t="shared" si="56"/>
        <v>3.0000000000000001E-5</v>
      </c>
      <c r="BY39" s="54">
        <f t="shared" si="57"/>
        <v>3.0000000000000001E-5</v>
      </c>
      <c r="BZ39" s="54">
        <f t="shared" si="57"/>
        <v>3.0000000000000001E-5</v>
      </c>
      <c r="CA39" s="54">
        <f t="shared" si="57"/>
        <v>3.0000000000000001E-5</v>
      </c>
      <c r="CB39" s="54">
        <f t="shared" si="57"/>
        <v>3.0000000000000001E-5</v>
      </c>
      <c r="CC39" s="54">
        <f t="shared" si="58"/>
        <v>3.0000000000000001E-5</v>
      </c>
      <c r="CD39" s="54">
        <f t="shared" si="58"/>
        <v>3.0000000000000001E-5</v>
      </c>
      <c r="CE39" s="54">
        <f t="shared" si="59"/>
        <v>3.0000000000000001E-5</v>
      </c>
      <c r="CF39" s="54">
        <f t="shared" si="60"/>
        <v>3.0000000000000001E-5</v>
      </c>
      <c r="CG39" s="54">
        <f t="shared" si="61"/>
        <v>3.0000000000000001E-5</v>
      </c>
      <c r="CH39" s="54">
        <f t="shared" si="62"/>
        <v>3.0000000000000001E-5</v>
      </c>
      <c r="CI39" s="54">
        <f t="shared" si="62"/>
        <v>3.0000000000000001E-5</v>
      </c>
      <c r="CJ39" s="54">
        <f t="shared" si="62"/>
        <v>3.0000000000000001E-5</v>
      </c>
      <c r="CK39" s="54">
        <f t="shared" si="62"/>
        <v>3.0000000000000001E-5</v>
      </c>
      <c r="CL39" s="54">
        <f t="shared" si="62"/>
        <v>3.0000000000000001E-5</v>
      </c>
      <c r="CM39" s="54">
        <f t="shared" si="62"/>
        <v>3.0000000000000001E-5</v>
      </c>
      <c r="CN39" s="54">
        <f t="shared" si="62"/>
        <v>3.0000000000000001E-5</v>
      </c>
      <c r="CO39" s="54">
        <f t="shared" si="62"/>
        <v>3.0000000000000001E-5</v>
      </c>
      <c r="CP39" s="54">
        <f t="shared" si="62"/>
        <v>3.0000000000000001E-5</v>
      </c>
      <c r="CQ39" s="54">
        <f t="shared" si="62"/>
        <v>3.0000000000000001E-5</v>
      </c>
      <c r="CR39" s="54">
        <f t="shared" si="63"/>
        <v>3.0000000000000001E-5</v>
      </c>
      <c r="CS39" s="54">
        <f t="shared" si="63"/>
        <v>3.0000000000000001E-5</v>
      </c>
      <c r="CT39" s="54">
        <f t="shared" si="64"/>
        <v>3.0000000000000001E-5</v>
      </c>
      <c r="CU39" s="54">
        <f t="shared" si="64"/>
        <v>3.0000000000000001E-5</v>
      </c>
      <c r="CV39" s="54">
        <f t="shared" si="65"/>
        <v>3.0000000000000001E-5</v>
      </c>
      <c r="CW39" s="54">
        <f t="shared" si="65"/>
        <v>3.0000000000000001E-5</v>
      </c>
      <c r="CX39" s="54">
        <f t="shared" si="66"/>
        <v>3.0000000000000001E-5</v>
      </c>
      <c r="CY39" s="54">
        <f t="shared" si="66"/>
        <v>3.0000000000000001E-5</v>
      </c>
      <c r="CZ39" s="54">
        <f t="shared" si="66"/>
        <v>3.0000000000000001E-5</v>
      </c>
      <c r="DA39" s="54">
        <f t="shared" si="66"/>
        <v>3.0000000000000001E-5</v>
      </c>
      <c r="DB39" s="54">
        <f t="shared" si="66"/>
        <v>3.0000000000000001E-5</v>
      </c>
      <c r="DC39" s="54">
        <f t="shared" si="67"/>
        <v>3.0000000000000001E-5</v>
      </c>
      <c r="DD39" s="54">
        <f t="shared" si="67"/>
        <v>3.0000000000000001E-5</v>
      </c>
      <c r="DE39" s="54">
        <f t="shared" si="68"/>
        <v>3.0000000000000001E-5</v>
      </c>
      <c r="DF39" s="54">
        <f t="shared" si="73"/>
        <v>3.0000000000000001E-5</v>
      </c>
      <c r="DG39" s="54">
        <f t="shared" si="74"/>
        <v>3.0000000000000001E-5</v>
      </c>
      <c r="DH39" s="54">
        <f t="shared" si="74"/>
        <v>3.0000000000000001E-5</v>
      </c>
      <c r="DI39" s="54">
        <f t="shared" si="74"/>
        <v>3.0000000000000001E-5</v>
      </c>
      <c r="DJ39" s="54">
        <f t="shared" si="74"/>
        <v>3.0000000000000001E-5</v>
      </c>
      <c r="DK39" s="54">
        <f t="shared" si="74"/>
        <v>3.0000000000000001E-5</v>
      </c>
      <c r="DL39" s="54">
        <f t="shared" si="74"/>
        <v>3.0000000000000001E-5</v>
      </c>
      <c r="DM39" s="54">
        <f t="shared" si="74"/>
        <v>3.0000000000000001E-5</v>
      </c>
      <c r="DN39" s="54">
        <f t="shared" si="74"/>
        <v>3.0000000000000001E-5</v>
      </c>
      <c r="DO39" s="54">
        <f t="shared" si="75"/>
        <v>3.0000000000000001E-5</v>
      </c>
      <c r="DP39" s="54">
        <f t="shared" si="32"/>
        <v>3.0000000000000001E-5</v>
      </c>
      <c r="DQ39" s="54">
        <f t="shared" si="32"/>
        <v>3.0000000000000001E-5</v>
      </c>
      <c r="DR39" s="54">
        <f t="shared" si="32"/>
        <v>3.0000000000000001E-5</v>
      </c>
      <c r="DS39" s="54">
        <f t="shared" si="32"/>
        <v>3.0000000000000001E-5</v>
      </c>
      <c r="DT39" s="54">
        <f t="shared" si="32"/>
        <v>3.0000000000000001E-5</v>
      </c>
      <c r="DU39" s="54">
        <f t="shared" si="32"/>
        <v>3.0000000000000001E-5</v>
      </c>
      <c r="DV39" s="54">
        <f t="shared" si="32"/>
        <v>3.0000000000000001E-5</v>
      </c>
      <c r="DW39" s="54">
        <f t="shared" si="32"/>
        <v>3.0000000000000001E-5</v>
      </c>
    </row>
    <row r="40" spans="1:127" ht="18" x14ac:dyDescent="0.2">
      <c r="A40" s="16">
        <f>入力シート_ベンゼン!G18</f>
        <v>5.0000000000000001E-3</v>
      </c>
      <c r="B40" s="23" t="s">
        <v>81</v>
      </c>
      <c r="C40" s="494" t="s">
        <v>82</v>
      </c>
      <c r="D40" s="495"/>
      <c r="E40" s="492"/>
      <c r="F40" s="1" t="s">
        <v>83</v>
      </c>
      <c r="G40" s="25">
        <f>IF(A40="",0.005,A40)</f>
        <v>5.0000000000000001E-3</v>
      </c>
      <c r="J40" s="51">
        <f t="shared" si="72"/>
        <v>5.0000000000000001E-3</v>
      </c>
      <c r="K40" s="54">
        <f t="shared" si="69"/>
        <v>5.0000000000000001E-3</v>
      </c>
      <c r="L40" s="54">
        <f t="shared" si="40"/>
        <v>5.0000000000000001E-3</v>
      </c>
      <c r="M40" s="54">
        <f t="shared" si="40"/>
        <v>5.0000000000000001E-3</v>
      </c>
      <c r="N40" s="54">
        <f t="shared" si="40"/>
        <v>5.0000000000000001E-3</v>
      </c>
      <c r="O40" s="54">
        <f t="shared" si="41"/>
        <v>5.0000000000000001E-3</v>
      </c>
      <c r="P40" s="54">
        <f t="shared" si="41"/>
        <v>5.0000000000000001E-3</v>
      </c>
      <c r="Q40" s="54">
        <f t="shared" si="41"/>
        <v>5.0000000000000001E-3</v>
      </c>
      <c r="R40" s="54">
        <f t="shared" si="42"/>
        <v>5.0000000000000001E-3</v>
      </c>
      <c r="S40" s="54">
        <f t="shared" si="42"/>
        <v>5.0000000000000001E-3</v>
      </c>
      <c r="T40" s="54">
        <f t="shared" si="42"/>
        <v>5.0000000000000001E-3</v>
      </c>
      <c r="U40" s="51">
        <f t="shared" si="70"/>
        <v>5.0000000000000001E-3</v>
      </c>
      <c r="V40" s="54">
        <f t="shared" si="71"/>
        <v>5.0000000000000001E-3</v>
      </c>
      <c r="W40" s="54">
        <f t="shared" si="71"/>
        <v>5.0000000000000001E-3</v>
      </c>
      <c r="X40" s="54">
        <f t="shared" si="71"/>
        <v>5.0000000000000001E-3</v>
      </c>
      <c r="Y40" s="54">
        <f t="shared" si="71"/>
        <v>5.0000000000000001E-3</v>
      </c>
      <c r="Z40" s="54">
        <f t="shared" si="71"/>
        <v>5.0000000000000001E-3</v>
      </c>
      <c r="AA40" s="54">
        <f t="shared" si="71"/>
        <v>5.0000000000000001E-3</v>
      </c>
      <c r="AB40" s="54">
        <f t="shared" si="71"/>
        <v>5.0000000000000001E-3</v>
      </c>
      <c r="AC40" s="54">
        <f t="shared" si="71"/>
        <v>5.0000000000000001E-3</v>
      </c>
      <c r="AD40" s="54">
        <f t="shared" si="71"/>
        <v>5.0000000000000001E-3</v>
      </c>
      <c r="AE40" s="54">
        <f t="shared" si="71"/>
        <v>5.0000000000000001E-3</v>
      </c>
      <c r="AF40" s="54">
        <f t="shared" si="71"/>
        <v>5.0000000000000001E-3</v>
      </c>
      <c r="AG40" s="54">
        <f t="shared" si="71"/>
        <v>5.0000000000000001E-3</v>
      </c>
      <c r="AH40" s="54">
        <f t="shared" si="44"/>
        <v>5.0000000000000001E-3</v>
      </c>
      <c r="AI40" s="54">
        <f t="shared" si="44"/>
        <v>5.0000000000000001E-3</v>
      </c>
      <c r="AJ40" s="54">
        <f t="shared" si="44"/>
        <v>5.0000000000000001E-3</v>
      </c>
      <c r="AK40" s="54">
        <f t="shared" si="45"/>
        <v>5.0000000000000001E-3</v>
      </c>
      <c r="AL40" s="54">
        <f t="shared" si="45"/>
        <v>5.0000000000000001E-3</v>
      </c>
      <c r="AM40" s="54">
        <f t="shared" si="45"/>
        <v>5.0000000000000001E-3</v>
      </c>
      <c r="AN40" s="54">
        <f t="shared" si="46"/>
        <v>5.0000000000000001E-3</v>
      </c>
      <c r="AO40" s="54">
        <f t="shared" si="46"/>
        <v>5.0000000000000001E-3</v>
      </c>
      <c r="AP40" s="54">
        <f t="shared" si="46"/>
        <v>5.0000000000000001E-3</v>
      </c>
      <c r="AQ40" s="54">
        <f t="shared" si="46"/>
        <v>5.0000000000000001E-3</v>
      </c>
      <c r="AR40" s="54">
        <f t="shared" si="46"/>
        <v>5.0000000000000001E-3</v>
      </c>
      <c r="AS40" s="54">
        <f t="shared" si="46"/>
        <v>5.0000000000000001E-3</v>
      </c>
      <c r="AT40" s="54">
        <f t="shared" si="46"/>
        <v>5.0000000000000001E-3</v>
      </c>
      <c r="AU40" s="54">
        <f t="shared" si="46"/>
        <v>5.0000000000000001E-3</v>
      </c>
      <c r="AV40" s="54">
        <f t="shared" si="46"/>
        <v>5.0000000000000001E-3</v>
      </c>
      <c r="AW40" s="54">
        <f t="shared" si="46"/>
        <v>5.0000000000000001E-3</v>
      </c>
      <c r="AX40" s="54">
        <f t="shared" si="46"/>
        <v>5.0000000000000001E-3</v>
      </c>
      <c r="AY40" s="54">
        <f t="shared" si="46"/>
        <v>5.0000000000000001E-3</v>
      </c>
      <c r="AZ40" s="54">
        <f t="shared" si="46"/>
        <v>5.0000000000000001E-3</v>
      </c>
      <c r="BA40" s="54">
        <f t="shared" si="46"/>
        <v>5.0000000000000001E-3</v>
      </c>
      <c r="BB40" s="54">
        <f t="shared" si="46"/>
        <v>5.0000000000000001E-3</v>
      </c>
      <c r="BC40" s="54">
        <f t="shared" si="46"/>
        <v>5.0000000000000001E-3</v>
      </c>
      <c r="BD40" s="54">
        <f t="shared" si="47"/>
        <v>5.0000000000000001E-3</v>
      </c>
      <c r="BE40" s="54">
        <f t="shared" si="47"/>
        <v>5.0000000000000001E-3</v>
      </c>
      <c r="BF40" s="54">
        <f t="shared" si="47"/>
        <v>5.0000000000000001E-3</v>
      </c>
      <c r="BG40" s="54">
        <f t="shared" si="48"/>
        <v>5.0000000000000001E-3</v>
      </c>
      <c r="BH40" s="54">
        <f t="shared" si="48"/>
        <v>5.0000000000000001E-3</v>
      </c>
      <c r="BI40" s="54">
        <f t="shared" si="49"/>
        <v>5.0000000000000001E-3</v>
      </c>
      <c r="BJ40" s="54">
        <f t="shared" si="49"/>
        <v>5.0000000000000001E-3</v>
      </c>
      <c r="BK40" s="54">
        <f t="shared" si="50"/>
        <v>5.0000000000000001E-3</v>
      </c>
      <c r="BL40" s="54">
        <f t="shared" si="51"/>
        <v>5.0000000000000001E-3</v>
      </c>
      <c r="BM40" s="54">
        <f t="shared" si="51"/>
        <v>5.0000000000000001E-3</v>
      </c>
      <c r="BN40" s="54">
        <f t="shared" si="51"/>
        <v>5.0000000000000001E-3</v>
      </c>
      <c r="BO40" s="54">
        <f t="shared" si="51"/>
        <v>5.0000000000000001E-3</v>
      </c>
      <c r="BP40" s="54">
        <f t="shared" si="52"/>
        <v>5.0000000000000001E-3</v>
      </c>
      <c r="BQ40" s="54">
        <f t="shared" si="53"/>
        <v>5.0000000000000001E-3</v>
      </c>
      <c r="BR40" s="54">
        <f t="shared" si="53"/>
        <v>5.0000000000000001E-3</v>
      </c>
      <c r="BS40" s="54">
        <f t="shared" si="53"/>
        <v>5.0000000000000001E-3</v>
      </c>
      <c r="BT40" s="54">
        <f t="shared" si="53"/>
        <v>5.0000000000000001E-3</v>
      </c>
      <c r="BU40" s="54">
        <f t="shared" si="54"/>
        <v>5.0000000000000001E-3</v>
      </c>
      <c r="BV40" s="54">
        <f t="shared" si="55"/>
        <v>5.0000000000000001E-3</v>
      </c>
      <c r="BW40" s="54">
        <f t="shared" si="56"/>
        <v>5.0000000000000001E-3</v>
      </c>
      <c r="BX40" s="54">
        <f t="shared" si="56"/>
        <v>5.0000000000000001E-3</v>
      </c>
      <c r="BY40" s="54">
        <f t="shared" si="57"/>
        <v>5.0000000000000001E-3</v>
      </c>
      <c r="BZ40" s="54">
        <f t="shared" si="57"/>
        <v>5.0000000000000001E-3</v>
      </c>
      <c r="CA40" s="54">
        <f t="shared" si="57"/>
        <v>5.0000000000000001E-3</v>
      </c>
      <c r="CB40" s="54">
        <f t="shared" si="57"/>
        <v>5.0000000000000001E-3</v>
      </c>
      <c r="CC40" s="54">
        <f t="shared" si="58"/>
        <v>5.0000000000000001E-3</v>
      </c>
      <c r="CD40" s="54">
        <f t="shared" si="58"/>
        <v>5.0000000000000001E-3</v>
      </c>
      <c r="CE40" s="54">
        <f t="shared" si="59"/>
        <v>5.0000000000000001E-3</v>
      </c>
      <c r="CF40" s="54">
        <f t="shared" si="60"/>
        <v>5.0000000000000001E-3</v>
      </c>
      <c r="CG40" s="54">
        <f t="shared" si="61"/>
        <v>5.0000000000000001E-3</v>
      </c>
      <c r="CH40" s="54">
        <f t="shared" si="62"/>
        <v>5.0000000000000001E-3</v>
      </c>
      <c r="CI40" s="54">
        <f t="shared" si="62"/>
        <v>5.0000000000000001E-3</v>
      </c>
      <c r="CJ40" s="54">
        <f t="shared" si="62"/>
        <v>5.0000000000000001E-3</v>
      </c>
      <c r="CK40" s="54">
        <f t="shared" si="62"/>
        <v>5.0000000000000001E-3</v>
      </c>
      <c r="CL40" s="54">
        <f t="shared" si="62"/>
        <v>5.0000000000000001E-3</v>
      </c>
      <c r="CM40" s="54">
        <f t="shared" si="62"/>
        <v>5.0000000000000001E-3</v>
      </c>
      <c r="CN40" s="54">
        <f t="shared" si="62"/>
        <v>5.0000000000000001E-3</v>
      </c>
      <c r="CO40" s="54">
        <f t="shared" si="62"/>
        <v>5.0000000000000001E-3</v>
      </c>
      <c r="CP40" s="54">
        <f t="shared" si="62"/>
        <v>5.0000000000000001E-3</v>
      </c>
      <c r="CQ40" s="54">
        <f t="shared" si="62"/>
        <v>5.0000000000000001E-3</v>
      </c>
      <c r="CR40" s="54">
        <f t="shared" si="63"/>
        <v>5.0000000000000001E-3</v>
      </c>
      <c r="CS40" s="54">
        <f t="shared" si="63"/>
        <v>5.0000000000000001E-3</v>
      </c>
      <c r="CT40" s="54">
        <f t="shared" si="64"/>
        <v>5.0000000000000001E-3</v>
      </c>
      <c r="CU40" s="54">
        <f t="shared" si="64"/>
        <v>5.0000000000000001E-3</v>
      </c>
      <c r="CV40" s="54">
        <f t="shared" si="65"/>
        <v>5.0000000000000001E-3</v>
      </c>
      <c r="CW40" s="54">
        <f t="shared" si="65"/>
        <v>5.0000000000000001E-3</v>
      </c>
      <c r="CX40" s="54">
        <f t="shared" si="66"/>
        <v>5.0000000000000001E-3</v>
      </c>
      <c r="CY40" s="54">
        <f t="shared" si="66"/>
        <v>5.0000000000000001E-3</v>
      </c>
      <c r="CZ40" s="54">
        <f t="shared" si="66"/>
        <v>5.0000000000000001E-3</v>
      </c>
      <c r="DA40" s="54">
        <f t="shared" si="66"/>
        <v>5.0000000000000001E-3</v>
      </c>
      <c r="DB40" s="54">
        <f t="shared" si="66"/>
        <v>5.0000000000000001E-3</v>
      </c>
      <c r="DC40" s="54">
        <f t="shared" si="67"/>
        <v>5.0000000000000001E-3</v>
      </c>
      <c r="DD40" s="54">
        <f t="shared" si="67"/>
        <v>5.0000000000000001E-3</v>
      </c>
      <c r="DE40" s="54">
        <f t="shared" si="68"/>
        <v>5.0000000000000001E-3</v>
      </c>
      <c r="DF40" s="54">
        <f t="shared" si="73"/>
        <v>5.0000000000000001E-3</v>
      </c>
      <c r="DG40" s="54">
        <f t="shared" si="74"/>
        <v>5.0000000000000001E-3</v>
      </c>
      <c r="DH40" s="54">
        <f t="shared" si="74"/>
        <v>5.0000000000000001E-3</v>
      </c>
      <c r="DI40" s="54">
        <f t="shared" si="74"/>
        <v>5.0000000000000001E-3</v>
      </c>
      <c r="DJ40" s="54">
        <f t="shared" si="74"/>
        <v>5.0000000000000001E-3</v>
      </c>
      <c r="DK40" s="54">
        <f t="shared" si="74"/>
        <v>5.0000000000000001E-3</v>
      </c>
      <c r="DL40" s="54">
        <f t="shared" si="74"/>
        <v>5.0000000000000001E-3</v>
      </c>
      <c r="DM40" s="54">
        <f t="shared" si="74"/>
        <v>5.0000000000000001E-3</v>
      </c>
      <c r="DN40" s="54">
        <f t="shared" si="74"/>
        <v>5.0000000000000001E-3</v>
      </c>
      <c r="DO40" s="54">
        <f t="shared" si="75"/>
        <v>5.0000000000000001E-3</v>
      </c>
      <c r="DP40" s="54">
        <f t="shared" si="32"/>
        <v>5.0000000000000001E-3</v>
      </c>
      <c r="DQ40" s="54">
        <f t="shared" si="32"/>
        <v>5.0000000000000001E-3</v>
      </c>
      <c r="DR40" s="54">
        <f t="shared" si="32"/>
        <v>5.0000000000000001E-3</v>
      </c>
      <c r="DS40" s="54">
        <f t="shared" si="32"/>
        <v>5.0000000000000001E-3</v>
      </c>
      <c r="DT40" s="54">
        <f t="shared" si="32"/>
        <v>5.0000000000000001E-3</v>
      </c>
      <c r="DU40" s="54">
        <f t="shared" si="32"/>
        <v>5.0000000000000001E-3</v>
      </c>
      <c r="DV40" s="54">
        <f t="shared" si="32"/>
        <v>5.0000000000000001E-3</v>
      </c>
      <c r="DW40" s="54">
        <f t="shared" si="32"/>
        <v>5.0000000000000001E-3</v>
      </c>
    </row>
    <row r="41" spans="1:127" ht="18" x14ac:dyDescent="0.2">
      <c r="A41" s="16">
        <f>入力シート_ベンゼン!Q20</f>
        <v>0.3</v>
      </c>
      <c r="B41" s="23" t="s">
        <v>137</v>
      </c>
      <c r="C41" s="494" t="s">
        <v>84</v>
      </c>
      <c r="D41" s="495"/>
      <c r="E41" s="492"/>
      <c r="F41" s="1" t="s">
        <v>85</v>
      </c>
      <c r="G41" s="25">
        <f>IF(A41="",0.2,A41)</f>
        <v>0.3</v>
      </c>
      <c r="J41" s="51">
        <f>G41</f>
        <v>0.3</v>
      </c>
      <c r="K41" s="54">
        <f t="shared" si="69"/>
        <v>0.3</v>
      </c>
      <c r="L41" s="54">
        <f t="shared" si="40"/>
        <v>0.3</v>
      </c>
      <c r="M41" s="54">
        <f t="shared" si="40"/>
        <v>0.3</v>
      </c>
      <c r="N41" s="54">
        <f t="shared" si="40"/>
        <v>0.3</v>
      </c>
      <c r="O41" s="54">
        <f t="shared" si="41"/>
        <v>0.3</v>
      </c>
      <c r="P41" s="54">
        <f t="shared" si="41"/>
        <v>0.3</v>
      </c>
      <c r="Q41" s="54">
        <f t="shared" si="41"/>
        <v>0.3</v>
      </c>
      <c r="R41" s="54">
        <f t="shared" si="42"/>
        <v>0.3</v>
      </c>
      <c r="S41" s="54">
        <f t="shared" si="42"/>
        <v>0.3</v>
      </c>
      <c r="T41" s="54">
        <f t="shared" si="42"/>
        <v>0.3</v>
      </c>
      <c r="U41" s="51">
        <f t="shared" si="70"/>
        <v>0.3</v>
      </c>
      <c r="V41" s="54">
        <f t="shared" si="71"/>
        <v>0.3</v>
      </c>
      <c r="W41" s="54">
        <f t="shared" si="71"/>
        <v>0.3</v>
      </c>
      <c r="X41" s="54">
        <f t="shared" si="71"/>
        <v>0.3</v>
      </c>
      <c r="Y41" s="54">
        <f t="shared" si="71"/>
        <v>0.3</v>
      </c>
      <c r="Z41" s="54">
        <f t="shared" si="71"/>
        <v>0.3</v>
      </c>
      <c r="AA41" s="54">
        <f t="shared" si="71"/>
        <v>0.3</v>
      </c>
      <c r="AB41" s="54">
        <f t="shared" si="71"/>
        <v>0.3</v>
      </c>
      <c r="AC41" s="54">
        <f t="shared" si="71"/>
        <v>0.3</v>
      </c>
      <c r="AD41" s="54">
        <f t="shared" si="71"/>
        <v>0.3</v>
      </c>
      <c r="AE41" s="54">
        <f t="shared" si="71"/>
        <v>0.3</v>
      </c>
      <c r="AF41" s="54">
        <f t="shared" si="71"/>
        <v>0.3</v>
      </c>
      <c r="AG41" s="54">
        <f t="shared" si="71"/>
        <v>0.3</v>
      </c>
      <c r="AH41" s="54">
        <f t="shared" si="44"/>
        <v>0.3</v>
      </c>
      <c r="AI41" s="54">
        <f t="shared" si="44"/>
        <v>0.3</v>
      </c>
      <c r="AJ41" s="54">
        <f t="shared" si="44"/>
        <v>0.3</v>
      </c>
      <c r="AK41" s="54">
        <f t="shared" si="45"/>
        <v>0.3</v>
      </c>
      <c r="AL41" s="54">
        <f t="shared" si="45"/>
        <v>0.3</v>
      </c>
      <c r="AM41" s="54">
        <f t="shared" si="45"/>
        <v>0.3</v>
      </c>
      <c r="AN41" s="54">
        <f t="shared" si="46"/>
        <v>0.3</v>
      </c>
      <c r="AO41" s="54">
        <f t="shared" si="46"/>
        <v>0.3</v>
      </c>
      <c r="AP41" s="54">
        <f t="shared" si="46"/>
        <v>0.3</v>
      </c>
      <c r="AQ41" s="54">
        <f t="shared" si="46"/>
        <v>0.3</v>
      </c>
      <c r="AR41" s="54">
        <f t="shared" si="46"/>
        <v>0.3</v>
      </c>
      <c r="AS41" s="54">
        <f t="shared" si="46"/>
        <v>0.3</v>
      </c>
      <c r="AT41" s="54">
        <f t="shared" si="46"/>
        <v>0.3</v>
      </c>
      <c r="AU41" s="54">
        <f t="shared" si="46"/>
        <v>0.3</v>
      </c>
      <c r="AV41" s="54">
        <f t="shared" si="46"/>
        <v>0.3</v>
      </c>
      <c r="AW41" s="54">
        <f t="shared" si="46"/>
        <v>0.3</v>
      </c>
      <c r="AX41" s="54">
        <f t="shared" si="46"/>
        <v>0.3</v>
      </c>
      <c r="AY41" s="54">
        <f t="shared" si="46"/>
        <v>0.3</v>
      </c>
      <c r="AZ41" s="54">
        <f t="shared" si="46"/>
        <v>0.3</v>
      </c>
      <c r="BA41" s="54">
        <f t="shared" si="46"/>
        <v>0.3</v>
      </c>
      <c r="BB41" s="54">
        <f t="shared" si="46"/>
        <v>0.3</v>
      </c>
      <c r="BC41" s="54">
        <f t="shared" si="46"/>
        <v>0.3</v>
      </c>
      <c r="BD41" s="54">
        <f t="shared" si="47"/>
        <v>0.3</v>
      </c>
      <c r="BE41" s="54">
        <f t="shared" si="47"/>
        <v>0.3</v>
      </c>
      <c r="BF41" s="54">
        <f t="shared" si="47"/>
        <v>0.3</v>
      </c>
      <c r="BG41" s="54">
        <f t="shared" si="48"/>
        <v>0.3</v>
      </c>
      <c r="BH41" s="54">
        <f t="shared" si="48"/>
        <v>0.3</v>
      </c>
      <c r="BI41" s="54">
        <f t="shared" si="49"/>
        <v>0.3</v>
      </c>
      <c r="BJ41" s="54">
        <f t="shared" si="49"/>
        <v>0.3</v>
      </c>
      <c r="BK41" s="54">
        <f t="shared" si="50"/>
        <v>0.3</v>
      </c>
      <c r="BL41" s="54">
        <f t="shared" si="51"/>
        <v>0.3</v>
      </c>
      <c r="BM41" s="54">
        <f t="shared" si="51"/>
        <v>0.3</v>
      </c>
      <c r="BN41" s="54">
        <f t="shared" si="51"/>
        <v>0.3</v>
      </c>
      <c r="BO41" s="54">
        <f t="shared" si="51"/>
        <v>0.3</v>
      </c>
      <c r="BP41" s="54">
        <f t="shared" si="52"/>
        <v>0.3</v>
      </c>
      <c r="BQ41" s="54">
        <f t="shared" si="53"/>
        <v>0.3</v>
      </c>
      <c r="BR41" s="54">
        <f t="shared" si="53"/>
        <v>0.3</v>
      </c>
      <c r="BS41" s="54">
        <f t="shared" si="53"/>
        <v>0.3</v>
      </c>
      <c r="BT41" s="54">
        <f t="shared" si="53"/>
        <v>0.3</v>
      </c>
      <c r="BU41" s="54">
        <f t="shared" si="54"/>
        <v>0.3</v>
      </c>
      <c r="BV41" s="54">
        <f t="shared" si="55"/>
        <v>0.3</v>
      </c>
      <c r="BW41" s="54">
        <f t="shared" si="56"/>
        <v>0.3</v>
      </c>
      <c r="BX41" s="54">
        <f t="shared" si="56"/>
        <v>0.3</v>
      </c>
      <c r="BY41" s="54">
        <f t="shared" si="57"/>
        <v>0.3</v>
      </c>
      <c r="BZ41" s="54">
        <f t="shared" si="57"/>
        <v>0.3</v>
      </c>
      <c r="CA41" s="54">
        <f t="shared" si="57"/>
        <v>0.3</v>
      </c>
      <c r="CB41" s="54">
        <f t="shared" si="57"/>
        <v>0.3</v>
      </c>
      <c r="CC41" s="54">
        <f t="shared" si="58"/>
        <v>0.3</v>
      </c>
      <c r="CD41" s="54">
        <f t="shared" si="58"/>
        <v>0.3</v>
      </c>
      <c r="CE41" s="54">
        <f t="shared" si="59"/>
        <v>0.3</v>
      </c>
      <c r="CF41" s="54">
        <f t="shared" si="60"/>
        <v>0.3</v>
      </c>
      <c r="CG41" s="54">
        <f t="shared" si="61"/>
        <v>0.3</v>
      </c>
      <c r="CH41" s="54">
        <f t="shared" si="62"/>
        <v>0.3</v>
      </c>
      <c r="CI41" s="54">
        <f t="shared" si="62"/>
        <v>0.3</v>
      </c>
      <c r="CJ41" s="54">
        <f t="shared" si="62"/>
        <v>0.3</v>
      </c>
      <c r="CK41" s="54">
        <f t="shared" si="62"/>
        <v>0.3</v>
      </c>
      <c r="CL41" s="54">
        <f t="shared" si="62"/>
        <v>0.3</v>
      </c>
      <c r="CM41" s="54">
        <f t="shared" si="62"/>
        <v>0.3</v>
      </c>
      <c r="CN41" s="54">
        <f t="shared" si="62"/>
        <v>0.3</v>
      </c>
      <c r="CO41" s="54">
        <f t="shared" si="62"/>
        <v>0.3</v>
      </c>
      <c r="CP41" s="54">
        <f t="shared" si="62"/>
        <v>0.3</v>
      </c>
      <c r="CQ41" s="54">
        <f t="shared" si="62"/>
        <v>0.3</v>
      </c>
      <c r="CR41" s="54">
        <f t="shared" si="63"/>
        <v>0.3</v>
      </c>
      <c r="CS41" s="54">
        <f t="shared" si="63"/>
        <v>0.3</v>
      </c>
      <c r="CT41" s="54">
        <f t="shared" si="64"/>
        <v>0.3</v>
      </c>
      <c r="CU41" s="54">
        <f t="shared" si="64"/>
        <v>0.3</v>
      </c>
      <c r="CV41" s="54">
        <f t="shared" si="65"/>
        <v>0.3</v>
      </c>
      <c r="CW41" s="54">
        <f t="shared" si="65"/>
        <v>0.3</v>
      </c>
      <c r="CX41" s="54">
        <f t="shared" si="66"/>
        <v>0.3</v>
      </c>
      <c r="CY41" s="54">
        <f t="shared" si="66"/>
        <v>0.3</v>
      </c>
      <c r="CZ41" s="54">
        <f t="shared" si="66"/>
        <v>0.3</v>
      </c>
      <c r="DA41" s="54">
        <f t="shared" si="66"/>
        <v>0.3</v>
      </c>
      <c r="DB41" s="54">
        <f t="shared" si="66"/>
        <v>0.3</v>
      </c>
      <c r="DC41" s="54">
        <f t="shared" si="67"/>
        <v>0.3</v>
      </c>
      <c r="DD41" s="54">
        <f t="shared" si="67"/>
        <v>0.3</v>
      </c>
      <c r="DE41" s="54">
        <f t="shared" si="68"/>
        <v>0.3</v>
      </c>
      <c r="DF41" s="54">
        <f t="shared" si="73"/>
        <v>0.3</v>
      </c>
      <c r="DG41" s="54">
        <f t="shared" si="74"/>
        <v>0.3</v>
      </c>
      <c r="DH41" s="54">
        <f t="shared" si="74"/>
        <v>0.3</v>
      </c>
      <c r="DI41" s="54">
        <f t="shared" si="74"/>
        <v>0.3</v>
      </c>
      <c r="DJ41" s="54">
        <f t="shared" si="74"/>
        <v>0.3</v>
      </c>
      <c r="DK41" s="54">
        <f t="shared" si="74"/>
        <v>0.3</v>
      </c>
      <c r="DL41" s="54">
        <f t="shared" si="74"/>
        <v>0.3</v>
      </c>
      <c r="DM41" s="54">
        <f t="shared" si="74"/>
        <v>0.3</v>
      </c>
      <c r="DN41" s="54">
        <f t="shared" si="74"/>
        <v>0.3</v>
      </c>
      <c r="DO41" s="54">
        <f t="shared" si="75"/>
        <v>0.3</v>
      </c>
      <c r="DP41" s="54">
        <f t="shared" si="32"/>
        <v>0.3</v>
      </c>
      <c r="DQ41" s="54">
        <f t="shared" si="32"/>
        <v>0.3</v>
      </c>
      <c r="DR41" s="54">
        <f t="shared" si="32"/>
        <v>0.3</v>
      </c>
      <c r="DS41" s="54">
        <f t="shared" si="32"/>
        <v>0.3</v>
      </c>
      <c r="DT41" s="54">
        <f t="shared" si="32"/>
        <v>0.3</v>
      </c>
      <c r="DU41" s="54">
        <f t="shared" si="32"/>
        <v>0.3</v>
      </c>
      <c r="DV41" s="54">
        <f t="shared" si="32"/>
        <v>0.3</v>
      </c>
      <c r="DW41" s="54">
        <f t="shared" si="32"/>
        <v>0.3</v>
      </c>
    </row>
    <row r="42" spans="1:127" ht="21" x14ac:dyDescent="0.2">
      <c r="A42" s="16">
        <f>IF(+入力シート_ベンゼン!Q12="-",0,+入力シート_ベンゼン!Q12)</f>
        <v>2</v>
      </c>
      <c r="B42" s="23" t="s">
        <v>86</v>
      </c>
      <c r="C42" s="494" t="s">
        <v>87</v>
      </c>
      <c r="D42" s="495"/>
      <c r="E42" s="492"/>
      <c r="F42" s="1" t="s">
        <v>67</v>
      </c>
      <c r="G42" s="29">
        <f>IF(A42="",7,A42)</f>
        <v>2</v>
      </c>
      <c r="J42" s="51">
        <f>G42</f>
        <v>2</v>
      </c>
      <c r="K42" s="54">
        <f t="shared" si="69"/>
        <v>2</v>
      </c>
      <c r="L42" s="54">
        <f t="shared" si="40"/>
        <v>2</v>
      </c>
      <c r="M42" s="54">
        <f t="shared" si="40"/>
        <v>2</v>
      </c>
      <c r="N42" s="54">
        <f t="shared" si="40"/>
        <v>2</v>
      </c>
      <c r="O42" s="54">
        <f t="shared" si="41"/>
        <v>2</v>
      </c>
      <c r="P42" s="54">
        <f t="shared" si="41"/>
        <v>2</v>
      </c>
      <c r="Q42" s="54">
        <f t="shared" si="41"/>
        <v>2</v>
      </c>
      <c r="R42" s="54">
        <f t="shared" si="42"/>
        <v>2</v>
      </c>
      <c r="S42" s="54">
        <f t="shared" si="42"/>
        <v>2</v>
      </c>
      <c r="T42" s="54">
        <f t="shared" si="42"/>
        <v>2</v>
      </c>
      <c r="U42" s="51">
        <f t="shared" si="70"/>
        <v>2</v>
      </c>
      <c r="V42" s="54">
        <f t="shared" si="71"/>
        <v>2</v>
      </c>
      <c r="W42" s="54">
        <f t="shared" si="71"/>
        <v>2</v>
      </c>
      <c r="X42" s="54">
        <f t="shared" si="71"/>
        <v>2</v>
      </c>
      <c r="Y42" s="54">
        <f t="shared" si="71"/>
        <v>2</v>
      </c>
      <c r="Z42" s="54">
        <f t="shared" si="71"/>
        <v>2</v>
      </c>
      <c r="AA42" s="54">
        <f t="shared" si="71"/>
        <v>2</v>
      </c>
      <c r="AB42" s="54">
        <f t="shared" si="71"/>
        <v>2</v>
      </c>
      <c r="AC42" s="54">
        <f t="shared" si="71"/>
        <v>2</v>
      </c>
      <c r="AD42" s="54">
        <f t="shared" si="71"/>
        <v>2</v>
      </c>
      <c r="AE42" s="54">
        <f t="shared" si="71"/>
        <v>2</v>
      </c>
      <c r="AF42" s="54">
        <f t="shared" si="71"/>
        <v>2</v>
      </c>
      <c r="AG42" s="54">
        <f t="shared" si="71"/>
        <v>2</v>
      </c>
      <c r="AH42" s="54">
        <f t="shared" si="44"/>
        <v>2</v>
      </c>
      <c r="AI42" s="54">
        <f t="shared" si="44"/>
        <v>2</v>
      </c>
      <c r="AJ42" s="54">
        <f t="shared" si="44"/>
        <v>2</v>
      </c>
      <c r="AK42" s="54">
        <f t="shared" si="45"/>
        <v>2</v>
      </c>
      <c r="AL42" s="54">
        <f t="shared" si="45"/>
        <v>2</v>
      </c>
      <c r="AM42" s="54">
        <f t="shared" si="45"/>
        <v>2</v>
      </c>
      <c r="AN42" s="54">
        <f t="shared" si="46"/>
        <v>2</v>
      </c>
      <c r="AO42" s="54">
        <f t="shared" si="46"/>
        <v>2</v>
      </c>
      <c r="AP42" s="54">
        <f t="shared" si="46"/>
        <v>2</v>
      </c>
      <c r="AQ42" s="54">
        <f t="shared" si="46"/>
        <v>2</v>
      </c>
      <c r="AR42" s="54">
        <f t="shared" si="46"/>
        <v>2</v>
      </c>
      <c r="AS42" s="54">
        <f t="shared" si="46"/>
        <v>2</v>
      </c>
      <c r="AT42" s="54">
        <f t="shared" si="46"/>
        <v>2</v>
      </c>
      <c r="AU42" s="54">
        <f t="shared" si="46"/>
        <v>2</v>
      </c>
      <c r="AV42" s="54">
        <f t="shared" si="46"/>
        <v>2</v>
      </c>
      <c r="AW42" s="54">
        <f t="shared" si="46"/>
        <v>2</v>
      </c>
      <c r="AX42" s="54">
        <f t="shared" si="46"/>
        <v>2</v>
      </c>
      <c r="AY42" s="54">
        <f t="shared" si="46"/>
        <v>2</v>
      </c>
      <c r="AZ42" s="54">
        <f t="shared" si="46"/>
        <v>2</v>
      </c>
      <c r="BA42" s="54">
        <f t="shared" si="46"/>
        <v>2</v>
      </c>
      <c r="BB42" s="54">
        <f t="shared" si="46"/>
        <v>2</v>
      </c>
      <c r="BC42" s="54">
        <f t="shared" si="46"/>
        <v>2</v>
      </c>
      <c r="BD42" s="54">
        <f t="shared" si="47"/>
        <v>2</v>
      </c>
      <c r="BE42" s="54">
        <f t="shared" si="47"/>
        <v>2</v>
      </c>
      <c r="BF42" s="54">
        <f t="shared" si="47"/>
        <v>2</v>
      </c>
      <c r="BG42" s="54">
        <f t="shared" si="48"/>
        <v>2</v>
      </c>
      <c r="BH42" s="54">
        <f t="shared" si="48"/>
        <v>2</v>
      </c>
      <c r="BI42" s="54">
        <f t="shared" si="49"/>
        <v>2</v>
      </c>
      <c r="BJ42" s="54">
        <f t="shared" si="49"/>
        <v>2</v>
      </c>
      <c r="BK42" s="54">
        <f t="shared" si="50"/>
        <v>2</v>
      </c>
      <c r="BL42" s="54">
        <f t="shared" si="51"/>
        <v>2</v>
      </c>
      <c r="BM42" s="54">
        <f t="shared" si="51"/>
        <v>2</v>
      </c>
      <c r="BN42" s="54">
        <f t="shared" si="51"/>
        <v>2</v>
      </c>
      <c r="BO42" s="54">
        <f t="shared" si="51"/>
        <v>2</v>
      </c>
      <c r="BP42" s="54">
        <f t="shared" si="52"/>
        <v>2</v>
      </c>
      <c r="BQ42" s="54">
        <f t="shared" si="53"/>
        <v>2</v>
      </c>
      <c r="BR42" s="54">
        <f t="shared" si="53"/>
        <v>2</v>
      </c>
      <c r="BS42" s="54">
        <f t="shared" si="53"/>
        <v>2</v>
      </c>
      <c r="BT42" s="54">
        <f t="shared" si="53"/>
        <v>2</v>
      </c>
      <c r="BU42" s="54">
        <f t="shared" si="54"/>
        <v>2</v>
      </c>
      <c r="BV42" s="54">
        <f t="shared" si="55"/>
        <v>2</v>
      </c>
      <c r="BW42" s="54">
        <f t="shared" si="56"/>
        <v>2</v>
      </c>
      <c r="BX42" s="54">
        <f t="shared" si="56"/>
        <v>2</v>
      </c>
      <c r="BY42" s="54">
        <f t="shared" si="57"/>
        <v>2</v>
      </c>
      <c r="BZ42" s="54">
        <f t="shared" si="57"/>
        <v>2</v>
      </c>
      <c r="CA42" s="54">
        <f t="shared" si="57"/>
        <v>2</v>
      </c>
      <c r="CB42" s="54">
        <f t="shared" si="57"/>
        <v>2</v>
      </c>
      <c r="CC42" s="54">
        <f t="shared" si="58"/>
        <v>2</v>
      </c>
      <c r="CD42" s="54">
        <f t="shared" si="58"/>
        <v>2</v>
      </c>
      <c r="CE42" s="54">
        <f t="shared" si="59"/>
        <v>2</v>
      </c>
      <c r="CF42" s="54">
        <f t="shared" si="60"/>
        <v>2</v>
      </c>
      <c r="CG42" s="54">
        <f t="shared" si="61"/>
        <v>2</v>
      </c>
      <c r="CH42" s="54">
        <f t="shared" si="62"/>
        <v>2</v>
      </c>
      <c r="CI42" s="54">
        <f t="shared" si="62"/>
        <v>2</v>
      </c>
      <c r="CJ42" s="54">
        <f t="shared" si="62"/>
        <v>2</v>
      </c>
      <c r="CK42" s="54">
        <f t="shared" si="62"/>
        <v>2</v>
      </c>
      <c r="CL42" s="54">
        <f t="shared" si="62"/>
        <v>2</v>
      </c>
      <c r="CM42" s="54">
        <f t="shared" si="62"/>
        <v>2</v>
      </c>
      <c r="CN42" s="54">
        <f t="shared" si="62"/>
        <v>2</v>
      </c>
      <c r="CO42" s="54">
        <f t="shared" si="62"/>
        <v>2</v>
      </c>
      <c r="CP42" s="54">
        <f t="shared" si="62"/>
        <v>2</v>
      </c>
      <c r="CQ42" s="54">
        <f t="shared" si="62"/>
        <v>2</v>
      </c>
      <c r="CR42" s="54">
        <f t="shared" si="63"/>
        <v>2</v>
      </c>
      <c r="CS42" s="54">
        <f t="shared" si="63"/>
        <v>2</v>
      </c>
      <c r="CT42" s="54">
        <f t="shared" si="64"/>
        <v>2</v>
      </c>
      <c r="CU42" s="54">
        <f t="shared" si="64"/>
        <v>2</v>
      </c>
      <c r="CV42" s="54">
        <f t="shared" si="65"/>
        <v>2</v>
      </c>
      <c r="CW42" s="54">
        <f t="shared" si="65"/>
        <v>2</v>
      </c>
      <c r="CX42" s="54">
        <f t="shared" si="66"/>
        <v>2</v>
      </c>
      <c r="CY42" s="54">
        <f t="shared" si="66"/>
        <v>2</v>
      </c>
      <c r="CZ42" s="54">
        <f t="shared" si="66"/>
        <v>2</v>
      </c>
      <c r="DA42" s="54">
        <f t="shared" si="66"/>
        <v>2</v>
      </c>
      <c r="DB42" s="54">
        <f t="shared" si="66"/>
        <v>2</v>
      </c>
      <c r="DC42" s="54">
        <f t="shared" si="67"/>
        <v>2</v>
      </c>
      <c r="DD42" s="54">
        <f t="shared" si="67"/>
        <v>2</v>
      </c>
      <c r="DE42" s="54">
        <f t="shared" si="68"/>
        <v>2</v>
      </c>
      <c r="DF42" s="54">
        <f t="shared" si="73"/>
        <v>2</v>
      </c>
      <c r="DG42" s="54">
        <f t="shared" si="74"/>
        <v>2</v>
      </c>
      <c r="DH42" s="54">
        <f t="shared" si="74"/>
        <v>2</v>
      </c>
      <c r="DI42" s="54">
        <f t="shared" si="74"/>
        <v>2</v>
      </c>
      <c r="DJ42" s="54">
        <f t="shared" si="74"/>
        <v>2</v>
      </c>
      <c r="DK42" s="54">
        <f t="shared" si="74"/>
        <v>2</v>
      </c>
      <c r="DL42" s="54">
        <f t="shared" si="74"/>
        <v>2</v>
      </c>
      <c r="DM42" s="54">
        <f t="shared" si="74"/>
        <v>2</v>
      </c>
      <c r="DN42" s="54">
        <f t="shared" si="74"/>
        <v>2</v>
      </c>
      <c r="DO42" s="54">
        <f t="shared" si="75"/>
        <v>2</v>
      </c>
      <c r="DP42" s="54">
        <f t="shared" si="32"/>
        <v>2</v>
      </c>
      <c r="DQ42" s="54">
        <f t="shared" si="32"/>
        <v>2</v>
      </c>
      <c r="DR42" s="54">
        <f t="shared" si="32"/>
        <v>2</v>
      </c>
      <c r="DS42" s="54">
        <f t="shared" si="32"/>
        <v>2</v>
      </c>
      <c r="DT42" s="54">
        <f t="shared" si="32"/>
        <v>2</v>
      </c>
      <c r="DU42" s="54">
        <f t="shared" si="32"/>
        <v>2</v>
      </c>
      <c r="DV42" s="54">
        <f t="shared" si="32"/>
        <v>2</v>
      </c>
      <c r="DW42" s="54">
        <f t="shared" si="32"/>
        <v>2</v>
      </c>
    </row>
    <row r="43" spans="1:127" ht="14" x14ac:dyDescent="0.3">
      <c r="A43" s="30">
        <f>入力シート_ベンゼン!Q21</f>
        <v>0.4</v>
      </c>
      <c r="B43" s="31" t="s">
        <v>138</v>
      </c>
      <c r="C43" s="496" t="s">
        <v>126</v>
      </c>
      <c r="D43" s="496"/>
      <c r="E43" s="496"/>
      <c r="F43" s="292" t="s">
        <v>140</v>
      </c>
      <c r="G43" s="25">
        <f>IF(A43="",0.2,A43)</f>
        <v>0.4</v>
      </c>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36"/>
      <c r="BR43" s="36"/>
      <c r="BS43" s="36"/>
      <c r="BT43" s="36"/>
      <c r="BU43" s="36"/>
      <c r="BV43" s="36"/>
      <c r="BW43" s="36"/>
      <c r="BX43" s="36"/>
      <c r="BY43" s="36"/>
      <c r="BZ43" s="36"/>
      <c r="CA43" s="36"/>
      <c r="CB43" s="36"/>
      <c r="CC43" s="36"/>
      <c r="CD43" s="36"/>
      <c r="CE43" s="36"/>
      <c r="CF43" s="36"/>
      <c r="CG43" s="36"/>
      <c r="CH43" s="36"/>
      <c r="CI43" s="36"/>
      <c r="CJ43" s="36"/>
      <c r="CK43" s="36"/>
      <c r="CL43" s="36"/>
      <c r="CM43" s="36"/>
      <c r="CN43" s="36"/>
      <c r="CO43" s="36"/>
      <c r="CP43" s="36"/>
      <c r="CQ43" s="36"/>
      <c r="CR43" s="36"/>
      <c r="CS43" s="36"/>
      <c r="CT43" s="36"/>
      <c r="CU43" s="36"/>
      <c r="CV43" s="36"/>
      <c r="CW43" s="36"/>
      <c r="CX43" s="36"/>
      <c r="CY43" s="36"/>
      <c r="CZ43" s="36"/>
      <c r="DA43" s="36"/>
      <c r="DB43" s="36"/>
      <c r="DC43" s="36"/>
      <c r="DD43" s="36"/>
      <c r="DE43" s="36"/>
      <c r="DF43" s="36"/>
      <c r="DG43" s="36"/>
      <c r="DH43" s="36"/>
      <c r="DI43" s="36"/>
      <c r="DJ43" s="36"/>
      <c r="DK43" s="36"/>
      <c r="DL43" s="36"/>
      <c r="DM43" s="36"/>
      <c r="DN43" s="36"/>
      <c r="DO43" s="36"/>
      <c r="DP43" s="36"/>
      <c r="DQ43" s="36"/>
      <c r="DR43" s="36"/>
      <c r="DS43" s="36"/>
      <c r="DT43" s="36"/>
      <c r="DU43" s="36"/>
      <c r="DV43" s="36"/>
      <c r="DW43" s="36"/>
    </row>
    <row r="44" spans="1:127" ht="14" x14ac:dyDescent="0.3">
      <c r="A44" s="16">
        <f>入力シート_ベンゼン!Q10</f>
        <v>5.9000000000000004E-2</v>
      </c>
      <c r="B44" s="32" t="s">
        <v>88</v>
      </c>
      <c r="C44" s="493" t="s">
        <v>89</v>
      </c>
      <c r="D44" s="493"/>
      <c r="E44" s="493"/>
      <c r="F44" s="291" t="s">
        <v>90</v>
      </c>
      <c r="G44" s="33">
        <f>IF(A44="",IF(G45*G46&gt;0,G45*G46,G43),A44)</f>
        <v>5.9000000000000004E-2</v>
      </c>
      <c r="J44" s="51">
        <f t="shared" ref="J44:J51" si="76">G44</f>
        <v>5.9000000000000004E-2</v>
      </c>
      <c r="K44" s="51">
        <f t="shared" ref="K44:N52" si="77">+J44</f>
        <v>5.9000000000000004E-2</v>
      </c>
      <c r="L44" s="51">
        <f t="shared" si="77"/>
        <v>5.9000000000000004E-2</v>
      </c>
      <c r="M44" s="51">
        <f t="shared" si="77"/>
        <v>5.9000000000000004E-2</v>
      </c>
      <c r="N44" s="51">
        <f t="shared" si="77"/>
        <v>5.9000000000000004E-2</v>
      </c>
      <c r="O44" s="51">
        <f t="shared" ref="O44:Q52" si="78">+J44</f>
        <v>5.9000000000000004E-2</v>
      </c>
      <c r="P44" s="51">
        <f t="shared" si="78"/>
        <v>5.9000000000000004E-2</v>
      </c>
      <c r="Q44" s="51">
        <f t="shared" si="78"/>
        <v>5.9000000000000004E-2</v>
      </c>
      <c r="R44" s="51">
        <f t="shared" ref="R44:T52" si="79">+L44</f>
        <v>5.9000000000000004E-2</v>
      </c>
      <c r="S44" s="51">
        <f t="shared" si="79"/>
        <v>5.9000000000000004E-2</v>
      </c>
      <c r="T44" s="51">
        <f t="shared" si="79"/>
        <v>5.9000000000000004E-2</v>
      </c>
      <c r="U44" s="51">
        <f t="shared" si="70"/>
        <v>5.9000000000000004E-2</v>
      </c>
      <c r="V44" s="51">
        <f>+U44</f>
        <v>5.9000000000000004E-2</v>
      </c>
      <c r="W44" s="51">
        <f t="shared" ref="W44:AG44" si="80">+V44</f>
        <v>5.9000000000000004E-2</v>
      </c>
      <c r="X44" s="51">
        <f t="shared" si="80"/>
        <v>5.9000000000000004E-2</v>
      </c>
      <c r="Y44" s="51">
        <f t="shared" si="80"/>
        <v>5.9000000000000004E-2</v>
      </c>
      <c r="Z44" s="51">
        <f t="shared" si="80"/>
        <v>5.9000000000000004E-2</v>
      </c>
      <c r="AA44" s="51">
        <f t="shared" si="80"/>
        <v>5.9000000000000004E-2</v>
      </c>
      <c r="AB44" s="51">
        <f t="shared" si="80"/>
        <v>5.9000000000000004E-2</v>
      </c>
      <c r="AC44" s="51">
        <f t="shared" si="80"/>
        <v>5.9000000000000004E-2</v>
      </c>
      <c r="AD44" s="51">
        <f t="shared" si="80"/>
        <v>5.9000000000000004E-2</v>
      </c>
      <c r="AE44" s="51">
        <f t="shared" si="80"/>
        <v>5.9000000000000004E-2</v>
      </c>
      <c r="AF44" s="51">
        <f t="shared" si="80"/>
        <v>5.9000000000000004E-2</v>
      </c>
      <c r="AG44" s="51">
        <f t="shared" si="80"/>
        <v>5.9000000000000004E-2</v>
      </c>
      <c r="AH44" s="51">
        <f t="shared" ref="AH44:AJ52" si="81">+AC44</f>
        <v>5.9000000000000004E-2</v>
      </c>
      <c r="AI44" s="51">
        <f t="shared" si="81"/>
        <v>5.9000000000000004E-2</v>
      </c>
      <c r="AJ44" s="51">
        <f t="shared" si="81"/>
        <v>5.9000000000000004E-2</v>
      </c>
      <c r="AK44" s="51">
        <f t="shared" ref="AK44:AM52" si="82">+AE44</f>
        <v>5.9000000000000004E-2</v>
      </c>
      <c r="AL44" s="51">
        <f t="shared" si="82"/>
        <v>5.9000000000000004E-2</v>
      </c>
      <c r="AM44" s="51">
        <f t="shared" si="82"/>
        <v>5.9000000000000004E-2</v>
      </c>
      <c r="AN44" s="51">
        <f t="shared" ref="AN44:BA52" si="83">+AM44</f>
        <v>5.9000000000000004E-2</v>
      </c>
      <c r="AO44" s="51">
        <f t="shared" si="83"/>
        <v>5.9000000000000004E-2</v>
      </c>
      <c r="AP44" s="51">
        <f t="shared" si="83"/>
        <v>5.9000000000000004E-2</v>
      </c>
      <c r="AQ44" s="51">
        <f t="shared" si="83"/>
        <v>5.9000000000000004E-2</v>
      </c>
      <c r="AR44" s="51">
        <f t="shared" si="83"/>
        <v>5.9000000000000004E-2</v>
      </c>
      <c r="AS44" s="51">
        <f t="shared" si="83"/>
        <v>5.9000000000000004E-2</v>
      </c>
      <c r="AT44" s="51">
        <f t="shared" si="83"/>
        <v>5.9000000000000004E-2</v>
      </c>
      <c r="AU44" s="51">
        <f t="shared" si="83"/>
        <v>5.9000000000000004E-2</v>
      </c>
      <c r="AV44" s="51">
        <f t="shared" si="83"/>
        <v>5.9000000000000004E-2</v>
      </c>
      <c r="AW44" s="51">
        <f t="shared" si="83"/>
        <v>5.9000000000000004E-2</v>
      </c>
      <c r="AX44" s="51">
        <f t="shared" si="83"/>
        <v>5.9000000000000004E-2</v>
      </c>
      <c r="AY44" s="51">
        <f t="shared" si="83"/>
        <v>5.9000000000000004E-2</v>
      </c>
      <c r="AZ44" s="51">
        <f t="shared" si="83"/>
        <v>5.9000000000000004E-2</v>
      </c>
      <c r="BA44" s="51">
        <f>+AZ44</f>
        <v>5.9000000000000004E-2</v>
      </c>
      <c r="BB44" s="51">
        <f t="shared" ref="BB44:BF52" si="84">+BA44</f>
        <v>5.9000000000000004E-2</v>
      </c>
      <c r="BC44" s="51">
        <f t="shared" si="84"/>
        <v>5.9000000000000004E-2</v>
      </c>
      <c r="BD44" s="51">
        <f t="shared" si="84"/>
        <v>5.9000000000000004E-2</v>
      </c>
      <c r="BE44" s="51">
        <f t="shared" si="84"/>
        <v>5.9000000000000004E-2</v>
      </c>
      <c r="BF44" s="51">
        <f t="shared" si="84"/>
        <v>5.9000000000000004E-2</v>
      </c>
      <c r="BG44" s="51">
        <f t="shared" ref="BG44:BH52" si="85">+BE44</f>
        <v>5.9000000000000004E-2</v>
      </c>
      <c r="BH44" s="51">
        <f t="shared" si="85"/>
        <v>5.9000000000000004E-2</v>
      </c>
      <c r="BI44" s="51">
        <f t="shared" ref="BI44:BJ52" si="86">+BH44</f>
        <v>5.9000000000000004E-2</v>
      </c>
      <c r="BJ44" s="51">
        <f t="shared" si="86"/>
        <v>5.9000000000000004E-2</v>
      </c>
      <c r="BK44" s="51">
        <f t="shared" ref="BK44:BK52" si="87">+AZ44</f>
        <v>5.9000000000000004E-2</v>
      </c>
      <c r="BL44" s="51">
        <f t="shared" ref="BL44:BO52" si="88">+BK44</f>
        <v>5.9000000000000004E-2</v>
      </c>
      <c r="BM44" s="51">
        <f t="shared" si="88"/>
        <v>5.9000000000000004E-2</v>
      </c>
      <c r="BN44" s="51">
        <f t="shared" si="88"/>
        <v>5.9000000000000004E-2</v>
      </c>
      <c r="BO44" s="51">
        <f t="shared" si="88"/>
        <v>5.9000000000000004E-2</v>
      </c>
      <c r="BP44" s="51">
        <f t="shared" ref="BP44:BP52" si="89">+BE44</f>
        <v>5.9000000000000004E-2</v>
      </c>
      <c r="BQ44" s="51">
        <f t="shared" ref="BQ44:BT52" si="90">+BP44</f>
        <v>5.9000000000000004E-2</v>
      </c>
      <c r="BR44" s="51">
        <f t="shared" si="90"/>
        <v>5.9000000000000004E-2</v>
      </c>
      <c r="BS44" s="51">
        <f t="shared" si="90"/>
        <v>5.9000000000000004E-2</v>
      </c>
      <c r="BT44" s="51">
        <f t="shared" si="90"/>
        <v>5.9000000000000004E-2</v>
      </c>
      <c r="BU44" s="51">
        <f t="shared" ref="BU44:BU52" si="91">+BJ44</f>
        <v>5.9000000000000004E-2</v>
      </c>
      <c r="BV44" s="51">
        <f t="shared" ref="BV44:BV52" si="92">+BU44</f>
        <v>5.9000000000000004E-2</v>
      </c>
      <c r="BW44" s="51">
        <f t="shared" ref="BW44:BX52" si="93">+BU44</f>
        <v>5.9000000000000004E-2</v>
      </c>
      <c r="BX44" s="51">
        <f t="shared" si="93"/>
        <v>5.9000000000000004E-2</v>
      </c>
      <c r="BY44" s="51">
        <f t="shared" ref="BY44:CB52" si="94">+BX44</f>
        <v>5.9000000000000004E-2</v>
      </c>
      <c r="BZ44" s="51">
        <f t="shared" si="94"/>
        <v>5.9000000000000004E-2</v>
      </c>
      <c r="CA44" s="51">
        <f t="shared" si="94"/>
        <v>5.9000000000000004E-2</v>
      </c>
      <c r="CB44" s="51">
        <f t="shared" si="94"/>
        <v>5.9000000000000004E-2</v>
      </c>
      <c r="CC44" s="51">
        <f t="shared" ref="CC44:CD52" si="95">+CA44</f>
        <v>5.9000000000000004E-2</v>
      </c>
      <c r="CD44" s="51">
        <f t="shared" si="95"/>
        <v>5.9000000000000004E-2</v>
      </c>
      <c r="CE44" s="51">
        <f t="shared" ref="CE44:CE52" si="96">+CD44</f>
        <v>5.9000000000000004E-2</v>
      </c>
      <c r="CF44" s="51">
        <f t="shared" ref="CF44:CF52" si="97">+BA44</f>
        <v>5.9000000000000004E-2</v>
      </c>
      <c r="CG44" s="51">
        <f t="shared" ref="CG44:CG52" si="98">+BA44</f>
        <v>5.9000000000000004E-2</v>
      </c>
      <c r="CH44" s="51">
        <f t="shared" ref="CH44:CQ52" si="99">+BA44</f>
        <v>5.9000000000000004E-2</v>
      </c>
      <c r="CI44" s="51">
        <f t="shared" si="99"/>
        <v>5.9000000000000004E-2</v>
      </c>
      <c r="CJ44" s="51">
        <f t="shared" si="99"/>
        <v>5.9000000000000004E-2</v>
      </c>
      <c r="CK44" s="51">
        <f t="shared" si="99"/>
        <v>5.9000000000000004E-2</v>
      </c>
      <c r="CL44" s="51">
        <f t="shared" si="99"/>
        <v>5.9000000000000004E-2</v>
      </c>
      <c r="CM44" s="51">
        <f t="shared" si="99"/>
        <v>5.9000000000000004E-2</v>
      </c>
      <c r="CN44" s="51">
        <f t="shared" si="99"/>
        <v>5.9000000000000004E-2</v>
      </c>
      <c r="CO44" s="51">
        <f t="shared" si="99"/>
        <v>5.9000000000000004E-2</v>
      </c>
      <c r="CP44" s="51">
        <f t="shared" si="99"/>
        <v>5.9000000000000004E-2</v>
      </c>
      <c r="CQ44" s="51">
        <f t="shared" si="99"/>
        <v>5.9000000000000004E-2</v>
      </c>
      <c r="CR44" s="51">
        <f t="shared" ref="CR44:CS52" si="100">+BU44</f>
        <v>5.9000000000000004E-2</v>
      </c>
      <c r="CS44" s="51">
        <f t="shared" si="100"/>
        <v>5.9000000000000004E-2</v>
      </c>
      <c r="CT44" s="51">
        <f t="shared" ref="CT44:CU52" si="101">+BX44</f>
        <v>5.9000000000000004E-2</v>
      </c>
      <c r="CU44" s="51">
        <f t="shared" si="101"/>
        <v>5.9000000000000004E-2</v>
      </c>
      <c r="CV44" s="51">
        <f t="shared" ref="CV44:CW52" si="102">+BU44</f>
        <v>5.9000000000000004E-2</v>
      </c>
      <c r="CW44" s="51">
        <f t="shared" si="102"/>
        <v>5.9000000000000004E-2</v>
      </c>
      <c r="CX44" s="51">
        <f t="shared" ref="CX44:DB52" si="103">+BX44</f>
        <v>5.9000000000000004E-2</v>
      </c>
      <c r="CY44" s="51">
        <f t="shared" si="103"/>
        <v>5.9000000000000004E-2</v>
      </c>
      <c r="CZ44" s="51">
        <f t="shared" si="103"/>
        <v>5.9000000000000004E-2</v>
      </c>
      <c r="DA44" s="51">
        <f t="shared" si="103"/>
        <v>5.9000000000000004E-2</v>
      </c>
      <c r="DB44" s="51">
        <f t="shared" si="103"/>
        <v>5.9000000000000004E-2</v>
      </c>
      <c r="DC44" s="51">
        <f t="shared" ref="DC44:DD52" si="104">+CD44</f>
        <v>5.9000000000000004E-2</v>
      </c>
      <c r="DD44" s="51">
        <f t="shared" si="104"/>
        <v>5.9000000000000004E-2</v>
      </c>
      <c r="DE44" s="51">
        <f t="shared" ref="DE44:DE52" si="105">+CE44</f>
        <v>5.9000000000000004E-2</v>
      </c>
      <c r="DF44" s="51">
        <f t="shared" ref="DF44:DF52" si="106">+BU44</f>
        <v>5.9000000000000004E-2</v>
      </c>
      <c r="DG44" s="51">
        <f t="shared" ref="DG44:DN52" si="107">+DF44</f>
        <v>5.9000000000000004E-2</v>
      </c>
      <c r="DH44" s="51">
        <f t="shared" si="107"/>
        <v>5.9000000000000004E-2</v>
      </c>
      <c r="DI44" s="51">
        <f t="shared" si="107"/>
        <v>5.9000000000000004E-2</v>
      </c>
      <c r="DJ44" s="51">
        <f t="shared" si="107"/>
        <v>5.9000000000000004E-2</v>
      </c>
      <c r="DK44" s="51">
        <f t="shared" si="107"/>
        <v>5.9000000000000004E-2</v>
      </c>
      <c r="DL44" s="51">
        <f t="shared" si="107"/>
        <v>5.9000000000000004E-2</v>
      </c>
      <c r="DM44" s="51">
        <f t="shared" si="107"/>
        <v>5.9000000000000004E-2</v>
      </c>
      <c r="DN44" s="51">
        <f t="shared" si="107"/>
        <v>5.9000000000000004E-2</v>
      </c>
      <c r="DO44" s="51">
        <f t="shared" ref="DO44:DO52" si="108">+DE44</f>
        <v>5.9000000000000004E-2</v>
      </c>
      <c r="DP44" s="51">
        <f t="shared" ref="DP44:DW52" si="109">+DO44</f>
        <v>5.9000000000000004E-2</v>
      </c>
      <c r="DQ44" s="51">
        <f t="shared" si="109"/>
        <v>5.9000000000000004E-2</v>
      </c>
      <c r="DR44" s="51">
        <f t="shared" si="109"/>
        <v>5.9000000000000004E-2</v>
      </c>
      <c r="DS44" s="51">
        <f t="shared" si="109"/>
        <v>5.9000000000000004E-2</v>
      </c>
      <c r="DT44" s="51">
        <f t="shared" si="109"/>
        <v>5.9000000000000004E-2</v>
      </c>
      <c r="DU44" s="51">
        <f t="shared" si="109"/>
        <v>5.9000000000000004E-2</v>
      </c>
      <c r="DV44" s="51">
        <f t="shared" si="109"/>
        <v>5.9000000000000004E-2</v>
      </c>
      <c r="DW44" s="51">
        <f t="shared" si="109"/>
        <v>5.9000000000000004E-2</v>
      </c>
    </row>
    <row r="45" spans="1:127" ht="18" x14ac:dyDescent="0.4">
      <c r="A45" s="16">
        <f>入力シート_ベンゼン!Q11</f>
        <v>59</v>
      </c>
      <c r="B45" s="20" t="s">
        <v>91</v>
      </c>
      <c r="C45" s="493" t="s">
        <v>92</v>
      </c>
      <c r="D45" s="493"/>
      <c r="E45" s="493"/>
      <c r="F45" s="291" t="s">
        <v>93</v>
      </c>
      <c r="G45" s="33">
        <f>IF(A45="",154.9,A45)</f>
        <v>59</v>
      </c>
      <c r="J45" s="51">
        <f t="shared" si="76"/>
        <v>59</v>
      </c>
      <c r="K45" s="51">
        <f t="shared" si="77"/>
        <v>59</v>
      </c>
      <c r="L45" s="51">
        <f t="shared" si="77"/>
        <v>59</v>
      </c>
      <c r="M45" s="51">
        <f t="shared" si="77"/>
        <v>59</v>
      </c>
      <c r="N45" s="51">
        <f t="shared" si="77"/>
        <v>59</v>
      </c>
      <c r="O45" s="51">
        <f t="shared" si="78"/>
        <v>59</v>
      </c>
      <c r="P45" s="51">
        <f t="shared" si="78"/>
        <v>59</v>
      </c>
      <c r="Q45" s="51">
        <f t="shared" si="78"/>
        <v>59</v>
      </c>
      <c r="R45" s="51">
        <f t="shared" si="79"/>
        <v>59</v>
      </c>
      <c r="S45" s="51">
        <f t="shared" si="79"/>
        <v>59</v>
      </c>
      <c r="T45" s="51">
        <f t="shared" si="79"/>
        <v>59</v>
      </c>
      <c r="U45" s="51">
        <f t="shared" si="70"/>
        <v>59</v>
      </c>
      <c r="V45" s="51">
        <f t="shared" ref="V45:AG52" si="110">+U45</f>
        <v>59</v>
      </c>
      <c r="W45" s="51">
        <f t="shared" si="110"/>
        <v>59</v>
      </c>
      <c r="X45" s="51">
        <f t="shared" si="110"/>
        <v>59</v>
      </c>
      <c r="Y45" s="51">
        <f t="shared" si="110"/>
        <v>59</v>
      </c>
      <c r="Z45" s="51">
        <f t="shared" si="110"/>
        <v>59</v>
      </c>
      <c r="AA45" s="51">
        <f t="shared" si="110"/>
        <v>59</v>
      </c>
      <c r="AB45" s="51">
        <f t="shared" si="110"/>
        <v>59</v>
      </c>
      <c r="AC45" s="51">
        <f t="shared" si="110"/>
        <v>59</v>
      </c>
      <c r="AD45" s="51">
        <f t="shared" si="110"/>
        <v>59</v>
      </c>
      <c r="AE45" s="51">
        <f t="shared" si="110"/>
        <v>59</v>
      </c>
      <c r="AF45" s="51">
        <f t="shared" si="110"/>
        <v>59</v>
      </c>
      <c r="AG45" s="51">
        <f t="shared" si="110"/>
        <v>59</v>
      </c>
      <c r="AH45" s="51">
        <f t="shared" si="81"/>
        <v>59</v>
      </c>
      <c r="AI45" s="51">
        <f t="shared" si="81"/>
        <v>59</v>
      </c>
      <c r="AJ45" s="51">
        <f t="shared" si="81"/>
        <v>59</v>
      </c>
      <c r="AK45" s="51">
        <f t="shared" si="82"/>
        <v>59</v>
      </c>
      <c r="AL45" s="51">
        <f t="shared" si="82"/>
        <v>59</v>
      </c>
      <c r="AM45" s="51">
        <f t="shared" si="82"/>
        <v>59</v>
      </c>
      <c r="AN45" s="51">
        <f t="shared" si="83"/>
        <v>59</v>
      </c>
      <c r="AO45" s="51">
        <f t="shared" si="83"/>
        <v>59</v>
      </c>
      <c r="AP45" s="51">
        <f t="shared" si="83"/>
        <v>59</v>
      </c>
      <c r="AQ45" s="51">
        <f t="shared" si="83"/>
        <v>59</v>
      </c>
      <c r="AR45" s="51">
        <f t="shared" si="83"/>
        <v>59</v>
      </c>
      <c r="AS45" s="51">
        <f t="shared" si="83"/>
        <v>59</v>
      </c>
      <c r="AT45" s="51">
        <f t="shared" si="83"/>
        <v>59</v>
      </c>
      <c r="AU45" s="51">
        <f t="shared" si="83"/>
        <v>59</v>
      </c>
      <c r="AV45" s="51">
        <f t="shared" si="83"/>
        <v>59</v>
      </c>
      <c r="AW45" s="51">
        <f t="shared" si="83"/>
        <v>59</v>
      </c>
      <c r="AX45" s="51">
        <f t="shared" si="83"/>
        <v>59</v>
      </c>
      <c r="AY45" s="51">
        <f t="shared" si="83"/>
        <v>59</v>
      </c>
      <c r="AZ45" s="51">
        <f t="shared" si="83"/>
        <v>59</v>
      </c>
      <c r="BA45" s="51">
        <f>+AZ45</f>
        <v>59</v>
      </c>
      <c r="BB45" s="51">
        <f t="shared" si="84"/>
        <v>59</v>
      </c>
      <c r="BC45" s="51">
        <f t="shared" si="84"/>
        <v>59</v>
      </c>
      <c r="BD45" s="51">
        <f t="shared" si="84"/>
        <v>59</v>
      </c>
      <c r="BE45" s="51">
        <f t="shared" si="84"/>
        <v>59</v>
      </c>
      <c r="BF45" s="51">
        <f t="shared" si="84"/>
        <v>59</v>
      </c>
      <c r="BG45" s="51">
        <f t="shared" si="85"/>
        <v>59</v>
      </c>
      <c r="BH45" s="51">
        <f t="shared" si="85"/>
        <v>59</v>
      </c>
      <c r="BI45" s="51">
        <f t="shared" si="86"/>
        <v>59</v>
      </c>
      <c r="BJ45" s="51">
        <f t="shared" si="86"/>
        <v>59</v>
      </c>
      <c r="BK45" s="51">
        <f t="shared" si="87"/>
        <v>59</v>
      </c>
      <c r="BL45" s="51">
        <f t="shared" si="88"/>
        <v>59</v>
      </c>
      <c r="BM45" s="51">
        <f t="shared" si="88"/>
        <v>59</v>
      </c>
      <c r="BN45" s="51">
        <f t="shared" si="88"/>
        <v>59</v>
      </c>
      <c r="BO45" s="51">
        <f t="shared" si="88"/>
        <v>59</v>
      </c>
      <c r="BP45" s="51">
        <f t="shared" si="89"/>
        <v>59</v>
      </c>
      <c r="BQ45" s="51">
        <f t="shared" si="90"/>
        <v>59</v>
      </c>
      <c r="BR45" s="51">
        <f t="shared" si="90"/>
        <v>59</v>
      </c>
      <c r="BS45" s="51">
        <f t="shared" si="90"/>
        <v>59</v>
      </c>
      <c r="BT45" s="51">
        <f t="shared" si="90"/>
        <v>59</v>
      </c>
      <c r="BU45" s="51">
        <f t="shared" si="91"/>
        <v>59</v>
      </c>
      <c r="BV45" s="51">
        <f t="shared" si="92"/>
        <v>59</v>
      </c>
      <c r="BW45" s="51">
        <f t="shared" si="93"/>
        <v>59</v>
      </c>
      <c r="BX45" s="51">
        <f t="shared" si="93"/>
        <v>59</v>
      </c>
      <c r="BY45" s="51">
        <f t="shared" si="94"/>
        <v>59</v>
      </c>
      <c r="BZ45" s="51">
        <f t="shared" si="94"/>
        <v>59</v>
      </c>
      <c r="CA45" s="51">
        <f t="shared" si="94"/>
        <v>59</v>
      </c>
      <c r="CB45" s="51">
        <f t="shared" si="94"/>
        <v>59</v>
      </c>
      <c r="CC45" s="51">
        <f t="shared" si="95"/>
        <v>59</v>
      </c>
      <c r="CD45" s="51">
        <f t="shared" si="95"/>
        <v>59</v>
      </c>
      <c r="CE45" s="51">
        <f t="shared" si="96"/>
        <v>59</v>
      </c>
      <c r="CF45" s="51">
        <f t="shared" si="97"/>
        <v>59</v>
      </c>
      <c r="CG45" s="51">
        <f t="shared" si="98"/>
        <v>59</v>
      </c>
      <c r="CH45" s="51">
        <f t="shared" si="99"/>
        <v>59</v>
      </c>
      <c r="CI45" s="51">
        <f t="shared" si="99"/>
        <v>59</v>
      </c>
      <c r="CJ45" s="51">
        <f t="shared" si="99"/>
        <v>59</v>
      </c>
      <c r="CK45" s="51">
        <f t="shared" si="99"/>
        <v>59</v>
      </c>
      <c r="CL45" s="51">
        <f t="shared" si="99"/>
        <v>59</v>
      </c>
      <c r="CM45" s="51">
        <f t="shared" si="99"/>
        <v>59</v>
      </c>
      <c r="CN45" s="51">
        <f t="shared" si="99"/>
        <v>59</v>
      </c>
      <c r="CO45" s="51">
        <f t="shared" si="99"/>
        <v>59</v>
      </c>
      <c r="CP45" s="51">
        <f t="shared" si="99"/>
        <v>59</v>
      </c>
      <c r="CQ45" s="51">
        <f t="shared" si="99"/>
        <v>59</v>
      </c>
      <c r="CR45" s="51">
        <f t="shared" si="100"/>
        <v>59</v>
      </c>
      <c r="CS45" s="51">
        <f t="shared" si="100"/>
        <v>59</v>
      </c>
      <c r="CT45" s="51">
        <f t="shared" si="101"/>
        <v>59</v>
      </c>
      <c r="CU45" s="51">
        <f t="shared" si="101"/>
        <v>59</v>
      </c>
      <c r="CV45" s="51">
        <f t="shared" si="102"/>
        <v>59</v>
      </c>
      <c r="CW45" s="51">
        <f t="shared" si="102"/>
        <v>59</v>
      </c>
      <c r="CX45" s="51">
        <f t="shared" si="103"/>
        <v>59</v>
      </c>
      <c r="CY45" s="51">
        <f t="shared" si="103"/>
        <v>59</v>
      </c>
      <c r="CZ45" s="51">
        <f t="shared" si="103"/>
        <v>59</v>
      </c>
      <c r="DA45" s="51">
        <f t="shared" si="103"/>
        <v>59</v>
      </c>
      <c r="DB45" s="51">
        <f t="shared" si="103"/>
        <v>59</v>
      </c>
      <c r="DC45" s="51">
        <f t="shared" si="104"/>
        <v>59</v>
      </c>
      <c r="DD45" s="51">
        <f t="shared" si="104"/>
        <v>59</v>
      </c>
      <c r="DE45" s="51">
        <f t="shared" si="105"/>
        <v>59</v>
      </c>
      <c r="DF45" s="51">
        <f t="shared" si="106"/>
        <v>59</v>
      </c>
      <c r="DG45" s="51">
        <f t="shared" si="107"/>
        <v>59</v>
      </c>
      <c r="DH45" s="51">
        <f t="shared" si="107"/>
        <v>59</v>
      </c>
      <c r="DI45" s="51">
        <f t="shared" si="107"/>
        <v>59</v>
      </c>
      <c r="DJ45" s="51">
        <f t="shared" si="107"/>
        <v>59</v>
      </c>
      <c r="DK45" s="51">
        <f t="shared" si="107"/>
        <v>59</v>
      </c>
      <c r="DL45" s="51">
        <f t="shared" si="107"/>
        <v>59</v>
      </c>
      <c r="DM45" s="51">
        <f t="shared" si="107"/>
        <v>59</v>
      </c>
      <c r="DN45" s="51">
        <f t="shared" si="107"/>
        <v>59</v>
      </c>
      <c r="DO45" s="51">
        <f t="shared" si="108"/>
        <v>59</v>
      </c>
      <c r="DP45" s="51">
        <f t="shared" si="109"/>
        <v>59</v>
      </c>
      <c r="DQ45" s="51">
        <f t="shared" si="109"/>
        <v>59</v>
      </c>
      <c r="DR45" s="51">
        <f t="shared" si="109"/>
        <v>59</v>
      </c>
      <c r="DS45" s="51">
        <f t="shared" si="109"/>
        <v>59</v>
      </c>
      <c r="DT45" s="51">
        <f t="shared" si="109"/>
        <v>59</v>
      </c>
      <c r="DU45" s="51">
        <f t="shared" si="109"/>
        <v>59</v>
      </c>
      <c r="DV45" s="51">
        <f t="shared" si="109"/>
        <v>59</v>
      </c>
      <c r="DW45" s="51">
        <f t="shared" si="109"/>
        <v>59</v>
      </c>
    </row>
    <row r="46" spans="1:127" ht="18" x14ac:dyDescent="0.4">
      <c r="A46" s="16"/>
      <c r="B46" s="20" t="s">
        <v>94</v>
      </c>
      <c r="C46" s="493" t="s">
        <v>95</v>
      </c>
      <c r="D46" s="493"/>
      <c r="E46" s="493"/>
      <c r="F46" s="291" t="s">
        <v>96</v>
      </c>
      <c r="G46" s="33">
        <f>IF(A46="",0.001,A46)</f>
        <v>1E-3</v>
      </c>
      <c r="J46" s="51">
        <f t="shared" si="76"/>
        <v>1E-3</v>
      </c>
      <c r="K46" s="51">
        <f t="shared" si="77"/>
        <v>1E-3</v>
      </c>
      <c r="L46" s="51">
        <f t="shared" si="77"/>
        <v>1E-3</v>
      </c>
      <c r="M46" s="51">
        <f t="shared" si="77"/>
        <v>1E-3</v>
      </c>
      <c r="N46" s="51">
        <f t="shared" si="77"/>
        <v>1E-3</v>
      </c>
      <c r="O46" s="51">
        <f t="shared" si="78"/>
        <v>1E-3</v>
      </c>
      <c r="P46" s="51">
        <f t="shared" si="78"/>
        <v>1E-3</v>
      </c>
      <c r="Q46" s="51">
        <f t="shared" si="78"/>
        <v>1E-3</v>
      </c>
      <c r="R46" s="51">
        <f t="shared" si="79"/>
        <v>1E-3</v>
      </c>
      <c r="S46" s="51">
        <f t="shared" si="79"/>
        <v>1E-3</v>
      </c>
      <c r="T46" s="51">
        <f t="shared" si="79"/>
        <v>1E-3</v>
      </c>
      <c r="U46" s="51">
        <f t="shared" si="70"/>
        <v>1E-3</v>
      </c>
      <c r="V46" s="51">
        <f t="shared" si="110"/>
        <v>1E-3</v>
      </c>
      <c r="W46" s="51">
        <f t="shared" si="110"/>
        <v>1E-3</v>
      </c>
      <c r="X46" s="51">
        <f t="shared" si="110"/>
        <v>1E-3</v>
      </c>
      <c r="Y46" s="51">
        <f t="shared" si="110"/>
        <v>1E-3</v>
      </c>
      <c r="Z46" s="51">
        <f t="shared" si="110"/>
        <v>1E-3</v>
      </c>
      <c r="AA46" s="51">
        <f t="shared" si="110"/>
        <v>1E-3</v>
      </c>
      <c r="AB46" s="51">
        <f t="shared" si="110"/>
        <v>1E-3</v>
      </c>
      <c r="AC46" s="51">
        <f t="shared" si="110"/>
        <v>1E-3</v>
      </c>
      <c r="AD46" s="51">
        <f t="shared" si="110"/>
        <v>1E-3</v>
      </c>
      <c r="AE46" s="51">
        <f t="shared" si="110"/>
        <v>1E-3</v>
      </c>
      <c r="AF46" s="51">
        <f t="shared" si="110"/>
        <v>1E-3</v>
      </c>
      <c r="AG46" s="51">
        <f t="shared" si="110"/>
        <v>1E-3</v>
      </c>
      <c r="AH46" s="51">
        <f t="shared" si="81"/>
        <v>1E-3</v>
      </c>
      <c r="AI46" s="51">
        <f t="shared" si="81"/>
        <v>1E-3</v>
      </c>
      <c r="AJ46" s="51">
        <f t="shared" si="81"/>
        <v>1E-3</v>
      </c>
      <c r="AK46" s="51">
        <f t="shared" si="82"/>
        <v>1E-3</v>
      </c>
      <c r="AL46" s="51">
        <f t="shared" si="82"/>
        <v>1E-3</v>
      </c>
      <c r="AM46" s="51">
        <f t="shared" si="82"/>
        <v>1E-3</v>
      </c>
      <c r="AN46" s="51">
        <f t="shared" si="83"/>
        <v>1E-3</v>
      </c>
      <c r="AO46" s="51">
        <f t="shared" si="83"/>
        <v>1E-3</v>
      </c>
      <c r="AP46" s="51">
        <f t="shared" si="83"/>
        <v>1E-3</v>
      </c>
      <c r="AQ46" s="51">
        <f t="shared" si="83"/>
        <v>1E-3</v>
      </c>
      <c r="AR46" s="51">
        <f t="shared" si="83"/>
        <v>1E-3</v>
      </c>
      <c r="AS46" s="51">
        <f t="shared" si="83"/>
        <v>1E-3</v>
      </c>
      <c r="AT46" s="51">
        <f t="shared" si="83"/>
        <v>1E-3</v>
      </c>
      <c r="AU46" s="51">
        <f t="shared" si="83"/>
        <v>1E-3</v>
      </c>
      <c r="AV46" s="51">
        <f t="shared" si="83"/>
        <v>1E-3</v>
      </c>
      <c r="AW46" s="51">
        <f t="shared" si="83"/>
        <v>1E-3</v>
      </c>
      <c r="AX46" s="51">
        <f t="shared" si="83"/>
        <v>1E-3</v>
      </c>
      <c r="AY46" s="51">
        <f t="shared" si="83"/>
        <v>1E-3</v>
      </c>
      <c r="AZ46" s="51">
        <f t="shared" si="83"/>
        <v>1E-3</v>
      </c>
      <c r="BA46" s="51">
        <f t="shared" si="83"/>
        <v>1E-3</v>
      </c>
      <c r="BB46" s="51">
        <f t="shared" si="84"/>
        <v>1E-3</v>
      </c>
      <c r="BC46" s="51">
        <f t="shared" si="84"/>
        <v>1E-3</v>
      </c>
      <c r="BD46" s="51">
        <f t="shared" si="84"/>
        <v>1E-3</v>
      </c>
      <c r="BE46" s="51">
        <f t="shared" si="84"/>
        <v>1E-3</v>
      </c>
      <c r="BF46" s="51">
        <f t="shared" si="84"/>
        <v>1E-3</v>
      </c>
      <c r="BG46" s="51">
        <f t="shared" si="85"/>
        <v>1E-3</v>
      </c>
      <c r="BH46" s="51">
        <f t="shared" si="85"/>
        <v>1E-3</v>
      </c>
      <c r="BI46" s="51">
        <f t="shared" si="86"/>
        <v>1E-3</v>
      </c>
      <c r="BJ46" s="51">
        <f t="shared" si="86"/>
        <v>1E-3</v>
      </c>
      <c r="BK46" s="51">
        <f t="shared" si="87"/>
        <v>1E-3</v>
      </c>
      <c r="BL46" s="51">
        <f t="shared" si="88"/>
        <v>1E-3</v>
      </c>
      <c r="BM46" s="51">
        <f t="shared" si="88"/>
        <v>1E-3</v>
      </c>
      <c r="BN46" s="51">
        <f t="shared" si="88"/>
        <v>1E-3</v>
      </c>
      <c r="BO46" s="51">
        <f t="shared" si="88"/>
        <v>1E-3</v>
      </c>
      <c r="BP46" s="51">
        <f t="shared" si="89"/>
        <v>1E-3</v>
      </c>
      <c r="BQ46" s="51">
        <f t="shared" si="90"/>
        <v>1E-3</v>
      </c>
      <c r="BR46" s="51">
        <f t="shared" si="90"/>
        <v>1E-3</v>
      </c>
      <c r="BS46" s="51">
        <f t="shared" si="90"/>
        <v>1E-3</v>
      </c>
      <c r="BT46" s="51">
        <f t="shared" si="90"/>
        <v>1E-3</v>
      </c>
      <c r="BU46" s="51">
        <f t="shared" si="91"/>
        <v>1E-3</v>
      </c>
      <c r="BV46" s="51">
        <f t="shared" si="92"/>
        <v>1E-3</v>
      </c>
      <c r="BW46" s="51">
        <f t="shared" si="93"/>
        <v>1E-3</v>
      </c>
      <c r="BX46" s="51">
        <f t="shared" si="93"/>
        <v>1E-3</v>
      </c>
      <c r="BY46" s="51">
        <f t="shared" si="94"/>
        <v>1E-3</v>
      </c>
      <c r="BZ46" s="51">
        <f t="shared" si="94"/>
        <v>1E-3</v>
      </c>
      <c r="CA46" s="51">
        <f t="shared" si="94"/>
        <v>1E-3</v>
      </c>
      <c r="CB46" s="51">
        <f t="shared" si="94"/>
        <v>1E-3</v>
      </c>
      <c r="CC46" s="51">
        <f t="shared" si="95"/>
        <v>1E-3</v>
      </c>
      <c r="CD46" s="51">
        <f t="shared" si="95"/>
        <v>1E-3</v>
      </c>
      <c r="CE46" s="51">
        <f t="shared" si="96"/>
        <v>1E-3</v>
      </c>
      <c r="CF46" s="51">
        <f t="shared" si="97"/>
        <v>1E-3</v>
      </c>
      <c r="CG46" s="51">
        <f t="shared" si="98"/>
        <v>1E-3</v>
      </c>
      <c r="CH46" s="51">
        <f t="shared" si="99"/>
        <v>1E-3</v>
      </c>
      <c r="CI46" s="51">
        <f t="shared" si="99"/>
        <v>1E-3</v>
      </c>
      <c r="CJ46" s="51">
        <f t="shared" si="99"/>
        <v>1E-3</v>
      </c>
      <c r="CK46" s="51">
        <f t="shared" si="99"/>
        <v>1E-3</v>
      </c>
      <c r="CL46" s="51">
        <f t="shared" si="99"/>
        <v>1E-3</v>
      </c>
      <c r="CM46" s="51">
        <f t="shared" si="99"/>
        <v>1E-3</v>
      </c>
      <c r="CN46" s="51">
        <f t="shared" si="99"/>
        <v>1E-3</v>
      </c>
      <c r="CO46" s="51">
        <f t="shared" si="99"/>
        <v>1E-3</v>
      </c>
      <c r="CP46" s="51">
        <f t="shared" si="99"/>
        <v>1E-3</v>
      </c>
      <c r="CQ46" s="51">
        <f t="shared" si="99"/>
        <v>1E-3</v>
      </c>
      <c r="CR46" s="51">
        <f t="shared" si="100"/>
        <v>1E-3</v>
      </c>
      <c r="CS46" s="51">
        <f t="shared" si="100"/>
        <v>1E-3</v>
      </c>
      <c r="CT46" s="51">
        <f t="shared" si="101"/>
        <v>1E-3</v>
      </c>
      <c r="CU46" s="51">
        <f t="shared" si="101"/>
        <v>1E-3</v>
      </c>
      <c r="CV46" s="51">
        <f t="shared" si="102"/>
        <v>1E-3</v>
      </c>
      <c r="CW46" s="51">
        <f t="shared" si="102"/>
        <v>1E-3</v>
      </c>
      <c r="CX46" s="51">
        <f t="shared" si="103"/>
        <v>1E-3</v>
      </c>
      <c r="CY46" s="51">
        <f t="shared" si="103"/>
        <v>1E-3</v>
      </c>
      <c r="CZ46" s="51">
        <f t="shared" si="103"/>
        <v>1E-3</v>
      </c>
      <c r="DA46" s="51">
        <f t="shared" si="103"/>
        <v>1E-3</v>
      </c>
      <c r="DB46" s="51">
        <f t="shared" si="103"/>
        <v>1E-3</v>
      </c>
      <c r="DC46" s="51">
        <f t="shared" si="104"/>
        <v>1E-3</v>
      </c>
      <c r="DD46" s="51">
        <f t="shared" si="104"/>
        <v>1E-3</v>
      </c>
      <c r="DE46" s="51">
        <f t="shared" si="105"/>
        <v>1E-3</v>
      </c>
      <c r="DF46" s="51">
        <f t="shared" si="106"/>
        <v>1E-3</v>
      </c>
      <c r="DG46" s="51">
        <f t="shared" si="107"/>
        <v>1E-3</v>
      </c>
      <c r="DH46" s="51">
        <f t="shared" si="107"/>
        <v>1E-3</v>
      </c>
      <c r="DI46" s="51">
        <f t="shared" si="107"/>
        <v>1E-3</v>
      </c>
      <c r="DJ46" s="51">
        <f t="shared" si="107"/>
        <v>1E-3</v>
      </c>
      <c r="DK46" s="51">
        <f t="shared" si="107"/>
        <v>1E-3</v>
      </c>
      <c r="DL46" s="51">
        <f t="shared" si="107"/>
        <v>1E-3</v>
      </c>
      <c r="DM46" s="51">
        <f t="shared" si="107"/>
        <v>1E-3</v>
      </c>
      <c r="DN46" s="51">
        <f t="shared" si="107"/>
        <v>1E-3</v>
      </c>
      <c r="DO46" s="51">
        <f t="shared" si="108"/>
        <v>1E-3</v>
      </c>
      <c r="DP46" s="51">
        <f t="shared" si="109"/>
        <v>1E-3</v>
      </c>
      <c r="DQ46" s="51">
        <f t="shared" si="109"/>
        <v>1E-3</v>
      </c>
      <c r="DR46" s="51">
        <f t="shared" si="109"/>
        <v>1E-3</v>
      </c>
      <c r="DS46" s="51">
        <f t="shared" si="109"/>
        <v>1E-3</v>
      </c>
      <c r="DT46" s="51">
        <f t="shared" si="109"/>
        <v>1E-3</v>
      </c>
      <c r="DU46" s="51">
        <f t="shared" si="109"/>
        <v>1E-3</v>
      </c>
      <c r="DV46" s="51">
        <f t="shared" si="109"/>
        <v>1E-3</v>
      </c>
      <c r="DW46" s="51">
        <f t="shared" si="109"/>
        <v>1E-3</v>
      </c>
    </row>
    <row r="47" spans="1:127" ht="18" x14ac:dyDescent="0.2">
      <c r="A47" s="19"/>
      <c r="B47" s="23" t="s">
        <v>97</v>
      </c>
      <c r="C47" s="494" t="s">
        <v>98</v>
      </c>
      <c r="D47" s="495"/>
      <c r="E47" s="492"/>
      <c r="F47" s="1" t="s">
        <v>99</v>
      </c>
      <c r="G47" s="34">
        <f>IF(G42=0,0,LN(2)/G42)</f>
        <v>0.34657359027997264</v>
      </c>
      <c r="J47" s="51">
        <f t="shared" si="76"/>
        <v>0.34657359027997264</v>
      </c>
      <c r="K47" s="51">
        <f t="shared" si="77"/>
        <v>0.34657359027997264</v>
      </c>
      <c r="L47" s="51">
        <f t="shared" si="77"/>
        <v>0.34657359027997264</v>
      </c>
      <c r="M47" s="51">
        <f t="shared" si="77"/>
        <v>0.34657359027997264</v>
      </c>
      <c r="N47" s="51">
        <f t="shared" si="77"/>
        <v>0.34657359027997264</v>
      </c>
      <c r="O47" s="51">
        <f t="shared" si="78"/>
        <v>0.34657359027997264</v>
      </c>
      <c r="P47" s="51">
        <f t="shared" si="78"/>
        <v>0.34657359027997264</v>
      </c>
      <c r="Q47" s="51">
        <f t="shared" si="78"/>
        <v>0.34657359027997264</v>
      </c>
      <c r="R47" s="51">
        <f t="shared" si="79"/>
        <v>0.34657359027997264</v>
      </c>
      <c r="S47" s="51">
        <f t="shared" si="79"/>
        <v>0.34657359027997264</v>
      </c>
      <c r="T47" s="51">
        <f t="shared" si="79"/>
        <v>0.34657359027997264</v>
      </c>
      <c r="U47" s="53">
        <f t="shared" si="70"/>
        <v>0.34657359027997264</v>
      </c>
      <c r="V47" s="51">
        <f t="shared" si="110"/>
        <v>0.34657359027997264</v>
      </c>
      <c r="W47" s="51">
        <f t="shared" si="110"/>
        <v>0.34657359027997264</v>
      </c>
      <c r="X47" s="51">
        <f t="shared" si="110"/>
        <v>0.34657359027997264</v>
      </c>
      <c r="Y47" s="51">
        <f t="shared" si="110"/>
        <v>0.34657359027997264</v>
      </c>
      <c r="Z47" s="51">
        <f t="shared" si="110"/>
        <v>0.34657359027997264</v>
      </c>
      <c r="AA47" s="51">
        <f t="shared" si="110"/>
        <v>0.34657359027997264</v>
      </c>
      <c r="AB47" s="51">
        <f t="shared" si="110"/>
        <v>0.34657359027997264</v>
      </c>
      <c r="AC47" s="51">
        <f t="shared" si="110"/>
        <v>0.34657359027997264</v>
      </c>
      <c r="AD47" s="51">
        <f t="shared" si="110"/>
        <v>0.34657359027997264</v>
      </c>
      <c r="AE47" s="51">
        <f t="shared" si="110"/>
        <v>0.34657359027997264</v>
      </c>
      <c r="AF47" s="51">
        <f t="shared" si="110"/>
        <v>0.34657359027997264</v>
      </c>
      <c r="AG47" s="51">
        <f t="shared" si="110"/>
        <v>0.34657359027997264</v>
      </c>
      <c r="AH47" s="51">
        <f t="shared" si="81"/>
        <v>0.34657359027997264</v>
      </c>
      <c r="AI47" s="51">
        <f t="shared" si="81"/>
        <v>0.34657359027997264</v>
      </c>
      <c r="AJ47" s="51">
        <f t="shared" si="81"/>
        <v>0.34657359027997264</v>
      </c>
      <c r="AK47" s="51">
        <f t="shared" si="82"/>
        <v>0.34657359027997264</v>
      </c>
      <c r="AL47" s="51">
        <f t="shared" si="82"/>
        <v>0.34657359027997264</v>
      </c>
      <c r="AM47" s="51">
        <f t="shared" si="82"/>
        <v>0.34657359027997264</v>
      </c>
      <c r="AN47" s="51">
        <f t="shared" si="83"/>
        <v>0.34657359027997264</v>
      </c>
      <c r="AO47" s="51">
        <f t="shared" si="83"/>
        <v>0.34657359027997264</v>
      </c>
      <c r="AP47" s="51">
        <f t="shared" si="83"/>
        <v>0.34657359027997264</v>
      </c>
      <c r="AQ47" s="51">
        <f t="shared" si="83"/>
        <v>0.34657359027997264</v>
      </c>
      <c r="AR47" s="51">
        <f t="shared" si="83"/>
        <v>0.34657359027997264</v>
      </c>
      <c r="AS47" s="51">
        <f t="shared" si="83"/>
        <v>0.34657359027997264</v>
      </c>
      <c r="AT47" s="51">
        <f t="shared" si="83"/>
        <v>0.34657359027997264</v>
      </c>
      <c r="AU47" s="51">
        <f t="shared" si="83"/>
        <v>0.34657359027997264</v>
      </c>
      <c r="AV47" s="51">
        <f t="shared" si="83"/>
        <v>0.34657359027997264</v>
      </c>
      <c r="AW47" s="51">
        <f t="shared" si="83"/>
        <v>0.34657359027997264</v>
      </c>
      <c r="AX47" s="51">
        <f t="shared" si="83"/>
        <v>0.34657359027997264</v>
      </c>
      <c r="AY47" s="51">
        <f t="shared" si="83"/>
        <v>0.34657359027997264</v>
      </c>
      <c r="AZ47" s="51">
        <f t="shared" si="83"/>
        <v>0.34657359027997264</v>
      </c>
      <c r="BA47" s="51">
        <f t="shared" si="83"/>
        <v>0.34657359027997264</v>
      </c>
      <c r="BB47" s="51">
        <f t="shared" si="84"/>
        <v>0.34657359027997264</v>
      </c>
      <c r="BC47" s="51">
        <f t="shared" si="84"/>
        <v>0.34657359027997264</v>
      </c>
      <c r="BD47" s="51">
        <f t="shared" si="84"/>
        <v>0.34657359027997264</v>
      </c>
      <c r="BE47" s="51">
        <f t="shared" si="84"/>
        <v>0.34657359027997264</v>
      </c>
      <c r="BF47" s="51">
        <f t="shared" si="84"/>
        <v>0.34657359027997264</v>
      </c>
      <c r="BG47" s="51">
        <f t="shared" si="85"/>
        <v>0.34657359027997264</v>
      </c>
      <c r="BH47" s="51">
        <f t="shared" si="85"/>
        <v>0.34657359027997264</v>
      </c>
      <c r="BI47" s="51">
        <f t="shared" si="86"/>
        <v>0.34657359027997264</v>
      </c>
      <c r="BJ47" s="51">
        <f t="shared" si="86"/>
        <v>0.34657359027997264</v>
      </c>
      <c r="BK47" s="51">
        <f t="shared" si="87"/>
        <v>0.34657359027997264</v>
      </c>
      <c r="BL47" s="51">
        <f t="shared" si="88"/>
        <v>0.34657359027997264</v>
      </c>
      <c r="BM47" s="51">
        <f t="shared" si="88"/>
        <v>0.34657359027997264</v>
      </c>
      <c r="BN47" s="51">
        <f t="shared" si="88"/>
        <v>0.34657359027997264</v>
      </c>
      <c r="BO47" s="51">
        <f t="shared" si="88"/>
        <v>0.34657359027997264</v>
      </c>
      <c r="BP47" s="51">
        <f t="shared" si="89"/>
        <v>0.34657359027997264</v>
      </c>
      <c r="BQ47" s="51">
        <f t="shared" si="90"/>
        <v>0.34657359027997264</v>
      </c>
      <c r="BR47" s="51">
        <f t="shared" si="90"/>
        <v>0.34657359027997264</v>
      </c>
      <c r="BS47" s="51">
        <f t="shared" si="90"/>
        <v>0.34657359027997264</v>
      </c>
      <c r="BT47" s="51">
        <f t="shared" si="90"/>
        <v>0.34657359027997264</v>
      </c>
      <c r="BU47" s="51">
        <f t="shared" si="91"/>
        <v>0.34657359027997264</v>
      </c>
      <c r="BV47" s="51">
        <f t="shared" si="92"/>
        <v>0.34657359027997264</v>
      </c>
      <c r="BW47" s="51">
        <f t="shared" si="93"/>
        <v>0.34657359027997264</v>
      </c>
      <c r="BX47" s="51">
        <f t="shared" si="93"/>
        <v>0.34657359027997264</v>
      </c>
      <c r="BY47" s="51">
        <f t="shared" si="94"/>
        <v>0.34657359027997264</v>
      </c>
      <c r="BZ47" s="51">
        <f t="shared" si="94"/>
        <v>0.34657359027997264</v>
      </c>
      <c r="CA47" s="51">
        <f t="shared" si="94"/>
        <v>0.34657359027997264</v>
      </c>
      <c r="CB47" s="51">
        <f t="shared" si="94"/>
        <v>0.34657359027997264</v>
      </c>
      <c r="CC47" s="51">
        <f t="shared" si="95"/>
        <v>0.34657359027997264</v>
      </c>
      <c r="CD47" s="51">
        <f t="shared" si="95"/>
        <v>0.34657359027997264</v>
      </c>
      <c r="CE47" s="51">
        <f t="shared" si="96"/>
        <v>0.34657359027997264</v>
      </c>
      <c r="CF47" s="51">
        <f t="shared" si="97"/>
        <v>0.34657359027997264</v>
      </c>
      <c r="CG47" s="51">
        <f t="shared" si="98"/>
        <v>0.34657359027997264</v>
      </c>
      <c r="CH47" s="51">
        <f t="shared" si="99"/>
        <v>0.34657359027997264</v>
      </c>
      <c r="CI47" s="51">
        <f t="shared" si="99"/>
        <v>0.34657359027997264</v>
      </c>
      <c r="CJ47" s="51">
        <f t="shared" si="99"/>
        <v>0.34657359027997264</v>
      </c>
      <c r="CK47" s="51">
        <f t="shared" si="99"/>
        <v>0.34657359027997264</v>
      </c>
      <c r="CL47" s="51">
        <f t="shared" si="99"/>
        <v>0.34657359027997264</v>
      </c>
      <c r="CM47" s="51">
        <f t="shared" si="99"/>
        <v>0.34657359027997264</v>
      </c>
      <c r="CN47" s="51">
        <f t="shared" si="99"/>
        <v>0.34657359027997264</v>
      </c>
      <c r="CO47" s="51">
        <f t="shared" si="99"/>
        <v>0.34657359027997264</v>
      </c>
      <c r="CP47" s="51">
        <f t="shared" si="99"/>
        <v>0.34657359027997264</v>
      </c>
      <c r="CQ47" s="51">
        <f t="shared" si="99"/>
        <v>0.34657359027997264</v>
      </c>
      <c r="CR47" s="51">
        <f t="shared" si="100"/>
        <v>0.34657359027997264</v>
      </c>
      <c r="CS47" s="51">
        <f t="shared" si="100"/>
        <v>0.34657359027997264</v>
      </c>
      <c r="CT47" s="51">
        <f t="shared" si="101"/>
        <v>0.34657359027997264</v>
      </c>
      <c r="CU47" s="51">
        <f t="shared" si="101"/>
        <v>0.34657359027997264</v>
      </c>
      <c r="CV47" s="51">
        <f t="shared" si="102"/>
        <v>0.34657359027997264</v>
      </c>
      <c r="CW47" s="51">
        <f t="shared" si="102"/>
        <v>0.34657359027997264</v>
      </c>
      <c r="CX47" s="51">
        <f t="shared" si="103"/>
        <v>0.34657359027997264</v>
      </c>
      <c r="CY47" s="51">
        <f t="shared" si="103"/>
        <v>0.34657359027997264</v>
      </c>
      <c r="CZ47" s="51">
        <f t="shared" si="103"/>
        <v>0.34657359027997264</v>
      </c>
      <c r="DA47" s="51">
        <f t="shared" si="103"/>
        <v>0.34657359027997264</v>
      </c>
      <c r="DB47" s="51">
        <f t="shared" si="103"/>
        <v>0.34657359027997264</v>
      </c>
      <c r="DC47" s="51">
        <f t="shared" si="104"/>
        <v>0.34657359027997264</v>
      </c>
      <c r="DD47" s="51">
        <f t="shared" si="104"/>
        <v>0.34657359027997264</v>
      </c>
      <c r="DE47" s="51">
        <f t="shared" si="105"/>
        <v>0.34657359027997264</v>
      </c>
      <c r="DF47" s="51">
        <f t="shared" si="106"/>
        <v>0.34657359027997264</v>
      </c>
      <c r="DG47" s="51">
        <f t="shared" si="107"/>
        <v>0.34657359027997264</v>
      </c>
      <c r="DH47" s="51">
        <f t="shared" si="107"/>
        <v>0.34657359027997264</v>
      </c>
      <c r="DI47" s="51">
        <f t="shared" si="107"/>
        <v>0.34657359027997264</v>
      </c>
      <c r="DJ47" s="51">
        <f t="shared" si="107"/>
        <v>0.34657359027997264</v>
      </c>
      <c r="DK47" s="51">
        <f t="shared" si="107"/>
        <v>0.34657359027997264</v>
      </c>
      <c r="DL47" s="51">
        <f t="shared" si="107"/>
        <v>0.34657359027997264</v>
      </c>
      <c r="DM47" s="51">
        <f t="shared" si="107"/>
        <v>0.34657359027997264</v>
      </c>
      <c r="DN47" s="51">
        <f t="shared" si="107"/>
        <v>0.34657359027997264</v>
      </c>
      <c r="DO47" s="51">
        <f t="shared" si="108"/>
        <v>0.34657359027997264</v>
      </c>
      <c r="DP47" s="51">
        <f t="shared" si="109"/>
        <v>0.34657359027997264</v>
      </c>
      <c r="DQ47" s="51">
        <f t="shared" si="109"/>
        <v>0.34657359027997264</v>
      </c>
      <c r="DR47" s="51">
        <f t="shared" si="109"/>
        <v>0.34657359027997264</v>
      </c>
      <c r="DS47" s="51">
        <f t="shared" si="109"/>
        <v>0.34657359027997264</v>
      </c>
      <c r="DT47" s="51">
        <f t="shared" si="109"/>
        <v>0.34657359027997264</v>
      </c>
      <c r="DU47" s="51">
        <f t="shared" si="109"/>
        <v>0.34657359027997264</v>
      </c>
      <c r="DV47" s="51">
        <f t="shared" si="109"/>
        <v>0.34657359027997264</v>
      </c>
      <c r="DW47" s="51">
        <f t="shared" si="109"/>
        <v>0.34657359027997264</v>
      </c>
    </row>
    <row r="48" spans="1:127" ht="18" x14ac:dyDescent="0.2">
      <c r="A48" s="19"/>
      <c r="B48" s="23" t="s">
        <v>100</v>
      </c>
      <c r="C48" s="494" t="s">
        <v>101</v>
      </c>
      <c r="D48" s="495"/>
      <c r="E48" s="492"/>
      <c r="F48" s="1" t="s">
        <v>102</v>
      </c>
      <c r="G48" s="35">
        <f>+G49*G40/G41</f>
        <v>15.768000000000002</v>
      </c>
      <c r="J48" s="51">
        <f t="shared" si="76"/>
        <v>15.768000000000002</v>
      </c>
      <c r="K48" s="51">
        <f t="shared" si="77"/>
        <v>15.768000000000002</v>
      </c>
      <c r="L48" s="51">
        <f t="shared" si="77"/>
        <v>15.768000000000002</v>
      </c>
      <c r="M48" s="51">
        <f t="shared" si="77"/>
        <v>15.768000000000002</v>
      </c>
      <c r="N48" s="51">
        <f t="shared" si="77"/>
        <v>15.768000000000002</v>
      </c>
      <c r="O48" s="51">
        <f t="shared" si="78"/>
        <v>15.768000000000002</v>
      </c>
      <c r="P48" s="51">
        <f t="shared" si="78"/>
        <v>15.768000000000002</v>
      </c>
      <c r="Q48" s="51">
        <f t="shared" si="78"/>
        <v>15.768000000000002</v>
      </c>
      <c r="R48" s="51">
        <f t="shared" si="79"/>
        <v>15.768000000000002</v>
      </c>
      <c r="S48" s="51">
        <f t="shared" si="79"/>
        <v>15.768000000000002</v>
      </c>
      <c r="T48" s="51">
        <f t="shared" si="79"/>
        <v>15.768000000000002</v>
      </c>
      <c r="U48" s="51">
        <f t="shared" si="70"/>
        <v>15.768000000000002</v>
      </c>
      <c r="V48" s="51">
        <f t="shared" si="110"/>
        <v>15.768000000000002</v>
      </c>
      <c r="W48" s="51">
        <f t="shared" si="110"/>
        <v>15.768000000000002</v>
      </c>
      <c r="X48" s="51">
        <f t="shared" si="110"/>
        <v>15.768000000000002</v>
      </c>
      <c r="Y48" s="51">
        <f t="shared" si="110"/>
        <v>15.768000000000002</v>
      </c>
      <c r="Z48" s="51">
        <f t="shared" si="110"/>
        <v>15.768000000000002</v>
      </c>
      <c r="AA48" s="51">
        <f t="shared" si="110"/>
        <v>15.768000000000002</v>
      </c>
      <c r="AB48" s="51">
        <f t="shared" si="110"/>
        <v>15.768000000000002</v>
      </c>
      <c r="AC48" s="51">
        <f t="shared" si="110"/>
        <v>15.768000000000002</v>
      </c>
      <c r="AD48" s="51">
        <f t="shared" si="110"/>
        <v>15.768000000000002</v>
      </c>
      <c r="AE48" s="51">
        <f t="shared" si="110"/>
        <v>15.768000000000002</v>
      </c>
      <c r="AF48" s="51">
        <f t="shared" si="110"/>
        <v>15.768000000000002</v>
      </c>
      <c r="AG48" s="51">
        <f t="shared" si="110"/>
        <v>15.768000000000002</v>
      </c>
      <c r="AH48" s="51">
        <f t="shared" si="81"/>
        <v>15.768000000000002</v>
      </c>
      <c r="AI48" s="51">
        <f t="shared" si="81"/>
        <v>15.768000000000002</v>
      </c>
      <c r="AJ48" s="51">
        <f t="shared" si="81"/>
        <v>15.768000000000002</v>
      </c>
      <c r="AK48" s="51">
        <f t="shared" si="82"/>
        <v>15.768000000000002</v>
      </c>
      <c r="AL48" s="51">
        <f t="shared" si="82"/>
        <v>15.768000000000002</v>
      </c>
      <c r="AM48" s="51">
        <f t="shared" si="82"/>
        <v>15.768000000000002</v>
      </c>
      <c r="AN48" s="51">
        <f t="shared" si="83"/>
        <v>15.768000000000002</v>
      </c>
      <c r="AO48" s="51">
        <f t="shared" si="83"/>
        <v>15.768000000000002</v>
      </c>
      <c r="AP48" s="51">
        <f t="shared" si="83"/>
        <v>15.768000000000002</v>
      </c>
      <c r="AQ48" s="51">
        <f t="shared" si="83"/>
        <v>15.768000000000002</v>
      </c>
      <c r="AR48" s="51">
        <f t="shared" si="83"/>
        <v>15.768000000000002</v>
      </c>
      <c r="AS48" s="51">
        <f t="shared" si="83"/>
        <v>15.768000000000002</v>
      </c>
      <c r="AT48" s="51">
        <f t="shared" si="83"/>
        <v>15.768000000000002</v>
      </c>
      <c r="AU48" s="51">
        <f t="shared" si="83"/>
        <v>15.768000000000002</v>
      </c>
      <c r="AV48" s="51">
        <f t="shared" si="83"/>
        <v>15.768000000000002</v>
      </c>
      <c r="AW48" s="51">
        <f t="shared" si="83"/>
        <v>15.768000000000002</v>
      </c>
      <c r="AX48" s="51">
        <f t="shared" si="83"/>
        <v>15.768000000000002</v>
      </c>
      <c r="AY48" s="51">
        <f t="shared" si="83"/>
        <v>15.768000000000002</v>
      </c>
      <c r="AZ48" s="51">
        <f t="shared" si="83"/>
        <v>15.768000000000002</v>
      </c>
      <c r="BA48" s="51">
        <f t="shared" si="83"/>
        <v>15.768000000000002</v>
      </c>
      <c r="BB48" s="51">
        <f t="shared" si="84"/>
        <v>15.768000000000002</v>
      </c>
      <c r="BC48" s="51">
        <f t="shared" si="84"/>
        <v>15.768000000000002</v>
      </c>
      <c r="BD48" s="51">
        <f t="shared" si="84"/>
        <v>15.768000000000002</v>
      </c>
      <c r="BE48" s="51">
        <f t="shared" si="84"/>
        <v>15.768000000000002</v>
      </c>
      <c r="BF48" s="51">
        <f t="shared" si="84"/>
        <v>15.768000000000002</v>
      </c>
      <c r="BG48" s="51">
        <f t="shared" si="85"/>
        <v>15.768000000000002</v>
      </c>
      <c r="BH48" s="51">
        <f t="shared" si="85"/>
        <v>15.768000000000002</v>
      </c>
      <c r="BI48" s="51">
        <f t="shared" si="86"/>
        <v>15.768000000000002</v>
      </c>
      <c r="BJ48" s="51">
        <f t="shared" si="86"/>
        <v>15.768000000000002</v>
      </c>
      <c r="BK48" s="51">
        <f t="shared" si="87"/>
        <v>15.768000000000002</v>
      </c>
      <c r="BL48" s="51">
        <f t="shared" si="88"/>
        <v>15.768000000000002</v>
      </c>
      <c r="BM48" s="51">
        <f t="shared" si="88"/>
        <v>15.768000000000002</v>
      </c>
      <c r="BN48" s="51">
        <f t="shared" si="88"/>
        <v>15.768000000000002</v>
      </c>
      <c r="BO48" s="51">
        <f t="shared" si="88"/>
        <v>15.768000000000002</v>
      </c>
      <c r="BP48" s="51">
        <f t="shared" si="89"/>
        <v>15.768000000000002</v>
      </c>
      <c r="BQ48" s="51">
        <f t="shared" si="90"/>
        <v>15.768000000000002</v>
      </c>
      <c r="BR48" s="51">
        <f t="shared" si="90"/>
        <v>15.768000000000002</v>
      </c>
      <c r="BS48" s="51">
        <f t="shared" si="90"/>
        <v>15.768000000000002</v>
      </c>
      <c r="BT48" s="51">
        <f t="shared" si="90"/>
        <v>15.768000000000002</v>
      </c>
      <c r="BU48" s="51">
        <f t="shared" si="91"/>
        <v>15.768000000000002</v>
      </c>
      <c r="BV48" s="51">
        <f t="shared" si="92"/>
        <v>15.768000000000002</v>
      </c>
      <c r="BW48" s="51">
        <f t="shared" si="93"/>
        <v>15.768000000000002</v>
      </c>
      <c r="BX48" s="51">
        <f t="shared" si="93"/>
        <v>15.768000000000002</v>
      </c>
      <c r="BY48" s="51">
        <f t="shared" si="94"/>
        <v>15.768000000000002</v>
      </c>
      <c r="BZ48" s="51">
        <f t="shared" si="94"/>
        <v>15.768000000000002</v>
      </c>
      <c r="CA48" s="51">
        <f t="shared" si="94"/>
        <v>15.768000000000002</v>
      </c>
      <c r="CB48" s="51">
        <f t="shared" si="94"/>
        <v>15.768000000000002</v>
      </c>
      <c r="CC48" s="51">
        <f t="shared" si="95"/>
        <v>15.768000000000002</v>
      </c>
      <c r="CD48" s="51">
        <f t="shared" si="95"/>
        <v>15.768000000000002</v>
      </c>
      <c r="CE48" s="51">
        <f t="shared" si="96"/>
        <v>15.768000000000002</v>
      </c>
      <c r="CF48" s="51">
        <f t="shared" si="97"/>
        <v>15.768000000000002</v>
      </c>
      <c r="CG48" s="51">
        <f t="shared" si="98"/>
        <v>15.768000000000002</v>
      </c>
      <c r="CH48" s="51">
        <f t="shared" si="99"/>
        <v>15.768000000000002</v>
      </c>
      <c r="CI48" s="51">
        <f t="shared" si="99"/>
        <v>15.768000000000002</v>
      </c>
      <c r="CJ48" s="51">
        <f t="shared" si="99"/>
        <v>15.768000000000002</v>
      </c>
      <c r="CK48" s="51">
        <f t="shared" si="99"/>
        <v>15.768000000000002</v>
      </c>
      <c r="CL48" s="51">
        <f t="shared" si="99"/>
        <v>15.768000000000002</v>
      </c>
      <c r="CM48" s="51">
        <f t="shared" si="99"/>
        <v>15.768000000000002</v>
      </c>
      <c r="CN48" s="51">
        <f t="shared" si="99"/>
        <v>15.768000000000002</v>
      </c>
      <c r="CO48" s="51">
        <f t="shared" si="99"/>
        <v>15.768000000000002</v>
      </c>
      <c r="CP48" s="51">
        <f t="shared" si="99"/>
        <v>15.768000000000002</v>
      </c>
      <c r="CQ48" s="51">
        <f t="shared" si="99"/>
        <v>15.768000000000002</v>
      </c>
      <c r="CR48" s="51">
        <f t="shared" si="100"/>
        <v>15.768000000000002</v>
      </c>
      <c r="CS48" s="51">
        <f t="shared" si="100"/>
        <v>15.768000000000002</v>
      </c>
      <c r="CT48" s="51">
        <f t="shared" si="101"/>
        <v>15.768000000000002</v>
      </c>
      <c r="CU48" s="51">
        <f t="shared" si="101"/>
        <v>15.768000000000002</v>
      </c>
      <c r="CV48" s="51">
        <f t="shared" si="102"/>
        <v>15.768000000000002</v>
      </c>
      <c r="CW48" s="51">
        <f t="shared" si="102"/>
        <v>15.768000000000002</v>
      </c>
      <c r="CX48" s="51">
        <f t="shared" si="103"/>
        <v>15.768000000000002</v>
      </c>
      <c r="CY48" s="51">
        <f t="shared" si="103"/>
        <v>15.768000000000002</v>
      </c>
      <c r="CZ48" s="51">
        <f t="shared" si="103"/>
        <v>15.768000000000002</v>
      </c>
      <c r="DA48" s="51">
        <f t="shared" si="103"/>
        <v>15.768000000000002</v>
      </c>
      <c r="DB48" s="51">
        <f t="shared" si="103"/>
        <v>15.768000000000002</v>
      </c>
      <c r="DC48" s="51">
        <f t="shared" si="104"/>
        <v>15.768000000000002</v>
      </c>
      <c r="DD48" s="51">
        <f t="shared" si="104"/>
        <v>15.768000000000002</v>
      </c>
      <c r="DE48" s="51">
        <f t="shared" si="105"/>
        <v>15.768000000000002</v>
      </c>
      <c r="DF48" s="51">
        <f t="shared" si="106"/>
        <v>15.768000000000002</v>
      </c>
      <c r="DG48" s="51">
        <f t="shared" si="107"/>
        <v>15.768000000000002</v>
      </c>
      <c r="DH48" s="51">
        <f t="shared" si="107"/>
        <v>15.768000000000002</v>
      </c>
      <c r="DI48" s="51">
        <f t="shared" si="107"/>
        <v>15.768000000000002</v>
      </c>
      <c r="DJ48" s="51">
        <f t="shared" si="107"/>
        <v>15.768000000000002</v>
      </c>
      <c r="DK48" s="51">
        <f t="shared" si="107"/>
        <v>15.768000000000002</v>
      </c>
      <c r="DL48" s="51">
        <f t="shared" si="107"/>
        <v>15.768000000000002</v>
      </c>
      <c r="DM48" s="51">
        <f t="shared" si="107"/>
        <v>15.768000000000002</v>
      </c>
      <c r="DN48" s="51">
        <f t="shared" si="107"/>
        <v>15.768000000000002</v>
      </c>
      <c r="DO48" s="51">
        <f t="shared" si="108"/>
        <v>15.768000000000002</v>
      </c>
      <c r="DP48" s="51">
        <f t="shared" si="109"/>
        <v>15.768000000000002</v>
      </c>
      <c r="DQ48" s="51">
        <f t="shared" si="109"/>
        <v>15.768000000000002</v>
      </c>
      <c r="DR48" s="51">
        <f t="shared" si="109"/>
        <v>15.768000000000002</v>
      </c>
      <c r="DS48" s="51">
        <f t="shared" si="109"/>
        <v>15.768000000000002</v>
      </c>
      <c r="DT48" s="51">
        <f t="shared" si="109"/>
        <v>15.768000000000002</v>
      </c>
      <c r="DU48" s="51">
        <f t="shared" si="109"/>
        <v>15.768000000000002</v>
      </c>
      <c r="DV48" s="51">
        <f t="shared" si="109"/>
        <v>15.768000000000002</v>
      </c>
      <c r="DW48" s="51">
        <f t="shared" si="109"/>
        <v>15.768000000000002</v>
      </c>
    </row>
    <row r="49" spans="1:127" ht="18" x14ac:dyDescent="0.2">
      <c r="A49" s="19"/>
      <c r="B49" s="23" t="s">
        <v>78</v>
      </c>
      <c r="C49" s="494" t="s">
        <v>79</v>
      </c>
      <c r="D49" s="495"/>
      <c r="E49" s="492"/>
      <c r="F49" s="1" t="s">
        <v>102</v>
      </c>
      <c r="G49" s="36">
        <f>+G39*86400*365</f>
        <v>946.08</v>
      </c>
      <c r="J49" s="51">
        <f t="shared" si="76"/>
        <v>946.08</v>
      </c>
      <c r="K49" s="51">
        <f t="shared" si="77"/>
        <v>946.08</v>
      </c>
      <c r="L49" s="51">
        <f t="shared" si="77"/>
        <v>946.08</v>
      </c>
      <c r="M49" s="51">
        <f t="shared" si="77"/>
        <v>946.08</v>
      </c>
      <c r="N49" s="51">
        <f t="shared" si="77"/>
        <v>946.08</v>
      </c>
      <c r="O49" s="51">
        <f t="shared" si="78"/>
        <v>946.08</v>
      </c>
      <c r="P49" s="51">
        <f t="shared" si="78"/>
        <v>946.08</v>
      </c>
      <c r="Q49" s="51">
        <f t="shared" si="78"/>
        <v>946.08</v>
      </c>
      <c r="R49" s="51">
        <f t="shared" si="79"/>
        <v>946.08</v>
      </c>
      <c r="S49" s="51">
        <f t="shared" si="79"/>
        <v>946.08</v>
      </c>
      <c r="T49" s="51">
        <f t="shared" si="79"/>
        <v>946.08</v>
      </c>
      <c r="U49" s="51">
        <f t="shared" si="70"/>
        <v>946.08</v>
      </c>
      <c r="V49" s="51">
        <f t="shared" si="110"/>
        <v>946.08</v>
      </c>
      <c r="W49" s="51">
        <f t="shared" si="110"/>
        <v>946.08</v>
      </c>
      <c r="X49" s="51">
        <f t="shared" si="110"/>
        <v>946.08</v>
      </c>
      <c r="Y49" s="51">
        <f t="shared" si="110"/>
        <v>946.08</v>
      </c>
      <c r="Z49" s="51">
        <f t="shared" si="110"/>
        <v>946.08</v>
      </c>
      <c r="AA49" s="51">
        <f t="shared" si="110"/>
        <v>946.08</v>
      </c>
      <c r="AB49" s="51">
        <f t="shared" si="110"/>
        <v>946.08</v>
      </c>
      <c r="AC49" s="51">
        <f t="shared" si="110"/>
        <v>946.08</v>
      </c>
      <c r="AD49" s="51">
        <f t="shared" si="110"/>
        <v>946.08</v>
      </c>
      <c r="AE49" s="51">
        <f t="shared" si="110"/>
        <v>946.08</v>
      </c>
      <c r="AF49" s="51">
        <f t="shared" si="110"/>
        <v>946.08</v>
      </c>
      <c r="AG49" s="51">
        <f t="shared" si="110"/>
        <v>946.08</v>
      </c>
      <c r="AH49" s="51">
        <f t="shared" si="81"/>
        <v>946.08</v>
      </c>
      <c r="AI49" s="51">
        <f t="shared" si="81"/>
        <v>946.08</v>
      </c>
      <c r="AJ49" s="51">
        <f t="shared" si="81"/>
        <v>946.08</v>
      </c>
      <c r="AK49" s="51">
        <f t="shared" si="82"/>
        <v>946.08</v>
      </c>
      <c r="AL49" s="51">
        <f t="shared" si="82"/>
        <v>946.08</v>
      </c>
      <c r="AM49" s="51">
        <f t="shared" si="82"/>
        <v>946.08</v>
      </c>
      <c r="AN49" s="51">
        <f t="shared" si="83"/>
        <v>946.08</v>
      </c>
      <c r="AO49" s="51">
        <f t="shared" si="83"/>
        <v>946.08</v>
      </c>
      <c r="AP49" s="51">
        <f t="shared" si="83"/>
        <v>946.08</v>
      </c>
      <c r="AQ49" s="51">
        <f t="shared" si="83"/>
        <v>946.08</v>
      </c>
      <c r="AR49" s="51">
        <f t="shared" si="83"/>
        <v>946.08</v>
      </c>
      <c r="AS49" s="51">
        <f t="shared" si="83"/>
        <v>946.08</v>
      </c>
      <c r="AT49" s="51">
        <f t="shared" si="83"/>
        <v>946.08</v>
      </c>
      <c r="AU49" s="51">
        <f t="shared" si="83"/>
        <v>946.08</v>
      </c>
      <c r="AV49" s="51">
        <f t="shared" si="83"/>
        <v>946.08</v>
      </c>
      <c r="AW49" s="51">
        <f t="shared" si="83"/>
        <v>946.08</v>
      </c>
      <c r="AX49" s="51">
        <f t="shared" si="83"/>
        <v>946.08</v>
      </c>
      <c r="AY49" s="51">
        <f t="shared" si="83"/>
        <v>946.08</v>
      </c>
      <c r="AZ49" s="51">
        <f t="shared" si="83"/>
        <v>946.08</v>
      </c>
      <c r="BA49" s="51">
        <f t="shared" si="83"/>
        <v>946.08</v>
      </c>
      <c r="BB49" s="51">
        <f t="shared" si="84"/>
        <v>946.08</v>
      </c>
      <c r="BC49" s="51">
        <f t="shared" si="84"/>
        <v>946.08</v>
      </c>
      <c r="BD49" s="51">
        <f t="shared" si="84"/>
        <v>946.08</v>
      </c>
      <c r="BE49" s="51">
        <f t="shared" si="84"/>
        <v>946.08</v>
      </c>
      <c r="BF49" s="51">
        <f t="shared" si="84"/>
        <v>946.08</v>
      </c>
      <c r="BG49" s="51">
        <f t="shared" si="85"/>
        <v>946.08</v>
      </c>
      <c r="BH49" s="51">
        <f t="shared" si="85"/>
        <v>946.08</v>
      </c>
      <c r="BI49" s="51">
        <f t="shared" si="86"/>
        <v>946.08</v>
      </c>
      <c r="BJ49" s="51">
        <f t="shared" si="86"/>
        <v>946.08</v>
      </c>
      <c r="BK49" s="51">
        <f t="shared" si="87"/>
        <v>946.08</v>
      </c>
      <c r="BL49" s="51">
        <f t="shared" si="88"/>
        <v>946.08</v>
      </c>
      <c r="BM49" s="51">
        <f t="shared" si="88"/>
        <v>946.08</v>
      </c>
      <c r="BN49" s="51">
        <f t="shared" si="88"/>
        <v>946.08</v>
      </c>
      <c r="BO49" s="51">
        <f t="shared" si="88"/>
        <v>946.08</v>
      </c>
      <c r="BP49" s="51">
        <f t="shared" si="89"/>
        <v>946.08</v>
      </c>
      <c r="BQ49" s="51">
        <f t="shared" si="90"/>
        <v>946.08</v>
      </c>
      <c r="BR49" s="51">
        <f t="shared" si="90"/>
        <v>946.08</v>
      </c>
      <c r="BS49" s="51">
        <f t="shared" si="90"/>
        <v>946.08</v>
      </c>
      <c r="BT49" s="51">
        <f t="shared" si="90"/>
        <v>946.08</v>
      </c>
      <c r="BU49" s="51">
        <f t="shared" si="91"/>
        <v>946.08</v>
      </c>
      <c r="BV49" s="51">
        <f t="shared" si="92"/>
        <v>946.08</v>
      </c>
      <c r="BW49" s="51">
        <f t="shared" si="93"/>
        <v>946.08</v>
      </c>
      <c r="BX49" s="51">
        <f t="shared" si="93"/>
        <v>946.08</v>
      </c>
      <c r="BY49" s="51">
        <f t="shared" si="94"/>
        <v>946.08</v>
      </c>
      <c r="BZ49" s="51">
        <f t="shared" si="94"/>
        <v>946.08</v>
      </c>
      <c r="CA49" s="51">
        <f t="shared" si="94"/>
        <v>946.08</v>
      </c>
      <c r="CB49" s="51">
        <f t="shared" si="94"/>
        <v>946.08</v>
      </c>
      <c r="CC49" s="51">
        <f t="shared" si="95"/>
        <v>946.08</v>
      </c>
      <c r="CD49" s="51">
        <f t="shared" si="95"/>
        <v>946.08</v>
      </c>
      <c r="CE49" s="51">
        <f t="shared" si="96"/>
        <v>946.08</v>
      </c>
      <c r="CF49" s="51">
        <f t="shared" si="97"/>
        <v>946.08</v>
      </c>
      <c r="CG49" s="51">
        <f t="shared" si="98"/>
        <v>946.08</v>
      </c>
      <c r="CH49" s="51">
        <f t="shared" si="99"/>
        <v>946.08</v>
      </c>
      <c r="CI49" s="51">
        <f t="shared" si="99"/>
        <v>946.08</v>
      </c>
      <c r="CJ49" s="51">
        <f t="shared" si="99"/>
        <v>946.08</v>
      </c>
      <c r="CK49" s="51">
        <f t="shared" si="99"/>
        <v>946.08</v>
      </c>
      <c r="CL49" s="51">
        <f t="shared" si="99"/>
        <v>946.08</v>
      </c>
      <c r="CM49" s="51">
        <f t="shared" si="99"/>
        <v>946.08</v>
      </c>
      <c r="CN49" s="51">
        <f t="shared" si="99"/>
        <v>946.08</v>
      </c>
      <c r="CO49" s="51">
        <f t="shared" si="99"/>
        <v>946.08</v>
      </c>
      <c r="CP49" s="51">
        <f t="shared" si="99"/>
        <v>946.08</v>
      </c>
      <c r="CQ49" s="51">
        <f t="shared" si="99"/>
        <v>946.08</v>
      </c>
      <c r="CR49" s="51">
        <f t="shared" si="100"/>
        <v>946.08</v>
      </c>
      <c r="CS49" s="51">
        <f t="shared" si="100"/>
        <v>946.08</v>
      </c>
      <c r="CT49" s="51">
        <f t="shared" si="101"/>
        <v>946.08</v>
      </c>
      <c r="CU49" s="51">
        <f t="shared" si="101"/>
        <v>946.08</v>
      </c>
      <c r="CV49" s="51">
        <f t="shared" si="102"/>
        <v>946.08</v>
      </c>
      <c r="CW49" s="51">
        <f t="shared" si="102"/>
        <v>946.08</v>
      </c>
      <c r="CX49" s="51">
        <f t="shared" si="103"/>
        <v>946.08</v>
      </c>
      <c r="CY49" s="51">
        <f t="shared" si="103"/>
        <v>946.08</v>
      </c>
      <c r="CZ49" s="51">
        <f t="shared" si="103"/>
        <v>946.08</v>
      </c>
      <c r="DA49" s="51">
        <f t="shared" si="103"/>
        <v>946.08</v>
      </c>
      <c r="DB49" s="51">
        <f t="shared" si="103"/>
        <v>946.08</v>
      </c>
      <c r="DC49" s="51">
        <f t="shared" si="104"/>
        <v>946.08</v>
      </c>
      <c r="DD49" s="51">
        <f t="shared" si="104"/>
        <v>946.08</v>
      </c>
      <c r="DE49" s="51">
        <f t="shared" si="105"/>
        <v>946.08</v>
      </c>
      <c r="DF49" s="51">
        <f t="shared" si="106"/>
        <v>946.08</v>
      </c>
      <c r="DG49" s="51">
        <f t="shared" si="107"/>
        <v>946.08</v>
      </c>
      <c r="DH49" s="51">
        <f t="shared" si="107"/>
        <v>946.08</v>
      </c>
      <c r="DI49" s="51">
        <f t="shared" si="107"/>
        <v>946.08</v>
      </c>
      <c r="DJ49" s="51">
        <f t="shared" si="107"/>
        <v>946.08</v>
      </c>
      <c r="DK49" s="51">
        <f t="shared" si="107"/>
        <v>946.08</v>
      </c>
      <c r="DL49" s="51">
        <f t="shared" si="107"/>
        <v>946.08</v>
      </c>
      <c r="DM49" s="51">
        <f t="shared" si="107"/>
        <v>946.08</v>
      </c>
      <c r="DN49" s="51">
        <f t="shared" si="107"/>
        <v>946.08</v>
      </c>
      <c r="DO49" s="51">
        <f t="shared" si="108"/>
        <v>946.08</v>
      </c>
      <c r="DP49" s="51">
        <f t="shared" si="109"/>
        <v>946.08</v>
      </c>
      <c r="DQ49" s="51">
        <f t="shared" si="109"/>
        <v>946.08</v>
      </c>
      <c r="DR49" s="51">
        <f t="shared" si="109"/>
        <v>946.08</v>
      </c>
      <c r="DS49" s="51">
        <f t="shared" si="109"/>
        <v>946.08</v>
      </c>
      <c r="DT49" s="51">
        <f t="shared" si="109"/>
        <v>946.08</v>
      </c>
      <c r="DU49" s="51">
        <f t="shared" si="109"/>
        <v>946.08</v>
      </c>
      <c r="DV49" s="51">
        <f t="shared" si="109"/>
        <v>946.08</v>
      </c>
      <c r="DW49" s="51">
        <f t="shared" si="109"/>
        <v>946.08</v>
      </c>
    </row>
    <row r="50" spans="1:127" ht="18" x14ac:dyDescent="0.2">
      <c r="A50" s="19"/>
      <c r="B50" s="23" t="s">
        <v>103</v>
      </c>
      <c r="C50" s="494" t="s">
        <v>104</v>
      </c>
      <c r="D50" s="495"/>
      <c r="E50" s="492"/>
      <c r="F50" s="1"/>
      <c r="G50" s="93">
        <f>1+G44*G51/G41</f>
        <v>1.3186</v>
      </c>
      <c r="J50" s="51">
        <f t="shared" si="76"/>
        <v>1.3186</v>
      </c>
      <c r="K50" s="51">
        <f t="shared" si="77"/>
        <v>1.3186</v>
      </c>
      <c r="L50" s="51">
        <f t="shared" si="77"/>
        <v>1.3186</v>
      </c>
      <c r="M50" s="51">
        <f t="shared" si="77"/>
        <v>1.3186</v>
      </c>
      <c r="N50" s="51">
        <f t="shared" si="77"/>
        <v>1.3186</v>
      </c>
      <c r="O50" s="51">
        <f t="shared" si="78"/>
        <v>1.3186</v>
      </c>
      <c r="P50" s="51">
        <f t="shared" si="78"/>
        <v>1.3186</v>
      </c>
      <c r="Q50" s="51">
        <f t="shared" si="78"/>
        <v>1.3186</v>
      </c>
      <c r="R50" s="51">
        <f t="shared" si="79"/>
        <v>1.3186</v>
      </c>
      <c r="S50" s="51">
        <f t="shared" si="79"/>
        <v>1.3186</v>
      </c>
      <c r="T50" s="51">
        <f t="shared" si="79"/>
        <v>1.3186</v>
      </c>
      <c r="U50" s="51">
        <f t="shared" si="70"/>
        <v>1.3186</v>
      </c>
      <c r="V50" s="51">
        <f t="shared" si="110"/>
        <v>1.3186</v>
      </c>
      <c r="W50" s="51">
        <f t="shared" si="110"/>
        <v>1.3186</v>
      </c>
      <c r="X50" s="51">
        <f t="shared" si="110"/>
        <v>1.3186</v>
      </c>
      <c r="Y50" s="51">
        <f t="shared" si="110"/>
        <v>1.3186</v>
      </c>
      <c r="Z50" s="51">
        <f t="shared" si="110"/>
        <v>1.3186</v>
      </c>
      <c r="AA50" s="51">
        <f t="shared" si="110"/>
        <v>1.3186</v>
      </c>
      <c r="AB50" s="51">
        <f t="shared" si="110"/>
        <v>1.3186</v>
      </c>
      <c r="AC50" s="51">
        <f t="shared" si="110"/>
        <v>1.3186</v>
      </c>
      <c r="AD50" s="51">
        <f t="shared" si="110"/>
        <v>1.3186</v>
      </c>
      <c r="AE50" s="51">
        <f t="shared" si="110"/>
        <v>1.3186</v>
      </c>
      <c r="AF50" s="51">
        <f t="shared" si="110"/>
        <v>1.3186</v>
      </c>
      <c r="AG50" s="51">
        <f t="shared" si="110"/>
        <v>1.3186</v>
      </c>
      <c r="AH50" s="51">
        <f t="shared" si="81"/>
        <v>1.3186</v>
      </c>
      <c r="AI50" s="51">
        <f t="shared" si="81"/>
        <v>1.3186</v>
      </c>
      <c r="AJ50" s="51">
        <f t="shared" si="81"/>
        <v>1.3186</v>
      </c>
      <c r="AK50" s="51">
        <f t="shared" si="82"/>
        <v>1.3186</v>
      </c>
      <c r="AL50" s="51">
        <f t="shared" si="82"/>
        <v>1.3186</v>
      </c>
      <c r="AM50" s="51">
        <f t="shared" si="82"/>
        <v>1.3186</v>
      </c>
      <c r="AN50" s="51">
        <f t="shared" si="83"/>
        <v>1.3186</v>
      </c>
      <c r="AO50" s="51">
        <f t="shared" si="83"/>
        <v>1.3186</v>
      </c>
      <c r="AP50" s="51">
        <f t="shared" si="83"/>
        <v>1.3186</v>
      </c>
      <c r="AQ50" s="51">
        <f t="shared" si="83"/>
        <v>1.3186</v>
      </c>
      <c r="AR50" s="51">
        <f t="shared" si="83"/>
        <v>1.3186</v>
      </c>
      <c r="AS50" s="51">
        <f t="shared" si="83"/>
        <v>1.3186</v>
      </c>
      <c r="AT50" s="51">
        <f t="shared" si="83"/>
        <v>1.3186</v>
      </c>
      <c r="AU50" s="51">
        <f t="shared" si="83"/>
        <v>1.3186</v>
      </c>
      <c r="AV50" s="51">
        <f t="shared" si="83"/>
        <v>1.3186</v>
      </c>
      <c r="AW50" s="51">
        <f t="shared" si="83"/>
        <v>1.3186</v>
      </c>
      <c r="AX50" s="51">
        <f t="shared" si="83"/>
        <v>1.3186</v>
      </c>
      <c r="AY50" s="51">
        <f t="shared" si="83"/>
        <v>1.3186</v>
      </c>
      <c r="AZ50" s="51">
        <f t="shared" si="83"/>
        <v>1.3186</v>
      </c>
      <c r="BA50" s="51">
        <f t="shared" si="83"/>
        <v>1.3186</v>
      </c>
      <c r="BB50" s="51">
        <f t="shared" si="84"/>
        <v>1.3186</v>
      </c>
      <c r="BC50" s="51">
        <f t="shared" si="84"/>
        <v>1.3186</v>
      </c>
      <c r="BD50" s="51">
        <f t="shared" si="84"/>
        <v>1.3186</v>
      </c>
      <c r="BE50" s="51">
        <f t="shared" si="84"/>
        <v>1.3186</v>
      </c>
      <c r="BF50" s="51">
        <f t="shared" si="84"/>
        <v>1.3186</v>
      </c>
      <c r="BG50" s="51">
        <f t="shared" si="85"/>
        <v>1.3186</v>
      </c>
      <c r="BH50" s="51">
        <f t="shared" si="85"/>
        <v>1.3186</v>
      </c>
      <c r="BI50" s="51">
        <f t="shared" si="86"/>
        <v>1.3186</v>
      </c>
      <c r="BJ50" s="51">
        <f t="shared" si="86"/>
        <v>1.3186</v>
      </c>
      <c r="BK50" s="51">
        <f t="shared" si="87"/>
        <v>1.3186</v>
      </c>
      <c r="BL50" s="51">
        <f t="shared" si="88"/>
        <v>1.3186</v>
      </c>
      <c r="BM50" s="51">
        <f t="shared" si="88"/>
        <v>1.3186</v>
      </c>
      <c r="BN50" s="51">
        <f t="shared" si="88"/>
        <v>1.3186</v>
      </c>
      <c r="BO50" s="51">
        <f t="shared" si="88"/>
        <v>1.3186</v>
      </c>
      <c r="BP50" s="51">
        <f t="shared" si="89"/>
        <v>1.3186</v>
      </c>
      <c r="BQ50" s="51">
        <f t="shared" si="90"/>
        <v>1.3186</v>
      </c>
      <c r="BR50" s="51">
        <f t="shared" si="90"/>
        <v>1.3186</v>
      </c>
      <c r="BS50" s="51">
        <f t="shared" si="90"/>
        <v>1.3186</v>
      </c>
      <c r="BT50" s="51">
        <f t="shared" si="90"/>
        <v>1.3186</v>
      </c>
      <c r="BU50" s="51">
        <f t="shared" si="91"/>
        <v>1.3186</v>
      </c>
      <c r="BV50" s="51">
        <f t="shared" si="92"/>
        <v>1.3186</v>
      </c>
      <c r="BW50" s="51">
        <f t="shared" si="93"/>
        <v>1.3186</v>
      </c>
      <c r="BX50" s="51">
        <f t="shared" si="93"/>
        <v>1.3186</v>
      </c>
      <c r="BY50" s="51">
        <f t="shared" si="94"/>
        <v>1.3186</v>
      </c>
      <c r="BZ50" s="51">
        <f t="shared" si="94"/>
        <v>1.3186</v>
      </c>
      <c r="CA50" s="51">
        <f t="shared" si="94"/>
        <v>1.3186</v>
      </c>
      <c r="CB50" s="51">
        <f t="shared" si="94"/>
        <v>1.3186</v>
      </c>
      <c r="CC50" s="51">
        <f t="shared" si="95"/>
        <v>1.3186</v>
      </c>
      <c r="CD50" s="51">
        <f t="shared" si="95"/>
        <v>1.3186</v>
      </c>
      <c r="CE50" s="51">
        <f t="shared" si="96"/>
        <v>1.3186</v>
      </c>
      <c r="CF50" s="51">
        <f t="shared" si="97"/>
        <v>1.3186</v>
      </c>
      <c r="CG50" s="51">
        <f t="shared" si="98"/>
        <v>1.3186</v>
      </c>
      <c r="CH50" s="51">
        <f t="shared" si="99"/>
        <v>1.3186</v>
      </c>
      <c r="CI50" s="51">
        <f t="shared" si="99"/>
        <v>1.3186</v>
      </c>
      <c r="CJ50" s="51">
        <f t="shared" si="99"/>
        <v>1.3186</v>
      </c>
      <c r="CK50" s="51">
        <f t="shared" si="99"/>
        <v>1.3186</v>
      </c>
      <c r="CL50" s="51">
        <f t="shared" si="99"/>
        <v>1.3186</v>
      </c>
      <c r="CM50" s="51">
        <f t="shared" si="99"/>
        <v>1.3186</v>
      </c>
      <c r="CN50" s="51">
        <f t="shared" si="99"/>
        <v>1.3186</v>
      </c>
      <c r="CO50" s="51">
        <f t="shared" si="99"/>
        <v>1.3186</v>
      </c>
      <c r="CP50" s="51">
        <f t="shared" si="99"/>
        <v>1.3186</v>
      </c>
      <c r="CQ50" s="51">
        <f t="shared" si="99"/>
        <v>1.3186</v>
      </c>
      <c r="CR50" s="51">
        <f t="shared" si="100"/>
        <v>1.3186</v>
      </c>
      <c r="CS50" s="51">
        <f t="shared" si="100"/>
        <v>1.3186</v>
      </c>
      <c r="CT50" s="51">
        <f t="shared" si="101"/>
        <v>1.3186</v>
      </c>
      <c r="CU50" s="51">
        <f t="shared" si="101"/>
        <v>1.3186</v>
      </c>
      <c r="CV50" s="51">
        <f t="shared" si="102"/>
        <v>1.3186</v>
      </c>
      <c r="CW50" s="51">
        <f t="shared" si="102"/>
        <v>1.3186</v>
      </c>
      <c r="CX50" s="51">
        <f t="shared" si="103"/>
        <v>1.3186</v>
      </c>
      <c r="CY50" s="51">
        <f t="shared" si="103"/>
        <v>1.3186</v>
      </c>
      <c r="CZ50" s="51">
        <f t="shared" si="103"/>
        <v>1.3186</v>
      </c>
      <c r="DA50" s="51">
        <f t="shared" si="103"/>
        <v>1.3186</v>
      </c>
      <c r="DB50" s="51">
        <f t="shared" si="103"/>
        <v>1.3186</v>
      </c>
      <c r="DC50" s="51">
        <f t="shared" si="104"/>
        <v>1.3186</v>
      </c>
      <c r="DD50" s="51">
        <f t="shared" si="104"/>
        <v>1.3186</v>
      </c>
      <c r="DE50" s="51">
        <f t="shared" si="105"/>
        <v>1.3186</v>
      </c>
      <c r="DF50" s="51">
        <f t="shared" si="106"/>
        <v>1.3186</v>
      </c>
      <c r="DG50" s="51">
        <f t="shared" si="107"/>
        <v>1.3186</v>
      </c>
      <c r="DH50" s="51">
        <f t="shared" si="107"/>
        <v>1.3186</v>
      </c>
      <c r="DI50" s="51">
        <f t="shared" si="107"/>
        <v>1.3186</v>
      </c>
      <c r="DJ50" s="51">
        <f t="shared" si="107"/>
        <v>1.3186</v>
      </c>
      <c r="DK50" s="51">
        <f t="shared" si="107"/>
        <v>1.3186</v>
      </c>
      <c r="DL50" s="51">
        <f t="shared" si="107"/>
        <v>1.3186</v>
      </c>
      <c r="DM50" s="51">
        <f t="shared" si="107"/>
        <v>1.3186</v>
      </c>
      <c r="DN50" s="51">
        <f t="shared" si="107"/>
        <v>1.3186</v>
      </c>
      <c r="DO50" s="51">
        <f t="shared" si="108"/>
        <v>1.3186</v>
      </c>
      <c r="DP50" s="51">
        <f t="shared" si="109"/>
        <v>1.3186</v>
      </c>
      <c r="DQ50" s="51">
        <f t="shared" si="109"/>
        <v>1.3186</v>
      </c>
      <c r="DR50" s="51">
        <f t="shared" si="109"/>
        <v>1.3186</v>
      </c>
      <c r="DS50" s="51">
        <f t="shared" si="109"/>
        <v>1.3186</v>
      </c>
      <c r="DT50" s="51">
        <f t="shared" si="109"/>
        <v>1.3186</v>
      </c>
      <c r="DU50" s="51">
        <f t="shared" si="109"/>
        <v>1.3186</v>
      </c>
      <c r="DV50" s="51">
        <f t="shared" si="109"/>
        <v>1.3186</v>
      </c>
      <c r="DW50" s="51">
        <f t="shared" si="109"/>
        <v>1.3186</v>
      </c>
    </row>
    <row r="51" spans="1:127" ht="18" x14ac:dyDescent="0.4">
      <c r="A51" s="16">
        <f>入力シート_ベンゼン!Q23</f>
        <v>1.62</v>
      </c>
      <c r="B51" s="20" t="s">
        <v>105</v>
      </c>
      <c r="C51" s="494" t="s">
        <v>106</v>
      </c>
      <c r="D51" s="495"/>
      <c r="E51" s="492"/>
      <c r="F51" s="291" t="s">
        <v>107</v>
      </c>
      <c r="G51" s="25">
        <f>IF(A51="",1.67,A51)</f>
        <v>1.62</v>
      </c>
      <c r="J51" s="51">
        <f t="shared" si="76"/>
        <v>1.62</v>
      </c>
      <c r="K51" s="51">
        <f t="shared" si="77"/>
        <v>1.62</v>
      </c>
      <c r="L51" s="51">
        <f t="shared" si="77"/>
        <v>1.62</v>
      </c>
      <c r="M51" s="51">
        <f t="shared" si="77"/>
        <v>1.62</v>
      </c>
      <c r="N51" s="51">
        <f t="shared" si="77"/>
        <v>1.62</v>
      </c>
      <c r="O51" s="51">
        <f t="shared" si="78"/>
        <v>1.62</v>
      </c>
      <c r="P51" s="51">
        <f t="shared" si="78"/>
        <v>1.62</v>
      </c>
      <c r="Q51" s="51">
        <f t="shared" si="78"/>
        <v>1.62</v>
      </c>
      <c r="R51" s="51">
        <f t="shared" si="79"/>
        <v>1.62</v>
      </c>
      <c r="S51" s="51">
        <f t="shared" si="79"/>
        <v>1.62</v>
      </c>
      <c r="T51" s="51">
        <f t="shared" si="79"/>
        <v>1.62</v>
      </c>
      <c r="U51" s="52">
        <f t="shared" si="70"/>
        <v>1.62</v>
      </c>
      <c r="V51" s="51">
        <f t="shared" si="110"/>
        <v>1.62</v>
      </c>
      <c r="W51" s="51">
        <f t="shared" si="110"/>
        <v>1.62</v>
      </c>
      <c r="X51" s="51">
        <f t="shared" si="110"/>
        <v>1.62</v>
      </c>
      <c r="Y51" s="51">
        <f t="shared" si="110"/>
        <v>1.62</v>
      </c>
      <c r="Z51" s="51">
        <f t="shared" si="110"/>
        <v>1.62</v>
      </c>
      <c r="AA51" s="51">
        <f t="shared" si="110"/>
        <v>1.62</v>
      </c>
      <c r="AB51" s="51">
        <f t="shared" si="110"/>
        <v>1.62</v>
      </c>
      <c r="AC51" s="51">
        <f t="shared" si="110"/>
        <v>1.62</v>
      </c>
      <c r="AD51" s="51">
        <f t="shared" si="110"/>
        <v>1.62</v>
      </c>
      <c r="AE51" s="51">
        <f t="shared" si="110"/>
        <v>1.62</v>
      </c>
      <c r="AF51" s="51">
        <f t="shared" si="110"/>
        <v>1.62</v>
      </c>
      <c r="AG51" s="51">
        <f t="shared" si="110"/>
        <v>1.62</v>
      </c>
      <c r="AH51" s="51">
        <f t="shared" si="81"/>
        <v>1.62</v>
      </c>
      <c r="AI51" s="51">
        <f t="shared" si="81"/>
        <v>1.62</v>
      </c>
      <c r="AJ51" s="51">
        <f t="shared" si="81"/>
        <v>1.62</v>
      </c>
      <c r="AK51" s="51">
        <f t="shared" si="82"/>
        <v>1.62</v>
      </c>
      <c r="AL51" s="51">
        <f t="shared" si="82"/>
        <v>1.62</v>
      </c>
      <c r="AM51" s="51">
        <f t="shared" si="82"/>
        <v>1.62</v>
      </c>
      <c r="AN51" s="51">
        <f t="shared" si="83"/>
        <v>1.62</v>
      </c>
      <c r="AO51" s="51">
        <f t="shared" si="83"/>
        <v>1.62</v>
      </c>
      <c r="AP51" s="51">
        <f t="shared" si="83"/>
        <v>1.62</v>
      </c>
      <c r="AQ51" s="51">
        <f t="shared" si="83"/>
        <v>1.62</v>
      </c>
      <c r="AR51" s="51">
        <f t="shared" si="83"/>
        <v>1.62</v>
      </c>
      <c r="AS51" s="51">
        <f t="shared" si="83"/>
        <v>1.62</v>
      </c>
      <c r="AT51" s="51">
        <f t="shared" si="83"/>
        <v>1.62</v>
      </c>
      <c r="AU51" s="51">
        <f t="shared" si="83"/>
        <v>1.62</v>
      </c>
      <c r="AV51" s="51">
        <f t="shared" si="83"/>
        <v>1.62</v>
      </c>
      <c r="AW51" s="51">
        <f t="shared" si="83"/>
        <v>1.62</v>
      </c>
      <c r="AX51" s="51">
        <f t="shared" si="83"/>
        <v>1.62</v>
      </c>
      <c r="AY51" s="51">
        <f t="shared" si="83"/>
        <v>1.62</v>
      </c>
      <c r="AZ51" s="51">
        <f t="shared" si="83"/>
        <v>1.62</v>
      </c>
      <c r="BA51" s="51">
        <f t="shared" si="83"/>
        <v>1.62</v>
      </c>
      <c r="BB51" s="51">
        <f t="shared" si="84"/>
        <v>1.62</v>
      </c>
      <c r="BC51" s="51">
        <f t="shared" si="84"/>
        <v>1.62</v>
      </c>
      <c r="BD51" s="51">
        <f t="shared" si="84"/>
        <v>1.62</v>
      </c>
      <c r="BE51" s="51">
        <f t="shared" si="84"/>
        <v>1.62</v>
      </c>
      <c r="BF51" s="51">
        <f t="shared" si="84"/>
        <v>1.62</v>
      </c>
      <c r="BG51" s="51">
        <f t="shared" si="85"/>
        <v>1.62</v>
      </c>
      <c r="BH51" s="51">
        <f t="shared" si="85"/>
        <v>1.62</v>
      </c>
      <c r="BI51" s="51">
        <f t="shared" si="86"/>
        <v>1.62</v>
      </c>
      <c r="BJ51" s="51">
        <f t="shared" si="86"/>
        <v>1.62</v>
      </c>
      <c r="BK51" s="51">
        <f t="shared" si="87"/>
        <v>1.62</v>
      </c>
      <c r="BL51" s="51">
        <f t="shared" si="88"/>
        <v>1.62</v>
      </c>
      <c r="BM51" s="51">
        <f t="shared" si="88"/>
        <v>1.62</v>
      </c>
      <c r="BN51" s="51">
        <f t="shared" si="88"/>
        <v>1.62</v>
      </c>
      <c r="BO51" s="51">
        <f t="shared" si="88"/>
        <v>1.62</v>
      </c>
      <c r="BP51" s="51">
        <f t="shared" si="89"/>
        <v>1.62</v>
      </c>
      <c r="BQ51" s="51">
        <f t="shared" si="90"/>
        <v>1.62</v>
      </c>
      <c r="BR51" s="51">
        <f t="shared" si="90"/>
        <v>1.62</v>
      </c>
      <c r="BS51" s="51">
        <f t="shared" si="90"/>
        <v>1.62</v>
      </c>
      <c r="BT51" s="51">
        <f t="shared" si="90"/>
        <v>1.62</v>
      </c>
      <c r="BU51" s="51">
        <f t="shared" si="91"/>
        <v>1.62</v>
      </c>
      <c r="BV51" s="51">
        <f t="shared" si="92"/>
        <v>1.62</v>
      </c>
      <c r="BW51" s="51">
        <f t="shared" si="93"/>
        <v>1.62</v>
      </c>
      <c r="BX51" s="51">
        <f t="shared" si="93"/>
        <v>1.62</v>
      </c>
      <c r="BY51" s="51">
        <f t="shared" si="94"/>
        <v>1.62</v>
      </c>
      <c r="BZ51" s="51">
        <f t="shared" si="94"/>
        <v>1.62</v>
      </c>
      <c r="CA51" s="51">
        <f t="shared" si="94"/>
        <v>1.62</v>
      </c>
      <c r="CB51" s="51">
        <f t="shared" si="94"/>
        <v>1.62</v>
      </c>
      <c r="CC51" s="51">
        <f t="shared" si="95"/>
        <v>1.62</v>
      </c>
      <c r="CD51" s="51">
        <f t="shared" si="95"/>
        <v>1.62</v>
      </c>
      <c r="CE51" s="51">
        <f t="shared" si="96"/>
        <v>1.62</v>
      </c>
      <c r="CF51" s="51">
        <f t="shared" si="97"/>
        <v>1.62</v>
      </c>
      <c r="CG51" s="51">
        <f t="shared" si="98"/>
        <v>1.62</v>
      </c>
      <c r="CH51" s="51">
        <f t="shared" si="99"/>
        <v>1.62</v>
      </c>
      <c r="CI51" s="51">
        <f t="shared" si="99"/>
        <v>1.62</v>
      </c>
      <c r="CJ51" s="51">
        <f t="shared" si="99"/>
        <v>1.62</v>
      </c>
      <c r="CK51" s="51">
        <f t="shared" si="99"/>
        <v>1.62</v>
      </c>
      <c r="CL51" s="51">
        <f t="shared" si="99"/>
        <v>1.62</v>
      </c>
      <c r="CM51" s="51">
        <f t="shared" si="99"/>
        <v>1.62</v>
      </c>
      <c r="CN51" s="51">
        <f t="shared" si="99"/>
        <v>1.62</v>
      </c>
      <c r="CO51" s="51">
        <f t="shared" si="99"/>
        <v>1.62</v>
      </c>
      <c r="CP51" s="51">
        <f t="shared" si="99"/>
        <v>1.62</v>
      </c>
      <c r="CQ51" s="51">
        <f t="shared" si="99"/>
        <v>1.62</v>
      </c>
      <c r="CR51" s="51">
        <f t="shared" si="100"/>
        <v>1.62</v>
      </c>
      <c r="CS51" s="51">
        <f t="shared" si="100"/>
        <v>1.62</v>
      </c>
      <c r="CT51" s="51">
        <f t="shared" si="101"/>
        <v>1.62</v>
      </c>
      <c r="CU51" s="51">
        <f t="shared" si="101"/>
        <v>1.62</v>
      </c>
      <c r="CV51" s="51">
        <f t="shared" si="102"/>
        <v>1.62</v>
      </c>
      <c r="CW51" s="51">
        <f t="shared" si="102"/>
        <v>1.62</v>
      </c>
      <c r="CX51" s="51">
        <f t="shared" si="103"/>
        <v>1.62</v>
      </c>
      <c r="CY51" s="51">
        <f t="shared" si="103"/>
        <v>1.62</v>
      </c>
      <c r="CZ51" s="51">
        <f t="shared" si="103"/>
        <v>1.62</v>
      </c>
      <c r="DA51" s="51">
        <f t="shared" si="103"/>
        <v>1.62</v>
      </c>
      <c r="DB51" s="51">
        <f t="shared" si="103"/>
        <v>1.62</v>
      </c>
      <c r="DC51" s="51">
        <f t="shared" si="104"/>
        <v>1.62</v>
      </c>
      <c r="DD51" s="51">
        <f t="shared" si="104"/>
        <v>1.62</v>
      </c>
      <c r="DE51" s="51">
        <f t="shared" si="105"/>
        <v>1.62</v>
      </c>
      <c r="DF51" s="51">
        <f t="shared" si="106"/>
        <v>1.62</v>
      </c>
      <c r="DG51" s="51">
        <f t="shared" si="107"/>
        <v>1.62</v>
      </c>
      <c r="DH51" s="51">
        <f t="shared" si="107"/>
        <v>1.62</v>
      </c>
      <c r="DI51" s="51">
        <f t="shared" si="107"/>
        <v>1.62</v>
      </c>
      <c r="DJ51" s="51">
        <f t="shared" si="107"/>
        <v>1.62</v>
      </c>
      <c r="DK51" s="51">
        <f t="shared" si="107"/>
        <v>1.62</v>
      </c>
      <c r="DL51" s="51">
        <f t="shared" si="107"/>
        <v>1.62</v>
      </c>
      <c r="DM51" s="51">
        <f t="shared" si="107"/>
        <v>1.62</v>
      </c>
      <c r="DN51" s="51">
        <f t="shared" si="107"/>
        <v>1.62</v>
      </c>
      <c r="DO51" s="51">
        <f t="shared" si="108"/>
        <v>1.62</v>
      </c>
      <c r="DP51" s="51">
        <f t="shared" si="109"/>
        <v>1.62</v>
      </c>
      <c r="DQ51" s="51">
        <f t="shared" si="109"/>
        <v>1.62</v>
      </c>
      <c r="DR51" s="51">
        <f t="shared" si="109"/>
        <v>1.62</v>
      </c>
      <c r="DS51" s="51">
        <f t="shared" si="109"/>
        <v>1.62</v>
      </c>
      <c r="DT51" s="51">
        <f t="shared" si="109"/>
        <v>1.62</v>
      </c>
      <c r="DU51" s="51">
        <f t="shared" si="109"/>
        <v>1.62</v>
      </c>
      <c r="DV51" s="51">
        <f t="shared" si="109"/>
        <v>1.62</v>
      </c>
      <c r="DW51" s="51">
        <f t="shared" si="109"/>
        <v>1.62</v>
      </c>
    </row>
    <row r="52" spans="1:127" ht="37.5" customHeight="1" x14ac:dyDescent="0.2">
      <c r="A52" s="19"/>
      <c r="B52" s="37"/>
      <c r="C52" s="492"/>
      <c r="D52" s="493"/>
      <c r="E52" s="493"/>
      <c r="F52" s="291"/>
      <c r="G52" s="38">
        <f>SQRT(1+4*G47*G36/G48)</f>
        <v>3.1291885791488356</v>
      </c>
      <c r="J52" s="52">
        <f>G52</f>
        <v>3.1291885791488356</v>
      </c>
      <c r="K52" s="55">
        <f t="shared" si="77"/>
        <v>3.1291885791488356</v>
      </c>
      <c r="L52" s="55">
        <f t="shared" si="77"/>
        <v>3.1291885791488356</v>
      </c>
      <c r="M52" s="55">
        <f t="shared" si="77"/>
        <v>3.1291885791488356</v>
      </c>
      <c r="N52" s="55">
        <f t="shared" si="77"/>
        <v>3.1291885791488356</v>
      </c>
      <c r="O52" s="55">
        <f t="shared" si="78"/>
        <v>3.1291885791488356</v>
      </c>
      <c r="P52" s="55">
        <f t="shared" si="78"/>
        <v>3.1291885791488356</v>
      </c>
      <c r="Q52" s="55">
        <f t="shared" si="78"/>
        <v>3.1291885791488356</v>
      </c>
      <c r="R52" s="55">
        <f t="shared" si="79"/>
        <v>3.1291885791488356</v>
      </c>
      <c r="S52" s="55">
        <f t="shared" si="79"/>
        <v>3.1291885791488356</v>
      </c>
      <c r="T52" s="55">
        <f t="shared" si="79"/>
        <v>3.1291885791488356</v>
      </c>
      <c r="U52" s="52">
        <f>G52</f>
        <v>3.1291885791488356</v>
      </c>
      <c r="V52" s="55">
        <f>+U52</f>
        <v>3.1291885791488356</v>
      </c>
      <c r="W52" s="55">
        <f t="shared" si="110"/>
        <v>3.1291885791488356</v>
      </c>
      <c r="X52" s="55">
        <f t="shared" si="110"/>
        <v>3.1291885791488356</v>
      </c>
      <c r="Y52" s="55">
        <f t="shared" si="110"/>
        <v>3.1291885791488356</v>
      </c>
      <c r="Z52" s="55">
        <f t="shared" si="110"/>
        <v>3.1291885791488356</v>
      </c>
      <c r="AA52" s="55">
        <f t="shared" si="110"/>
        <v>3.1291885791488356</v>
      </c>
      <c r="AB52" s="55">
        <f t="shared" si="110"/>
        <v>3.1291885791488356</v>
      </c>
      <c r="AC52" s="55">
        <f t="shared" si="110"/>
        <v>3.1291885791488356</v>
      </c>
      <c r="AD52" s="55">
        <f t="shared" si="110"/>
        <v>3.1291885791488356</v>
      </c>
      <c r="AE52" s="55">
        <f t="shared" si="110"/>
        <v>3.1291885791488356</v>
      </c>
      <c r="AF52" s="55">
        <f t="shared" si="110"/>
        <v>3.1291885791488356</v>
      </c>
      <c r="AG52" s="55">
        <f t="shared" si="110"/>
        <v>3.1291885791488356</v>
      </c>
      <c r="AH52" s="55">
        <f t="shared" si="81"/>
        <v>3.1291885791488356</v>
      </c>
      <c r="AI52" s="55">
        <f t="shared" si="81"/>
        <v>3.1291885791488356</v>
      </c>
      <c r="AJ52" s="55">
        <f t="shared" si="81"/>
        <v>3.1291885791488356</v>
      </c>
      <c r="AK52" s="55">
        <f t="shared" si="82"/>
        <v>3.1291885791488356</v>
      </c>
      <c r="AL52" s="55">
        <f t="shared" si="82"/>
        <v>3.1291885791488356</v>
      </c>
      <c r="AM52" s="55">
        <f t="shared" si="82"/>
        <v>3.1291885791488356</v>
      </c>
      <c r="AN52" s="55">
        <f t="shared" si="83"/>
        <v>3.1291885791488356</v>
      </c>
      <c r="AO52" s="55">
        <f t="shared" si="83"/>
        <v>3.1291885791488356</v>
      </c>
      <c r="AP52" s="55">
        <f t="shared" si="83"/>
        <v>3.1291885791488356</v>
      </c>
      <c r="AQ52" s="55">
        <f t="shared" si="83"/>
        <v>3.1291885791488356</v>
      </c>
      <c r="AR52" s="55">
        <f t="shared" si="83"/>
        <v>3.1291885791488356</v>
      </c>
      <c r="AS52" s="55">
        <f t="shared" si="83"/>
        <v>3.1291885791488356</v>
      </c>
      <c r="AT52" s="55">
        <f t="shared" si="83"/>
        <v>3.1291885791488356</v>
      </c>
      <c r="AU52" s="55">
        <f t="shared" si="83"/>
        <v>3.1291885791488356</v>
      </c>
      <c r="AV52" s="55">
        <f t="shared" si="83"/>
        <v>3.1291885791488356</v>
      </c>
      <c r="AW52" s="55">
        <f t="shared" si="83"/>
        <v>3.1291885791488356</v>
      </c>
      <c r="AX52" s="55">
        <f t="shared" si="83"/>
        <v>3.1291885791488356</v>
      </c>
      <c r="AY52" s="55">
        <f t="shared" si="83"/>
        <v>3.1291885791488356</v>
      </c>
      <c r="AZ52" s="55">
        <f t="shared" si="83"/>
        <v>3.1291885791488356</v>
      </c>
      <c r="BA52" s="55">
        <f t="shared" si="83"/>
        <v>3.1291885791488356</v>
      </c>
      <c r="BB52" s="55">
        <f t="shared" si="84"/>
        <v>3.1291885791488356</v>
      </c>
      <c r="BC52" s="55">
        <f t="shared" si="84"/>
        <v>3.1291885791488356</v>
      </c>
      <c r="BD52" s="55">
        <f t="shared" si="84"/>
        <v>3.1291885791488356</v>
      </c>
      <c r="BE52" s="55">
        <f t="shared" si="84"/>
        <v>3.1291885791488356</v>
      </c>
      <c r="BF52" s="55">
        <f t="shared" si="84"/>
        <v>3.1291885791488356</v>
      </c>
      <c r="BG52" s="55">
        <f t="shared" si="85"/>
        <v>3.1291885791488356</v>
      </c>
      <c r="BH52" s="55">
        <f t="shared" si="85"/>
        <v>3.1291885791488356</v>
      </c>
      <c r="BI52" s="55">
        <f t="shared" si="86"/>
        <v>3.1291885791488356</v>
      </c>
      <c r="BJ52" s="55">
        <f t="shared" si="86"/>
        <v>3.1291885791488356</v>
      </c>
      <c r="BK52" s="55">
        <f t="shared" si="87"/>
        <v>3.1291885791488356</v>
      </c>
      <c r="BL52" s="55">
        <f t="shared" si="88"/>
        <v>3.1291885791488356</v>
      </c>
      <c r="BM52" s="55">
        <f t="shared" si="88"/>
        <v>3.1291885791488356</v>
      </c>
      <c r="BN52" s="55">
        <f t="shared" si="88"/>
        <v>3.1291885791488356</v>
      </c>
      <c r="BO52" s="55">
        <f t="shared" si="88"/>
        <v>3.1291885791488356</v>
      </c>
      <c r="BP52" s="55">
        <f t="shared" si="89"/>
        <v>3.1291885791488356</v>
      </c>
      <c r="BQ52" s="55">
        <f t="shared" si="90"/>
        <v>3.1291885791488356</v>
      </c>
      <c r="BR52" s="55">
        <f t="shared" si="90"/>
        <v>3.1291885791488356</v>
      </c>
      <c r="BS52" s="55">
        <f t="shared" si="90"/>
        <v>3.1291885791488356</v>
      </c>
      <c r="BT52" s="55">
        <f t="shared" si="90"/>
        <v>3.1291885791488356</v>
      </c>
      <c r="BU52" s="55">
        <f t="shared" si="91"/>
        <v>3.1291885791488356</v>
      </c>
      <c r="BV52" s="55">
        <f t="shared" si="92"/>
        <v>3.1291885791488356</v>
      </c>
      <c r="BW52" s="55">
        <f t="shared" si="93"/>
        <v>3.1291885791488356</v>
      </c>
      <c r="BX52" s="55">
        <f t="shared" si="93"/>
        <v>3.1291885791488356</v>
      </c>
      <c r="BY52" s="55">
        <f t="shared" si="94"/>
        <v>3.1291885791488356</v>
      </c>
      <c r="BZ52" s="55">
        <f t="shared" si="94"/>
        <v>3.1291885791488356</v>
      </c>
      <c r="CA52" s="55">
        <f t="shared" si="94"/>
        <v>3.1291885791488356</v>
      </c>
      <c r="CB52" s="55">
        <f t="shared" si="94"/>
        <v>3.1291885791488356</v>
      </c>
      <c r="CC52" s="55">
        <f t="shared" si="95"/>
        <v>3.1291885791488356</v>
      </c>
      <c r="CD52" s="55">
        <f t="shared" si="95"/>
        <v>3.1291885791488356</v>
      </c>
      <c r="CE52" s="55">
        <f t="shared" si="96"/>
        <v>3.1291885791488356</v>
      </c>
      <c r="CF52" s="55">
        <f t="shared" si="97"/>
        <v>3.1291885791488356</v>
      </c>
      <c r="CG52" s="55">
        <f t="shared" si="98"/>
        <v>3.1291885791488356</v>
      </c>
      <c r="CH52" s="55">
        <f t="shared" si="99"/>
        <v>3.1291885791488356</v>
      </c>
      <c r="CI52" s="55">
        <f t="shared" si="99"/>
        <v>3.1291885791488356</v>
      </c>
      <c r="CJ52" s="55">
        <f t="shared" si="99"/>
        <v>3.1291885791488356</v>
      </c>
      <c r="CK52" s="55">
        <f t="shared" si="99"/>
        <v>3.1291885791488356</v>
      </c>
      <c r="CL52" s="55">
        <f t="shared" si="99"/>
        <v>3.1291885791488356</v>
      </c>
      <c r="CM52" s="55">
        <f t="shared" si="99"/>
        <v>3.1291885791488356</v>
      </c>
      <c r="CN52" s="55">
        <f t="shared" si="99"/>
        <v>3.1291885791488356</v>
      </c>
      <c r="CO52" s="55">
        <f t="shared" si="99"/>
        <v>3.1291885791488356</v>
      </c>
      <c r="CP52" s="55">
        <f t="shared" si="99"/>
        <v>3.1291885791488356</v>
      </c>
      <c r="CQ52" s="55">
        <f t="shared" si="99"/>
        <v>3.1291885791488356</v>
      </c>
      <c r="CR52" s="55">
        <f t="shared" si="100"/>
        <v>3.1291885791488356</v>
      </c>
      <c r="CS52" s="55">
        <f t="shared" si="100"/>
        <v>3.1291885791488356</v>
      </c>
      <c r="CT52" s="55">
        <f t="shared" si="101"/>
        <v>3.1291885791488356</v>
      </c>
      <c r="CU52" s="55">
        <f t="shared" si="101"/>
        <v>3.1291885791488356</v>
      </c>
      <c r="CV52" s="55">
        <f t="shared" si="102"/>
        <v>3.1291885791488356</v>
      </c>
      <c r="CW52" s="55">
        <f t="shared" si="102"/>
        <v>3.1291885791488356</v>
      </c>
      <c r="CX52" s="55">
        <f t="shared" si="103"/>
        <v>3.1291885791488356</v>
      </c>
      <c r="CY52" s="55">
        <f t="shared" si="103"/>
        <v>3.1291885791488356</v>
      </c>
      <c r="CZ52" s="55">
        <f t="shared" si="103"/>
        <v>3.1291885791488356</v>
      </c>
      <c r="DA52" s="55">
        <f t="shared" si="103"/>
        <v>3.1291885791488356</v>
      </c>
      <c r="DB52" s="55">
        <f t="shared" si="103"/>
        <v>3.1291885791488356</v>
      </c>
      <c r="DC52" s="55">
        <f t="shared" si="104"/>
        <v>3.1291885791488356</v>
      </c>
      <c r="DD52" s="55">
        <f t="shared" si="104"/>
        <v>3.1291885791488356</v>
      </c>
      <c r="DE52" s="55">
        <f t="shared" si="105"/>
        <v>3.1291885791488356</v>
      </c>
      <c r="DF52" s="55">
        <f t="shared" si="106"/>
        <v>3.1291885791488356</v>
      </c>
      <c r="DG52" s="55">
        <f t="shared" si="107"/>
        <v>3.1291885791488356</v>
      </c>
      <c r="DH52" s="55">
        <f t="shared" si="107"/>
        <v>3.1291885791488356</v>
      </c>
      <c r="DI52" s="55">
        <f t="shared" si="107"/>
        <v>3.1291885791488356</v>
      </c>
      <c r="DJ52" s="55">
        <f t="shared" si="107"/>
        <v>3.1291885791488356</v>
      </c>
      <c r="DK52" s="55">
        <f t="shared" si="107"/>
        <v>3.1291885791488356</v>
      </c>
      <c r="DL52" s="55">
        <f t="shared" si="107"/>
        <v>3.1291885791488356</v>
      </c>
      <c r="DM52" s="55">
        <f t="shared" si="107"/>
        <v>3.1291885791488356</v>
      </c>
      <c r="DN52" s="55">
        <f t="shared" si="107"/>
        <v>3.1291885791488356</v>
      </c>
      <c r="DO52" s="55">
        <f t="shared" si="108"/>
        <v>3.1291885791488356</v>
      </c>
      <c r="DP52" s="55">
        <f t="shared" si="109"/>
        <v>3.1291885791488356</v>
      </c>
      <c r="DQ52" s="55">
        <f t="shared" si="109"/>
        <v>3.1291885791488356</v>
      </c>
      <c r="DR52" s="55">
        <f t="shared" si="109"/>
        <v>3.1291885791488356</v>
      </c>
      <c r="DS52" s="55">
        <f t="shared" si="109"/>
        <v>3.1291885791488356</v>
      </c>
      <c r="DT52" s="55">
        <f t="shared" si="109"/>
        <v>3.1291885791488356</v>
      </c>
      <c r="DU52" s="55">
        <f t="shared" si="109"/>
        <v>3.1291885791488356</v>
      </c>
      <c r="DV52" s="55">
        <f t="shared" si="109"/>
        <v>3.1291885791488356</v>
      </c>
      <c r="DW52" s="55">
        <f t="shared" si="109"/>
        <v>3.1291885791488356</v>
      </c>
    </row>
    <row r="53" spans="1:127" ht="37.5" customHeight="1" x14ac:dyDescent="0.2">
      <c r="A53" s="19"/>
      <c r="B53" s="37" t="s">
        <v>108</v>
      </c>
      <c r="C53" s="492"/>
      <c r="D53" s="493"/>
      <c r="E53" s="493"/>
      <c r="F53" s="39"/>
      <c r="G53" s="38">
        <f>EXP(G30/(2*G36)*(1-G52))</f>
        <v>0.34486774282699112</v>
      </c>
      <c r="I53" s="71">
        <f>J53</f>
        <v>2.6308819788779269E-3</v>
      </c>
      <c r="J53" s="38">
        <f>EXP(J30/(2*J36)*(1-J52))</f>
        <v>2.6308819788779269E-3</v>
      </c>
      <c r="K53" s="38">
        <f t="shared" ref="K53:T53" si="111">EXP(K30/(2*K36)*(1-K52))</f>
        <v>0</v>
      </c>
      <c r="L53" s="38">
        <f t="shared" si="111"/>
        <v>0</v>
      </c>
      <c r="M53" s="38">
        <f t="shared" si="111"/>
        <v>0</v>
      </c>
      <c r="N53" s="38">
        <f t="shared" si="111"/>
        <v>0</v>
      </c>
      <c r="O53" s="38">
        <f t="shared" si="111"/>
        <v>0</v>
      </c>
      <c r="P53" s="38">
        <f t="shared" si="111"/>
        <v>0</v>
      </c>
      <c r="Q53" s="38">
        <f t="shared" si="111"/>
        <v>0</v>
      </c>
      <c r="R53" s="38">
        <f t="shared" si="111"/>
        <v>0</v>
      </c>
      <c r="S53" s="38">
        <f t="shared" si="111"/>
        <v>0</v>
      </c>
      <c r="T53" s="38">
        <f t="shared" si="111"/>
        <v>0</v>
      </c>
      <c r="U53" s="38">
        <f>EXP(U30/(2*U36)*(1-U52))</f>
        <v>5.8244840083951183E-47</v>
      </c>
      <c r="V53" s="38">
        <f>EXP(V30/(2*V36)*(1-V52))</f>
        <v>3.3924613964050466E-93</v>
      </c>
      <c r="W53" s="38">
        <f t="shared" ref="W53:CH53" si="112">EXP(W30/(2*W36)*(1-W52))</f>
        <v>1.975933715245897E-139</v>
      </c>
      <c r="X53" s="38">
        <f t="shared" si="112"/>
        <v>1.150879432609848E-185</v>
      </c>
      <c r="Y53" s="38">
        <f t="shared" si="112"/>
        <v>6.7032788508269068E-232</v>
      </c>
      <c r="Z53" s="38">
        <f t="shared" si="112"/>
        <v>3.9043140470454529E-278</v>
      </c>
      <c r="AA53" s="38">
        <f t="shared" si="112"/>
        <v>0</v>
      </c>
      <c r="AB53" s="38">
        <f t="shared" si="112"/>
        <v>0</v>
      </c>
      <c r="AC53" s="38">
        <f t="shared" si="112"/>
        <v>0</v>
      </c>
      <c r="AD53" s="38">
        <f t="shared" si="112"/>
        <v>2.3797193706175665E-5</v>
      </c>
      <c r="AE53" s="38">
        <f t="shared" si="112"/>
        <v>5.6630642828924667E-10</v>
      </c>
      <c r="AF53" s="38">
        <f t="shared" si="112"/>
        <v>1.3476503771051633E-14</v>
      </c>
      <c r="AG53" s="38">
        <f t="shared" si="112"/>
        <v>3.207029707217237E-19</v>
      </c>
      <c r="AH53" s="38">
        <f t="shared" si="112"/>
        <v>7.6318307164107868E-24</v>
      </c>
      <c r="AI53" s="38">
        <f t="shared" si="112"/>
        <v>1.816161538911689E-28</v>
      </c>
      <c r="AJ53" s="38">
        <f t="shared" si="112"/>
        <v>4.3219547943187556E-33</v>
      </c>
      <c r="AK53" s="38">
        <f t="shared" si="112"/>
        <v>1.0285039542973875E-37</v>
      </c>
      <c r="AL53" s="38">
        <f t="shared" si="112"/>
        <v>2.4475507827982401E-42</v>
      </c>
      <c r="AM53" s="38">
        <f t="shared" si="112"/>
        <v>5.8244840083951183E-47</v>
      </c>
      <c r="AN53" s="38">
        <f t="shared" si="112"/>
        <v>2.3797193706175665E-5</v>
      </c>
      <c r="AO53" s="38">
        <f t="shared" si="112"/>
        <v>6.900382596267906E-5</v>
      </c>
      <c r="AP53" s="38">
        <f t="shared" si="112"/>
        <v>2.0008779422810787E-4</v>
      </c>
      <c r="AQ53" s="38">
        <f t="shared" si="112"/>
        <v>5.8018703804514789E-4</v>
      </c>
      <c r="AR53" s="38">
        <f t="shared" si="112"/>
        <v>1.682346494018749E-3</v>
      </c>
      <c r="AS53" s="38">
        <f t="shared" si="112"/>
        <v>4.8782367415056505E-3</v>
      </c>
      <c r="AT53" s="38">
        <f t="shared" si="112"/>
        <v>1.4145239277866878E-2</v>
      </c>
      <c r="AU53" s="38">
        <f t="shared" si="112"/>
        <v>4.101641737181283E-2</v>
      </c>
      <c r="AV53" s="38">
        <f t="shared" si="112"/>
        <v>0.1189337600425837</v>
      </c>
      <c r="AW53" s="38">
        <f t="shared" si="112"/>
        <v>0.34486774282699112</v>
      </c>
      <c r="AX53" s="38">
        <f t="shared" si="112"/>
        <v>1.682346494018749E-3</v>
      </c>
      <c r="AY53" s="38">
        <f t="shared" si="112"/>
        <v>1.871329181263755E-3</v>
      </c>
      <c r="AZ53" s="38">
        <f t="shared" si="112"/>
        <v>2.0815408223570473E-3</v>
      </c>
      <c r="BA53" s="38">
        <f t="shared" si="112"/>
        <v>2.315366125062395E-3</v>
      </c>
      <c r="BB53" s="38">
        <f t="shared" si="112"/>
        <v>2.5754576780367823E-3</v>
      </c>
      <c r="BC53" s="38">
        <f t="shared" si="112"/>
        <v>2.8647660426403881E-3</v>
      </c>
      <c r="BD53" s="38">
        <f t="shared" si="112"/>
        <v>3.1865732250437942E-3</v>
      </c>
      <c r="BE53" s="38">
        <f t="shared" si="112"/>
        <v>3.5445299083505925E-3</v>
      </c>
      <c r="BF53" s="38">
        <f t="shared" si="112"/>
        <v>3.94269686710845E-3</v>
      </c>
      <c r="BG53" s="38">
        <f t="shared" si="112"/>
        <v>4.3855910340281001E-3</v>
      </c>
      <c r="BH53" s="38">
        <f t="shared" si="112"/>
        <v>4.8782367415056505E-3</v>
      </c>
      <c r="BI53" s="38">
        <f t="shared" si="112"/>
        <v>2.4419515687781794E-3</v>
      </c>
      <c r="BJ53" s="38">
        <f t="shared" si="112"/>
        <v>2.46808731874119E-3</v>
      </c>
      <c r="BK53" s="38">
        <f t="shared" si="112"/>
        <v>2.4945027947376147E-3</v>
      </c>
      <c r="BL53" s="38">
        <f t="shared" si="112"/>
        <v>2.5212009906227643E-3</v>
      </c>
      <c r="BM53" s="38">
        <f t="shared" si="112"/>
        <v>2.5481849322946193E-3</v>
      </c>
      <c r="BN53" s="38">
        <f t="shared" si="112"/>
        <v>2.5754576780367823E-3</v>
      </c>
      <c r="BO53" s="38">
        <f t="shared" si="112"/>
        <v>2.6030223188650841E-3</v>
      </c>
      <c r="BP53" s="38">
        <f t="shared" si="112"/>
        <v>2.6308819788779269E-3</v>
      </c>
      <c r="BQ53" s="38">
        <f t="shared" si="112"/>
        <v>2.659039815610349E-3</v>
      </c>
      <c r="BR53" s="38">
        <f t="shared" si="112"/>
        <v>2.6874990203918977E-3</v>
      </c>
      <c r="BS53" s="38">
        <f t="shared" si="112"/>
        <v>2.7162628187083139E-3</v>
      </c>
      <c r="BT53" s="38">
        <f t="shared" si="112"/>
        <v>2.7453344705671168E-3</v>
      </c>
      <c r="BU53" s="38">
        <f t="shared" si="112"/>
        <v>2.7747172708670713E-3</v>
      </c>
      <c r="BV53" s="38">
        <f t="shared" si="112"/>
        <v>2.8044145497716296E-3</v>
      </c>
      <c r="BW53" s="38">
        <f t="shared" si="112"/>
        <v>2.8344296730863508E-3</v>
      </c>
      <c r="BX53" s="38">
        <f t="shared" si="112"/>
        <v>2.8647660426403881E-3</v>
      </c>
      <c r="BY53" s="38">
        <f t="shared" si="112"/>
        <v>2.8954270966720323E-3</v>
      </c>
      <c r="BZ53" s="38">
        <f t="shared" si="112"/>
        <v>2.9264163102183938E-3</v>
      </c>
      <c r="CA53" s="38">
        <f t="shared" si="112"/>
        <v>2.9577371955092566E-3</v>
      </c>
      <c r="CB53" s="38">
        <f t="shared" si="112"/>
        <v>2.9893933023651341E-3</v>
      </c>
      <c r="CC53" s="38">
        <f t="shared" si="112"/>
        <v>3.0213882185996105E-3</v>
      </c>
      <c r="CD53" s="38">
        <f t="shared" si="112"/>
        <v>2.6308819788779269E-3</v>
      </c>
      <c r="CE53" s="38">
        <f t="shared" si="112"/>
        <v>0.98941052459345757</v>
      </c>
      <c r="CF53" s="38">
        <f t="shared" si="112"/>
        <v>0.89901152125603989</v>
      </c>
      <c r="CG53" s="38">
        <f t="shared" si="112"/>
        <v>0.8082217153510991</v>
      </c>
      <c r="CH53" s="38">
        <f t="shared" si="112"/>
        <v>0.65322234116507305</v>
      </c>
      <c r="CI53" s="38">
        <f t="shared" ref="CI53:DW53" si="113">EXP(CI30/(2*CI36)*(1-CI52))</f>
        <v>0.52794848108209624</v>
      </c>
      <c r="CJ53" s="38">
        <f t="shared" si="113"/>
        <v>0.42669942699717905</v>
      </c>
      <c r="CK53" s="38">
        <f t="shared" si="113"/>
        <v>0.34486774282699112</v>
      </c>
      <c r="CL53" s="38">
        <f t="shared" si="113"/>
        <v>0.1189337600425837</v>
      </c>
      <c r="CM53" s="38">
        <f t="shared" si="113"/>
        <v>4.101641737181283E-2</v>
      </c>
      <c r="CN53" s="38">
        <f t="shared" si="113"/>
        <v>1.4145239277866878E-2</v>
      </c>
      <c r="CO53" s="38">
        <f t="shared" si="113"/>
        <v>4.8782367415056505E-3</v>
      </c>
      <c r="CP53" s="38">
        <f t="shared" si="113"/>
        <v>1.682346494018749E-3</v>
      </c>
      <c r="CQ53" s="38">
        <f t="shared" si="113"/>
        <v>5.8018703804514789E-4</v>
      </c>
      <c r="CR53" s="38">
        <f t="shared" si="113"/>
        <v>2.0008779422810787E-4</v>
      </c>
      <c r="CS53" s="38">
        <f t="shared" si="113"/>
        <v>6.900382596267906E-5</v>
      </c>
      <c r="CT53" s="38">
        <f t="shared" si="113"/>
        <v>2.3797193706175665E-5</v>
      </c>
      <c r="CU53" s="38">
        <f t="shared" si="113"/>
        <v>8.2068844790654708E-6</v>
      </c>
      <c r="CV53" s="38">
        <f t="shared" si="113"/>
        <v>2.8302897259371769E-6</v>
      </c>
      <c r="CW53" s="38">
        <f t="shared" si="113"/>
        <v>9.7607562933037807E-7</v>
      </c>
      <c r="CX53" s="38">
        <f t="shared" si="113"/>
        <v>3.3661699911560186E-7</v>
      </c>
      <c r="CY53" s="38">
        <f t="shared" si="113"/>
        <v>1.1608834468219294E-7</v>
      </c>
      <c r="CZ53" s="38">
        <f t="shared" si="113"/>
        <v>4.0035125399069638E-8</v>
      </c>
      <c r="DA53" s="38">
        <f t="shared" si="113"/>
        <v>1.3806823330172669E-8</v>
      </c>
      <c r="DB53" s="38">
        <f t="shared" si="113"/>
        <v>4.7615279974877003E-9</v>
      </c>
      <c r="DC53" s="38">
        <f t="shared" si="113"/>
        <v>1.642097412901104E-9</v>
      </c>
      <c r="DD53" s="38">
        <f t="shared" si="113"/>
        <v>5.6630642828924667E-10</v>
      </c>
      <c r="DE53" s="38">
        <f t="shared" si="113"/>
        <v>1.682346494018749E-3</v>
      </c>
      <c r="DF53" s="38">
        <f t="shared" si="113"/>
        <v>1.682346494018749E-3</v>
      </c>
      <c r="DG53" s="38">
        <f t="shared" si="113"/>
        <v>1.682346494018749E-3</v>
      </c>
      <c r="DH53" s="38">
        <f t="shared" si="113"/>
        <v>1.682346494018749E-3</v>
      </c>
      <c r="DI53" s="38">
        <f t="shared" si="113"/>
        <v>1.682346494018749E-3</v>
      </c>
      <c r="DJ53" s="38">
        <f t="shared" si="113"/>
        <v>1.682346494018749E-3</v>
      </c>
      <c r="DK53" s="38">
        <f t="shared" si="113"/>
        <v>1.682346494018749E-3</v>
      </c>
      <c r="DL53" s="38">
        <f t="shared" si="113"/>
        <v>1.682346494018749E-3</v>
      </c>
      <c r="DM53" s="38">
        <f t="shared" si="113"/>
        <v>1.682346494018749E-3</v>
      </c>
      <c r="DN53" s="38">
        <f t="shared" si="113"/>
        <v>1.682346494018749E-3</v>
      </c>
      <c r="DO53" s="38">
        <f t="shared" si="113"/>
        <v>1.682346494018749E-3</v>
      </c>
      <c r="DP53" s="38">
        <f t="shared" si="113"/>
        <v>1.682346494018749E-3</v>
      </c>
      <c r="DQ53" s="38">
        <f t="shared" si="113"/>
        <v>1.682346494018749E-3</v>
      </c>
      <c r="DR53" s="38">
        <f t="shared" si="113"/>
        <v>1.682346494018749E-3</v>
      </c>
      <c r="DS53" s="38">
        <f t="shared" si="113"/>
        <v>1.682346494018749E-3</v>
      </c>
      <c r="DT53" s="38">
        <f t="shared" si="113"/>
        <v>1.682346494018749E-3</v>
      </c>
      <c r="DU53" s="38">
        <f t="shared" si="113"/>
        <v>1.682346494018749E-3</v>
      </c>
      <c r="DV53" s="38">
        <f t="shared" si="113"/>
        <v>1.682346494018749E-3</v>
      </c>
      <c r="DW53" s="38">
        <f t="shared" si="113"/>
        <v>1.682346494018749E-3</v>
      </c>
    </row>
    <row r="54" spans="1:127" ht="37.5" customHeight="1" x14ac:dyDescent="0.2">
      <c r="A54" s="19"/>
      <c r="B54" s="37" t="s">
        <v>109</v>
      </c>
      <c r="C54" s="492"/>
      <c r="D54" s="493"/>
      <c r="E54" s="493"/>
      <c r="F54" s="291"/>
      <c r="G54" s="40">
        <f>IF(G30-G48*G33/G50*G52&lt;=0,2-ERFC((-G30+G48*G33/G50*G52)/(2*SQRT(G36*G48*G33/G50))),ERFC((G30-G48*G33/G50*G52)/(2*SQRT(G36*G48*G33/G50))))</f>
        <v>1.9999999999999045</v>
      </c>
      <c r="I54" s="71">
        <f>J54/2</f>
        <v>0.99999999996255673</v>
      </c>
      <c r="J54" s="48">
        <f>IF(J30-J48*J33/J50*J52&lt;=0,2-ERFC((-J30+J48*J33/J50*J52)/(2*SQRT(J36*J48*J33/J50))),ERFC((J30-J48*J33/J50*J52)/(2*SQRT(J36*J48*J33/J50))))</f>
        <v>1.9999999999251135</v>
      </c>
      <c r="K54" s="48">
        <f t="shared" ref="K54:T54" si="114">IF(K30-K48*K33/K50*K52&lt;=0,2-ERFC((-K30+K48*K33/K50*K52)/(2*SQRT(K36*K48*K33/K50))),ERFC((K30-K48*K33/K50*K52)/(2*SQRT(K36*K48*K33/K50))))</f>
        <v>0</v>
      </c>
      <c r="L54" s="48">
        <f t="shared" si="114"/>
        <v>0</v>
      </c>
      <c r="M54" s="48">
        <f t="shared" si="114"/>
        <v>0</v>
      </c>
      <c r="N54" s="48">
        <f t="shared" si="114"/>
        <v>0</v>
      </c>
      <c r="O54" s="48">
        <f t="shared" si="114"/>
        <v>0</v>
      </c>
      <c r="P54" s="48">
        <f t="shared" si="114"/>
        <v>0</v>
      </c>
      <c r="Q54" s="48">
        <f t="shared" si="114"/>
        <v>0</v>
      </c>
      <c r="R54" s="48">
        <f t="shared" si="114"/>
        <v>0</v>
      </c>
      <c r="S54" s="48">
        <f t="shared" si="114"/>
        <v>0</v>
      </c>
      <c r="T54" s="48">
        <f t="shared" si="114"/>
        <v>0</v>
      </c>
      <c r="U54" s="48">
        <f>IF(U30-U48*U33/U50*U52&lt;=0,2-ERFC((-U30+U48*U33/U50*U52)/(2*SQRT(U36*U48*U33/U50))),ERFC((U30-U48*U33/U50*U52)/(2*SQRT(U36*U48*U33/U50))))</f>
        <v>1.7133450571845255E-37</v>
      </c>
      <c r="V54" s="48">
        <f>IF(V30-V48*V33/V50*V52&lt;=0,2-ERFC((-V30+V48*V33/V50*V52)/(2*SQRT(V36*V48*V33/V50))),ERFC((V30-V48*V33/V50*V52)/(2*SQRT(V36*V48*V33/V50))))</f>
        <v>2.4357171577258984E-242</v>
      </c>
      <c r="W54" s="48">
        <f t="shared" ref="W54:CH54" si="115">IF(W30-W48*W33/W50*W52&lt;=0,2-ERFC((-W30+W48*W33/W50*W52)/(2*SQRT(W36*W48*W33/W50))),ERFC((W30-W48*W33/W50*W52)/(2*SQRT(W36*W48*W33/W50))))</f>
        <v>0</v>
      </c>
      <c r="X54" s="48">
        <f t="shared" si="115"/>
        <v>0</v>
      </c>
      <c r="Y54" s="48">
        <f t="shared" si="115"/>
        <v>0</v>
      </c>
      <c r="Z54" s="48">
        <f t="shared" si="115"/>
        <v>0</v>
      </c>
      <c r="AA54" s="48">
        <f t="shared" si="115"/>
        <v>0</v>
      </c>
      <c r="AB54" s="48">
        <f t="shared" si="115"/>
        <v>0</v>
      </c>
      <c r="AC54" s="48">
        <f t="shared" si="115"/>
        <v>0</v>
      </c>
      <c r="AD54" s="48">
        <f t="shared" si="115"/>
        <v>1.9999999793806327</v>
      </c>
      <c r="AE54" s="48">
        <f t="shared" si="115"/>
        <v>1.9996318353233771</v>
      </c>
      <c r="AF54" s="48">
        <f t="shared" si="115"/>
        <v>1.8707585851731741</v>
      </c>
      <c r="AG54" s="48">
        <f t="shared" si="115"/>
        <v>0.59769980735414552</v>
      </c>
      <c r="AH54" s="48">
        <f t="shared" si="115"/>
        <v>1.0096040279574401E-2</v>
      </c>
      <c r="AI54" s="48">
        <f t="shared" si="115"/>
        <v>3.8870186248135184E-6</v>
      </c>
      <c r="AJ54" s="48">
        <f t="shared" si="115"/>
        <v>2.6985952758178755E-11</v>
      </c>
      <c r="AK54" s="48">
        <f t="shared" si="115"/>
        <v>3.1214335080460342E-18</v>
      </c>
      <c r="AL54" s="48">
        <f t="shared" si="115"/>
        <v>5.813669378753468E-27</v>
      </c>
      <c r="AM54" s="48">
        <f t="shared" si="115"/>
        <v>1.7133450571845255E-37</v>
      </c>
      <c r="AN54" s="48">
        <f t="shared" si="115"/>
        <v>1.9999999793806327</v>
      </c>
      <c r="AO54" s="48">
        <f t="shared" si="115"/>
        <v>1.9999999937974795</v>
      </c>
      <c r="AP54" s="48">
        <f t="shared" si="115"/>
        <v>1.9999999982087231</v>
      </c>
      <c r="AQ54" s="48">
        <f t="shared" si="115"/>
        <v>1.999999999503371</v>
      </c>
      <c r="AR54" s="48">
        <f t="shared" si="115"/>
        <v>1.9999999998678242</v>
      </c>
      <c r="AS54" s="48">
        <f t="shared" si="115"/>
        <v>1.9999999999662326</v>
      </c>
      <c r="AT54" s="48">
        <f t="shared" si="115"/>
        <v>1.9999999999917195</v>
      </c>
      <c r="AU54" s="48">
        <f t="shared" si="115"/>
        <v>1.9999999999980511</v>
      </c>
      <c r="AV54" s="48">
        <f t="shared" si="115"/>
        <v>1.9999999999995597</v>
      </c>
      <c r="AW54" s="48">
        <f t="shared" si="115"/>
        <v>1.9999999999999045</v>
      </c>
      <c r="AX54" s="48">
        <f t="shared" si="115"/>
        <v>1.9999999998678242</v>
      </c>
      <c r="AY54" s="48">
        <f t="shared" si="115"/>
        <v>1.9999999998844722</v>
      </c>
      <c r="AZ54" s="48">
        <f t="shared" si="115"/>
        <v>1.9999999998990645</v>
      </c>
      <c r="BA54" s="48">
        <f t="shared" si="115"/>
        <v>1.9999999999118498</v>
      </c>
      <c r="BB54" s="48">
        <f t="shared" si="115"/>
        <v>1.9999999999230471</v>
      </c>
      <c r="BC54" s="48">
        <f t="shared" si="115"/>
        <v>1.9999999999328497</v>
      </c>
      <c r="BD54" s="48">
        <f t="shared" si="115"/>
        <v>1.9999999999414275</v>
      </c>
      <c r="BE54" s="48">
        <f t="shared" si="115"/>
        <v>1.9999999999489304</v>
      </c>
      <c r="BF54" s="48">
        <f t="shared" si="115"/>
        <v>1.9999999999554905</v>
      </c>
      <c r="BG54" s="48">
        <f t="shared" si="115"/>
        <v>1.9999999999612239</v>
      </c>
      <c r="BH54" s="48">
        <f t="shared" si="115"/>
        <v>1.9999999999662326</v>
      </c>
      <c r="BI54" s="48">
        <f t="shared" si="115"/>
        <v>1.9999999999176343</v>
      </c>
      <c r="BJ54" s="48">
        <f t="shared" si="115"/>
        <v>1.9999999999187459</v>
      </c>
      <c r="BK54" s="48">
        <f t="shared" si="115"/>
        <v>1.9999999999198428</v>
      </c>
      <c r="BL54" s="48">
        <f t="shared" si="115"/>
        <v>1.999999999920925</v>
      </c>
      <c r="BM54" s="48">
        <f t="shared" si="115"/>
        <v>1.9999999999219933</v>
      </c>
      <c r="BN54" s="48">
        <f t="shared" si="115"/>
        <v>1.9999999999230471</v>
      </c>
      <c r="BO54" s="48">
        <f t="shared" si="115"/>
        <v>1.9999999999240872</v>
      </c>
      <c r="BP54" s="48">
        <f t="shared" si="115"/>
        <v>1.9999999999251135</v>
      </c>
      <c r="BQ54" s="48">
        <f t="shared" si="115"/>
        <v>1.9999999999261262</v>
      </c>
      <c r="BR54" s="48">
        <f t="shared" si="115"/>
        <v>1.9999999999271256</v>
      </c>
      <c r="BS54" s="48">
        <f t="shared" si="115"/>
        <v>1.9999999999281117</v>
      </c>
      <c r="BT54" s="48">
        <f t="shared" si="115"/>
        <v>1.9999999999290847</v>
      </c>
      <c r="BU54" s="48">
        <f t="shared" si="115"/>
        <v>1.9999999999300448</v>
      </c>
      <c r="BV54" s="48">
        <f t="shared" si="115"/>
        <v>1.9999999999309923</v>
      </c>
      <c r="BW54" s="48">
        <f t="shared" si="115"/>
        <v>1.9999999999319271</v>
      </c>
      <c r="BX54" s="48">
        <f t="shared" si="115"/>
        <v>1.9999999999328497</v>
      </c>
      <c r="BY54" s="48">
        <f t="shared" si="115"/>
        <v>1.9999999999337599</v>
      </c>
      <c r="BZ54" s="48">
        <f t="shared" si="115"/>
        <v>1.999999999934658</v>
      </c>
      <c r="CA54" s="48">
        <f t="shared" si="115"/>
        <v>1.9999999999355444</v>
      </c>
      <c r="CB54" s="48">
        <f t="shared" si="115"/>
        <v>1.9999999999364189</v>
      </c>
      <c r="CC54" s="48">
        <f t="shared" si="115"/>
        <v>1.9999999999372817</v>
      </c>
      <c r="CD54" s="48">
        <f t="shared" si="115"/>
        <v>1.9999999999251135</v>
      </c>
      <c r="CE54" s="48">
        <f t="shared" si="115"/>
        <v>1.9999999999999798</v>
      </c>
      <c r="CF54" s="48">
        <f t="shared" si="115"/>
        <v>1.9999999999999767</v>
      </c>
      <c r="CG54" s="48">
        <f t="shared" si="115"/>
        <v>1.9999999999999727</v>
      </c>
      <c r="CH54" s="48">
        <f t="shared" si="115"/>
        <v>1.9999999999999627</v>
      </c>
      <c r="CI54" s="48">
        <f t="shared" ref="CI54:DW54" si="116">IF(CI30-CI48*CI33/CI50*CI52&lt;=0,2-ERFC((-CI30+CI48*CI33/CI50*CI52)/(2*SQRT(CI36*CI48*CI33/CI50))),ERFC((CI30-CI48*CI33/CI50*CI52)/(2*SQRT(CI36*CI48*CI33/CI50))))</f>
        <v>1.9999999999999487</v>
      </c>
      <c r="CJ54" s="48">
        <f t="shared" si="116"/>
        <v>1.9999999999999301</v>
      </c>
      <c r="CK54" s="48">
        <f t="shared" si="116"/>
        <v>1.9999999999999045</v>
      </c>
      <c r="CL54" s="48">
        <f t="shared" si="116"/>
        <v>1.9999999999995597</v>
      </c>
      <c r="CM54" s="48">
        <f t="shared" si="116"/>
        <v>1.9999999999980511</v>
      </c>
      <c r="CN54" s="48">
        <f t="shared" si="116"/>
        <v>1.9999999999917195</v>
      </c>
      <c r="CO54" s="48">
        <f t="shared" si="116"/>
        <v>1.9999999999662326</v>
      </c>
      <c r="CP54" s="48">
        <f t="shared" si="116"/>
        <v>1.9999999998678242</v>
      </c>
      <c r="CQ54" s="48">
        <f t="shared" si="116"/>
        <v>1.999999999503371</v>
      </c>
      <c r="CR54" s="48">
        <f t="shared" si="116"/>
        <v>1.9999999982087231</v>
      </c>
      <c r="CS54" s="48">
        <f t="shared" si="116"/>
        <v>1.9999999937974795</v>
      </c>
      <c r="CT54" s="48">
        <f t="shared" si="116"/>
        <v>1.9999999793806327</v>
      </c>
      <c r="CU54" s="48">
        <f t="shared" si="116"/>
        <v>1.9999999341867478</v>
      </c>
      <c r="CV54" s="48">
        <f t="shared" si="116"/>
        <v>1.9999997982961202</v>
      </c>
      <c r="CW54" s="48">
        <f t="shared" si="116"/>
        <v>1.9999994063737712</v>
      </c>
      <c r="CX54" s="48">
        <f t="shared" si="116"/>
        <v>1.9999983221685182</v>
      </c>
      <c r="CY54" s="48">
        <f t="shared" si="116"/>
        <v>1.9999954452723649</v>
      </c>
      <c r="CZ54" s="48">
        <f t="shared" si="116"/>
        <v>1.9999881231277163</v>
      </c>
      <c r="DA54" s="48">
        <f t="shared" si="116"/>
        <v>1.9999702477966794</v>
      </c>
      <c r="DB54" s="48">
        <f t="shared" si="116"/>
        <v>1.9999283904423173</v>
      </c>
      <c r="DC54" s="48">
        <f t="shared" si="116"/>
        <v>1.9998343766522761</v>
      </c>
      <c r="DD54" s="48">
        <f t="shared" si="116"/>
        <v>1.9996318353233771</v>
      </c>
      <c r="DE54" s="48">
        <f t="shared" si="116"/>
        <v>3.1183716468675257E-14</v>
      </c>
      <c r="DF54" s="48">
        <f t="shared" si="116"/>
        <v>1.5945050737472809E-4</v>
      </c>
      <c r="DG54" s="48">
        <f t="shared" si="116"/>
        <v>0.14425458647308653</v>
      </c>
      <c r="DH54" s="48">
        <f t="shared" si="116"/>
        <v>1.5025248585064297</v>
      </c>
      <c r="DI54" s="48">
        <f t="shared" si="116"/>
        <v>1.9489357219954295</v>
      </c>
      <c r="DJ54" s="48">
        <f t="shared" si="116"/>
        <v>1.9962609457304805</v>
      </c>
      <c r="DK54" s="48">
        <f t="shared" si="116"/>
        <v>1.9997624965547214</v>
      </c>
      <c r="DL54" s="48">
        <f t="shared" si="116"/>
        <v>1.9999859417024906</v>
      </c>
      <c r="DM54" s="48">
        <f t="shared" si="116"/>
        <v>1.9999999555112844</v>
      </c>
      <c r="DN54" s="48">
        <f t="shared" si="116"/>
        <v>1.9999999998678242</v>
      </c>
      <c r="DO54" s="48">
        <f t="shared" si="116"/>
        <v>1.9999999999999116</v>
      </c>
      <c r="DP54" s="48">
        <f t="shared" si="116"/>
        <v>2</v>
      </c>
      <c r="DQ54" s="48">
        <f t="shared" si="116"/>
        <v>2</v>
      </c>
      <c r="DR54" s="48">
        <f t="shared" si="116"/>
        <v>2</v>
      </c>
      <c r="DS54" s="48">
        <f t="shared" si="116"/>
        <v>2</v>
      </c>
      <c r="DT54" s="48">
        <f t="shared" si="116"/>
        <v>2</v>
      </c>
      <c r="DU54" s="48">
        <f t="shared" si="116"/>
        <v>2</v>
      </c>
      <c r="DV54" s="48">
        <f t="shared" si="116"/>
        <v>2</v>
      </c>
      <c r="DW54" s="48">
        <f t="shared" si="116"/>
        <v>2</v>
      </c>
    </row>
    <row r="55" spans="1:127" ht="37.5" customHeight="1" x14ac:dyDescent="0.2">
      <c r="A55" s="19"/>
      <c r="B55" s="37" t="s">
        <v>110</v>
      </c>
      <c r="C55" s="492"/>
      <c r="D55" s="493"/>
      <c r="E55" s="493"/>
      <c r="F55" s="39"/>
      <c r="G55" s="38">
        <f>ERF((G34)/(4*(G37*G30)^0.5))</f>
        <v>8.9020707489366038E-2</v>
      </c>
      <c r="H55" s="41"/>
      <c r="I55" s="71">
        <f>J55</f>
        <v>3.7749903497341267E-2</v>
      </c>
      <c r="J55" s="38">
        <f>ERF((J34)/(4*(J37*J30)^0.5))</f>
        <v>3.7749903497341267E-2</v>
      </c>
      <c r="K55" s="38">
        <f t="shared" ref="K55:T55" si="117">ERF((K34)/(4*(K37*K30)^0.5))</f>
        <v>2.8209420407749727E-3</v>
      </c>
      <c r="L55" s="38">
        <f t="shared" si="117"/>
        <v>1.9947093241847345E-3</v>
      </c>
      <c r="M55" s="38">
        <f t="shared" si="117"/>
        <v>1.6286739086527739E-3</v>
      </c>
      <c r="N55" s="38">
        <f t="shared" si="117"/>
        <v>1.4104732242478817E-3</v>
      </c>
      <c r="O55" s="38">
        <f t="shared" si="117"/>
        <v>1.2615657353576683E-3</v>
      </c>
      <c r="P55" s="38">
        <f t="shared" si="117"/>
        <v>1.1516467650270889E-3</v>
      </c>
      <c r="Q55" s="38">
        <f t="shared" si="117"/>
        <v>1.0662177757878872E-3</v>
      </c>
      <c r="R55" s="38">
        <f t="shared" si="117"/>
        <v>9.9735544127559561E-4</v>
      </c>
      <c r="S55" s="38">
        <f t="shared" si="117"/>
        <v>9.4031575491390488E-4</v>
      </c>
      <c r="T55" s="38">
        <f t="shared" si="117"/>
        <v>8.9206187223015831E-4</v>
      </c>
      <c r="U55" s="38">
        <f>ERF((U34)/(4*(U37*U30)^0.5))</f>
        <v>8.9204347379863245E-3</v>
      </c>
      <c r="V55" s="38">
        <f>ERF((V34)/(4*(V37*V30)^0.5))</f>
        <v>6.3077655990903016E-3</v>
      </c>
      <c r="W55" s="38">
        <f t="shared" ref="W55:CH55" si="118">ERF((W34)/(4*(W37*W30)^0.5))</f>
        <v>5.1502869277362476E-3</v>
      </c>
      <c r="X55" s="38">
        <f t="shared" si="118"/>
        <v>4.4602870597080591E-3</v>
      </c>
      <c r="Y55" s="38">
        <f t="shared" si="118"/>
        <v>3.9894061814816457E-3</v>
      </c>
      <c r="Z55" s="38">
        <f t="shared" si="118"/>
        <v>3.6418154567766483E-3</v>
      </c>
      <c r="AA55" s="38">
        <f t="shared" si="118"/>
        <v>3.3716676219956256E-3</v>
      </c>
      <c r="AB55" s="38">
        <f t="shared" si="118"/>
        <v>3.1539074392224384E-3</v>
      </c>
      <c r="AC55" s="38">
        <f t="shared" si="118"/>
        <v>2.9735333104073999E-3</v>
      </c>
      <c r="AD55" s="38">
        <f t="shared" si="118"/>
        <v>2.8203603304328015E-2</v>
      </c>
      <c r="AE55" s="38">
        <f t="shared" si="118"/>
        <v>1.9945036390476088E-2</v>
      </c>
      <c r="AF55" s="38">
        <f t="shared" si="118"/>
        <v>1.6285619443116406E-2</v>
      </c>
      <c r="AG55" s="38">
        <f t="shared" si="118"/>
        <v>1.410400500127445E-2</v>
      </c>
      <c r="AH55" s="38">
        <f t="shared" si="118"/>
        <v>1.2615136977203435E-2</v>
      </c>
      <c r="AI55" s="38">
        <f t="shared" si="118"/>
        <v>1.1516071784052565E-2</v>
      </c>
      <c r="AJ55" s="38">
        <f t="shared" si="118"/>
        <v>1.0661863612832372E-2</v>
      </c>
      <c r="AK55" s="38">
        <f t="shared" si="118"/>
        <v>9.9732972880759441E-3</v>
      </c>
      <c r="AL55" s="38">
        <f t="shared" si="118"/>
        <v>9.4029420645961714E-3</v>
      </c>
      <c r="AM55" s="38">
        <f t="shared" si="118"/>
        <v>8.9204347379863245E-3</v>
      </c>
      <c r="AN55" s="38">
        <f t="shared" si="118"/>
        <v>2.8203603304328015E-2</v>
      </c>
      <c r="AO55" s="38">
        <f t="shared" si="118"/>
        <v>2.9728520174748828E-2</v>
      </c>
      <c r="AP55" s="38">
        <f t="shared" si="118"/>
        <v>3.1530945127879552E-2</v>
      </c>
      <c r="AQ55" s="38">
        <f t="shared" si="118"/>
        <v>3.3706744499615533E-2</v>
      </c>
      <c r="AR55" s="38">
        <f t="shared" si="118"/>
        <v>3.6405639733927311E-2</v>
      </c>
      <c r="AS55" s="38">
        <f t="shared" si="118"/>
        <v>3.9877611676744924E-2</v>
      </c>
      <c r="AT55" s="38">
        <f t="shared" si="118"/>
        <v>4.4579883006436401E-2</v>
      </c>
      <c r="AU55" s="38">
        <f t="shared" si="118"/>
        <v>5.1467483149355737E-2</v>
      </c>
      <c r="AV55" s="38">
        <f t="shared" si="118"/>
        <v>6.3012668028519375E-2</v>
      </c>
      <c r="AW55" s="38">
        <f t="shared" si="118"/>
        <v>8.9020707489366038E-2</v>
      </c>
      <c r="AX55" s="38">
        <f t="shared" si="118"/>
        <v>3.6405639733927311E-2</v>
      </c>
      <c r="AY55" s="38">
        <f t="shared" si="118"/>
        <v>3.6712649770631579E-2</v>
      </c>
      <c r="AZ55" s="38">
        <f t="shared" si="118"/>
        <v>3.7027560229276557E-2</v>
      </c>
      <c r="BA55" s="38">
        <f t="shared" si="118"/>
        <v>3.7350715870290187E-2</v>
      </c>
      <c r="BB55" s="38">
        <f t="shared" si="118"/>
        <v>3.7682482891192068E-2</v>
      </c>
      <c r="BC55" s="38">
        <f t="shared" si="118"/>
        <v>3.8023250671408812E-2</v>
      </c>
      <c r="BD55" s="38">
        <f t="shared" si="118"/>
        <v>3.8373433693862542E-2</v>
      </c>
      <c r="BE55" s="38">
        <f t="shared" si="118"/>
        <v>3.8733473664895907E-2</v>
      </c>
      <c r="BF55" s="38">
        <f t="shared" si="118"/>
        <v>3.9103841857189924E-2</v>
      </c>
      <c r="BG55" s="38">
        <f t="shared" si="118"/>
        <v>3.9485041703936734E-2</v>
      </c>
      <c r="BH55" s="38">
        <f t="shared" si="118"/>
        <v>3.9877611676744924E-2</v>
      </c>
      <c r="BI55" s="38">
        <f t="shared" si="118"/>
        <v>3.7515499186972751E-2</v>
      </c>
      <c r="BJ55" s="38">
        <f t="shared" si="118"/>
        <v>3.7548718337746444E-2</v>
      </c>
      <c r="BK55" s="38">
        <f t="shared" si="118"/>
        <v>3.7582025889552471E-2</v>
      </c>
      <c r="BL55" s="38">
        <f t="shared" si="118"/>
        <v>3.761542223516786E-2</v>
      </c>
      <c r="BM55" s="38">
        <f t="shared" si="118"/>
        <v>3.7648907769817136E-2</v>
      </c>
      <c r="BN55" s="38">
        <f t="shared" si="118"/>
        <v>3.7682482891192068E-2</v>
      </c>
      <c r="BO55" s="38">
        <f t="shared" si="118"/>
        <v>3.7716147999471476E-2</v>
      </c>
      <c r="BP55" s="38">
        <f t="shared" si="118"/>
        <v>3.7749903497341267E-2</v>
      </c>
      <c r="BQ55" s="38">
        <f t="shared" si="118"/>
        <v>3.7783749790014635E-2</v>
      </c>
      <c r="BR55" s="38">
        <f t="shared" si="118"/>
        <v>3.7817687285252588E-2</v>
      </c>
      <c r="BS55" s="38">
        <f t="shared" si="118"/>
        <v>3.7851716393384423E-2</v>
      </c>
      <c r="BT55" s="38">
        <f t="shared" si="118"/>
        <v>3.7885837527328735E-2</v>
      </c>
      <c r="BU55" s="38">
        <f t="shared" si="118"/>
        <v>3.7920051102614337E-2</v>
      </c>
      <c r="BV55" s="38">
        <f t="shared" si="118"/>
        <v>3.7954357537401562E-2</v>
      </c>
      <c r="BW55" s="38">
        <f t="shared" si="118"/>
        <v>3.7988757252503731E-2</v>
      </c>
      <c r="BX55" s="38">
        <f t="shared" si="118"/>
        <v>3.8023250671408812E-2</v>
      </c>
      <c r="BY55" s="38">
        <f t="shared" si="118"/>
        <v>3.805783822030135E-2</v>
      </c>
      <c r="BZ55" s="38">
        <f t="shared" si="118"/>
        <v>3.809252032808455E-2</v>
      </c>
      <c r="CA55" s="38">
        <f t="shared" si="118"/>
        <v>3.8127297426402626E-2</v>
      </c>
      <c r="CB55" s="38">
        <f t="shared" si="118"/>
        <v>3.8162169949663372E-2</v>
      </c>
      <c r="CC55" s="38">
        <f t="shared" si="118"/>
        <v>3.8197138335060957E-2</v>
      </c>
      <c r="CD55" s="38">
        <f t="shared" si="118"/>
        <v>3.7749903497341267E-2</v>
      </c>
      <c r="CE55" s="38">
        <f t="shared" si="118"/>
        <v>0.73644752271702729</v>
      </c>
      <c r="CF55" s="38">
        <f t="shared" si="118"/>
        <v>0.27632639016823701</v>
      </c>
      <c r="CG55" s="38">
        <f t="shared" si="118"/>
        <v>0.1974126513658474</v>
      </c>
      <c r="CH55" s="38">
        <f t="shared" si="118"/>
        <v>0.1403162048013338</v>
      </c>
      <c r="CI55" s="38">
        <f t="shared" ref="CI55:DW55" si="119">ERF((CI34)/(4*(CI37*CI30)^0.5))</f>
        <v>0.1147660855267984</v>
      </c>
      <c r="CJ55" s="38">
        <f t="shared" si="119"/>
        <v>9.9476449660225785E-2</v>
      </c>
      <c r="CK55" s="38">
        <f t="shared" si="119"/>
        <v>8.9020707489366038E-2</v>
      </c>
      <c r="CL55" s="38">
        <f t="shared" si="119"/>
        <v>6.3012668028519375E-2</v>
      </c>
      <c r="CM55" s="38">
        <f t="shared" si="119"/>
        <v>5.1467483149355737E-2</v>
      </c>
      <c r="CN55" s="38">
        <f t="shared" si="119"/>
        <v>4.4579883006436401E-2</v>
      </c>
      <c r="CO55" s="38">
        <f t="shared" si="119"/>
        <v>3.9877611676744924E-2</v>
      </c>
      <c r="CP55" s="38">
        <f t="shared" si="119"/>
        <v>3.6405639733927311E-2</v>
      </c>
      <c r="CQ55" s="38">
        <f t="shared" si="119"/>
        <v>3.3706744499615533E-2</v>
      </c>
      <c r="CR55" s="38">
        <f t="shared" si="119"/>
        <v>3.1530945127879552E-2</v>
      </c>
      <c r="CS55" s="38">
        <f t="shared" si="119"/>
        <v>2.9728520174748828E-2</v>
      </c>
      <c r="CT55" s="38">
        <f t="shared" si="119"/>
        <v>2.8203603304328015E-2</v>
      </c>
      <c r="CU55" s="38">
        <f t="shared" si="119"/>
        <v>2.6891589857170595E-2</v>
      </c>
      <c r="CV55" s="38">
        <f t="shared" si="119"/>
        <v>2.5747143400456123E-2</v>
      </c>
      <c r="CW55" s="38">
        <f t="shared" si="119"/>
        <v>2.4737385544881245E-2</v>
      </c>
      <c r="CX55" s="38">
        <f t="shared" si="119"/>
        <v>2.3837814003919461E-2</v>
      </c>
      <c r="CY55" s="38">
        <f t="shared" si="119"/>
        <v>2.3029744678024339E-2</v>
      </c>
      <c r="CZ55" s="38">
        <f t="shared" si="119"/>
        <v>2.2298647944327364E-2</v>
      </c>
      <c r="DA55" s="38">
        <f t="shared" si="119"/>
        <v>2.163303174336129E-2</v>
      </c>
      <c r="DB55" s="38">
        <f t="shared" si="119"/>
        <v>2.1023671026752257E-2</v>
      </c>
      <c r="DC55" s="38">
        <f t="shared" si="119"/>
        <v>2.0463063389618792E-2</v>
      </c>
      <c r="DD55" s="38">
        <f t="shared" si="119"/>
        <v>1.9945036390476088E-2</v>
      </c>
      <c r="DE55" s="38">
        <f t="shared" si="119"/>
        <v>3.6405639733927311E-2</v>
      </c>
      <c r="DF55" s="38">
        <f t="shared" si="119"/>
        <v>3.6405639733927311E-2</v>
      </c>
      <c r="DG55" s="38">
        <f t="shared" si="119"/>
        <v>3.6405639733927311E-2</v>
      </c>
      <c r="DH55" s="38">
        <f t="shared" si="119"/>
        <v>3.6405639733927311E-2</v>
      </c>
      <c r="DI55" s="38">
        <f t="shared" si="119"/>
        <v>3.6405639733927311E-2</v>
      </c>
      <c r="DJ55" s="38">
        <f t="shared" si="119"/>
        <v>3.6405639733927311E-2</v>
      </c>
      <c r="DK55" s="38">
        <f t="shared" si="119"/>
        <v>3.6405639733927311E-2</v>
      </c>
      <c r="DL55" s="38">
        <f t="shared" si="119"/>
        <v>3.6405639733927311E-2</v>
      </c>
      <c r="DM55" s="38">
        <f t="shared" si="119"/>
        <v>3.6405639733927311E-2</v>
      </c>
      <c r="DN55" s="38">
        <f t="shared" si="119"/>
        <v>3.6405639733927311E-2</v>
      </c>
      <c r="DO55" s="38">
        <f t="shared" si="119"/>
        <v>3.6405639733927311E-2</v>
      </c>
      <c r="DP55" s="38">
        <f t="shared" si="119"/>
        <v>3.6405639733927311E-2</v>
      </c>
      <c r="DQ55" s="38">
        <f t="shared" si="119"/>
        <v>3.6405639733927311E-2</v>
      </c>
      <c r="DR55" s="38">
        <f t="shared" si="119"/>
        <v>3.6405639733927311E-2</v>
      </c>
      <c r="DS55" s="38">
        <f t="shared" si="119"/>
        <v>3.6405639733927311E-2</v>
      </c>
      <c r="DT55" s="38">
        <f t="shared" si="119"/>
        <v>3.6405639733927311E-2</v>
      </c>
      <c r="DU55" s="38">
        <f t="shared" si="119"/>
        <v>3.6405639733927311E-2</v>
      </c>
      <c r="DV55" s="38">
        <f t="shared" si="119"/>
        <v>3.6405639733927311E-2</v>
      </c>
      <c r="DW55" s="38">
        <f t="shared" si="119"/>
        <v>3.6405639733927311E-2</v>
      </c>
    </row>
    <row r="56" spans="1:127" ht="37.5" customHeight="1" x14ac:dyDescent="0.2">
      <c r="B56" s="37" t="s">
        <v>111</v>
      </c>
      <c r="C56" s="492"/>
      <c r="D56" s="493"/>
      <c r="E56" s="493"/>
      <c r="F56" s="39"/>
      <c r="G56" s="38">
        <f>ERF((G35)/(2*(G38*G30)^0.5))</f>
        <v>8.9020707489366038E-2</v>
      </c>
      <c r="J56" s="38">
        <f>ERF((J35)/(2*(J38*J30)^0.5))</f>
        <v>3.7749903497341267E-2</v>
      </c>
      <c r="K56" s="38">
        <f t="shared" ref="K56:T56" si="120">ERF((K35)/(2*(K38*K30)^0.5))</f>
        <v>2.8209420407749727E-3</v>
      </c>
      <c r="L56" s="38">
        <f t="shared" si="120"/>
        <v>1.9947093241847345E-3</v>
      </c>
      <c r="M56" s="38">
        <f t="shared" si="120"/>
        <v>1.6286739086527739E-3</v>
      </c>
      <c r="N56" s="38">
        <f t="shared" si="120"/>
        <v>1.4104732242478817E-3</v>
      </c>
      <c r="O56" s="38">
        <f t="shared" si="120"/>
        <v>1.2615657353576683E-3</v>
      </c>
      <c r="P56" s="38">
        <f t="shared" si="120"/>
        <v>1.1516467650270889E-3</v>
      </c>
      <c r="Q56" s="38">
        <f t="shared" si="120"/>
        <v>1.0662177757878872E-3</v>
      </c>
      <c r="R56" s="38">
        <f t="shared" si="120"/>
        <v>9.9735544127559561E-4</v>
      </c>
      <c r="S56" s="38">
        <f t="shared" si="120"/>
        <v>9.4031575491390488E-4</v>
      </c>
      <c r="T56" s="38">
        <f t="shared" si="120"/>
        <v>8.9206187223015831E-4</v>
      </c>
      <c r="U56" s="38">
        <f>ERF((U35)/(2*(U38*U30)^0.5))</f>
        <v>8.9204347379863245E-3</v>
      </c>
      <c r="V56" s="38">
        <f>ERF((V35)/(2*(V38*V30)^0.5))</f>
        <v>6.3077655990903016E-3</v>
      </c>
      <c r="W56" s="38">
        <f t="shared" ref="W56:CH56" si="121">ERF((W35)/(2*(W38*W30)^0.5))</f>
        <v>5.1502869277362476E-3</v>
      </c>
      <c r="X56" s="38">
        <f t="shared" si="121"/>
        <v>4.4602870597080591E-3</v>
      </c>
      <c r="Y56" s="38">
        <f t="shared" si="121"/>
        <v>3.9894061814816457E-3</v>
      </c>
      <c r="Z56" s="38">
        <f t="shared" si="121"/>
        <v>3.6418154567766483E-3</v>
      </c>
      <c r="AA56" s="38">
        <f t="shared" si="121"/>
        <v>3.3716676219956256E-3</v>
      </c>
      <c r="AB56" s="38">
        <f t="shared" si="121"/>
        <v>3.1539074392224384E-3</v>
      </c>
      <c r="AC56" s="38">
        <f t="shared" si="121"/>
        <v>2.9735333104073999E-3</v>
      </c>
      <c r="AD56" s="38">
        <f t="shared" si="121"/>
        <v>2.8203603304328015E-2</v>
      </c>
      <c r="AE56" s="38">
        <f t="shared" si="121"/>
        <v>1.9945036390476088E-2</v>
      </c>
      <c r="AF56" s="38">
        <f t="shared" si="121"/>
        <v>1.6285619443116406E-2</v>
      </c>
      <c r="AG56" s="38">
        <f t="shared" si="121"/>
        <v>1.410400500127445E-2</v>
      </c>
      <c r="AH56" s="38">
        <f t="shared" si="121"/>
        <v>1.2615136977203435E-2</v>
      </c>
      <c r="AI56" s="38">
        <f t="shared" si="121"/>
        <v>1.1516071784052565E-2</v>
      </c>
      <c r="AJ56" s="38">
        <f t="shared" si="121"/>
        <v>1.0661863612832372E-2</v>
      </c>
      <c r="AK56" s="38">
        <f t="shared" si="121"/>
        <v>9.9732972880759441E-3</v>
      </c>
      <c r="AL56" s="38">
        <f t="shared" si="121"/>
        <v>9.4029420645961714E-3</v>
      </c>
      <c r="AM56" s="38">
        <f t="shared" si="121"/>
        <v>8.9204347379863245E-3</v>
      </c>
      <c r="AN56" s="38">
        <f t="shared" si="121"/>
        <v>2.8203603304328015E-2</v>
      </c>
      <c r="AO56" s="38">
        <f t="shared" si="121"/>
        <v>2.9728520174748828E-2</v>
      </c>
      <c r="AP56" s="38">
        <f t="shared" si="121"/>
        <v>3.1530945127879552E-2</v>
      </c>
      <c r="AQ56" s="38">
        <f t="shared" si="121"/>
        <v>3.3706744499615533E-2</v>
      </c>
      <c r="AR56" s="38">
        <f t="shared" si="121"/>
        <v>3.6405639733927311E-2</v>
      </c>
      <c r="AS56" s="38">
        <f t="shared" si="121"/>
        <v>3.9877611676744924E-2</v>
      </c>
      <c r="AT56" s="38">
        <f t="shared" si="121"/>
        <v>4.4579883006436401E-2</v>
      </c>
      <c r="AU56" s="38">
        <f t="shared" si="121"/>
        <v>5.1467483149355737E-2</v>
      </c>
      <c r="AV56" s="38">
        <f t="shared" si="121"/>
        <v>6.3012668028519375E-2</v>
      </c>
      <c r="AW56" s="38">
        <f t="shared" si="121"/>
        <v>8.9020707489366038E-2</v>
      </c>
      <c r="AX56" s="38">
        <f t="shared" si="121"/>
        <v>3.6405639733927311E-2</v>
      </c>
      <c r="AY56" s="38">
        <f t="shared" si="121"/>
        <v>3.6712649770631579E-2</v>
      </c>
      <c r="AZ56" s="38">
        <f t="shared" si="121"/>
        <v>3.7027560229276557E-2</v>
      </c>
      <c r="BA56" s="38">
        <f t="shared" si="121"/>
        <v>3.7350715870290187E-2</v>
      </c>
      <c r="BB56" s="38">
        <f t="shared" si="121"/>
        <v>3.7682482891192068E-2</v>
      </c>
      <c r="BC56" s="38">
        <f t="shared" si="121"/>
        <v>3.8023250671408812E-2</v>
      </c>
      <c r="BD56" s="38">
        <f t="shared" si="121"/>
        <v>3.8373433693862542E-2</v>
      </c>
      <c r="BE56" s="38">
        <f t="shared" si="121"/>
        <v>3.8733473664895907E-2</v>
      </c>
      <c r="BF56" s="38">
        <f t="shared" si="121"/>
        <v>3.9103841857189924E-2</v>
      </c>
      <c r="BG56" s="38">
        <f t="shared" si="121"/>
        <v>3.9485041703936734E-2</v>
      </c>
      <c r="BH56" s="38">
        <f t="shared" si="121"/>
        <v>3.9877611676744924E-2</v>
      </c>
      <c r="BI56" s="38">
        <f t="shared" si="121"/>
        <v>3.7515499186972751E-2</v>
      </c>
      <c r="BJ56" s="38">
        <f t="shared" si="121"/>
        <v>3.7548718337746444E-2</v>
      </c>
      <c r="BK56" s="38">
        <f t="shared" si="121"/>
        <v>3.7582025889552471E-2</v>
      </c>
      <c r="BL56" s="38">
        <f t="shared" si="121"/>
        <v>3.761542223516786E-2</v>
      </c>
      <c r="BM56" s="38">
        <f t="shared" si="121"/>
        <v>3.7648907769817136E-2</v>
      </c>
      <c r="BN56" s="38">
        <f t="shared" si="121"/>
        <v>3.7682482891192068E-2</v>
      </c>
      <c r="BO56" s="38">
        <f t="shared" si="121"/>
        <v>3.7716147999471476E-2</v>
      </c>
      <c r="BP56" s="38">
        <f t="shared" si="121"/>
        <v>3.7749903497341267E-2</v>
      </c>
      <c r="BQ56" s="38">
        <f t="shared" si="121"/>
        <v>3.7783749790014635E-2</v>
      </c>
      <c r="BR56" s="38">
        <f t="shared" si="121"/>
        <v>3.7817687285252588E-2</v>
      </c>
      <c r="BS56" s="38">
        <f t="shared" si="121"/>
        <v>3.7851716393384423E-2</v>
      </c>
      <c r="BT56" s="38">
        <f t="shared" si="121"/>
        <v>3.7885837527328735E-2</v>
      </c>
      <c r="BU56" s="38">
        <f t="shared" si="121"/>
        <v>3.7920051102614337E-2</v>
      </c>
      <c r="BV56" s="38">
        <f t="shared" si="121"/>
        <v>3.7954357537401562E-2</v>
      </c>
      <c r="BW56" s="38">
        <f t="shared" si="121"/>
        <v>3.7988757252503731E-2</v>
      </c>
      <c r="BX56" s="38">
        <f t="shared" si="121"/>
        <v>3.8023250671408812E-2</v>
      </c>
      <c r="BY56" s="38">
        <f t="shared" si="121"/>
        <v>3.805783822030135E-2</v>
      </c>
      <c r="BZ56" s="38">
        <f t="shared" si="121"/>
        <v>3.809252032808455E-2</v>
      </c>
      <c r="CA56" s="38">
        <f t="shared" si="121"/>
        <v>3.8127297426402626E-2</v>
      </c>
      <c r="CB56" s="38">
        <f t="shared" si="121"/>
        <v>3.8162169949663372E-2</v>
      </c>
      <c r="CC56" s="38">
        <f t="shared" si="121"/>
        <v>3.8197138335060957E-2</v>
      </c>
      <c r="CD56" s="38">
        <f t="shared" si="121"/>
        <v>3.7749903497341267E-2</v>
      </c>
      <c r="CE56" s="38">
        <f t="shared" si="121"/>
        <v>0.73644752271702729</v>
      </c>
      <c r="CF56" s="38">
        <f t="shared" si="121"/>
        <v>0.27632639016823701</v>
      </c>
      <c r="CG56" s="38">
        <f t="shared" si="121"/>
        <v>0.1974126513658474</v>
      </c>
      <c r="CH56" s="38">
        <f t="shared" si="121"/>
        <v>0.1403162048013338</v>
      </c>
      <c r="CI56" s="38">
        <f t="shared" ref="CI56:DW56" si="122">ERF((CI35)/(2*(CI38*CI30)^0.5))</f>
        <v>0.1147660855267984</v>
      </c>
      <c r="CJ56" s="38">
        <f t="shared" si="122"/>
        <v>9.9476449660225785E-2</v>
      </c>
      <c r="CK56" s="38">
        <f t="shared" si="122"/>
        <v>8.9020707489366038E-2</v>
      </c>
      <c r="CL56" s="38">
        <f t="shared" si="122"/>
        <v>6.3012668028519375E-2</v>
      </c>
      <c r="CM56" s="38">
        <f t="shared" si="122"/>
        <v>5.1467483149355737E-2</v>
      </c>
      <c r="CN56" s="38">
        <f t="shared" si="122"/>
        <v>4.4579883006436401E-2</v>
      </c>
      <c r="CO56" s="38">
        <f t="shared" si="122"/>
        <v>3.9877611676744924E-2</v>
      </c>
      <c r="CP56" s="38">
        <f t="shared" si="122"/>
        <v>3.6405639733927311E-2</v>
      </c>
      <c r="CQ56" s="38">
        <f t="shared" si="122"/>
        <v>3.3706744499615533E-2</v>
      </c>
      <c r="CR56" s="38">
        <f t="shared" si="122"/>
        <v>3.1530945127879552E-2</v>
      </c>
      <c r="CS56" s="38">
        <f t="shared" si="122"/>
        <v>2.9728520174748828E-2</v>
      </c>
      <c r="CT56" s="38">
        <f t="shared" si="122"/>
        <v>2.8203603304328015E-2</v>
      </c>
      <c r="CU56" s="38">
        <f t="shared" si="122"/>
        <v>2.6891589857170595E-2</v>
      </c>
      <c r="CV56" s="38">
        <f t="shared" si="122"/>
        <v>2.5747143400456123E-2</v>
      </c>
      <c r="CW56" s="38">
        <f t="shared" si="122"/>
        <v>2.4737385544881245E-2</v>
      </c>
      <c r="CX56" s="38">
        <f t="shared" si="122"/>
        <v>2.3837814003919461E-2</v>
      </c>
      <c r="CY56" s="38">
        <f t="shared" si="122"/>
        <v>2.3029744678024339E-2</v>
      </c>
      <c r="CZ56" s="38">
        <f t="shared" si="122"/>
        <v>2.2298647944327364E-2</v>
      </c>
      <c r="DA56" s="38">
        <f t="shared" si="122"/>
        <v>2.163303174336129E-2</v>
      </c>
      <c r="DB56" s="38">
        <f t="shared" si="122"/>
        <v>2.1023671026752257E-2</v>
      </c>
      <c r="DC56" s="38">
        <f t="shared" si="122"/>
        <v>2.0463063389618792E-2</v>
      </c>
      <c r="DD56" s="38">
        <f t="shared" si="122"/>
        <v>1.9945036390476088E-2</v>
      </c>
      <c r="DE56" s="38">
        <f t="shared" si="122"/>
        <v>3.6405639733927311E-2</v>
      </c>
      <c r="DF56" s="38">
        <f t="shared" si="122"/>
        <v>3.6405639733927311E-2</v>
      </c>
      <c r="DG56" s="38">
        <f t="shared" si="122"/>
        <v>3.6405639733927311E-2</v>
      </c>
      <c r="DH56" s="38">
        <f t="shared" si="122"/>
        <v>3.6405639733927311E-2</v>
      </c>
      <c r="DI56" s="38">
        <f t="shared" si="122"/>
        <v>3.6405639733927311E-2</v>
      </c>
      <c r="DJ56" s="38">
        <f t="shared" si="122"/>
        <v>3.6405639733927311E-2</v>
      </c>
      <c r="DK56" s="38">
        <f t="shared" si="122"/>
        <v>3.6405639733927311E-2</v>
      </c>
      <c r="DL56" s="38">
        <f t="shared" si="122"/>
        <v>3.6405639733927311E-2</v>
      </c>
      <c r="DM56" s="38">
        <f t="shared" si="122"/>
        <v>3.6405639733927311E-2</v>
      </c>
      <c r="DN56" s="38">
        <f t="shared" si="122"/>
        <v>3.6405639733927311E-2</v>
      </c>
      <c r="DO56" s="38">
        <f t="shared" si="122"/>
        <v>3.6405639733927311E-2</v>
      </c>
      <c r="DP56" s="38">
        <f t="shared" si="122"/>
        <v>3.6405639733927311E-2</v>
      </c>
      <c r="DQ56" s="38">
        <f t="shared" si="122"/>
        <v>3.6405639733927311E-2</v>
      </c>
      <c r="DR56" s="38">
        <f t="shared" si="122"/>
        <v>3.6405639733927311E-2</v>
      </c>
      <c r="DS56" s="38">
        <f t="shared" si="122"/>
        <v>3.6405639733927311E-2</v>
      </c>
      <c r="DT56" s="38">
        <f t="shared" si="122"/>
        <v>3.6405639733927311E-2</v>
      </c>
      <c r="DU56" s="38">
        <f t="shared" si="122"/>
        <v>3.6405639733927311E-2</v>
      </c>
      <c r="DV56" s="38">
        <f t="shared" si="122"/>
        <v>3.6405639733927311E-2</v>
      </c>
      <c r="DW56" s="38">
        <f t="shared" si="122"/>
        <v>3.6405639733927311E-2</v>
      </c>
    </row>
  </sheetData>
  <mergeCells count="32">
    <mergeCell ref="C55:E55"/>
    <mergeCell ref="C56:E56"/>
    <mergeCell ref="C49:E49"/>
    <mergeCell ref="C50:E50"/>
    <mergeCell ref="C51:E51"/>
    <mergeCell ref="C52:E52"/>
    <mergeCell ref="C53:E53"/>
    <mergeCell ref="C54:E54"/>
    <mergeCell ref="C48:E48"/>
    <mergeCell ref="C37:E37"/>
    <mergeCell ref="C38:E38"/>
    <mergeCell ref="C39:E39"/>
    <mergeCell ref="C40:E40"/>
    <mergeCell ref="C41:E41"/>
    <mergeCell ref="C42:E42"/>
    <mergeCell ref="C43:E43"/>
    <mergeCell ref="C44:E44"/>
    <mergeCell ref="C45:E45"/>
    <mergeCell ref="C46:E46"/>
    <mergeCell ref="C47:E47"/>
    <mergeCell ref="C36:E36"/>
    <mergeCell ref="E23:F23"/>
    <mergeCell ref="C26:E26"/>
    <mergeCell ref="C27:E27"/>
    <mergeCell ref="C28:E28"/>
    <mergeCell ref="C29:E29"/>
    <mergeCell ref="C30:E30"/>
    <mergeCell ref="C31:E31"/>
    <mergeCell ref="C32:E32"/>
    <mergeCell ref="C33:E33"/>
    <mergeCell ref="C34:E34"/>
    <mergeCell ref="C35:E35"/>
  </mergeCells>
  <phoneticPr fontId="2"/>
  <conditionalFormatting sqref="G29">
    <cfRule type="expression" dxfId="224" priority="15">
      <formula>$A$29&gt;0</formula>
    </cfRule>
  </conditionalFormatting>
  <conditionalFormatting sqref="G30">
    <cfRule type="expression" dxfId="223" priority="14">
      <formula>A30&gt;0</formula>
    </cfRule>
  </conditionalFormatting>
  <conditionalFormatting sqref="G42">
    <cfRule type="expression" dxfId="222" priority="13">
      <formula>$A42&gt;0</formula>
    </cfRule>
  </conditionalFormatting>
  <conditionalFormatting sqref="G44">
    <cfRule type="expression" dxfId="221" priority="12">
      <formula>$A$44&gt;0</formula>
    </cfRule>
  </conditionalFormatting>
  <conditionalFormatting sqref="G45">
    <cfRule type="expression" dxfId="220" priority="11">
      <formula>$A$45&gt;0</formula>
    </cfRule>
  </conditionalFormatting>
  <conditionalFormatting sqref="G46">
    <cfRule type="expression" dxfId="219" priority="10">
      <formula>$A$46&gt;0</formula>
    </cfRule>
  </conditionalFormatting>
  <conditionalFormatting sqref="G34">
    <cfRule type="expression" dxfId="218" priority="9">
      <formula>$A$34&gt;0</formula>
    </cfRule>
  </conditionalFormatting>
  <conditionalFormatting sqref="H36 G35:G38">
    <cfRule type="expression" dxfId="217" priority="8">
      <formula>$A$35&gt;0</formula>
    </cfRule>
  </conditionalFormatting>
  <conditionalFormatting sqref="G33">
    <cfRule type="expression" dxfId="216" priority="7">
      <formula>$A$33&gt;0</formula>
    </cfRule>
  </conditionalFormatting>
  <conditionalFormatting sqref="G40:G41">
    <cfRule type="expression" dxfId="215" priority="6">
      <formula>$A$40&gt;0</formula>
    </cfRule>
  </conditionalFormatting>
  <conditionalFormatting sqref="G41">
    <cfRule type="expression" dxfId="214" priority="5">
      <formula>$A$41&gt;0</formula>
    </cfRule>
  </conditionalFormatting>
  <conditionalFormatting sqref="G39">
    <cfRule type="expression" dxfId="213" priority="4">
      <formula>$A$39&gt;0</formula>
    </cfRule>
  </conditionalFormatting>
  <conditionalFormatting sqref="G51">
    <cfRule type="expression" dxfId="212" priority="3">
      <formula>$A$51&gt;0</formula>
    </cfRule>
  </conditionalFormatting>
  <conditionalFormatting sqref="G43">
    <cfRule type="expression" dxfId="211" priority="2">
      <formula>$A$40&gt;0</formula>
    </cfRule>
  </conditionalFormatting>
  <conditionalFormatting sqref="G43">
    <cfRule type="expression" dxfId="210" priority="1">
      <formula>$A$41&gt;0</formula>
    </cfRule>
  </conditionalFormatting>
  <pageMargins left="0.7" right="0.7" top="0.75" bottom="0.75" header="0.3" footer="0.3"/>
  <pageSetup paperSize="9" orientation="portrait" horizontalDpi="300" verticalDpi="300" r:id="rId1"/>
  <drawing r:id="rId2"/>
  <legacyDrawing r:id="rId3"/>
  <oleObjects>
    <mc:AlternateContent xmlns:mc="http://schemas.openxmlformats.org/markup-compatibility/2006">
      <mc:Choice Requires="x14">
        <oleObject progId="Equation.3" shapeId="31745" r:id="rId4">
          <objectPr defaultSize="0" autoPict="0" r:id="rId5">
            <anchor moveWithCells="1" sizeWithCells="1">
              <from>
                <xdr:col>2</xdr:col>
                <xdr:colOff>107950</xdr:colOff>
                <xdr:row>52</xdr:row>
                <xdr:rowOff>57150</xdr:rowOff>
              </from>
              <to>
                <xdr:col>4</xdr:col>
                <xdr:colOff>781050</xdr:colOff>
                <xdr:row>53</xdr:row>
                <xdr:rowOff>0</xdr:rowOff>
              </to>
            </anchor>
          </objectPr>
        </oleObject>
      </mc:Choice>
      <mc:Fallback>
        <oleObject progId="Equation.3" shapeId="31745" r:id="rId4"/>
      </mc:Fallback>
    </mc:AlternateContent>
    <mc:AlternateContent xmlns:mc="http://schemas.openxmlformats.org/markup-compatibility/2006">
      <mc:Choice Requires="x14">
        <oleObject progId="Equation.3" shapeId="31746" r:id="rId6">
          <objectPr defaultSize="0" autoPict="0" r:id="rId7">
            <anchor moveWithCells="1" sizeWithCells="1">
              <from>
                <xdr:col>1</xdr:col>
                <xdr:colOff>1003300</xdr:colOff>
                <xdr:row>53</xdr:row>
                <xdr:rowOff>38100</xdr:rowOff>
              </from>
              <to>
                <xdr:col>5</xdr:col>
                <xdr:colOff>0</xdr:colOff>
                <xdr:row>54</xdr:row>
                <xdr:rowOff>0</xdr:rowOff>
              </to>
            </anchor>
          </objectPr>
        </oleObject>
      </mc:Choice>
      <mc:Fallback>
        <oleObject progId="Equation.3" shapeId="31746" r:id="rId6"/>
      </mc:Fallback>
    </mc:AlternateContent>
    <mc:AlternateContent xmlns:mc="http://schemas.openxmlformats.org/markup-compatibility/2006">
      <mc:Choice Requires="x14">
        <oleObject progId="Equation.3" shapeId="31747" r:id="rId8">
          <objectPr defaultSize="0" autoPict="0" r:id="rId9">
            <anchor moveWithCells="1" sizeWithCells="1">
              <from>
                <xdr:col>2</xdr:col>
                <xdr:colOff>95250</xdr:colOff>
                <xdr:row>51</xdr:row>
                <xdr:rowOff>19050</xdr:rowOff>
              </from>
              <to>
                <xdr:col>4</xdr:col>
                <xdr:colOff>584200</xdr:colOff>
                <xdr:row>51</xdr:row>
                <xdr:rowOff>438150</xdr:rowOff>
              </to>
            </anchor>
          </objectPr>
        </oleObject>
      </mc:Choice>
      <mc:Fallback>
        <oleObject progId="Equation.3" shapeId="31747" r:id="rId8"/>
      </mc:Fallback>
    </mc:AlternateContent>
    <mc:AlternateContent xmlns:mc="http://schemas.openxmlformats.org/markup-compatibility/2006">
      <mc:Choice Requires="x14">
        <oleObject progId="Equation.3" shapeId="31748" r:id="rId10">
          <objectPr defaultSize="0" autoPict="0" r:id="rId11">
            <anchor>
              <from>
                <xdr:col>0</xdr:col>
                <xdr:colOff>469900</xdr:colOff>
                <xdr:row>4</xdr:row>
                <xdr:rowOff>76200</xdr:rowOff>
              </from>
              <to>
                <xdr:col>4</xdr:col>
                <xdr:colOff>527050</xdr:colOff>
                <xdr:row>8</xdr:row>
                <xdr:rowOff>12700</xdr:rowOff>
              </to>
            </anchor>
          </objectPr>
        </oleObject>
      </mc:Choice>
      <mc:Fallback>
        <oleObject progId="Equation.3" shapeId="31748" r:id="rId10"/>
      </mc:Fallback>
    </mc:AlternateContent>
    <mc:AlternateContent xmlns:mc="http://schemas.openxmlformats.org/markup-compatibility/2006">
      <mc:Choice Requires="x14">
        <oleObject progId="Equation.3" shapeId="31749" r:id="rId12">
          <objectPr defaultSize="0" autoPict="0" r:id="rId13">
            <anchor>
              <from>
                <xdr:col>10</xdr:col>
                <xdr:colOff>0</xdr:colOff>
                <xdr:row>4</xdr:row>
                <xdr:rowOff>57150</xdr:rowOff>
              </from>
              <to>
                <xdr:col>13</xdr:col>
                <xdr:colOff>127000</xdr:colOff>
                <xdr:row>7</xdr:row>
                <xdr:rowOff>146050</xdr:rowOff>
              </to>
            </anchor>
          </objectPr>
        </oleObject>
      </mc:Choice>
      <mc:Fallback>
        <oleObject progId="Equation.3" shapeId="31749" r:id="rId12"/>
      </mc:Fallback>
    </mc:AlternateContent>
    <mc:AlternateContent xmlns:mc="http://schemas.openxmlformats.org/markup-compatibility/2006">
      <mc:Choice Requires="x14">
        <oleObject progId="Equation.3" shapeId="31750" r:id="rId14">
          <objectPr defaultSize="0" autoPict="0" r:id="rId15">
            <anchor>
              <from>
                <xdr:col>4</xdr:col>
                <xdr:colOff>565150</xdr:colOff>
                <xdr:row>4</xdr:row>
                <xdr:rowOff>38100</xdr:rowOff>
              </from>
              <to>
                <xdr:col>9</xdr:col>
                <xdr:colOff>641350</xdr:colOff>
                <xdr:row>8</xdr:row>
                <xdr:rowOff>50800</xdr:rowOff>
              </to>
            </anchor>
          </objectPr>
        </oleObject>
      </mc:Choice>
      <mc:Fallback>
        <oleObject progId="Equation.3" shapeId="31750" r:id="rId14"/>
      </mc:Fallback>
    </mc:AlternateContent>
    <mc:AlternateContent xmlns:mc="http://schemas.openxmlformats.org/markup-compatibility/2006">
      <mc:Choice Requires="x14">
        <oleObject progId="Equation.3" shapeId="31751" r:id="rId16">
          <objectPr defaultSize="0" autoPict="0" r:id="rId17">
            <anchor>
              <from>
                <xdr:col>2</xdr:col>
                <xdr:colOff>57150</xdr:colOff>
                <xdr:row>54</xdr:row>
                <xdr:rowOff>12700</xdr:rowOff>
              </from>
              <to>
                <xdr:col>4</xdr:col>
                <xdr:colOff>717550</xdr:colOff>
                <xdr:row>54</xdr:row>
                <xdr:rowOff>450850</xdr:rowOff>
              </to>
            </anchor>
          </objectPr>
        </oleObject>
      </mc:Choice>
      <mc:Fallback>
        <oleObject progId="Equation.3" shapeId="31751" r:id="rId16"/>
      </mc:Fallback>
    </mc:AlternateContent>
  </oleObjec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FF0000"/>
    <pageSetUpPr fitToPage="1"/>
  </sheetPr>
  <dimension ref="A1:AA67"/>
  <sheetViews>
    <sheetView showGridLines="0" showRowColHeaders="0" zoomScaleNormal="100" zoomScaleSheetLayoutView="106" workbookViewId="0">
      <selection activeCell="G25" sqref="G25:G26"/>
    </sheetView>
  </sheetViews>
  <sheetFormatPr defaultColWidth="8.7265625" defaultRowHeight="13" x14ac:dyDescent="0.2"/>
  <cols>
    <col min="1" max="2" width="1.6328125" style="94" customWidth="1"/>
    <col min="3" max="3" width="10.6328125" style="94" customWidth="1"/>
    <col min="4" max="4" width="13.36328125" style="94" customWidth="1"/>
    <col min="5" max="5" width="12.6328125" style="94" customWidth="1"/>
    <col min="6" max="6" width="4.6328125" style="94" customWidth="1"/>
    <col min="7" max="7" width="12.453125" style="94" customWidth="1"/>
    <col min="8" max="8" width="6.90625" style="94" customWidth="1"/>
    <col min="9" max="10" width="8.6328125" style="94" customWidth="1"/>
    <col min="11" max="11" width="8.7265625" style="94"/>
    <col min="12" max="12" width="3.6328125" style="94" customWidth="1"/>
    <col min="13" max="14" width="2.6328125" style="94" customWidth="1"/>
    <col min="15" max="15" width="16.6328125" style="94" customWidth="1"/>
    <col min="16" max="16" width="5.08984375" style="94" customWidth="1"/>
    <col min="17" max="17" width="8.7265625" style="94"/>
    <col min="18" max="18" width="8" style="94" customWidth="1"/>
    <col min="19" max="19" width="2.6328125" style="94" customWidth="1"/>
    <col min="20" max="20" width="1.6328125" style="94" customWidth="1"/>
    <col min="21" max="21" width="9" style="94" customWidth="1"/>
    <col min="22" max="22" width="12.08984375" style="94" hidden="1" customWidth="1"/>
    <col min="23" max="23" width="16.7265625" style="94" hidden="1" customWidth="1"/>
    <col min="24" max="24" width="10.08984375" style="94" hidden="1" customWidth="1"/>
    <col min="25" max="26" width="26.26953125" style="94" hidden="1" customWidth="1"/>
    <col min="27" max="27" width="8.7265625" style="94" customWidth="1"/>
    <col min="28" max="16384" width="8.7265625" style="94"/>
  </cols>
  <sheetData>
    <row r="1" spans="1:27" ht="13.5" thickBot="1" x14ac:dyDescent="0.25">
      <c r="A1" s="157"/>
      <c r="B1" s="157"/>
      <c r="C1" s="157"/>
      <c r="D1" s="157"/>
      <c r="E1" s="157"/>
      <c r="F1" s="157"/>
      <c r="G1" s="157"/>
      <c r="H1" s="157"/>
      <c r="I1" s="157"/>
      <c r="J1" s="157"/>
      <c r="K1" s="157"/>
      <c r="L1" s="157"/>
      <c r="M1" s="157"/>
      <c r="N1" s="157"/>
      <c r="O1" s="157"/>
      <c r="P1" s="157"/>
      <c r="Q1" s="157"/>
      <c r="R1" s="157"/>
      <c r="S1" s="157"/>
      <c r="T1" s="192" t="str">
        <f>'入力シート (複数物質)'!Z1</f>
        <v xml:space="preserve">地下水汚染が到達し得る距離の計算ツール　Ver 1.0  </v>
      </c>
      <c r="U1" s="6"/>
    </row>
    <row r="2" spans="1:27" x14ac:dyDescent="0.2">
      <c r="A2" s="193"/>
      <c r="B2" s="128"/>
      <c r="C2" s="128"/>
      <c r="D2" s="388" t="s">
        <v>296</v>
      </c>
      <c r="E2" s="388"/>
      <c r="F2" s="388"/>
      <c r="G2" s="388"/>
      <c r="H2" s="388"/>
      <c r="I2" s="128"/>
      <c r="J2" s="128"/>
      <c r="K2" s="128"/>
      <c r="L2" s="128"/>
      <c r="M2" s="128"/>
      <c r="N2" s="128"/>
      <c r="O2" s="128"/>
      <c r="P2" s="128"/>
      <c r="Q2" s="128"/>
      <c r="R2" s="128"/>
      <c r="S2" s="128"/>
      <c r="T2" s="179"/>
    </row>
    <row r="3" spans="1:27" ht="13.5" customHeight="1" x14ac:dyDescent="0.2">
      <c r="A3" s="193"/>
      <c r="B3" s="128"/>
      <c r="C3" s="129"/>
      <c r="D3" s="388"/>
      <c r="E3" s="388"/>
      <c r="F3" s="388"/>
      <c r="G3" s="388"/>
      <c r="H3" s="388"/>
      <c r="I3" s="130"/>
      <c r="J3" s="130"/>
      <c r="K3" s="130"/>
      <c r="L3" s="130"/>
      <c r="M3" s="129"/>
      <c r="N3" s="128"/>
      <c r="O3" s="128"/>
      <c r="P3" s="128"/>
      <c r="Q3" s="128"/>
      <c r="R3" s="128"/>
      <c r="S3" s="128"/>
      <c r="T3" s="180"/>
      <c r="V3" s="95" t="s">
        <v>124</v>
      </c>
      <c r="W3" s="246">
        <f>G25</f>
        <v>90</v>
      </c>
      <c r="X3" s="94" t="s">
        <v>125</v>
      </c>
    </row>
    <row r="4" spans="1:27" ht="20.149999999999999" customHeight="1" thickBot="1" x14ac:dyDescent="0.25">
      <c r="A4" s="193"/>
      <c r="B4" s="128"/>
      <c r="C4" s="200" t="s">
        <v>244</v>
      </c>
      <c r="D4" s="158"/>
      <c r="E4" s="158"/>
      <c r="F4" s="158"/>
      <c r="G4" s="158"/>
      <c r="H4" s="158"/>
      <c r="I4" s="158"/>
      <c r="J4" s="158"/>
      <c r="K4" s="158"/>
      <c r="L4" s="159"/>
      <c r="M4" s="129"/>
      <c r="N4" s="131" t="s">
        <v>261</v>
      </c>
      <c r="O4" s="128"/>
      <c r="P4" s="128"/>
      <c r="Q4" s="128"/>
      <c r="R4" s="128"/>
      <c r="S4" s="128"/>
      <c r="T4" s="180"/>
      <c r="V4" s="210" t="s">
        <v>182</v>
      </c>
      <c r="W4"/>
      <c r="X4" s="211" t="s">
        <v>20</v>
      </c>
      <c r="Y4" s="211"/>
      <c r="Z4" s="211"/>
    </row>
    <row r="5" spans="1:27" ht="19.5" customHeight="1" thickBot="1" x14ac:dyDescent="0.25">
      <c r="A5" s="193"/>
      <c r="B5" s="128"/>
      <c r="C5" s="160" t="s">
        <v>158</v>
      </c>
      <c r="D5" s="132"/>
      <c r="E5" s="106"/>
      <c r="F5" s="133"/>
      <c r="G5" s="133"/>
      <c r="H5" s="133"/>
      <c r="I5" s="133"/>
      <c r="J5" s="133"/>
      <c r="K5" s="133"/>
      <c r="L5" s="161"/>
      <c r="M5" s="129"/>
      <c r="N5" s="134"/>
      <c r="O5" s="181"/>
      <c r="P5" s="181"/>
      <c r="Q5" s="181"/>
      <c r="R5" s="181"/>
      <c r="S5" s="182"/>
      <c r="T5" s="180"/>
      <c r="V5" s="212">
        <f>VLOOKUP(G15,W38:X42,2,FALSE)</f>
        <v>3</v>
      </c>
      <c r="W5"/>
      <c r="X5" s="212">
        <f>VLOOKUP(G13,Y38:Z67,2,FALSE)</f>
        <v>201</v>
      </c>
      <c r="Y5" s="211"/>
      <c r="Z5" s="211"/>
    </row>
    <row r="6" spans="1:27" ht="19.5" customHeight="1" thickBot="1" x14ac:dyDescent="0.25">
      <c r="A6" s="193"/>
      <c r="B6" s="128"/>
      <c r="C6" s="162" t="s">
        <v>159</v>
      </c>
      <c r="D6" s="132"/>
      <c r="E6" s="107"/>
      <c r="F6" s="133"/>
      <c r="G6" s="133"/>
      <c r="H6" s="133"/>
      <c r="I6" s="133"/>
      <c r="J6" s="133"/>
      <c r="K6" s="133"/>
      <c r="L6" s="161"/>
      <c r="M6" s="129"/>
      <c r="N6" s="135" t="s">
        <v>155</v>
      </c>
      <c r="O6" s="111" t="s">
        <v>161</v>
      </c>
      <c r="P6" s="112"/>
      <c r="Q6" s="183"/>
      <c r="R6" s="183"/>
      <c r="S6" s="184"/>
      <c r="T6" s="180"/>
      <c r="V6" s="236">
        <v>1</v>
      </c>
      <c r="W6" s="237" t="s">
        <v>183</v>
      </c>
      <c r="X6" s="249">
        <v>1</v>
      </c>
      <c r="Y6" s="213" t="s">
        <v>184</v>
      </c>
      <c r="Z6" s="214"/>
    </row>
    <row r="7" spans="1:27" ht="19.5" customHeight="1" thickBot="1" x14ac:dyDescent="0.25">
      <c r="A7" s="193"/>
      <c r="B7" s="128"/>
      <c r="C7" s="162" t="s">
        <v>160</v>
      </c>
      <c r="D7" s="132"/>
      <c r="E7" s="108"/>
      <c r="F7" s="133"/>
      <c r="G7" s="133"/>
      <c r="H7" s="133"/>
      <c r="I7" s="133"/>
      <c r="J7" s="133"/>
      <c r="K7" s="133"/>
      <c r="L7" s="161"/>
      <c r="M7" s="129"/>
      <c r="N7" s="135"/>
      <c r="O7" s="113" t="s">
        <v>17</v>
      </c>
      <c r="P7" s="113" t="s">
        <v>9</v>
      </c>
      <c r="Q7" s="113" t="s">
        <v>18</v>
      </c>
      <c r="R7" s="113" t="s">
        <v>5</v>
      </c>
      <c r="S7" s="185"/>
      <c r="T7" s="180"/>
      <c r="V7" s="238">
        <v>2</v>
      </c>
      <c r="W7" s="231" t="s">
        <v>185</v>
      </c>
      <c r="X7" s="250">
        <v>2</v>
      </c>
      <c r="Y7" s="216" t="s">
        <v>186</v>
      </c>
      <c r="Z7" s="214"/>
    </row>
    <row r="8" spans="1:27" ht="19.5" customHeight="1" thickBot="1" x14ac:dyDescent="0.25">
      <c r="A8" s="193"/>
      <c r="B8" s="128"/>
      <c r="C8" s="162" t="s">
        <v>240</v>
      </c>
      <c r="D8" s="132"/>
      <c r="E8" s="403"/>
      <c r="F8" s="404"/>
      <c r="G8" s="404"/>
      <c r="H8" s="404"/>
      <c r="I8" s="404"/>
      <c r="J8" s="404"/>
      <c r="K8" s="405"/>
      <c r="L8" s="163"/>
      <c r="M8" s="129"/>
      <c r="N8" s="135"/>
      <c r="O8" s="114" t="s">
        <v>30</v>
      </c>
      <c r="P8" s="115" t="s">
        <v>21</v>
      </c>
      <c r="Q8" s="115">
        <f>VLOOKUP($X$5,'パラメーター 一覧表'!$A$20:$F$49,3)</f>
        <v>5</v>
      </c>
      <c r="R8" s="115" t="s">
        <v>19</v>
      </c>
      <c r="S8" s="184"/>
      <c r="T8" s="180"/>
      <c r="V8" s="239">
        <v>3</v>
      </c>
      <c r="W8" s="231" t="s">
        <v>187</v>
      </c>
      <c r="X8" s="250">
        <v>3</v>
      </c>
      <c r="Y8" s="216" t="s">
        <v>188</v>
      </c>
      <c r="Z8" s="214"/>
    </row>
    <row r="9" spans="1:27" ht="19.5" customHeight="1" thickBot="1" x14ac:dyDescent="0.25">
      <c r="A9" s="193"/>
      <c r="B9" s="128"/>
      <c r="C9" s="162" t="s">
        <v>238</v>
      </c>
      <c r="D9" s="132"/>
      <c r="E9" s="247"/>
      <c r="F9" s="110" t="s">
        <v>242</v>
      </c>
      <c r="G9" s="136"/>
      <c r="H9" s="136"/>
      <c r="I9" s="136"/>
      <c r="J9" s="136"/>
      <c r="K9" s="136"/>
      <c r="L9" s="164"/>
      <c r="M9" s="129"/>
      <c r="N9" s="135"/>
      <c r="O9" s="114" t="s">
        <v>23</v>
      </c>
      <c r="P9" s="115" t="s">
        <v>22</v>
      </c>
      <c r="Q9" s="115">
        <f>VLOOKUP($X$5,'パラメーター 一覧表'!$A$20:$F$49,4)</f>
        <v>10</v>
      </c>
      <c r="R9" s="115" t="s">
        <v>29</v>
      </c>
      <c r="S9" s="184"/>
      <c r="T9" s="180"/>
      <c r="V9" s="240">
        <v>4</v>
      </c>
      <c r="W9" s="231" t="s">
        <v>248</v>
      </c>
      <c r="X9" s="251">
        <v>101</v>
      </c>
      <c r="Y9" s="218" t="s">
        <v>189</v>
      </c>
      <c r="Z9" s="219"/>
    </row>
    <row r="10" spans="1:27" ht="19.5" customHeight="1" thickBot="1" x14ac:dyDescent="0.25">
      <c r="A10" s="193"/>
      <c r="B10" s="128"/>
      <c r="C10" s="174"/>
      <c r="D10" s="175"/>
      <c r="E10" s="175"/>
      <c r="F10" s="175"/>
      <c r="G10" s="175"/>
      <c r="H10" s="175"/>
      <c r="I10" s="176"/>
      <c r="J10" s="177"/>
      <c r="K10" s="175"/>
      <c r="L10" s="178"/>
      <c r="M10" s="129"/>
      <c r="N10" s="135"/>
      <c r="O10" s="114" t="s">
        <v>24</v>
      </c>
      <c r="P10" s="115" t="s">
        <v>27</v>
      </c>
      <c r="Q10" s="115">
        <f>IF(VLOOKUP($X$5,'パラメーター 一覧表'!$A$20:$J$49,5)=0,Q11*Q24,VLOOKUP($X$5,'パラメーター 一覧表'!$A$20:$J$49,5))</f>
        <v>10</v>
      </c>
      <c r="R10" s="115" t="s">
        <v>28</v>
      </c>
      <c r="S10" s="184"/>
      <c r="T10" s="180"/>
      <c r="V10" s="241">
        <v>5</v>
      </c>
      <c r="W10" s="242" t="s">
        <v>249</v>
      </c>
      <c r="X10" s="251">
        <v>102</v>
      </c>
      <c r="Y10" s="218" t="s">
        <v>211</v>
      </c>
      <c r="Z10" s="219"/>
    </row>
    <row r="11" spans="1:27" ht="19.5" customHeight="1" x14ac:dyDescent="0.2">
      <c r="A11" s="193"/>
      <c r="B11" s="128"/>
      <c r="C11" s="208"/>
      <c r="D11" s="208"/>
      <c r="E11" s="208"/>
      <c r="F11" s="208"/>
      <c r="G11" s="208"/>
      <c r="H11" s="208"/>
      <c r="I11" s="209"/>
      <c r="J11" s="209"/>
      <c r="K11" s="208"/>
      <c r="L11" s="208"/>
      <c r="M11" s="129"/>
      <c r="N11" s="135"/>
      <c r="O11" s="114" t="s">
        <v>39</v>
      </c>
      <c r="P11" s="115" t="s">
        <v>35</v>
      </c>
      <c r="Q11" s="115" t="str">
        <f>VLOOKUP($X$5,'パラメーター 一覧表'!$A$20:$H$49,7)</f>
        <v>-</v>
      </c>
      <c r="R11" s="115" t="s">
        <v>28</v>
      </c>
      <c r="S11" s="184"/>
      <c r="T11" s="180"/>
      <c r="V11" s="220"/>
      <c r="W11" s="66"/>
      <c r="X11" s="217">
        <v>103</v>
      </c>
      <c r="Y11" s="218" t="s">
        <v>190</v>
      </c>
      <c r="Z11" s="219"/>
    </row>
    <row r="12" spans="1:27" ht="19.5" customHeight="1" thickBot="1" x14ac:dyDescent="0.25">
      <c r="A12" s="193"/>
      <c r="B12" s="128"/>
      <c r="C12" s="200" t="s">
        <v>122</v>
      </c>
      <c r="D12" s="201"/>
      <c r="E12" s="201"/>
      <c r="F12" s="201"/>
      <c r="G12" s="202" t="s">
        <v>241</v>
      </c>
      <c r="H12" s="203"/>
      <c r="I12" s="204"/>
      <c r="J12" s="205"/>
      <c r="K12" s="206"/>
      <c r="L12" s="207"/>
      <c r="M12" s="140"/>
      <c r="N12" s="135"/>
      <c r="O12" s="114" t="s">
        <v>25</v>
      </c>
      <c r="P12" s="115" t="s">
        <v>163</v>
      </c>
      <c r="Q12" s="115" t="str">
        <f>VLOOKUP($X$5,'パラメーター 一覧表'!$A$20:$F$49,6)</f>
        <v>-</v>
      </c>
      <c r="R12" s="115" t="s">
        <v>26</v>
      </c>
      <c r="S12" s="184"/>
      <c r="T12" s="180"/>
      <c r="V12"/>
      <c r="W12"/>
      <c r="X12" s="217">
        <v>104</v>
      </c>
      <c r="Y12" s="218" t="s">
        <v>207</v>
      </c>
      <c r="Z12" s="219"/>
    </row>
    <row r="13" spans="1:27" ht="19.5" customHeight="1" thickBot="1" x14ac:dyDescent="0.25">
      <c r="A13" s="193"/>
      <c r="B13" s="128"/>
      <c r="C13" s="166" t="s">
        <v>155</v>
      </c>
      <c r="D13" s="98" t="s">
        <v>20</v>
      </c>
      <c r="E13" s="99"/>
      <c r="F13" s="100"/>
      <c r="G13" s="406" t="s">
        <v>295</v>
      </c>
      <c r="H13" s="407"/>
      <c r="I13" s="138"/>
      <c r="J13" s="140"/>
      <c r="K13" s="141"/>
      <c r="L13" s="167"/>
      <c r="M13" s="140"/>
      <c r="N13" s="135"/>
      <c r="O13" s="114" t="s">
        <v>113</v>
      </c>
      <c r="P13" s="115" t="s">
        <v>115</v>
      </c>
      <c r="Q13" s="115">
        <f>VLOOKUP($X$5,'パラメーター 一覧表'!$A$20:$J$49,8)</f>
        <v>8</v>
      </c>
      <c r="R13" s="115" t="s">
        <v>117</v>
      </c>
      <c r="S13" s="184"/>
      <c r="T13" s="180"/>
      <c r="V13" s="66"/>
      <c r="W13" s="66"/>
      <c r="X13" s="217">
        <v>105</v>
      </c>
      <c r="Y13" s="218" t="s">
        <v>206</v>
      </c>
      <c r="Z13" s="219"/>
      <c r="AA13" s="105" t="s">
        <v>245</v>
      </c>
    </row>
    <row r="14" spans="1:27" ht="19.5" customHeight="1" thickBot="1" x14ac:dyDescent="0.25">
      <c r="A14" s="193"/>
      <c r="B14" s="128"/>
      <c r="C14" s="166"/>
      <c r="D14" s="290"/>
      <c r="E14" s="290"/>
      <c r="F14" s="290"/>
      <c r="G14" s="140"/>
      <c r="H14" s="140"/>
      <c r="I14" s="137"/>
      <c r="J14" s="129"/>
      <c r="K14" s="142"/>
      <c r="L14" s="168"/>
      <c r="M14" s="129"/>
      <c r="N14" s="135"/>
      <c r="O14" s="114" t="s">
        <v>114</v>
      </c>
      <c r="P14" s="115" t="s">
        <v>116</v>
      </c>
      <c r="Q14" s="115">
        <f>VLOOKUP($X$5,'パラメーター 一覧表'!$A$20:$J$49,9)</f>
        <v>0.8</v>
      </c>
      <c r="R14" s="115" t="s">
        <v>117</v>
      </c>
      <c r="S14" s="184"/>
      <c r="T14" s="180"/>
      <c r="V14" s="66"/>
      <c r="W14" s="66"/>
      <c r="X14" s="217">
        <v>106</v>
      </c>
      <c r="Y14" s="218" t="s">
        <v>212</v>
      </c>
      <c r="Z14" s="219"/>
    </row>
    <row r="15" spans="1:27" ht="19.5" customHeight="1" thickBot="1" x14ac:dyDescent="0.25">
      <c r="A15" s="193"/>
      <c r="B15" s="128"/>
      <c r="C15" s="166" t="s">
        <v>156</v>
      </c>
      <c r="D15" s="101" t="s">
        <v>15</v>
      </c>
      <c r="E15" s="102"/>
      <c r="F15" s="103"/>
      <c r="G15" s="408" t="str">
        <f>'入力シート (複数物質)'!H30</f>
        <v>砂</v>
      </c>
      <c r="H15" s="409"/>
      <c r="I15" s="129"/>
      <c r="J15" s="129"/>
      <c r="K15" s="129"/>
      <c r="L15" s="165"/>
      <c r="M15" s="129"/>
      <c r="N15" s="135"/>
      <c r="O15" s="114" t="s">
        <v>118</v>
      </c>
      <c r="P15" s="115"/>
      <c r="Q15" s="115">
        <f>VLOOKUP($X$5,'パラメーター 一覧表'!$A$20:$J$49,10)</f>
        <v>0.01</v>
      </c>
      <c r="R15" s="115" t="s">
        <v>29</v>
      </c>
      <c r="S15" s="184"/>
      <c r="T15" s="180"/>
      <c r="V15" s="66"/>
      <c r="W15" s="66"/>
      <c r="X15" s="217">
        <v>107</v>
      </c>
      <c r="Y15" s="218" t="s">
        <v>217</v>
      </c>
      <c r="Z15" s="219"/>
    </row>
    <row r="16" spans="1:27" ht="19.5" customHeight="1" x14ac:dyDescent="0.2">
      <c r="A16" s="193"/>
      <c r="B16" s="128"/>
      <c r="C16" s="166"/>
      <c r="D16" s="290"/>
      <c r="E16" s="290"/>
      <c r="F16" s="290"/>
      <c r="G16" s="140"/>
      <c r="H16" s="140"/>
      <c r="I16" s="140"/>
      <c r="J16" s="140"/>
      <c r="K16" s="140"/>
      <c r="L16" s="169"/>
      <c r="M16" s="140"/>
      <c r="N16" s="135"/>
      <c r="O16" s="183"/>
      <c r="P16" s="183"/>
      <c r="Q16" s="183"/>
      <c r="R16" s="183"/>
      <c r="S16" s="184"/>
      <c r="T16" s="180"/>
      <c r="V16" s="66"/>
      <c r="W16" s="66"/>
      <c r="X16" s="217">
        <v>108</v>
      </c>
      <c r="Y16" s="218" t="s">
        <v>224</v>
      </c>
      <c r="Z16" s="219"/>
    </row>
    <row r="17" spans="1:26" ht="19.5" customHeight="1" thickBot="1" x14ac:dyDescent="0.25">
      <c r="A17" s="193"/>
      <c r="B17" s="128"/>
      <c r="C17" s="389" t="s">
        <v>157</v>
      </c>
      <c r="D17" s="390" t="s">
        <v>123</v>
      </c>
      <c r="E17" s="391"/>
      <c r="F17" s="392"/>
      <c r="G17" s="143" t="s">
        <v>18</v>
      </c>
      <c r="H17" s="144" t="s">
        <v>5</v>
      </c>
      <c r="I17" s="128"/>
      <c r="J17" s="140"/>
      <c r="K17" s="140"/>
      <c r="L17" s="169"/>
      <c r="M17" s="140"/>
      <c r="N17" s="135" t="s">
        <v>156</v>
      </c>
      <c r="O17" s="116" t="s">
        <v>16</v>
      </c>
      <c r="P17" s="117"/>
      <c r="Q17" s="183"/>
      <c r="R17" s="183"/>
      <c r="S17" s="184"/>
      <c r="T17" s="180"/>
      <c r="V17"/>
      <c r="W17"/>
      <c r="X17" s="217">
        <v>109</v>
      </c>
      <c r="Y17" s="218" t="s">
        <v>205</v>
      </c>
      <c r="Z17" s="219"/>
    </row>
    <row r="18" spans="1:26" ht="19.5" customHeight="1" thickBot="1" x14ac:dyDescent="0.25">
      <c r="A18" s="193"/>
      <c r="B18" s="128"/>
      <c r="C18" s="389"/>
      <c r="D18" s="393"/>
      <c r="E18" s="394"/>
      <c r="F18" s="394"/>
      <c r="G18" s="104">
        <f>'入力シート (複数物質)'!H33</f>
        <v>5.0000000000000001E-3</v>
      </c>
      <c r="H18" s="109" t="s">
        <v>131</v>
      </c>
      <c r="I18" s="140"/>
      <c r="J18" s="140"/>
      <c r="K18" s="140"/>
      <c r="L18" s="169"/>
      <c r="M18" s="140"/>
      <c r="N18" s="135"/>
      <c r="O18" s="118" t="s">
        <v>17</v>
      </c>
      <c r="P18" s="118" t="s">
        <v>9</v>
      </c>
      <c r="Q18" s="118" t="s">
        <v>18</v>
      </c>
      <c r="R18" s="118" t="s">
        <v>5</v>
      </c>
      <c r="S18" s="185"/>
      <c r="T18" s="180"/>
      <c r="V18"/>
      <c r="W18"/>
      <c r="X18" s="217">
        <v>110</v>
      </c>
      <c r="Y18" s="218" t="s">
        <v>218</v>
      </c>
      <c r="Z18" s="219"/>
    </row>
    <row r="19" spans="1:26" ht="19.5" customHeight="1" x14ac:dyDescent="0.2">
      <c r="A19" s="193"/>
      <c r="B19" s="128"/>
      <c r="C19" s="170"/>
      <c r="D19" s="171"/>
      <c r="E19" s="171"/>
      <c r="F19" s="171"/>
      <c r="G19" s="172"/>
      <c r="H19" s="172"/>
      <c r="I19" s="172"/>
      <c r="J19" s="172"/>
      <c r="K19" s="172"/>
      <c r="L19" s="173"/>
      <c r="M19" s="140"/>
      <c r="N19" s="135"/>
      <c r="O19" s="119" t="s">
        <v>2</v>
      </c>
      <c r="P19" s="120" t="s">
        <v>10</v>
      </c>
      <c r="Q19" s="121">
        <f>VLOOKUP($V$5,'パラメーター 一覧表'!$A$7:$G$12,3)</f>
        <v>3.0000000000000001E-5</v>
      </c>
      <c r="R19" s="120" t="s">
        <v>6</v>
      </c>
      <c r="S19" s="184"/>
      <c r="T19" s="180"/>
      <c r="V19"/>
      <c r="W19"/>
      <c r="X19" s="217">
        <v>111</v>
      </c>
      <c r="Y19" s="218" t="s">
        <v>216</v>
      </c>
      <c r="Z19" s="219"/>
    </row>
    <row r="20" spans="1:26" ht="19.5" customHeight="1" x14ac:dyDescent="0.2">
      <c r="A20" s="193"/>
      <c r="B20" s="128"/>
      <c r="C20" s="290"/>
      <c r="D20" s="290"/>
      <c r="E20" s="290"/>
      <c r="F20" s="290"/>
      <c r="G20" s="140"/>
      <c r="H20" s="140"/>
      <c r="I20" s="140"/>
      <c r="J20" s="140"/>
      <c r="K20" s="140"/>
      <c r="L20" s="140"/>
      <c r="M20" s="140"/>
      <c r="N20" s="135"/>
      <c r="O20" s="119" t="s">
        <v>3</v>
      </c>
      <c r="P20" s="120" t="s">
        <v>11</v>
      </c>
      <c r="Q20" s="120">
        <f>VLOOKUP($V$5,'パラメーター 一覧表'!$A$7:$G$12,4)</f>
        <v>0.3</v>
      </c>
      <c r="R20" s="120" t="s">
        <v>7</v>
      </c>
      <c r="S20" s="184"/>
      <c r="T20" s="180"/>
      <c r="V20"/>
      <c r="W20"/>
      <c r="X20" s="217">
        <v>112</v>
      </c>
      <c r="Y20" s="218" t="s">
        <v>208</v>
      </c>
      <c r="Z20" s="219"/>
    </row>
    <row r="21" spans="1:26" ht="19.5" customHeight="1" x14ac:dyDescent="0.2">
      <c r="A21" s="193"/>
      <c r="B21" s="128"/>
      <c r="C21" s="128"/>
      <c r="D21" s="128"/>
      <c r="E21" s="128"/>
      <c r="F21" s="128"/>
      <c r="G21" s="128"/>
      <c r="H21" s="128"/>
      <c r="I21" s="140"/>
      <c r="J21" s="140"/>
      <c r="K21" s="140"/>
      <c r="L21" s="140"/>
      <c r="M21" s="140"/>
      <c r="N21" s="135"/>
      <c r="O21" s="119" t="s">
        <v>126</v>
      </c>
      <c r="P21" s="120" t="s">
        <v>127</v>
      </c>
      <c r="Q21" s="120">
        <f>VLOOKUP($V$5,'パラメーター 一覧表'!$A$7:$G$12,5)</f>
        <v>0.4</v>
      </c>
      <c r="R21" s="120" t="s">
        <v>7</v>
      </c>
      <c r="S21" s="184"/>
      <c r="T21" s="180"/>
      <c r="V21"/>
      <c r="W21"/>
      <c r="X21" s="217">
        <v>113</v>
      </c>
      <c r="Y21" s="218" t="s">
        <v>219</v>
      </c>
      <c r="Z21" s="219"/>
    </row>
    <row r="22" spans="1:26" ht="19.5" customHeight="1" thickBot="1" x14ac:dyDescent="0.25">
      <c r="A22" s="193"/>
      <c r="B22" s="128"/>
      <c r="C22" s="145"/>
      <c r="D22" s="145"/>
      <c r="E22" s="145"/>
      <c r="F22" s="145"/>
      <c r="G22" s="145"/>
      <c r="H22" s="145"/>
      <c r="I22" s="146"/>
      <c r="J22" s="140"/>
      <c r="K22" s="140"/>
      <c r="L22" s="140"/>
      <c r="M22" s="140"/>
      <c r="N22" s="135"/>
      <c r="O22" s="119" t="s">
        <v>4</v>
      </c>
      <c r="P22" s="120" t="s">
        <v>12</v>
      </c>
      <c r="Q22" s="120">
        <f>VLOOKUP($V$5,'パラメーター 一覧表'!$A$7:$G$12,6)</f>
        <v>2.7</v>
      </c>
      <c r="R22" s="120" t="s">
        <v>8</v>
      </c>
      <c r="S22" s="184"/>
      <c r="T22" s="180"/>
      <c r="V22"/>
      <c r="W22"/>
      <c r="X22" s="217">
        <v>201</v>
      </c>
      <c r="Y22" s="218" t="s">
        <v>191</v>
      </c>
      <c r="Z22" s="219"/>
    </row>
    <row r="23" spans="1:26" ht="19.5" customHeight="1" x14ac:dyDescent="0.2">
      <c r="A23" s="193"/>
      <c r="B23" s="128"/>
      <c r="C23" s="147" t="s">
        <v>121</v>
      </c>
      <c r="D23" s="148"/>
      <c r="E23" s="148"/>
      <c r="F23" s="148"/>
      <c r="G23" s="149"/>
      <c r="H23" s="149"/>
      <c r="I23" s="150"/>
      <c r="J23" s="140"/>
      <c r="K23" s="140"/>
      <c r="L23" s="140"/>
      <c r="M23" s="140"/>
      <c r="N23" s="135"/>
      <c r="O23" s="119" t="s">
        <v>13</v>
      </c>
      <c r="P23" s="120" t="s">
        <v>14</v>
      </c>
      <c r="Q23" s="120">
        <f>VLOOKUP($V$5,'パラメーター 一覧表'!$A$7:$G$12,7)</f>
        <v>1.62</v>
      </c>
      <c r="R23" s="120" t="s">
        <v>8</v>
      </c>
      <c r="S23" s="184"/>
      <c r="T23" s="180"/>
      <c r="V23"/>
      <c r="W23"/>
      <c r="X23" s="221">
        <v>202</v>
      </c>
      <c r="Y23" s="222" t="s">
        <v>192</v>
      </c>
      <c r="Z23" s="223"/>
    </row>
    <row r="24" spans="1:26" ht="19.5" customHeight="1" thickBot="1" x14ac:dyDescent="0.25">
      <c r="A24" s="193"/>
      <c r="B24" s="128"/>
      <c r="C24" s="151"/>
      <c r="D24" s="290"/>
      <c r="E24" s="290"/>
      <c r="F24" s="290"/>
      <c r="G24" s="290"/>
      <c r="H24" s="290"/>
      <c r="I24" s="248"/>
      <c r="J24" s="140"/>
      <c r="K24" s="140"/>
      <c r="L24" s="140"/>
      <c r="M24" s="140"/>
      <c r="N24" s="135"/>
      <c r="O24" s="119" t="s">
        <v>38</v>
      </c>
      <c r="P24" s="119" t="s">
        <v>36</v>
      </c>
      <c r="Q24" s="120">
        <f>VLOOKUP($V$5,'パラメーター 一覧表'!$A$7:$H$12,8)</f>
        <v>1E-3</v>
      </c>
      <c r="R24" s="119" t="s">
        <v>37</v>
      </c>
      <c r="S24" s="186"/>
      <c r="T24" s="180"/>
      <c r="V24"/>
      <c r="W24"/>
      <c r="X24" s="221">
        <v>203</v>
      </c>
      <c r="Y24" s="222" t="s">
        <v>193</v>
      </c>
      <c r="Z24" s="223"/>
    </row>
    <row r="25" spans="1:26" ht="19.5" customHeight="1" x14ac:dyDescent="0.2">
      <c r="A25" s="193"/>
      <c r="B25" s="128"/>
      <c r="C25" s="151"/>
      <c r="D25" s="501" t="s">
        <v>120</v>
      </c>
      <c r="E25" s="502"/>
      <c r="F25" s="502"/>
      <c r="G25" s="399">
        <f>計算シート_鉛!$C$21</f>
        <v>90</v>
      </c>
      <c r="H25" s="401" t="s">
        <v>19</v>
      </c>
      <c r="I25" s="248"/>
      <c r="J25" s="140"/>
      <c r="K25" s="140"/>
      <c r="L25" s="140"/>
      <c r="M25" s="140"/>
      <c r="N25" s="135"/>
      <c r="O25" s="183"/>
      <c r="P25" s="183"/>
      <c r="Q25" s="183"/>
      <c r="R25" s="183"/>
      <c r="S25" s="184"/>
      <c r="T25" s="180"/>
      <c r="V25"/>
      <c r="W25"/>
      <c r="X25" s="217">
        <v>204</v>
      </c>
      <c r="Y25" s="218" t="s">
        <v>194</v>
      </c>
      <c r="Z25" s="219"/>
    </row>
    <row r="26" spans="1:26" ht="19.5" customHeight="1" thickBot="1" x14ac:dyDescent="0.25">
      <c r="A26" s="193"/>
      <c r="B26" s="128"/>
      <c r="C26" s="151"/>
      <c r="D26" s="503"/>
      <c r="E26" s="504"/>
      <c r="F26" s="504"/>
      <c r="G26" s="400"/>
      <c r="H26" s="402"/>
      <c r="I26" s="248"/>
      <c r="J26" s="140"/>
      <c r="K26" s="140"/>
      <c r="L26" s="140"/>
      <c r="M26" s="140"/>
      <c r="N26" s="135" t="s">
        <v>157</v>
      </c>
      <c r="O26" s="122" t="s">
        <v>162</v>
      </c>
      <c r="P26" s="123"/>
      <c r="Q26" s="183"/>
      <c r="R26" s="183"/>
      <c r="S26" s="184"/>
      <c r="T26" s="180"/>
      <c r="V26"/>
      <c r="W26"/>
      <c r="X26" s="217">
        <v>205</v>
      </c>
      <c r="Y26" s="218" t="s">
        <v>195</v>
      </c>
      <c r="Z26" s="219"/>
    </row>
    <row r="27" spans="1:26" ht="19.5" customHeight="1" x14ac:dyDescent="0.2">
      <c r="A27" s="193"/>
      <c r="B27" s="128"/>
      <c r="C27" s="151"/>
      <c r="D27" s="290"/>
      <c r="E27" s="290"/>
      <c r="F27" s="290"/>
      <c r="G27" s="266">
        <f>+計算シート_鉛!C24</f>
        <v>83</v>
      </c>
      <c r="H27" s="290"/>
      <c r="I27" s="248"/>
      <c r="J27" s="140"/>
      <c r="K27" s="140"/>
      <c r="L27" s="140"/>
      <c r="M27" s="140"/>
      <c r="N27" s="135"/>
      <c r="O27" s="124" t="s">
        <v>17</v>
      </c>
      <c r="P27" s="124" t="s">
        <v>9</v>
      </c>
      <c r="Q27" s="124" t="s">
        <v>18</v>
      </c>
      <c r="R27" s="124" t="s">
        <v>5</v>
      </c>
      <c r="S27" s="185"/>
      <c r="T27" s="180"/>
      <c r="V27"/>
      <c r="W27"/>
      <c r="X27" s="217">
        <v>206</v>
      </c>
      <c r="Y27" s="218" t="s">
        <v>196</v>
      </c>
      <c r="Z27" s="219"/>
    </row>
    <row r="28" spans="1:26" ht="19.5" customHeight="1" x14ac:dyDescent="0.2">
      <c r="A28" s="193"/>
      <c r="B28" s="128"/>
      <c r="C28" s="153"/>
      <c r="D28" s="140"/>
      <c r="E28" s="140"/>
      <c r="F28" s="140"/>
      <c r="G28" s="290"/>
      <c r="H28" s="198" t="s">
        <v>239</v>
      </c>
      <c r="I28" s="152"/>
      <c r="J28" s="140"/>
      <c r="K28" s="140"/>
      <c r="L28" s="140"/>
      <c r="M28" s="140"/>
      <c r="N28" s="135"/>
      <c r="O28" s="125" t="s">
        <v>150</v>
      </c>
      <c r="P28" s="125" t="s">
        <v>151</v>
      </c>
      <c r="Q28" s="126">
        <f>+計算シート_鉛!G48</f>
        <v>15.768000000000002</v>
      </c>
      <c r="R28" s="126" t="s">
        <v>154</v>
      </c>
      <c r="S28" s="184"/>
      <c r="T28" s="180"/>
      <c r="V28"/>
      <c r="W28"/>
      <c r="X28" s="217">
        <v>207</v>
      </c>
      <c r="Y28" s="218" t="s">
        <v>197</v>
      </c>
      <c r="Z28" s="219"/>
    </row>
    <row r="29" spans="1:26" ht="19.5" customHeight="1" thickBot="1" x14ac:dyDescent="0.25">
      <c r="A29" s="193"/>
      <c r="B29" s="128"/>
      <c r="C29" s="154"/>
      <c r="D29" s="145"/>
      <c r="E29" s="145"/>
      <c r="F29" s="145"/>
      <c r="G29" s="145"/>
      <c r="H29" s="145"/>
      <c r="I29" s="155"/>
      <c r="J29" s="140"/>
      <c r="K29" s="140"/>
      <c r="L29" s="140"/>
      <c r="M29" s="140"/>
      <c r="N29" s="135"/>
      <c r="O29" s="125" t="s">
        <v>152</v>
      </c>
      <c r="P29" s="127" t="s">
        <v>153</v>
      </c>
      <c r="Q29" s="126">
        <f>+計算シート_鉛!G50</f>
        <v>55.000000000000014</v>
      </c>
      <c r="R29" s="126"/>
      <c r="S29" s="184"/>
      <c r="T29" s="180"/>
      <c r="V29"/>
      <c r="W29"/>
      <c r="X29" s="217">
        <v>208</v>
      </c>
      <c r="Y29" s="218" t="s">
        <v>198</v>
      </c>
      <c r="Z29" s="219"/>
    </row>
    <row r="30" spans="1:26" ht="19.5" customHeight="1" x14ac:dyDescent="0.2">
      <c r="A30" s="193"/>
      <c r="B30" s="128"/>
      <c r="C30" s="128"/>
      <c r="D30" s="128"/>
      <c r="E30" s="128"/>
      <c r="F30" s="128"/>
      <c r="G30" s="128"/>
      <c r="H30" s="128"/>
      <c r="I30" s="140"/>
      <c r="J30" s="140"/>
      <c r="K30" s="140"/>
      <c r="L30" s="140"/>
      <c r="M30" s="140"/>
      <c r="N30" s="156"/>
      <c r="O30" s="189"/>
      <c r="P30" s="190"/>
      <c r="Q30" s="191"/>
      <c r="R30" s="191"/>
      <c r="S30" s="187"/>
      <c r="T30" s="180"/>
      <c r="V30"/>
      <c r="W30"/>
      <c r="X30" s="217">
        <v>209</v>
      </c>
      <c r="Y30" s="218" t="s">
        <v>199</v>
      </c>
      <c r="Z30" s="219"/>
    </row>
    <row r="31" spans="1:26" ht="7.5" customHeight="1" thickBot="1" x14ac:dyDescent="0.25">
      <c r="A31" s="194"/>
      <c r="B31" s="157"/>
      <c r="C31" s="157"/>
      <c r="D31" s="157"/>
      <c r="E31" s="157"/>
      <c r="F31" s="157"/>
      <c r="G31" s="157"/>
      <c r="H31" s="157"/>
      <c r="I31" s="139"/>
      <c r="J31" s="139"/>
      <c r="K31" s="139"/>
      <c r="L31" s="139"/>
      <c r="M31" s="139"/>
      <c r="N31" s="157"/>
      <c r="O31" s="157"/>
      <c r="P31" s="157"/>
      <c r="Q31" s="157"/>
      <c r="R31" s="157"/>
      <c r="S31" s="157"/>
      <c r="T31" s="188"/>
      <c r="V31"/>
      <c r="W31"/>
      <c r="X31" s="217">
        <v>301</v>
      </c>
      <c r="Y31" s="218" t="s">
        <v>200</v>
      </c>
      <c r="Z31" s="219"/>
    </row>
    <row r="32" spans="1:26" ht="19.5" customHeight="1" x14ac:dyDescent="0.2">
      <c r="V32"/>
      <c r="W32"/>
      <c r="X32" s="217">
        <v>302</v>
      </c>
      <c r="Y32" s="218" t="s">
        <v>201</v>
      </c>
      <c r="Z32" s="219"/>
    </row>
    <row r="33" spans="3:26" ht="19.5" hidden="1" customHeight="1" x14ac:dyDescent="0.2">
      <c r="C33" s="105" t="s">
        <v>155</v>
      </c>
      <c r="D33" s="105" t="s">
        <v>156</v>
      </c>
      <c r="E33" s="105" t="s">
        <v>157</v>
      </c>
      <c r="V33"/>
      <c r="W33"/>
      <c r="X33" s="217">
        <v>303</v>
      </c>
      <c r="Y33" s="218" t="s">
        <v>202</v>
      </c>
      <c r="Z33" s="219"/>
    </row>
    <row r="34" spans="3:26" ht="19.5" hidden="1" customHeight="1" x14ac:dyDescent="0.2">
      <c r="C34" s="262">
        <f>LOG(+計算シート_鉛!J53)</f>
        <v>0</v>
      </c>
      <c r="D34" s="262">
        <f>LOG(+計算シート_鉛!J54/2)</f>
        <v>-2.2522680849221972</v>
      </c>
      <c r="E34" s="262">
        <f>+LOG(計算シート_鉛!J55)</f>
        <v>-0.76511484698520327</v>
      </c>
      <c r="V34"/>
      <c r="W34"/>
      <c r="X34" s="217">
        <v>304</v>
      </c>
      <c r="Y34" s="218" t="s">
        <v>203</v>
      </c>
      <c r="Z34" s="219"/>
    </row>
    <row r="35" spans="3:26" ht="19.5" customHeight="1" thickBot="1" x14ac:dyDescent="0.25">
      <c r="V35"/>
      <c r="W35"/>
      <c r="X35" s="224">
        <v>305</v>
      </c>
      <c r="Y35" s="225" t="s">
        <v>204</v>
      </c>
      <c r="Z35" s="219"/>
    </row>
    <row r="36" spans="3:26" ht="19.5" customHeight="1" x14ac:dyDescent="0.2">
      <c r="Y36" s="211"/>
      <c r="Z36" s="211"/>
    </row>
    <row r="37" spans="3:26" ht="19.5" customHeight="1" thickBot="1" x14ac:dyDescent="0.25">
      <c r="V37"/>
      <c r="W37"/>
      <c r="X37" s="211"/>
      <c r="Y37" s="211"/>
      <c r="Z37" s="211"/>
    </row>
    <row r="38" spans="3:26" ht="19.5" customHeight="1" x14ac:dyDescent="0.2">
      <c r="V38"/>
      <c r="W38" s="226" t="s">
        <v>185</v>
      </c>
      <c r="X38" s="227">
        <v>2</v>
      </c>
      <c r="Y38" s="228" t="s">
        <v>224</v>
      </c>
      <c r="Z38" s="229">
        <v>108</v>
      </c>
    </row>
    <row r="39" spans="3:26" ht="19.5" customHeight="1" x14ac:dyDescent="0.2">
      <c r="V39"/>
      <c r="W39" s="230" t="s">
        <v>243</v>
      </c>
      <c r="X39" s="231">
        <v>4</v>
      </c>
      <c r="Y39" s="217" t="s">
        <v>205</v>
      </c>
      <c r="Z39" s="218">
        <v>109</v>
      </c>
    </row>
    <row r="40" spans="3:26" ht="19.5" customHeight="1" x14ac:dyDescent="0.2">
      <c r="V40"/>
      <c r="W40" s="230" t="s">
        <v>187</v>
      </c>
      <c r="X40" s="231">
        <v>3</v>
      </c>
      <c r="Y40" s="217" t="s">
        <v>206</v>
      </c>
      <c r="Z40" s="218">
        <v>105</v>
      </c>
    </row>
    <row r="41" spans="3:26" ht="16.5" x14ac:dyDescent="0.2">
      <c r="V41"/>
      <c r="W41" s="230" t="s">
        <v>183</v>
      </c>
      <c r="X41" s="231">
        <v>1</v>
      </c>
      <c r="Y41" s="217" t="s">
        <v>207</v>
      </c>
      <c r="Z41" s="218">
        <v>104</v>
      </c>
    </row>
    <row r="42" spans="3:26" ht="17" thickBot="1" x14ac:dyDescent="0.25">
      <c r="V42"/>
      <c r="W42" s="232" t="s">
        <v>246</v>
      </c>
      <c r="X42" s="233">
        <v>5</v>
      </c>
      <c r="Y42" s="217" t="s">
        <v>208</v>
      </c>
      <c r="Z42" s="218">
        <v>112</v>
      </c>
    </row>
    <row r="43" spans="3:26" ht="16.5" x14ac:dyDescent="0.2">
      <c r="V43"/>
      <c r="W43"/>
      <c r="X43" s="211"/>
      <c r="Y43" s="217" t="s">
        <v>203</v>
      </c>
      <c r="Z43" s="218">
        <v>304</v>
      </c>
    </row>
    <row r="44" spans="3:26" ht="16.5" x14ac:dyDescent="0.2">
      <c r="V44"/>
      <c r="W44"/>
      <c r="X44" s="211"/>
      <c r="Y44" s="234" t="s">
        <v>192</v>
      </c>
      <c r="Z44" s="235">
        <v>202</v>
      </c>
    </row>
    <row r="45" spans="3:26" ht="16.5" x14ac:dyDescent="0.2">
      <c r="V45"/>
      <c r="W45"/>
      <c r="X45" s="211"/>
      <c r="Y45" s="217" t="s">
        <v>189</v>
      </c>
      <c r="Z45" s="218">
        <v>101</v>
      </c>
    </row>
    <row r="46" spans="3:26" ht="16.5" x14ac:dyDescent="0.2">
      <c r="V46"/>
      <c r="W46"/>
      <c r="X46" s="211"/>
      <c r="Y46" s="217" t="s">
        <v>199</v>
      </c>
      <c r="Z46" s="218">
        <v>209</v>
      </c>
    </row>
    <row r="47" spans="3:26" ht="16.5" x14ac:dyDescent="0.2">
      <c r="V47"/>
      <c r="W47"/>
      <c r="X47" s="211"/>
      <c r="Y47" s="217" t="s">
        <v>190</v>
      </c>
      <c r="Z47" s="218">
        <v>103</v>
      </c>
    </row>
    <row r="48" spans="3:26" ht="16.5" x14ac:dyDescent="0.2">
      <c r="V48"/>
      <c r="W48"/>
      <c r="X48" s="211"/>
      <c r="Y48" s="217" t="s">
        <v>211</v>
      </c>
      <c r="Z48" s="218">
        <v>102</v>
      </c>
    </row>
    <row r="49" spans="3:26" ht="16.5" x14ac:dyDescent="0.2">
      <c r="V49"/>
      <c r="W49"/>
      <c r="X49" s="211"/>
      <c r="Y49" s="217" t="s">
        <v>212</v>
      </c>
      <c r="Z49" s="218">
        <v>106</v>
      </c>
    </row>
    <row r="50" spans="3:26" ht="16.5" x14ac:dyDescent="0.2">
      <c r="C50"/>
      <c r="D50"/>
      <c r="E50"/>
      <c r="F50"/>
      <c r="G50"/>
      <c r="V50"/>
      <c r="W50"/>
      <c r="X50" s="211"/>
      <c r="Y50" s="217" t="s">
        <v>200</v>
      </c>
      <c r="Z50" s="218">
        <v>301</v>
      </c>
    </row>
    <row r="51" spans="3:26" ht="16.5" x14ac:dyDescent="0.2">
      <c r="C51"/>
      <c r="D51"/>
      <c r="E51"/>
      <c r="F51"/>
      <c r="G51"/>
      <c r="V51"/>
      <c r="W51"/>
      <c r="X51" s="211"/>
      <c r="Y51" s="234" t="s">
        <v>193</v>
      </c>
      <c r="Z51" s="235">
        <v>203</v>
      </c>
    </row>
    <row r="52" spans="3:26" ht="16.5" x14ac:dyDescent="0.2">
      <c r="V52"/>
      <c r="W52"/>
      <c r="X52" s="211"/>
      <c r="Y52" s="217" t="s">
        <v>198</v>
      </c>
      <c r="Z52" s="218">
        <v>208</v>
      </c>
    </row>
    <row r="53" spans="3:26" ht="16.5" x14ac:dyDescent="0.2">
      <c r="V53"/>
      <c r="W53"/>
      <c r="X53" s="211"/>
      <c r="Y53" s="215" t="s">
        <v>184</v>
      </c>
      <c r="Z53" s="216">
        <v>1</v>
      </c>
    </row>
    <row r="54" spans="3:26" ht="16.5" x14ac:dyDescent="0.2">
      <c r="V54"/>
      <c r="W54"/>
      <c r="X54" s="211"/>
      <c r="Y54" s="215" t="s">
        <v>186</v>
      </c>
      <c r="Z54" s="216">
        <v>2</v>
      </c>
    </row>
    <row r="55" spans="3:26" ht="16.5" x14ac:dyDescent="0.2">
      <c r="V55"/>
      <c r="W55"/>
      <c r="X55" s="211"/>
      <c r="Y55" s="215" t="s">
        <v>188</v>
      </c>
      <c r="Z55" s="216">
        <v>3</v>
      </c>
    </row>
    <row r="56" spans="3:26" ht="16.5" x14ac:dyDescent="0.2">
      <c r="V56"/>
      <c r="W56"/>
      <c r="X56" s="211"/>
      <c r="Y56" s="217" t="s">
        <v>201</v>
      </c>
      <c r="Z56" s="218">
        <v>302</v>
      </c>
    </row>
    <row r="57" spans="3:26" ht="16.5" x14ac:dyDescent="0.2">
      <c r="V57"/>
      <c r="W57"/>
      <c r="X57" s="211"/>
      <c r="Y57" s="217" t="s">
        <v>202</v>
      </c>
      <c r="Z57" s="218">
        <v>303</v>
      </c>
    </row>
    <row r="58" spans="3:26" ht="16.5" x14ac:dyDescent="0.2">
      <c r="V58"/>
      <c r="W58"/>
      <c r="X58" s="211"/>
      <c r="Y58" s="217" t="s">
        <v>216</v>
      </c>
      <c r="Z58" s="218">
        <v>111</v>
      </c>
    </row>
    <row r="59" spans="3:26" ht="16.5" x14ac:dyDescent="0.2">
      <c r="V59"/>
      <c r="W59"/>
      <c r="X59" s="211"/>
      <c r="Y59" s="217" t="s">
        <v>217</v>
      </c>
      <c r="Z59" s="218">
        <v>107</v>
      </c>
    </row>
    <row r="60" spans="3:26" ht="16.5" x14ac:dyDescent="0.2">
      <c r="V60"/>
      <c r="W60"/>
      <c r="X60" s="211"/>
      <c r="Y60" s="217" t="s">
        <v>218</v>
      </c>
      <c r="Z60" s="218">
        <v>110</v>
      </c>
    </row>
    <row r="61" spans="3:26" ht="16.5" x14ac:dyDescent="0.2">
      <c r="V61"/>
      <c r="W61"/>
      <c r="X61" s="211"/>
      <c r="Y61" s="217" t="s">
        <v>191</v>
      </c>
      <c r="Z61" s="218">
        <v>201</v>
      </c>
    </row>
    <row r="62" spans="3:26" ht="16.5" x14ac:dyDescent="0.2">
      <c r="V62"/>
      <c r="W62"/>
      <c r="X62" s="211"/>
      <c r="Y62" s="217" t="s">
        <v>194</v>
      </c>
      <c r="Z62" s="218">
        <v>204</v>
      </c>
    </row>
    <row r="63" spans="3:26" ht="16.5" x14ac:dyDescent="0.2">
      <c r="V63"/>
      <c r="W63"/>
      <c r="X63" s="211"/>
      <c r="Y63" s="217" t="s">
        <v>196</v>
      </c>
      <c r="Z63" s="218">
        <v>206</v>
      </c>
    </row>
    <row r="64" spans="3:26" ht="16.5" x14ac:dyDescent="0.2">
      <c r="V64"/>
      <c r="W64"/>
      <c r="X64" s="211"/>
      <c r="Y64" s="217" t="s">
        <v>219</v>
      </c>
      <c r="Z64" s="218">
        <v>113</v>
      </c>
    </row>
    <row r="65" spans="22:26" ht="16.5" x14ac:dyDescent="0.2">
      <c r="V65"/>
      <c r="W65"/>
      <c r="X65" s="211"/>
      <c r="Y65" s="217" t="s">
        <v>197</v>
      </c>
      <c r="Z65" s="218">
        <v>207</v>
      </c>
    </row>
    <row r="66" spans="22:26" ht="16.5" x14ac:dyDescent="0.2">
      <c r="V66"/>
      <c r="W66"/>
      <c r="X66" s="211"/>
      <c r="Y66" s="217" t="s">
        <v>204</v>
      </c>
      <c r="Z66" s="218">
        <v>305</v>
      </c>
    </row>
    <row r="67" spans="22:26" ht="17" thickBot="1" x14ac:dyDescent="0.25">
      <c r="V67"/>
      <c r="W67"/>
      <c r="X67" s="211"/>
      <c r="Y67" s="224" t="s">
        <v>195</v>
      </c>
      <c r="Z67" s="225">
        <v>205</v>
      </c>
    </row>
  </sheetData>
  <mergeCells count="9">
    <mergeCell ref="D25:F26"/>
    <mergeCell ref="G25:G26"/>
    <mergeCell ref="H25:H26"/>
    <mergeCell ref="D2:H3"/>
    <mergeCell ref="E8:K8"/>
    <mergeCell ref="G13:H13"/>
    <mergeCell ref="G15:H15"/>
    <mergeCell ref="C17:C18"/>
    <mergeCell ref="D17:F18"/>
  </mergeCells>
  <phoneticPr fontId="2"/>
  <pageMargins left="0.39370078740157483" right="0.39370078740157483" top="0.59055118110236227" bottom="0.19685039370078741" header="0.39370078740157483" footer="0.19685039370078741"/>
  <pageSetup paperSize="9" orientation="landscape" horizontalDpi="300" verticalDpi="300" r:id="rId1"/>
  <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dimension ref="A1:DW56"/>
  <sheetViews>
    <sheetView zoomScale="69" zoomScaleNormal="69" workbookViewId="0">
      <selection activeCell="C23" sqref="C23"/>
    </sheetView>
  </sheetViews>
  <sheetFormatPr defaultRowHeight="13" x14ac:dyDescent="0.2"/>
  <cols>
    <col min="1" max="1" width="11.26953125" customWidth="1"/>
    <col min="2" max="2" width="13.26953125" customWidth="1"/>
    <col min="3" max="3" width="9.453125" bestFit="1" customWidth="1"/>
    <col min="5" max="5" width="10.453125" bestFit="1" customWidth="1"/>
    <col min="6" max="6" width="9.453125" bestFit="1" customWidth="1"/>
    <col min="7" max="7" width="10.08984375" bestFit="1" customWidth="1"/>
    <col min="9" max="9" width="9.08984375" bestFit="1" customWidth="1"/>
    <col min="10" max="127" width="10.08984375" style="45" bestFit="1" customWidth="1"/>
  </cols>
  <sheetData>
    <row r="1" spans="1:127" x14ac:dyDescent="0.2">
      <c r="A1" t="s">
        <v>40</v>
      </c>
    </row>
    <row r="3" spans="1:127" x14ac:dyDescent="0.2">
      <c r="A3" t="s">
        <v>41</v>
      </c>
      <c r="B3" t="s">
        <v>112</v>
      </c>
    </row>
    <row r="10" spans="1:127" x14ac:dyDescent="0.2">
      <c r="A10" s="42"/>
      <c r="B10" s="42"/>
      <c r="C10" s="42"/>
      <c r="D10" s="42"/>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row>
    <row r="11" spans="1:127" x14ac:dyDescent="0.2">
      <c r="A11" s="42"/>
      <c r="B11" s="42"/>
      <c r="C11" s="42"/>
      <c r="D11" s="42"/>
      <c r="E11" s="43"/>
      <c r="F11" s="42"/>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row>
    <row r="12" spans="1:127" x14ac:dyDescent="0.2">
      <c r="A12" s="42"/>
      <c r="B12" s="42"/>
      <c r="C12" s="42"/>
      <c r="D12" s="42"/>
      <c r="E12" s="4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c r="DT12" s="42"/>
      <c r="DU12" s="42"/>
      <c r="DV12" s="42"/>
      <c r="DW12" s="42"/>
    </row>
    <row r="13" spans="1:127" x14ac:dyDescent="0.2">
      <c r="A13" s="42"/>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c r="DT13" s="42"/>
      <c r="DU13" s="42"/>
      <c r="DV13" s="42"/>
      <c r="DW13" s="42"/>
    </row>
    <row r="14" spans="1:127" x14ac:dyDescent="0.2">
      <c r="A14" s="42"/>
      <c r="B14" s="43"/>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c r="DT14" s="42"/>
      <c r="DU14" s="42"/>
      <c r="DV14" s="42"/>
      <c r="DW14" s="42"/>
    </row>
    <row r="15" spans="1:127" x14ac:dyDescent="0.2">
      <c r="A15" s="42"/>
      <c r="B15" s="42"/>
      <c r="C15" s="42"/>
      <c r="D15" s="43"/>
      <c r="E15" s="42"/>
      <c r="F15" s="42"/>
      <c r="G15" s="42"/>
      <c r="H15" s="42"/>
      <c r="I15" s="42"/>
      <c r="J15" s="42"/>
      <c r="K15" s="42"/>
      <c r="L15" s="42"/>
      <c r="M15" s="42"/>
      <c r="N15" s="42"/>
      <c r="O15" s="42"/>
      <c r="P15" s="42"/>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c r="BC15" s="42"/>
      <c r="BD15" s="42"/>
      <c r="BE15" s="42"/>
      <c r="BF15" s="42"/>
      <c r="BG15" s="42"/>
      <c r="BH15" s="42"/>
      <c r="BI15" s="42"/>
      <c r="BJ15" s="42"/>
      <c r="BK15" s="42"/>
      <c r="BL15" s="42"/>
      <c r="BM15" s="42"/>
      <c r="BN15" s="42"/>
      <c r="BO15" s="42"/>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c r="CN15" s="42"/>
      <c r="CO15" s="42"/>
      <c r="CP15" s="42"/>
      <c r="CQ15" s="42"/>
      <c r="CR15" s="42"/>
      <c r="CS15" s="42"/>
      <c r="CT15" s="42"/>
      <c r="CU15" s="42"/>
      <c r="CV15" s="42"/>
      <c r="CW15" s="42"/>
      <c r="CX15" s="42"/>
      <c r="CY15" s="42"/>
      <c r="CZ15" s="42"/>
      <c r="DA15" s="42"/>
      <c r="DB15" s="42"/>
      <c r="DC15" s="42"/>
      <c r="DD15" s="42"/>
      <c r="DE15" s="42"/>
      <c r="DF15" s="42"/>
      <c r="DG15" s="42"/>
      <c r="DH15" s="42"/>
      <c r="DI15" s="42"/>
      <c r="DJ15" s="42"/>
      <c r="DK15" s="42"/>
      <c r="DL15" s="42"/>
      <c r="DM15" s="42"/>
      <c r="DN15" s="42"/>
      <c r="DO15" s="42"/>
      <c r="DP15" s="42"/>
      <c r="DQ15" s="42"/>
      <c r="DR15" s="42"/>
      <c r="DS15" s="42"/>
      <c r="DT15" s="42"/>
      <c r="DU15" s="42"/>
      <c r="DV15" s="42"/>
      <c r="DW15" s="42"/>
    </row>
    <row r="16" spans="1:127" x14ac:dyDescent="0.2">
      <c r="A16" s="42"/>
      <c r="B16" s="42"/>
      <c r="C16" s="42"/>
      <c r="D16" s="42"/>
      <c r="E16" s="42"/>
      <c r="F16" s="42"/>
      <c r="G16" s="42"/>
      <c r="H16" s="42"/>
      <c r="I16" s="42"/>
      <c r="J16" s="42"/>
      <c r="K16" s="42"/>
      <c r="L16" s="42"/>
      <c r="M16" s="42"/>
      <c r="N16" s="42"/>
      <c r="O16" s="42"/>
      <c r="P16" s="42"/>
      <c r="Q16" s="42"/>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42"/>
      <c r="CQ16" s="42"/>
      <c r="CR16" s="42"/>
      <c r="CS16" s="42"/>
      <c r="CT16" s="42"/>
      <c r="CU16" s="42"/>
      <c r="CV16" s="42"/>
      <c r="CW16" s="42"/>
      <c r="CX16" s="42"/>
      <c r="CY16" s="42"/>
      <c r="CZ16" s="42"/>
      <c r="DA16" s="42"/>
      <c r="DB16" s="42"/>
      <c r="DC16" s="42"/>
      <c r="DD16" s="42"/>
      <c r="DE16" s="42"/>
      <c r="DF16" s="42"/>
      <c r="DG16" s="42"/>
      <c r="DH16" s="42"/>
      <c r="DI16" s="42"/>
      <c r="DJ16" s="42"/>
      <c r="DK16" s="42"/>
      <c r="DL16" s="42"/>
      <c r="DM16" s="42"/>
      <c r="DN16" s="42"/>
      <c r="DO16" s="42"/>
      <c r="DP16" s="42"/>
      <c r="DQ16" s="42"/>
      <c r="DR16" s="42"/>
      <c r="DS16" s="42"/>
      <c r="DT16" s="42"/>
      <c r="DU16" s="42"/>
      <c r="DV16" s="42"/>
      <c r="DW16" s="42"/>
    </row>
    <row r="17" spans="1:127" x14ac:dyDescent="0.2">
      <c r="A17" s="42"/>
      <c r="B17" s="42"/>
      <c r="C17" s="42"/>
      <c r="D17" s="42"/>
      <c r="E17" s="42"/>
      <c r="F17" s="42"/>
      <c r="G17" s="42"/>
      <c r="H17" s="42"/>
      <c r="I17" s="42"/>
      <c r="J17" s="42"/>
      <c r="K17" s="42"/>
      <c r="L17" s="42"/>
      <c r="M17" s="42"/>
      <c r="N17" s="42"/>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c r="DO17" s="42"/>
      <c r="DP17" s="42"/>
      <c r="DQ17" s="42"/>
      <c r="DR17" s="42"/>
      <c r="DS17" s="42"/>
      <c r="DT17" s="42"/>
      <c r="DU17" s="42"/>
      <c r="DV17" s="42"/>
      <c r="DW17" s="42"/>
    </row>
    <row r="18" spans="1:127" x14ac:dyDescent="0.2">
      <c r="A18" s="42"/>
      <c r="B18" s="42"/>
      <c r="C18" s="42"/>
      <c r="D18" s="42"/>
      <c r="E18" s="42"/>
      <c r="F18" s="42"/>
      <c r="G18" s="42"/>
      <c r="H18" s="42"/>
      <c r="I18" s="42"/>
      <c r="J18" s="42"/>
      <c r="K18" s="42"/>
      <c r="L18" s="42"/>
      <c r="M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c r="DI18" s="42"/>
      <c r="DJ18" s="42"/>
      <c r="DK18" s="42"/>
      <c r="DL18" s="42"/>
      <c r="DM18" s="42"/>
      <c r="DN18" s="42"/>
      <c r="DO18" s="42"/>
      <c r="DP18" s="42"/>
      <c r="DQ18" s="42"/>
      <c r="DR18" s="42"/>
      <c r="DS18" s="42"/>
      <c r="DT18" s="42"/>
      <c r="DU18" s="42"/>
      <c r="DV18" s="42"/>
      <c r="DW18" s="42"/>
    </row>
    <row r="19" spans="1:127" x14ac:dyDescent="0.2">
      <c r="A19" s="42"/>
      <c r="B19" s="42"/>
      <c r="C19" s="42"/>
      <c r="D19" s="42"/>
      <c r="E19" s="44"/>
      <c r="F19" s="44"/>
      <c r="G19" s="44"/>
      <c r="H19" s="42"/>
      <c r="I19" s="42"/>
      <c r="J19" s="44"/>
      <c r="K19" s="44"/>
      <c r="L19" s="44"/>
      <c r="M19" s="44"/>
      <c r="N19" s="44"/>
      <c r="O19" s="44"/>
      <c r="P19" s="44"/>
      <c r="Q19" s="44"/>
      <c r="R19" s="44"/>
      <c r="S19" s="44"/>
      <c r="T19" s="44"/>
      <c r="U19" s="44"/>
      <c r="V19" s="44"/>
      <c r="W19" s="44"/>
      <c r="X19" s="44"/>
      <c r="Y19" s="44"/>
      <c r="Z19" s="44"/>
      <c r="AA19" s="44"/>
      <c r="AB19" s="44"/>
      <c r="AC19" s="44"/>
      <c r="AD19" s="44"/>
      <c r="AE19" s="44"/>
      <c r="AF19" s="44"/>
      <c r="AG19" s="44"/>
      <c r="AH19" s="44"/>
      <c r="AI19" s="44"/>
      <c r="AJ19" s="44"/>
      <c r="AK19" s="44"/>
      <c r="AL19" s="44"/>
      <c r="AM19" s="44"/>
      <c r="AN19" s="44"/>
      <c r="AO19" s="44"/>
      <c r="AP19" s="44"/>
      <c r="AQ19" s="44"/>
      <c r="AR19" s="44"/>
      <c r="AS19" s="44"/>
      <c r="AT19" s="44"/>
      <c r="AU19" s="44"/>
      <c r="AV19" s="44"/>
      <c r="AW19" s="44"/>
      <c r="AX19" s="44"/>
      <c r="AY19" s="44"/>
      <c r="AZ19" s="44"/>
      <c r="BA19" s="44"/>
      <c r="BB19" s="44"/>
      <c r="BC19" s="44"/>
      <c r="BD19" s="44"/>
      <c r="BE19" s="44"/>
      <c r="BF19" s="44"/>
      <c r="BG19" s="44"/>
      <c r="BH19" s="44"/>
      <c r="BI19" s="44"/>
      <c r="BJ19" s="44"/>
      <c r="BK19" s="44"/>
      <c r="BL19" s="44"/>
      <c r="BM19" s="44"/>
      <c r="BN19" s="44"/>
      <c r="BO19" s="44"/>
      <c r="BP19" s="44"/>
      <c r="BQ19" s="44"/>
      <c r="BR19" s="44"/>
      <c r="BS19" s="44"/>
      <c r="BT19" s="44"/>
      <c r="BU19" s="44"/>
      <c r="BV19" s="44"/>
      <c r="BW19" s="44"/>
      <c r="BX19" s="44"/>
      <c r="BY19" s="44"/>
      <c r="BZ19" s="44"/>
      <c r="CA19" s="44"/>
      <c r="CB19" s="44"/>
      <c r="CC19" s="44"/>
      <c r="CD19" s="44"/>
      <c r="CE19" s="44">
        <f>IF(CE20&lt;60,100,+IF(CE20&lt;120,200,+IF(CE20&lt;300,500,1000)))</f>
        <v>200</v>
      </c>
      <c r="CF19" s="44"/>
      <c r="CG19" s="44"/>
      <c r="CH19" s="44"/>
      <c r="CI19" s="44"/>
      <c r="CJ19" s="44"/>
      <c r="CK19" s="44"/>
      <c r="CL19" s="44"/>
      <c r="CM19" s="44"/>
      <c r="CN19" s="44"/>
      <c r="CO19" s="44"/>
      <c r="CP19" s="44"/>
      <c r="CQ19" s="44"/>
      <c r="CR19" s="44"/>
      <c r="CS19" s="44"/>
      <c r="CT19" s="44"/>
      <c r="CU19" s="44"/>
      <c r="CV19" s="44"/>
      <c r="CW19" s="44"/>
      <c r="CX19" s="44"/>
      <c r="CY19" s="44"/>
      <c r="CZ19" s="44"/>
      <c r="DA19" s="44"/>
      <c r="DB19" s="44"/>
      <c r="DC19" s="44"/>
      <c r="DD19" s="44"/>
      <c r="DE19" s="44"/>
      <c r="DF19" s="44"/>
      <c r="DG19" s="44"/>
      <c r="DH19" s="44"/>
      <c r="DI19" s="44"/>
      <c r="DJ19" s="44"/>
      <c r="DK19" s="44"/>
      <c r="DL19" s="44"/>
      <c r="DM19" s="44"/>
      <c r="DN19" s="44"/>
      <c r="DO19" s="44"/>
      <c r="DP19" s="44"/>
      <c r="DQ19" s="44"/>
      <c r="DR19" s="44"/>
      <c r="DS19" s="44"/>
      <c r="DT19" s="44"/>
      <c r="DU19" s="44"/>
      <c r="DV19" s="44"/>
      <c r="DW19" s="44"/>
    </row>
    <row r="20" spans="1:127" x14ac:dyDescent="0.2">
      <c r="A20" s="42"/>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c r="BZ20" s="42"/>
      <c r="CA20" s="42"/>
      <c r="CB20" s="42"/>
      <c r="CC20" s="42"/>
      <c r="CD20" s="42"/>
      <c r="CE20" s="42">
        <f>BI23</f>
        <v>83</v>
      </c>
      <c r="CF20" s="42"/>
      <c r="CG20" s="42"/>
      <c r="CH20" s="42"/>
      <c r="CI20" s="42"/>
      <c r="CJ20" s="42"/>
      <c r="CK20" s="42"/>
      <c r="CL20" s="42"/>
      <c r="CM20" s="42"/>
      <c r="CN20" s="42"/>
      <c r="CO20" s="42"/>
      <c r="CP20" s="42"/>
      <c r="CQ20" s="42"/>
      <c r="CR20" s="42"/>
      <c r="CS20" s="42"/>
      <c r="CT20" s="42"/>
      <c r="CU20" s="42"/>
      <c r="CV20" s="42"/>
      <c r="CW20" s="42"/>
      <c r="CX20" s="42"/>
      <c r="CY20" s="42"/>
      <c r="CZ20" s="42"/>
      <c r="DA20" s="42"/>
      <c r="DB20" s="42"/>
      <c r="DC20" s="42"/>
      <c r="DD20" s="42"/>
      <c r="DE20" s="42"/>
      <c r="DF20" s="42"/>
      <c r="DG20" s="42"/>
      <c r="DH20" s="42"/>
      <c r="DI20" s="42"/>
      <c r="DJ20" s="42"/>
      <c r="DK20" s="42"/>
      <c r="DL20" s="42"/>
      <c r="DM20" s="42"/>
      <c r="DN20" s="42"/>
      <c r="DO20" s="42"/>
      <c r="DP20" s="42"/>
      <c r="DQ20" s="42"/>
      <c r="DR20" s="42"/>
      <c r="DS20" s="42"/>
      <c r="DT20" s="42"/>
      <c r="DU20" s="42"/>
      <c r="DV20" s="42"/>
      <c r="DW20" s="42"/>
    </row>
    <row r="21" spans="1:127" x14ac:dyDescent="0.2">
      <c r="A21" s="42"/>
      <c r="B21" s="244" t="s">
        <v>149</v>
      </c>
      <c r="C21" s="245">
        <f>IF(C24&gt;1000000,"&gt;1,000,000",IF(C24&gt;500,ROUNDUP(C24,-2),IF(C24&gt;100,ROUNDUP(C24/5,-1)*5,ROUNDUP(C24,-1))))</f>
        <v>90</v>
      </c>
      <c r="D21" s="42"/>
      <c r="E21" s="83">
        <f>IF(CD27&lt;0.01,IF(CD27&lt;0.001,ROUNDDOWN(CD27,5),ROUNDDOWN(CD27,4)),ROUNDDOWN(CD27,3))</f>
        <v>9.5999999999999992E-3</v>
      </c>
      <c r="F21" s="42"/>
      <c r="G21" s="42"/>
      <c r="H21" s="42"/>
      <c r="I21" s="42"/>
      <c r="J21" s="83">
        <f>IF(J27&lt;0.01,IF(J27&lt;0.001,ROUNDDOWN(J27,5),ROUNDDOWN(J27,4)),ROUNDDOWN(J27,3))</f>
        <v>9.5999999999999992E-3</v>
      </c>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c r="BZ21" s="42"/>
      <c r="CA21" s="42"/>
      <c r="CB21" s="42"/>
      <c r="CC21" s="42"/>
      <c r="CD21" s="42"/>
      <c r="CE21" s="42">
        <f>ROUNDUP(CE20*1.8/CE19,0)</f>
        <v>1</v>
      </c>
      <c r="CF21" s="42"/>
      <c r="CG21" s="42"/>
      <c r="CH21" s="42"/>
      <c r="CI21" s="42"/>
      <c r="CJ21" s="42"/>
      <c r="CK21" s="42"/>
      <c r="CL21" s="42"/>
      <c r="CM21" s="42"/>
      <c r="CN21" s="42"/>
      <c r="CO21" s="42"/>
      <c r="CP21" s="42"/>
      <c r="CQ21" s="42"/>
      <c r="CR21" s="42"/>
      <c r="CS21" s="42"/>
      <c r="CT21" s="42"/>
      <c r="CU21" s="42"/>
      <c r="CV21" s="42"/>
      <c r="CW21" s="42"/>
      <c r="CX21" s="42"/>
      <c r="CY21" s="42"/>
      <c r="CZ21" s="42"/>
      <c r="DA21" s="42"/>
      <c r="DB21" s="42"/>
      <c r="DC21" s="42"/>
      <c r="DD21" s="42"/>
      <c r="DE21" s="42"/>
      <c r="DF21" s="42"/>
      <c r="DG21" s="42"/>
      <c r="DH21" s="42"/>
      <c r="DI21" s="42"/>
      <c r="DJ21" s="42"/>
      <c r="DK21" s="42"/>
      <c r="DL21" s="42"/>
      <c r="DM21" s="42"/>
      <c r="DN21" s="42"/>
      <c r="DO21" s="42"/>
      <c r="DP21" s="42"/>
      <c r="DQ21" s="42"/>
      <c r="DR21" s="42"/>
      <c r="DS21" s="42"/>
      <c r="DT21" s="42"/>
      <c r="DU21" s="42"/>
      <c r="DV21" s="42"/>
      <c r="DW21" s="42"/>
    </row>
    <row r="22" spans="1:127" ht="13.5" thickBot="1" x14ac:dyDescent="0.25">
      <c r="H22">
        <v>1</v>
      </c>
      <c r="I22" s="71">
        <f>+CE21*CE19</f>
        <v>200</v>
      </c>
      <c r="CE22" s="45">
        <v>0</v>
      </c>
      <c r="CF22" s="45">
        <v>0.1</v>
      </c>
      <c r="CG22" s="45">
        <v>0.2</v>
      </c>
      <c r="CH22" s="45">
        <v>0.4</v>
      </c>
      <c r="CI22" s="45">
        <v>0.6</v>
      </c>
      <c r="CJ22" s="45">
        <v>0.8</v>
      </c>
      <c r="CK22" s="45">
        <v>1</v>
      </c>
      <c r="CL22" s="45">
        <v>2</v>
      </c>
      <c r="CM22" s="45">
        <v>3</v>
      </c>
      <c r="CN22" s="45">
        <v>4</v>
      </c>
      <c r="CO22" s="45">
        <v>5</v>
      </c>
      <c r="CP22" s="45">
        <v>6</v>
      </c>
      <c r="CQ22" s="45">
        <v>7</v>
      </c>
      <c r="CR22" s="45">
        <v>8</v>
      </c>
      <c r="CS22" s="45">
        <v>9</v>
      </c>
      <c r="CT22" s="45">
        <v>10</v>
      </c>
      <c r="CU22" s="45">
        <v>11</v>
      </c>
      <c r="CV22" s="45">
        <v>12</v>
      </c>
      <c r="CW22" s="45">
        <v>13</v>
      </c>
      <c r="CX22" s="45">
        <v>14</v>
      </c>
      <c r="CY22" s="45">
        <v>15</v>
      </c>
      <c r="CZ22" s="45">
        <v>16</v>
      </c>
      <c r="DA22" s="45">
        <v>17</v>
      </c>
      <c r="DB22" s="45">
        <v>18</v>
      </c>
      <c r="DC22" s="45">
        <v>19</v>
      </c>
      <c r="DD22" s="45">
        <v>20</v>
      </c>
    </row>
    <row r="23" spans="1:127" ht="13.5" thickBot="1" x14ac:dyDescent="0.25">
      <c r="B23" s="7" t="s">
        <v>43</v>
      </c>
      <c r="C23" s="8">
        <f>入力シート_鉛!Q15</f>
        <v>0.01</v>
      </c>
      <c r="D23" s="9" t="s">
        <v>42</v>
      </c>
      <c r="E23" s="497" t="s">
        <v>44</v>
      </c>
      <c r="F23" s="498"/>
      <c r="H23">
        <f>+C23</f>
        <v>0.01</v>
      </c>
      <c r="I23">
        <f>+C23</f>
        <v>0.01</v>
      </c>
      <c r="J23" s="6">
        <f>MIN(J24:AL24)</f>
        <v>83</v>
      </c>
      <c r="K23" s="264">
        <f>IF(MIN(K24:T24)=0,1000000,MIN(K24:T24))</f>
        <v>100000</v>
      </c>
      <c r="U23" s="264">
        <f>IF(MIN(U24:AC24)=0,1000000,MIN(U24:AC24))</f>
        <v>10000</v>
      </c>
      <c r="AD23" s="264">
        <f>IF(MIN(AD24:AM24)=0,1000000,MIN(AD24:AM24))</f>
        <v>1000</v>
      </c>
      <c r="AN23" s="264">
        <f>IF(MIN(AN24:AW24)=0,1000000,MIN(AN24:AW24))</f>
        <v>100</v>
      </c>
      <c r="AX23" s="264">
        <f>IF(MIN(AX24:BG24)=0,1000000,MIN(AX24:BG24))</f>
        <v>90</v>
      </c>
      <c r="BI23" s="264">
        <f>IF(MIN(BI24:CC24)=0,1000000,MIN(BI24:CC24))</f>
        <v>83</v>
      </c>
    </row>
    <row r="24" spans="1:127" ht="13.5" thickBot="1" x14ac:dyDescent="0.25">
      <c r="B24" s="10" t="s">
        <v>45</v>
      </c>
      <c r="C24" s="11">
        <f>IF(+BI23=1000000,"&gt;1,000,000",+BI23)</f>
        <v>83</v>
      </c>
      <c r="D24" s="12" t="s">
        <v>46</v>
      </c>
      <c r="E24" s="60">
        <f>IF(CD27&lt;0.1,IF(CD27&lt;0.01,IF(CD27&lt;0.001,ROUNDDOWN(CD27,5),ROUNDDOWN(CD27,4)),ROUNDDOWN(CD27,3)),ROUNDDOWN(CD27,2))</f>
        <v>9.5999999999999992E-3</v>
      </c>
      <c r="F24" s="13" t="s">
        <v>42</v>
      </c>
      <c r="H24">
        <f>+BI30</f>
        <v>95</v>
      </c>
      <c r="I24">
        <f>+CC30</f>
        <v>75</v>
      </c>
      <c r="J24" s="57">
        <f>IF(J27&lt;=$C$23,J30,"")</f>
        <v>83</v>
      </c>
      <c r="K24" s="58">
        <f t="shared" ref="K24:T24" si="0">IF(K27&lt;=$C$23,K30,"")</f>
        <v>100000</v>
      </c>
      <c r="L24" s="58">
        <f t="shared" si="0"/>
        <v>200000</v>
      </c>
      <c r="M24" s="58">
        <f t="shared" si="0"/>
        <v>300000</v>
      </c>
      <c r="N24" s="58">
        <f t="shared" si="0"/>
        <v>400000</v>
      </c>
      <c r="O24" s="58">
        <f t="shared" si="0"/>
        <v>500000</v>
      </c>
      <c r="P24" s="58">
        <f t="shared" si="0"/>
        <v>600000</v>
      </c>
      <c r="Q24" s="58">
        <f t="shared" si="0"/>
        <v>700000</v>
      </c>
      <c r="R24" s="58">
        <f t="shared" si="0"/>
        <v>800000</v>
      </c>
      <c r="S24" s="58">
        <f t="shared" si="0"/>
        <v>900000</v>
      </c>
      <c r="T24" s="263">
        <f t="shared" si="0"/>
        <v>1000000</v>
      </c>
      <c r="U24" s="57">
        <f>IF(U27&lt;=$C$23,U30,"")</f>
        <v>10000</v>
      </c>
      <c r="V24" s="58">
        <f t="shared" ref="V24:AM24" si="1">IF(V27&lt;=$C$23,V30,"")</f>
        <v>20000</v>
      </c>
      <c r="W24" s="58">
        <f t="shared" si="1"/>
        <v>30000</v>
      </c>
      <c r="X24" s="58">
        <f t="shared" si="1"/>
        <v>40000</v>
      </c>
      <c r="Y24" s="58">
        <f t="shared" si="1"/>
        <v>50000</v>
      </c>
      <c r="Z24" s="58">
        <f t="shared" si="1"/>
        <v>60000</v>
      </c>
      <c r="AA24" s="58">
        <f t="shared" si="1"/>
        <v>70000</v>
      </c>
      <c r="AB24" s="58">
        <f t="shared" si="1"/>
        <v>80000</v>
      </c>
      <c r="AC24" s="58">
        <f t="shared" si="1"/>
        <v>90000</v>
      </c>
      <c r="AD24" s="58">
        <f t="shared" si="1"/>
        <v>1000</v>
      </c>
      <c r="AE24" s="58">
        <f t="shared" si="1"/>
        <v>2000</v>
      </c>
      <c r="AF24" s="58">
        <f t="shared" si="1"/>
        <v>3000</v>
      </c>
      <c r="AG24" s="58">
        <f t="shared" si="1"/>
        <v>4000</v>
      </c>
      <c r="AH24" s="58">
        <f t="shared" si="1"/>
        <v>5000</v>
      </c>
      <c r="AI24" s="58">
        <f t="shared" si="1"/>
        <v>6000</v>
      </c>
      <c r="AJ24" s="58">
        <f t="shared" si="1"/>
        <v>7000</v>
      </c>
      <c r="AK24" s="58">
        <f t="shared" si="1"/>
        <v>8000</v>
      </c>
      <c r="AL24" s="58">
        <f t="shared" si="1"/>
        <v>9000</v>
      </c>
      <c r="AM24" s="58">
        <f t="shared" si="1"/>
        <v>10000</v>
      </c>
      <c r="AN24" s="56">
        <f>IF(AN27&lt;=$C$23,AN30,"")</f>
        <v>1000</v>
      </c>
      <c r="AO24" s="56">
        <f t="shared" ref="AO24:BG24" si="2">IF(AO27&lt;=$C$23,AO30,"")</f>
        <v>900</v>
      </c>
      <c r="AP24" s="56">
        <f t="shared" si="2"/>
        <v>800</v>
      </c>
      <c r="AQ24" s="56">
        <f t="shared" si="2"/>
        <v>700</v>
      </c>
      <c r="AR24" s="56">
        <f t="shared" si="2"/>
        <v>600</v>
      </c>
      <c r="AS24" s="56">
        <f t="shared" si="2"/>
        <v>500</v>
      </c>
      <c r="AT24" s="56">
        <f t="shared" si="2"/>
        <v>400</v>
      </c>
      <c r="AU24" s="56">
        <f t="shared" si="2"/>
        <v>300</v>
      </c>
      <c r="AV24" s="56">
        <f t="shared" si="2"/>
        <v>200</v>
      </c>
      <c r="AW24" s="56">
        <f t="shared" si="2"/>
        <v>100</v>
      </c>
      <c r="AX24" s="56">
        <f t="shared" si="2"/>
        <v>100</v>
      </c>
      <c r="AY24" s="56">
        <f t="shared" si="2"/>
        <v>90</v>
      </c>
      <c r="AZ24" s="56" t="str">
        <f t="shared" si="2"/>
        <v/>
      </c>
      <c r="BA24" s="56" t="str">
        <f t="shared" si="2"/>
        <v/>
      </c>
      <c r="BB24" s="56" t="str">
        <f t="shared" si="2"/>
        <v/>
      </c>
      <c r="BC24" s="56" t="str">
        <f t="shared" si="2"/>
        <v/>
      </c>
      <c r="BD24" s="56" t="str">
        <f t="shared" si="2"/>
        <v/>
      </c>
      <c r="BE24" s="56" t="str">
        <f t="shared" si="2"/>
        <v/>
      </c>
      <c r="BF24" s="56" t="str">
        <f t="shared" si="2"/>
        <v/>
      </c>
      <c r="BG24" s="56" t="str">
        <f t="shared" si="2"/>
        <v/>
      </c>
      <c r="BH24" s="56" t="str">
        <f>IF(BH27&lt;=$C$23,BH30,"")</f>
        <v/>
      </c>
      <c r="BI24" s="56">
        <f t="shared" ref="BI24:CD24" si="3">IF(BI27&lt;=$C$23,BI30,"")</f>
        <v>95</v>
      </c>
      <c r="BJ24" s="56">
        <f t="shared" si="3"/>
        <v>94</v>
      </c>
      <c r="BK24" s="56">
        <f t="shared" si="3"/>
        <v>93</v>
      </c>
      <c r="BL24" s="56">
        <f t="shared" si="3"/>
        <v>92</v>
      </c>
      <c r="BM24" s="56">
        <f t="shared" si="3"/>
        <v>91</v>
      </c>
      <c r="BN24" s="56">
        <f t="shared" si="3"/>
        <v>90</v>
      </c>
      <c r="BO24" s="56">
        <f t="shared" si="3"/>
        <v>89</v>
      </c>
      <c r="BP24" s="56">
        <f t="shared" si="3"/>
        <v>88</v>
      </c>
      <c r="BQ24" s="56">
        <f t="shared" si="3"/>
        <v>87</v>
      </c>
      <c r="BR24" s="56">
        <f t="shared" si="3"/>
        <v>86</v>
      </c>
      <c r="BS24" s="56">
        <f t="shared" si="3"/>
        <v>85</v>
      </c>
      <c r="BT24" s="56">
        <f t="shared" si="3"/>
        <v>84</v>
      </c>
      <c r="BU24" s="56">
        <f t="shared" si="3"/>
        <v>83</v>
      </c>
      <c r="BV24" s="56" t="str">
        <f t="shared" si="3"/>
        <v/>
      </c>
      <c r="BW24" s="56" t="str">
        <f t="shared" si="3"/>
        <v/>
      </c>
      <c r="BX24" s="56" t="str">
        <f t="shared" si="3"/>
        <v/>
      </c>
      <c r="BY24" s="56" t="str">
        <f t="shared" si="3"/>
        <v/>
      </c>
      <c r="BZ24" s="56" t="str">
        <f t="shared" si="3"/>
        <v/>
      </c>
      <c r="CA24" s="56" t="str">
        <f t="shared" si="3"/>
        <v/>
      </c>
      <c r="CB24" s="56" t="str">
        <f t="shared" si="3"/>
        <v/>
      </c>
      <c r="CC24" s="56" t="str">
        <f t="shared" si="3"/>
        <v/>
      </c>
      <c r="CD24" s="56">
        <f t="shared" si="3"/>
        <v>83</v>
      </c>
      <c r="CE24" s="69"/>
      <c r="CF24" s="69"/>
      <c r="CG24" s="69"/>
      <c r="CH24" s="69"/>
      <c r="CI24" s="69"/>
      <c r="CJ24" s="69"/>
      <c r="CK24" s="69"/>
      <c r="CL24" s="69"/>
      <c r="CM24" s="69"/>
      <c r="CN24" s="69"/>
      <c r="CO24" s="69"/>
      <c r="CP24" s="69"/>
      <c r="CQ24" s="69"/>
      <c r="CR24" s="69"/>
      <c r="CS24" s="69"/>
      <c r="CT24" s="69"/>
      <c r="CU24" s="69"/>
      <c r="CV24" s="69"/>
      <c r="CW24" s="69"/>
      <c r="CX24" s="69"/>
      <c r="CY24" s="69"/>
      <c r="CZ24" s="69"/>
      <c r="DA24" s="69"/>
      <c r="DB24" s="69"/>
      <c r="DC24" s="69"/>
      <c r="DD24" s="69"/>
      <c r="DE24" s="67"/>
      <c r="DF24" s="67"/>
      <c r="DG24" s="67"/>
      <c r="DH24" s="67"/>
      <c r="DI24" s="67"/>
      <c r="DJ24" s="67"/>
      <c r="DK24" s="67"/>
      <c r="DL24" s="67"/>
      <c r="DM24" s="67"/>
      <c r="DN24" s="67"/>
      <c r="DO24" s="67"/>
      <c r="DP24" s="67"/>
      <c r="DQ24" s="67"/>
      <c r="DR24" s="67"/>
      <c r="DS24" s="67"/>
      <c r="DT24" s="67"/>
      <c r="DU24" s="67"/>
      <c r="DV24" s="67"/>
      <c r="DW24" s="67"/>
    </row>
    <row r="25" spans="1:127" ht="13.5" thickBot="1" x14ac:dyDescent="0.25">
      <c r="A25" s="14"/>
      <c r="B25" s="14"/>
      <c r="C25" s="14">
        <f>IF(BI23=1000000,-100,BI23)</f>
        <v>83</v>
      </c>
      <c r="D25" s="14"/>
      <c r="E25" s="84">
        <f>E24</f>
        <v>9.5999999999999992E-3</v>
      </c>
      <c r="F25" s="15"/>
      <c r="G25" s="14"/>
      <c r="H25">
        <f>+AX30</f>
        <v>100</v>
      </c>
      <c r="I25">
        <f>IF(BH30&lt;10,0.1,+BH30-10)</f>
        <v>0.1</v>
      </c>
      <c r="J25" s="46"/>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6"/>
      <c r="BM25" s="46"/>
      <c r="BN25" s="46"/>
      <c r="BO25" s="46"/>
      <c r="BP25" s="46"/>
      <c r="BQ25" s="46"/>
      <c r="BR25" s="46"/>
      <c r="BS25" s="46"/>
      <c r="BT25" s="46"/>
      <c r="BU25" s="46"/>
      <c r="BV25" s="46"/>
      <c r="BW25" s="46"/>
      <c r="BX25" s="46"/>
      <c r="BY25" s="46"/>
      <c r="BZ25" s="46"/>
      <c r="CA25" s="46"/>
      <c r="CB25" s="46"/>
      <c r="CC25" s="46"/>
      <c r="CD25" s="46"/>
      <c r="CE25" s="46"/>
      <c r="CF25" s="46"/>
      <c r="CG25" s="46"/>
      <c r="CH25" s="46"/>
      <c r="CI25" s="46"/>
      <c r="CJ25" s="46"/>
      <c r="CK25" s="46"/>
      <c r="CL25" s="46"/>
      <c r="CM25" s="46"/>
      <c r="CN25" s="46"/>
      <c r="CO25" s="46"/>
      <c r="CP25" s="46"/>
      <c r="CQ25" s="46"/>
      <c r="CR25" s="46"/>
      <c r="CS25" s="46"/>
      <c r="CT25" s="46"/>
      <c r="CU25" s="46"/>
      <c r="CV25" s="46"/>
      <c r="CW25" s="46"/>
      <c r="CX25" s="46"/>
      <c r="CY25" s="46"/>
      <c r="CZ25" s="46"/>
      <c r="DA25" s="46"/>
      <c r="DB25" s="46"/>
      <c r="DC25" s="46"/>
      <c r="DD25" s="46"/>
      <c r="DE25" s="46"/>
      <c r="DF25" s="46"/>
      <c r="DG25" s="46"/>
      <c r="DH25" s="46"/>
      <c r="DI25" s="46"/>
      <c r="DJ25" s="46"/>
      <c r="DK25" s="46"/>
      <c r="DL25" s="46"/>
      <c r="DM25" s="46"/>
      <c r="DN25" s="46"/>
      <c r="DO25" s="46"/>
      <c r="DP25" s="46"/>
      <c r="DQ25" s="46"/>
      <c r="DR25" s="46"/>
      <c r="DS25" s="46"/>
      <c r="DT25" s="46"/>
      <c r="DU25" s="46"/>
      <c r="DV25" s="46"/>
      <c r="DW25" s="46"/>
    </row>
    <row r="26" spans="1:127" x14ac:dyDescent="0.2">
      <c r="A26" s="16" t="s">
        <v>47</v>
      </c>
      <c r="B26" s="17" t="s">
        <v>48</v>
      </c>
      <c r="C26" s="499" t="s">
        <v>49</v>
      </c>
      <c r="D26" s="500"/>
      <c r="E26" s="500"/>
      <c r="F26" s="18" t="s">
        <v>50</v>
      </c>
      <c r="G26" s="18" t="s">
        <v>51</v>
      </c>
      <c r="J26" s="47" t="s">
        <v>51</v>
      </c>
      <c r="K26" s="47" t="s">
        <v>51</v>
      </c>
      <c r="L26" s="47" t="s">
        <v>51</v>
      </c>
      <c r="M26" s="47" t="s">
        <v>51</v>
      </c>
      <c r="N26" s="47" t="s">
        <v>51</v>
      </c>
      <c r="O26" s="47" t="s">
        <v>51</v>
      </c>
      <c r="P26" s="47" t="s">
        <v>51</v>
      </c>
      <c r="Q26" s="47" t="s">
        <v>51</v>
      </c>
      <c r="R26" s="47" t="s">
        <v>51</v>
      </c>
      <c r="S26" s="47" t="s">
        <v>51</v>
      </c>
      <c r="T26" s="47" t="s">
        <v>51</v>
      </c>
      <c r="U26" s="47" t="s">
        <v>51</v>
      </c>
      <c r="V26" s="47" t="s">
        <v>51</v>
      </c>
      <c r="W26" s="47" t="s">
        <v>51</v>
      </c>
      <c r="X26" s="47" t="s">
        <v>51</v>
      </c>
      <c r="Y26" s="47" t="s">
        <v>51</v>
      </c>
      <c r="Z26" s="47" t="s">
        <v>51</v>
      </c>
      <c r="AA26" s="47" t="s">
        <v>51</v>
      </c>
      <c r="AB26" s="47" t="s">
        <v>51</v>
      </c>
      <c r="AC26" s="47" t="s">
        <v>51</v>
      </c>
      <c r="AD26" s="47" t="s">
        <v>51</v>
      </c>
      <c r="AE26" s="47" t="s">
        <v>51</v>
      </c>
      <c r="AF26" s="47" t="s">
        <v>51</v>
      </c>
      <c r="AG26" s="47" t="s">
        <v>51</v>
      </c>
      <c r="AH26" s="47" t="s">
        <v>51</v>
      </c>
      <c r="AI26" s="47" t="s">
        <v>51</v>
      </c>
      <c r="AJ26" s="47" t="s">
        <v>51</v>
      </c>
      <c r="AK26" s="47" t="s">
        <v>51</v>
      </c>
      <c r="AL26" s="47" t="s">
        <v>51</v>
      </c>
      <c r="AM26" s="47" t="s">
        <v>51</v>
      </c>
      <c r="AN26" s="47" t="s">
        <v>51</v>
      </c>
      <c r="AO26" s="47" t="s">
        <v>51</v>
      </c>
      <c r="AP26" s="47" t="s">
        <v>51</v>
      </c>
      <c r="AQ26" s="47" t="s">
        <v>51</v>
      </c>
      <c r="AR26" s="47" t="s">
        <v>51</v>
      </c>
      <c r="AS26" s="47" t="s">
        <v>51</v>
      </c>
      <c r="AT26" s="47" t="s">
        <v>51</v>
      </c>
      <c r="AU26" s="47" t="s">
        <v>51</v>
      </c>
      <c r="AV26" s="47" t="s">
        <v>51</v>
      </c>
      <c r="AW26" s="47" t="s">
        <v>51</v>
      </c>
      <c r="AX26" s="47" t="s">
        <v>51</v>
      </c>
      <c r="AY26" s="47" t="s">
        <v>51</v>
      </c>
      <c r="AZ26" s="47" t="s">
        <v>51</v>
      </c>
      <c r="BA26" s="47" t="s">
        <v>51</v>
      </c>
      <c r="BB26" s="47" t="s">
        <v>51</v>
      </c>
      <c r="BC26" s="47" t="s">
        <v>51</v>
      </c>
      <c r="BD26" s="47" t="s">
        <v>51</v>
      </c>
      <c r="BE26" s="47" t="s">
        <v>51</v>
      </c>
      <c r="BF26" s="47" t="s">
        <v>51</v>
      </c>
      <c r="BG26" s="47" t="s">
        <v>51</v>
      </c>
      <c r="BH26" s="47" t="s">
        <v>51</v>
      </c>
      <c r="BI26" s="47" t="s">
        <v>51</v>
      </c>
      <c r="BJ26" s="47" t="s">
        <v>51</v>
      </c>
      <c r="BK26" s="47" t="s">
        <v>51</v>
      </c>
      <c r="BL26" s="47" t="s">
        <v>51</v>
      </c>
      <c r="BM26" s="47" t="s">
        <v>51</v>
      </c>
      <c r="BN26" s="47" t="s">
        <v>51</v>
      </c>
      <c r="BO26" s="47" t="s">
        <v>51</v>
      </c>
      <c r="BP26" s="47" t="s">
        <v>51</v>
      </c>
      <c r="BQ26" s="47" t="s">
        <v>51</v>
      </c>
      <c r="BR26" s="47" t="s">
        <v>51</v>
      </c>
      <c r="BS26" s="47" t="s">
        <v>51</v>
      </c>
      <c r="BT26" s="47" t="s">
        <v>51</v>
      </c>
      <c r="BU26" s="47" t="s">
        <v>51</v>
      </c>
      <c r="BV26" s="47" t="s">
        <v>51</v>
      </c>
      <c r="BW26" s="47" t="s">
        <v>51</v>
      </c>
      <c r="BX26" s="47" t="s">
        <v>51</v>
      </c>
      <c r="BY26" s="47" t="s">
        <v>51</v>
      </c>
      <c r="BZ26" s="47" t="s">
        <v>51</v>
      </c>
      <c r="CA26" s="47" t="s">
        <v>51</v>
      </c>
      <c r="CB26" s="47" t="s">
        <v>51</v>
      </c>
      <c r="CC26" s="47" t="s">
        <v>51</v>
      </c>
      <c r="CD26" s="47" t="s">
        <v>51</v>
      </c>
      <c r="CE26" s="47" t="s">
        <v>51</v>
      </c>
      <c r="CF26" s="47" t="s">
        <v>51</v>
      </c>
      <c r="CG26" s="47" t="s">
        <v>51</v>
      </c>
      <c r="CH26" s="47" t="s">
        <v>51</v>
      </c>
      <c r="CI26" s="47" t="s">
        <v>51</v>
      </c>
      <c r="CJ26" s="47" t="s">
        <v>51</v>
      </c>
      <c r="CK26" s="47" t="s">
        <v>51</v>
      </c>
      <c r="CL26" s="47" t="s">
        <v>51</v>
      </c>
      <c r="CM26" s="47" t="s">
        <v>51</v>
      </c>
      <c r="CN26" s="47" t="s">
        <v>51</v>
      </c>
      <c r="CO26" s="47" t="s">
        <v>51</v>
      </c>
      <c r="CP26" s="47" t="s">
        <v>51</v>
      </c>
      <c r="CQ26" s="47" t="s">
        <v>51</v>
      </c>
      <c r="CR26" s="47" t="s">
        <v>51</v>
      </c>
      <c r="CS26" s="47" t="s">
        <v>51</v>
      </c>
      <c r="CT26" s="47" t="s">
        <v>51</v>
      </c>
      <c r="CU26" s="47" t="s">
        <v>51</v>
      </c>
      <c r="CV26" s="47" t="s">
        <v>51</v>
      </c>
      <c r="CW26" s="47" t="s">
        <v>51</v>
      </c>
      <c r="CX26" s="47" t="s">
        <v>51</v>
      </c>
      <c r="CY26" s="47" t="s">
        <v>51</v>
      </c>
      <c r="CZ26" s="47" t="s">
        <v>51</v>
      </c>
      <c r="DA26" s="47" t="s">
        <v>51</v>
      </c>
      <c r="DB26" s="47" t="s">
        <v>51</v>
      </c>
      <c r="DC26" s="47" t="s">
        <v>51</v>
      </c>
      <c r="DD26" s="47" t="s">
        <v>51</v>
      </c>
      <c r="DE26" s="47" t="s">
        <v>51</v>
      </c>
      <c r="DF26" s="47" t="s">
        <v>51</v>
      </c>
      <c r="DG26" s="47" t="s">
        <v>51</v>
      </c>
      <c r="DH26" s="47" t="s">
        <v>51</v>
      </c>
      <c r="DI26" s="47" t="s">
        <v>51</v>
      </c>
      <c r="DJ26" s="47" t="s">
        <v>51</v>
      </c>
      <c r="DK26" s="47" t="s">
        <v>51</v>
      </c>
      <c r="DL26" s="47" t="s">
        <v>51</v>
      </c>
      <c r="DM26" s="47" t="s">
        <v>51</v>
      </c>
      <c r="DN26" s="47" t="s">
        <v>51</v>
      </c>
      <c r="DO26" s="47" t="s">
        <v>51</v>
      </c>
      <c r="DP26" s="47" t="s">
        <v>51</v>
      </c>
      <c r="DQ26" s="47" t="s">
        <v>51</v>
      </c>
      <c r="DR26" s="47" t="s">
        <v>51</v>
      </c>
      <c r="DS26" s="47" t="s">
        <v>51</v>
      </c>
      <c r="DT26" s="47" t="s">
        <v>51</v>
      </c>
      <c r="DU26" s="47" t="s">
        <v>51</v>
      </c>
      <c r="DV26" s="47" t="s">
        <v>51</v>
      </c>
      <c r="DW26" s="47" t="s">
        <v>51</v>
      </c>
    </row>
    <row r="27" spans="1:127" ht="21" x14ac:dyDescent="0.55000000000000004">
      <c r="A27" s="19"/>
      <c r="B27" s="20" t="s">
        <v>52</v>
      </c>
      <c r="C27" s="492" t="s">
        <v>53</v>
      </c>
      <c r="D27" s="493"/>
      <c r="E27" s="493"/>
      <c r="F27" s="291" t="s">
        <v>54</v>
      </c>
      <c r="G27" s="22">
        <f>+G29*G53*G54*G55/2</f>
        <v>6.7908392005770247E-4</v>
      </c>
      <c r="I27" s="61">
        <f>+G29</f>
        <v>10</v>
      </c>
      <c r="J27" s="22">
        <f t="shared" ref="J27:BU27" si="4">+J29*J53*J54*J55/2</f>
        <v>9.6076476650920426E-3</v>
      </c>
      <c r="K27" s="22">
        <f t="shared" si="4"/>
        <v>0</v>
      </c>
      <c r="L27" s="22">
        <f t="shared" si="4"/>
        <v>0</v>
      </c>
      <c r="M27" s="22">
        <f t="shared" si="4"/>
        <v>0</v>
      </c>
      <c r="N27" s="22">
        <f t="shared" si="4"/>
        <v>0</v>
      </c>
      <c r="O27" s="22">
        <f t="shared" si="4"/>
        <v>0</v>
      </c>
      <c r="P27" s="22">
        <f t="shared" si="4"/>
        <v>0</v>
      </c>
      <c r="Q27" s="22">
        <f t="shared" si="4"/>
        <v>0</v>
      </c>
      <c r="R27" s="22">
        <f t="shared" si="4"/>
        <v>0</v>
      </c>
      <c r="S27" s="22">
        <f t="shared" si="4"/>
        <v>0</v>
      </c>
      <c r="T27" s="22">
        <f t="shared" si="4"/>
        <v>0</v>
      </c>
      <c r="U27" s="22">
        <f t="shared" si="4"/>
        <v>0</v>
      </c>
      <c r="V27" s="22">
        <f t="shared" si="4"/>
        <v>0</v>
      </c>
      <c r="W27" s="22">
        <f t="shared" si="4"/>
        <v>0</v>
      </c>
      <c r="X27" s="22">
        <f t="shared" si="4"/>
        <v>0</v>
      </c>
      <c r="Y27" s="22">
        <f t="shared" si="4"/>
        <v>0</v>
      </c>
      <c r="Z27" s="22">
        <f t="shared" si="4"/>
        <v>0</v>
      </c>
      <c r="AA27" s="22">
        <f t="shared" si="4"/>
        <v>0</v>
      </c>
      <c r="AB27" s="22">
        <f t="shared" si="4"/>
        <v>0</v>
      </c>
      <c r="AC27" s="22">
        <f t="shared" si="4"/>
        <v>0</v>
      </c>
      <c r="AD27" s="22">
        <f t="shared" si="4"/>
        <v>0</v>
      </c>
      <c r="AE27" s="22">
        <f t="shared" si="4"/>
        <v>0</v>
      </c>
      <c r="AF27" s="22">
        <f t="shared" si="4"/>
        <v>0</v>
      </c>
      <c r="AG27" s="22">
        <f t="shared" si="4"/>
        <v>0</v>
      </c>
      <c r="AH27" s="22">
        <f t="shared" si="4"/>
        <v>0</v>
      </c>
      <c r="AI27" s="22">
        <f t="shared" si="4"/>
        <v>0</v>
      </c>
      <c r="AJ27" s="22">
        <f t="shared" si="4"/>
        <v>0</v>
      </c>
      <c r="AK27" s="22">
        <f t="shared" si="4"/>
        <v>0</v>
      </c>
      <c r="AL27" s="22">
        <f t="shared" si="4"/>
        <v>0</v>
      </c>
      <c r="AM27" s="22">
        <f t="shared" si="4"/>
        <v>0</v>
      </c>
      <c r="AN27" s="22">
        <f t="shared" si="4"/>
        <v>0</v>
      </c>
      <c r="AO27" s="22">
        <f t="shared" si="4"/>
        <v>0</v>
      </c>
      <c r="AP27" s="22">
        <f t="shared" si="4"/>
        <v>1.3967883339856603E-284</v>
      </c>
      <c r="AQ27" s="22">
        <f t="shared" si="4"/>
        <v>3.3779305768296889E-216</v>
      </c>
      <c r="AR27" s="22">
        <f t="shared" si="4"/>
        <v>2.8739995314430447E-157</v>
      </c>
      <c r="AS27" s="22">
        <f t="shared" si="4"/>
        <v>8.7092373450289831E-108</v>
      </c>
      <c r="AT27" s="22">
        <f t="shared" si="4"/>
        <v>9.5986043664197767E-68</v>
      </c>
      <c r="AU27" s="22">
        <f t="shared" si="4"/>
        <v>4.0043591377252529E-37</v>
      </c>
      <c r="AV27" s="22">
        <f t="shared" si="4"/>
        <v>6.9363222735738192E-16</v>
      </c>
      <c r="AW27" s="22">
        <f t="shared" si="4"/>
        <v>6.7908392005770247E-4</v>
      </c>
      <c r="AX27" s="22">
        <f t="shared" si="4"/>
        <v>6.7908392005770247E-4</v>
      </c>
      <c r="AY27" s="22">
        <f t="shared" si="4"/>
        <v>3.4562152245012738E-3</v>
      </c>
      <c r="AZ27" s="22">
        <f t="shared" si="4"/>
        <v>1.4466371806384536E-2</v>
      </c>
      <c r="BA27" s="22">
        <f t="shared" si="4"/>
        <v>5.0079152693103049E-2</v>
      </c>
      <c r="BB27" s="22">
        <f t="shared" si="4"/>
        <v>0.14450485797796725</v>
      </c>
      <c r="BC27" s="22">
        <f t="shared" si="4"/>
        <v>0.35142798604896691</v>
      </c>
      <c r="BD27" s="22">
        <f t="shared" si="4"/>
        <v>0.73205589367834034</v>
      </c>
      <c r="BE27" s="22">
        <f t="shared" si="4"/>
        <v>1.3391076548361291</v>
      </c>
      <c r="BF27" s="22">
        <f t="shared" si="4"/>
        <v>2.244050324662402</v>
      </c>
      <c r="BG27" s="22">
        <f t="shared" si="4"/>
        <v>3.7831155681354121</v>
      </c>
      <c r="BH27" s="22">
        <f t="shared" si="4"/>
        <v>8.5842070512128537</v>
      </c>
      <c r="BI27" s="22">
        <f t="shared" si="4"/>
        <v>1.5703737866968992E-3</v>
      </c>
      <c r="BJ27" s="22">
        <f t="shared" si="4"/>
        <v>1.846009269816846E-3</v>
      </c>
      <c r="BK27" s="22">
        <f t="shared" si="4"/>
        <v>2.1657442274007018E-3</v>
      </c>
      <c r="BL27" s="22">
        <f t="shared" si="4"/>
        <v>2.5358571171147188E-3</v>
      </c>
      <c r="BM27" s="22">
        <f t="shared" si="4"/>
        <v>2.9633889258885754E-3</v>
      </c>
      <c r="BN27" s="22">
        <f t="shared" si="4"/>
        <v>3.4562152245012738E-3</v>
      </c>
      <c r="BO27" s="22">
        <f t="shared" si="4"/>
        <v>4.023122035764274E-3</v>
      </c>
      <c r="BP27" s="22">
        <f t="shared" si="4"/>
        <v>4.6738852868416347E-3</v>
      </c>
      <c r="BQ27" s="22">
        <f t="shared" si="4"/>
        <v>5.4193535396383739E-3</v>
      </c>
      <c r="BR27" s="22">
        <f t="shared" si="4"/>
        <v>6.2715336106952835E-3</v>
      </c>
      <c r="BS27" s="22">
        <f t="shared" si="4"/>
        <v>7.2436786043230108E-3</v>
      </c>
      <c r="BT27" s="22">
        <f t="shared" si="4"/>
        <v>8.3503777906653483E-3</v>
      </c>
      <c r="BU27" s="22">
        <f t="shared" si="4"/>
        <v>9.6076476650920426E-3</v>
      </c>
      <c r="BV27" s="22">
        <f t="shared" ref="BV27:CD27" si="5">+BV29*BV53*BV54*BV55/2</f>
        <v>1.1033023428095147E-2</v>
      </c>
      <c r="BW27" s="22">
        <f t="shared" si="5"/>
        <v>1.2645650027233342E-2</v>
      </c>
      <c r="BX27" s="22">
        <f t="shared" si="5"/>
        <v>1.4466371806384536E-2</v>
      </c>
      <c r="BY27" s="22">
        <f t="shared" si="5"/>
        <v>1.6517819714589183E-2</v>
      </c>
      <c r="BZ27" s="22">
        <f t="shared" si="5"/>
        <v>1.8824494939244742E-2</v>
      </c>
      <c r="CA27" s="22">
        <f t="shared" si="5"/>
        <v>2.1412847748668223E-2</v>
      </c>
      <c r="CB27" s="22">
        <f t="shared" si="5"/>
        <v>2.4311350259541863E-2</v>
      </c>
      <c r="CC27" s="22">
        <f t="shared" si="5"/>
        <v>2.7550561788063983E-2</v>
      </c>
      <c r="CD27" s="22">
        <f t="shared" si="5"/>
        <v>9.6076476650920426E-3</v>
      </c>
      <c r="CE27" s="82">
        <f>IF(+CE29*CE53*CE54*CE55/2&lt;0.0000000001,0.0000000001,+CE29*CE53*CE54*CE55/2)</f>
        <v>8.5842070512128537</v>
      </c>
      <c r="CF27" s="82">
        <f>IF(+CF29*CF53*CF54*CF55/2&lt;0.0000000001,0.0000000001,+CF29*CF53*CF54*CF55/2)</f>
        <v>8.5842070512128537</v>
      </c>
      <c r="CG27" s="82">
        <f t="shared" ref="CG27:DD27" si="6">IF(+CG29*CG53*CG54*CG55/2&lt;0.0000000001,0.0000000001,+CG29*CG53*CG54*CG55/2)</f>
        <v>7.4850572986013404</v>
      </c>
      <c r="CH27" s="82">
        <f t="shared" si="6"/>
        <v>5.9253751638049401</v>
      </c>
      <c r="CI27" s="82">
        <f t="shared" si="6"/>
        <v>4.9616426310198154</v>
      </c>
      <c r="CJ27" s="82">
        <f t="shared" si="6"/>
        <v>4.2911646434132145</v>
      </c>
      <c r="CK27" s="82">
        <f t="shared" si="6"/>
        <v>3.7831155681354121</v>
      </c>
      <c r="CL27" s="82">
        <f t="shared" si="6"/>
        <v>2.244050324662402</v>
      </c>
      <c r="CM27" s="82">
        <f t="shared" si="6"/>
        <v>1.3391076548361291</v>
      </c>
      <c r="CN27" s="82">
        <f t="shared" si="6"/>
        <v>0.73205589367834034</v>
      </c>
      <c r="CO27" s="82">
        <f t="shared" si="6"/>
        <v>0.35142798604896691</v>
      </c>
      <c r="CP27" s="82">
        <f t="shared" si="6"/>
        <v>0.14450485797796725</v>
      </c>
      <c r="CQ27" s="82">
        <f t="shared" si="6"/>
        <v>5.0079152693103049E-2</v>
      </c>
      <c r="CR27" s="82">
        <f t="shared" si="6"/>
        <v>1.4466371806384536E-2</v>
      </c>
      <c r="CS27" s="82">
        <f t="shared" si="6"/>
        <v>3.4562152245012738E-3</v>
      </c>
      <c r="CT27" s="82">
        <f t="shared" si="6"/>
        <v>6.7908392005770247E-4</v>
      </c>
      <c r="CU27" s="82">
        <f t="shared" si="6"/>
        <v>1.0927119506827984E-4</v>
      </c>
      <c r="CV27" s="82">
        <f t="shared" si="6"/>
        <v>1.435385853045583E-5</v>
      </c>
      <c r="CW27" s="82">
        <f t="shared" si="6"/>
        <v>1.5354984582350636E-6</v>
      </c>
      <c r="CX27" s="82">
        <f t="shared" si="6"/>
        <v>1.3351024429595886E-7</v>
      </c>
      <c r="CY27" s="82">
        <f t="shared" si="6"/>
        <v>9.4210887745955718E-9</v>
      </c>
      <c r="CZ27" s="82">
        <f t="shared" si="6"/>
        <v>5.3885733201123748E-10</v>
      </c>
      <c r="DA27" s="82">
        <f t="shared" si="6"/>
        <v>1E-10</v>
      </c>
      <c r="DB27" s="82">
        <f t="shared" si="6"/>
        <v>1E-10</v>
      </c>
      <c r="DC27" s="82">
        <f t="shared" si="6"/>
        <v>1E-10</v>
      </c>
      <c r="DD27" s="82">
        <f t="shared" si="6"/>
        <v>1E-10</v>
      </c>
      <c r="DE27" s="22">
        <f t="shared" ref="DE27:DW27" si="7">+DE29*DE53*DE54*DE55/2</f>
        <v>1.146519761455576E-191</v>
      </c>
      <c r="DF27" s="22">
        <f t="shared" si="7"/>
        <v>1.9241318336798812E-76</v>
      </c>
      <c r="DG27" s="22">
        <f t="shared" si="7"/>
        <v>5.831292457351446E-38</v>
      </c>
      <c r="DH27" s="22">
        <f t="shared" si="7"/>
        <v>1.1518598067521947E-18</v>
      </c>
      <c r="DI27" s="22">
        <f t="shared" si="7"/>
        <v>3.2598732203217134E-12</v>
      </c>
      <c r="DJ27" s="22">
        <f t="shared" si="7"/>
        <v>5.5493489679358972E-9</v>
      </c>
      <c r="DK27" s="22">
        <f t="shared" si="7"/>
        <v>4.8230840338385247E-7</v>
      </c>
      <c r="DL27" s="22">
        <f t="shared" si="7"/>
        <v>9.4336870143677729E-6</v>
      </c>
      <c r="DM27" s="22">
        <f t="shared" si="7"/>
        <v>3.8258757490090042E-4</v>
      </c>
      <c r="DN27" s="22">
        <f t="shared" si="7"/>
        <v>3.4562152245012738E-3</v>
      </c>
      <c r="DO27" s="22">
        <f t="shared" si="7"/>
        <v>1.9555856848389487E-2</v>
      </c>
      <c r="DP27" s="22">
        <f t="shared" si="7"/>
        <v>6.0393235283595546E-2</v>
      </c>
      <c r="DQ27" s="22">
        <f t="shared" si="7"/>
        <v>0.13185364365794777</v>
      </c>
      <c r="DR27" s="22">
        <f t="shared" si="7"/>
        <v>0.23176918229076687</v>
      </c>
      <c r="DS27" s="22">
        <f t="shared" si="7"/>
        <v>0.35270631446486062</v>
      </c>
      <c r="DT27" s="22">
        <f t="shared" si="7"/>
        <v>0.4854948990113081</v>
      </c>
      <c r="DU27" s="22">
        <f t="shared" si="7"/>
        <v>0.62163621559678028</v>
      </c>
      <c r="DV27" s="22">
        <f t="shared" si="7"/>
        <v>0.75443023044991697</v>
      </c>
      <c r="DW27" s="22">
        <f t="shared" si="7"/>
        <v>0.75443023044991697</v>
      </c>
    </row>
    <row r="28" spans="1:127" ht="21" x14ac:dyDescent="0.55000000000000004">
      <c r="A28" s="19"/>
      <c r="B28" s="20" t="s">
        <v>55</v>
      </c>
      <c r="C28" s="492" t="s">
        <v>53</v>
      </c>
      <c r="D28" s="493"/>
      <c r="E28" s="493"/>
      <c r="F28" s="291" t="s">
        <v>54</v>
      </c>
      <c r="G28" s="22">
        <f>+G29*G53*G55</f>
        <v>1.5667510512298777</v>
      </c>
      <c r="J28" s="22">
        <f t="shared" ref="J28:BU28" si="8">+J29*J53*J55</f>
        <v>1.7174541550119018</v>
      </c>
      <c r="K28" s="22">
        <f t="shared" si="8"/>
        <v>4.9867460392022465E-2</v>
      </c>
      <c r="L28" s="22">
        <f t="shared" si="8"/>
        <v>3.5261734187406427E-2</v>
      </c>
      <c r="M28" s="22">
        <f t="shared" si="8"/>
        <v>2.8791116641875853E-2</v>
      </c>
      <c r="N28" s="22">
        <f t="shared" si="8"/>
        <v>2.4933851942641628E-2</v>
      </c>
      <c r="O28" s="22">
        <f t="shared" si="8"/>
        <v>2.2301522413465214E-2</v>
      </c>
      <c r="P28" s="22">
        <f t="shared" si="8"/>
        <v>2.0358415905657568E-2</v>
      </c>
      <c r="Q28" s="22">
        <f t="shared" si="8"/>
        <v>1.8848233566647592E-2</v>
      </c>
      <c r="R28" s="22">
        <f t="shared" si="8"/>
        <v>1.7630910137794817E-2</v>
      </c>
      <c r="S28" s="22">
        <f t="shared" si="8"/>
        <v>1.6622582992287565E-2</v>
      </c>
      <c r="T28" s="22">
        <f t="shared" si="8"/>
        <v>1.5769567995979502E-2</v>
      </c>
      <c r="U28" s="22">
        <f t="shared" si="8"/>
        <v>0.15768551657527899</v>
      </c>
      <c r="V28" s="22">
        <f t="shared" si="8"/>
        <v>0.11150412755608122</v>
      </c>
      <c r="W28" s="22">
        <f t="shared" si="8"/>
        <v>9.1043726769731853E-2</v>
      </c>
      <c r="X28" s="22">
        <f t="shared" si="8"/>
        <v>7.8846608000364249E-2</v>
      </c>
      <c r="Y28" s="22">
        <f t="shared" si="8"/>
        <v>7.0522779676913533E-2</v>
      </c>
      <c r="Z28" s="22">
        <f t="shared" si="8"/>
        <v>6.43783351201304E-2</v>
      </c>
      <c r="AA28" s="22">
        <f t="shared" si="8"/>
        <v>5.9602849033622556E-2</v>
      </c>
      <c r="AB28" s="22">
        <f t="shared" si="8"/>
        <v>5.5753424906871449E-2</v>
      </c>
      <c r="AC28" s="22">
        <f t="shared" si="8"/>
        <v>5.256488063150612E-2</v>
      </c>
      <c r="AD28" s="22">
        <f t="shared" si="8"/>
        <v>0.49835338058494444</v>
      </c>
      <c r="AE28" s="22">
        <f t="shared" si="8"/>
        <v>0.35250373867322832</v>
      </c>
      <c r="AF28" s="22">
        <f t="shared" si="8"/>
        <v>0.28784932257004309</v>
      </c>
      <c r="AG28" s="22">
        <f t="shared" si="8"/>
        <v>0.24929834868754253</v>
      </c>
      <c r="AH28" s="22">
        <f t="shared" si="8"/>
        <v>0.22298647944327366</v>
      </c>
      <c r="AI28" s="22">
        <f t="shared" si="8"/>
        <v>0.20356229179763444</v>
      </c>
      <c r="AJ28" s="22">
        <f t="shared" si="8"/>
        <v>0.18846498243810106</v>
      </c>
      <c r="AK28" s="22">
        <f t="shared" si="8"/>
        <v>0.17629489782642008</v>
      </c>
      <c r="AL28" s="22">
        <f t="shared" si="8"/>
        <v>0.16621392650343808</v>
      </c>
      <c r="AM28" s="22">
        <f t="shared" si="8"/>
        <v>0.15768551657527899</v>
      </c>
      <c r="AN28" s="22">
        <f t="shared" si="8"/>
        <v>0.49835338058494444</v>
      </c>
      <c r="AO28" s="22">
        <f t="shared" si="8"/>
        <v>0.52527260979315049</v>
      </c>
      <c r="AP28" s="22">
        <f t="shared" si="8"/>
        <v>0.5570853921978447</v>
      </c>
      <c r="AQ28" s="22">
        <f t="shared" si="8"/>
        <v>0.59548015034165747</v>
      </c>
      <c r="AR28" s="22">
        <f t="shared" si="8"/>
        <v>0.64309246113872398</v>
      </c>
      <c r="AS28" s="22">
        <f t="shared" si="8"/>
        <v>0.70431977722387085</v>
      </c>
      <c r="AT28" s="22">
        <f t="shared" si="8"/>
        <v>0.78719745926375273</v>
      </c>
      <c r="AU28" s="22">
        <f t="shared" si="8"/>
        <v>0.90848506034133192</v>
      </c>
      <c r="AV28" s="22">
        <f t="shared" si="8"/>
        <v>1.1114583723180336</v>
      </c>
      <c r="AW28" s="22">
        <f t="shared" si="8"/>
        <v>1.5667510512298777</v>
      </c>
      <c r="AX28" s="22">
        <f t="shared" si="8"/>
        <v>1.5667510512298777</v>
      </c>
      <c r="AY28" s="22">
        <f t="shared" si="8"/>
        <v>1.6503129364104501</v>
      </c>
      <c r="AZ28" s="22">
        <f t="shared" si="8"/>
        <v>1.7488488460304996</v>
      </c>
      <c r="BA28" s="22">
        <f t="shared" si="8"/>
        <v>1.8674408801357263</v>
      </c>
      <c r="BB28" s="22">
        <f t="shared" si="8"/>
        <v>2.0139675449060936</v>
      </c>
      <c r="BC28" s="22">
        <f t="shared" si="8"/>
        <v>2.2014538203508089</v>
      </c>
      <c r="BD28" s="22">
        <f t="shared" si="8"/>
        <v>2.4533943694031422</v>
      </c>
      <c r="BE28" s="22">
        <f t="shared" si="8"/>
        <v>2.817838704660141</v>
      </c>
      <c r="BF28" s="22">
        <f t="shared" si="8"/>
        <v>3.4146863350159511</v>
      </c>
      <c r="BG28" s="22">
        <f t="shared" si="8"/>
        <v>4.6802894190259892</v>
      </c>
      <c r="BH28" s="22">
        <f t="shared" si="8"/>
        <v>9.5189317211148055</v>
      </c>
      <c r="BI28" s="22">
        <f t="shared" si="8"/>
        <v>1.6069048943283404</v>
      </c>
      <c r="BJ28" s="22">
        <f t="shared" si="8"/>
        <v>1.6153125277310676</v>
      </c>
      <c r="BK28" s="22">
        <f t="shared" si="8"/>
        <v>1.6238535178633742</v>
      </c>
      <c r="BL28" s="22">
        <f t="shared" si="8"/>
        <v>1.6325314274980993</v>
      </c>
      <c r="BM28" s="22">
        <f t="shared" si="8"/>
        <v>1.6413499540934895</v>
      </c>
      <c r="BN28" s="22">
        <f t="shared" si="8"/>
        <v>1.6503129364104501</v>
      </c>
      <c r="BO28" s="22">
        <f t="shared" si="8"/>
        <v>1.6594243615315052</v>
      </c>
      <c r="BP28" s="22">
        <f t="shared" si="8"/>
        <v>1.6686883723106098</v>
      </c>
      <c r="BQ28" s="22">
        <f t="shared" si="8"/>
        <v>1.6781092752854212</v>
      </c>
      <c r="BR28" s="22">
        <f t="shared" si="8"/>
        <v>1.6876915490863331</v>
      </c>
      <c r="BS28" s="22">
        <f t="shared" si="8"/>
        <v>1.6974398533795689</v>
      </c>
      <c r="BT28" s="22">
        <f t="shared" si="8"/>
        <v>1.7073590383848649</v>
      </c>
      <c r="BU28" s="22">
        <f t="shared" si="8"/>
        <v>1.7174541550119018</v>
      </c>
      <c r="BV28" s="22">
        <f t="shared" ref="BV28:DW28" si="9">+BV29*BV53*BV55</f>
        <v>1.7277304656635706</v>
      </c>
      <c r="BW28" s="22">
        <f t="shared" si="9"/>
        <v>1.7381934557585539</v>
      </c>
      <c r="BX28" s="22">
        <f t="shared" si="9"/>
        <v>1.7488488460304996</v>
      </c>
      <c r="BY28" s="22">
        <f t="shared" si="9"/>
        <v>1.7597026056664145</v>
      </c>
      <c r="BZ28" s="22">
        <f t="shared" si="9"/>
        <v>1.7707609663527888</v>
      </c>
      <c r="CA28" s="22">
        <f t="shared" si="9"/>
        <v>1.7820304373044982</v>
      </c>
      <c r="CB28" s="22">
        <f t="shared" si="9"/>
        <v>1.7935178213588041</v>
      </c>
      <c r="CC28" s="22">
        <f t="shared" si="9"/>
        <v>1.8052302322247884</v>
      </c>
      <c r="CD28" s="22">
        <f t="shared" si="9"/>
        <v>1.7174541550119018</v>
      </c>
      <c r="CE28" s="22">
        <f t="shared" si="9"/>
        <v>9.5189317211148055</v>
      </c>
      <c r="CF28" s="22">
        <f t="shared" si="9"/>
        <v>9.5189317211148055</v>
      </c>
      <c r="CG28" s="22">
        <f t="shared" si="9"/>
        <v>8.3774950015276808</v>
      </c>
      <c r="CH28" s="22">
        <f t="shared" si="9"/>
        <v>6.7695105439907488</v>
      </c>
      <c r="CI28" s="22">
        <f t="shared" si="9"/>
        <v>5.8025949740458511</v>
      </c>
      <c r="CJ28" s="22">
        <f t="shared" si="9"/>
        <v>5.1530499720180405</v>
      </c>
      <c r="CK28" s="22">
        <f t="shared" si="9"/>
        <v>4.6802894190259892</v>
      </c>
      <c r="CL28" s="22">
        <f t="shared" si="9"/>
        <v>3.4146863350159511</v>
      </c>
      <c r="CM28" s="22">
        <f t="shared" si="9"/>
        <v>2.817838704660141</v>
      </c>
      <c r="CN28" s="22">
        <f t="shared" si="9"/>
        <v>2.4533943694031422</v>
      </c>
      <c r="CO28" s="22">
        <f t="shared" si="9"/>
        <v>2.2014538203508089</v>
      </c>
      <c r="CP28" s="22">
        <f t="shared" si="9"/>
        <v>2.0139675449060936</v>
      </c>
      <c r="CQ28" s="22">
        <f t="shared" si="9"/>
        <v>1.8674408801357263</v>
      </c>
      <c r="CR28" s="22">
        <f t="shared" si="9"/>
        <v>1.7488488460304996</v>
      </c>
      <c r="CS28" s="22">
        <f t="shared" si="9"/>
        <v>1.6503129364104501</v>
      </c>
      <c r="CT28" s="22">
        <f t="shared" si="9"/>
        <v>1.5667510512298777</v>
      </c>
      <c r="CU28" s="22">
        <f t="shared" si="9"/>
        <v>1.4947185227489188</v>
      </c>
      <c r="CV28" s="22">
        <f t="shared" si="9"/>
        <v>1.4317868369184381</v>
      </c>
      <c r="CW28" s="22">
        <f t="shared" si="9"/>
        <v>1.3761881155445894</v>
      </c>
      <c r="CX28" s="22">
        <f t="shared" si="9"/>
        <v>1.3266006805487585</v>
      </c>
      <c r="CY28" s="22">
        <f t="shared" si="9"/>
        <v>1.2820139780338702</v>
      </c>
      <c r="CZ28" s="22">
        <f t="shared" si="9"/>
        <v>1.2416403361658972</v>
      </c>
      <c r="DA28" s="22">
        <f t="shared" si="9"/>
        <v>1.2048555020453342</v>
      </c>
      <c r="DB28" s="22">
        <f t="shared" si="9"/>
        <v>1.1711574849870574</v>
      </c>
      <c r="DC28" s="22">
        <f t="shared" si="9"/>
        <v>1.140137398132284</v>
      </c>
      <c r="DD28" s="22">
        <f t="shared" si="9"/>
        <v>1.1114583723180336</v>
      </c>
      <c r="DE28" s="22">
        <f t="shared" si="9"/>
        <v>1.6503129364104501</v>
      </c>
      <c r="DF28" s="22">
        <f t="shared" si="9"/>
        <v>1.6503129364104501</v>
      </c>
      <c r="DG28" s="22">
        <f t="shared" si="9"/>
        <v>1.6503129364104501</v>
      </c>
      <c r="DH28" s="22">
        <f t="shared" si="9"/>
        <v>1.6503129364104501</v>
      </c>
      <c r="DI28" s="22">
        <f t="shared" si="9"/>
        <v>1.6503129364104501</v>
      </c>
      <c r="DJ28" s="22">
        <f t="shared" si="9"/>
        <v>1.6503129364104501</v>
      </c>
      <c r="DK28" s="22">
        <f t="shared" si="9"/>
        <v>1.6503129364104501</v>
      </c>
      <c r="DL28" s="22">
        <f t="shared" si="9"/>
        <v>1.6503129364104501</v>
      </c>
      <c r="DM28" s="22">
        <f t="shared" si="9"/>
        <v>1.6503129364104501</v>
      </c>
      <c r="DN28" s="22">
        <f t="shared" si="9"/>
        <v>1.6503129364104501</v>
      </c>
      <c r="DO28" s="22">
        <f t="shared" si="9"/>
        <v>1.6503129364104501</v>
      </c>
      <c r="DP28" s="22">
        <f t="shared" si="9"/>
        <v>1.6503129364104501</v>
      </c>
      <c r="DQ28" s="22">
        <f t="shared" si="9"/>
        <v>1.6503129364104501</v>
      </c>
      <c r="DR28" s="22">
        <f t="shared" si="9"/>
        <v>1.6503129364104501</v>
      </c>
      <c r="DS28" s="22">
        <f t="shared" si="9"/>
        <v>1.6503129364104501</v>
      </c>
      <c r="DT28" s="22">
        <f t="shared" si="9"/>
        <v>1.6503129364104501</v>
      </c>
      <c r="DU28" s="22">
        <f t="shared" si="9"/>
        <v>1.6503129364104501</v>
      </c>
      <c r="DV28" s="22">
        <f t="shared" si="9"/>
        <v>1.6503129364104501</v>
      </c>
      <c r="DW28" s="22">
        <f t="shared" si="9"/>
        <v>1.6503129364104501</v>
      </c>
    </row>
    <row r="29" spans="1:127" ht="18" x14ac:dyDescent="0.2">
      <c r="A29" s="16">
        <f>入力シート_鉛!Q9</f>
        <v>10</v>
      </c>
      <c r="B29" s="23" t="s">
        <v>56</v>
      </c>
      <c r="C29" s="492" t="s">
        <v>57</v>
      </c>
      <c r="D29" s="493"/>
      <c r="E29" s="493"/>
      <c r="F29" s="1" t="s">
        <v>54</v>
      </c>
      <c r="G29" s="72">
        <f>IF(A29="",1,A29)</f>
        <v>10</v>
      </c>
      <c r="J29" s="51">
        <f t="shared" ref="J29:J32" si="10">G29</f>
        <v>10</v>
      </c>
      <c r="K29" s="50">
        <f t="shared" ref="K29:N29" si="11">+J29</f>
        <v>10</v>
      </c>
      <c r="L29" s="50">
        <f t="shared" si="11"/>
        <v>10</v>
      </c>
      <c r="M29" s="50">
        <f t="shared" si="11"/>
        <v>10</v>
      </c>
      <c r="N29" s="50">
        <f t="shared" si="11"/>
        <v>10</v>
      </c>
      <c r="O29" s="50">
        <f>+J29</f>
        <v>10</v>
      </c>
      <c r="P29" s="50">
        <f>+K29</f>
        <v>10</v>
      </c>
      <c r="Q29" s="50">
        <f>+L29</f>
        <v>10</v>
      </c>
      <c r="R29" s="50">
        <f>+L29</f>
        <v>10</v>
      </c>
      <c r="S29" s="50">
        <f>+M29</f>
        <v>10</v>
      </c>
      <c r="T29" s="50">
        <f>+N29</f>
        <v>10</v>
      </c>
      <c r="U29" s="50">
        <f>G29</f>
        <v>10</v>
      </c>
      <c r="V29" s="50">
        <f>+U29</f>
        <v>10</v>
      </c>
      <c r="W29" s="50">
        <f t="shared" ref="W29:AG29" si="12">+V29</f>
        <v>10</v>
      </c>
      <c r="X29" s="50">
        <f t="shared" si="12"/>
        <v>10</v>
      </c>
      <c r="Y29" s="50">
        <f t="shared" si="12"/>
        <v>10</v>
      </c>
      <c r="Z29" s="50">
        <f t="shared" si="12"/>
        <v>10</v>
      </c>
      <c r="AA29" s="50">
        <f t="shared" si="12"/>
        <v>10</v>
      </c>
      <c r="AB29" s="50">
        <f t="shared" si="12"/>
        <v>10</v>
      </c>
      <c r="AC29" s="50">
        <f t="shared" si="12"/>
        <v>10</v>
      </c>
      <c r="AD29" s="50">
        <f t="shared" si="12"/>
        <v>10</v>
      </c>
      <c r="AE29" s="50">
        <f t="shared" si="12"/>
        <v>10</v>
      </c>
      <c r="AF29" s="50">
        <f t="shared" si="12"/>
        <v>10</v>
      </c>
      <c r="AG29" s="50">
        <f t="shared" si="12"/>
        <v>10</v>
      </c>
      <c r="AH29" s="50">
        <f>+AC29</f>
        <v>10</v>
      </c>
      <c r="AI29" s="50">
        <f>+AD29</f>
        <v>10</v>
      </c>
      <c r="AJ29" s="50">
        <f>+AE29</f>
        <v>10</v>
      </c>
      <c r="AK29" s="50">
        <f>+AE29</f>
        <v>10</v>
      </c>
      <c r="AL29" s="50">
        <f>+AF29</f>
        <v>10</v>
      </c>
      <c r="AM29" s="50">
        <f>+AG29</f>
        <v>10</v>
      </c>
      <c r="AN29" s="50">
        <f t="shared" ref="AN29:BF29" si="13">+AM29</f>
        <v>10</v>
      </c>
      <c r="AO29" s="50">
        <f t="shared" si="13"/>
        <v>10</v>
      </c>
      <c r="AP29" s="50">
        <f t="shared" si="13"/>
        <v>10</v>
      </c>
      <c r="AQ29" s="50">
        <f t="shared" si="13"/>
        <v>10</v>
      </c>
      <c r="AR29" s="50">
        <f t="shared" si="13"/>
        <v>10</v>
      </c>
      <c r="AS29" s="50">
        <f t="shared" si="13"/>
        <v>10</v>
      </c>
      <c r="AT29" s="50">
        <f t="shared" si="13"/>
        <v>10</v>
      </c>
      <c r="AU29" s="50">
        <f t="shared" si="13"/>
        <v>10</v>
      </c>
      <c r="AV29" s="50">
        <f t="shared" si="13"/>
        <v>10</v>
      </c>
      <c r="AW29" s="50">
        <f t="shared" si="13"/>
        <v>10</v>
      </c>
      <c r="AX29" s="50">
        <f t="shared" si="13"/>
        <v>10</v>
      </c>
      <c r="AY29" s="50">
        <f t="shared" si="13"/>
        <v>10</v>
      </c>
      <c r="AZ29" s="50">
        <f t="shared" si="13"/>
        <v>10</v>
      </c>
      <c r="BA29" s="50">
        <f t="shared" si="13"/>
        <v>10</v>
      </c>
      <c r="BB29" s="50">
        <f t="shared" si="13"/>
        <v>10</v>
      </c>
      <c r="BC29" s="50">
        <f t="shared" si="13"/>
        <v>10</v>
      </c>
      <c r="BD29" s="50">
        <f t="shared" si="13"/>
        <v>10</v>
      </c>
      <c r="BE29" s="50">
        <f t="shared" si="13"/>
        <v>10</v>
      </c>
      <c r="BF29" s="50">
        <f t="shared" si="13"/>
        <v>10</v>
      </c>
      <c r="BG29" s="50">
        <f t="shared" ref="BG29" si="14">+BE29</f>
        <v>10</v>
      </c>
      <c r="BH29" s="50">
        <f>+BF29</f>
        <v>10</v>
      </c>
      <c r="BI29" s="50">
        <f t="shared" ref="BI29:BJ29" si="15">+BH29</f>
        <v>10</v>
      </c>
      <c r="BJ29" s="50">
        <f t="shared" si="15"/>
        <v>10</v>
      </c>
      <c r="BK29" s="50">
        <f t="shared" ref="BK29" si="16">+AZ29</f>
        <v>10</v>
      </c>
      <c r="BL29" s="50">
        <f t="shared" ref="BL29:BO29" si="17">+BK29</f>
        <v>10</v>
      </c>
      <c r="BM29" s="50">
        <f t="shared" si="17"/>
        <v>10</v>
      </c>
      <c r="BN29" s="50">
        <f t="shared" si="17"/>
        <v>10</v>
      </c>
      <c r="BO29" s="50">
        <f t="shared" si="17"/>
        <v>10</v>
      </c>
      <c r="BP29" s="50">
        <f t="shared" ref="BP29" si="18">+BE29</f>
        <v>10</v>
      </c>
      <c r="BQ29" s="50">
        <f t="shared" ref="BQ29:BT29" si="19">+BP29</f>
        <v>10</v>
      </c>
      <c r="BR29" s="50">
        <f t="shared" si="19"/>
        <v>10</v>
      </c>
      <c r="BS29" s="50">
        <f t="shared" si="19"/>
        <v>10</v>
      </c>
      <c r="BT29" s="50">
        <f t="shared" si="19"/>
        <v>10</v>
      </c>
      <c r="BU29" s="50">
        <f t="shared" ref="BU29" si="20">+BJ29</f>
        <v>10</v>
      </c>
      <c r="BV29" s="50">
        <f t="shared" ref="BV29" si="21">+BU29</f>
        <v>10</v>
      </c>
      <c r="BW29" s="50">
        <f t="shared" ref="BW29:BX29" si="22">+BU29</f>
        <v>10</v>
      </c>
      <c r="BX29" s="50">
        <f t="shared" si="22"/>
        <v>10</v>
      </c>
      <c r="BY29" s="50">
        <f t="shared" ref="BY29:CB29" si="23">+BX29</f>
        <v>10</v>
      </c>
      <c r="BZ29" s="50">
        <f t="shared" si="23"/>
        <v>10</v>
      </c>
      <c r="CA29" s="50">
        <f t="shared" si="23"/>
        <v>10</v>
      </c>
      <c r="CB29" s="50">
        <f t="shared" si="23"/>
        <v>10</v>
      </c>
      <c r="CC29" s="50">
        <f>+CA29</f>
        <v>10</v>
      </c>
      <c r="CD29" s="50">
        <f>+CB29</f>
        <v>10</v>
      </c>
      <c r="CE29" s="50">
        <f t="shared" ref="CE29" si="24">+CD29</f>
        <v>10</v>
      </c>
      <c r="CF29" s="50">
        <f>+BA29</f>
        <v>10</v>
      </c>
      <c r="CG29" s="50">
        <f>+BA29</f>
        <v>10</v>
      </c>
      <c r="CH29" s="50">
        <f t="shared" ref="CH29:CQ29" si="25">+BA29</f>
        <v>10</v>
      </c>
      <c r="CI29" s="50">
        <f t="shared" si="25"/>
        <v>10</v>
      </c>
      <c r="CJ29" s="50">
        <f t="shared" si="25"/>
        <v>10</v>
      </c>
      <c r="CK29" s="50">
        <f t="shared" si="25"/>
        <v>10</v>
      </c>
      <c r="CL29" s="50">
        <f t="shared" si="25"/>
        <v>10</v>
      </c>
      <c r="CM29" s="50">
        <f t="shared" si="25"/>
        <v>10</v>
      </c>
      <c r="CN29" s="50">
        <f t="shared" si="25"/>
        <v>10</v>
      </c>
      <c r="CO29" s="50">
        <f t="shared" si="25"/>
        <v>10</v>
      </c>
      <c r="CP29" s="50">
        <f t="shared" si="25"/>
        <v>10</v>
      </c>
      <c r="CQ29" s="50">
        <f t="shared" si="25"/>
        <v>10</v>
      </c>
      <c r="CR29" s="50">
        <f>+BU29</f>
        <v>10</v>
      </c>
      <c r="CS29" s="50">
        <f>+BV29</f>
        <v>10</v>
      </c>
      <c r="CT29" s="50">
        <f t="shared" ref="CT29:CU29" si="26">+BX29</f>
        <v>10</v>
      </c>
      <c r="CU29" s="50">
        <f t="shared" si="26"/>
        <v>10</v>
      </c>
      <c r="CV29" s="50">
        <f>+BU29</f>
        <v>10</v>
      </c>
      <c r="CW29" s="50">
        <f>+BV29</f>
        <v>10</v>
      </c>
      <c r="CX29" s="50">
        <f>+BX29</f>
        <v>10</v>
      </c>
      <c r="CY29" s="50">
        <f>+BY29</f>
        <v>10</v>
      </c>
      <c r="CZ29" s="50">
        <f>+BZ29</f>
        <v>10</v>
      </c>
      <c r="DA29" s="50">
        <f>+CA29</f>
        <v>10</v>
      </c>
      <c r="DB29" s="50">
        <f>+CB29</f>
        <v>10</v>
      </c>
      <c r="DC29" s="50">
        <f t="shared" ref="DC29:DD29" si="27">+CD29</f>
        <v>10</v>
      </c>
      <c r="DD29" s="50">
        <f t="shared" si="27"/>
        <v>10</v>
      </c>
      <c r="DE29" s="50">
        <f t="shared" ref="DE29" si="28">+CE29</f>
        <v>10</v>
      </c>
      <c r="DF29" s="50">
        <f t="shared" ref="DF29" si="29">+BU29</f>
        <v>10</v>
      </c>
      <c r="DG29" s="50">
        <f t="shared" ref="DG29:DO32" si="30">+DF29</f>
        <v>10</v>
      </c>
      <c r="DH29" s="50">
        <f t="shared" si="30"/>
        <v>10</v>
      </c>
      <c r="DI29" s="50">
        <f t="shared" si="30"/>
        <v>10</v>
      </c>
      <c r="DJ29" s="50">
        <f t="shared" si="30"/>
        <v>10</v>
      </c>
      <c r="DK29" s="50">
        <f t="shared" si="30"/>
        <v>10</v>
      </c>
      <c r="DL29" s="50">
        <f t="shared" si="30"/>
        <v>10</v>
      </c>
      <c r="DM29" s="50">
        <f t="shared" si="30"/>
        <v>10</v>
      </c>
      <c r="DN29" s="50">
        <f t="shared" si="30"/>
        <v>10</v>
      </c>
      <c r="DO29" s="50">
        <f t="shared" ref="DO29" si="31">+DE29</f>
        <v>10</v>
      </c>
      <c r="DP29" s="50">
        <f t="shared" ref="DP29:DW42" si="32">+DO29</f>
        <v>10</v>
      </c>
      <c r="DQ29" s="50">
        <f t="shared" si="32"/>
        <v>10</v>
      </c>
      <c r="DR29" s="50">
        <f t="shared" si="32"/>
        <v>10</v>
      </c>
      <c r="DS29" s="50">
        <f t="shared" si="32"/>
        <v>10</v>
      </c>
      <c r="DT29" s="50">
        <f t="shared" si="32"/>
        <v>10</v>
      </c>
      <c r="DU29" s="50">
        <f t="shared" si="32"/>
        <v>10</v>
      </c>
      <c r="DV29" s="50">
        <f t="shared" si="32"/>
        <v>10</v>
      </c>
      <c r="DW29" s="50">
        <f>+DV29</f>
        <v>10</v>
      </c>
    </row>
    <row r="30" spans="1:127" ht="18" x14ac:dyDescent="0.2">
      <c r="A30" s="16"/>
      <c r="B30" s="23" t="s">
        <v>58</v>
      </c>
      <c r="C30" s="494" t="s">
        <v>59</v>
      </c>
      <c r="D30" s="495"/>
      <c r="E30" s="492"/>
      <c r="F30" s="1" t="s">
        <v>60</v>
      </c>
      <c r="G30" s="24">
        <f>IF(A30="",100,A30)</f>
        <v>100</v>
      </c>
      <c r="I30">
        <v>1</v>
      </c>
      <c r="J30" s="49">
        <f>IF(C24="&gt;1,000,000",1800000,C24)</f>
        <v>83</v>
      </c>
      <c r="K30" s="49">
        <v>100000</v>
      </c>
      <c r="L30" s="49">
        <f>+K30+100000</f>
        <v>200000</v>
      </c>
      <c r="M30" s="49">
        <f t="shared" ref="M30:T30" si="33">+L30+100000</f>
        <v>300000</v>
      </c>
      <c r="N30" s="49">
        <f t="shared" si="33"/>
        <v>400000</v>
      </c>
      <c r="O30" s="49">
        <f t="shared" si="33"/>
        <v>500000</v>
      </c>
      <c r="P30" s="49">
        <f t="shared" si="33"/>
        <v>600000</v>
      </c>
      <c r="Q30" s="49">
        <f t="shared" si="33"/>
        <v>700000</v>
      </c>
      <c r="R30" s="49">
        <f t="shared" si="33"/>
        <v>800000</v>
      </c>
      <c r="S30" s="49">
        <f t="shared" si="33"/>
        <v>900000</v>
      </c>
      <c r="T30" s="49">
        <f t="shared" si="33"/>
        <v>1000000</v>
      </c>
      <c r="U30" s="49">
        <f>+$K$23-100000+10000</f>
        <v>10000</v>
      </c>
      <c r="V30" s="49">
        <f>+U30+10000</f>
        <v>20000</v>
      </c>
      <c r="W30" s="49">
        <f t="shared" ref="W30:AC30" si="34">+V30+10000</f>
        <v>30000</v>
      </c>
      <c r="X30" s="49">
        <f t="shared" si="34"/>
        <v>40000</v>
      </c>
      <c r="Y30" s="49">
        <f t="shared" si="34"/>
        <v>50000</v>
      </c>
      <c r="Z30" s="49">
        <f t="shared" si="34"/>
        <v>60000</v>
      </c>
      <c r="AA30" s="49">
        <f t="shared" si="34"/>
        <v>70000</v>
      </c>
      <c r="AB30" s="49">
        <f t="shared" si="34"/>
        <v>80000</v>
      </c>
      <c r="AC30" s="49">
        <f t="shared" si="34"/>
        <v>90000</v>
      </c>
      <c r="AD30" s="265">
        <f>+$U$23-10000+1000</f>
        <v>1000</v>
      </c>
      <c r="AE30" s="49">
        <f>+AD30+1000</f>
        <v>2000</v>
      </c>
      <c r="AF30" s="49">
        <f t="shared" ref="AF30:AM30" si="35">+AE30+1000</f>
        <v>3000</v>
      </c>
      <c r="AG30" s="49">
        <f t="shared" si="35"/>
        <v>4000</v>
      </c>
      <c r="AH30" s="49">
        <f t="shared" si="35"/>
        <v>5000</v>
      </c>
      <c r="AI30" s="49">
        <f t="shared" si="35"/>
        <v>6000</v>
      </c>
      <c r="AJ30" s="49">
        <f t="shared" si="35"/>
        <v>7000</v>
      </c>
      <c r="AK30" s="49">
        <f t="shared" si="35"/>
        <v>8000</v>
      </c>
      <c r="AL30" s="49">
        <f t="shared" si="35"/>
        <v>9000</v>
      </c>
      <c r="AM30" s="49">
        <f t="shared" si="35"/>
        <v>10000</v>
      </c>
      <c r="AN30" s="59">
        <f>+AD23</f>
        <v>1000</v>
      </c>
      <c r="AO30" s="49">
        <f>+AN30-100</f>
        <v>900</v>
      </c>
      <c r="AP30" s="49">
        <f t="shared" ref="AP30:AW30" si="36">+AO30-100</f>
        <v>800</v>
      </c>
      <c r="AQ30" s="49">
        <f t="shared" si="36"/>
        <v>700</v>
      </c>
      <c r="AR30" s="49">
        <f t="shared" si="36"/>
        <v>600</v>
      </c>
      <c r="AS30" s="49">
        <f t="shared" si="36"/>
        <v>500</v>
      </c>
      <c r="AT30" s="49">
        <f t="shared" si="36"/>
        <v>400</v>
      </c>
      <c r="AU30" s="49">
        <f t="shared" si="36"/>
        <v>300</v>
      </c>
      <c r="AV30" s="49">
        <f t="shared" si="36"/>
        <v>200</v>
      </c>
      <c r="AW30" s="49">
        <f t="shared" si="36"/>
        <v>100</v>
      </c>
      <c r="AX30" s="59">
        <f>AN23</f>
        <v>100</v>
      </c>
      <c r="AY30" s="49">
        <f>+AX30-10</f>
        <v>90</v>
      </c>
      <c r="AZ30" s="49">
        <f t="shared" ref="AZ30:BG30" si="37">+AY30-10</f>
        <v>80</v>
      </c>
      <c r="BA30" s="49">
        <f t="shared" si="37"/>
        <v>70</v>
      </c>
      <c r="BB30" s="49">
        <f t="shared" si="37"/>
        <v>60</v>
      </c>
      <c r="BC30" s="49">
        <f t="shared" si="37"/>
        <v>50</v>
      </c>
      <c r="BD30" s="49">
        <f t="shared" si="37"/>
        <v>40</v>
      </c>
      <c r="BE30" s="49">
        <f t="shared" si="37"/>
        <v>30</v>
      </c>
      <c r="BF30" s="49">
        <f t="shared" si="37"/>
        <v>20</v>
      </c>
      <c r="BG30" s="49">
        <f t="shared" si="37"/>
        <v>10</v>
      </c>
      <c r="BH30" s="49">
        <f>IF(BG30=10,1,+BG30-10)</f>
        <v>1</v>
      </c>
      <c r="BI30" s="59">
        <f>AX23+5</f>
        <v>95</v>
      </c>
      <c r="BJ30" s="49">
        <f>IF(+BI30-1&gt;0,+BI30-1,0.1)</f>
        <v>94</v>
      </c>
      <c r="BK30" s="49">
        <f t="shared" ref="BK30:CC30" si="38">IF(+BJ30-1&gt;0,+BJ30-1,0.1)</f>
        <v>93</v>
      </c>
      <c r="BL30" s="49">
        <f t="shared" si="38"/>
        <v>92</v>
      </c>
      <c r="BM30" s="49">
        <f t="shared" si="38"/>
        <v>91</v>
      </c>
      <c r="BN30" s="49">
        <f t="shared" si="38"/>
        <v>90</v>
      </c>
      <c r="BO30" s="49">
        <f t="shared" si="38"/>
        <v>89</v>
      </c>
      <c r="BP30" s="49">
        <f t="shared" si="38"/>
        <v>88</v>
      </c>
      <c r="BQ30" s="49">
        <f t="shared" si="38"/>
        <v>87</v>
      </c>
      <c r="BR30" s="49">
        <f t="shared" si="38"/>
        <v>86</v>
      </c>
      <c r="BS30" s="49">
        <f t="shared" si="38"/>
        <v>85</v>
      </c>
      <c r="BT30" s="49">
        <f t="shared" si="38"/>
        <v>84</v>
      </c>
      <c r="BU30" s="49">
        <f t="shared" si="38"/>
        <v>83</v>
      </c>
      <c r="BV30" s="49">
        <f t="shared" si="38"/>
        <v>82</v>
      </c>
      <c r="BW30" s="49">
        <f t="shared" si="38"/>
        <v>81</v>
      </c>
      <c r="BX30" s="49">
        <f t="shared" si="38"/>
        <v>80</v>
      </c>
      <c r="BY30" s="49">
        <f t="shared" si="38"/>
        <v>79</v>
      </c>
      <c r="BZ30" s="49">
        <f t="shared" si="38"/>
        <v>78</v>
      </c>
      <c r="CA30" s="49">
        <f t="shared" si="38"/>
        <v>77</v>
      </c>
      <c r="CB30" s="49">
        <f t="shared" si="38"/>
        <v>76</v>
      </c>
      <c r="CC30" s="49">
        <f t="shared" si="38"/>
        <v>75</v>
      </c>
      <c r="CD30" s="73">
        <f>+BI23</f>
        <v>83</v>
      </c>
      <c r="CE30" s="59">
        <v>1</v>
      </c>
      <c r="CF30" s="70">
        <f>+$CE$21*CF22*($CE$19/20)</f>
        <v>1</v>
      </c>
      <c r="CG30" s="70">
        <f t="shared" ref="CG30:DD30" si="39">+$CE$21*CG22*($CE$19/20)</f>
        <v>2</v>
      </c>
      <c r="CH30" s="70">
        <f t="shared" si="39"/>
        <v>4</v>
      </c>
      <c r="CI30" s="70">
        <f t="shared" si="39"/>
        <v>6</v>
      </c>
      <c r="CJ30" s="70">
        <f t="shared" si="39"/>
        <v>8</v>
      </c>
      <c r="CK30" s="70">
        <f t="shared" si="39"/>
        <v>10</v>
      </c>
      <c r="CL30" s="70">
        <f t="shared" si="39"/>
        <v>20</v>
      </c>
      <c r="CM30" s="70">
        <f t="shared" si="39"/>
        <v>30</v>
      </c>
      <c r="CN30" s="70">
        <f t="shared" si="39"/>
        <v>40</v>
      </c>
      <c r="CO30" s="70">
        <f t="shared" si="39"/>
        <v>50</v>
      </c>
      <c r="CP30" s="70">
        <f t="shared" si="39"/>
        <v>60</v>
      </c>
      <c r="CQ30" s="70">
        <f t="shared" si="39"/>
        <v>70</v>
      </c>
      <c r="CR30" s="70">
        <f t="shared" si="39"/>
        <v>80</v>
      </c>
      <c r="CS30" s="70">
        <f t="shared" si="39"/>
        <v>90</v>
      </c>
      <c r="CT30" s="70">
        <f t="shared" si="39"/>
        <v>100</v>
      </c>
      <c r="CU30" s="70">
        <f t="shared" si="39"/>
        <v>110</v>
      </c>
      <c r="CV30" s="70">
        <f t="shared" si="39"/>
        <v>120</v>
      </c>
      <c r="CW30" s="70">
        <f t="shared" si="39"/>
        <v>130</v>
      </c>
      <c r="CX30" s="70">
        <f t="shared" si="39"/>
        <v>140</v>
      </c>
      <c r="CY30" s="70">
        <f t="shared" si="39"/>
        <v>150</v>
      </c>
      <c r="CZ30" s="70">
        <f t="shared" si="39"/>
        <v>160</v>
      </c>
      <c r="DA30" s="70">
        <f t="shared" si="39"/>
        <v>170</v>
      </c>
      <c r="DB30" s="70">
        <f t="shared" si="39"/>
        <v>180</v>
      </c>
      <c r="DC30" s="70">
        <f t="shared" si="39"/>
        <v>190</v>
      </c>
      <c r="DD30" s="70">
        <f t="shared" si="39"/>
        <v>200</v>
      </c>
      <c r="DE30" s="49">
        <f>入力シート_鉛!W3</f>
        <v>90</v>
      </c>
      <c r="DF30" s="49">
        <f>+DE30</f>
        <v>90</v>
      </c>
      <c r="DG30" s="49">
        <f t="shared" si="30"/>
        <v>90</v>
      </c>
      <c r="DH30" s="49">
        <f t="shared" si="30"/>
        <v>90</v>
      </c>
      <c r="DI30" s="49">
        <f t="shared" si="30"/>
        <v>90</v>
      </c>
      <c r="DJ30" s="49">
        <f t="shared" si="30"/>
        <v>90</v>
      </c>
      <c r="DK30" s="49">
        <f t="shared" si="30"/>
        <v>90</v>
      </c>
      <c r="DL30" s="49">
        <f t="shared" si="30"/>
        <v>90</v>
      </c>
      <c r="DM30" s="49">
        <f t="shared" si="30"/>
        <v>90</v>
      </c>
      <c r="DN30" s="49">
        <f t="shared" si="30"/>
        <v>90</v>
      </c>
      <c r="DO30" s="49">
        <f t="shared" si="30"/>
        <v>90</v>
      </c>
      <c r="DP30" s="49">
        <f t="shared" si="32"/>
        <v>90</v>
      </c>
      <c r="DQ30" s="49">
        <f t="shared" si="32"/>
        <v>90</v>
      </c>
      <c r="DR30" s="49">
        <f t="shared" si="32"/>
        <v>90</v>
      </c>
      <c r="DS30" s="49">
        <f t="shared" si="32"/>
        <v>90</v>
      </c>
      <c r="DT30" s="49">
        <f t="shared" si="32"/>
        <v>90</v>
      </c>
      <c r="DU30" s="49">
        <f t="shared" si="32"/>
        <v>90</v>
      </c>
      <c r="DV30" s="49">
        <f t="shared" si="32"/>
        <v>90</v>
      </c>
      <c r="DW30" s="49">
        <f>+DV30</f>
        <v>90</v>
      </c>
    </row>
    <row r="31" spans="1:127" ht="18" x14ac:dyDescent="0.2">
      <c r="A31" s="19"/>
      <c r="B31" s="23" t="s">
        <v>61</v>
      </c>
      <c r="C31" s="494" t="s">
        <v>62</v>
      </c>
      <c r="D31" s="495"/>
      <c r="E31" s="492"/>
      <c r="F31" s="1" t="s">
        <v>60</v>
      </c>
      <c r="G31" s="25">
        <v>0</v>
      </c>
      <c r="J31" s="51">
        <f>G31</f>
        <v>0</v>
      </c>
      <c r="K31" s="54">
        <f>+J31</f>
        <v>0</v>
      </c>
      <c r="L31" s="54">
        <f t="shared" ref="L31:N42" si="40">+K31</f>
        <v>0</v>
      </c>
      <c r="M31" s="54">
        <f t="shared" si="40"/>
        <v>0</v>
      </c>
      <c r="N31" s="54">
        <f t="shared" si="40"/>
        <v>0</v>
      </c>
      <c r="O31" s="54">
        <f t="shared" ref="O31:Q42" si="41">+J31</f>
        <v>0</v>
      </c>
      <c r="P31" s="54">
        <f t="shared" si="41"/>
        <v>0</v>
      </c>
      <c r="Q31" s="54">
        <f t="shared" si="41"/>
        <v>0</v>
      </c>
      <c r="R31" s="54">
        <f t="shared" ref="R31:T42" si="42">+L31</f>
        <v>0</v>
      </c>
      <c r="S31" s="54">
        <f t="shared" si="42"/>
        <v>0</v>
      </c>
      <c r="T31" s="54">
        <f t="shared" si="42"/>
        <v>0</v>
      </c>
      <c r="U31" s="51">
        <f>G31</f>
        <v>0</v>
      </c>
      <c r="V31" s="54">
        <f>+U31</f>
        <v>0</v>
      </c>
      <c r="W31" s="54">
        <f t="shared" ref="W31:AG31" si="43">+V31</f>
        <v>0</v>
      </c>
      <c r="X31" s="54">
        <f t="shared" si="43"/>
        <v>0</v>
      </c>
      <c r="Y31" s="54">
        <f t="shared" si="43"/>
        <v>0</v>
      </c>
      <c r="Z31" s="54">
        <f t="shared" si="43"/>
        <v>0</v>
      </c>
      <c r="AA31" s="54">
        <f t="shared" si="43"/>
        <v>0</v>
      </c>
      <c r="AB31" s="54">
        <f t="shared" si="43"/>
        <v>0</v>
      </c>
      <c r="AC31" s="54">
        <f t="shared" si="43"/>
        <v>0</v>
      </c>
      <c r="AD31" s="54">
        <f t="shared" si="43"/>
        <v>0</v>
      </c>
      <c r="AE31" s="54">
        <f t="shared" si="43"/>
        <v>0</v>
      </c>
      <c r="AF31" s="54">
        <f t="shared" si="43"/>
        <v>0</v>
      </c>
      <c r="AG31" s="54">
        <f t="shared" si="43"/>
        <v>0</v>
      </c>
      <c r="AH31" s="54">
        <f t="shared" ref="AH31:AJ42" si="44">+AC31</f>
        <v>0</v>
      </c>
      <c r="AI31" s="54">
        <f t="shared" si="44"/>
        <v>0</v>
      </c>
      <c r="AJ31" s="54">
        <f t="shared" si="44"/>
        <v>0</v>
      </c>
      <c r="AK31" s="54">
        <f t="shared" ref="AK31:AM42" si="45">+AE31</f>
        <v>0</v>
      </c>
      <c r="AL31" s="54">
        <f t="shared" si="45"/>
        <v>0</v>
      </c>
      <c r="AM31" s="54">
        <f t="shared" si="45"/>
        <v>0</v>
      </c>
      <c r="AN31" s="54">
        <f t="shared" ref="AN31:BC42" si="46">+AM31</f>
        <v>0</v>
      </c>
      <c r="AO31" s="54">
        <f t="shared" si="46"/>
        <v>0</v>
      </c>
      <c r="AP31" s="54">
        <f t="shared" si="46"/>
        <v>0</v>
      </c>
      <c r="AQ31" s="54">
        <f t="shared" si="46"/>
        <v>0</v>
      </c>
      <c r="AR31" s="54">
        <f t="shared" si="46"/>
        <v>0</v>
      </c>
      <c r="AS31" s="54">
        <f t="shared" si="46"/>
        <v>0</v>
      </c>
      <c r="AT31" s="54">
        <f t="shared" si="46"/>
        <v>0</v>
      </c>
      <c r="AU31" s="54">
        <f t="shared" si="46"/>
        <v>0</v>
      </c>
      <c r="AV31" s="54">
        <f t="shared" si="46"/>
        <v>0</v>
      </c>
      <c r="AW31" s="54">
        <f t="shared" si="46"/>
        <v>0</v>
      </c>
      <c r="AX31" s="54">
        <f t="shared" si="46"/>
        <v>0</v>
      </c>
      <c r="AY31" s="54">
        <f t="shared" si="46"/>
        <v>0</v>
      </c>
      <c r="AZ31" s="54">
        <f t="shared" si="46"/>
        <v>0</v>
      </c>
      <c r="BA31" s="54">
        <f t="shared" si="46"/>
        <v>0</v>
      </c>
      <c r="BB31" s="54">
        <f t="shared" si="46"/>
        <v>0</v>
      </c>
      <c r="BC31" s="54">
        <f t="shared" si="46"/>
        <v>0</v>
      </c>
      <c r="BD31" s="54">
        <f t="shared" ref="BD31:BF42" si="47">+BC31</f>
        <v>0</v>
      </c>
      <c r="BE31" s="54">
        <f t="shared" si="47"/>
        <v>0</v>
      </c>
      <c r="BF31" s="54">
        <f t="shared" si="47"/>
        <v>0</v>
      </c>
      <c r="BG31" s="54">
        <f t="shared" ref="BG31:BH42" si="48">+BE31</f>
        <v>0</v>
      </c>
      <c r="BH31" s="54">
        <f t="shared" si="48"/>
        <v>0</v>
      </c>
      <c r="BI31" s="54">
        <f t="shared" ref="BI31:BJ42" si="49">+BH31</f>
        <v>0</v>
      </c>
      <c r="BJ31" s="54">
        <f t="shared" si="49"/>
        <v>0</v>
      </c>
      <c r="BK31" s="54">
        <f t="shared" ref="BK31:BK42" si="50">+AZ31</f>
        <v>0</v>
      </c>
      <c r="BL31" s="54">
        <f t="shared" ref="BL31:BO42" si="51">+BK31</f>
        <v>0</v>
      </c>
      <c r="BM31" s="54">
        <f t="shared" si="51"/>
        <v>0</v>
      </c>
      <c r="BN31" s="54">
        <f t="shared" si="51"/>
        <v>0</v>
      </c>
      <c r="BO31" s="54">
        <f t="shared" si="51"/>
        <v>0</v>
      </c>
      <c r="BP31" s="54">
        <f t="shared" ref="BP31:BP42" si="52">+BE31</f>
        <v>0</v>
      </c>
      <c r="BQ31" s="54">
        <f t="shared" ref="BQ31:BT42" si="53">+BP31</f>
        <v>0</v>
      </c>
      <c r="BR31" s="54">
        <f t="shared" si="53"/>
        <v>0</v>
      </c>
      <c r="BS31" s="54">
        <f t="shared" si="53"/>
        <v>0</v>
      </c>
      <c r="BT31" s="54">
        <f t="shared" si="53"/>
        <v>0</v>
      </c>
      <c r="BU31" s="54">
        <f t="shared" ref="BU31:BU42" si="54">+BJ31</f>
        <v>0</v>
      </c>
      <c r="BV31" s="54">
        <f t="shared" ref="BV31:BV42" si="55">+BU31</f>
        <v>0</v>
      </c>
      <c r="BW31" s="54">
        <f t="shared" ref="BW31:BX42" si="56">+BU31</f>
        <v>0</v>
      </c>
      <c r="BX31" s="54">
        <f t="shared" si="56"/>
        <v>0</v>
      </c>
      <c r="BY31" s="54">
        <f t="shared" ref="BY31:CB42" si="57">+BX31</f>
        <v>0</v>
      </c>
      <c r="BZ31" s="54">
        <f t="shared" si="57"/>
        <v>0</v>
      </c>
      <c r="CA31" s="54">
        <f t="shared" si="57"/>
        <v>0</v>
      </c>
      <c r="CB31" s="54">
        <f t="shared" si="57"/>
        <v>0</v>
      </c>
      <c r="CC31" s="54">
        <f t="shared" ref="CC31:CD42" si="58">+CA31</f>
        <v>0</v>
      </c>
      <c r="CD31" s="54">
        <f t="shared" si="58"/>
        <v>0</v>
      </c>
      <c r="CE31" s="54">
        <f t="shared" ref="CE31:CE42" si="59">+CD31</f>
        <v>0</v>
      </c>
      <c r="CF31" s="54">
        <f t="shared" ref="CF31:CF42" si="60">+BA31</f>
        <v>0</v>
      </c>
      <c r="CG31" s="54">
        <f t="shared" ref="CG31:CG42" si="61">+BA31</f>
        <v>0</v>
      </c>
      <c r="CH31" s="54">
        <f t="shared" ref="CH31:CQ42" si="62">+BA31</f>
        <v>0</v>
      </c>
      <c r="CI31" s="54">
        <f t="shared" si="62"/>
        <v>0</v>
      </c>
      <c r="CJ31" s="54">
        <f t="shared" si="62"/>
        <v>0</v>
      </c>
      <c r="CK31" s="54">
        <f t="shared" si="62"/>
        <v>0</v>
      </c>
      <c r="CL31" s="54">
        <f t="shared" si="62"/>
        <v>0</v>
      </c>
      <c r="CM31" s="54">
        <f t="shared" si="62"/>
        <v>0</v>
      </c>
      <c r="CN31" s="54">
        <f t="shared" si="62"/>
        <v>0</v>
      </c>
      <c r="CO31" s="54">
        <f t="shared" si="62"/>
        <v>0</v>
      </c>
      <c r="CP31" s="54">
        <f t="shared" si="62"/>
        <v>0</v>
      </c>
      <c r="CQ31" s="54">
        <f t="shared" si="62"/>
        <v>0</v>
      </c>
      <c r="CR31" s="54">
        <f t="shared" ref="CR31:CS42" si="63">+BU31</f>
        <v>0</v>
      </c>
      <c r="CS31" s="54">
        <f t="shared" si="63"/>
        <v>0</v>
      </c>
      <c r="CT31" s="54">
        <f t="shared" ref="CT31:CU42" si="64">+BX31</f>
        <v>0</v>
      </c>
      <c r="CU31" s="54">
        <f t="shared" si="64"/>
        <v>0</v>
      </c>
      <c r="CV31" s="54">
        <f t="shared" ref="CV31:CW42" si="65">+BU31</f>
        <v>0</v>
      </c>
      <c r="CW31" s="54">
        <f t="shared" si="65"/>
        <v>0</v>
      </c>
      <c r="CX31" s="54">
        <f t="shared" ref="CX31:DB42" si="66">+BX31</f>
        <v>0</v>
      </c>
      <c r="CY31" s="54">
        <f t="shared" si="66"/>
        <v>0</v>
      </c>
      <c r="CZ31" s="54">
        <f t="shared" si="66"/>
        <v>0</v>
      </c>
      <c r="DA31" s="54">
        <f t="shared" si="66"/>
        <v>0</v>
      </c>
      <c r="DB31" s="54">
        <f t="shared" si="66"/>
        <v>0</v>
      </c>
      <c r="DC31" s="54">
        <f t="shared" ref="DC31:DD42" si="67">+CD31</f>
        <v>0</v>
      </c>
      <c r="DD31" s="54">
        <f t="shared" si="67"/>
        <v>0</v>
      </c>
      <c r="DE31" s="54">
        <f t="shared" ref="DE31:DE42" si="68">+CE31</f>
        <v>0</v>
      </c>
      <c r="DF31" s="54">
        <f>+BU31</f>
        <v>0</v>
      </c>
      <c r="DG31" s="54">
        <f t="shared" si="30"/>
        <v>0</v>
      </c>
      <c r="DH31" s="54">
        <f t="shared" si="30"/>
        <v>0</v>
      </c>
      <c r="DI31" s="54">
        <f t="shared" si="30"/>
        <v>0</v>
      </c>
      <c r="DJ31" s="54">
        <f t="shared" si="30"/>
        <v>0</v>
      </c>
      <c r="DK31" s="54">
        <f t="shared" si="30"/>
        <v>0</v>
      </c>
      <c r="DL31" s="54">
        <f t="shared" si="30"/>
        <v>0</v>
      </c>
      <c r="DM31" s="54">
        <f t="shared" si="30"/>
        <v>0</v>
      </c>
      <c r="DN31" s="54">
        <f t="shared" si="30"/>
        <v>0</v>
      </c>
      <c r="DO31" s="54">
        <f>+DE31</f>
        <v>0</v>
      </c>
      <c r="DP31" s="54">
        <f t="shared" si="32"/>
        <v>0</v>
      </c>
      <c r="DQ31" s="54">
        <f t="shared" si="32"/>
        <v>0</v>
      </c>
      <c r="DR31" s="54">
        <f t="shared" si="32"/>
        <v>0</v>
      </c>
      <c r="DS31" s="54">
        <f t="shared" si="32"/>
        <v>0</v>
      </c>
      <c r="DT31" s="54">
        <f t="shared" si="32"/>
        <v>0</v>
      </c>
      <c r="DU31" s="54">
        <f t="shared" si="32"/>
        <v>0</v>
      </c>
      <c r="DV31" s="54">
        <f t="shared" si="32"/>
        <v>0</v>
      </c>
      <c r="DW31" s="54">
        <f>+DV31</f>
        <v>0</v>
      </c>
    </row>
    <row r="32" spans="1:127" ht="18" x14ac:dyDescent="0.2">
      <c r="A32" s="19"/>
      <c r="B32" s="23" t="s">
        <v>63</v>
      </c>
      <c r="C32" s="494" t="s">
        <v>64</v>
      </c>
      <c r="D32" s="495"/>
      <c r="E32" s="492"/>
      <c r="F32" s="1" t="s">
        <v>60</v>
      </c>
      <c r="G32" s="25">
        <v>0</v>
      </c>
      <c r="J32" s="51">
        <f t="shared" si="10"/>
        <v>0</v>
      </c>
      <c r="K32" s="54">
        <f t="shared" ref="K32:K42" si="69">+J32</f>
        <v>0</v>
      </c>
      <c r="L32" s="54">
        <f t="shared" si="40"/>
        <v>0</v>
      </c>
      <c r="M32" s="54">
        <f t="shared" si="40"/>
        <v>0</v>
      </c>
      <c r="N32" s="54">
        <f t="shared" si="40"/>
        <v>0</v>
      </c>
      <c r="O32" s="54">
        <f t="shared" si="41"/>
        <v>0</v>
      </c>
      <c r="P32" s="54">
        <f t="shared" si="41"/>
        <v>0</v>
      </c>
      <c r="Q32" s="54">
        <f t="shared" si="41"/>
        <v>0</v>
      </c>
      <c r="R32" s="54">
        <f t="shared" si="42"/>
        <v>0</v>
      </c>
      <c r="S32" s="54">
        <f t="shared" si="42"/>
        <v>0</v>
      </c>
      <c r="T32" s="54">
        <f t="shared" si="42"/>
        <v>0</v>
      </c>
      <c r="U32" s="51">
        <f t="shared" ref="U32:U51" si="70">G32</f>
        <v>0</v>
      </c>
      <c r="V32" s="54">
        <f t="shared" ref="V32:AG42" si="71">+U32</f>
        <v>0</v>
      </c>
      <c r="W32" s="54">
        <f t="shared" si="71"/>
        <v>0</v>
      </c>
      <c r="X32" s="54">
        <f t="shared" si="71"/>
        <v>0</v>
      </c>
      <c r="Y32" s="54">
        <f t="shared" si="71"/>
        <v>0</v>
      </c>
      <c r="Z32" s="54">
        <f t="shared" si="71"/>
        <v>0</v>
      </c>
      <c r="AA32" s="54">
        <f t="shared" si="71"/>
        <v>0</v>
      </c>
      <c r="AB32" s="54">
        <f t="shared" si="71"/>
        <v>0</v>
      </c>
      <c r="AC32" s="54">
        <f t="shared" si="71"/>
        <v>0</v>
      </c>
      <c r="AD32" s="54">
        <f t="shared" si="71"/>
        <v>0</v>
      </c>
      <c r="AE32" s="54">
        <f t="shared" si="71"/>
        <v>0</v>
      </c>
      <c r="AF32" s="54">
        <f t="shared" si="71"/>
        <v>0</v>
      </c>
      <c r="AG32" s="54">
        <f t="shared" si="71"/>
        <v>0</v>
      </c>
      <c r="AH32" s="54">
        <f t="shared" si="44"/>
        <v>0</v>
      </c>
      <c r="AI32" s="54">
        <f t="shared" si="44"/>
        <v>0</v>
      </c>
      <c r="AJ32" s="54">
        <f t="shared" si="44"/>
        <v>0</v>
      </c>
      <c r="AK32" s="54">
        <f t="shared" si="45"/>
        <v>0</v>
      </c>
      <c r="AL32" s="54">
        <f t="shared" si="45"/>
        <v>0</v>
      </c>
      <c r="AM32" s="54">
        <f t="shared" si="45"/>
        <v>0</v>
      </c>
      <c r="AN32" s="54">
        <f t="shared" si="46"/>
        <v>0</v>
      </c>
      <c r="AO32" s="54">
        <f t="shared" si="46"/>
        <v>0</v>
      </c>
      <c r="AP32" s="54">
        <f t="shared" si="46"/>
        <v>0</v>
      </c>
      <c r="AQ32" s="54">
        <f t="shared" si="46"/>
        <v>0</v>
      </c>
      <c r="AR32" s="54">
        <f t="shared" si="46"/>
        <v>0</v>
      </c>
      <c r="AS32" s="54">
        <f t="shared" si="46"/>
        <v>0</v>
      </c>
      <c r="AT32" s="54">
        <f t="shared" si="46"/>
        <v>0</v>
      </c>
      <c r="AU32" s="54">
        <f t="shared" si="46"/>
        <v>0</v>
      </c>
      <c r="AV32" s="54">
        <f t="shared" si="46"/>
        <v>0</v>
      </c>
      <c r="AW32" s="54">
        <f t="shared" si="46"/>
        <v>0</v>
      </c>
      <c r="AX32" s="54">
        <f t="shared" si="46"/>
        <v>0</v>
      </c>
      <c r="AY32" s="54">
        <f t="shared" si="46"/>
        <v>0</v>
      </c>
      <c r="AZ32" s="54">
        <f t="shared" si="46"/>
        <v>0</v>
      </c>
      <c r="BA32" s="54">
        <f t="shared" si="46"/>
        <v>0</v>
      </c>
      <c r="BB32" s="54">
        <f t="shared" si="46"/>
        <v>0</v>
      </c>
      <c r="BC32" s="54">
        <f t="shared" si="46"/>
        <v>0</v>
      </c>
      <c r="BD32" s="54">
        <f t="shared" si="47"/>
        <v>0</v>
      </c>
      <c r="BE32" s="54">
        <f t="shared" si="47"/>
        <v>0</v>
      </c>
      <c r="BF32" s="54">
        <f t="shared" si="47"/>
        <v>0</v>
      </c>
      <c r="BG32" s="54">
        <f t="shared" si="48"/>
        <v>0</v>
      </c>
      <c r="BH32" s="54">
        <f t="shared" si="48"/>
        <v>0</v>
      </c>
      <c r="BI32" s="54">
        <f t="shared" si="49"/>
        <v>0</v>
      </c>
      <c r="BJ32" s="54">
        <f t="shared" si="49"/>
        <v>0</v>
      </c>
      <c r="BK32" s="54">
        <f t="shared" si="50"/>
        <v>0</v>
      </c>
      <c r="BL32" s="54">
        <f t="shared" si="51"/>
        <v>0</v>
      </c>
      <c r="BM32" s="54">
        <f t="shared" si="51"/>
        <v>0</v>
      </c>
      <c r="BN32" s="54">
        <f t="shared" si="51"/>
        <v>0</v>
      </c>
      <c r="BO32" s="54">
        <f t="shared" si="51"/>
        <v>0</v>
      </c>
      <c r="BP32" s="54">
        <f t="shared" si="52"/>
        <v>0</v>
      </c>
      <c r="BQ32" s="54">
        <f t="shared" si="53"/>
        <v>0</v>
      </c>
      <c r="BR32" s="54">
        <f t="shared" si="53"/>
        <v>0</v>
      </c>
      <c r="BS32" s="54">
        <f t="shared" si="53"/>
        <v>0</v>
      </c>
      <c r="BT32" s="54">
        <f t="shared" si="53"/>
        <v>0</v>
      </c>
      <c r="BU32" s="54">
        <f t="shared" si="54"/>
        <v>0</v>
      </c>
      <c r="BV32" s="54">
        <f t="shared" si="55"/>
        <v>0</v>
      </c>
      <c r="BW32" s="54">
        <f t="shared" si="56"/>
        <v>0</v>
      </c>
      <c r="BX32" s="54">
        <f t="shared" si="56"/>
        <v>0</v>
      </c>
      <c r="BY32" s="54">
        <f t="shared" si="57"/>
        <v>0</v>
      </c>
      <c r="BZ32" s="54">
        <f t="shared" si="57"/>
        <v>0</v>
      </c>
      <c r="CA32" s="54">
        <f t="shared" si="57"/>
        <v>0</v>
      </c>
      <c r="CB32" s="54">
        <f t="shared" si="57"/>
        <v>0</v>
      </c>
      <c r="CC32" s="54">
        <f t="shared" si="58"/>
        <v>0</v>
      </c>
      <c r="CD32" s="54">
        <f t="shared" si="58"/>
        <v>0</v>
      </c>
      <c r="CE32" s="54">
        <f t="shared" si="59"/>
        <v>0</v>
      </c>
      <c r="CF32" s="54">
        <f t="shared" si="60"/>
        <v>0</v>
      </c>
      <c r="CG32" s="54">
        <f t="shared" si="61"/>
        <v>0</v>
      </c>
      <c r="CH32" s="54">
        <f t="shared" si="62"/>
        <v>0</v>
      </c>
      <c r="CI32" s="54">
        <f t="shared" si="62"/>
        <v>0</v>
      </c>
      <c r="CJ32" s="54">
        <f t="shared" si="62"/>
        <v>0</v>
      </c>
      <c r="CK32" s="54">
        <f t="shared" si="62"/>
        <v>0</v>
      </c>
      <c r="CL32" s="54">
        <f t="shared" si="62"/>
        <v>0</v>
      </c>
      <c r="CM32" s="54">
        <f t="shared" si="62"/>
        <v>0</v>
      </c>
      <c r="CN32" s="54">
        <f t="shared" si="62"/>
        <v>0</v>
      </c>
      <c r="CO32" s="54">
        <f t="shared" si="62"/>
        <v>0</v>
      </c>
      <c r="CP32" s="54">
        <f t="shared" si="62"/>
        <v>0</v>
      </c>
      <c r="CQ32" s="54">
        <f t="shared" si="62"/>
        <v>0</v>
      </c>
      <c r="CR32" s="54">
        <f t="shared" si="63"/>
        <v>0</v>
      </c>
      <c r="CS32" s="54">
        <f t="shared" si="63"/>
        <v>0</v>
      </c>
      <c r="CT32" s="54">
        <f t="shared" si="64"/>
        <v>0</v>
      </c>
      <c r="CU32" s="54">
        <f t="shared" si="64"/>
        <v>0</v>
      </c>
      <c r="CV32" s="54">
        <f t="shared" si="65"/>
        <v>0</v>
      </c>
      <c r="CW32" s="54">
        <f t="shared" si="65"/>
        <v>0</v>
      </c>
      <c r="CX32" s="54">
        <f t="shared" si="66"/>
        <v>0</v>
      </c>
      <c r="CY32" s="54">
        <f t="shared" si="66"/>
        <v>0</v>
      </c>
      <c r="CZ32" s="54">
        <f t="shared" si="66"/>
        <v>0</v>
      </c>
      <c r="DA32" s="54">
        <f t="shared" si="66"/>
        <v>0</v>
      </c>
      <c r="DB32" s="54">
        <f t="shared" si="66"/>
        <v>0</v>
      </c>
      <c r="DC32" s="54">
        <f t="shared" si="67"/>
        <v>0</v>
      </c>
      <c r="DD32" s="54">
        <f t="shared" si="67"/>
        <v>0</v>
      </c>
      <c r="DE32" s="54">
        <f t="shared" si="68"/>
        <v>0</v>
      </c>
      <c r="DF32" s="54">
        <f>+BU32</f>
        <v>0</v>
      </c>
      <c r="DG32" s="54">
        <f t="shared" si="30"/>
        <v>0</v>
      </c>
      <c r="DH32" s="54">
        <f t="shared" si="30"/>
        <v>0</v>
      </c>
      <c r="DI32" s="54">
        <f t="shared" si="30"/>
        <v>0</v>
      </c>
      <c r="DJ32" s="54">
        <f t="shared" si="30"/>
        <v>0</v>
      </c>
      <c r="DK32" s="54">
        <f t="shared" si="30"/>
        <v>0</v>
      </c>
      <c r="DL32" s="54">
        <f t="shared" si="30"/>
        <v>0</v>
      </c>
      <c r="DM32" s="54">
        <f t="shared" si="30"/>
        <v>0</v>
      </c>
      <c r="DN32" s="54">
        <f t="shared" si="30"/>
        <v>0</v>
      </c>
      <c r="DO32" s="54">
        <f>+DE32</f>
        <v>0</v>
      </c>
      <c r="DP32" s="54">
        <f t="shared" si="32"/>
        <v>0</v>
      </c>
      <c r="DQ32" s="54">
        <f t="shared" si="32"/>
        <v>0</v>
      </c>
      <c r="DR32" s="54">
        <f t="shared" si="32"/>
        <v>0</v>
      </c>
      <c r="DS32" s="54">
        <f t="shared" si="32"/>
        <v>0</v>
      </c>
      <c r="DT32" s="54">
        <f t="shared" si="32"/>
        <v>0</v>
      </c>
      <c r="DU32" s="54">
        <f t="shared" si="32"/>
        <v>0</v>
      </c>
      <c r="DV32" s="54">
        <f t="shared" si="32"/>
        <v>0</v>
      </c>
      <c r="DW32" s="54">
        <f>+DV32</f>
        <v>0</v>
      </c>
    </row>
    <row r="33" spans="1:127" ht="18" x14ac:dyDescent="0.2">
      <c r="A33" s="16"/>
      <c r="B33" s="23" t="s">
        <v>65</v>
      </c>
      <c r="C33" s="494" t="s">
        <v>66</v>
      </c>
      <c r="D33" s="495"/>
      <c r="E33" s="492"/>
      <c r="F33" s="1" t="s">
        <v>67</v>
      </c>
      <c r="G33" s="25">
        <f>IF(A33="",100,A33)</f>
        <v>100</v>
      </c>
      <c r="J33" s="51">
        <f>G33</f>
        <v>100</v>
      </c>
      <c r="K33" s="54">
        <f t="shared" si="69"/>
        <v>100</v>
      </c>
      <c r="L33" s="54">
        <f t="shared" si="40"/>
        <v>100</v>
      </c>
      <c r="M33" s="54">
        <f t="shared" si="40"/>
        <v>100</v>
      </c>
      <c r="N33" s="54">
        <f t="shared" si="40"/>
        <v>100</v>
      </c>
      <c r="O33" s="54">
        <f t="shared" si="41"/>
        <v>100</v>
      </c>
      <c r="P33" s="54">
        <f t="shared" si="41"/>
        <v>100</v>
      </c>
      <c r="Q33" s="54">
        <f t="shared" si="41"/>
        <v>100</v>
      </c>
      <c r="R33" s="54">
        <f t="shared" si="42"/>
        <v>100</v>
      </c>
      <c r="S33" s="54">
        <f t="shared" si="42"/>
        <v>100</v>
      </c>
      <c r="T33" s="54">
        <f t="shared" si="42"/>
        <v>100</v>
      </c>
      <c r="U33" s="51">
        <f t="shared" si="70"/>
        <v>100</v>
      </c>
      <c r="V33" s="54">
        <f t="shared" si="71"/>
        <v>100</v>
      </c>
      <c r="W33" s="54">
        <f t="shared" si="71"/>
        <v>100</v>
      </c>
      <c r="X33" s="54">
        <f t="shared" si="71"/>
        <v>100</v>
      </c>
      <c r="Y33" s="54">
        <f t="shared" si="71"/>
        <v>100</v>
      </c>
      <c r="Z33" s="54">
        <f t="shared" si="71"/>
        <v>100</v>
      </c>
      <c r="AA33" s="54">
        <f t="shared" si="71"/>
        <v>100</v>
      </c>
      <c r="AB33" s="54">
        <f t="shared" si="71"/>
        <v>100</v>
      </c>
      <c r="AC33" s="54">
        <f t="shared" si="71"/>
        <v>100</v>
      </c>
      <c r="AD33" s="54">
        <f t="shared" si="71"/>
        <v>100</v>
      </c>
      <c r="AE33" s="54">
        <f t="shared" si="71"/>
        <v>100</v>
      </c>
      <c r="AF33" s="54">
        <f t="shared" si="71"/>
        <v>100</v>
      </c>
      <c r="AG33" s="54">
        <f t="shared" si="71"/>
        <v>100</v>
      </c>
      <c r="AH33" s="54">
        <f t="shared" si="44"/>
        <v>100</v>
      </c>
      <c r="AI33" s="54">
        <f t="shared" si="44"/>
        <v>100</v>
      </c>
      <c r="AJ33" s="54">
        <f t="shared" si="44"/>
        <v>100</v>
      </c>
      <c r="AK33" s="54">
        <f t="shared" si="45"/>
        <v>100</v>
      </c>
      <c r="AL33" s="54">
        <f t="shared" si="45"/>
        <v>100</v>
      </c>
      <c r="AM33" s="54">
        <f t="shared" si="45"/>
        <v>100</v>
      </c>
      <c r="AN33" s="54">
        <f t="shared" si="46"/>
        <v>100</v>
      </c>
      <c r="AO33" s="54">
        <f t="shared" si="46"/>
        <v>100</v>
      </c>
      <c r="AP33" s="54">
        <f t="shared" si="46"/>
        <v>100</v>
      </c>
      <c r="AQ33" s="54">
        <f t="shared" si="46"/>
        <v>100</v>
      </c>
      <c r="AR33" s="54">
        <f t="shared" si="46"/>
        <v>100</v>
      </c>
      <c r="AS33" s="54">
        <f t="shared" si="46"/>
        <v>100</v>
      </c>
      <c r="AT33" s="54">
        <f t="shared" si="46"/>
        <v>100</v>
      </c>
      <c r="AU33" s="54">
        <f t="shared" si="46"/>
        <v>100</v>
      </c>
      <c r="AV33" s="54">
        <f t="shared" si="46"/>
        <v>100</v>
      </c>
      <c r="AW33" s="54">
        <f t="shared" si="46"/>
        <v>100</v>
      </c>
      <c r="AX33" s="54">
        <f t="shared" si="46"/>
        <v>100</v>
      </c>
      <c r="AY33" s="54">
        <f t="shared" si="46"/>
        <v>100</v>
      </c>
      <c r="AZ33" s="54">
        <f t="shared" si="46"/>
        <v>100</v>
      </c>
      <c r="BA33" s="54">
        <f t="shared" si="46"/>
        <v>100</v>
      </c>
      <c r="BB33" s="54">
        <f t="shared" si="46"/>
        <v>100</v>
      </c>
      <c r="BC33" s="54">
        <f t="shared" si="46"/>
        <v>100</v>
      </c>
      <c r="BD33" s="54">
        <f t="shared" si="47"/>
        <v>100</v>
      </c>
      <c r="BE33" s="54">
        <f t="shared" si="47"/>
        <v>100</v>
      </c>
      <c r="BF33" s="54">
        <f t="shared" si="47"/>
        <v>100</v>
      </c>
      <c r="BG33" s="54">
        <f t="shared" si="48"/>
        <v>100</v>
      </c>
      <c r="BH33" s="54">
        <f t="shared" si="48"/>
        <v>100</v>
      </c>
      <c r="BI33" s="54">
        <f t="shared" si="49"/>
        <v>100</v>
      </c>
      <c r="BJ33" s="54">
        <f t="shared" si="49"/>
        <v>100</v>
      </c>
      <c r="BK33" s="54">
        <f t="shared" si="50"/>
        <v>100</v>
      </c>
      <c r="BL33" s="54">
        <f t="shared" si="51"/>
        <v>100</v>
      </c>
      <c r="BM33" s="54">
        <f t="shared" si="51"/>
        <v>100</v>
      </c>
      <c r="BN33" s="54">
        <f t="shared" si="51"/>
        <v>100</v>
      </c>
      <c r="BO33" s="54">
        <f t="shared" si="51"/>
        <v>100</v>
      </c>
      <c r="BP33" s="54">
        <f t="shared" si="52"/>
        <v>100</v>
      </c>
      <c r="BQ33" s="54">
        <f t="shared" si="53"/>
        <v>100</v>
      </c>
      <c r="BR33" s="54">
        <f t="shared" si="53"/>
        <v>100</v>
      </c>
      <c r="BS33" s="54">
        <f t="shared" si="53"/>
        <v>100</v>
      </c>
      <c r="BT33" s="54">
        <f t="shared" si="53"/>
        <v>100</v>
      </c>
      <c r="BU33" s="54">
        <f t="shared" si="54"/>
        <v>100</v>
      </c>
      <c r="BV33" s="54">
        <f t="shared" si="55"/>
        <v>100</v>
      </c>
      <c r="BW33" s="54">
        <f t="shared" si="56"/>
        <v>100</v>
      </c>
      <c r="BX33" s="54">
        <f t="shared" si="56"/>
        <v>100</v>
      </c>
      <c r="BY33" s="54">
        <f t="shared" si="57"/>
        <v>100</v>
      </c>
      <c r="BZ33" s="54">
        <f t="shared" si="57"/>
        <v>100</v>
      </c>
      <c r="CA33" s="54">
        <f t="shared" si="57"/>
        <v>100</v>
      </c>
      <c r="CB33" s="54">
        <f t="shared" si="57"/>
        <v>100</v>
      </c>
      <c r="CC33" s="54">
        <f t="shared" si="58"/>
        <v>100</v>
      </c>
      <c r="CD33" s="54">
        <f t="shared" si="58"/>
        <v>100</v>
      </c>
      <c r="CE33" s="54">
        <f t="shared" si="59"/>
        <v>100</v>
      </c>
      <c r="CF33" s="54">
        <f t="shared" si="60"/>
        <v>100</v>
      </c>
      <c r="CG33" s="54">
        <f t="shared" si="61"/>
        <v>100</v>
      </c>
      <c r="CH33" s="54">
        <f t="shared" si="62"/>
        <v>100</v>
      </c>
      <c r="CI33" s="54">
        <f t="shared" si="62"/>
        <v>100</v>
      </c>
      <c r="CJ33" s="54">
        <f t="shared" si="62"/>
        <v>100</v>
      </c>
      <c r="CK33" s="54">
        <f t="shared" si="62"/>
        <v>100</v>
      </c>
      <c r="CL33" s="54">
        <f t="shared" si="62"/>
        <v>100</v>
      </c>
      <c r="CM33" s="54">
        <f t="shared" si="62"/>
        <v>100</v>
      </c>
      <c r="CN33" s="54">
        <f t="shared" si="62"/>
        <v>100</v>
      </c>
      <c r="CO33" s="54">
        <f t="shared" si="62"/>
        <v>100</v>
      </c>
      <c r="CP33" s="54">
        <f t="shared" si="62"/>
        <v>100</v>
      </c>
      <c r="CQ33" s="54">
        <f t="shared" si="62"/>
        <v>100</v>
      </c>
      <c r="CR33" s="54">
        <f t="shared" si="63"/>
        <v>100</v>
      </c>
      <c r="CS33" s="54">
        <f t="shared" si="63"/>
        <v>100</v>
      </c>
      <c r="CT33" s="54">
        <f t="shared" si="64"/>
        <v>100</v>
      </c>
      <c r="CU33" s="54">
        <f t="shared" si="64"/>
        <v>100</v>
      </c>
      <c r="CV33" s="54">
        <f t="shared" si="65"/>
        <v>100</v>
      </c>
      <c r="CW33" s="54">
        <f t="shared" si="65"/>
        <v>100</v>
      </c>
      <c r="CX33" s="54">
        <f t="shared" si="66"/>
        <v>100</v>
      </c>
      <c r="CY33" s="54">
        <f t="shared" si="66"/>
        <v>100</v>
      </c>
      <c r="CZ33" s="54">
        <f t="shared" si="66"/>
        <v>100</v>
      </c>
      <c r="DA33" s="54">
        <f t="shared" si="66"/>
        <v>100</v>
      </c>
      <c r="DB33" s="54">
        <f t="shared" si="66"/>
        <v>100</v>
      </c>
      <c r="DC33" s="54">
        <f t="shared" si="67"/>
        <v>100</v>
      </c>
      <c r="DD33" s="54">
        <f t="shared" si="67"/>
        <v>100</v>
      </c>
      <c r="DE33" s="68">
        <v>2</v>
      </c>
      <c r="DF33" s="68">
        <v>5</v>
      </c>
      <c r="DG33" s="68">
        <v>10</v>
      </c>
      <c r="DH33" s="68">
        <v>20</v>
      </c>
      <c r="DI33" s="68">
        <v>30</v>
      </c>
      <c r="DJ33" s="68">
        <v>40</v>
      </c>
      <c r="DK33" s="68">
        <v>50</v>
      </c>
      <c r="DL33" s="68">
        <v>60</v>
      </c>
      <c r="DM33" s="68">
        <v>80</v>
      </c>
      <c r="DN33" s="68">
        <v>100</v>
      </c>
      <c r="DO33" s="68">
        <v>125</v>
      </c>
      <c r="DP33" s="68">
        <v>150</v>
      </c>
      <c r="DQ33" s="68">
        <v>175</v>
      </c>
      <c r="DR33" s="68">
        <v>200</v>
      </c>
      <c r="DS33" s="68">
        <v>225</v>
      </c>
      <c r="DT33" s="68">
        <v>250</v>
      </c>
      <c r="DU33" s="68">
        <v>275</v>
      </c>
      <c r="DV33" s="68">
        <v>300</v>
      </c>
      <c r="DW33" s="68">
        <v>300</v>
      </c>
    </row>
    <row r="34" spans="1:127" ht="18" x14ac:dyDescent="0.2">
      <c r="A34" s="16">
        <f>入力シート_鉛!Q8</f>
        <v>5</v>
      </c>
      <c r="B34" s="23" t="s">
        <v>68</v>
      </c>
      <c r="C34" s="494" t="s">
        <v>69</v>
      </c>
      <c r="D34" s="495"/>
      <c r="E34" s="492"/>
      <c r="F34" s="1" t="s">
        <v>60</v>
      </c>
      <c r="G34" s="25">
        <f>IF(A34="",10,A34)</f>
        <v>5</v>
      </c>
      <c r="J34" s="51">
        <f t="shared" ref="J34:J40" si="72">G34</f>
        <v>5</v>
      </c>
      <c r="K34" s="54">
        <f t="shared" si="69"/>
        <v>5</v>
      </c>
      <c r="L34" s="54">
        <f t="shared" si="40"/>
        <v>5</v>
      </c>
      <c r="M34" s="54">
        <f t="shared" si="40"/>
        <v>5</v>
      </c>
      <c r="N34" s="54">
        <f t="shared" si="40"/>
        <v>5</v>
      </c>
      <c r="O34" s="54">
        <f t="shared" si="41"/>
        <v>5</v>
      </c>
      <c r="P34" s="54">
        <f t="shared" si="41"/>
        <v>5</v>
      </c>
      <c r="Q34" s="54">
        <f t="shared" si="41"/>
        <v>5</v>
      </c>
      <c r="R34" s="54">
        <f t="shared" si="42"/>
        <v>5</v>
      </c>
      <c r="S34" s="54">
        <f t="shared" si="42"/>
        <v>5</v>
      </c>
      <c r="T34" s="54">
        <f t="shared" si="42"/>
        <v>5</v>
      </c>
      <c r="U34" s="51">
        <f t="shared" si="70"/>
        <v>5</v>
      </c>
      <c r="V34" s="54">
        <f t="shared" si="71"/>
        <v>5</v>
      </c>
      <c r="W34" s="54">
        <f t="shared" si="71"/>
        <v>5</v>
      </c>
      <c r="X34" s="54">
        <f t="shared" si="71"/>
        <v>5</v>
      </c>
      <c r="Y34" s="54">
        <f t="shared" si="71"/>
        <v>5</v>
      </c>
      <c r="Z34" s="54">
        <f t="shared" si="71"/>
        <v>5</v>
      </c>
      <c r="AA34" s="54">
        <f t="shared" si="71"/>
        <v>5</v>
      </c>
      <c r="AB34" s="54">
        <f t="shared" si="71"/>
        <v>5</v>
      </c>
      <c r="AC34" s="54">
        <f t="shared" si="71"/>
        <v>5</v>
      </c>
      <c r="AD34" s="54">
        <f t="shared" si="71"/>
        <v>5</v>
      </c>
      <c r="AE34" s="54">
        <f t="shared" si="71"/>
        <v>5</v>
      </c>
      <c r="AF34" s="54">
        <f t="shared" si="71"/>
        <v>5</v>
      </c>
      <c r="AG34" s="54">
        <f t="shared" si="71"/>
        <v>5</v>
      </c>
      <c r="AH34" s="54">
        <f t="shared" si="44"/>
        <v>5</v>
      </c>
      <c r="AI34" s="54">
        <f t="shared" si="44"/>
        <v>5</v>
      </c>
      <c r="AJ34" s="54">
        <f t="shared" si="44"/>
        <v>5</v>
      </c>
      <c r="AK34" s="54">
        <f t="shared" si="45"/>
        <v>5</v>
      </c>
      <c r="AL34" s="54">
        <f t="shared" si="45"/>
        <v>5</v>
      </c>
      <c r="AM34" s="54">
        <f t="shared" si="45"/>
        <v>5</v>
      </c>
      <c r="AN34" s="54">
        <f t="shared" si="46"/>
        <v>5</v>
      </c>
      <c r="AO34" s="54">
        <f t="shared" si="46"/>
        <v>5</v>
      </c>
      <c r="AP34" s="54">
        <f t="shared" si="46"/>
        <v>5</v>
      </c>
      <c r="AQ34" s="54">
        <f t="shared" si="46"/>
        <v>5</v>
      </c>
      <c r="AR34" s="54">
        <f t="shared" si="46"/>
        <v>5</v>
      </c>
      <c r="AS34" s="54">
        <f t="shared" si="46"/>
        <v>5</v>
      </c>
      <c r="AT34" s="54">
        <f t="shared" si="46"/>
        <v>5</v>
      </c>
      <c r="AU34" s="54">
        <f t="shared" si="46"/>
        <v>5</v>
      </c>
      <c r="AV34" s="54">
        <f t="shared" si="46"/>
        <v>5</v>
      </c>
      <c r="AW34" s="54">
        <f t="shared" si="46"/>
        <v>5</v>
      </c>
      <c r="AX34" s="54">
        <f t="shared" si="46"/>
        <v>5</v>
      </c>
      <c r="AY34" s="54">
        <f t="shared" si="46"/>
        <v>5</v>
      </c>
      <c r="AZ34" s="54">
        <f t="shared" si="46"/>
        <v>5</v>
      </c>
      <c r="BA34" s="54">
        <f t="shared" si="46"/>
        <v>5</v>
      </c>
      <c r="BB34" s="54">
        <f t="shared" si="46"/>
        <v>5</v>
      </c>
      <c r="BC34" s="54">
        <f t="shared" si="46"/>
        <v>5</v>
      </c>
      <c r="BD34" s="54">
        <f t="shared" si="47"/>
        <v>5</v>
      </c>
      <c r="BE34" s="54">
        <f t="shared" si="47"/>
        <v>5</v>
      </c>
      <c r="BF34" s="54">
        <f t="shared" si="47"/>
        <v>5</v>
      </c>
      <c r="BG34" s="54">
        <f t="shared" si="48"/>
        <v>5</v>
      </c>
      <c r="BH34" s="54">
        <f t="shared" si="48"/>
        <v>5</v>
      </c>
      <c r="BI34" s="54">
        <f t="shared" si="49"/>
        <v>5</v>
      </c>
      <c r="BJ34" s="54">
        <f t="shared" si="49"/>
        <v>5</v>
      </c>
      <c r="BK34" s="54">
        <f t="shared" si="50"/>
        <v>5</v>
      </c>
      <c r="BL34" s="54">
        <f t="shared" si="51"/>
        <v>5</v>
      </c>
      <c r="BM34" s="54">
        <f t="shared" si="51"/>
        <v>5</v>
      </c>
      <c r="BN34" s="54">
        <f t="shared" si="51"/>
        <v>5</v>
      </c>
      <c r="BO34" s="54">
        <f t="shared" si="51"/>
        <v>5</v>
      </c>
      <c r="BP34" s="54">
        <f t="shared" si="52"/>
        <v>5</v>
      </c>
      <c r="BQ34" s="54">
        <f t="shared" si="53"/>
        <v>5</v>
      </c>
      <c r="BR34" s="54">
        <f t="shared" si="53"/>
        <v>5</v>
      </c>
      <c r="BS34" s="54">
        <f t="shared" si="53"/>
        <v>5</v>
      </c>
      <c r="BT34" s="54">
        <f t="shared" si="53"/>
        <v>5</v>
      </c>
      <c r="BU34" s="54">
        <f t="shared" si="54"/>
        <v>5</v>
      </c>
      <c r="BV34" s="54">
        <f t="shared" si="55"/>
        <v>5</v>
      </c>
      <c r="BW34" s="54">
        <f t="shared" si="56"/>
        <v>5</v>
      </c>
      <c r="BX34" s="54">
        <f t="shared" si="56"/>
        <v>5</v>
      </c>
      <c r="BY34" s="54">
        <f t="shared" si="57"/>
        <v>5</v>
      </c>
      <c r="BZ34" s="54">
        <f t="shared" si="57"/>
        <v>5</v>
      </c>
      <c r="CA34" s="54">
        <f t="shared" si="57"/>
        <v>5</v>
      </c>
      <c r="CB34" s="54">
        <f t="shared" si="57"/>
        <v>5</v>
      </c>
      <c r="CC34" s="54">
        <f t="shared" si="58"/>
        <v>5</v>
      </c>
      <c r="CD34" s="54">
        <f t="shared" si="58"/>
        <v>5</v>
      </c>
      <c r="CE34" s="54">
        <f t="shared" si="59"/>
        <v>5</v>
      </c>
      <c r="CF34" s="54">
        <f t="shared" si="60"/>
        <v>5</v>
      </c>
      <c r="CG34" s="54">
        <f t="shared" si="61"/>
        <v>5</v>
      </c>
      <c r="CH34" s="54">
        <f t="shared" si="62"/>
        <v>5</v>
      </c>
      <c r="CI34" s="54">
        <f t="shared" si="62"/>
        <v>5</v>
      </c>
      <c r="CJ34" s="54">
        <f t="shared" si="62"/>
        <v>5</v>
      </c>
      <c r="CK34" s="54">
        <f t="shared" si="62"/>
        <v>5</v>
      </c>
      <c r="CL34" s="54">
        <f t="shared" si="62"/>
        <v>5</v>
      </c>
      <c r="CM34" s="54">
        <f t="shared" si="62"/>
        <v>5</v>
      </c>
      <c r="CN34" s="54">
        <f t="shared" si="62"/>
        <v>5</v>
      </c>
      <c r="CO34" s="54">
        <f t="shared" si="62"/>
        <v>5</v>
      </c>
      <c r="CP34" s="54">
        <f t="shared" si="62"/>
        <v>5</v>
      </c>
      <c r="CQ34" s="54">
        <f t="shared" si="62"/>
        <v>5</v>
      </c>
      <c r="CR34" s="54">
        <f t="shared" si="63"/>
        <v>5</v>
      </c>
      <c r="CS34" s="54">
        <f t="shared" si="63"/>
        <v>5</v>
      </c>
      <c r="CT34" s="54">
        <f t="shared" si="64"/>
        <v>5</v>
      </c>
      <c r="CU34" s="54">
        <f t="shared" si="64"/>
        <v>5</v>
      </c>
      <c r="CV34" s="54">
        <f t="shared" si="65"/>
        <v>5</v>
      </c>
      <c r="CW34" s="54">
        <f t="shared" si="65"/>
        <v>5</v>
      </c>
      <c r="CX34" s="54">
        <f t="shared" si="66"/>
        <v>5</v>
      </c>
      <c r="CY34" s="54">
        <f t="shared" si="66"/>
        <v>5</v>
      </c>
      <c r="CZ34" s="54">
        <f t="shared" si="66"/>
        <v>5</v>
      </c>
      <c r="DA34" s="54">
        <f t="shared" si="66"/>
        <v>5</v>
      </c>
      <c r="DB34" s="54">
        <f t="shared" si="66"/>
        <v>5</v>
      </c>
      <c r="DC34" s="54">
        <f t="shared" si="67"/>
        <v>5</v>
      </c>
      <c r="DD34" s="54">
        <f t="shared" si="67"/>
        <v>5</v>
      </c>
      <c r="DE34" s="54">
        <f t="shared" si="68"/>
        <v>5</v>
      </c>
      <c r="DF34" s="54">
        <f t="shared" ref="DF34:DF42" si="73">+BU34</f>
        <v>5</v>
      </c>
      <c r="DG34" s="54">
        <f t="shared" ref="DG34:DN42" si="74">+DF34</f>
        <v>5</v>
      </c>
      <c r="DH34" s="54">
        <f t="shared" si="74"/>
        <v>5</v>
      </c>
      <c r="DI34" s="54">
        <f t="shared" si="74"/>
        <v>5</v>
      </c>
      <c r="DJ34" s="54">
        <f t="shared" si="74"/>
        <v>5</v>
      </c>
      <c r="DK34" s="54">
        <f t="shared" si="74"/>
        <v>5</v>
      </c>
      <c r="DL34" s="54">
        <f t="shared" si="74"/>
        <v>5</v>
      </c>
      <c r="DM34" s="54">
        <f t="shared" si="74"/>
        <v>5</v>
      </c>
      <c r="DN34" s="54">
        <f t="shared" si="74"/>
        <v>5</v>
      </c>
      <c r="DO34" s="54">
        <f t="shared" ref="DO34:DO42" si="75">+DE34</f>
        <v>5</v>
      </c>
      <c r="DP34" s="54">
        <f t="shared" si="32"/>
        <v>5</v>
      </c>
      <c r="DQ34" s="54">
        <f t="shared" si="32"/>
        <v>5</v>
      </c>
      <c r="DR34" s="54">
        <f t="shared" si="32"/>
        <v>5</v>
      </c>
      <c r="DS34" s="54">
        <f t="shared" si="32"/>
        <v>5</v>
      </c>
      <c r="DT34" s="54">
        <f t="shared" si="32"/>
        <v>5</v>
      </c>
      <c r="DU34" s="54">
        <f t="shared" si="32"/>
        <v>5</v>
      </c>
      <c r="DV34" s="54">
        <f t="shared" si="32"/>
        <v>5</v>
      </c>
      <c r="DW34" s="54">
        <f t="shared" si="32"/>
        <v>5</v>
      </c>
    </row>
    <row r="35" spans="1:127" ht="18" x14ac:dyDescent="0.2">
      <c r="A35" s="16"/>
      <c r="B35" s="23" t="s">
        <v>70</v>
      </c>
      <c r="C35" s="494" t="s">
        <v>71</v>
      </c>
      <c r="D35" s="495"/>
      <c r="E35" s="492"/>
      <c r="F35" s="1" t="s">
        <v>60</v>
      </c>
      <c r="G35" s="25">
        <f>IF(A35="",5,A35)</f>
        <v>5</v>
      </c>
      <c r="J35" s="51">
        <f t="shared" si="72"/>
        <v>5</v>
      </c>
      <c r="K35" s="54">
        <f t="shared" si="69"/>
        <v>5</v>
      </c>
      <c r="L35" s="54">
        <f t="shared" si="40"/>
        <v>5</v>
      </c>
      <c r="M35" s="54">
        <f t="shared" si="40"/>
        <v>5</v>
      </c>
      <c r="N35" s="54">
        <f t="shared" si="40"/>
        <v>5</v>
      </c>
      <c r="O35" s="54">
        <f t="shared" si="41"/>
        <v>5</v>
      </c>
      <c r="P35" s="54">
        <f t="shared" si="41"/>
        <v>5</v>
      </c>
      <c r="Q35" s="54">
        <f t="shared" si="41"/>
        <v>5</v>
      </c>
      <c r="R35" s="54">
        <f t="shared" si="42"/>
        <v>5</v>
      </c>
      <c r="S35" s="54">
        <f t="shared" si="42"/>
        <v>5</v>
      </c>
      <c r="T35" s="54">
        <f t="shared" si="42"/>
        <v>5</v>
      </c>
      <c r="U35" s="51">
        <f t="shared" si="70"/>
        <v>5</v>
      </c>
      <c r="V35" s="54">
        <f t="shared" si="71"/>
        <v>5</v>
      </c>
      <c r="W35" s="54">
        <f t="shared" si="71"/>
        <v>5</v>
      </c>
      <c r="X35" s="54">
        <f t="shared" si="71"/>
        <v>5</v>
      </c>
      <c r="Y35" s="54">
        <f t="shared" si="71"/>
        <v>5</v>
      </c>
      <c r="Z35" s="54">
        <f t="shared" si="71"/>
        <v>5</v>
      </c>
      <c r="AA35" s="54">
        <f t="shared" si="71"/>
        <v>5</v>
      </c>
      <c r="AB35" s="54">
        <f t="shared" si="71"/>
        <v>5</v>
      </c>
      <c r="AC35" s="54">
        <f t="shared" si="71"/>
        <v>5</v>
      </c>
      <c r="AD35" s="54">
        <f t="shared" si="71"/>
        <v>5</v>
      </c>
      <c r="AE35" s="54">
        <f t="shared" si="71"/>
        <v>5</v>
      </c>
      <c r="AF35" s="54">
        <f t="shared" si="71"/>
        <v>5</v>
      </c>
      <c r="AG35" s="54">
        <f t="shared" si="71"/>
        <v>5</v>
      </c>
      <c r="AH35" s="54">
        <f t="shared" si="44"/>
        <v>5</v>
      </c>
      <c r="AI35" s="54">
        <f t="shared" si="44"/>
        <v>5</v>
      </c>
      <c r="AJ35" s="54">
        <f t="shared" si="44"/>
        <v>5</v>
      </c>
      <c r="AK35" s="54">
        <f t="shared" si="45"/>
        <v>5</v>
      </c>
      <c r="AL35" s="54">
        <f t="shared" si="45"/>
        <v>5</v>
      </c>
      <c r="AM35" s="54">
        <f t="shared" si="45"/>
        <v>5</v>
      </c>
      <c r="AN35" s="54">
        <f t="shared" si="46"/>
        <v>5</v>
      </c>
      <c r="AO35" s="54">
        <f t="shared" si="46"/>
        <v>5</v>
      </c>
      <c r="AP35" s="54">
        <f t="shared" si="46"/>
        <v>5</v>
      </c>
      <c r="AQ35" s="54">
        <f t="shared" si="46"/>
        <v>5</v>
      </c>
      <c r="AR35" s="54">
        <f t="shared" si="46"/>
        <v>5</v>
      </c>
      <c r="AS35" s="54">
        <f t="shared" si="46"/>
        <v>5</v>
      </c>
      <c r="AT35" s="54">
        <f t="shared" si="46"/>
        <v>5</v>
      </c>
      <c r="AU35" s="54">
        <f t="shared" si="46"/>
        <v>5</v>
      </c>
      <c r="AV35" s="54">
        <f t="shared" si="46"/>
        <v>5</v>
      </c>
      <c r="AW35" s="54">
        <f t="shared" si="46"/>
        <v>5</v>
      </c>
      <c r="AX35" s="54">
        <f t="shared" si="46"/>
        <v>5</v>
      </c>
      <c r="AY35" s="54">
        <f t="shared" si="46"/>
        <v>5</v>
      </c>
      <c r="AZ35" s="54">
        <f t="shared" si="46"/>
        <v>5</v>
      </c>
      <c r="BA35" s="54">
        <f t="shared" si="46"/>
        <v>5</v>
      </c>
      <c r="BB35" s="54">
        <f t="shared" si="46"/>
        <v>5</v>
      </c>
      <c r="BC35" s="54">
        <f t="shared" si="46"/>
        <v>5</v>
      </c>
      <c r="BD35" s="54">
        <f t="shared" si="47"/>
        <v>5</v>
      </c>
      <c r="BE35" s="54">
        <f t="shared" si="47"/>
        <v>5</v>
      </c>
      <c r="BF35" s="54">
        <f t="shared" si="47"/>
        <v>5</v>
      </c>
      <c r="BG35" s="54">
        <f t="shared" si="48"/>
        <v>5</v>
      </c>
      <c r="BH35" s="54">
        <f t="shared" si="48"/>
        <v>5</v>
      </c>
      <c r="BI35" s="54">
        <f t="shared" si="49"/>
        <v>5</v>
      </c>
      <c r="BJ35" s="54">
        <f t="shared" si="49"/>
        <v>5</v>
      </c>
      <c r="BK35" s="54">
        <f t="shared" si="50"/>
        <v>5</v>
      </c>
      <c r="BL35" s="54">
        <f t="shared" si="51"/>
        <v>5</v>
      </c>
      <c r="BM35" s="54">
        <f t="shared" si="51"/>
        <v>5</v>
      </c>
      <c r="BN35" s="54">
        <f t="shared" si="51"/>
        <v>5</v>
      </c>
      <c r="BO35" s="54">
        <f t="shared" si="51"/>
        <v>5</v>
      </c>
      <c r="BP35" s="54">
        <f t="shared" si="52"/>
        <v>5</v>
      </c>
      <c r="BQ35" s="54">
        <f t="shared" si="53"/>
        <v>5</v>
      </c>
      <c r="BR35" s="54">
        <f t="shared" si="53"/>
        <v>5</v>
      </c>
      <c r="BS35" s="54">
        <f t="shared" si="53"/>
        <v>5</v>
      </c>
      <c r="BT35" s="54">
        <f t="shared" si="53"/>
        <v>5</v>
      </c>
      <c r="BU35" s="54">
        <f t="shared" si="54"/>
        <v>5</v>
      </c>
      <c r="BV35" s="54">
        <f t="shared" si="55"/>
        <v>5</v>
      </c>
      <c r="BW35" s="54">
        <f t="shared" si="56"/>
        <v>5</v>
      </c>
      <c r="BX35" s="54">
        <f t="shared" si="56"/>
        <v>5</v>
      </c>
      <c r="BY35" s="54">
        <f t="shared" si="57"/>
        <v>5</v>
      </c>
      <c r="BZ35" s="54">
        <f t="shared" si="57"/>
        <v>5</v>
      </c>
      <c r="CA35" s="54">
        <f t="shared" si="57"/>
        <v>5</v>
      </c>
      <c r="CB35" s="54">
        <f t="shared" si="57"/>
        <v>5</v>
      </c>
      <c r="CC35" s="54">
        <f t="shared" si="58"/>
        <v>5</v>
      </c>
      <c r="CD35" s="54">
        <f t="shared" si="58"/>
        <v>5</v>
      </c>
      <c r="CE35" s="54">
        <f t="shared" si="59"/>
        <v>5</v>
      </c>
      <c r="CF35" s="54">
        <f t="shared" si="60"/>
        <v>5</v>
      </c>
      <c r="CG35" s="54">
        <f t="shared" si="61"/>
        <v>5</v>
      </c>
      <c r="CH35" s="54">
        <f t="shared" si="62"/>
        <v>5</v>
      </c>
      <c r="CI35" s="54">
        <f t="shared" si="62"/>
        <v>5</v>
      </c>
      <c r="CJ35" s="54">
        <f t="shared" si="62"/>
        <v>5</v>
      </c>
      <c r="CK35" s="54">
        <f t="shared" si="62"/>
        <v>5</v>
      </c>
      <c r="CL35" s="54">
        <f t="shared" si="62"/>
        <v>5</v>
      </c>
      <c r="CM35" s="54">
        <f t="shared" si="62"/>
        <v>5</v>
      </c>
      <c r="CN35" s="54">
        <f t="shared" si="62"/>
        <v>5</v>
      </c>
      <c r="CO35" s="54">
        <f t="shared" si="62"/>
        <v>5</v>
      </c>
      <c r="CP35" s="54">
        <f t="shared" si="62"/>
        <v>5</v>
      </c>
      <c r="CQ35" s="54">
        <f t="shared" si="62"/>
        <v>5</v>
      </c>
      <c r="CR35" s="54">
        <f t="shared" si="63"/>
        <v>5</v>
      </c>
      <c r="CS35" s="54">
        <f t="shared" si="63"/>
        <v>5</v>
      </c>
      <c r="CT35" s="54">
        <f t="shared" si="64"/>
        <v>5</v>
      </c>
      <c r="CU35" s="54">
        <f t="shared" si="64"/>
        <v>5</v>
      </c>
      <c r="CV35" s="54">
        <f t="shared" si="65"/>
        <v>5</v>
      </c>
      <c r="CW35" s="54">
        <f t="shared" si="65"/>
        <v>5</v>
      </c>
      <c r="CX35" s="54">
        <f t="shared" si="66"/>
        <v>5</v>
      </c>
      <c r="CY35" s="54">
        <f t="shared" si="66"/>
        <v>5</v>
      </c>
      <c r="CZ35" s="54">
        <f t="shared" si="66"/>
        <v>5</v>
      </c>
      <c r="DA35" s="54">
        <f t="shared" si="66"/>
        <v>5</v>
      </c>
      <c r="DB35" s="54">
        <f t="shared" si="66"/>
        <v>5</v>
      </c>
      <c r="DC35" s="54">
        <f t="shared" si="67"/>
        <v>5</v>
      </c>
      <c r="DD35" s="54">
        <f t="shared" si="67"/>
        <v>5</v>
      </c>
      <c r="DE35" s="54">
        <f t="shared" si="68"/>
        <v>5</v>
      </c>
      <c r="DF35" s="54">
        <f t="shared" si="73"/>
        <v>5</v>
      </c>
      <c r="DG35" s="54">
        <f t="shared" si="74"/>
        <v>5</v>
      </c>
      <c r="DH35" s="54">
        <f t="shared" si="74"/>
        <v>5</v>
      </c>
      <c r="DI35" s="54">
        <f t="shared" si="74"/>
        <v>5</v>
      </c>
      <c r="DJ35" s="54">
        <f t="shared" si="74"/>
        <v>5</v>
      </c>
      <c r="DK35" s="54">
        <f t="shared" si="74"/>
        <v>5</v>
      </c>
      <c r="DL35" s="54">
        <f t="shared" si="74"/>
        <v>5</v>
      </c>
      <c r="DM35" s="54">
        <f t="shared" si="74"/>
        <v>5</v>
      </c>
      <c r="DN35" s="54">
        <f t="shared" si="74"/>
        <v>5</v>
      </c>
      <c r="DO35" s="54">
        <f t="shared" si="75"/>
        <v>5</v>
      </c>
      <c r="DP35" s="54">
        <f t="shared" si="32"/>
        <v>5</v>
      </c>
      <c r="DQ35" s="54">
        <f t="shared" si="32"/>
        <v>5</v>
      </c>
      <c r="DR35" s="54">
        <f t="shared" si="32"/>
        <v>5</v>
      </c>
      <c r="DS35" s="54">
        <f t="shared" si="32"/>
        <v>5</v>
      </c>
      <c r="DT35" s="54">
        <f t="shared" si="32"/>
        <v>5</v>
      </c>
      <c r="DU35" s="54">
        <f t="shared" si="32"/>
        <v>5</v>
      </c>
      <c r="DV35" s="54">
        <f t="shared" si="32"/>
        <v>5</v>
      </c>
      <c r="DW35" s="54">
        <f t="shared" si="32"/>
        <v>5</v>
      </c>
    </row>
    <row r="36" spans="1:127" ht="21" x14ac:dyDescent="0.2">
      <c r="A36" s="16">
        <f>入力シート_鉛!Q13</f>
        <v>8</v>
      </c>
      <c r="B36" s="23" t="s">
        <v>72</v>
      </c>
      <c r="C36" s="494" t="s">
        <v>73</v>
      </c>
      <c r="D36" s="495"/>
      <c r="E36" s="492"/>
      <c r="F36" s="1" t="s">
        <v>60</v>
      </c>
      <c r="G36" s="25">
        <f>IF(A36="",10,A36)</f>
        <v>8</v>
      </c>
      <c r="H36" s="26"/>
      <c r="J36" s="51">
        <f t="shared" si="72"/>
        <v>8</v>
      </c>
      <c r="K36" s="54">
        <f t="shared" si="69"/>
        <v>8</v>
      </c>
      <c r="L36" s="54">
        <f t="shared" si="40"/>
        <v>8</v>
      </c>
      <c r="M36" s="54">
        <f t="shared" si="40"/>
        <v>8</v>
      </c>
      <c r="N36" s="54">
        <f t="shared" si="40"/>
        <v>8</v>
      </c>
      <c r="O36" s="54">
        <f t="shared" si="41"/>
        <v>8</v>
      </c>
      <c r="P36" s="54">
        <f t="shared" si="41"/>
        <v>8</v>
      </c>
      <c r="Q36" s="54">
        <f t="shared" si="41"/>
        <v>8</v>
      </c>
      <c r="R36" s="54">
        <f t="shared" si="42"/>
        <v>8</v>
      </c>
      <c r="S36" s="54">
        <f t="shared" si="42"/>
        <v>8</v>
      </c>
      <c r="T36" s="54">
        <f t="shared" si="42"/>
        <v>8</v>
      </c>
      <c r="U36" s="51">
        <f t="shared" si="70"/>
        <v>8</v>
      </c>
      <c r="V36" s="54">
        <f t="shared" si="71"/>
        <v>8</v>
      </c>
      <c r="W36" s="54">
        <f t="shared" si="71"/>
        <v>8</v>
      </c>
      <c r="X36" s="54">
        <f t="shared" si="71"/>
        <v>8</v>
      </c>
      <c r="Y36" s="54">
        <f t="shared" si="71"/>
        <v>8</v>
      </c>
      <c r="Z36" s="54">
        <f t="shared" si="71"/>
        <v>8</v>
      </c>
      <c r="AA36" s="54">
        <f t="shared" si="71"/>
        <v>8</v>
      </c>
      <c r="AB36" s="54">
        <f t="shared" si="71"/>
        <v>8</v>
      </c>
      <c r="AC36" s="54">
        <f t="shared" si="71"/>
        <v>8</v>
      </c>
      <c r="AD36" s="54">
        <f t="shared" si="71"/>
        <v>8</v>
      </c>
      <c r="AE36" s="54">
        <f t="shared" si="71"/>
        <v>8</v>
      </c>
      <c r="AF36" s="54">
        <f t="shared" si="71"/>
        <v>8</v>
      </c>
      <c r="AG36" s="54">
        <f t="shared" si="71"/>
        <v>8</v>
      </c>
      <c r="AH36" s="54">
        <f t="shared" si="44"/>
        <v>8</v>
      </c>
      <c r="AI36" s="54">
        <f t="shared" si="44"/>
        <v>8</v>
      </c>
      <c r="AJ36" s="54">
        <f t="shared" si="44"/>
        <v>8</v>
      </c>
      <c r="AK36" s="54">
        <f t="shared" si="45"/>
        <v>8</v>
      </c>
      <c r="AL36" s="54">
        <f t="shared" si="45"/>
        <v>8</v>
      </c>
      <c r="AM36" s="54">
        <f t="shared" si="45"/>
        <v>8</v>
      </c>
      <c r="AN36" s="54">
        <f t="shared" si="46"/>
        <v>8</v>
      </c>
      <c r="AO36" s="54">
        <f t="shared" si="46"/>
        <v>8</v>
      </c>
      <c r="AP36" s="54">
        <f t="shared" si="46"/>
        <v>8</v>
      </c>
      <c r="AQ36" s="54">
        <f t="shared" si="46"/>
        <v>8</v>
      </c>
      <c r="AR36" s="54">
        <f t="shared" si="46"/>
        <v>8</v>
      </c>
      <c r="AS36" s="54">
        <f t="shared" si="46"/>
        <v>8</v>
      </c>
      <c r="AT36" s="54">
        <f t="shared" si="46"/>
        <v>8</v>
      </c>
      <c r="AU36" s="54">
        <f t="shared" si="46"/>
        <v>8</v>
      </c>
      <c r="AV36" s="54">
        <f t="shared" si="46"/>
        <v>8</v>
      </c>
      <c r="AW36" s="54">
        <f t="shared" si="46"/>
        <v>8</v>
      </c>
      <c r="AX36" s="54">
        <f t="shared" si="46"/>
        <v>8</v>
      </c>
      <c r="AY36" s="54">
        <f t="shared" si="46"/>
        <v>8</v>
      </c>
      <c r="AZ36" s="54">
        <f t="shared" si="46"/>
        <v>8</v>
      </c>
      <c r="BA36" s="54">
        <f t="shared" si="46"/>
        <v>8</v>
      </c>
      <c r="BB36" s="54">
        <f t="shared" si="46"/>
        <v>8</v>
      </c>
      <c r="BC36" s="54">
        <f t="shared" si="46"/>
        <v>8</v>
      </c>
      <c r="BD36" s="54">
        <f t="shared" si="47"/>
        <v>8</v>
      </c>
      <c r="BE36" s="54">
        <f t="shared" si="47"/>
        <v>8</v>
      </c>
      <c r="BF36" s="54">
        <f t="shared" si="47"/>
        <v>8</v>
      </c>
      <c r="BG36" s="54">
        <f t="shared" si="48"/>
        <v>8</v>
      </c>
      <c r="BH36" s="54">
        <f t="shared" si="48"/>
        <v>8</v>
      </c>
      <c r="BI36" s="54">
        <f t="shared" si="49"/>
        <v>8</v>
      </c>
      <c r="BJ36" s="54">
        <f t="shared" si="49"/>
        <v>8</v>
      </c>
      <c r="BK36" s="54">
        <f t="shared" si="50"/>
        <v>8</v>
      </c>
      <c r="BL36" s="54">
        <f t="shared" si="51"/>
        <v>8</v>
      </c>
      <c r="BM36" s="54">
        <f t="shared" si="51"/>
        <v>8</v>
      </c>
      <c r="BN36" s="54">
        <f t="shared" si="51"/>
        <v>8</v>
      </c>
      <c r="BO36" s="54">
        <f t="shared" si="51"/>
        <v>8</v>
      </c>
      <c r="BP36" s="54">
        <f t="shared" si="52"/>
        <v>8</v>
      </c>
      <c r="BQ36" s="54">
        <f t="shared" si="53"/>
        <v>8</v>
      </c>
      <c r="BR36" s="54">
        <f t="shared" si="53"/>
        <v>8</v>
      </c>
      <c r="BS36" s="54">
        <f t="shared" si="53"/>
        <v>8</v>
      </c>
      <c r="BT36" s="54">
        <f t="shared" si="53"/>
        <v>8</v>
      </c>
      <c r="BU36" s="54">
        <f t="shared" si="54"/>
        <v>8</v>
      </c>
      <c r="BV36" s="54">
        <f t="shared" si="55"/>
        <v>8</v>
      </c>
      <c r="BW36" s="54">
        <f t="shared" si="56"/>
        <v>8</v>
      </c>
      <c r="BX36" s="54">
        <f t="shared" si="56"/>
        <v>8</v>
      </c>
      <c r="BY36" s="54">
        <f t="shared" si="57"/>
        <v>8</v>
      </c>
      <c r="BZ36" s="54">
        <f t="shared" si="57"/>
        <v>8</v>
      </c>
      <c r="CA36" s="54">
        <f t="shared" si="57"/>
        <v>8</v>
      </c>
      <c r="CB36" s="54">
        <f t="shared" si="57"/>
        <v>8</v>
      </c>
      <c r="CC36" s="54">
        <f t="shared" si="58"/>
        <v>8</v>
      </c>
      <c r="CD36" s="54">
        <f t="shared" si="58"/>
        <v>8</v>
      </c>
      <c r="CE36" s="54">
        <f t="shared" si="59"/>
        <v>8</v>
      </c>
      <c r="CF36" s="54">
        <f t="shared" si="60"/>
        <v>8</v>
      </c>
      <c r="CG36" s="54">
        <f t="shared" si="61"/>
        <v>8</v>
      </c>
      <c r="CH36" s="54">
        <f t="shared" si="62"/>
        <v>8</v>
      </c>
      <c r="CI36" s="54">
        <f t="shared" si="62"/>
        <v>8</v>
      </c>
      <c r="CJ36" s="54">
        <f t="shared" si="62"/>
        <v>8</v>
      </c>
      <c r="CK36" s="54">
        <f t="shared" si="62"/>
        <v>8</v>
      </c>
      <c r="CL36" s="54">
        <f t="shared" si="62"/>
        <v>8</v>
      </c>
      <c r="CM36" s="54">
        <f t="shared" si="62"/>
        <v>8</v>
      </c>
      <c r="CN36" s="54">
        <f t="shared" si="62"/>
        <v>8</v>
      </c>
      <c r="CO36" s="54">
        <f t="shared" si="62"/>
        <v>8</v>
      </c>
      <c r="CP36" s="54">
        <f t="shared" si="62"/>
        <v>8</v>
      </c>
      <c r="CQ36" s="54">
        <f t="shared" si="62"/>
        <v>8</v>
      </c>
      <c r="CR36" s="54">
        <f t="shared" si="63"/>
        <v>8</v>
      </c>
      <c r="CS36" s="54">
        <f t="shared" si="63"/>
        <v>8</v>
      </c>
      <c r="CT36" s="54">
        <f t="shared" si="64"/>
        <v>8</v>
      </c>
      <c r="CU36" s="54">
        <f t="shared" si="64"/>
        <v>8</v>
      </c>
      <c r="CV36" s="54">
        <f t="shared" si="65"/>
        <v>8</v>
      </c>
      <c r="CW36" s="54">
        <f t="shared" si="65"/>
        <v>8</v>
      </c>
      <c r="CX36" s="54">
        <f t="shared" si="66"/>
        <v>8</v>
      </c>
      <c r="CY36" s="54">
        <f t="shared" si="66"/>
        <v>8</v>
      </c>
      <c r="CZ36" s="54">
        <f t="shared" si="66"/>
        <v>8</v>
      </c>
      <c r="DA36" s="54">
        <f t="shared" si="66"/>
        <v>8</v>
      </c>
      <c r="DB36" s="54">
        <f t="shared" si="66"/>
        <v>8</v>
      </c>
      <c r="DC36" s="54">
        <f t="shared" si="67"/>
        <v>8</v>
      </c>
      <c r="DD36" s="54">
        <f t="shared" si="67"/>
        <v>8</v>
      </c>
      <c r="DE36" s="54">
        <f t="shared" si="68"/>
        <v>8</v>
      </c>
      <c r="DF36" s="54">
        <f t="shared" si="73"/>
        <v>8</v>
      </c>
      <c r="DG36" s="54">
        <f t="shared" si="74"/>
        <v>8</v>
      </c>
      <c r="DH36" s="54">
        <f t="shared" si="74"/>
        <v>8</v>
      </c>
      <c r="DI36" s="54">
        <f t="shared" si="74"/>
        <v>8</v>
      </c>
      <c r="DJ36" s="54">
        <f t="shared" si="74"/>
        <v>8</v>
      </c>
      <c r="DK36" s="54">
        <f t="shared" si="74"/>
        <v>8</v>
      </c>
      <c r="DL36" s="54">
        <f t="shared" si="74"/>
        <v>8</v>
      </c>
      <c r="DM36" s="54">
        <f t="shared" si="74"/>
        <v>8</v>
      </c>
      <c r="DN36" s="54">
        <f t="shared" si="74"/>
        <v>8</v>
      </c>
      <c r="DO36" s="54">
        <f t="shared" si="75"/>
        <v>8</v>
      </c>
      <c r="DP36" s="54">
        <f t="shared" si="32"/>
        <v>8</v>
      </c>
      <c r="DQ36" s="54">
        <f t="shared" si="32"/>
        <v>8</v>
      </c>
      <c r="DR36" s="54">
        <f t="shared" si="32"/>
        <v>8</v>
      </c>
      <c r="DS36" s="54">
        <f t="shared" si="32"/>
        <v>8</v>
      </c>
      <c r="DT36" s="54">
        <f t="shared" si="32"/>
        <v>8</v>
      </c>
      <c r="DU36" s="54">
        <f t="shared" si="32"/>
        <v>8</v>
      </c>
      <c r="DV36" s="54">
        <f t="shared" si="32"/>
        <v>8</v>
      </c>
      <c r="DW36" s="54">
        <f t="shared" si="32"/>
        <v>8</v>
      </c>
    </row>
    <row r="37" spans="1:127" ht="20.5" x14ac:dyDescent="0.2">
      <c r="A37" s="16">
        <f>入力シート_鉛!Q14</f>
        <v>0.8</v>
      </c>
      <c r="B37" s="23" t="s">
        <v>74</v>
      </c>
      <c r="C37" s="494" t="s">
        <v>75</v>
      </c>
      <c r="D37" s="495"/>
      <c r="E37" s="492"/>
      <c r="F37" s="1" t="s">
        <v>60</v>
      </c>
      <c r="G37" s="25">
        <f>IF(A37="",1,A37)</f>
        <v>0.8</v>
      </c>
      <c r="J37" s="51">
        <f t="shared" si="72"/>
        <v>0.8</v>
      </c>
      <c r="K37" s="54">
        <f t="shared" si="69"/>
        <v>0.8</v>
      </c>
      <c r="L37" s="54">
        <f t="shared" si="40"/>
        <v>0.8</v>
      </c>
      <c r="M37" s="54">
        <f t="shared" si="40"/>
        <v>0.8</v>
      </c>
      <c r="N37" s="54">
        <f t="shared" si="40"/>
        <v>0.8</v>
      </c>
      <c r="O37" s="54">
        <f t="shared" si="41"/>
        <v>0.8</v>
      </c>
      <c r="P37" s="54">
        <f t="shared" si="41"/>
        <v>0.8</v>
      </c>
      <c r="Q37" s="54">
        <f t="shared" si="41"/>
        <v>0.8</v>
      </c>
      <c r="R37" s="54">
        <f t="shared" si="42"/>
        <v>0.8</v>
      </c>
      <c r="S37" s="54">
        <f t="shared" si="42"/>
        <v>0.8</v>
      </c>
      <c r="T37" s="54">
        <f t="shared" si="42"/>
        <v>0.8</v>
      </c>
      <c r="U37" s="51">
        <f t="shared" si="70"/>
        <v>0.8</v>
      </c>
      <c r="V37" s="54">
        <f t="shared" si="71"/>
        <v>0.8</v>
      </c>
      <c r="W37" s="54">
        <f t="shared" si="71"/>
        <v>0.8</v>
      </c>
      <c r="X37" s="54">
        <f t="shared" si="71"/>
        <v>0.8</v>
      </c>
      <c r="Y37" s="54">
        <f t="shared" si="71"/>
        <v>0.8</v>
      </c>
      <c r="Z37" s="54">
        <f t="shared" si="71"/>
        <v>0.8</v>
      </c>
      <c r="AA37" s="54">
        <f t="shared" si="71"/>
        <v>0.8</v>
      </c>
      <c r="AB37" s="54">
        <f t="shared" si="71"/>
        <v>0.8</v>
      </c>
      <c r="AC37" s="54">
        <f t="shared" si="71"/>
        <v>0.8</v>
      </c>
      <c r="AD37" s="54">
        <f t="shared" si="71"/>
        <v>0.8</v>
      </c>
      <c r="AE37" s="54">
        <f t="shared" si="71"/>
        <v>0.8</v>
      </c>
      <c r="AF37" s="54">
        <f t="shared" si="71"/>
        <v>0.8</v>
      </c>
      <c r="AG37" s="54">
        <f t="shared" si="71"/>
        <v>0.8</v>
      </c>
      <c r="AH37" s="54">
        <f t="shared" si="44"/>
        <v>0.8</v>
      </c>
      <c r="AI37" s="54">
        <f t="shared" si="44"/>
        <v>0.8</v>
      </c>
      <c r="AJ37" s="54">
        <f t="shared" si="44"/>
        <v>0.8</v>
      </c>
      <c r="AK37" s="54">
        <f t="shared" si="45"/>
        <v>0.8</v>
      </c>
      <c r="AL37" s="54">
        <f t="shared" si="45"/>
        <v>0.8</v>
      </c>
      <c r="AM37" s="54">
        <f t="shared" si="45"/>
        <v>0.8</v>
      </c>
      <c r="AN37" s="54">
        <f t="shared" si="46"/>
        <v>0.8</v>
      </c>
      <c r="AO37" s="54">
        <f t="shared" si="46"/>
        <v>0.8</v>
      </c>
      <c r="AP37" s="54">
        <f t="shared" si="46"/>
        <v>0.8</v>
      </c>
      <c r="AQ37" s="54">
        <f t="shared" si="46"/>
        <v>0.8</v>
      </c>
      <c r="AR37" s="54">
        <f t="shared" si="46"/>
        <v>0.8</v>
      </c>
      <c r="AS37" s="54">
        <f t="shared" si="46"/>
        <v>0.8</v>
      </c>
      <c r="AT37" s="54">
        <f t="shared" si="46"/>
        <v>0.8</v>
      </c>
      <c r="AU37" s="54">
        <f t="shared" si="46"/>
        <v>0.8</v>
      </c>
      <c r="AV37" s="54">
        <f t="shared" si="46"/>
        <v>0.8</v>
      </c>
      <c r="AW37" s="54">
        <f t="shared" si="46"/>
        <v>0.8</v>
      </c>
      <c r="AX37" s="54">
        <f t="shared" si="46"/>
        <v>0.8</v>
      </c>
      <c r="AY37" s="54">
        <f t="shared" si="46"/>
        <v>0.8</v>
      </c>
      <c r="AZ37" s="54">
        <f t="shared" si="46"/>
        <v>0.8</v>
      </c>
      <c r="BA37" s="54">
        <f t="shared" si="46"/>
        <v>0.8</v>
      </c>
      <c r="BB37" s="54">
        <f t="shared" si="46"/>
        <v>0.8</v>
      </c>
      <c r="BC37" s="54">
        <f t="shared" si="46"/>
        <v>0.8</v>
      </c>
      <c r="BD37" s="54">
        <f t="shared" si="47"/>
        <v>0.8</v>
      </c>
      <c r="BE37" s="54">
        <f t="shared" si="47"/>
        <v>0.8</v>
      </c>
      <c r="BF37" s="54">
        <f t="shared" si="47"/>
        <v>0.8</v>
      </c>
      <c r="BG37" s="54">
        <f t="shared" si="48"/>
        <v>0.8</v>
      </c>
      <c r="BH37" s="54">
        <f t="shared" si="48"/>
        <v>0.8</v>
      </c>
      <c r="BI37" s="54">
        <f t="shared" si="49"/>
        <v>0.8</v>
      </c>
      <c r="BJ37" s="54">
        <f t="shared" si="49"/>
        <v>0.8</v>
      </c>
      <c r="BK37" s="54">
        <f t="shared" si="50"/>
        <v>0.8</v>
      </c>
      <c r="BL37" s="54">
        <f t="shared" si="51"/>
        <v>0.8</v>
      </c>
      <c r="BM37" s="54">
        <f t="shared" si="51"/>
        <v>0.8</v>
      </c>
      <c r="BN37" s="54">
        <f t="shared" si="51"/>
        <v>0.8</v>
      </c>
      <c r="BO37" s="54">
        <f t="shared" si="51"/>
        <v>0.8</v>
      </c>
      <c r="BP37" s="54">
        <f t="shared" si="52"/>
        <v>0.8</v>
      </c>
      <c r="BQ37" s="54">
        <f t="shared" si="53"/>
        <v>0.8</v>
      </c>
      <c r="BR37" s="54">
        <f t="shared" si="53"/>
        <v>0.8</v>
      </c>
      <c r="BS37" s="54">
        <f t="shared" si="53"/>
        <v>0.8</v>
      </c>
      <c r="BT37" s="54">
        <f t="shared" si="53"/>
        <v>0.8</v>
      </c>
      <c r="BU37" s="54">
        <f t="shared" si="54"/>
        <v>0.8</v>
      </c>
      <c r="BV37" s="54">
        <f t="shared" si="55"/>
        <v>0.8</v>
      </c>
      <c r="BW37" s="54">
        <f t="shared" si="56"/>
        <v>0.8</v>
      </c>
      <c r="BX37" s="54">
        <f t="shared" si="56"/>
        <v>0.8</v>
      </c>
      <c r="BY37" s="54">
        <f t="shared" si="57"/>
        <v>0.8</v>
      </c>
      <c r="BZ37" s="54">
        <f t="shared" si="57"/>
        <v>0.8</v>
      </c>
      <c r="CA37" s="54">
        <f t="shared" si="57"/>
        <v>0.8</v>
      </c>
      <c r="CB37" s="54">
        <f t="shared" si="57"/>
        <v>0.8</v>
      </c>
      <c r="CC37" s="54">
        <f t="shared" si="58"/>
        <v>0.8</v>
      </c>
      <c r="CD37" s="54">
        <f t="shared" si="58"/>
        <v>0.8</v>
      </c>
      <c r="CE37" s="54">
        <f t="shared" si="59"/>
        <v>0.8</v>
      </c>
      <c r="CF37" s="54">
        <f t="shared" si="60"/>
        <v>0.8</v>
      </c>
      <c r="CG37" s="54">
        <f t="shared" si="61"/>
        <v>0.8</v>
      </c>
      <c r="CH37" s="54">
        <f t="shared" si="62"/>
        <v>0.8</v>
      </c>
      <c r="CI37" s="54">
        <f t="shared" si="62"/>
        <v>0.8</v>
      </c>
      <c r="CJ37" s="54">
        <f t="shared" si="62"/>
        <v>0.8</v>
      </c>
      <c r="CK37" s="54">
        <f t="shared" si="62"/>
        <v>0.8</v>
      </c>
      <c r="CL37" s="54">
        <f t="shared" si="62"/>
        <v>0.8</v>
      </c>
      <c r="CM37" s="54">
        <f t="shared" si="62"/>
        <v>0.8</v>
      </c>
      <c r="CN37" s="54">
        <f t="shared" si="62"/>
        <v>0.8</v>
      </c>
      <c r="CO37" s="54">
        <f t="shared" si="62"/>
        <v>0.8</v>
      </c>
      <c r="CP37" s="54">
        <f t="shared" si="62"/>
        <v>0.8</v>
      </c>
      <c r="CQ37" s="54">
        <f t="shared" si="62"/>
        <v>0.8</v>
      </c>
      <c r="CR37" s="54">
        <f t="shared" si="63"/>
        <v>0.8</v>
      </c>
      <c r="CS37" s="54">
        <f t="shared" si="63"/>
        <v>0.8</v>
      </c>
      <c r="CT37" s="54">
        <f t="shared" si="64"/>
        <v>0.8</v>
      </c>
      <c r="CU37" s="54">
        <f t="shared" si="64"/>
        <v>0.8</v>
      </c>
      <c r="CV37" s="54">
        <f t="shared" si="65"/>
        <v>0.8</v>
      </c>
      <c r="CW37" s="54">
        <f t="shared" si="65"/>
        <v>0.8</v>
      </c>
      <c r="CX37" s="54">
        <f t="shared" si="66"/>
        <v>0.8</v>
      </c>
      <c r="CY37" s="54">
        <f t="shared" si="66"/>
        <v>0.8</v>
      </c>
      <c r="CZ37" s="54">
        <f t="shared" si="66"/>
        <v>0.8</v>
      </c>
      <c r="DA37" s="54">
        <f t="shared" si="66"/>
        <v>0.8</v>
      </c>
      <c r="DB37" s="54">
        <f t="shared" si="66"/>
        <v>0.8</v>
      </c>
      <c r="DC37" s="54">
        <f t="shared" si="67"/>
        <v>0.8</v>
      </c>
      <c r="DD37" s="54">
        <f t="shared" si="67"/>
        <v>0.8</v>
      </c>
      <c r="DE37" s="54">
        <f t="shared" si="68"/>
        <v>0.8</v>
      </c>
      <c r="DF37" s="54">
        <f t="shared" si="73"/>
        <v>0.8</v>
      </c>
      <c r="DG37" s="54">
        <f t="shared" si="74"/>
        <v>0.8</v>
      </c>
      <c r="DH37" s="54">
        <f t="shared" si="74"/>
        <v>0.8</v>
      </c>
      <c r="DI37" s="54">
        <f t="shared" si="74"/>
        <v>0.8</v>
      </c>
      <c r="DJ37" s="54">
        <f t="shared" si="74"/>
        <v>0.8</v>
      </c>
      <c r="DK37" s="54">
        <f t="shared" si="74"/>
        <v>0.8</v>
      </c>
      <c r="DL37" s="54">
        <f t="shared" si="74"/>
        <v>0.8</v>
      </c>
      <c r="DM37" s="54">
        <f t="shared" si="74"/>
        <v>0.8</v>
      </c>
      <c r="DN37" s="54">
        <f t="shared" si="74"/>
        <v>0.8</v>
      </c>
      <c r="DO37" s="54">
        <f t="shared" si="75"/>
        <v>0.8</v>
      </c>
      <c r="DP37" s="54">
        <f t="shared" si="32"/>
        <v>0.8</v>
      </c>
      <c r="DQ37" s="54">
        <f t="shared" si="32"/>
        <v>0.8</v>
      </c>
      <c r="DR37" s="54">
        <f t="shared" si="32"/>
        <v>0.8</v>
      </c>
      <c r="DS37" s="54">
        <f t="shared" si="32"/>
        <v>0.8</v>
      </c>
      <c r="DT37" s="54">
        <f t="shared" si="32"/>
        <v>0.8</v>
      </c>
      <c r="DU37" s="54">
        <f t="shared" si="32"/>
        <v>0.8</v>
      </c>
      <c r="DV37" s="54">
        <f t="shared" si="32"/>
        <v>0.8</v>
      </c>
      <c r="DW37" s="54">
        <f t="shared" si="32"/>
        <v>0.8</v>
      </c>
    </row>
    <row r="38" spans="1:127" ht="21" x14ac:dyDescent="0.2">
      <c r="A38" s="16">
        <f>+G37</f>
        <v>0.8</v>
      </c>
      <c r="B38" s="23" t="s">
        <v>76</v>
      </c>
      <c r="C38" s="494" t="s">
        <v>77</v>
      </c>
      <c r="D38" s="495"/>
      <c r="E38" s="492"/>
      <c r="F38" s="1" t="s">
        <v>60</v>
      </c>
      <c r="G38" s="25">
        <f>IF(A38="",1,A38)</f>
        <v>0.8</v>
      </c>
      <c r="J38" s="51">
        <f t="shared" si="72"/>
        <v>0.8</v>
      </c>
      <c r="K38" s="54">
        <f t="shared" si="69"/>
        <v>0.8</v>
      </c>
      <c r="L38" s="54">
        <f t="shared" si="40"/>
        <v>0.8</v>
      </c>
      <c r="M38" s="54">
        <f t="shared" si="40"/>
        <v>0.8</v>
      </c>
      <c r="N38" s="54">
        <f t="shared" si="40"/>
        <v>0.8</v>
      </c>
      <c r="O38" s="54">
        <f t="shared" si="41"/>
        <v>0.8</v>
      </c>
      <c r="P38" s="54">
        <f t="shared" si="41"/>
        <v>0.8</v>
      </c>
      <c r="Q38" s="54">
        <f t="shared" si="41"/>
        <v>0.8</v>
      </c>
      <c r="R38" s="54">
        <f t="shared" si="42"/>
        <v>0.8</v>
      </c>
      <c r="S38" s="54">
        <f t="shared" si="42"/>
        <v>0.8</v>
      </c>
      <c r="T38" s="54">
        <f t="shared" si="42"/>
        <v>0.8</v>
      </c>
      <c r="U38" s="51">
        <f t="shared" si="70"/>
        <v>0.8</v>
      </c>
      <c r="V38" s="54">
        <f t="shared" si="71"/>
        <v>0.8</v>
      </c>
      <c r="W38" s="54">
        <f t="shared" si="71"/>
        <v>0.8</v>
      </c>
      <c r="X38" s="54">
        <f t="shared" si="71"/>
        <v>0.8</v>
      </c>
      <c r="Y38" s="54">
        <f t="shared" si="71"/>
        <v>0.8</v>
      </c>
      <c r="Z38" s="54">
        <f t="shared" si="71"/>
        <v>0.8</v>
      </c>
      <c r="AA38" s="54">
        <f t="shared" si="71"/>
        <v>0.8</v>
      </c>
      <c r="AB38" s="54">
        <f t="shared" si="71"/>
        <v>0.8</v>
      </c>
      <c r="AC38" s="54">
        <f t="shared" si="71"/>
        <v>0.8</v>
      </c>
      <c r="AD38" s="54">
        <f t="shared" si="71"/>
        <v>0.8</v>
      </c>
      <c r="AE38" s="54">
        <f t="shared" si="71"/>
        <v>0.8</v>
      </c>
      <c r="AF38" s="54">
        <f t="shared" si="71"/>
        <v>0.8</v>
      </c>
      <c r="AG38" s="54">
        <f t="shared" si="71"/>
        <v>0.8</v>
      </c>
      <c r="AH38" s="54">
        <f t="shared" si="44"/>
        <v>0.8</v>
      </c>
      <c r="AI38" s="54">
        <f t="shared" si="44"/>
        <v>0.8</v>
      </c>
      <c r="AJ38" s="54">
        <f t="shared" si="44"/>
        <v>0.8</v>
      </c>
      <c r="AK38" s="54">
        <f t="shared" si="45"/>
        <v>0.8</v>
      </c>
      <c r="AL38" s="54">
        <f t="shared" si="45"/>
        <v>0.8</v>
      </c>
      <c r="AM38" s="54">
        <f t="shared" si="45"/>
        <v>0.8</v>
      </c>
      <c r="AN38" s="54">
        <f t="shared" si="46"/>
        <v>0.8</v>
      </c>
      <c r="AO38" s="54">
        <f t="shared" si="46"/>
        <v>0.8</v>
      </c>
      <c r="AP38" s="54">
        <f t="shared" si="46"/>
        <v>0.8</v>
      </c>
      <c r="AQ38" s="54">
        <f t="shared" si="46"/>
        <v>0.8</v>
      </c>
      <c r="AR38" s="54">
        <f t="shared" si="46"/>
        <v>0.8</v>
      </c>
      <c r="AS38" s="54">
        <f t="shared" si="46"/>
        <v>0.8</v>
      </c>
      <c r="AT38" s="54">
        <f t="shared" si="46"/>
        <v>0.8</v>
      </c>
      <c r="AU38" s="54">
        <f t="shared" si="46"/>
        <v>0.8</v>
      </c>
      <c r="AV38" s="54">
        <f t="shared" si="46"/>
        <v>0.8</v>
      </c>
      <c r="AW38" s="54">
        <f t="shared" si="46"/>
        <v>0.8</v>
      </c>
      <c r="AX38" s="54">
        <f t="shared" si="46"/>
        <v>0.8</v>
      </c>
      <c r="AY38" s="54">
        <f t="shared" si="46"/>
        <v>0.8</v>
      </c>
      <c r="AZ38" s="54">
        <f t="shared" si="46"/>
        <v>0.8</v>
      </c>
      <c r="BA38" s="54">
        <f t="shared" si="46"/>
        <v>0.8</v>
      </c>
      <c r="BB38" s="54">
        <f t="shared" si="46"/>
        <v>0.8</v>
      </c>
      <c r="BC38" s="54">
        <f t="shared" si="46"/>
        <v>0.8</v>
      </c>
      <c r="BD38" s="54">
        <f t="shared" si="47"/>
        <v>0.8</v>
      </c>
      <c r="BE38" s="54">
        <f t="shared" si="47"/>
        <v>0.8</v>
      </c>
      <c r="BF38" s="54">
        <f t="shared" si="47"/>
        <v>0.8</v>
      </c>
      <c r="BG38" s="54">
        <f t="shared" si="48"/>
        <v>0.8</v>
      </c>
      <c r="BH38" s="54">
        <f t="shared" si="48"/>
        <v>0.8</v>
      </c>
      <c r="BI38" s="54">
        <f t="shared" si="49"/>
        <v>0.8</v>
      </c>
      <c r="BJ38" s="54">
        <f t="shared" si="49"/>
        <v>0.8</v>
      </c>
      <c r="BK38" s="54">
        <f t="shared" si="50"/>
        <v>0.8</v>
      </c>
      <c r="BL38" s="54">
        <f t="shared" si="51"/>
        <v>0.8</v>
      </c>
      <c r="BM38" s="54">
        <f t="shared" si="51"/>
        <v>0.8</v>
      </c>
      <c r="BN38" s="54">
        <f t="shared" si="51"/>
        <v>0.8</v>
      </c>
      <c r="BO38" s="54">
        <f t="shared" si="51"/>
        <v>0.8</v>
      </c>
      <c r="BP38" s="54">
        <f t="shared" si="52"/>
        <v>0.8</v>
      </c>
      <c r="BQ38" s="54">
        <f t="shared" si="53"/>
        <v>0.8</v>
      </c>
      <c r="BR38" s="54">
        <f t="shared" si="53"/>
        <v>0.8</v>
      </c>
      <c r="BS38" s="54">
        <f t="shared" si="53"/>
        <v>0.8</v>
      </c>
      <c r="BT38" s="54">
        <f t="shared" si="53"/>
        <v>0.8</v>
      </c>
      <c r="BU38" s="54">
        <f t="shared" si="54"/>
        <v>0.8</v>
      </c>
      <c r="BV38" s="54">
        <f t="shared" si="55"/>
        <v>0.8</v>
      </c>
      <c r="BW38" s="54">
        <f t="shared" si="56"/>
        <v>0.8</v>
      </c>
      <c r="BX38" s="54">
        <f t="shared" si="56"/>
        <v>0.8</v>
      </c>
      <c r="BY38" s="54">
        <f t="shared" si="57"/>
        <v>0.8</v>
      </c>
      <c r="BZ38" s="54">
        <f t="shared" si="57"/>
        <v>0.8</v>
      </c>
      <c r="CA38" s="54">
        <f t="shared" si="57"/>
        <v>0.8</v>
      </c>
      <c r="CB38" s="54">
        <f t="shared" si="57"/>
        <v>0.8</v>
      </c>
      <c r="CC38" s="54">
        <f t="shared" si="58"/>
        <v>0.8</v>
      </c>
      <c r="CD38" s="54">
        <f t="shared" si="58"/>
        <v>0.8</v>
      </c>
      <c r="CE38" s="54">
        <f t="shared" si="59"/>
        <v>0.8</v>
      </c>
      <c r="CF38" s="54">
        <f t="shared" si="60"/>
        <v>0.8</v>
      </c>
      <c r="CG38" s="54">
        <f t="shared" si="61"/>
        <v>0.8</v>
      </c>
      <c r="CH38" s="54">
        <f t="shared" si="62"/>
        <v>0.8</v>
      </c>
      <c r="CI38" s="54">
        <f t="shared" si="62"/>
        <v>0.8</v>
      </c>
      <c r="CJ38" s="54">
        <f t="shared" si="62"/>
        <v>0.8</v>
      </c>
      <c r="CK38" s="54">
        <f t="shared" si="62"/>
        <v>0.8</v>
      </c>
      <c r="CL38" s="54">
        <f t="shared" si="62"/>
        <v>0.8</v>
      </c>
      <c r="CM38" s="54">
        <f t="shared" si="62"/>
        <v>0.8</v>
      </c>
      <c r="CN38" s="54">
        <f t="shared" si="62"/>
        <v>0.8</v>
      </c>
      <c r="CO38" s="54">
        <f t="shared" si="62"/>
        <v>0.8</v>
      </c>
      <c r="CP38" s="54">
        <f t="shared" si="62"/>
        <v>0.8</v>
      </c>
      <c r="CQ38" s="54">
        <f t="shared" si="62"/>
        <v>0.8</v>
      </c>
      <c r="CR38" s="54">
        <f t="shared" si="63"/>
        <v>0.8</v>
      </c>
      <c r="CS38" s="54">
        <f t="shared" si="63"/>
        <v>0.8</v>
      </c>
      <c r="CT38" s="54">
        <f t="shared" si="64"/>
        <v>0.8</v>
      </c>
      <c r="CU38" s="54">
        <f t="shared" si="64"/>
        <v>0.8</v>
      </c>
      <c r="CV38" s="54">
        <f t="shared" si="65"/>
        <v>0.8</v>
      </c>
      <c r="CW38" s="54">
        <f t="shared" si="65"/>
        <v>0.8</v>
      </c>
      <c r="CX38" s="54">
        <f t="shared" si="66"/>
        <v>0.8</v>
      </c>
      <c r="CY38" s="54">
        <f t="shared" si="66"/>
        <v>0.8</v>
      </c>
      <c r="CZ38" s="54">
        <f t="shared" si="66"/>
        <v>0.8</v>
      </c>
      <c r="DA38" s="54">
        <f t="shared" si="66"/>
        <v>0.8</v>
      </c>
      <c r="DB38" s="54">
        <f t="shared" si="66"/>
        <v>0.8</v>
      </c>
      <c r="DC38" s="54">
        <f t="shared" si="67"/>
        <v>0.8</v>
      </c>
      <c r="DD38" s="54">
        <f t="shared" si="67"/>
        <v>0.8</v>
      </c>
      <c r="DE38" s="54">
        <f t="shared" si="68"/>
        <v>0.8</v>
      </c>
      <c r="DF38" s="54">
        <f t="shared" si="73"/>
        <v>0.8</v>
      </c>
      <c r="DG38" s="54">
        <f t="shared" si="74"/>
        <v>0.8</v>
      </c>
      <c r="DH38" s="54">
        <f t="shared" si="74"/>
        <v>0.8</v>
      </c>
      <c r="DI38" s="54">
        <f t="shared" si="74"/>
        <v>0.8</v>
      </c>
      <c r="DJ38" s="54">
        <f t="shared" si="74"/>
        <v>0.8</v>
      </c>
      <c r="DK38" s="54">
        <f t="shared" si="74"/>
        <v>0.8</v>
      </c>
      <c r="DL38" s="54">
        <f t="shared" si="74"/>
        <v>0.8</v>
      </c>
      <c r="DM38" s="54">
        <f t="shared" si="74"/>
        <v>0.8</v>
      </c>
      <c r="DN38" s="54">
        <f t="shared" si="74"/>
        <v>0.8</v>
      </c>
      <c r="DO38" s="54">
        <f t="shared" si="75"/>
        <v>0.8</v>
      </c>
      <c r="DP38" s="54">
        <f t="shared" si="32"/>
        <v>0.8</v>
      </c>
      <c r="DQ38" s="54">
        <f t="shared" si="32"/>
        <v>0.8</v>
      </c>
      <c r="DR38" s="54">
        <f t="shared" si="32"/>
        <v>0.8</v>
      </c>
      <c r="DS38" s="54">
        <f t="shared" si="32"/>
        <v>0.8</v>
      </c>
      <c r="DT38" s="54">
        <f t="shared" si="32"/>
        <v>0.8</v>
      </c>
      <c r="DU38" s="54">
        <f t="shared" si="32"/>
        <v>0.8</v>
      </c>
      <c r="DV38" s="54">
        <f t="shared" si="32"/>
        <v>0.8</v>
      </c>
      <c r="DW38" s="54">
        <f t="shared" si="32"/>
        <v>0.8</v>
      </c>
    </row>
    <row r="39" spans="1:127" ht="18" x14ac:dyDescent="0.2">
      <c r="A39" s="27">
        <f>入力シート_鉛!Q19</f>
        <v>3.0000000000000001E-5</v>
      </c>
      <c r="B39" s="23" t="s">
        <v>78</v>
      </c>
      <c r="C39" s="494" t="s">
        <v>79</v>
      </c>
      <c r="D39" s="495"/>
      <c r="E39" s="492"/>
      <c r="F39" s="1" t="s">
        <v>80</v>
      </c>
      <c r="G39" s="28">
        <f>IF(A39="",0.000032,A39)</f>
        <v>3.0000000000000001E-5</v>
      </c>
      <c r="J39" s="51">
        <f t="shared" si="72"/>
        <v>3.0000000000000001E-5</v>
      </c>
      <c r="K39" s="54">
        <f t="shared" si="69"/>
        <v>3.0000000000000001E-5</v>
      </c>
      <c r="L39" s="54">
        <f t="shared" si="40"/>
        <v>3.0000000000000001E-5</v>
      </c>
      <c r="M39" s="54">
        <f t="shared" si="40"/>
        <v>3.0000000000000001E-5</v>
      </c>
      <c r="N39" s="54">
        <f t="shared" si="40"/>
        <v>3.0000000000000001E-5</v>
      </c>
      <c r="O39" s="54">
        <f t="shared" si="41"/>
        <v>3.0000000000000001E-5</v>
      </c>
      <c r="P39" s="54">
        <f t="shared" si="41"/>
        <v>3.0000000000000001E-5</v>
      </c>
      <c r="Q39" s="54">
        <f t="shared" si="41"/>
        <v>3.0000000000000001E-5</v>
      </c>
      <c r="R39" s="54">
        <f t="shared" si="42"/>
        <v>3.0000000000000001E-5</v>
      </c>
      <c r="S39" s="54">
        <f t="shared" si="42"/>
        <v>3.0000000000000001E-5</v>
      </c>
      <c r="T39" s="54">
        <f t="shared" si="42"/>
        <v>3.0000000000000001E-5</v>
      </c>
      <c r="U39" s="51">
        <f t="shared" si="70"/>
        <v>3.0000000000000001E-5</v>
      </c>
      <c r="V39" s="54">
        <f t="shared" si="71"/>
        <v>3.0000000000000001E-5</v>
      </c>
      <c r="W39" s="54">
        <f t="shared" si="71"/>
        <v>3.0000000000000001E-5</v>
      </c>
      <c r="X39" s="54">
        <f t="shared" si="71"/>
        <v>3.0000000000000001E-5</v>
      </c>
      <c r="Y39" s="54">
        <f t="shared" si="71"/>
        <v>3.0000000000000001E-5</v>
      </c>
      <c r="Z39" s="54">
        <f t="shared" si="71"/>
        <v>3.0000000000000001E-5</v>
      </c>
      <c r="AA39" s="54">
        <f t="shared" si="71"/>
        <v>3.0000000000000001E-5</v>
      </c>
      <c r="AB39" s="54">
        <f t="shared" si="71"/>
        <v>3.0000000000000001E-5</v>
      </c>
      <c r="AC39" s="54">
        <f t="shared" si="71"/>
        <v>3.0000000000000001E-5</v>
      </c>
      <c r="AD39" s="54">
        <f t="shared" si="71"/>
        <v>3.0000000000000001E-5</v>
      </c>
      <c r="AE39" s="54">
        <f t="shared" si="71"/>
        <v>3.0000000000000001E-5</v>
      </c>
      <c r="AF39" s="54">
        <f t="shared" si="71"/>
        <v>3.0000000000000001E-5</v>
      </c>
      <c r="AG39" s="54">
        <f t="shared" si="71"/>
        <v>3.0000000000000001E-5</v>
      </c>
      <c r="AH39" s="54">
        <f t="shared" si="44"/>
        <v>3.0000000000000001E-5</v>
      </c>
      <c r="AI39" s="54">
        <f t="shared" si="44"/>
        <v>3.0000000000000001E-5</v>
      </c>
      <c r="AJ39" s="54">
        <f t="shared" si="44"/>
        <v>3.0000000000000001E-5</v>
      </c>
      <c r="AK39" s="54">
        <f t="shared" si="45"/>
        <v>3.0000000000000001E-5</v>
      </c>
      <c r="AL39" s="54">
        <f t="shared" si="45"/>
        <v>3.0000000000000001E-5</v>
      </c>
      <c r="AM39" s="54">
        <f t="shared" si="45"/>
        <v>3.0000000000000001E-5</v>
      </c>
      <c r="AN39" s="54">
        <f t="shared" si="46"/>
        <v>3.0000000000000001E-5</v>
      </c>
      <c r="AO39" s="54">
        <f t="shared" si="46"/>
        <v>3.0000000000000001E-5</v>
      </c>
      <c r="AP39" s="54">
        <f t="shared" si="46"/>
        <v>3.0000000000000001E-5</v>
      </c>
      <c r="AQ39" s="54">
        <f t="shared" si="46"/>
        <v>3.0000000000000001E-5</v>
      </c>
      <c r="AR39" s="54">
        <f t="shared" si="46"/>
        <v>3.0000000000000001E-5</v>
      </c>
      <c r="AS39" s="54">
        <f t="shared" si="46"/>
        <v>3.0000000000000001E-5</v>
      </c>
      <c r="AT39" s="54">
        <f t="shared" si="46"/>
        <v>3.0000000000000001E-5</v>
      </c>
      <c r="AU39" s="54">
        <f t="shared" si="46"/>
        <v>3.0000000000000001E-5</v>
      </c>
      <c r="AV39" s="54">
        <f t="shared" si="46"/>
        <v>3.0000000000000001E-5</v>
      </c>
      <c r="AW39" s="54">
        <f t="shared" si="46"/>
        <v>3.0000000000000001E-5</v>
      </c>
      <c r="AX39" s="54">
        <f t="shared" si="46"/>
        <v>3.0000000000000001E-5</v>
      </c>
      <c r="AY39" s="54">
        <f t="shared" si="46"/>
        <v>3.0000000000000001E-5</v>
      </c>
      <c r="AZ39" s="54">
        <f t="shared" si="46"/>
        <v>3.0000000000000001E-5</v>
      </c>
      <c r="BA39" s="54">
        <f t="shared" si="46"/>
        <v>3.0000000000000001E-5</v>
      </c>
      <c r="BB39" s="54">
        <f t="shared" si="46"/>
        <v>3.0000000000000001E-5</v>
      </c>
      <c r="BC39" s="54">
        <f t="shared" si="46"/>
        <v>3.0000000000000001E-5</v>
      </c>
      <c r="BD39" s="54">
        <f t="shared" si="47"/>
        <v>3.0000000000000001E-5</v>
      </c>
      <c r="BE39" s="54">
        <f t="shared" si="47"/>
        <v>3.0000000000000001E-5</v>
      </c>
      <c r="BF39" s="54">
        <f t="shared" si="47"/>
        <v>3.0000000000000001E-5</v>
      </c>
      <c r="BG39" s="54">
        <f t="shared" si="48"/>
        <v>3.0000000000000001E-5</v>
      </c>
      <c r="BH39" s="54">
        <f t="shared" si="48"/>
        <v>3.0000000000000001E-5</v>
      </c>
      <c r="BI39" s="54">
        <f t="shared" si="49"/>
        <v>3.0000000000000001E-5</v>
      </c>
      <c r="BJ39" s="54">
        <f t="shared" si="49"/>
        <v>3.0000000000000001E-5</v>
      </c>
      <c r="BK39" s="54">
        <f t="shared" si="50"/>
        <v>3.0000000000000001E-5</v>
      </c>
      <c r="BL39" s="54">
        <f t="shared" si="51"/>
        <v>3.0000000000000001E-5</v>
      </c>
      <c r="BM39" s="54">
        <f t="shared" si="51"/>
        <v>3.0000000000000001E-5</v>
      </c>
      <c r="BN39" s="54">
        <f t="shared" si="51"/>
        <v>3.0000000000000001E-5</v>
      </c>
      <c r="BO39" s="54">
        <f t="shared" si="51"/>
        <v>3.0000000000000001E-5</v>
      </c>
      <c r="BP39" s="54">
        <f t="shared" si="52"/>
        <v>3.0000000000000001E-5</v>
      </c>
      <c r="BQ39" s="54">
        <f t="shared" si="53"/>
        <v>3.0000000000000001E-5</v>
      </c>
      <c r="BR39" s="54">
        <f t="shared" si="53"/>
        <v>3.0000000000000001E-5</v>
      </c>
      <c r="BS39" s="54">
        <f t="shared" si="53"/>
        <v>3.0000000000000001E-5</v>
      </c>
      <c r="BT39" s="54">
        <f t="shared" si="53"/>
        <v>3.0000000000000001E-5</v>
      </c>
      <c r="BU39" s="54">
        <f t="shared" si="54"/>
        <v>3.0000000000000001E-5</v>
      </c>
      <c r="BV39" s="54">
        <f t="shared" si="55"/>
        <v>3.0000000000000001E-5</v>
      </c>
      <c r="BW39" s="54">
        <f t="shared" si="56"/>
        <v>3.0000000000000001E-5</v>
      </c>
      <c r="BX39" s="54">
        <f t="shared" si="56"/>
        <v>3.0000000000000001E-5</v>
      </c>
      <c r="BY39" s="54">
        <f t="shared" si="57"/>
        <v>3.0000000000000001E-5</v>
      </c>
      <c r="BZ39" s="54">
        <f t="shared" si="57"/>
        <v>3.0000000000000001E-5</v>
      </c>
      <c r="CA39" s="54">
        <f t="shared" si="57"/>
        <v>3.0000000000000001E-5</v>
      </c>
      <c r="CB39" s="54">
        <f t="shared" si="57"/>
        <v>3.0000000000000001E-5</v>
      </c>
      <c r="CC39" s="54">
        <f t="shared" si="58"/>
        <v>3.0000000000000001E-5</v>
      </c>
      <c r="CD39" s="54">
        <f t="shared" si="58"/>
        <v>3.0000000000000001E-5</v>
      </c>
      <c r="CE39" s="54">
        <f t="shared" si="59"/>
        <v>3.0000000000000001E-5</v>
      </c>
      <c r="CF39" s="54">
        <f t="shared" si="60"/>
        <v>3.0000000000000001E-5</v>
      </c>
      <c r="CG39" s="54">
        <f t="shared" si="61"/>
        <v>3.0000000000000001E-5</v>
      </c>
      <c r="CH39" s="54">
        <f t="shared" si="62"/>
        <v>3.0000000000000001E-5</v>
      </c>
      <c r="CI39" s="54">
        <f t="shared" si="62"/>
        <v>3.0000000000000001E-5</v>
      </c>
      <c r="CJ39" s="54">
        <f t="shared" si="62"/>
        <v>3.0000000000000001E-5</v>
      </c>
      <c r="CK39" s="54">
        <f t="shared" si="62"/>
        <v>3.0000000000000001E-5</v>
      </c>
      <c r="CL39" s="54">
        <f t="shared" si="62"/>
        <v>3.0000000000000001E-5</v>
      </c>
      <c r="CM39" s="54">
        <f t="shared" si="62"/>
        <v>3.0000000000000001E-5</v>
      </c>
      <c r="CN39" s="54">
        <f t="shared" si="62"/>
        <v>3.0000000000000001E-5</v>
      </c>
      <c r="CO39" s="54">
        <f t="shared" si="62"/>
        <v>3.0000000000000001E-5</v>
      </c>
      <c r="CP39" s="54">
        <f t="shared" si="62"/>
        <v>3.0000000000000001E-5</v>
      </c>
      <c r="CQ39" s="54">
        <f t="shared" si="62"/>
        <v>3.0000000000000001E-5</v>
      </c>
      <c r="CR39" s="54">
        <f t="shared" si="63"/>
        <v>3.0000000000000001E-5</v>
      </c>
      <c r="CS39" s="54">
        <f t="shared" si="63"/>
        <v>3.0000000000000001E-5</v>
      </c>
      <c r="CT39" s="54">
        <f t="shared" si="64"/>
        <v>3.0000000000000001E-5</v>
      </c>
      <c r="CU39" s="54">
        <f t="shared" si="64"/>
        <v>3.0000000000000001E-5</v>
      </c>
      <c r="CV39" s="54">
        <f t="shared" si="65"/>
        <v>3.0000000000000001E-5</v>
      </c>
      <c r="CW39" s="54">
        <f t="shared" si="65"/>
        <v>3.0000000000000001E-5</v>
      </c>
      <c r="CX39" s="54">
        <f t="shared" si="66"/>
        <v>3.0000000000000001E-5</v>
      </c>
      <c r="CY39" s="54">
        <f t="shared" si="66"/>
        <v>3.0000000000000001E-5</v>
      </c>
      <c r="CZ39" s="54">
        <f t="shared" si="66"/>
        <v>3.0000000000000001E-5</v>
      </c>
      <c r="DA39" s="54">
        <f t="shared" si="66"/>
        <v>3.0000000000000001E-5</v>
      </c>
      <c r="DB39" s="54">
        <f t="shared" si="66"/>
        <v>3.0000000000000001E-5</v>
      </c>
      <c r="DC39" s="54">
        <f t="shared" si="67"/>
        <v>3.0000000000000001E-5</v>
      </c>
      <c r="DD39" s="54">
        <f t="shared" si="67"/>
        <v>3.0000000000000001E-5</v>
      </c>
      <c r="DE39" s="54">
        <f t="shared" si="68"/>
        <v>3.0000000000000001E-5</v>
      </c>
      <c r="DF39" s="54">
        <f t="shared" si="73"/>
        <v>3.0000000000000001E-5</v>
      </c>
      <c r="DG39" s="54">
        <f t="shared" si="74"/>
        <v>3.0000000000000001E-5</v>
      </c>
      <c r="DH39" s="54">
        <f t="shared" si="74"/>
        <v>3.0000000000000001E-5</v>
      </c>
      <c r="DI39" s="54">
        <f t="shared" si="74"/>
        <v>3.0000000000000001E-5</v>
      </c>
      <c r="DJ39" s="54">
        <f t="shared" si="74"/>
        <v>3.0000000000000001E-5</v>
      </c>
      <c r="DK39" s="54">
        <f t="shared" si="74"/>
        <v>3.0000000000000001E-5</v>
      </c>
      <c r="DL39" s="54">
        <f t="shared" si="74"/>
        <v>3.0000000000000001E-5</v>
      </c>
      <c r="DM39" s="54">
        <f t="shared" si="74"/>
        <v>3.0000000000000001E-5</v>
      </c>
      <c r="DN39" s="54">
        <f t="shared" si="74"/>
        <v>3.0000000000000001E-5</v>
      </c>
      <c r="DO39" s="54">
        <f t="shared" si="75"/>
        <v>3.0000000000000001E-5</v>
      </c>
      <c r="DP39" s="54">
        <f t="shared" si="32"/>
        <v>3.0000000000000001E-5</v>
      </c>
      <c r="DQ39" s="54">
        <f t="shared" si="32"/>
        <v>3.0000000000000001E-5</v>
      </c>
      <c r="DR39" s="54">
        <f t="shared" si="32"/>
        <v>3.0000000000000001E-5</v>
      </c>
      <c r="DS39" s="54">
        <f t="shared" si="32"/>
        <v>3.0000000000000001E-5</v>
      </c>
      <c r="DT39" s="54">
        <f t="shared" si="32"/>
        <v>3.0000000000000001E-5</v>
      </c>
      <c r="DU39" s="54">
        <f t="shared" si="32"/>
        <v>3.0000000000000001E-5</v>
      </c>
      <c r="DV39" s="54">
        <f t="shared" si="32"/>
        <v>3.0000000000000001E-5</v>
      </c>
      <c r="DW39" s="54">
        <f t="shared" si="32"/>
        <v>3.0000000000000001E-5</v>
      </c>
    </row>
    <row r="40" spans="1:127" ht="18" x14ac:dyDescent="0.2">
      <c r="A40" s="16">
        <f>入力シート_鉛!G18</f>
        <v>5.0000000000000001E-3</v>
      </c>
      <c r="B40" s="23" t="s">
        <v>81</v>
      </c>
      <c r="C40" s="494" t="s">
        <v>82</v>
      </c>
      <c r="D40" s="495"/>
      <c r="E40" s="492"/>
      <c r="F40" s="1" t="s">
        <v>83</v>
      </c>
      <c r="G40" s="25">
        <f>IF(A40="",0.005,A40)</f>
        <v>5.0000000000000001E-3</v>
      </c>
      <c r="J40" s="51">
        <f t="shared" si="72"/>
        <v>5.0000000000000001E-3</v>
      </c>
      <c r="K40" s="54">
        <f t="shared" si="69"/>
        <v>5.0000000000000001E-3</v>
      </c>
      <c r="L40" s="54">
        <f t="shared" si="40"/>
        <v>5.0000000000000001E-3</v>
      </c>
      <c r="M40" s="54">
        <f t="shared" si="40"/>
        <v>5.0000000000000001E-3</v>
      </c>
      <c r="N40" s="54">
        <f t="shared" si="40"/>
        <v>5.0000000000000001E-3</v>
      </c>
      <c r="O40" s="54">
        <f t="shared" si="41"/>
        <v>5.0000000000000001E-3</v>
      </c>
      <c r="P40" s="54">
        <f t="shared" si="41"/>
        <v>5.0000000000000001E-3</v>
      </c>
      <c r="Q40" s="54">
        <f t="shared" si="41"/>
        <v>5.0000000000000001E-3</v>
      </c>
      <c r="R40" s="54">
        <f t="shared" si="42"/>
        <v>5.0000000000000001E-3</v>
      </c>
      <c r="S40" s="54">
        <f t="shared" si="42"/>
        <v>5.0000000000000001E-3</v>
      </c>
      <c r="T40" s="54">
        <f t="shared" si="42"/>
        <v>5.0000000000000001E-3</v>
      </c>
      <c r="U40" s="51">
        <f t="shared" si="70"/>
        <v>5.0000000000000001E-3</v>
      </c>
      <c r="V40" s="54">
        <f t="shared" si="71"/>
        <v>5.0000000000000001E-3</v>
      </c>
      <c r="W40" s="54">
        <f t="shared" si="71"/>
        <v>5.0000000000000001E-3</v>
      </c>
      <c r="X40" s="54">
        <f t="shared" si="71"/>
        <v>5.0000000000000001E-3</v>
      </c>
      <c r="Y40" s="54">
        <f t="shared" si="71"/>
        <v>5.0000000000000001E-3</v>
      </c>
      <c r="Z40" s="54">
        <f t="shared" si="71"/>
        <v>5.0000000000000001E-3</v>
      </c>
      <c r="AA40" s="54">
        <f t="shared" si="71"/>
        <v>5.0000000000000001E-3</v>
      </c>
      <c r="AB40" s="54">
        <f t="shared" si="71"/>
        <v>5.0000000000000001E-3</v>
      </c>
      <c r="AC40" s="54">
        <f t="shared" si="71"/>
        <v>5.0000000000000001E-3</v>
      </c>
      <c r="AD40" s="54">
        <f t="shared" si="71"/>
        <v>5.0000000000000001E-3</v>
      </c>
      <c r="AE40" s="54">
        <f t="shared" si="71"/>
        <v>5.0000000000000001E-3</v>
      </c>
      <c r="AF40" s="54">
        <f t="shared" si="71"/>
        <v>5.0000000000000001E-3</v>
      </c>
      <c r="AG40" s="54">
        <f t="shared" si="71"/>
        <v>5.0000000000000001E-3</v>
      </c>
      <c r="AH40" s="54">
        <f t="shared" si="44"/>
        <v>5.0000000000000001E-3</v>
      </c>
      <c r="AI40" s="54">
        <f t="shared" si="44"/>
        <v>5.0000000000000001E-3</v>
      </c>
      <c r="AJ40" s="54">
        <f t="shared" si="44"/>
        <v>5.0000000000000001E-3</v>
      </c>
      <c r="AK40" s="54">
        <f t="shared" si="45"/>
        <v>5.0000000000000001E-3</v>
      </c>
      <c r="AL40" s="54">
        <f t="shared" si="45"/>
        <v>5.0000000000000001E-3</v>
      </c>
      <c r="AM40" s="54">
        <f t="shared" si="45"/>
        <v>5.0000000000000001E-3</v>
      </c>
      <c r="AN40" s="54">
        <f t="shared" si="46"/>
        <v>5.0000000000000001E-3</v>
      </c>
      <c r="AO40" s="54">
        <f t="shared" si="46"/>
        <v>5.0000000000000001E-3</v>
      </c>
      <c r="AP40" s="54">
        <f t="shared" si="46"/>
        <v>5.0000000000000001E-3</v>
      </c>
      <c r="AQ40" s="54">
        <f t="shared" si="46"/>
        <v>5.0000000000000001E-3</v>
      </c>
      <c r="AR40" s="54">
        <f t="shared" si="46"/>
        <v>5.0000000000000001E-3</v>
      </c>
      <c r="AS40" s="54">
        <f t="shared" si="46"/>
        <v>5.0000000000000001E-3</v>
      </c>
      <c r="AT40" s="54">
        <f t="shared" si="46"/>
        <v>5.0000000000000001E-3</v>
      </c>
      <c r="AU40" s="54">
        <f t="shared" si="46"/>
        <v>5.0000000000000001E-3</v>
      </c>
      <c r="AV40" s="54">
        <f t="shared" si="46"/>
        <v>5.0000000000000001E-3</v>
      </c>
      <c r="AW40" s="54">
        <f t="shared" si="46"/>
        <v>5.0000000000000001E-3</v>
      </c>
      <c r="AX40" s="54">
        <f t="shared" si="46"/>
        <v>5.0000000000000001E-3</v>
      </c>
      <c r="AY40" s="54">
        <f t="shared" si="46"/>
        <v>5.0000000000000001E-3</v>
      </c>
      <c r="AZ40" s="54">
        <f t="shared" si="46"/>
        <v>5.0000000000000001E-3</v>
      </c>
      <c r="BA40" s="54">
        <f t="shared" si="46"/>
        <v>5.0000000000000001E-3</v>
      </c>
      <c r="BB40" s="54">
        <f t="shared" si="46"/>
        <v>5.0000000000000001E-3</v>
      </c>
      <c r="BC40" s="54">
        <f t="shared" si="46"/>
        <v>5.0000000000000001E-3</v>
      </c>
      <c r="BD40" s="54">
        <f t="shared" si="47"/>
        <v>5.0000000000000001E-3</v>
      </c>
      <c r="BE40" s="54">
        <f t="shared" si="47"/>
        <v>5.0000000000000001E-3</v>
      </c>
      <c r="BF40" s="54">
        <f t="shared" si="47"/>
        <v>5.0000000000000001E-3</v>
      </c>
      <c r="BG40" s="54">
        <f t="shared" si="48"/>
        <v>5.0000000000000001E-3</v>
      </c>
      <c r="BH40" s="54">
        <f t="shared" si="48"/>
        <v>5.0000000000000001E-3</v>
      </c>
      <c r="BI40" s="54">
        <f t="shared" si="49"/>
        <v>5.0000000000000001E-3</v>
      </c>
      <c r="BJ40" s="54">
        <f t="shared" si="49"/>
        <v>5.0000000000000001E-3</v>
      </c>
      <c r="BK40" s="54">
        <f t="shared" si="50"/>
        <v>5.0000000000000001E-3</v>
      </c>
      <c r="BL40" s="54">
        <f t="shared" si="51"/>
        <v>5.0000000000000001E-3</v>
      </c>
      <c r="BM40" s="54">
        <f t="shared" si="51"/>
        <v>5.0000000000000001E-3</v>
      </c>
      <c r="BN40" s="54">
        <f t="shared" si="51"/>
        <v>5.0000000000000001E-3</v>
      </c>
      <c r="BO40" s="54">
        <f t="shared" si="51"/>
        <v>5.0000000000000001E-3</v>
      </c>
      <c r="BP40" s="54">
        <f t="shared" si="52"/>
        <v>5.0000000000000001E-3</v>
      </c>
      <c r="BQ40" s="54">
        <f t="shared" si="53"/>
        <v>5.0000000000000001E-3</v>
      </c>
      <c r="BR40" s="54">
        <f t="shared" si="53"/>
        <v>5.0000000000000001E-3</v>
      </c>
      <c r="BS40" s="54">
        <f t="shared" si="53"/>
        <v>5.0000000000000001E-3</v>
      </c>
      <c r="BT40" s="54">
        <f t="shared" si="53"/>
        <v>5.0000000000000001E-3</v>
      </c>
      <c r="BU40" s="54">
        <f t="shared" si="54"/>
        <v>5.0000000000000001E-3</v>
      </c>
      <c r="BV40" s="54">
        <f t="shared" si="55"/>
        <v>5.0000000000000001E-3</v>
      </c>
      <c r="BW40" s="54">
        <f t="shared" si="56"/>
        <v>5.0000000000000001E-3</v>
      </c>
      <c r="BX40" s="54">
        <f t="shared" si="56"/>
        <v>5.0000000000000001E-3</v>
      </c>
      <c r="BY40" s="54">
        <f t="shared" si="57"/>
        <v>5.0000000000000001E-3</v>
      </c>
      <c r="BZ40" s="54">
        <f t="shared" si="57"/>
        <v>5.0000000000000001E-3</v>
      </c>
      <c r="CA40" s="54">
        <f t="shared" si="57"/>
        <v>5.0000000000000001E-3</v>
      </c>
      <c r="CB40" s="54">
        <f t="shared" si="57"/>
        <v>5.0000000000000001E-3</v>
      </c>
      <c r="CC40" s="54">
        <f t="shared" si="58"/>
        <v>5.0000000000000001E-3</v>
      </c>
      <c r="CD40" s="54">
        <f t="shared" si="58"/>
        <v>5.0000000000000001E-3</v>
      </c>
      <c r="CE40" s="54">
        <f t="shared" si="59"/>
        <v>5.0000000000000001E-3</v>
      </c>
      <c r="CF40" s="54">
        <f t="shared" si="60"/>
        <v>5.0000000000000001E-3</v>
      </c>
      <c r="CG40" s="54">
        <f t="shared" si="61"/>
        <v>5.0000000000000001E-3</v>
      </c>
      <c r="CH40" s="54">
        <f t="shared" si="62"/>
        <v>5.0000000000000001E-3</v>
      </c>
      <c r="CI40" s="54">
        <f t="shared" si="62"/>
        <v>5.0000000000000001E-3</v>
      </c>
      <c r="CJ40" s="54">
        <f t="shared" si="62"/>
        <v>5.0000000000000001E-3</v>
      </c>
      <c r="CK40" s="54">
        <f t="shared" si="62"/>
        <v>5.0000000000000001E-3</v>
      </c>
      <c r="CL40" s="54">
        <f t="shared" si="62"/>
        <v>5.0000000000000001E-3</v>
      </c>
      <c r="CM40" s="54">
        <f t="shared" si="62"/>
        <v>5.0000000000000001E-3</v>
      </c>
      <c r="CN40" s="54">
        <f t="shared" si="62"/>
        <v>5.0000000000000001E-3</v>
      </c>
      <c r="CO40" s="54">
        <f t="shared" si="62"/>
        <v>5.0000000000000001E-3</v>
      </c>
      <c r="CP40" s="54">
        <f t="shared" si="62"/>
        <v>5.0000000000000001E-3</v>
      </c>
      <c r="CQ40" s="54">
        <f t="shared" si="62"/>
        <v>5.0000000000000001E-3</v>
      </c>
      <c r="CR40" s="54">
        <f t="shared" si="63"/>
        <v>5.0000000000000001E-3</v>
      </c>
      <c r="CS40" s="54">
        <f t="shared" si="63"/>
        <v>5.0000000000000001E-3</v>
      </c>
      <c r="CT40" s="54">
        <f t="shared" si="64"/>
        <v>5.0000000000000001E-3</v>
      </c>
      <c r="CU40" s="54">
        <f t="shared" si="64"/>
        <v>5.0000000000000001E-3</v>
      </c>
      <c r="CV40" s="54">
        <f t="shared" si="65"/>
        <v>5.0000000000000001E-3</v>
      </c>
      <c r="CW40" s="54">
        <f t="shared" si="65"/>
        <v>5.0000000000000001E-3</v>
      </c>
      <c r="CX40" s="54">
        <f t="shared" si="66"/>
        <v>5.0000000000000001E-3</v>
      </c>
      <c r="CY40" s="54">
        <f t="shared" si="66"/>
        <v>5.0000000000000001E-3</v>
      </c>
      <c r="CZ40" s="54">
        <f t="shared" si="66"/>
        <v>5.0000000000000001E-3</v>
      </c>
      <c r="DA40" s="54">
        <f t="shared" si="66"/>
        <v>5.0000000000000001E-3</v>
      </c>
      <c r="DB40" s="54">
        <f t="shared" si="66"/>
        <v>5.0000000000000001E-3</v>
      </c>
      <c r="DC40" s="54">
        <f t="shared" si="67"/>
        <v>5.0000000000000001E-3</v>
      </c>
      <c r="DD40" s="54">
        <f t="shared" si="67"/>
        <v>5.0000000000000001E-3</v>
      </c>
      <c r="DE40" s="54">
        <f t="shared" si="68"/>
        <v>5.0000000000000001E-3</v>
      </c>
      <c r="DF40" s="54">
        <f t="shared" si="73"/>
        <v>5.0000000000000001E-3</v>
      </c>
      <c r="DG40" s="54">
        <f t="shared" si="74"/>
        <v>5.0000000000000001E-3</v>
      </c>
      <c r="DH40" s="54">
        <f t="shared" si="74"/>
        <v>5.0000000000000001E-3</v>
      </c>
      <c r="DI40" s="54">
        <f t="shared" si="74"/>
        <v>5.0000000000000001E-3</v>
      </c>
      <c r="DJ40" s="54">
        <f t="shared" si="74"/>
        <v>5.0000000000000001E-3</v>
      </c>
      <c r="DK40" s="54">
        <f t="shared" si="74"/>
        <v>5.0000000000000001E-3</v>
      </c>
      <c r="DL40" s="54">
        <f t="shared" si="74"/>
        <v>5.0000000000000001E-3</v>
      </c>
      <c r="DM40" s="54">
        <f t="shared" si="74"/>
        <v>5.0000000000000001E-3</v>
      </c>
      <c r="DN40" s="54">
        <f t="shared" si="74"/>
        <v>5.0000000000000001E-3</v>
      </c>
      <c r="DO40" s="54">
        <f t="shared" si="75"/>
        <v>5.0000000000000001E-3</v>
      </c>
      <c r="DP40" s="54">
        <f t="shared" si="32"/>
        <v>5.0000000000000001E-3</v>
      </c>
      <c r="DQ40" s="54">
        <f t="shared" si="32"/>
        <v>5.0000000000000001E-3</v>
      </c>
      <c r="DR40" s="54">
        <f t="shared" si="32"/>
        <v>5.0000000000000001E-3</v>
      </c>
      <c r="DS40" s="54">
        <f t="shared" si="32"/>
        <v>5.0000000000000001E-3</v>
      </c>
      <c r="DT40" s="54">
        <f t="shared" si="32"/>
        <v>5.0000000000000001E-3</v>
      </c>
      <c r="DU40" s="54">
        <f t="shared" si="32"/>
        <v>5.0000000000000001E-3</v>
      </c>
      <c r="DV40" s="54">
        <f t="shared" si="32"/>
        <v>5.0000000000000001E-3</v>
      </c>
      <c r="DW40" s="54">
        <f t="shared" si="32"/>
        <v>5.0000000000000001E-3</v>
      </c>
    </row>
    <row r="41" spans="1:127" ht="18" x14ac:dyDescent="0.2">
      <c r="A41" s="16">
        <f>入力シート_鉛!Q20</f>
        <v>0.3</v>
      </c>
      <c r="B41" s="23" t="s">
        <v>137</v>
      </c>
      <c r="C41" s="494" t="s">
        <v>84</v>
      </c>
      <c r="D41" s="495"/>
      <c r="E41" s="492"/>
      <c r="F41" s="1" t="s">
        <v>85</v>
      </c>
      <c r="G41" s="25">
        <f>IF(A41="",0.2,A41)</f>
        <v>0.3</v>
      </c>
      <c r="J41" s="51">
        <f>G41</f>
        <v>0.3</v>
      </c>
      <c r="K41" s="54">
        <f t="shared" si="69"/>
        <v>0.3</v>
      </c>
      <c r="L41" s="54">
        <f t="shared" si="40"/>
        <v>0.3</v>
      </c>
      <c r="M41" s="54">
        <f t="shared" si="40"/>
        <v>0.3</v>
      </c>
      <c r="N41" s="54">
        <f t="shared" si="40"/>
        <v>0.3</v>
      </c>
      <c r="O41" s="54">
        <f t="shared" si="41"/>
        <v>0.3</v>
      </c>
      <c r="P41" s="54">
        <f t="shared" si="41"/>
        <v>0.3</v>
      </c>
      <c r="Q41" s="54">
        <f t="shared" si="41"/>
        <v>0.3</v>
      </c>
      <c r="R41" s="54">
        <f t="shared" si="42"/>
        <v>0.3</v>
      </c>
      <c r="S41" s="54">
        <f t="shared" si="42"/>
        <v>0.3</v>
      </c>
      <c r="T41" s="54">
        <f t="shared" si="42"/>
        <v>0.3</v>
      </c>
      <c r="U41" s="51">
        <f t="shared" si="70"/>
        <v>0.3</v>
      </c>
      <c r="V41" s="54">
        <f t="shared" si="71"/>
        <v>0.3</v>
      </c>
      <c r="W41" s="54">
        <f t="shared" si="71"/>
        <v>0.3</v>
      </c>
      <c r="X41" s="54">
        <f t="shared" si="71"/>
        <v>0.3</v>
      </c>
      <c r="Y41" s="54">
        <f t="shared" si="71"/>
        <v>0.3</v>
      </c>
      <c r="Z41" s="54">
        <f t="shared" si="71"/>
        <v>0.3</v>
      </c>
      <c r="AA41" s="54">
        <f t="shared" si="71"/>
        <v>0.3</v>
      </c>
      <c r="AB41" s="54">
        <f t="shared" si="71"/>
        <v>0.3</v>
      </c>
      <c r="AC41" s="54">
        <f t="shared" si="71"/>
        <v>0.3</v>
      </c>
      <c r="AD41" s="54">
        <f t="shared" si="71"/>
        <v>0.3</v>
      </c>
      <c r="AE41" s="54">
        <f t="shared" si="71"/>
        <v>0.3</v>
      </c>
      <c r="AF41" s="54">
        <f t="shared" si="71"/>
        <v>0.3</v>
      </c>
      <c r="AG41" s="54">
        <f t="shared" si="71"/>
        <v>0.3</v>
      </c>
      <c r="AH41" s="54">
        <f t="shared" si="44"/>
        <v>0.3</v>
      </c>
      <c r="AI41" s="54">
        <f t="shared" si="44"/>
        <v>0.3</v>
      </c>
      <c r="AJ41" s="54">
        <f t="shared" si="44"/>
        <v>0.3</v>
      </c>
      <c r="AK41" s="54">
        <f t="shared" si="45"/>
        <v>0.3</v>
      </c>
      <c r="AL41" s="54">
        <f t="shared" si="45"/>
        <v>0.3</v>
      </c>
      <c r="AM41" s="54">
        <f t="shared" si="45"/>
        <v>0.3</v>
      </c>
      <c r="AN41" s="54">
        <f t="shared" si="46"/>
        <v>0.3</v>
      </c>
      <c r="AO41" s="54">
        <f t="shared" si="46"/>
        <v>0.3</v>
      </c>
      <c r="AP41" s="54">
        <f t="shared" si="46"/>
        <v>0.3</v>
      </c>
      <c r="AQ41" s="54">
        <f t="shared" si="46"/>
        <v>0.3</v>
      </c>
      <c r="AR41" s="54">
        <f t="shared" si="46"/>
        <v>0.3</v>
      </c>
      <c r="AS41" s="54">
        <f t="shared" si="46"/>
        <v>0.3</v>
      </c>
      <c r="AT41" s="54">
        <f t="shared" si="46"/>
        <v>0.3</v>
      </c>
      <c r="AU41" s="54">
        <f t="shared" si="46"/>
        <v>0.3</v>
      </c>
      <c r="AV41" s="54">
        <f t="shared" si="46"/>
        <v>0.3</v>
      </c>
      <c r="AW41" s="54">
        <f t="shared" si="46"/>
        <v>0.3</v>
      </c>
      <c r="AX41" s="54">
        <f t="shared" si="46"/>
        <v>0.3</v>
      </c>
      <c r="AY41" s="54">
        <f t="shared" si="46"/>
        <v>0.3</v>
      </c>
      <c r="AZ41" s="54">
        <f t="shared" si="46"/>
        <v>0.3</v>
      </c>
      <c r="BA41" s="54">
        <f t="shared" si="46"/>
        <v>0.3</v>
      </c>
      <c r="BB41" s="54">
        <f t="shared" si="46"/>
        <v>0.3</v>
      </c>
      <c r="BC41" s="54">
        <f t="shared" si="46"/>
        <v>0.3</v>
      </c>
      <c r="BD41" s="54">
        <f t="shared" si="47"/>
        <v>0.3</v>
      </c>
      <c r="BE41" s="54">
        <f t="shared" si="47"/>
        <v>0.3</v>
      </c>
      <c r="BF41" s="54">
        <f t="shared" si="47"/>
        <v>0.3</v>
      </c>
      <c r="BG41" s="54">
        <f t="shared" si="48"/>
        <v>0.3</v>
      </c>
      <c r="BH41" s="54">
        <f t="shared" si="48"/>
        <v>0.3</v>
      </c>
      <c r="BI41" s="54">
        <f t="shared" si="49"/>
        <v>0.3</v>
      </c>
      <c r="BJ41" s="54">
        <f t="shared" si="49"/>
        <v>0.3</v>
      </c>
      <c r="BK41" s="54">
        <f t="shared" si="50"/>
        <v>0.3</v>
      </c>
      <c r="BL41" s="54">
        <f t="shared" si="51"/>
        <v>0.3</v>
      </c>
      <c r="BM41" s="54">
        <f t="shared" si="51"/>
        <v>0.3</v>
      </c>
      <c r="BN41" s="54">
        <f t="shared" si="51"/>
        <v>0.3</v>
      </c>
      <c r="BO41" s="54">
        <f t="shared" si="51"/>
        <v>0.3</v>
      </c>
      <c r="BP41" s="54">
        <f t="shared" si="52"/>
        <v>0.3</v>
      </c>
      <c r="BQ41" s="54">
        <f t="shared" si="53"/>
        <v>0.3</v>
      </c>
      <c r="BR41" s="54">
        <f t="shared" si="53"/>
        <v>0.3</v>
      </c>
      <c r="BS41" s="54">
        <f t="shared" si="53"/>
        <v>0.3</v>
      </c>
      <c r="BT41" s="54">
        <f t="shared" si="53"/>
        <v>0.3</v>
      </c>
      <c r="BU41" s="54">
        <f t="shared" si="54"/>
        <v>0.3</v>
      </c>
      <c r="BV41" s="54">
        <f t="shared" si="55"/>
        <v>0.3</v>
      </c>
      <c r="BW41" s="54">
        <f t="shared" si="56"/>
        <v>0.3</v>
      </c>
      <c r="BX41" s="54">
        <f t="shared" si="56"/>
        <v>0.3</v>
      </c>
      <c r="BY41" s="54">
        <f t="shared" si="57"/>
        <v>0.3</v>
      </c>
      <c r="BZ41" s="54">
        <f t="shared" si="57"/>
        <v>0.3</v>
      </c>
      <c r="CA41" s="54">
        <f t="shared" si="57"/>
        <v>0.3</v>
      </c>
      <c r="CB41" s="54">
        <f t="shared" si="57"/>
        <v>0.3</v>
      </c>
      <c r="CC41" s="54">
        <f t="shared" si="58"/>
        <v>0.3</v>
      </c>
      <c r="CD41" s="54">
        <f t="shared" si="58"/>
        <v>0.3</v>
      </c>
      <c r="CE41" s="54">
        <f t="shared" si="59"/>
        <v>0.3</v>
      </c>
      <c r="CF41" s="54">
        <f t="shared" si="60"/>
        <v>0.3</v>
      </c>
      <c r="CG41" s="54">
        <f t="shared" si="61"/>
        <v>0.3</v>
      </c>
      <c r="CH41" s="54">
        <f t="shared" si="62"/>
        <v>0.3</v>
      </c>
      <c r="CI41" s="54">
        <f t="shared" si="62"/>
        <v>0.3</v>
      </c>
      <c r="CJ41" s="54">
        <f t="shared" si="62"/>
        <v>0.3</v>
      </c>
      <c r="CK41" s="54">
        <f t="shared" si="62"/>
        <v>0.3</v>
      </c>
      <c r="CL41" s="54">
        <f t="shared" si="62"/>
        <v>0.3</v>
      </c>
      <c r="CM41" s="54">
        <f t="shared" si="62"/>
        <v>0.3</v>
      </c>
      <c r="CN41" s="54">
        <f t="shared" si="62"/>
        <v>0.3</v>
      </c>
      <c r="CO41" s="54">
        <f t="shared" si="62"/>
        <v>0.3</v>
      </c>
      <c r="CP41" s="54">
        <f t="shared" si="62"/>
        <v>0.3</v>
      </c>
      <c r="CQ41" s="54">
        <f t="shared" si="62"/>
        <v>0.3</v>
      </c>
      <c r="CR41" s="54">
        <f t="shared" si="63"/>
        <v>0.3</v>
      </c>
      <c r="CS41" s="54">
        <f t="shared" si="63"/>
        <v>0.3</v>
      </c>
      <c r="CT41" s="54">
        <f t="shared" si="64"/>
        <v>0.3</v>
      </c>
      <c r="CU41" s="54">
        <f t="shared" si="64"/>
        <v>0.3</v>
      </c>
      <c r="CV41" s="54">
        <f t="shared" si="65"/>
        <v>0.3</v>
      </c>
      <c r="CW41" s="54">
        <f t="shared" si="65"/>
        <v>0.3</v>
      </c>
      <c r="CX41" s="54">
        <f t="shared" si="66"/>
        <v>0.3</v>
      </c>
      <c r="CY41" s="54">
        <f t="shared" si="66"/>
        <v>0.3</v>
      </c>
      <c r="CZ41" s="54">
        <f t="shared" si="66"/>
        <v>0.3</v>
      </c>
      <c r="DA41" s="54">
        <f t="shared" si="66"/>
        <v>0.3</v>
      </c>
      <c r="DB41" s="54">
        <f t="shared" si="66"/>
        <v>0.3</v>
      </c>
      <c r="DC41" s="54">
        <f t="shared" si="67"/>
        <v>0.3</v>
      </c>
      <c r="DD41" s="54">
        <f t="shared" si="67"/>
        <v>0.3</v>
      </c>
      <c r="DE41" s="54">
        <f t="shared" si="68"/>
        <v>0.3</v>
      </c>
      <c r="DF41" s="54">
        <f t="shared" si="73"/>
        <v>0.3</v>
      </c>
      <c r="DG41" s="54">
        <f t="shared" si="74"/>
        <v>0.3</v>
      </c>
      <c r="DH41" s="54">
        <f t="shared" si="74"/>
        <v>0.3</v>
      </c>
      <c r="DI41" s="54">
        <f t="shared" si="74"/>
        <v>0.3</v>
      </c>
      <c r="DJ41" s="54">
        <f t="shared" si="74"/>
        <v>0.3</v>
      </c>
      <c r="DK41" s="54">
        <f t="shared" si="74"/>
        <v>0.3</v>
      </c>
      <c r="DL41" s="54">
        <f t="shared" si="74"/>
        <v>0.3</v>
      </c>
      <c r="DM41" s="54">
        <f t="shared" si="74"/>
        <v>0.3</v>
      </c>
      <c r="DN41" s="54">
        <f t="shared" si="74"/>
        <v>0.3</v>
      </c>
      <c r="DO41" s="54">
        <f t="shared" si="75"/>
        <v>0.3</v>
      </c>
      <c r="DP41" s="54">
        <f t="shared" si="32"/>
        <v>0.3</v>
      </c>
      <c r="DQ41" s="54">
        <f t="shared" si="32"/>
        <v>0.3</v>
      </c>
      <c r="DR41" s="54">
        <f t="shared" si="32"/>
        <v>0.3</v>
      </c>
      <c r="DS41" s="54">
        <f t="shared" si="32"/>
        <v>0.3</v>
      </c>
      <c r="DT41" s="54">
        <f t="shared" si="32"/>
        <v>0.3</v>
      </c>
      <c r="DU41" s="54">
        <f t="shared" si="32"/>
        <v>0.3</v>
      </c>
      <c r="DV41" s="54">
        <f t="shared" si="32"/>
        <v>0.3</v>
      </c>
      <c r="DW41" s="54">
        <f t="shared" si="32"/>
        <v>0.3</v>
      </c>
    </row>
    <row r="42" spans="1:127" ht="21" x14ac:dyDescent="0.2">
      <c r="A42" s="16">
        <f>IF(+入力シート_鉛!Q12="-",0,+入力シート_鉛!Q12)</f>
        <v>0</v>
      </c>
      <c r="B42" s="23" t="s">
        <v>86</v>
      </c>
      <c r="C42" s="494" t="s">
        <v>87</v>
      </c>
      <c r="D42" s="495"/>
      <c r="E42" s="492"/>
      <c r="F42" s="1" t="s">
        <v>67</v>
      </c>
      <c r="G42" s="29">
        <f>IF(A42="",7,A42)</f>
        <v>0</v>
      </c>
      <c r="J42" s="51">
        <f>G42</f>
        <v>0</v>
      </c>
      <c r="K42" s="54">
        <f t="shared" si="69"/>
        <v>0</v>
      </c>
      <c r="L42" s="54">
        <f t="shared" si="40"/>
        <v>0</v>
      </c>
      <c r="M42" s="54">
        <f t="shared" si="40"/>
        <v>0</v>
      </c>
      <c r="N42" s="54">
        <f t="shared" si="40"/>
        <v>0</v>
      </c>
      <c r="O42" s="54">
        <f t="shared" si="41"/>
        <v>0</v>
      </c>
      <c r="P42" s="54">
        <f t="shared" si="41"/>
        <v>0</v>
      </c>
      <c r="Q42" s="54">
        <f t="shared" si="41"/>
        <v>0</v>
      </c>
      <c r="R42" s="54">
        <f t="shared" si="42"/>
        <v>0</v>
      </c>
      <c r="S42" s="54">
        <f t="shared" si="42"/>
        <v>0</v>
      </c>
      <c r="T42" s="54">
        <f t="shared" si="42"/>
        <v>0</v>
      </c>
      <c r="U42" s="51">
        <f t="shared" si="70"/>
        <v>0</v>
      </c>
      <c r="V42" s="54">
        <f t="shared" si="71"/>
        <v>0</v>
      </c>
      <c r="W42" s="54">
        <f t="shared" si="71"/>
        <v>0</v>
      </c>
      <c r="X42" s="54">
        <f t="shared" si="71"/>
        <v>0</v>
      </c>
      <c r="Y42" s="54">
        <f t="shared" si="71"/>
        <v>0</v>
      </c>
      <c r="Z42" s="54">
        <f t="shared" si="71"/>
        <v>0</v>
      </c>
      <c r="AA42" s="54">
        <f t="shared" si="71"/>
        <v>0</v>
      </c>
      <c r="AB42" s="54">
        <f t="shared" si="71"/>
        <v>0</v>
      </c>
      <c r="AC42" s="54">
        <f t="shared" si="71"/>
        <v>0</v>
      </c>
      <c r="AD42" s="54">
        <f t="shared" si="71"/>
        <v>0</v>
      </c>
      <c r="AE42" s="54">
        <f t="shared" si="71"/>
        <v>0</v>
      </c>
      <c r="AF42" s="54">
        <f t="shared" si="71"/>
        <v>0</v>
      </c>
      <c r="AG42" s="54">
        <f t="shared" si="71"/>
        <v>0</v>
      </c>
      <c r="AH42" s="54">
        <f t="shared" si="44"/>
        <v>0</v>
      </c>
      <c r="AI42" s="54">
        <f t="shared" si="44"/>
        <v>0</v>
      </c>
      <c r="AJ42" s="54">
        <f t="shared" si="44"/>
        <v>0</v>
      </c>
      <c r="AK42" s="54">
        <f t="shared" si="45"/>
        <v>0</v>
      </c>
      <c r="AL42" s="54">
        <f t="shared" si="45"/>
        <v>0</v>
      </c>
      <c r="AM42" s="54">
        <f t="shared" si="45"/>
        <v>0</v>
      </c>
      <c r="AN42" s="54">
        <f t="shared" si="46"/>
        <v>0</v>
      </c>
      <c r="AO42" s="54">
        <f t="shared" si="46"/>
        <v>0</v>
      </c>
      <c r="AP42" s="54">
        <f t="shared" si="46"/>
        <v>0</v>
      </c>
      <c r="AQ42" s="54">
        <f t="shared" si="46"/>
        <v>0</v>
      </c>
      <c r="AR42" s="54">
        <f t="shared" si="46"/>
        <v>0</v>
      </c>
      <c r="AS42" s="54">
        <f t="shared" si="46"/>
        <v>0</v>
      </c>
      <c r="AT42" s="54">
        <f t="shared" si="46"/>
        <v>0</v>
      </c>
      <c r="AU42" s="54">
        <f t="shared" si="46"/>
        <v>0</v>
      </c>
      <c r="AV42" s="54">
        <f t="shared" si="46"/>
        <v>0</v>
      </c>
      <c r="AW42" s="54">
        <f t="shared" si="46"/>
        <v>0</v>
      </c>
      <c r="AX42" s="54">
        <f t="shared" si="46"/>
        <v>0</v>
      </c>
      <c r="AY42" s="54">
        <f t="shared" si="46"/>
        <v>0</v>
      </c>
      <c r="AZ42" s="54">
        <f t="shared" si="46"/>
        <v>0</v>
      </c>
      <c r="BA42" s="54">
        <f t="shared" si="46"/>
        <v>0</v>
      </c>
      <c r="BB42" s="54">
        <f t="shared" si="46"/>
        <v>0</v>
      </c>
      <c r="BC42" s="54">
        <f t="shared" si="46"/>
        <v>0</v>
      </c>
      <c r="BD42" s="54">
        <f t="shared" si="47"/>
        <v>0</v>
      </c>
      <c r="BE42" s="54">
        <f t="shared" si="47"/>
        <v>0</v>
      </c>
      <c r="BF42" s="54">
        <f t="shared" si="47"/>
        <v>0</v>
      </c>
      <c r="BG42" s="54">
        <f t="shared" si="48"/>
        <v>0</v>
      </c>
      <c r="BH42" s="54">
        <f t="shared" si="48"/>
        <v>0</v>
      </c>
      <c r="BI42" s="54">
        <f t="shared" si="49"/>
        <v>0</v>
      </c>
      <c r="BJ42" s="54">
        <f t="shared" si="49"/>
        <v>0</v>
      </c>
      <c r="BK42" s="54">
        <f t="shared" si="50"/>
        <v>0</v>
      </c>
      <c r="BL42" s="54">
        <f t="shared" si="51"/>
        <v>0</v>
      </c>
      <c r="BM42" s="54">
        <f t="shared" si="51"/>
        <v>0</v>
      </c>
      <c r="BN42" s="54">
        <f t="shared" si="51"/>
        <v>0</v>
      </c>
      <c r="BO42" s="54">
        <f t="shared" si="51"/>
        <v>0</v>
      </c>
      <c r="BP42" s="54">
        <f t="shared" si="52"/>
        <v>0</v>
      </c>
      <c r="BQ42" s="54">
        <f t="shared" si="53"/>
        <v>0</v>
      </c>
      <c r="BR42" s="54">
        <f t="shared" si="53"/>
        <v>0</v>
      </c>
      <c r="BS42" s="54">
        <f t="shared" si="53"/>
        <v>0</v>
      </c>
      <c r="BT42" s="54">
        <f t="shared" si="53"/>
        <v>0</v>
      </c>
      <c r="BU42" s="54">
        <f t="shared" si="54"/>
        <v>0</v>
      </c>
      <c r="BV42" s="54">
        <f t="shared" si="55"/>
        <v>0</v>
      </c>
      <c r="BW42" s="54">
        <f t="shared" si="56"/>
        <v>0</v>
      </c>
      <c r="BX42" s="54">
        <f t="shared" si="56"/>
        <v>0</v>
      </c>
      <c r="BY42" s="54">
        <f t="shared" si="57"/>
        <v>0</v>
      </c>
      <c r="BZ42" s="54">
        <f t="shared" si="57"/>
        <v>0</v>
      </c>
      <c r="CA42" s="54">
        <f t="shared" si="57"/>
        <v>0</v>
      </c>
      <c r="CB42" s="54">
        <f t="shared" si="57"/>
        <v>0</v>
      </c>
      <c r="CC42" s="54">
        <f t="shared" si="58"/>
        <v>0</v>
      </c>
      <c r="CD42" s="54">
        <f t="shared" si="58"/>
        <v>0</v>
      </c>
      <c r="CE42" s="54">
        <f t="shared" si="59"/>
        <v>0</v>
      </c>
      <c r="CF42" s="54">
        <f t="shared" si="60"/>
        <v>0</v>
      </c>
      <c r="CG42" s="54">
        <f t="shared" si="61"/>
        <v>0</v>
      </c>
      <c r="CH42" s="54">
        <f t="shared" si="62"/>
        <v>0</v>
      </c>
      <c r="CI42" s="54">
        <f t="shared" si="62"/>
        <v>0</v>
      </c>
      <c r="CJ42" s="54">
        <f t="shared" si="62"/>
        <v>0</v>
      </c>
      <c r="CK42" s="54">
        <f t="shared" si="62"/>
        <v>0</v>
      </c>
      <c r="CL42" s="54">
        <f t="shared" si="62"/>
        <v>0</v>
      </c>
      <c r="CM42" s="54">
        <f t="shared" si="62"/>
        <v>0</v>
      </c>
      <c r="CN42" s="54">
        <f t="shared" si="62"/>
        <v>0</v>
      </c>
      <c r="CO42" s="54">
        <f t="shared" si="62"/>
        <v>0</v>
      </c>
      <c r="CP42" s="54">
        <f t="shared" si="62"/>
        <v>0</v>
      </c>
      <c r="CQ42" s="54">
        <f t="shared" si="62"/>
        <v>0</v>
      </c>
      <c r="CR42" s="54">
        <f t="shared" si="63"/>
        <v>0</v>
      </c>
      <c r="CS42" s="54">
        <f t="shared" si="63"/>
        <v>0</v>
      </c>
      <c r="CT42" s="54">
        <f t="shared" si="64"/>
        <v>0</v>
      </c>
      <c r="CU42" s="54">
        <f t="shared" si="64"/>
        <v>0</v>
      </c>
      <c r="CV42" s="54">
        <f t="shared" si="65"/>
        <v>0</v>
      </c>
      <c r="CW42" s="54">
        <f t="shared" si="65"/>
        <v>0</v>
      </c>
      <c r="CX42" s="54">
        <f t="shared" si="66"/>
        <v>0</v>
      </c>
      <c r="CY42" s="54">
        <f t="shared" si="66"/>
        <v>0</v>
      </c>
      <c r="CZ42" s="54">
        <f t="shared" si="66"/>
        <v>0</v>
      </c>
      <c r="DA42" s="54">
        <f t="shared" si="66"/>
        <v>0</v>
      </c>
      <c r="DB42" s="54">
        <f t="shared" si="66"/>
        <v>0</v>
      </c>
      <c r="DC42" s="54">
        <f t="shared" si="67"/>
        <v>0</v>
      </c>
      <c r="DD42" s="54">
        <f t="shared" si="67"/>
        <v>0</v>
      </c>
      <c r="DE42" s="54">
        <f t="shared" si="68"/>
        <v>0</v>
      </c>
      <c r="DF42" s="54">
        <f t="shared" si="73"/>
        <v>0</v>
      </c>
      <c r="DG42" s="54">
        <f t="shared" si="74"/>
        <v>0</v>
      </c>
      <c r="DH42" s="54">
        <f t="shared" si="74"/>
        <v>0</v>
      </c>
      <c r="DI42" s="54">
        <f t="shared" si="74"/>
        <v>0</v>
      </c>
      <c r="DJ42" s="54">
        <f t="shared" si="74"/>
        <v>0</v>
      </c>
      <c r="DK42" s="54">
        <f t="shared" si="74"/>
        <v>0</v>
      </c>
      <c r="DL42" s="54">
        <f t="shared" si="74"/>
        <v>0</v>
      </c>
      <c r="DM42" s="54">
        <f t="shared" si="74"/>
        <v>0</v>
      </c>
      <c r="DN42" s="54">
        <f t="shared" si="74"/>
        <v>0</v>
      </c>
      <c r="DO42" s="54">
        <f t="shared" si="75"/>
        <v>0</v>
      </c>
      <c r="DP42" s="54">
        <f t="shared" si="32"/>
        <v>0</v>
      </c>
      <c r="DQ42" s="54">
        <f t="shared" si="32"/>
        <v>0</v>
      </c>
      <c r="DR42" s="54">
        <f t="shared" si="32"/>
        <v>0</v>
      </c>
      <c r="DS42" s="54">
        <f t="shared" si="32"/>
        <v>0</v>
      </c>
      <c r="DT42" s="54">
        <f t="shared" si="32"/>
        <v>0</v>
      </c>
      <c r="DU42" s="54">
        <f t="shared" si="32"/>
        <v>0</v>
      </c>
      <c r="DV42" s="54">
        <f t="shared" si="32"/>
        <v>0</v>
      </c>
      <c r="DW42" s="54">
        <f t="shared" si="32"/>
        <v>0</v>
      </c>
    </row>
    <row r="43" spans="1:127" ht="14" x14ac:dyDescent="0.3">
      <c r="A43" s="30">
        <f>入力シート_鉛!Q21</f>
        <v>0.4</v>
      </c>
      <c r="B43" s="31" t="s">
        <v>138</v>
      </c>
      <c r="C43" s="496" t="s">
        <v>126</v>
      </c>
      <c r="D43" s="496"/>
      <c r="E43" s="496"/>
      <c r="F43" s="292" t="s">
        <v>140</v>
      </c>
      <c r="G43" s="25">
        <f>IF(A43="",0.2,A43)</f>
        <v>0.4</v>
      </c>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36"/>
      <c r="BR43" s="36"/>
      <c r="BS43" s="36"/>
      <c r="BT43" s="36"/>
      <c r="BU43" s="36"/>
      <c r="BV43" s="36"/>
      <c r="BW43" s="36"/>
      <c r="BX43" s="36"/>
      <c r="BY43" s="36"/>
      <c r="BZ43" s="36"/>
      <c r="CA43" s="36"/>
      <c r="CB43" s="36"/>
      <c r="CC43" s="36"/>
      <c r="CD43" s="36"/>
      <c r="CE43" s="36"/>
      <c r="CF43" s="36"/>
      <c r="CG43" s="36"/>
      <c r="CH43" s="36"/>
      <c r="CI43" s="36"/>
      <c r="CJ43" s="36"/>
      <c r="CK43" s="36"/>
      <c r="CL43" s="36"/>
      <c r="CM43" s="36"/>
      <c r="CN43" s="36"/>
      <c r="CO43" s="36"/>
      <c r="CP43" s="36"/>
      <c r="CQ43" s="36"/>
      <c r="CR43" s="36"/>
      <c r="CS43" s="36"/>
      <c r="CT43" s="36"/>
      <c r="CU43" s="36"/>
      <c r="CV43" s="36"/>
      <c r="CW43" s="36"/>
      <c r="CX43" s="36"/>
      <c r="CY43" s="36"/>
      <c r="CZ43" s="36"/>
      <c r="DA43" s="36"/>
      <c r="DB43" s="36"/>
      <c r="DC43" s="36"/>
      <c r="DD43" s="36"/>
      <c r="DE43" s="36"/>
      <c r="DF43" s="36"/>
      <c r="DG43" s="36"/>
      <c r="DH43" s="36"/>
      <c r="DI43" s="36"/>
      <c r="DJ43" s="36"/>
      <c r="DK43" s="36"/>
      <c r="DL43" s="36"/>
      <c r="DM43" s="36"/>
      <c r="DN43" s="36"/>
      <c r="DO43" s="36"/>
      <c r="DP43" s="36"/>
      <c r="DQ43" s="36"/>
      <c r="DR43" s="36"/>
      <c r="DS43" s="36"/>
      <c r="DT43" s="36"/>
      <c r="DU43" s="36"/>
      <c r="DV43" s="36"/>
      <c r="DW43" s="36"/>
    </row>
    <row r="44" spans="1:127" ht="14" x14ac:dyDescent="0.3">
      <c r="A44" s="16">
        <f>入力シート_鉛!Q10</f>
        <v>10</v>
      </c>
      <c r="B44" s="32" t="s">
        <v>88</v>
      </c>
      <c r="C44" s="493" t="s">
        <v>89</v>
      </c>
      <c r="D44" s="493"/>
      <c r="E44" s="493"/>
      <c r="F44" s="291" t="s">
        <v>90</v>
      </c>
      <c r="G44" s="33">
        <f>IF(A44="",IF(G45*G46&gt;0,G45*G46,G43),A44)</f>
        <v>10</v>
      </c>
      <c r="J44" s="51">
        <f t="shared" ref="J44:J51" si="76">G44</f>
        <v>10</v>
      </c>
      <c r="K44" s="51">
        <f t="shared" ref="K44:N52" si="77">+J44</f>
        <v>10</v>
      </c>
      <c r="L44" s="51">
        <f t="shared" si="77"/>
        <v>10</v>
      </c>
      <c r="M44" s="51">
        <f t="shared" si="77"/>
        <v>10</v>
      </c>
      <c r="N44" s="51">
        <f t="shared" si="77"/>
        <v>10</v>
      </c>
      <c r="O44" s="51">
        <f t="shared" ref="O44:Q52" si="78">+J44</f>
        <v>10</v>
      </c>
      <c r="P44" s="51">
        <f t="shared" si="78"/>
        <v>10</v>
      </c>
      <c r="Q44" s="51">
        <f t="shared" si="78"/>
        <v>10</v>
      </c>
      <c r="R44" s="51">
        <f t="shared" ref="R44:T52" si="79">+L44</f>
        <v>10</v>
      </c>
      <c r="S44" s="51">
        <f t="shared" si="79"/>
        <v>10</v>
      </c>
      <c r="T44" s="51">
        <f t="shared" si="79"/>
        <v>10</v>
      </c>
      <c r="U44" s="51">
        <f t="shared" si="70"/>
        <v>10</v>
      </c>
      <c r="V44" s="51">
        <f>+U44</f>
        <v>10</v>
      </c>
      <c r="W44" s="51">
        <f t="shared" ref="W44:AG44" si="80">+V44</f>
        <v>10</v>
      </c>
      <c r="X44" s="51">
        <f t="shared" si="80"/>
        <v>10</v>
      </c>
      <c r="Y44" s="51">
        <f t="shared" si="80"/>
        <v>10</v>
      </c>
      <c r="Z44" s="51">
        <f t="shared" si="80"/>
        <v>10</v>
      </c>
      <c r="AA44" s="51">
        <f t="shared" si="80"/>
        <v>10</v>
      </c>
      <c r="AB44" s="51">
        <f t="shared" si="80"/>
        <v>10</v>
      </c>
      <c r="AC44" s="51">
        <f t="shared" si="80"/>
        <v>10</v>
      </c>
      <c r="AD44" s="51">
        <f t="shared" si="80"/>
        <v>10</v>
      </c>
      <c r="AE44" s="51">
        <f t="shared" si="80"/>
        <v>10</v>
      </c>
      <c r="AF44" s="51">
        <f t="shared" si="80"/>
        <v>10</v>
      </c>
      <c r="AG44" s="51">
        <f t="shared" si="80"/>
        <v>10</v>
      </c>
      <c r="AH44" s="51">
        <f t="shared" ref="AH44:AJ52" si="81">+AC44</f>
        <v>10</v>
      </c>
      <c r="AI44" s="51">
        <f t="shared" si="81"/>
        <v>10</v>
      </c>
      <c r="AJ44" s="51">
        <f t="shared" si="81"/>
        <v>10</v>
      </c>
      <c r="AK44" s="51">
        <f t="shared" ref="AK44:AM52" si="82">+AE44</f>
        <v>10</v>
      </c>
      <c r="AL44" s="51">
        <f t="shared" si="82"/>
        <v>10</v>
      </c>
      <c r="AM44" s="51">
        <f t="shared" si="82"/>
        <v>10</v>
      </c>
      <c r="AN44" s="51">
        <f t="shared" ref="AN44:BA52" si="83">+AM44</f>
        <v>10</v>
      </c>
      <c r="AO44" s="51">
        <f t="shared" si="83"/>
        <v>10</v>
      </c>
      <c r="AP44" s="51">
        <f t="shared" si="83"/>
        <v>10</v>
      </c>
      <c r="AQ44" s="51">
        <f t="shared" si="83"/>
        <v>10</v>
      </c>
      <c r="AR44" s="51">
        <f t="shared" si="83"/>
        <v>10</v>
      </c>
      <c r="AS44" s="51">
        <f t="shared" si="83"/>
        <v>10</v>
      </c>
      <c r="AT44" s="51">
        <f t="shared" si="83"/>
        <v>10</v>
      </c>
      <c r="AU44" s="51">
        <f t="shared" si="83"/>
        <v>10</v>
      </c>
      <c r="AV44" s="51">
        <f t="shared" si="83"/>
        <v>10</v>
      </c>
      <c r="AW44" s="51">
        <f t="shared" si="83"/>
        <v>10</v>
      </c>
      <c r="AX44" s="51">
        <f t="shared" si="83"/>
        <v>10</v>
      </c>
      <c r="AY44" s="51">
        <f t="shared" si="83"/>
        <v>10</v>
      </c>
      <c r="AZ44" s="51">
        <f t="shared" si="83"/>
        <v>10</v>
      </c>
      <c r="BA44" s="51">
        <f>+AZ44</f>
        <v>10</v>
      </c>
      <c r="BB44" s="51">
        <f t="shared" ref="BB44:BF52" si="84">+BA44</f>
        <v>10</v>
      </c>
      <c r="BC44" s="51">
        <f t="shared" si="84"/>
        <v>10</v>
      </c>
      <c r="BD44" s="51">
        <f t="shared" si="84"/>
        <v>10</v>
      </c>
      <c r="BE44" s="51">
        <f t="shared" si="84"/>
        <v>10</v>
      </c>
      <c r="BF44" s="51">
        <f t="shared" si="84"/>
        <v>10</v>
      </c>
      <c r="BG44" s="51">
        <f t="shared" ref="BG44:BH52" si="85">+BE44</f>
        <v>10</v>
      </c>
      <c r="BH44" s="51">
        <f t="shared" si="85"/>
        <v>10</v>
      </c>
      <c r="BI44" s="51">
        <f t="shared" ref="BI44:BJ52" si="86">+BH44</f>
        <v>10</v>
      </c>
      <c r="BJ44" s="51">
        <f t="shared" si="86"/>
        <v>10</v>
      </c>
      <c r="BK44" s="51">
        <f t="shared" ref="BK44:BK52" si="87">+AZ44</f>
        <v>10</v>
      </c>
      <c r="BL44" s="51">
        <f t="shared" ref="BL44:BO52" si="88">+BK44</f>
        <v>10</v>
      </c>
      <c r="BM44" s="51">
        <f t="shared" si="88"/>
        <v>10</v>
      </c>
      <c r="BN44" s="51">
        <f t="shared" si="88"/>
        <v>10</v>
      </c>
      <c r="BO44" s="51">
        <f t="shared" si="88"/>
        <v>10</v>
      </c>
      <c r="BP44" s="51">
        <f t="shared" ref="BP44:BP52" si="89">+BE44</f>
        <v>10</v>
      </c>
      <c r="BQ44" s="51">
        <f t="shared" ref="BQ44:BT52" si="90">+BP44</f>
        <v>10</v>
      </c>
      <c r="BR44" s="51">
        <f t="shared" si="90"/>
        <v>10</v>
      </c>
      <c r="BS44" s="51">
        <f t="shared" si="90"/>
        <v>10</v>
      </c>
      <c r="BT44" s="51">
        <f t="shared" si="90"/>
        <v>10</v>
      </c>
      <c r="BU44" s="51">
        <f t="shared" ref="BU44:BU52" si="91">+BJ44</f>
        <v>10</v>
      </c>
      <c r="BV44" s="51">
        <f t="shared" ref="BV44:BV52" si="92">+BU44</f>
        <v>10</v>
      </c>
      <c r="BW44" s="51">
        <f t="shared" ref="BW44:BX52" si="93">+BU44</f>
        <v>10</v>
      </c>
      <c r="BX44" s="51">
        <f t="shared" si="93"/>
        <v>10</v>
      </c>
      <c r="BY44" s="51">
        <f t="shared" ref="BY44:CB52" si="94">+BX44</f>
        <v>10</v>
      </c>
      <c r="BZ44" s="51">
        <f t="shared" si="94"/>
        <v>10</v>
      </c>
      <c r="CA44" s="51">
        <f t="shared" si="94"/>
        <v>10</v>
      </c>
      <c r="CB44" s="51">
        <f t="shared" si="94"/>
        <v>10</v>
      </c>
      <c r="CC44" s="51">
        <f t="shared" ref="CC44:CD52" si="95">+CA44</f>
        <v>10</v>
      </c>
      <c r="CD44" s="51">
        <f t="shared" si="95"/>
        <v>10</v>
      </c>
      <c r="CE44" s="51">
        <f t="shared" ref="CE44:CE52" si="96">+CD44</f>
        <v>10</v>
      </c>
      <c r="CF44" s="51">
        <f t="shared" ref="CF44:CF52" si="97">+BA44</f>
        <v>10</v>
      </c>
      <c r="CG44" s="51">
        <f t="shared" ref="CG44:CG52" si="98">+BA44</f>
        <v>10</v>
      </c>
      <c r="CH44" s="51">
        <f t="shared" ref="CH44:CQ52" si="99">+BA44</f>
        <v>10</v>
      </c>
      <c r="CI44" s="51">
        <f t="shared" si="99"/>
        <v>10</v>
      </c>
      <c r="CJ44" s="51">
        <f t="shared" si="99"/>
        <v>10</v>
      </c>
      <c r="CK44" s="51">
        <f t="shared" si="99"/>
        <v>10</v>
      </c>
      <c r="CL44" s="51">
        <f t="shared" si="99"/>
        <v>10</v>
      </c>
      <c r="CM44" s="51">
        <f t="shared" si="99"/>
        <v>10</v>
      </c>
      <c r="CN44" s="51">
        <f t="shared" si="99"/>
        <v>10</v>
      </c>
      <c r="CO44" s="51">
        <f t="shared" si="99"/>
        <v>10</v>
      </c>
      <c r="CP44" s="51">
        <f t="shared" si="99"/>
        <v>10</v>
      </c>
      <c r="CQ44" s="51">
        <f t="shared" si="99"/>
        <v>10</v>
      </c>
      <c r="CR44" s="51">
        <f t="shared" ref="CR44:CS52" si="100">+BU44</f>
        <v>10</v>
      </c>
      <c r="CS44" s="51">
        <f t="shared" si="100"/>
        <v>10</v>
      </c>
      <c r="CT44" s="51">
        <f t="shared" ref="CT44:CU52" si="101">+BX44</f>
        <v>10</v>
      </c>
      <c r="CU44" s="51">
        <f t="shared" si="101"/>
        <v>10</v>
      </c>
      <c r="CV44" s="51">
        <f t="shared" ref="CV44:CW52" si="102">+BU44</f>
        <v>10</v>
      </c>
      <c r="CW44" s="51">
        <f t="shared" si="102"/>
        <v>10</v>
      </c>
      <c r="CX44" s="51">
        <f t="shared" ref="CX44:DB52" si="103">+BX44</f>
        <v>10</v>
      </c>
      <c r="CY44" s="51">
        <f t="shared" si="103"/>
        <v>10</v>
      </c>
      <c r="CZ44" s="51">
        <f t="shared" si="103"/>
        <v>10</v>
      </c>
      <c r="DA44" s="51">
        <f t="shared" si="103"/>
        <v>10</v>
      </c>
      <c r="DB44" s="51">
        <f t="shared" si="103"/>
        <v>10</v>
      </c>
      <c r="DC44" s="51">
        <f t="shared" ref="DC44:DD52" si="104">+CD44</f>
        <v>10</v>
      </c>
      <c r="DD44" s="51">
        <f t="shared" si="104"/>
        <v>10</v>
      </c>
      <c r="DE44" s="51">
        <f t="shared" ref="DE44:DE52" si="105">+CE44</f>
        <v>10</v>
      </c>
      <c r="DF44" s="51">
        <f t="shared" ref="DF44:DF52" si="106">+BU44</f>
        <v>10</v>
      </c>
      <c r="DG44" s="51">
        <f t="shared" ref="DG44:DN52" si="107">+DF44</f>
        <v>10</v>
      </c>
      <c r="DH44" s="51">
        <f t="shared" si="107"/>
        <v>10</v>
      </c>
      <c r="DI44" s="51">
        <f t="shared" si="107"/>
        <v>10</v>
      </c>
      <c r="DJ44" s="51">
        <f t="shared" si="107"/>
        <v>10</v>
      </c>
      <c r="DK44" s="51">
        <f t="shared" si="107"/>
        <v>10</v>
      </c>
      <c r="DL44" s="51">
        <f t="shared" si="107"/>
        <v>10</v>
      </c>
      <c r="DM44" s="51">
        <f t="shared" si="107"/>
        <v>10</v>
      </c>
      <c r="DN44" s="51">
        <f t="shared" si="107"/>
        <v>10</v>
      </c>
      <c r="DO44" s="51">
        <f t="shared" ref="DO44:DO52" si="108">+DE44</f>
        <v>10</v>
      </c>
      <c r="DP44" s="51">
        <f t="shared" ref="DP44:DW52" si="109">+DO44</f>
        <v>10</v>
      </c>
      <c r="DQ44" s="51">
        <f t="shared" si="109"/>
        <v>10</v>
      </c>
      <c r="DR44" s="51">
        <f t="shared" si="109"/>
        <v>10</v>
      </c>
      <c r="DS44" s="51">
        <f t="shared" si="109"/>
        <v>10</v>
      </c>
      <c r="DT44" s="51">
        <f t="shared" si="109"/>
        <v>10</v>
      </c>
      <c r="DU44" s="51">
        <f t="shared" si="109"/>
        <v>10</v>
      </c>
      <c r="DV44" s="51">
        <f t="shared" si="109"/>
        <v>10</v>
      </c>
      <c r="DW44" s="51">
        <f t="shared" si="109"/>
        <v>10</v>
      </c>
    </row>
    <row r="45" spans="1:127" ht="18" x14ac:dyDescent="0.4">
      <c r="A45" s="16" t="str">
        <f>入力シート_鉛!Q11</f>
        <v>-</v>
      </c>
      <c r="B45" s="20" t="s">
        <v>91</v>
      </c>
      <c r="C45" s="493" t="s">
        <v>92</v>
      </c>
      <c r="D45" s="493"/>
      <c r="E45" s="493"/>
      <c r="F45" s="291" t="s">
        <v>93</v>
      </c>
      <c r="G45" s="33" t="str">
        <f>IF(A45="",154.9,A45)</f>
        <v>-</v>
      </c>
      <c r="J45" s="51" t="str">
        <f t="shared" si="76"/>
        <v>-</v>
      </c>
      <c r="K45" s="51" t="str">
        <f t="shared" si="77"/>
        <v>-</v>
      </c>
      <c r="L45" s="51" t="str">
        <f t="shared" si="77"/>
        <v>-</v>
      </c>
      <c r="M45" s="51" t="str">
        <f t="shared" si="77"/>
        <v>-</v>
      </c>
      <c r="N45" s="51" t="str">
        <f t="shared" si="77"/>
        <v>-</v>
      </c>
      <c r="O45" s="51" t="str">
        <f t="shared" si="78"/>
        <v>-</v>
      </c>
      <c r="P45" s="51" t="str">
        <f t="shared" si="78"/>
        <v>-</v>
      </c>
      <c r="Q45" s="51" t="str">
        <f t="shared" si="78"/>
        <v>-</v>
      </c>
      <c r="R45" s="51" t="str">
        <f t="shared" si="79"/>
        <v>-</v>
      </c>
      <c r="S45" s="51" t="str">
        <f t="shared" si="79"/>
        <v>-</v>
      </c>
      <c r="T45" s="51" t="str">
        <f t="shared" si="79"/>
        <v>-</v>
      </c>
      <c r="U45" s="51" t="str">
        <f t="shared" si="70"/>
        <v>-</v>
      </c>
      <c r="V45" s="51" t="str">
        <f t="shared" ref="V45:AG52" si="110">+U45</f>
        <v>-</v>
      </c>
      <c r="W45" s="51" t="str">
        <f t="shared" si="110"/>
        <v>-</v>
      </c>
      <c r="X45" s="51" t="str">
        <f t="shared" si="110"/>
        <v>-</v>
      </c>
      <c r="Y45" s="51" t="str">
        <f t="shared" si="110"/>
        <v>-</v>
      </c>
      <c r="Z45" s="51" t="str">
        <f t="shared" si="110"/>
        <v>-</v>
      </c>
      <c r="AA45" s="51" t="str">
        <f t="shared" si="110"/>
        <v>-</v>
      </c>
      <c r="AB45" s="51" t="str">
        <f t="shared" si="110"/>
        <v>-</v>
      </c>
      <c r="AC45" s="51" t="str">
        <f t="shared" si="110"/>
        <v>-</v>
      </c>
      <c r="AD45" s="51" t="str">
        <f t="shared" si="110"/>
        <v>-</v>
      </c>
      <c r="AE45" s="51" t="str">
        <f t="shared" si="110"/>
        <v>-</v>
      </c>
      <c r="AF45" s="51" t="str">
        <f t="shared" si="110"/>
        <v>-</v>
      </c>
      <c r="AG45" s="51" t="str">
        <f t="shared" si="110"/>
        <v>-</v>
      </c>
      <c r="AH45" s="51" t="str">
        <f t="shared" si="81"/>
        <v>-</v>
      </c>
      <c r="AI45" s="51" t="str">
        <f t="shared" si="81"/>
        <v>-</v>
      </c>
      <c r="AJ45" s="51" t="str">
        <f t="shared" si="81"/>
        <v>-</v>
      </c>
      <c r="AK45" s="51" t="str">
        <f t="shared" si="82"/>
        <v>-</v>
      </c>
      <c r="AL45" s="51" t="str">
        <f t="shared" si="82"/>
        <v>-</v>
      </c>
      <c r="AM45" s="51" t="str">
        <f t="shared" si="82"/>
        <v>-</v>
      </c>
      <c r="AN45" s="51" t="str">
        <f t="shared" si="83"/>
        <v>-</v>
      </c>
      <c r="AO45" s="51" t="str">
        <f t="shared" si="83"/>
        <v>-</v>
      </c>
      <c r="AP45" s="51" t="str">
        <f t="shared" si="83"/>
        <v>-</v>
      </c>
      <c r="AQ45" s="51" t="str">
        <f t="shared" si="83"/>
        <v>-</v>
      </c>
      <c r="AR45" s="51" t="str">
        <f t="shared" si="83"/>
        <v>-</v>
      </c>
      <c r="AS45" s="51" t="str">
        <f t="shared" si="83"/>
        <v>-</v>
      </c>
      <c r="AT45" s="51" t="str">
        <f t="shared" si="83"/>
        <v>-</v>
      </c>
      <c r="AU45" s="51" t="str">
        <f t="shared" si="83"/>
        <v>-</v>
      </c>
      <c r="AV45" s="51" t="str">
        <f t="shared" si="83"/>
        <v>-</v>
      </c>
      <c r="AW45" s="51" t="str">
        <f t="shared" si="83"/>
        <v>-</v>
      </c>
      <c r="AX45" s="51" t="str">
        <f t="shared" si="83"/>
        <v>-</v>
      </c>
      <c r="AY45" s="51" t="str">
        <f t="shared" si="83"/>
        <v>-</v>
      </c>
      <c r="AZ45" s="51" t="str">
        <f t="shared" si="83"/>
        <v>-</v>
      </c>
      <c r="BA45" s="51" t="str">
        <f>+AZ45</f>
        <v>-</v>
      </c>
      <c r="BB45" s="51" t="str">
        <f t="shared" si="84"/>
        <v>-</v>
      </c>
      <c r="BC45" s="51" t="str">
        <f t="shared" si="84"/>
        <v>-</v>
      </c>
      <c r="BD45" s="51" t="str">
        <f t="shared" si="84"/>
        <v>-</v>
      </c>
      <c r="BE45" s="51" t="str">
        <f t="shared" si="84"/>
        <v>-</v>
      </c>
      <c r="BF45" s="51" t="str">
        <f t="shared" si="84"/>
        <v>-</v>
      </c>
      <c r="BG45" s="51" t="str">
        <f t="shared" si="85"/>
        <v>-</v>
      </c>
      <c r="BH45" s="51" t="str">
        <f t="shared" si="85"/>
        <v>-</v>
      </c>
      <c r="BI45" s="51" t="str">
        <f t="shared" si="86"/>
        <v>-</v>
      </c>
      <c r="BJ45" s="51" t="str">
        <f t="shared" si="86"/>
        <v>-</v>
      </c>
      <c r="BK45" s="51" t="str">
        <f t="shared" si="87"/>
        <v>-</v>
      </c>
      <c r="BL45" s="51" t="str">
        <f t="shared" si="88"/>
        <v>-</v>
      </c>
      <c r="BM45" s="51" t="str">
        <f t="shared" si="88"/>
        <v>-</v>
      </c>
      <c r="BN45" s="51" t="str">
        <f t="shared" si="88"/>
        <v>-</v>
      </c>
      <c r="BO45" s="51" t="str">
        <f t="shared" si="88"/>
        <v>-</v>
      </c>
      <c r="BP45" s="51" t="str">
        <f t="shared" si="89"/>
        <v>-</v>
      </c>
      <c r="BQ45" s="51" t="str">
        <f t="shared" si="90"/>
        <v>-</v>
      </c>
      <c r="BR45" s="51" t="str">
        <f t="shared" si="90"/>
        <v>-</v>
      </c>
      <c r="BS45" s="51" t="str">
        <f t="shared" si="90"/>
        <v>-</v>
      </c>
      <c r="BT45" s="51" t="str">
        <f t="shared" si="90"/>
        <v>-</v>
      </c>
      <c r="BU45" s="51" t="str">
        <f t="shared" si="91"/>
        <v>-</v>
      </c>
      <c r="BV45" s="51" t="str">
        <f t="shared" si="92"/>
        <v>-</v>
      </c>
      <c r="BW45" s="51" t="str">
        <f t="shared" si="93"/>
        <v>-</v>
      </c>
      <c r="BX45" s="51" t="str">
        <f t="shared" si="93"/>
        <v>-</v>
      </c>
      <c r="BY45" s="51" t="str">
        <f t="shared" si="94"/>
        <v>-</v>
      </c>
      <c r="BZ45" s="51" t="str">
        <f t="shared" si="94"/>
        <v>-</v>
      </c>
      <c r="CA45" s="51" t="str">
        <f t="shared" si="94"/>
        <v>-</v>
      </c>
      <c r="CB45" s="51" t="str">
        <f t="shared" si="94"/>
        <v>-</v>
      </c>
      <c r="CC45" s="51" t="str">
        <f t="shared" si="95"/>
        <v>-</v>
      </c>
      <c r="CD45" s="51" t="str">
        <f t="shared" si="95"/>
        <v>-</v>
      </c>
      <c r="CE45" s="51" t="str">
        <f t="shared" si="96"/>
        <v>-</v>
      </c>
      <c r="CF45" s="51" t="str">
        <f t="shared" si="97"/>
        <v>-</v>
      </c>
      <c r="CG45" s="51" t="str">
        <f t="shared" si="98"/>
        <v>-</v>
      </c>
      <c r="CH45" s="51" t="str">
        <f t="shared" si="99"/>
        <v>-</v>
      </c>
      <c r="CI45" s="51" t="str">
        <f t="shared" si="99"/>
        <v>-</v>
      </c>
      <c r="CJ45" s="51" t="str">
        <f t="shared" si="99"/>
        <v>-</v>
      </c>
      <c r="CK45" s="51" t="str">
        <f t="shared" si="99"/>
        <v>-</v>
      </c>
      <c r="CL45" s="51" t="str">
        <f t="shared" si="99"/>
        <v>-</v>
      </c>
      <c r="CM45" s="51" t="str">
        <f t="shared" si="99"/>
        <v>-</v>
      </c>
      <c r="CN45" s="51" t="str">
        <f t="shared" si="99"/>
        <v>-</v>
      </c>
      <c r="CO45" s="51" t="str">
        <f t="shared" si="99"/>
        <v>-</v>
      </c>
      <c r="CP45" s="51" t="str">
        <f t="shared" si="99"/>
        <v>-</v>
      </c>
      <c r="CQ45" s="51" t="str">
        <f t="shared" si="99"/>
        <v>-</v>
      </c>
      <c r="CR45" s="51" t="str">
        <f t="shared" si="100"/>
        <v>-</v>
      </c>
      <c r="CS45" s="51" t="str">
        <f t="shared" si="100"/>
        <v>-</v>
      </c>
      <c r="CT45" s="51" t="str">
        <f t="shared" si="101"/>
        <v>-</v>
      </c>
      <c r="CU45" s="51" t="str">
        <f t="shared" si="101"/>
        <v>-</v>
      </c>
      <c r="CV45" s="51" t="str">
        <f t="shared" si="102"/>
        <v>-</v>
      </c>
      <c r="CW45" s="51" t="str">
        <f t="shared" si="102"/>
        <v>-</v>
      </c>
      <c r="CX45" s="51" t="str">
        <f t="shared" si="103"/>
        <v>-</v>
      </c>
      <c r="CY45" s="51" t="str">
        <f t="shared" si="103"/>
        <v>-</v>
      </c>
      <c r="CZ45" s="51" t="str">
        <f t="shared" si="103"/>
        <v>-</v>
      </c>
      <c r="DA45" s="51" t="str">
        <f t="shared" si="103"/>
        <v>-</v>
      </c>
      <c r="DB45" s="51" t="str">
        <f t="shared" si="103"/>
        <v>-</v>
      </c>
      <c r="DC45" s="51" t="str">
        <f t="shared" si="104"/>
        <v>-</v>
      </c>
      <c r="DD45" s="51" t="str">
        <f t="shared" si="104"/>
        <v>-</v>
      </c>
      <c r="DE45" s="51" t="str">
        <f t="shared" si="105"/>
        <v>-</v>
      </c>
      <c r="DF45" s="51" t="str">
        <f t="shared" si="106"/>
        <v>-</v>
      </c>
      <c r="DG45" s="51" t="str">
        <f t="shared" si="107"/>
        <v>-</v>
      </c>
      <c r="DH45" s="51" t="str">
        <f t="shared" si="107"/>
        <v>-</v>
      </c>
      <c r="DI45" s="51" t="str">
        <f t="shared" si="107"/>
        <v>-</v>
      </c>
      <c r="DJ45" s="51" t="str">
        <f t="shared" si="107"/>
        <v>-</v>
      </c>
      <c r="DK45" s="51" t="str">
        <f t="shared" si="107"/>
        <v>-</v>
      </c>
      <c r="DL45" s="51" t="str">
        <f t="shared" si="107"/>
        <v>-</v>
      </c>
      <c r="DM45" s="51" t="str">
        <f t="shared" si="107"/>
        <v>-</v>
      </c>
      <c r="DN45" s="51" t="str">
        <f t="shared" si="107"/>
        <v>-</v>
      </c>
      <c r="DO45" s="51" t="str">
        <f t="shared" si="108"/>
        <v>-</v>
      </c>
      <c r="DP45" s="51" t="str">
        <f t="shared" si="109"/>
        <v>-</v>
      </c>
      <c r="DQ45" s="51" t="str">
        <f t="shared" si="109"/>
        <v>-</v>
      </c>
      <c r="DR45" s="51" t="str">
        <f t="shared" si="109"/>
        <v>-</v>
      </c>
      <c r="DS45" s="51" t="str">
        <f t="shared" si="109"/>
        <v>-</v>
      </c>
      <c r="DT45" s="51" t="str">
        <f t="shared" si="109"/>
        <v>-</v>
      </c>
      <c r="DU45" s="51" t="str">
        <f t="shared" si="109"/>
        <v>-</v>
      </c>
      <c r="DV45" s="51" t="str">
        <f t="shared" si="109"/>
        <v>-</v>
      </c>
      <c r="DW45" s="51" t="str">
        <f t="shared" si="109"/>
        <v>-</v>
      </c>
    </row>
    <row r="46" spans="1:127" ht="18" x14ac:dyDescent="0.4">
      <c r="A46" s="16"/>
      <c r="B46" s="20" t="s">
        <v>94</v>
      </c>
      <c r="C46" s="493" t="s">
        <v>95</v>
      </c>
      <c r="D46" s="493"/>
      <c r="E46" s="493"/>
      <c r="F46" s="291" t="s">
        <v>96</v>
      </c>
      <c r="G46" s="33">
        <f>IF(A46="",0.001,A46)</f>
        <v>1E-3</v>
      </c>
      <c r="J46" s="51">
        <f t="shared" si="76"/>
        <v>1E-3</v>
      </c>
      <c r="K46" s="51">
        <f t="shared" si="77"/>
        <v>1E-3</v>
      </c>
      <c r="L46" s="51">
        <f t="shared" si="77"/>
        <v>1E-3</v>
      </c>
      <c r="M46" s="51">
        <f t="shared" si="77"/>
        <v>1E-3</v>
      </c>
      <c r="N46" s="51">
        <f t="shared" si="77"/>
        <v>1E-3</v>
      </c>
      <c r="O46" s="51">
        <f t="shared" si="78"/>
        <v>1E-3</v>
      </c>
      <c r="P46" s="51">
        <f t="shared" si="78"/>
        <v>1E-3</v>
      </c>
      <c r="Q46" s="51">
        <f t="shared" si="78"/>
        <v>1E-3</v>
      </c>
      <c r="R46" s="51">
        <f t="shared" si="79"/>
        <v>1E-3</v>
      </c>
      <c r="S46" s="51">
        <f t="shared" si="79"/>
        <v>1E-3</v>
      </c>
      <c r="T46" s="51">
        <f t="shared" si="79"/>
        <v>1E-3</v>
      </c>
      <c r="U46" s="51">
        <f t="shared" si="70"/>
        <v>1E-3</v>
      </c>
      <c r="V46" s="51">
        <f t="shared" si="110"/>
        <v>1E-3</v>
      </c>
      <c r="W46" s="51">
        <f t="shared" si="110"/>
        <v>1E-3</v>
      </c>
      <c r="X46" s="51">
        <f t="shared" si="110"/>
        <v>1E-3</v>
      </c>
      <c r="Y46" s="51">
        <f t="shared" si="110"/>
        <v>1E-3</v>
      </c>
      <c r="Z46" s="51">
        <f t="shared" si="110"/>
        <v>1E-3</v>
      </c>
      <c r="AA46" s="51">
        <f t="shared" si="110"/>
        <v>1E-3</v>
      </c>
      <c r="AB46" s="51">
        <f t="shared" si="110"/>
        <v>1E-3</v>
      </c>
      <c r="AC46" s="51">
        <f t="shared" si="110"/>
        <v>1E-3</v>
      </c>
      <c r="AD46" s="51">
        <f t="shared" si="110"/>
        <v>1E-3</v>
      </c>
      <c r="AE46" s="51">
        <f t="shared" si="110"/>
        <v>1E-3</v>
      </c>
      <c r="AF46" s="51">
        <f t="shared" si="110"/>
        <v>1E-3</v>
      </c>
      <c r="AG46" s="51">
        <f t="shared" si="110"/>
        <v>1E-3</v>
      </c>
      <c r="AH46" s="51">
        <f t="shared" si="81"/>
        <v>1E-3</v>
      </c>
      <c r="AI46" s="51">
        <f t="shared" si="81"/>
        <v>1E-3</v>
      </c>
      <c r="AJ46" s="51">
        <f t="shared" si="81"/>
        <v>1E-3</v>
      </c>
      <c r="AK46" s="51">
        <f t="shared" si="82"/>
        <v>1E-3</v>
      </c>
      <c r="AL46" s="51">
        <f t="shared" si="82"/>
        <v>1E-3</v>
      </c>
      <c r="AM46" s="51">
        <f t="shared" si="82"/>
        <v>1E-3</v>
      </c>
      <c r="AN46" s="51">
        <f t="shared" si="83"/>
        <v>1E-3</v>
      </c>
      <c r="AO46" s="51">
        <f t="shared" si="83"/>
        <v>1E-3</v>
      </c>
      <c r="AP46" s="51">
        <f t="shared" si="83"/>
        <v>1E-3</v>
      </c>
      <c r="AQ46" s="51">
        <f t="shared" si="83"/>
        <v>1E-3</v>
      </c>
      <c r="AR46" s="51">
        <f t="shared" si="83"/>
        <v>1E-3</v>
      </c>
      <c r="AS46" s="51">
        <f t="shared" si="83"/>
        <v>1E-3</v>
      </c>
      <c r="AT46" s="51">
        <f t="shared" si="83"/>
        <v>1E-3</v>
      </c>
      <c r="AU46" s="51">
        <f t="shared" si="83"/>
        <v>1E-3</v>
      </c>
      <c r="AV46" s="51">
        <f t="shared" si="83"/>
        <v>1E-3</v>
      </c>
      <c r="AW46" s="51">
        <f t="shared" si="83"/>
        <v>1E-3</v>
      </c>
      <c r="AX46" s="51">
        <f t="shared" si="83"/>
        <v>1E-3</v>
      </c>
      <c r="AY46" s="51">
        <f t="shared" si="83"/>
        <v>1E-3</v>
      </c>
      <c r="AZ46" s="51">
        <f t="shared" si="83"/>
        <v>1E-3</v>
      </c>
      <c r="BA46" s="51">
        <f t="shared" si="83"/>
        <v>1E-3</v>
      </c>
      <c r="BB46" s="51">
        <f t="shared" si="84"/>
        <v>1E-3</v>
      </c>
      <c r="BC46" s="51">
        <f t="shared" si="84"/>
        <v>1E-3</v>
      </c>
      <c r="BD46" s="51">
        <f t="shared" si="84"/>
        <v>1E-3</v>
      </c>
      <c r="BE46" s="51">
        <f t="shared" si="84"/>
        <v>1E-3</v>
      </c>
      <c r="BF46" s="51">
        <f t="shared" si="84"/>
        <v>1E-3</v>
      </c>
      <c r="BG46" s="51">
        <f t="shared" si="85"/>
        <v>1E-3</v>
      </c>
      <c r="BH46" s="51">
        <f t="shared" si="85"/>
        <v>1E-3</v>
      </c>
      <c r="BI46" s="51">
        <f t="shared" si="86"/>
        <v>1E-3</v>
      </c>
      <c r="BJ46" s="51">
        <f t="shared" si="86"/>
        <v>1E-3</v>
      </c>
      <c r="BK46" s="51">
        <f t="shared" si="87"/>
        <v>1E-3</v>
      </c>
      <c r="BL46" s="51">
        <f t="shared" si="88"/>
        <v>1E-3</v>
      </c>
      <c r="BM46" s="51">
        <f t="shared" si="88"/>
        <v>1E-3</v>
      </c>
      <c r="BN46" s="51">
        <f t="shared" si="88"/>
        <v>1E-3</v>
      </c>
      <c r="BO46" s="51">
        <f t="shared" si="88"/>
        <v>1E-3</v>
      </c>
      <c r="BP46" s="51">
        <f t="shared" si="89"/>
        <v>1E-3</v>
      </c>
      <c r="BQ46" s="51">
        <f t="shared" si="90"/>
        <v>1E-3</v>
      </c>
      <c r="BR46" s="51">
        <f t="shared" si="90"/>
        <v>1E-3</v>
      </c>
      <c r="BS46" s="51">
        <f t="shared" si="90"/>
        <v>1E-3</v>
      </c>
      <c r="BT46" s="51">
        <f t="shared" si="90"/>
        <v>1E-3</v>
      </c>
      <c r="BU46" s="51">
        <f t="shared" si="91"/>
        <v>1E-3</v>
      </c>
      <c r="BV46" s="51">
        <f t="shared" si="92"/>
        <v>1E-3</v>
      </c>
      <c r="BW46" s="51">
        <f t="shared" si="93"/>
        <v>1E-3</v>
      </c>
      <c r="BX46" s="51">
        <f t="shared" si="93"/>
        <v>1E-3</v>
      </c>
      <c r="BY46" s="51">
        <f t="shared" si="94"/>
        <v>1E-3</v>
      </c>
      <c r="BZ46" s="51">
        <f t="shared" si="94"/>
        <v>1E-3</v>
      </c>
      <c r="CA46" s="51">
        <f t="shared" si="94"/>
        <v>1E-3</v>
      </c>
      <c r="CB46" s="51">
        <f t="shared" si="94"/>
        <v>1E-3</v>
      </c>
      <c r="CC46" s="51">
        <f t="shared" si="95"/>
        <v>1E-3</v>
      </c>
      <c r="CD46" s="51">
        <f t="shared" si="95"/>
        <v>1E-3</v>
      </c>
      <c r="CE46" s="51">
        <f t="shared" si="96"/>
        <v>1E-3</v>
      </c>
      <c r="CF46" s="51">
        <f t="shared" si="97"/>
        <v>1E-3</v>
      </c>
      <c r="CG46" s="51">
        <f t="shared" si="98"/>
        <v>1E-3</v>
      </c>
      <c r="CH46" s="51">
        <f t="shared" si="99"/>
        <v>1E-3</v>
      </c>
      <c r="CI46" s="51">
        <f t="shared" si="99"/>
        <v>1E-3</v>
      </c>
      <c r="CJ46" s="51">
        <f t="shared" si="99"/>
        <v>1E-3</v>
      </c>
      <c r="CK46" s="51">
        <f t="shared" si="99"/>
        <v>1E-3</v>
      </c>
      <c r="CL46" s="51">
        <f t="shared" si="99"/>
        <v>1E-3</v>
      </c>
      <c r="CM46" s="51">
        <f t="shared" si="99"/>
        <v>1E-3</v>
      </c>
      <c r="CN46" s="51">
        <f t="shared" si="99"/>
        <v>1E-3</v>
      </c>
      <c r="CO46" s="51">
        <f t="shared" si="99"/>
        <v>1E-3</v>
      </c>
      <c r="CP46" s="51">
        <f t="shared" si="99"/>
        <v>1E-3</v>
      </c>
      <c r="CQ46" s="51">
        <f t="shared" si="99"/>
        <v>1E-3</v>
      </c>
      <c r="CR46" s="51">
        <f t="shared" si="100"/>
        <v>1E-3</v>
      </c>
      <c r="CS46" s="51">
        <f t="shared" si="100"/>
        <v>1E-3</v>
      </c>
      <c r="CT46" s="51">
        <f t="shared" si="101"/>
        <v>1E-3</v>
      </c>
      <c r="CU46" s="51">
        <f t="shared" si="101"/>
        <v>1E-3</v>
      </c>
      <c r="CV46" s="51">
        <f t="shared" si="102"/>
        <v>1E-3</v>
      </c>
      <c r="CW46" s="51">
        <f t="shared" si="102"/>
        <v>1E-3</v>
      </c>
      <c r="CX46" s="51">
        <f t="shared" si="103"/>
        <v>1E-3</v>
      </c>
      <c r="CY46" s="51">
        <f t="shared" si="103"/>
        <v>1E-3</v>
      </c>
      <c r="CZ46" s="51">
        <f t="shared" si="103"/>
        <v>1E-3</v>
      </c>
      <c r="DA46" s="51">
        <f t="shared" si="103"/>
        <v>1E-3</v>
      </c>
      <c r="DB46" s="51">
        <f t="shared" si="103"/>
        <v>1E-3</v>
      </c>
      <c r="DC46" s="51">
        <f t="shared" si="104"/>
        <v>1E-3</v>
      </c>
      <c r="DD46" s="51">
        <f t="shared" si="104"/>
        <v>1E-3</v>
      </c>
      <c r="DE46" s="51">
        <f t="shared" si="105"/>
        <v>1E-3</v>
      </c>
      <c r="DF46" s="51">
        <f t="shared" si="106"/>
        <v>1E-3</v>
      </c>
      <c r="DG46" s="51">
        <f t="shared" si="107"/>
        <v>1E-3</v>
      </c>
      <c r="DH46" s="51">
        <f t="shared" si="107"/>
        <v>1E-3</v>
      </c>
      <c r="DI46" s="51">
        <f t="shared" si="107"/>
        <v>1E-3</v>
      </c>
      <c r="DJ46" s="51">
        <f t="shared" si="107"/>
        <v>1E-3</v>
      </c>
      <c r="DK46" s="51">
        <f t="shared" si="107"/>
        <v>1E-3</v>
      </c>
      <c r="DL46" s="51">
        <f t="shared" si="107"/>
        <v>1E-3</v>
      </c>
      <c r="DM46" s="51">
        <f t="shared" si="107"/>
        <v>1E-3</v>
      </c>
      <c r="DN46" s="51">
        <f t="shared" si="107"/>
        <v>1E-3</v>
      </c>
      <c r="DO46" s="51">
        <f t="shared" si="108"/>
        <v>1E-3</v>
      </c>
      <c r="DP46" s="51">
        <f t="shared" si="109"/>
        <v>1E-3</v>
      </c>
      <c r="DQ46" s="51">
        <f t="shared" si="109"/>
        <v>1E-3</v>
      </c>
      <c r="DR46" s="51">
        <f t="shared" si="109"/>
        <v>1E-3</v>
      </c>
      <c r="DS46" s="51">
        <f t="shared" si="109"/>
        <v>1E-3</v>
      </c>
      <c r="DT46" s="51">
        <f t="shared" si="109"/>
        <v>1E-3</v>
      </c>
      <c r="DU46" s="51">
        <f t="shared" si="109"/>
        <v>1E-3</v>
      </c>
      <c r="DV46" s="51">
        <f t="shared" si="109"/>
        <v>1E-3</v>
      </c>
      <c r="DW46" s="51">
        <f t="shared" si="109"/>
        <v>1E-3</v>
      </c>
    </row>
    <row r="47" spans="1:127" ht="18" x14ac:dyDescent="0.2">
      <c r="A47" s="19"/>
      <c r="B47" s="23" t="s">
        <v>97</v>
      </c>
      <c r="C47" s="494" t="s">
        <v>98</v>
      </c>
      <c r="D47" s="495"/>
      <c r="E47" s="492"/>
      <c r="F47" s="1" t="s">
        <v>99</v>
      </c>
      <c r="G47" s="34">
        <f>IF(G42=0,0,LN(2)/G42)</f>
        <v>0</v>
      </c>
      <c r="J47" s="51">
        <f t="shared" si="76"/>
        <v>0</v>
      </c>
      <c r="K47" s="51">
        <f t="shared" si="77"/>
        <v>0</v>
      </c>
      <c r="L47" s="51">
        <f t="shared" si="77"/>
        <v>0</v>
      </c>
      <c r="M47" s="51">
        <f t="shared" si="77"/>
        <v>0</v>
      </c>
      <c r="N47" s="51">
        <f t="shared" si="77"/>
        <v>0</v>
      </c>
      <c r="O47" s="51">
        <f t="shared" si="78"/>
        <v>0</v>
      </c>
      <c r="P47" s="51">
        <f t="shared" si="78"/>
        <v>0</v>
      </c>
      <c r="Q47" s="51">
        <f t="shared" si="78"/>
        <v>0</v>
      </c>
      <c r="R47" s="51">
        <f t="shared" si="79"/>
        <v>0</v>
      </c>
      <c r="S47" s="51">
        <f t="shared" si="79"/>
        <v>0</v>
      </c>
      <c r="T47" s="51">
        <f t="shared" si="79"/>
        <v>0</v>
      </c>
      <c r="U47" s="53">
        <f t="shared" si="70"/>
        <v>0</v>
      </c>
      <c r="V47" s="51">
        <f t="shared" si="110"/>
        <v>0</v>
      </c>
      <c r="W47" s="51">
        <f t="shared" si="110"/>
        <v>0</v>
      </c>
      <c r="X47" s="51">
        <f t="shared" si="110"/>
        <v>0</v>
      </c>
      <c r="Y47" s="51">
        <f t="shared" si="110"/>
        <v>0</v>
      </c>
      <c r="Z47" s="51">
        <f t="shared" si="110"/>
        <v>0</v>
      </c>
      <c r="AA47" s="51">
        <f t="shared" si="110"/>
        <v>0</v>
      </c>
      <c r="AB47" s="51">
        <f t="shared" si="110"/>
        <v>0</v>
      </c>
      <c r="AC47" s="51">
        <f t="shared" si="110"/>
        <v>0</v>
      </c>
      <c r="AD47" s="51">
        <f t="shared" si="110"/>
        <v>0</v>
      </c>
      <c r="AE47" s="51">
        <f t="shared" si="110"/>
        <v>0</v>
      </c>
      <c r="AF47" s="51">
        <f t="shared" si="110"/>
        <v>0</v>
      </c>
      <c r="AG47" s="51">
        <f t="shared" si="110"/>
        <v>0</v>
      </c>
      <c r="AH47" s="51">
        <f t="shared" si="81"/>
        <v>0</v>
      </c>
      <c r="AI47" s="51">
        <f t="shared" si="81"/>
        <v>0</v>
      </c>
      <c r="AJ47" s="51">
        <f t="shared" si="81"/>
        <v>0</v>
      </c>
      <c r="AK47" s="51">
        <f t="shared" si="82"/>
        <v>0</v>
      </c>
      <c r="AL47" s="51">
        <f t="shared" si="82"/>
        <v>0</v>
      </c>
      <c r="AM47" s="51">
        <f t="shared" si="82"/>
        <v>0</v>
      </c>
      <c r="AN47" s="51">
        <f t="shared" si="83"/>
        <v>0</v>
      </c>
      <c r="AO47" s="51">
        <f t="shared" si="83"/>
        <v>0</v>
      </c>
      <c r="AP47" s="51">
        <f t="shared" si="83"/>
        <v>0</v>
      </c>
      <c r="AQ47" s="51">
        <f t="shared" si="83"/>
        <v>0</v>
      </c>
      <c r="AR47" s="51">
        <f t="shared" si="83"/>
        <v>0</v>
      </c>
      <c r="AS47" s="51">
        <f t="shared" si="83"/>
        <v>0</v>
      </c>
      <c r="AT47" s="51">
        <f t="shared" si="83"/>
        <v>0</v>
      </c>
      <c r="AU47" s="51">
        <f t="shared" si="83"/>
        <v>0</v>
      </c>
      <c r="AV47" s="51">
        <f t="shared" si="83"/>
        <v>0</v>
      </c>
      <c r="AW47" s="51">
        <f t="shared" si="83"/>
        <v>0</v>
      </c>
      <c r="AX47" s="51">
        <f t="shared" si="83"/>
        <v>0</v>
      </c>
      <c r="AY47" s="51">
        <f t="shared" si="83"/>
        <v>0</v>
      </c>
      <c r="AZ47" s="51">
        <f t="shared" si="83"/>
        <v>0</v>
      </c>
      <c r="BA47" s="51">
        <f t="shared" si="83"/>
        <v>0</v>
      </c>
      <c r="BB47" s="51">
        <f t="shared" si="84"/>
        <v>0</v>
      </c>
      <c r="BC47" s="51">
        <f t="shared" si="84"/>
        <v>0</v>
      </c>
      <c r="BD47" s="51">
        <f t="shared" si="84"/>
        <v>0</v>
      </c>
      <c r="BE47" s="51">
        <f t="shared" si="84"/>
        <v>0</v>
      </c>
      <c r="BF47" s="51">
        <f t="shared" si="84"/>
        <v>0</v>
      </c>
      <c r="BG47" s="51">
        <f t="shared" si="85"/>
        <v>0</v>
      </c>
      <c r="BH47" s="51">
        <f t="shared" si="85"/>
        <v>0</v>
      </c>
      <c r="BI47" s="51">
        <f t="shared" si="86"/>
        <v>0</v>
      </c>
      <c r="BJ47" s="51">
        <f t="shared" si="86"/>
        <v>0</v>
      </c>
      <c r="BK47" s="51">
        <f t="shared" si="87"/>
        <v>0</v>
      </c>
      <c r="BL47" s="51">
        <f t="shared" si="88"/>
        <v>0</v>
      </c>
      <c r="BM47" s="51">
        <f t="shared" si="88"/>
        <v>0</v>
      </c>
      <c r="BN47" s="51">
        <f t="shared" si="88"/>
        <v>0</v>
      </c>
      <c r="BO47" s="51">
        <f t="shared" si="88"/>
        <v>0</v>
      </c>
      <c r="BP47" s="51">
        <f t="shared" si="89"/>
        <v>0</v>
      </c>
      <c r="BQ47" s="51">
        <f t="shared" si="90"/>
        <v>0</v>
      </c>
      <c r="BR47" s="51">
        <f t="shared" si="90"/>
        <v>0</v>
      </c>
      <c r="BS47" s="51">
        <f t="shared" si="90"/>
        <v>0</v>
      </c>
      <c r="BT47" s="51">
        <f t="shared" si="90"/>
        <v>0</v>
      </c>
      <c r="BU47" s="51">
        <f t="shared" si="91"/>
        <v>0</v>
      </c>
      <c r="BV47" s="51">
        <f t="shared" si="92"/>
        <v>0</v>
      </c>
      <c r="BW47" s="51">
        <f t="shared" si="93"/>
        <v>0</v>
      </c>
      <c r="BX47" s="51">
        <f t="shared" si="93"/>
        <v>0</v>
      </c>
      <c r="BY47" s="51">
        <f t="shared" si="94"/>
        <v>0</v>
      </c>
      <c r="BZ47" s="51">
        <f t="shared" si="94"/>
        <v>0</v>
      </c>
      <c r="CA47" s="51">
        <f t="shared" si="94"/>
        <v>0</v>
      </c>
      <c r="CB47" s="51">
        <f t="shared" si="94"/>
        <v>0</v>
      </c>
      <c r="CC47" s="51">
        <f t="shared" si="95"/>
        <v>0</v>
      </c>
      <c r="CD47" s="51">
        <f t="shared" si="95"/>
        <v>0</v>
      </c>
      <c r="CE47" s="51">
        <f t="shared" si="96"/>
        <v>0</v>
      </c>
      <c r="CF47" s="51">
        <f t="shared" si="97"/>
        <v>0</v>
      </c>
      <c r="CG47" s="51">
        <f t="shared" si="98"/>
        <v>0</v>
      </c>
      <c r="CH47" s="51">
        <f t="shared" si="99"/>
        <v>0</v>
      </c>
      <c r="CI47" s="51">
        <f t="shared" si="99"/>
        <v>0</v>
      </c>
      <c r="CJ47" s="51">
        <f t="shared" si="99"/>
        <v>0</v>
      </c>
      <c r="CK47" s="51">
        <f t="shared" si="99"/>
        <v>0</v>
      </c>
      <c r="CL47" s="51">
        <f t="shared" si="99"/>
        <v>0</v>
      </c>
      <c r="CM47" s="51">
        <f t="shared" si="99"/>
        <v>0</v>
      </c>
      <c r="CN47" s="51">
        <f t="shared" si="99"/>
        <v>0</v>
      </c>
      <c r="CO47" s="51">
        <f t="shared" si="99"/>
        <v>0</v>
      </c>
      <c r="CP47" s="51">
        <f t="shared" si="99"/>
        <v>0</v>
      </c>
      <c r="CQ47" s="51">
        <f t="shared" si="99"/>
        <v>0</v>
      </c>
      <c r="CR47" s="51">
        <f t="shared" si="100"/>
        <v>0</v>
      </c>
      <c r="CS47" s="51">
        <f t="shared" si="100"/>
        <v>0</v>
      </c>
      <c r="CT47" s="51">
        <f t="shared" si="101"/>
        <v>0</v>
      </c>
      <c r="CU47" s="51">
        <f t="shared" si="101"/>
        <v>0</v>
      </c>
      <c r="CV47" s="51">
        <f t="shared" si="102"/>
        <v>0</v>
      </c>
      <c r="CW47" s="51">
        <f t="shared" si="102"/>
        <v>0</v>
      </c>
      <c r="CX47" s="51">
        <f t="shared" si="103"/>
        <v>0</v>
      </c>
      <c r="CY47" s="51">
        <f t="shared" si="103"/>
        <v>0</v>
      </c>
      <c r="CZ47" s="51">
        <f t="shared" si="103"/>
        <v>0</v>
      </c>
      <c r="DA47" s="51">
        <f t="shared" si="103"/>
        <v>0</v>
      </c>
      <c r="DB47" s="51">
        <f t="shared" si="103"/>
        <v>0</v>
      </c>
      <c r="DC47" s="51">
        <f t="shared" si="104"/>
        <v>0</v>
      </c>
      <c r="DD47" s="51">
        <f t="shared" si="104"/>
        <v>0</v>
      </c>
      <c r="DE47" s="51">
        <f t="shared" si="105"/>
        <v>0</v>
      </c>
      <c r="DF47" s="51">
        <f t="shared" si="106"/>
        <v>0</v>
      </c>
      <c r="DG47" s="51">
        <f t="shared" si="107"/>
        <v>0</v>
      </c>
      <c r="DH47" s="51">
        <f t="shared" si="107"/>
        <v>0</v>
      </c>
      <c r="DI47" s="51">
        <f t="shared" si="107"/>
        <v>0</v>
      </c>
      <c r="DJ47" s="51">
        <f t="shared" si="107"/>
        <v>0</v>
      </c>
      <c r="DK47" s="51">
        <f t="shared" si="107"/>
        <v>0</v>
      </c>
      <c r="DL47" s="51">
        <f t="shared" si="107"/>
        <v>0</v>
      </c>
      <c r="DM47" s="51">
        <f t="shared" si="107"/>
        <v>0</v>
      </c>
      <c r="DN47" s="51">
        <f t="shared" si="107"/>
        <v>0</v>
      </c>
      <c r="DO47" s="51">
        <f t="shared" si="108"/>
        <v>0</v>
      </c>
      <c r="DP47" s="51">
        <f t="shared" si="109"/>
        <v>0</v>
      </c>
      <c r="DQ47" s="51">
        <f t="shared" si="109"/>
        <v>0</v>
      </c>
      <c r="DR47" s="51">
        <f t="shared" si="109"/>
        <v>0</v>
      </c>
      <c r="DS47" s="51">
        <f t="shared" si="109"/>
        <v>0</v>
      </c>
      <c r="DT47" s="51">
        <f t="shared" si="109"/>
        <v>0</v>
      </c>
      <c r="DU47" s="51">
        <f t="shared" si="109"/>
        <v>0</v>
      </c>
      <c r="DV47" s="51">
        <f t="shared" si="109"/>
        <v>0</v>
      </c>
      <c r="DW47" s="51">
        <f t="shared" si="109"/>
        <v>0</v>
      </c>
    </row>
    <row r="48" spans="1:127" ht="18" x14ac:dyDescent="0.2">
      <c r="A48" s="19"/>
      <c r="B48" s="23" t="s">
        <v>100</v>
      </c>
      <c r="C48" s="494" t="s">
        <v>101</v>
      </c>
      <c r="D48" s="495"/>
      <c r="E48" s="492"/>
      <c r="F48" s="1" t="s">
        <v>102</v>
      </c>
      <c r="G48" s="35">
        <f>+G49*G40/G41</f>
        <v>15.768000000000002</v>
      </c>
      <c r="J48" s="51">
        <f t="shared" si="76"/>
        <v>15.768000000000002</v>
      </c>
      <c r="K48" s="51">
        <f t="shared" si="77"/>
        <v>15.768000000000002</v>
      </c>
      <c r="L48" s="51">
        <f t="shared" si="77"/>
        <v>15.768000000000002</v>
      </c>
      <c r="M48" s="51">
        <f t="shared" si="77"/>
        <v>15.768000000000002</v>
      </c>
      <c r="N48" s="51">
        <f t="shared" si="77"/>
        <v>15.768000000000002</v>
      </c>
      <c r="O48" s="51">
        <f t="shared" si="78"/>
        <v>15.768000000000002</v>
      </c>
      <c r="P48" s="51">
        <f t="shared" si="78"/>
        <v>15.768000000000002</v>
      </c>
      <c r="Q48" s="51">
        <f t="shared" si="78"/>
        <v>15.768000000000002</v>
      </c>
      <c r="R48" s="51">
        <f t="shared" si="79"/>
        <v>15.768000000000002</v>
      </c>
      <c r="S48" s="51">
        <f t="shared" si="79"/>
        <v>15.768000000000002</v>
      </c>
      <c r="T48" s="51">
        <f t="shared" si="79"/>
        <v>15.768000000000002</v>
      </c>
      <c r="U48" s="51">
        <f t="shared" si="70"/>
        <v>15.768000000000002</v>
      </c>
      <c r="V48" s="51">
        <f t="shared" si="110"/>
        <v>15.768000000000002</v>
      </c>
      <c r="W48" s="51">
        <f t="shared" si="110"/>
        <v>15.768000000000002</v>
      </c>
      <c r="X48" s="51">
        <f t="shared" si="110"/>
        <v>15.768000000000002</v>
      </c>
      <c r="Y48" s="51">
        <f t="shared" si="110"/>
        <v>15.768000000000002</v>
      </c>
      <c r="Z48" s="51">
        <f t="shared" si="110"/>
        <v>15.768000000000002</v>
      </c>
      <c r="AA48" s="51">
        <f t="shared" si="110"/>
        <v>15.768000000000002</v>
      </c>
      <c r="AB48" s="51">
        <f t="shared" si="110"/>
        <v>15.768000000000002</v>
      </c>
      <c r="AC48" s="51">
        <f t="shared" si="110"/>
        <v>15.768000000000002</v>
      </c>
      <c r="AD48" s="51">
        <f t="shared" si="110"/>
        <v>15.768000000000002</v>
      </c>
      <c r="AE48" s="51">
        <f t="shared" si="110"/>
        <v>15.768000000000002</v>
      </c>
      <c r="AF48" s="51">
        <f t="shared" si="110"/>
        <v>15.768000000000002</v>
      </c>
      <c r="AG48" s="51">
        <f t="shared" si="110"/>
        <v>15.768000000000002</v>
      </c>
      <c r="AH48" s="51">
        <f t="shared" si="81"/>
        <v>15.768000000000002</v>
      </c>
      <c r="AI48" s="51">
        <f t="shared" si="81"/>
        <v>15.768000000000002</v>
      </c>
      <c r="AJ48" s="51">
        <f t="shared" si="81"/>
        <v>15.768000000000002</v>
      </c>
      <c r="AK48" s="51">
        <f t="shared" si="82"/>
        <v>15.768000000000002</v>
      </c>
      <c r="AL48" s="51">
        <f t="shared" si="82"/>
        <v>15.768000000000002</v>
      </c>
      <c r="AM48" s="51">
        <f t="shared" si="82"/>
        <v>15.768000000000002</v>
      </c>
      <c r="AN48" s="51">
        <f t="shared" si="83"/>
        <v>15.768000000000002</v>
      </c>
      <c r="AO48" s="51">
        <f t="shared" si="83"/>
        <v>15.768000000000002</v>
      </c>
      <c r="AP48" s="51">
        <f t="shared" si="83"/>
        <v>15.768000000000002</v>
      </c>
      <c r="AQ48" s="51">
        <f t="shared" si="83"/>
        <v>15.768000000000002</v>
      </c>
      <c r="AR48" s="51">
        <f t="shared" si="83"/>
        <v>15.768000000000002</v>
      </c>
      <c r="AS48" s="51">
        <f t="shared" si="83"/>
        <v>15.768000000000002</v>
      </c>
      <c r="AT48" s="51">
        <f t="shared" si="83"/>
        <v>15.768000000000002</v>
      </c>
      <c r="AU48" s="51">
        <f t="shared" si="83"/>
        <v>15.768000000000002</v>
      </c>
      <c r="AV48" s="51">
        <f t="shared" si="83"/>
        <v>15.768000000000002</v>
      </c>
      <c r="AW48" s="51">
        <f t="shared" si="83"/>
        <v>15.768000000000002</v>
      </c>
      <c r="AX48" s="51">
        <f t="shared" si="83"/>
        <v>15.768000000000002</v>
      </c>
      <c r="AY48" s="51">
        <f t="shared" si="83"/>
        <v>15.768000000000002</v>
      </c>
      <c r="AZ48" s="51">
        <f t="shared" si="83"/>
        <v>15.768000000000002</v>
      </c>
      <c r="BA48" s="51">
        <f t="shared" si="83"/>
        <v>15.768000000000002</v>
      </c>
      <c r="BB48" s="51">
        <f t="shared" si="84"/>
        <v>15.768000000000002</v>
      </c>
      <c r="BC48" s="51">
        <f t="shared" si="84"/>
        <v>15.768000000000002</v>
      </c>
      <c r="BD48" s="51">
        <f t="shared" si="84"/>
        <v>15.768000000000002</v>
      </c>
      <c r="BE48" s="51">
        <f t="shared" si="84"/>
        <v>15.768000000000002</v>
      </c>
      <c r="BF48" s="51">
        <f t="shared" si="84"/>
        <v>15.768000000000002</v>
      </c>
      <c r="BG48" s="51">
        <f t="shared" si="85"/>
        <v>15.768000000000002</v>
      </c>
      <c r="BH48" s="51">
        <f t="shared" si="85"/>
        <v>15.768000000000002</v>
      </c>
      <c r="BI48" s="51">
        <f t="shared" si="86"/>
        <v>15.768000000000002</v>
      </c>
      <c r="BJ48" s="51">
        <f t="shared" si="86"/>
        <v>15.768000000000002</v>
      </c>
      <c r="BK48" s="51">
        <f t="shared" si="87"/>
        <v>15.768000000000002</v>
      </c>
      <c r="BL48" s="51">
        <f t="shared" si="88"/>
        <v>15.768000000000002</v>
      </c>
      <c r="BM48" s="51">
        <f t="shared" si="88"/>
        <v>15.768000000000002</v>
      </c>
      <c r="BN48" s="51">
        <f t="shared" si="88"/>
        <v>15.768000000000002</v>
      </c>
      <c r="BO48" s="51">
        <f t="shared" si="88"/>
        <v>15.768000000000002</v>
      </c>
      <c r="BP48" s="51">
        <f t="shared" si="89"/>
        <v>15.768000000000002</v>
      </c>
      <c r="BQ48" s="51">
        <f t="shared" si="90"/>
        <v>15.768000000000002</v>
      </c>
      <c r="BR48" s="51">
        <f t="shared" si="90"/>
        <v>15.768000000000002</v>
      </c>
      <c r="BS48" s="51">
        <f t="shared" si="90"/>
        <v>15.768000000000002</v>
      </c>
      <c r="BT48" s="51">
        <f t="shared" si="90"/>
        <v>15.768000000000002</v>
      </c>
      <c r="BU48" s="51">
        <f t="shared" si="91"/>
        <v>15.768000000000002</v>
      </c>
      <c r="BV48" s="51">
        <f t="shared" si="92"/>
        <v>15.768000000000002</v>
      </c>
      <c r="BW48" s="51">
        <f t="shared" si="93"/>
        <v>15.768000000000002</v>
      </c>
      <c r="BX48" s="51">
        <f t="shared" si="93"/>
        <v>15.768000000000002</v>
      </c>
      <c r="BY48" s="51">
        <f t="shared" si="94"/>
        <v>15.768000000000002</v>
      </c>
      <c r="BZ48" s="51">
        <f t="shared" si="94"/>
        <v>15.768000000000002</v>
      </c>
      <c r="CA48" s="51">
        <f t="shared" si="94"/>
        <v>15.768000000000002</v>
      </c>
      <c r="CB48" s="51">
        <f t="shared" si="94"/>
        <v>15.768000000000002</v>
      </c>
      <c r="CC48" s="51">
        <f t="shared" si="95"/>
        <v>15.768000000000002</v>
      </c>
      <c r="CD48" s="51">
        <f t="shared" si="95"/>
        <v>15.768000000000002</v>
      </c>
      <c r="CE48" s="51">
        <f t="shared" si="96"/>
        <v>15.768000000000002</v>
      </c>
      <c r="CF48" s="51">
        <f t="shared" si="97"/>
        <v>15.768000000000002</v>
      </c>
      <c r="CG48" s="51">
        <f t="shared" si="98"/>
        <v>15.768000000000002</v>
      </c>
      <c r="CH48" s="51">
        <f t="shared" si="99"/>
        <v>15.768000000000002</v>
      </c>
      <c r="CI48" s="51">
        <f t="shared" si="99"/>
        <v>15.768000000000002</v>
      </c>
      <c r="CJ48" s="51">
        <f t="shared" si="99"/>
        <v>15.768000000000002</v>
      </c>
      <c r="CK48" s="51">
        <f t="shared" si="99"/>
        <v>15.768000000000002</v>
      </c>
      <c r="CL48" s="51">
        <f t="shared" si="99"/>
        <v>15.768000000000002</v>
      </c>
      <c r="CM48" s="51">
        <f t="shared" si="99"/>
        <v>15.768000000000002</v>
      </c>
      <c r="CN48" s="51">
        <f t="shared" si="99"/>
        <v>15.768000000000002</v>
      </c>
      <c r="CO48" s="51">
        <f t="shared" si="99"/>
        <v>15.768000000000002</v>
      </c>
      <c r="CP48" s="51">
        <f t="shared" si="99"/>
        <v>15.768000000000002</v>
      </c>
      <c r="CQ48" s="51">
        <f t="shared" si="99"/>
        <v>15.768000000000002</v>
      </c>
      <c r="CR48" s="51">
        <f t="shared" si="100"/>
        <v>15.768000000000002</v>
      </c>
      <c r="CS48" s="51">
        <f t="shared" si="100"/>
        <v>15.768000000000002</v>
      </c>
      <c r="CT48" s="51">
        <f t="shared" si="101"/>
        <v>15.768000000000002</v>
      </c>
      <c r="CU48" s="51">
        <f t="shared" si="101"/>
        <v>15.768000000000002</v>
      </c>
      <c r="CV48" s="51">
        <f t="shared" si="102"/>
        <v>15.768000000000002</v>
      </c>
      <c r="CW48" s="51">
        <f t="shared" si="102"/>
        <v>15.768000000000002</v>
      </c>
      <c r="CX48" s="51">
        <f t="shared" si="103"/>
        <v>15.768000000000002</v>
      </c>
      <c r="CY48" s="51">
        <f t="shared" si="103"/>
        <v>15.768000000000002</v>
      </c>
      <c r="CZ48" s="51">
        <f t="shared" si="103"/>
        <v>15.768000000000002</v>
      </c>
      <c r="DA48" s="51">
        <f t="shared" si="103"/>
        <v>15.768000000000002</v>
      </c>
      <c r="DB48" s="51">
        <f t="shared" si="103"/>
        <v>15.768000000000002</v>
      </c>
      <c r="DC48" s="51">
        <f t="shared" si="104"/>
        <v>15.768000000000002</v>
      </c>
      <c r="DD48" s="51">
        <f t="shared" si="104"/>
        <v>15.768000000000002</v>
      </c>
      <c r="DE48" s="51">
        <f t="shared" si="105"/>
        <v>15.768000000000002</v>
      </c>
      <c r="DF48" s="51">
        <f t="shared" si="106"/>
        <v>15.768000000000002</v>
      </c>
      <c r="DG48" s="51">
        <f t="shared" si="107"/>
        <v>15.768000000000002</v>
      </c>
      <c r="DH48" s="51">
        <f t="shared" si="107"/>
        <v>15.768000000000002</v>
      </c>
      <c r="DI48" s="51">
        <f t="shared" si="107"/>
        <v>15.768000000000002</v>
      </c>
      <c r="DJ48" s="51">
        <f t="shared" si="107"/>
        <v>15.768000000000002</v>
      </c>
      <c r="DK48" s="51">
        <f t="shared" si="107"/>
        <v>15.768000000000002</v>
      </c>
      <c r="DL48" s="51">
        <f t="shared" si="107"/>
        <v>15.768000000000002</v>
      </c>
      <c r="DM48" s="51">
        <f t="shared" si="107"/>
        <v>15.768000000000002</v>
      </c>
      <c r="DN48" s="51">
        <f t="shared" si="107"/>
        <v>15.768000000000002</v>
      </c>
      <c r="DO48" s="51">
        <f t="shared" si="108"/>
        <v>15.768000000000002</v>
      </c>
      <c r="DP48" s="51">
        <f t="shared" si="109"/>
        <v>15.768000000000002</v>
      </c>
      <c r="DQ48" s="51">
        <f t="shared" si="109"/>
        <v>15.768000000000002</v>
      </c>
      <c r="DR48" s="51">
        <f t="shared" si="109"/>
        <v>15.768000000000002</v>
      </c>
      <c r="DS48" s="51">
        <f t="shared" si="109"/>
        <v>15.768000000000002</v>
      </c>
      <c r="DT48" s="51">
        <f t="shared" si="109"/>
        <v>15.768000000000002</v>
      </c>
      <c r="DU48" s="51">
        <f t="shared" si="109"/>
        <v>15.768000000000002</v>
      </c>
      <c r="DV48" s="51">
        <f t="shared" si="109"/>
        <v>15.768000000000002</v>
      </c>
      <c r="DW48" s="51">
        <f t="shared" si="109"/>
        <v>15.768000000000002</v>
      </c>
    </row>
    <row r="49" spans="1:127" ht="18" x14ac:dyDescent="0.2">
      <c r="A49" s="19"/>
      <c r="B49" s="23" t="s">
        <v>78</v>
      </c>
      <c r="C49" s="494" t="s">
        <v>79</v>
      </c>
      <c r="D49" s="495"/>
      <c r="E49" s="492"/>
      <c r="F49" s="1" t="s">
        <v>102</v>
      </c>
      <c r="G49" s="36">
        <f>+G39*86400*365</f>
        <v>946.08</v>
      </c>
      <c r="J49" s="51">
        <f t="shared" si="76"/>
        <v>946.08</v>
      </c>
      <c r="K49" s="51">
        <f t="shared" si="77"/>
        <v>946.08</v>
      </c>
      <c r="L49" s="51">
        <f t="shared" si="77"/>
        <v>946.08</v>
      </c>
      <c r="M49" s="51">
        <f t="shared" si="77"/>
        <v>946.08</v>
      </c>
      <c r="N49" s="51">
        <f t="shared" si="77"/>
        <v>946.08</v>
      </c>
      <c r="O49" s="51">
        <f t="shared" si="78"/>
        <v>946.08</v>
      </c>
      <c r="P49" s="51">
        <f t="shared" si="78"/>
        <v>946.08</v>
      </c>
      <c r="Q49" s="51">
        <f t="shared" si="78"/>
        <v>946.08</v>
      </c>
      <c r="R49" s="51">
        <f t="shared" si="79"/>
        <v>946.08</v>
      </c>
      <c r="S49" s="51">
        <f t="shared" si="79"/>
        <v>946.08</v>
      </c>
      <c r="T49" s="51">
        <f t="shared" si="79"/>
        <v>946.08</v>
      </c>
      <c r="U49" s="51">
        <f t="shared" si="70"/>
        <v>946.08</v>
      </c>
      <c r="V49" s="51">
        <f t="shared" si="110"/>
        <v>946.08</v>
      </c>
      <c r="W49" s="51">
        <f t="shared" si="110"/>
        <v>946.08</v>
      </c>
      <c r="X49" s="51">
        <f t="shared" si="110"/>
        <v>946.08</v>
      </c>
      <c r="Y49" s="51">
        <f t="shared" si="110"/>
        <v>946.08</v>
      </c>
      <c r="Z49" s="51">
        <f t="shared" si="110"/>
        <v>946.08</v>
      </c>
      <c r="AA49" s="51">
        <f t="shared" si="110"/>
        <v>946.08</v>
      </c>
      <c r="AB49" s="51">
        <f t="shared" si="110"/>
        <v>946.08</v>
      </c>
      <c r="AC49" s="51">
        <f t="shared" si="110"/>
        <v>946.08</v>
      </c>
      <c r="AD49" s="51">
        <f t="shared" si="110"/>
        <v>946.08</v>
      </c>
      <c r="AE49" s="51">
        <f t="shared" si="110"/>
        <v>946.08</v>
      </c>
      <c r="AF49" s="51">
        <f t="shared" si="110"/>
        <v>946.08</v>
      </c>
      <c r="AG49" s="51">
        <f t="shared" si="110"/>
        <v>946.08</v>
      </c>
      <c r="AH49" s="51">
        <f t="shared" si="81"/>
        <v>946.08</v>
      </c>
      <c r="AI49" s="51">
        <f t="shared" si="81"/>
        <v>946.08</v>
      </c>
      <c r="AJ49" s="51">
        <f t="shared" si="81"/>
        <v>946.08</v>
      </c>
      <c r="AK49" s="51">
        <f t="shared" si="82"/>
        <v>946.08</v>
      </c>
      <c r="AL49" s="51">
        <f t="shared" si="82"/>
        <v>946.08</v>
      </c>
      <c r="AM49" s="51">
        <f t="shared" si="82"/>
        <v>946.08</v>
      </c>
      <c r="AN49" s="51">
        <f t="shared" si="83"/>
        <v>946.08</v>
      </c>
      <c r="AO49" s="51">
        <f t="shared" si="83"/>
        <v>946.08</v>
      </c>
      <c r="AP49" s="51">
        <f t="shared" si="83"/>
        <v>946.08</v>
      </c>
      <c r="AQ49" s="51">
        <f t="shared" si="83"/>
        <v>946.08</v>
      </c>
      <c r="AR49" s="51">
        <f t="shared" si="83"/>
        <v>946.08</v>
      </c>
      <c r="AS49" s="51">
        <f t="shared" si="83"/>
        <v>946.08</v>
      </c>
      <c r="AT49" s="51">
        <f t="shared" si="83"/>
        <v>946.08</v>
      </c>
      <c r="AU49" s="51">
        <f t="shared" si="83"/>
        <v>946.08</v>
      </c>
      <c r="AV49" s="51">
        <f t="shared" si="83"/>
        <v>946.08</v>
      </c>
      <c r="AW49" s="51">
        <f t="shared" si="83"/>
        <v>946.08</v>
      </c>
      <c r="AX49" s="51">
        <f t="shared" si="83"/>
        <v>946.08</v>
      </c>
      <c r="AY49" s="51">
        <f t="shared" si="83"/>
        <v>946.08</v>
      </c>
      <c r="AZ49" s="51">
        <f t="shared" si="83"/>
        <v>946.08</v>
      </c>
      <c r="BA49" s="51">
        <f t="shared" si="83"/>
        <v>946.08</v>
      </c>
      <c r="BB49" s="51">
        <f t="shared" si="84"/>
        <v>946.08</v>
      </c>
      <c r="BC49" s="51">
        <f t="shared" si="84"/>
        <v>946.08</v>
      </c>
      <c r="BD49" s="51">
        <f t="shared" si="84"/>
        <v>946.08</v>
      </c>
      <c r="BE49" s="51">
        <f t="shared" si="84"/>
        <v>946.08</v>
      </c>
      <c r="BF49" s="51">
        <f t="shared" si="84"/>
        <v>946.08</v>
      </c>
      <c r="BG49" s="51">
        <f t="shared" si="85"/>
        <v>946.08</v>
      </c>
      <c r="BH49" s="51">
        <f t="shared" si="85"/>
        <v>946.08</v>
      </c>
      <c r="BI49" s="51">
        <f t="shared" si="86"/>
        <v>946.08</v>
      </c>
      <c r="BJ49" s="51">
        <f t="shared" si="86"/>
        <v>946.08</v>
      </c>
      <c r="BK49" s="51">
        <f t="shared" si="87"/>
        <v>946.08</v>
      </c>
      <c r="BL49" s="51">
        <f t="shared" si="88"/>
        <v>946.08</v>
      </c>
      <c r="BM49" s="51">
        <f t="shared" si="88"/>
        <v>946.08</v>
      </c>
      <c r="BN49" s="51">
        <f t="shared" si="88"/>
        <v>946.08</v>
      </c>
      <c r="BO49" s="51">
        <f t="shared" si="88"/>
        <v>946.08</v>
      </c>
      <c r="BP49" s="51">
        <f t="shared" si="89"/>
        <v>946.08</v>
      </c>
      <c r="BQ49" s="51">
        <f t="shared" si="90"/>
        <v>946.08</v>
      </c>
      <c r="BR49" s="51">
        <f t="shared" si="90"/>
        <v>946.08</v>
      </c>
      <c r="BS49" s="51">
        <f t="shared" si="90"/>
        <v>946.08</v>
      </c>
      <c r="BT49" s="51">
        <f t="shared" si="90"/>
        <v>946.08</v>
      </c>
      <c r="BU49" s="51">
        <f t="shared" si="91"/>
        <v>946.08</v>
      </c>
      <c r="BV49" s="51">
        <f t="shared" si="92"/>
        <v>946.08</v>
      </c>
      <c r="BW49" s="51">
        <f t="shared" si="93"/>
        <v>946.08</v>
      </c>
      <c r="BX49" s="51">
        <f t="shared" si="93"/>
        <v>946.08</v>
      </c>
      <c r="BY49" s="51">
        <f t="shared" si="94"/>
        <v>946.08</v>
      </c>
      <c r="BZ49" s="51">
        <f t="shared" si="94"/>
        <v>946.08</v>
      </c>
      <c r="CA49" s="51">
        <f t="shared" si="94"/>
        <v>946.08</v>
      </c>
      <c r="CB49" s="51">
        <f t="shared" si="94"/>
        <v>946.08</v>
      </c>
      <c r="CC49" s="51">
        <f t="shared" si="95"/>
        <v>946.08</v>
      </c>
      <c r="CD49" s="51">
        <f t="shared" si="95"/>
        <v>946.08</v>
      </c>
      <c r="CE49" s="51">
        <f t="shared" si="96"/>
        <v>946.08</v>
      </c>
      <c r="CF49" s="51">
        <f t="shared" si="97"/>
        <v>946.08</v>
      </c>
      <c r="CG49" s="51">
        <f t="shared" si="98"/>
        <v>946.08</v>
      </c>
      <c r="CH49" s="51">
        <f t="shared" si="99"/>
        <v>946.08</v>
      </c>
      <c r="CI49" s="51">
        <f t="shared" si="99"/>
        <v>946.08</v>
      </c>
      <c r="CJ49" s="51">
        <f t="shared" si="99"/>
        <v>946.08</v>
      </c>
      <c r="CK49" s="51">
        <f t="shared" si="99"/>
        <v>946.08</v>
      </c>
      <c r="CL49" s="51">
        <f t="shared" si="99"/>
        <v>946.08</v>
      </c>
      <c r="CM49" s="51">
        <f t="shared" si="99"/>
        <v>946.08</v>
      </c>
      <c r="CN49" s="51">
        <f t="shared" si="99"/>
        <v>946.08</v>
      </c>
      <c r="CO49" s="51">
        <f t="shared" si="99"/>
        <v>946.08</v>
      </c>
      <c r="CP49" s="51">
        <f t="shared" si="99"/>
        <v>946.08</v>
      </c>
      <c r="CQ49" s="51">
        <f t="shared" si="99"/>
        <v>946.08</v>
      </c>
      <c r="CR49" s="51">
        <f t="shared" si="100"/>
        <v>946.08</v>
      </c>
      <c r="CS49" s="51">
        <f t="shared" si="100"/>
        <v>946.08</v>
      </c>
      <c r="CT49" s="51">
        <f t="shared" si="101"/>
        <v>946.08</v>
      </c>
      <c r="CU49" s="51">
        <f t="shared" si="101"/>
        <v>946.08</v>
      </c>
      <c r="CV49" s="51">
        <f t="shared" si="102"/>
        <v>946.08</v>
      </c>
      <c r="CW49" s="51">
        <f t="shared" si="102"/>
        <v>946.08</v>
      </c>
      <c r="CX49" s="51">
        <f t="shared" si="103"/>
        <v>946.08</v>
      </c>
      <c r="CY49" s="51">
        <f t="shared" si="103"/>
        <v>946.08</v>
      </c>
      <c r="CZ49" s="51">
        <f t="shared" si="103"/>
        <v>946.08</v>
      </c>
      <c r="DA49" s="51">
        <f t="shared" si="103"/>
        <v>946.08</v>
      </c>
      <c r="DB49" s="51">
        <f t="shared" si="103"/>
        <v>946.08</v>
      </c>
      <c r="DC49" s="51">
        <f t="shared" si="104"/>
        <v>946.08</v>
      </c>
      <c r="DD49" s="51">
        <f t="shared" si="104"/>
        <v>946.08</v>
      </c>
      <c r="DE49" s="51">
        <f t="shared" si="105"/>
        <v>946.08</v>
      </c>
      <c r="DF49" s="51">
        <f t="shared" si="106"/>
        <v>946.08</v>
      </c>
      <c r="DG49" s="51">
        <f t="shared" si="107"/>
        <v>946.08</v>
      </c>
      <c r="DH49" s="51">
        <f t="shared" si="107"/>
        <v>946.08</v>
      </c>
      <c r="DI49" s="51">
        <f t="shared" si="107"/>
        <v>946.08</v>
      </c>
      <c r="DJ49" s="51">
        <f t="shared" si="107"/>
        <v>946.08</v>
      </c>
      <c r="DK49" s="51">
        <f t="shared" si="107"/>
        <v>946.08</v>
      </c>
      <c r="DL49" s="51">
        <f t="shared" si="107"/>
        <v>946.08</v>
      </c>
      <c r="DM49" s="51">
        <f t="shared" si="107"/>
        <v>946.08</v>
      </c>
      <c r="DN49" s="51">
        <f t="shared" si="107"/>
        <v>946.08</v>
      </c>
      <c r="DO49" s="51">
        <f t="shared" si="108"/>
        <v>946.08</v>
      </c>
      <c r="DP49" s="51">
        <f t="shared" si="109"/>
        <v>946.08</v>
      </c>
      <c r="DQ49" s="51">
        <f t="shared" si="109"/>
        <v>946.08</v>
      </c>
      <c r="DR49" s="51">
        <f t="shared" si="109"/>
        <v>946.08</v>
      </c>
      <c r="DS49" s="51">
        <f t="shared" si="109"/>
        <v>946.08</v>
      </c>
      <c r="DT49" s="51">
        <f t="shared" si="109"/>
        <v>946.08</v>
      </c>
      <c r="DU49" s="51">
        <f t="shared" si="109"/>
        <v>946.08</v>
      </c>
      <c r="DV49" s="51">
        <f t="shared" si="109"/>
        <v>946.08</v>
      </c>
      <c r="DW49" s="51">
        <f t="shared" si="109"/>
        <v>946.08</v>
      </c>
    </row>
    <row r="50" spans="1:127" ht="18" x14ac:dyDescent="0.2">
      <c r="A50" s="19"/>
      <c r="B50" s="23" t="s">
        <v>103</v>
      </c>
      <c r="C50" s="494" t="s">
        <v>104</v>
      </c>
      <c r="D50" s="495"/>
      <c r="E50" s="492"/>
      <c r="F50" s="1"/>
      <c r="G50" s="93">
        <f>1+G44*G51/G41</f>
        <v>55.000000000000014</v>
      </c>
      <c r="J50" s="51">
        <f t="shared" si="76"/>
        <v>55.000000000000014</v>
      </c>
      <c r="K50" s="51">
        <f t="shared" si="77"/>
        <v>55.000000000000014</v>
      </c>
      <c r="L50" s="51">
        <f t="shared" si="77"/>
        <v>55.000000000000014</v>
      </c>
      <c r="M50" s="51">
        <f t="shared" si="77"/>
        <v>55.000000000000014</v>
      </c>
      <c r="N50" s="51">
        <f t="shared" si="77"/>
        <v>55.000000000000014</v>
      </c>
      <c r="O50" s="51">
        <f t="shared" si="78"/>
        <v>55.000000000000014</v>
      </c>
      <c r="P50" s="51">
        <f t="shared" si="78"/>
        <v>55.000000000000014</v>
      </c>
      <c r="Q50" s="51">
        <f t="shared" si="78"/>
        <v>55.000000000000014</v>
      </c>
      <c r="R50" s="51">
        <f t="shared" si="79"/>
        <v>55.000000000000014</v>
      </c>
      <c r="S50" s="51">
        <f t="shared" si="79"/>
        <v>55.000000000000014</v>
      </c>
      <c r="T50" s="51">
        <f t="shared" si="79"/>
        <v>55.000000000000014</v>
      </c>
      <c r="U50" s="51">
        <f t="shared" si="70"/>
        <v>55.000000000000014</v>
      </c>
      <c r="V50" s="51">
        <f t="shared" si="110"/>
        <v>55.000000000000014</v>
      </c>
      <c r="W50" s="51">
        <f t="shared" si="110"/>
        <v>55.000000000000014</v>
      </c>
      <c r="X50" s="51">
        <f t="shared" si="110"/>
        <v>55.000000000000014</v>
      </c>
      <c r="Y50" s="51">
        <f t="shared" si="110"/>
        <v>55.000000000000014</v>
      </c>
      <c r="Z50" s="51">
        <f t="shared" si="110"/>
        <v>55.000000000000014</v>
      </c>
      <c r="AA50" s="51">
        <f t="shared" si="110"/>
        <v>55.000000000000014</v>
      </c>
      <c r="AB50" s="51">
        <f t="shared" si="110"/>
        <v>55.000000000000014</v>
      </c>
      <c r="AC50" s="51">
        <f t="shared" si="110"/>
        <v>55.000000000000014</v>
      </c>
      <c r="AD50" s="51">
        <f t="shared" si="110"/>
        <v>55.000000000000014</v>
      </c>
      <c r="AE50" s="51">
        <f t="shared" si="110"/>
        <v>55.000000000000014</v>
      </c>
      <c r="AF50" s="51">
        <f t="shared" si="110"/>
        <v>55.000000000000014</v>
      </c>
      <c r="AG50" s="51">
        <f t="shared" si="110"/>
        <v>55.000000000000014</v>
      </c>
      <c r="AH50" s="51">
        <f t="shared" si="81"/>
        <v>55.000000000000014</v>
      </c>
      <c r="AI50" s="51">
        <f t="shared" si="81"/>
        <v>55.000000000000014</v>
      </c>
      <c r="AJ50" s="51">
        <f t="shared" si="81"/>
        <v>55.000000000000014</v>
      </c>
      <c r="AK50" s="51">
        <f t="shared" si="82"/>
        <v>55.000000000000014</v>
      </c>
      <c r="AL50" s="51">
        <f t="shared" si="82"/>
        <v>55.000000000000014</v>
      </c>
      <c r="AM50" s="51">
        <f t="shared" si="82"/>
        <v>55.000000000000014</v>
      </c>
      <c r="AN50" s="51">
        <f t="shared" si="83"/>
        <v>55.000000000000014</v>
      </c>
      <c r="AO50" s="51">
        <f t="shared" si="83"/>
        <v>55.000000000000014</v>
      </c>
      <c r="AP50" s="51">
        <f t="shared" si="83"/>
        <v>55.000000000000014</v>
      </c>
      <c r="AQ50" s="51">
        <f t="shared" si="83"/>
        <v>55.000000000000014</v>
      </c>
      <c r="AR50" s="51">
        <f t="shared" si="83"/>
        <v>55.000000000000014</v>
      </c>
      <c r="AS50" s="51">
        <f t="shared" si="83"/>
        <v>55.000000000000014</v>
      </c>
      <c r="AT50" s="51">
        <f t="shared" si="83"/>
        <v>55.000000000000014</v>
      </c>
      <c r="AU50" s="51">
        <f t="shared" si="83"/>
        <v>55.000000000000014</v>
      </c>
      <c r="AV50" s="51">
        <f t="shared" si="83"/>
        <v>55.000000000000014</v>
      </c>
      <c r="AW50" s="51">
        <f t="shared" si="83"/>
        <v>55.000000000000014</v>
      </c>
      <c r="AX50" s="51">
        <f t="shared" si="83"/>
        <v>55.000000000000014</v>
      </c>
      <c r="AY50" s="51">
        <f t="shared" si="83"/>
        <v>55.000000000000014</v>
      </c>
      <c r="AZ50" s="51">
        <f t="shared" si="83"/>
        <v>55.000000000000014</v>
      </c>
      <c r="BA50" s="51">
        <f t="shared" si="83"/>
        <v>55.000000000000014</v>
      </c>
      <c r="BB50" s="51">
        <f t="shared" si="84"/>
        <v>55.000000000000014</v>
      </c>
      <c r="BC50" s="51">
        <f t="shared" si="84"/>
        <v>55.000000000000014</v>
      </c>
      <c r="BD50" s="51">
        <f t="shared" si="84"/>
        <v>55.000000000000014</v>
      </c>
      <c r="BE50" s="51">
        <f t="shared" si="84"/>
        <v>55.000000000000014</v>
      </c>
      <c r="BF50" s="51">
        <f t="shared" si="84"/>
        <v>55.000000000000014</v>
      </c>
      <c r="BG50" s="51">
        <f t="shared" si="85"/>
        <v>55.000000000000014</v>
      </c>
      <c r="BH50" s="51">
        <f t="shared" si="85"/>
        <v>55.000000000000014</v>
      </c>
      <c r="BI50" s="51">
        <f t="shared" si="86"/>
        <v>55.000000000000014</v>
      </c>
      <c r="BJ50" s="51">
        <f t="shared" si="86"/>
        <v>55.000000000000014</v>
      </c>
      <c r="BK50" s="51">
        <f t="shared" si="87"/>
        <v>55.000000000000014</v>
      </c>
      <c r="BL50" s="51">
        <f t="shared" si="88"/>
        <v>55.000000000000014</v>
      </c>
      <c r="BM50" s="51">
        <f t="shared" si="88"/>
        <v>55.000000000000014</v>
      </c>
      <c r="BN50" s="51">
        <f t="shared" si="88"/>
        <v>55.000000000000014</v>
      </c>
      <c r="BO50" s="51">
        <f t="shared" si="88"/>
        <v>55.000000000000014</v>
      </c>
      <c r="BP50" s="51">
        <f t="shared" si="89"/>
        <v>55.000000000000014</v>
      </c>
      <c r="BQ50" s="51">
        <f t="shared" si="90"/>
        <v>55.000000000000014</v>
      </c>
      <c r="BR50" s="51">
        <f t="shared" si="90"/>
        <v>55.000000000000014</v>
      </c>
      <c r="BS50" s="51">
        <f t="shared" si="90"/>
        <v>55.000000000000014</v>
      </c>
      <c r="BT50" s="51">
        <f t="shared" si="90"/>
        <v>55.000000000000014</v>
      </c>
      <c r="BU50" s="51">
        <f t="shared" si="91"/>
        <v>55.000000000000014</v>
      </c>
      <c r="BV50" s="51">
        <f t="shared" si="92"/>
        <v>55.000000000000014</v>
      </c>
      <c r="BW50" s="51">
        <f t="shared" si="93"/>
        <v>55.000000000000014</v>
      </c>
      <c r="BX50" s="51">
        <f t="shared" si="93"/>
        <v>55.000000000000014</v>
      </c>
      <c r="BY50" s="51">
        <f t="shared" si="94"/>
        <v>55.000000000000014</v>
      </c>
      <c r="BZ50" s="51">
        <f t="shared" si="94"/>
        <v>55.000000000000014</v>
      </c>
      <c r="CA50" s="51">
        <f t="shared" si="94"/>
        <v>55.000000000000014</v>
      </c>
      <c r="CB50" s="51">
        <f t="shared" si="94"/>
        <v>55.000000000000014</v>
      </c>
      <c r="CC50" s="51">
        <f t="shared" si="95"/>
        <v>55.000000000000014</v>
      </c>
      <c r="CD50" s="51">
        <f t="shared" si="95"/>
        <v>55.000000000000014</v>
      </c>
      <c r="CE50" s="51">
        <f t="shared" si="96"/>
        <v>55.000000000000014</v>
      </c>
      <c r="CF50" s="51">
        <f t="shared" si="97"/>
        <v>55.000000000000014</v>
      </c>
      <c r="CG50" s="51">
        <f t="shared" si="98"/>
        <v>55.000000000000014</v>
      </c>
      <c r="CH50" s="51">
        <f t="shared" si="99"/>
        <v>55.000000000000014</v>
      </c>
      <c r="CI50" s="51">
        <f t="shared" si="99"/>
        <v>55.000000000000014</v>
      </c>
      <c r="CJ50" s="51">
        <f t="shared" si="99"/>
        <v>55.000000000000014</v>
      </c>
      <c r="CK50" s="51">
        <f t="shared" si="99"/>
        <v>55.000000000000014</v>
      </c>
      <c r="CL50" s="51">
        <f t="shared" si="99"/>
        <v>55.000000000000014</v>
      </c>
      <c r="CM50" s="51">
        <f t="shared" si="99"/>
        <v>55.000000000000014</v>
      </c>
      <c r="CN50" s="51">
        <f t="shared" si="99"/>
        <v>55.000000000000014</v>
      </c>
      <c r="CO50" s="51">
        <f t="shared" si="99"/>
        <v>55.000000000000014</v>
      </c>
      <c r="CP50" s="51">
        <f t="shared" si="99"/>
        <v>55.000000000000014</v>
      </c>
      <c r="CQ50" s="51">
        <f t="shared" si="99"/>
        <v>55.000000000000014</v>
      </c>
      <c r="CR50" s="51">
        <f t="shared" si="100"/>
        <v>55.000000000000014</v>
      </c>
      <c r="CS50" s="51">
        <f t="shared" si="100"/>
        <v>55.000000000000014</v>
      </c>
      <c r="CT50" s="51">
        <f t="shared" si="101"/>
        <v>55.000000000000014</v>
      </c>
      <c r="CU50" s="51">
        <f t="shared" si="101"/>
        <v>55.000000000000014</v>
      </c>
      <c r="CV50" s="51">
        <f t="shared" si="102"/>
        <v>55.000000000000014</v>
      </c>
      <c r="CW50" s="51">
        <f t="shared" si="102"/>
        <v>55.000000000000014</v>
      </c>
      <c r="CX50" s="51">
        <f t="shared" si="103"/>
        <v>55.000000000000014</v>
      </c>
      <c r="CY50" s="51">
        <f t="shared" si="103"/>
        <v>55.000000000000014</v>
      </c>
      <c r="CZ50" s="51">
        <f t="shared" si="103"/>
        <v>55.000000000000014</v>
      </c>
      <c r="DA50" s="51">
        <f t="shared" si="103"/>
        <v>55.000000000000014</v>
      </c>
      <c r="DB50" s="51">
        <f t="shared" si="103"/>
        <v>55.000000000000014</v>
      </c>
      <c r="DC50" s="51">
        <f t="shared" si="104"/>
        <v>55.000000000000014</v>
      </c>
      <c r="DD50" s="51">
        <f t="shared" si="104"/>
        <v>55.000000000000014</v>
      </c>
      <c r="DE50" s="51">
        <f t="shared" si="105"/>
        <v>55.000000000000014</v>
      </c>
      <c r="DF50" s="51">
        <f t="shared" si="106"/>
        <v>55.000000000000014</v>
      </c>
      <c r="DG50" s="51">
        <f t="shared" si="107"/>
        <v>55.000000000000014</v>
      </c>
      <c r="DH50" s="51">
        <f t="shared" si="107"/>
        <v>55.000000000000014</v>
      </c>
      <c r="DI50" s="51">
        <f t="shared" si="107"/>
        <v>55.000000000000014</v>
      </c>
      <c r="DJ50" s="51">
        <f t="shared" si="107"/>
        <v>55.000000000000014</v>
      </c>
      <c r="DK50" s="51">
        <f t="shared" si="107"/>
        <v>55.000000000000014</v>
      </c>
      <c r="DL50" s="51">
        <f t="shared" si="107"/>
        <v>55.000000000000014</v>
      </c>
      <c r="DM50" s="51">
        <f t="shared" si="107"/>
        <v>55.000000000000014</v>
      </c>
      <c r="DN50" s="51">
        <f t="shared" si="107"/>
        <v>55.000000000000014</v>
      </c>
      <c r="DO50" s="51">
        <f t="shared" si="108"/>
        <v>55.000000000000014</v>
      </c>
      <c r="DP50" s="51">
        <f t="shared" si="109"/>
        <v>55.000000000000014</v>
      </c>
      <c r="DQ50" s="51">
        <f t="shared" si="109"/>
        <v>55.000000000000014</v>
      </c>
      <c r="DR50" s="51">
        <f t="shared" si="109"/>
        <v>55.000000000000014</v>
      </c>
      <c r="DS50" s="51">
        <f t="shared" si="109"/>
        <v>55.000000000000014</v>
      </c>
      <c r="DT50" s="51">
        <f t="shared" si="109"/>
        <v>55.000000000000014</v>
      </c>
      <c r="DU50" s="51">
        <f t="shared" si="109"/>
        <v>55.000000000000014</v>
      </c>
      <c r="DV50" s="51">
        <f t="shared" si="109"/>
        <v>55.000000000000014</v>
      </c>
      <c r="DW50" s="51">
        <f t="shared" si="109"/>
        <v>55.000000000000014</v>
      </c>
    </row>
    <row r="51" spans="1:127" ht="18" x14ac:dyDescent="0.4">
      <c r="A51" s="16">
        <f>入力シート_鉛!Q23</f>
        <v>1.62</v>
      </c>
      <c r="B51" s="20" t="s">
        <v>105</v>
      </c>
      <c r="C51" s="494" t="s">
        <v>106</v>
      </c>
      <c r="D51" s="495"/>
      <c r="E51" s="492"/>
      <c r="F51" s="291" t="s">
        <v>107</v>
      </c>
      <c r="G51" s="25">
        <f>IF(A51="",1.67,A51)</f>
        <v>1.62</v>
      </c>
      <c r="J51" s="51">
        <f t="shared" si="76"/>
        <v>1.62</v>
      </c>
      <c r="K51" s="51">
        <f t="shared" si="77"/>
        <v>1.62</v>
      </c>
      <c r="L51" s="51">
        <f t="shared" si="77"/>
        <v>1.62</v>
      </c>
      <c r="M51" s="51">
        <f t="shared" si="77"/>
        <v>1.62</v>
      </c>
      <c r="N51" s="51">
        <f t="shared" si="77"/>
        <v>1.62</v>
      </c>
      <c r="O51" s="51">
        <f t="shared" si="78"/>
        <v>1.62</v>
      </c>
      <c r="P51" s="51">
        <f t="shared" si="78"/>
        <v>1.62</v>
      </c>
      <c r="Q51" s="51">
        <f t="shared" si="78"/>
        <v>1.62</v>
      </c>
      <c r="R51" s="51">
        <f t="shared" si="79"/>
        <v>1.62</v>
      </c>
      <c r="S51" s="51">
        <f t="shared" si="79"/>
        <v>1.62</v>
      </c>
      <c r="T51" s="51">
        <f t="shared" si="79"/>
        <v>1.62</v>
      </c>
      <c r="U51" s="52">
        <f t="shared" si="70"/>
        <v>1.62</v>
      </c>
      <c r="V51" s="51">
        <f t="shared" si="110"/>
        <v>1.62</v>
      </c>
      <c r="W51" s="51">
        <f t="shared" si="110"/>
        <v>1.62</v>
      </c>
      <c r="X51" s="51">
        <f t="shared" si="110"/>
        <v>1.62</v>
      </c>
      <c r="Y51" s="51">
        <f t="shared" si="110"/>
        <v>1.62</v>
      </c>
      <c r="Z51" s="51">
        <f t="shared" si="110"/>
        <v>1.62</v>
      </c>
      <c r="AA51" s="51">
        <f t="shared" si="110"/>
        <v>1.62</v>
      </c>
      <c r="AB51" s="51">
        <f t="shared" si="110"/>
        <v>1.62</v>
      </c>
      <c r="AC51" s="51">
        <f t="shared" si="110"/>
        <v>1.62</v>
      </c>
      <c r="AD51" s="51">
        <f t="shared" si="110"/>
        <v>1.62</v>
      </c>
      <c r="AE51" s="51">
        <f t="shared" si="110"/>
        <v>1.62</v>
      </c>
      <c r="AF51" s="51">
        <f t="shared" si="110"/>
        <v>1.62</v>
      </c>
      <c r="AG51" s="51">
        <f t="shared" si="110"/>
        <v>1.62</v>
      </c>
      <c r="AH51" s="51">
        <f t="shared" si="81"/>
        <v>1.62</v>
      </c>
      <c r="AI51" s="51">
        <f t="shared" si="81"/>
        <v>1.62</v>
      </c>
      <c r="AJ51" s="51">
        <f t="shared" si="81"/>
        <v>1.62</v>
      </c>
      <c r="AK51" s="51">
        <f t="shared" si="82"/>
        <v>1.62</v>
      </c>
      <c r="AL51" s="51">
        <f t="shared" si="82"/>
        <v>1.62</v>
      </c>
      <c r="AM51" s="51">
        <f t="shared" si="82"/>
        <v>1.62</v>
      </c>
      <c r="AN51" s="51">
        <f t="shared" si="83"/>
        <v>1.62</v>
      </c>
      <c r="AO51" s="51">
        <f t="shared" si="83"/>
        <v>1.62</v>
      </c>
      <c r="AP51" s="51">
        <f t="shared" si="83"/>
        <v>1.62</v>
      </c>
      <c r="AQ51" s="51">
        <f t="shared" si="83"/>
        <v>1.62</v>
      </c>
      <c r="AR51" s="51">
        <f t="shared" si="83"/>
        <v>1.62</v>
      </c>
      <c r="AS51" s="51">
        <f t="shared" si="83"/>
        <v>1.62</v>
      </c>
      <c r="AT51" s="51">
        <f t="shared" si="83"/>
        <v>1.62</v>
      </c>
      <c r="AU51" s="51">
        <f t="shared" si="83"/>
        <v>1.62</v>
      </c>
      <c r="AV51" s="51">
        <f t="shared" si="83"/>
        <v>1.62</v>
      </c>
      <c r="AW51" s="51">
        <f t="shared" si="83"/>
        <v>1.62</v>
      </c>
      <c r="AX51" s="51">
        <f t="shared" si="83"/>
        <v>1.62</v>
      </c>
      <c r="AY51" s="51">
        <f t="shared" si="83"/>
        <v>1.62</v>
      </c>
      <c r="AZ51" s="51">
        <f t="shared" si="83"/>
        <v>1.62</v>
      </c>
      <c r="BA51" s="51">
        <f t="shared" si="83"/>
        <v>1.62</v>
      </c>
      <c r="BB51" s="51">
        <f t="shared" si="84"/>
        <v>1.62</v>
      </c>
      <c r="BC51" s="51">
        <f t="shared" si="84"/>
        <v>1.62</v>
      </c>
      <c r="BD51" s="51">
        <f t="shared" si="84"/>
        <v>1.62</v>
      </c>
      <c r="BE51" s="51">
        <f t="shared" si="84"/>
        <v>1.62</v>
      </c>
      <c r="BF51" s="51">
        <f t="shared" si="84"/>
        <v>1.62</v>
      </c>
      <c r="BG51" s="51">
        <f t="shared" si="85"/>
        <v>1.62</v>
      </c>
      <c r="BH51" s="51">
        <f t="shared" si="85"/>
        <v>1.62</v>
      </c>
      <c r="BI51" s="51">
        <f t="shared" si="86"/>
        <v>1.62</v>
      </c>
      <c r="BJ51" s="51">
        <f t="shared" si="86"/>
        <v>1.62</v>
      </c>
      <c r="BK51" s="51">
        <f t="shared" si="87"/>
        <v>1.62</v>
      </c>
      <c r="BL51" s="51">
        <f t="shared" si="88"/>
        <v>1.62</v>
      </c>
      <c r="BM51" s="51">
        <f t="shared" si="88"/>
        <v>1.62</v>
      </c>
      <c r="BN51" s="51">
        <f t="shared" si="88"/>
        <v>1.62</v>
      </c>
      <c r="BO51" s="51">
        <f t="shared" si="88"/>
        <v>1.62</v>
      </c>
      <c r="BP51" s="51">
        <f t="shared" si="89"/>
        <v>1.62</v>
      </c>
      <c r="BQ51" s="51">
        <f t="shared" si="90"/>
        <v>1.62</v>
      </c>
      <c r="BR51" s="51">
        <f t="shared" si="90"/>
        <v>1.62</v>
      </c>
      <c r="BS51" s="51">
        <f t="shared" si="90"/>
        <v>1.62</v>
      </c>
      <c r="BT51" s="51">
        <f t="shared" si="90"/>
        <v>1.62</v>
      </c>
      <c r="BU51" s="51">
        <f t="shared" si="91"/>
        <v>1.62</v>
      </c>
      <c r="BV51" s="51">
        <f t="shared" si="92"/>
        <v>1.62</v>
      </c>
      <c r="BW51" s="51">
        <f t="shared" si="93"/>
        <v>1.62</v>
      </c>
      <c r="BX51" s="51">
        <f t="shared" si="93"/>
        <v>1.62</v>
      </c>
      <c r="BY51" s="51">
        <f t="shared" si="94"/>
        <v>1.62</v>
      </c>
      <c r="BZ51" s="51">
        <f t="shared" si="94"/>
        <v>1.62</v>
      </c>
      <c r="CA51" s="51">
        <f t="shared" si="94"/>
        <v>1.62</v>
      </c>
      <c r="CB51" s="51">
        <f t="shared" si="94"/>
        <v>1.62</v>
      </c>
      <c r="CC51" s="51">
        <f t="shared" si="95"/>
        <v>1.62</v>
      </c>
      <c r="CD51" s="51">
        <f t="shared" si="95"/>
        <v>1.62</v>
      </c>
      <c r="CE51" s="51">
        <f t="shared" si="96"/>
        <v>1.62</v>
      </c>
      <c r="CF51" s="51">
        <f t="shared" si="97"/>
        <v>1.62</v>
      </c>
      <c r="CG51" s="51">
        <f t="shared" si="98"/>
        <v>1.62</v>
      </c>
      <c r="CH51" s="51">
        <f t="shared" si="99"/>
        <v>1.62</v>
      </c>
      <c r="CI51" s="51">
        <f t="shared" si="99"/>
        <v>1.62</v>
      </c>
      <c r="CJ51" s="51">
        <f t="shared" si="99"/>
        <v>1.62</v>
      </c>
      <c r="CK51" s="51">
        <f t="shared" si="99"/>
        <v>1.62</v>
      </c>
      <c r="CL51" s="51">
        <f t="shared" si="99"/>
        <v>1.62</v>
      </c>
      <c r="CM51" s="51">
        <f t="shared" si="99"/>
        <v>1.62</v>
      </c>
      <c r="CN51" s="51">
        <f t="shared" si="99"/>
        <v>1.62</v>
      </c>
      <c r="CO51" s="51">
        <f t="shared" si="99"/>
        <v>1.62</v>
      </c>
      <c r="CP51" s="51">
        <f t="shared" si="99"/>
        <v>1.62</v>
      </c>
      <c r="CQ51" s="51">
        <f t="shared" si="99"/>
        <v>1.62</v>
      </c>
      <c r="CR51" s="51">
        <f t="shared" si="100"/>
        <v>1.62</v>
      </c>
      <c r="CS51" s="51">
        <f t="shared" si="100"/>
        <v>1.62</v>
      </c>
      <c r="CT51" s="51">
        <f t="shared" si="101"/>
        <v>1.62</v>
      </c>
      <c r="CU51" s="51">
        <f t="shared" si="101"/>
        <v>1.62</v>
      </c>
      <c r="CV51" s="51">
        <f t="shared" si="102"/>
        <v>1.62</v>
      </c>
      <c r="CW51" s="51">
        <f t="shared" si="102"/>
        <v>1.62</v>
      </c>
      <c r="CX51" s="51">
        <f t="shared" si="103"/>
        <v>1.62</v>
      </c>
      <c r="CY51" s="51">
        <f t="shared" si="103"/>
        <v>1.62</v>
      </c>
      <c r="CZ51" s="51">
        <f t="shared" si="103"/>
        <v>1.62</v>
      </c>
      <c r="DA51" s="51">
        <f t="shared" si="103"/>
        <v>1.62</v>
      </c>
      <c r="DB51" s="51">
        <f t="shared" si="103"/>
        <v>1.62</v>
      </c>
      <c r="DC51" s="51">
        <f t="shared" si="104"/>
        <v>1.62</v>
      </c>
      <c r="DD51" s="51">
        <f t="shared" si="104"/>
        <v>1.62</v>
      </c>
      <c r="DE51" s="51">
        <f t="shared" si="105"/>
        <v>1.62</v>
      </c>
      <c r="DF51" s="51">
        <f t="shared" si="106"/>
        <v>1.62</v>
      </c>
      <c r="DG51" s="51">
        <f t="shared" si="107"/>
        <v>1.62</v>
      </c>
      <c r="DH51" s="51">
        <f t="shared" si="107"/>
        <v>1.62</v>
      </c>
      <c r="DI51" s="51">
        <f t="shared" si="107"/>
        <v>1.62</v>
      </c>
      <c r="DJ51" s="51">
        <f t="shared" si="107"/>
        <v>1.62</v>
      </c>
      <c r="DK51" s="51">
        <f t="shared" si="107"/>
        <v>1.62</v>
      </c>
      <c r="DL51" s="51">
        <f t="shared" si="107"/>
        <v>1.62</v>
      </c>
      <c r="DM51" s="51">
        <f t="shared" si="107"/>
        <v>1.62</v>
      </c>
      <c r="DN51" s="51">
        <f t="shared" si="107"/>
        <v>1.62</v>
      </c>
      <c r="DO51" s="51">
        <f t="shared" si="108"/>
        <v>1.62</v>
      </c>
      <c r="DP51" s="51">
        <f t="shared" si="109"/>
        <v>1.62</v>
      </c>
      <c r="DQ51" s="51">
        <f t="shared" si="109"/>
        <v>1.62</v>
      </c>
      <c r="DR51" s="51">
        <f t="shared" si="109"/>
        <v>1.62</v>
      </c>
      <c r="DS51" s="51">
        <f t="shared" si="109"/>
        <v>1.62</v>
      </c>
      <c r="DT51" s="51">
        <f t="shared" si="109"/>
        <v>1.62</v>
      </c>
      <c r="DU51" s="51">
        <f t="shared" si="109"/>
        <v>1.62</v>
      </c>
      <c r="DV51" s="51">
        <f t="shared" si="109"/>
        <v>1.62</v>
      </c>
      <c r="DW51" s="51">
        <f t="shared" si="109"/>
        <v>1.62</v>
      </c>
    </row>
    <row r="52" spans="1:127" ht="37.5" customHeight="1" x14ac:dyDescent="0.2">
      <c r="A52" s="19"/>
      <c r="B52" s="37"/>
      <c r="C52" s="492"/>
      <c r="D52" s="493"/>
      <c r="E52" s="493"/>
      <c r="F52" s="291"/>
      <c r="G52" s="38">
        <f>SQRT(1+4*G47*G36/G48)</f>
        <v>1</v>
      </c>
      <c r="J52" s="52">
        <f>G52</f>
        <v>1</v>
      </c>
      <c r="K52" s="55">
        <f t="shared" si="77"/>
        <v>1</v>
      </c>
      <c r="L52" s="55">
        <f t="shared" si="77"/>
        <v>1</v>
      </c>
      <c r="M52" s="55">
        <f t="shared" si="77"/>
        <v>1</v>
      </c>
      <c r="N52" s="55">
        <f t="shared" si="77"/>
        <v>1</v>
      </c>
      <c r="O52" s="55">
        <f t="shared" si="78"/>
        <v>1</v>
      </c>
      <c r="P52" s="55">
        <f t="shared" si="78"/>
        <v>1</v>
      </c>
      <c r="Q52" s="55">
        <f t="shared" si="78"/>
        <v>1</v>
      </c>
      <c r="R52" s="55">
        <f t="shared" si="79"/>
        <v>1</v>
      </c>
      <c r="S52" s="55">
        <f t="shared" si="79"/>
        <v>1</v>
      </c>
      <c r="T52" s="55">
        <f t="shared" si="79"/>
        <v>1</v>
      </c>
      <c r="U52" s="52">
        <f>G52</f>
        <v>1</v>
      </c>
      <c r="V52" s="55">
        <f>+U52</f>
        <v>1</v>
      </c>
      <c r="W52" s="55">
        <f t="shared" si="110"/>
        <v>1</v>
      </c>
      <c r="X52" s="55">
        <f t="shared" si="110"/>
        <v>1</v>
      </c>
      <c r="Y52" s="55">
        <f t="shared" si="110"/>
        <v>1</v>
      </c>
      <c r="Z52" s="55">
        <f t="shared" si="110"/>
        <v>1</v>
      </c>
      <c r="AA52" s="55">
        <f t="shared" si="110"/>
        <v>1</v>
      </c>
      <c r="AB52" s="55">
        <f t="shared" si="110"/>
        <v>1</v>
      </c>
      <c r="AC52" s="55">
        <f t="shared" si="110"/>
        <v>1</v>
      </c>
      <c r="AD52" s="55">
        <f t="shared" si="110"/>
        <v>1</v>
      </c>
      <c r="AE52" s="55">
        <f t="shared" si="110"/>
        <v>1</v>
      </c>
      <c r="AF52" s="55">
        <f t="shared" si="110"/>
        <v>1</v>
      </c>
      <c r="AG52" s="55">
        <f t="shared" si="110"/>
        <v>1</v>
      </c>
      <c r="AH52" s="55">
        <f t="shared" si="81"/>
        <v>1</v>
      </c>
      <c r="AI52" s="55">
        <f t="shared" si="81"/>
        <v>1</v>
      </c>
      <c r="AJ52" s="55">
        <f t="shared" si="81"/>
        <v>1</v>
      </c>
      <c r="AK52" s="55">
        <f t="shared" si="82"/>
        <v>1</v>
      </c>
      <c r="AL52" s="55">
        <f t="shared" si="82"/>
        <v>1</v>
      </c>
      <c r="AM52" s="55">
        <f t="shared" si="82"/>
        <v>1</v>
      </c>
      <c r="AN52" s="55">
        <f t="shared" si="83"/>
        <v>1</v>
      </c>
      <c r="AO52" s="55">
        <f t="shared" si="83"/>
        <v>1</v>
      </c>
      <c r="AP52" s="55">
        <f t="shared" si="83"/>
        <v>1</v>
      </c>
      <c r="AQ52" s="55">
        <f t="shared" si="83"/>
        <v>1</v>
      </c>
      <c r="AR52" s="55">
        <f t="shared" si="83"/>
        <v>1</v>
      </c>
      <c r="AS52" s="55">
        <f t="shared" si="83"/>
        <v>1</v>
      </c>
      <c r="AT52" s="55">
        <f t="shared" si="83"/>
        <v>1</v>
      </c>
      <c r="AU52" s="55">
        <f t="shared" si="83"/>
        <v>1</v>
      </c>
      <c r="AV52" s="55">
        <f t="shared" si="83"/>
        <v>1</v>
      </c>
      <c r="AW52" s="55">
        <f t="shared" si="83"/>
        <v>1</v>
      </c>
      <c r="AX52" s="55">
        <f t="shared" si="83"/>
        <v>1</v>
      </c>
      <c r="AY52" s="55">
        <f t="shared" si="83"/>
        <v>1</v>
      </c>
      <c r="AZ52" s="55">
        <f t="shared" si="83"/>
        <v>1</v>
      </c>
      <c r="BA52" s="55">
        <f t="shared" si="83"/>
        <v>1</v>
      </c>
      <c r="BB52" s="55">
        <f t="shared" si="84"/>
        <v>1</v>
      </c>
      <c r="BC52" s="55">
        <f t="shared" si="84"/>
        <v>1</v>
      </c>
      <c r="BD52" s="55">
        <f t="shared" si="84"/>
        <v>1</v>
      </c>
      <c r="BE52" s="55">
        <f t="shared" si="84"/>
        <v>1</v>
      </c>
      <c r="BF52" s="55">
        <f t="shared" si="84"/>
        <v>1</v>
      </c>
      <c r="BG52" s="55">
        <f t="shared" si="85"/>
        <v>1</v>
      </c>
      <c r="BH52" s="55">
        <f t="shared" si="85"/>
        <v>1</v>
      </c>
      <c r="BI52" s="55">
        <f t="shared" si="86"/>
        <v>1</v>
      </c>
      <c r="BJ52" s="55">
        <f t="shared" si="86"/>
        <v>1</v>
      </c>
      <c r="BK52" s="55">
        <f t="shared" si="87"/>
        <v>1</v>
      </c>
      <c r="BL52" s="55">
        <f t="shared" si="88"/>
        <v>1</v>
      </c>
      <c r="BM52" s="55">
        <f t="shared" si="88"/>
        <v>1</v>
      </c>
      <c r="BN52" s="55">
        <f t="shared" si="88"/>
        <v>1</v>
      </c>
      <c r="BO52" s="55">
        <f t="shared" si="88"/>
        <v>1</v>
      </c>
      <c r="BP52" s="55">
        <f t="shared" si="89"/>
        <v>1</v>
      </c>
      <c r="BQ52" s="55">
        <f t="shared" si="90"/>
        <v>1</v>
      </c>
      <c r="BR52" s="55">
        <f t="shared" si="90"/>
        <v>1</v>
      </c>
      <c r="BS52" s="55">
        <f t="shared" si="90"/>
        <v>1</v>
      </c>
      <c r="BT52" s="55">
        <f t="shared" si="90"/>
        <v>1</v>
      </c>
      <c r="BU52" s="55">
        <f t="shared" si="91"/>
        <v>1</v>
      </c>
      <c r="BV52" s="55">
        <f t="shared" si="92"/>
        <v>1</v>
      </c>
      <c r="BW52" s="55">
        <f t="shared" si="93"/>
        <v>1</v>
      </c>
      <c r="BX52" s="55">
        <f t="shared" si="93"/>
        <v>1</v>
      </c>
      <c r="BY52" s="55">
        <f t="shared" si="94"/>
        <v>1</v>
      </c>
      <c r="BZ52" s="55">
        <f t="shared" si="94"/>
        <v>1</v>
      </c>
      <c r="CA52" s="55">
        <f t="shared" si="94"/>
        <v>1</v>
      </c>
      <c r="CB52" s="55">
        <f t="shared" si="94"/>
        <v>1</v>
      </c>
      <c r="CC52" s="55">
        <f t="shared" si="95"/>
        <v>1</v>
      </c>
      <c r="CD52" s="55">
        <f t="shared" si="95"/>
        <v>1</v>
      </c>
      <c r="CE52" s="55">
        <f t="shared" si="96"/>
        <v>1</v>
      </c>
      <c r="CF52" s="55">
        <f t="shared" si="97"/>
        <v>1</v>
      </c>
      <c r="CG52" s="55">
        <f t="shared" si="98"/>
        <v>1</v>
      </c>
      <c r="CH52" s="55">
        <f t="shared" si="99"/>
        <v>1</v>
      </c>
      <c r="CI52" s="55">
        <f t="shared" si="99"/>
        <v>1</v>
      </c>
      <c r="CJ52" s="55">
        <f t="shared" si="99"/>
        <v>1</v>
      </c>
      <c r="CK52" s="55">
        <f t="shared" si="99"/>
        <v>1</v>
      </c>
      <c r="CL52" s="55">
        <f t="shared" si="99"/>
        <v>1</v>
      </c>
      <c r="CM52" s="55">
        <f t="shared" si="99"/>
        <v>1</v>
      </c>
      <c r="CN52" s="55">
        <f t="shared" si="99"/>
        <v>1</v>
      </c>
      <c r="CO52" s="55">
        <f t="shared" si="99"/>
        <v>1</v>
      </c>
      <c r="CP52" s="55">
        <f t="shared" si="99"/>
        <v>1</v>
      </c>
      <c r="CQ52" s="55">
        <f t="shared" si="99"/>
        <v>1</v>
      </c>
      <c r="CR52" s="55">
        <f t="shared" si="100"/>
        <v>1</v>
      </c>
      <c r="CS52" s="55">
        <f t="shared" si="100"/>
        <v>1</v>
      </c>
      <c r="CT52" s="55">
        <f t="shared" si="101"/>
        <v>1</v>
      </c>
      <c r="CU52" s="55">
        <f t="shared" si="101"/>
        <v>1</v>
      </c>
      <c r="CV52" s="55">
        <f t="shared" si="102"/>
        <v>1</v>
      </c>
      <c r="CW52" s="55">
        <f t="shared" si="102"/>
        <v>1</v>
      </c>
      <c r="CX52" s="55">
        <f t="shared" si="103"/>
        <v>1</v>
      </c>
      <c r="CY52" s="55">
        <f t="shared" si="103"/>
        <v>1</v>
      </c>
      <c r="CZ52" s="55">
        <f t="shared" si="103"/>
        <v>1</v>
      </c>
      <c r="DA52" s="55">
        <f t="shared" si="103"/>
        <v>1</v>
      </c>
      <c r="DB52" s="55">
        <f t="shared" si="103"/>
        <v>1</v>
      </c>
      <c r="DC52" s="55">
        <f t="shared" si="104"/>
        <v>1</v>
      </c>
      <c r="DD52" s="55">
        <f t="shared" si="104"/>
        <v>1</v>
      </c>
      <c r="DE52" s="55">
        <f t="shared" si="105"/>
        <v>1</v>
      </c>
      <c r="DF52" s="55">
        <f t="shared" si="106"/>
        <v>1</v>
      </c>
      <c r="DG52" s="55">
        <f t="shared" si="107"/>
        <v>1</v>
      </c>
      <c r="DH52" s="55">
        <f t="shared" si="107"/>
        <v>1</v>
      </c>
      <c r="DI52" s="55">
        <f t="shared" si="107"/>
        <v>1</v>
      </c>
      <c r="DJ52" s="55">
        <f t="shared" si="107"/>
        <v>1</v>
      </c>
      <c r="DK52" s="55">
        <f t="shared" si="107"/>
        <v>1</v>
      </c>
      <c r="DL52" s="55">
        <f t="shared" si="107"/>
        <v>1</v>
      </c>
      <c r="DM52" s="55">
        <f t="shared" si="107"/>
        <v>1</v>
      </c>
      <c r="DN52" s="55">
        <f t="shared" si="107"/>
        <v>1</v>
      </c>
      <c r="DO52" s="55">
        <f t="shared" si="108"/>
        <v>1</v>
      </c>
      <c r="DP52" s="55">
        <f t="shared" si="109"/>
        <v>1</v>
      </c>
      <c r="DQ52" s="55">
        <f t="shared" si="109"/>
        <v>1</v>
      </c>
      <c r="DR52" s="55">
        <f t="shared" si="109"/>
        <v>1</v>
      </c>
      <c r="DS52" s="55">
        <f t="shared" si="109"/>
        <v>1</v>
      </c>
      <c r="DT52" s="55">
        <f t="shared" si="109"/>
        <v>1</v>
      </c>
      <c r="DU52" s="55">
        <f t="shared" si="109"/>
        <v>1</v>
      </c>
      <c r="DV52" s="55">
        <f t="shared" si="109"/>
        <v>1</v>
      </c>
      <c r="DW52" s="55">
        <f t="shared" si="109"/>
        <v>1</v>
      </c>
    </row>
    <row r="53" spans="1:127" ht="37.5" customHeight="1" x14ac:dyDescent="0.2">
      <c r="A53" s="19"/>
      <c r="B53" s="37" t="s">
        <v>108</v>
      </c>
      <c r="C53" s="492"/>
      <c r="D53" s="493"/>
      <c r="E53" s="493"/>
      <c r="F53" s="39"/>
      <c r="G53" s="38">
        <f>EXP(G30/(2*G36)*(1-G52))</f>
        <v>1</v>
      </c>
      <c r="I53" s="71">
        <f>J53</f>
        <v>1</v>
      </c>
      <c r="J53" s="38">
        <f>EXP(J30/(2*J36)*(1-J52))</f>
        <v>1</v>
      </c>
      <c r="K53" s="38">
        <f t="shared" ref="K53:T53" si="111">EXP(K30/(2*K36)*(1-K52))</f>
        <v>1</v>
      </c>
      <c r="L53" s="38">
        <f t="shared" si="111"/>
        <v>1</v>
      </c>
      <c r="M53" s="38">
        <f t="shared" si="111"/>
        <v>1</v>
      </c>
      <c r="N53" s="38">
        <f t="shared" si="111"/>
        <v>1</v>
      </c>
      <c r="O53" s="38">
        <f t="shared" si="111"/>
        <v>1</v>
      </c>
      <c r="P53" s="38">
        <f t="shared" si="111"/>
        <v>1</v>
      </c>
      <c r="Q53" s="38">
        <f t="shared" si="111"/>
        <v>1</v>
      </c>
      <c r="R53" s="38">
        <f t="shared" si="111"/>
        <v>1</v>
      </c>
      <c r="S53" s="38">
        <f t="shared" si="111"/>
        <v>1</v>
      </c>
      <c r="T53" s="38">
        <f t="shared" si="111"/>
        <v>1</v>
      </c>
      <c r="U53" s="38">
        <f>EXP(U30/(2*U36)*(1-U52))</f>
        <v>1</v>
      </c>
      <c r="V53" s="38">
        <f>EXP(V30/(2*V36)*(1-V52))</f>
        <v>1</v>
      </c>
      <c r="W53" s="38">
        <f t="shared" ref="W53:CH53" si="112">EXP(W30/(2*W36)*(1-W52))</f>
        <v>1</v>
      </c>
      <c r="X53" s="38">
        <f t="shared" si="112"/>
        <v>1</v>
      </c>
      <c r="Y53" s="38">
        <f t="shared" si="112"/>
        <v>1</v>
      </c>
      <c r="Z53" s="38">
        <f t="shared" si="112"/>
        <v>1</v>
      </c>
      <c r="AA53" s="38">
        <f t="shared" si="112"/>
        <v>1</v>
      </c>
      <c r="AB53" s="38">
        <f t="shared" si="112"/>
        <v>1</v>
      </c>
      <c r="AC53" s="38">
        <f t="shared" si="112"/>
        <v>1</v>
      </c>
      <c r="AD53" s="38">
        <f t="shared" si="112"/>
        <v>1</v>
      </c>
      <c r="AE53" s="38">
        <f t="shared" si="112"/>
        <v>1</v>
      </c>
      <c r="AF53" s="38">
        <f t="shared" si="112"/>
        <v>1</v>
      </c>
      <c r="AG53" s="38">
        <f t="shared" si="112"/>
        <v>1</v>
      </c>
      <c r="AH53" s="38">
        <f t="shared" si="112"/>
        <v>1</v>
      </c>
      <c r="AI53" s="38">
        <f t="shared" si="112"/>
        <v>1</v>
      </c>
      <c r="AJ53" s="38">
        <f t="shared" si="112"/>
        <v>1</v>
      </c>
      <c r="AK53" s="38">
        <f t="shared" si="112"/>
        <v>1</v>
      </c>
      <c r="AL53" s="38">
        <f t="shared" si="112"/>
        <v>1</v>
      </c>
      <c r="AM53" s="38">
        <f t="shared" si="112"/>
        <v>1</v>
      </c>
      <c r="AN53" s="38">
        <f t="shared" si="112"/>
        <v>1</v>
      </c>
      <c r="AO53" s="38">
        <f t="shared" si="112"/>
        <v>1</v>
      </c>
      <c r="AP53" s="38">
        <f t="shared" si="112"/>
        <v>1</v>
      </c>
      <c r="AQ53" s="38">
        <f t="shared" si="112"/>
        <v>1</v>
      </c>
      <c r="AR53" s="38">
        <f t="shared" si="112"/>
        <v>1</v>
      </c>
      <c r="AS53" s="38">
        <f t="shared" si="112"/>
        <v>1</v>
      </c>
      <c r="AT53" s="38">
        <f t="shared" si="112"/>
        <v>1</v>
      </c>
      <c r="AU53" s="38">
        <f t="shared" si="112"/>
        <v>1</v>
      </c>
      <c r="AV53" s="38">
        <f t="shared" si="112"/>
        <v>1</v>
      </c>
      <c r="AW53" s="38">
        <f t="shared" si="112"/>
        <v>1</v>
      </c>
      <c r="AX53" s="38">
        <f t="shared" si="112"/>
        <v>1</v>
      </c>
      <c r="AY53" s="38">
        <f t="shared" si="112"/>
        <v>1</v>
      </c>
      <c r="AZ53" s="38">
        <f t="shared" si="112"/>
        <v>1</v>
      </c>
      <c r="BA53" s="38">
        <f t="shared" si="112"/>
        <v>1</v>
      </c>
      <c r="BB53" s="38">
        <f t="shared" si="112"/>
        <v>1</v>
      </c>
      <c r="BC53" s="38">
        <f t="shared" si="112"/>
        <v>1</v>
      </c>
      <c r="BD53" s="38">
        <f t="shared" si="112"/>
        <v>1</v>
      </c>
      <c r="BE53" s="38">
        <f t="shared" si="112"/>
        <v>1</v>
      </c>
      <c r="BF53" s="38">
        <f t="shared" si="112"/>
        <v>1</v>
      </c>
      <c r="BG53" s="38">
        <f t="shared" si="112"/>
        <v>1</v>
      </c>
      <c r="BH53" s="38">
        <f t="shared" si="112"/>
        <v>1</v>
      </c>
      <c r="BI53" s="38">
        <f t="shared" si="112"/>
        <v>1</v>
      </c>
      <c r="BJ53" s="38">
        <f t="shared" si="112"/>
        <v>1</v>
      </c>
      <c r="BK53" s="38">
        <f t="shared" si="112"/>
        <v>1</v>
      </c>
      <c r="BL53" s="38">
        <f t="shared" si="112"/>
        <v>1</v>
      </c>
      <c r="BM53" s="38">
        <f t="shared" si="112"/>
        <v>1</v>
      </c>
      <c r="BN53" s="38">
        <f t="shared" si="112"/>
        <v>1</v>
      </c>
      <c r="BO53" s="38">
        <f t="shared" si="112"/>
        <v>1</v>
      </c>
      <c r="BP53" s="38">
        <f t="shared" si="112"/>
        <v>1</v>
      </c>
      <c r="BQ53" s="38">
        <f t="shared" si="112"/>
        <v>1</v>
      </c>
      <c r="BR53" s="38">
        <f t="shared" si="112"/>
        <v>1</v>
      </c>
      <c r="BS53" s="38">
        <f t="shared" si="112"/>
        <v>1</v>
      </c>
      <c r="BT53" s="38">
        <f t="shared" si="112"/>
        <v>1</v>
      </c>
      <c r="BU53" s="38">
        <f t="shared" si="112"/>
        <v>1</v>
      </c>
      <c r="BV53" s="38">
        <f t="shared" si="112"/>
        <v>1</v>
      </c>
      <c r="BW53" s="38">
        <f t="shared" si="112"/>
        <v>1</v>
      </c>
      <c r="BX53" s="38">
        <f t="shared" si="112"/>
        <v>1</v>
      </c>
      <c r="BY53" s="38">
        <f t="shared" si="112"/>
        <v>1</v>
      </c>
      <c r="BZ53" s="38">
        <f t="shared" si="112"/>
        <v>1</v>
      </c>
      <c r="CA53" s="38">
        <f t="shared" si="112"/>
        <v>1</v>
      </c>
      <c r="CB53" s="38">
        <f t="shared" si="112"/>
        <v>1</v>
      </c>
      <c r="CC53" s="38">
        <f t="shared" si="112"/>
        <v>1</v>
      </c>
      <c r="CD53" s="38">
        <f t="shared" si="112"/>
        <v>1</v>
      </c>
      <c r="CE53" s="38">
        <f t="shared" si="112"/>
        <v>1</v>
      </c>
      <c r="CF53" s="38">
        <f t="shared" si="112"/>
        <v>1</v>
      </c>
      <c r="CG53" s="38">
        <f t="shared" si="112"/>
        <v>1</v>
      </c>
      <c r="CH53" s="38">
        <f t="shared" si="112"/>
        <v>1</v>
      </c>
      <c r="CI53" s="38">
        <f t="shared" ref="CI53:DW53" si="113">EXP(CI30/(2*CI36)*(1-CI52))</f>
        <v>1</v>
      </c>
      <c r="CJ53" s="38">
        <f t="shared" si="113"/>
        <v>1</v>
      </c>
      <c r="CK53" s="38">
        <f t="shared" si="113"/>
        <v>1</v>
      </c>
      <c r="CL53" s="38">
        <f t="shared" si="113"/>
        <v>1</v>
      </c>
      <c r="CM53" s="38">
        <f t="shared" si="113"/>
        <v>1</v>
      </c>
      <c r="CN53" s="38">
        <f t="shared" si="113"/>
        <v>1</v>
      </c>
      <c r="CO53" s="38">
        <f t="shared" si="113"/>
        <v>1</v>
      </c>
      <c r="CP53" s="38">
        <f t="shared" si="113"/>
        <v>1</v>
      </c>
      <c r="CQ53" s="38">
        <f t="shared" si="113"/>
        <v>1</v>
      </c>
      <c r="CR53" s="38">
        <f t="shared" si="113"/>
        <v>1</v>
      </c>
      <c r="CS53" s="38">
        <f t="shared" si="113"/>
        <v>1</v>
      </c>
      <c r="CT53" s="38">
        <f t="shared" si="113"/>
        <v>1</v>
      </c>
      <c r="CU53" s="38">
        <f t="shared" si="113"/>
        <v>1</v>
      </c>
      <c r="CV53" s="38">
        <f t="shared" si="113"/>
        <v>1</v>
      </c>
      <c r="CW53" s="38">
        <f t="shared" si="113"/>
        <v>1</v>
      </c>
      <c r="CX53" s="38">
        <f t="shared" si="113"/>
        <v>1</v>
      </c>
      <c r="CY53" s="38">
        <f t="shared" si="113"/>
        <v>1</v>
      </c>
      <c r="CZ53" s="38">
        <f t="shared" si="113"/>
        <v>1</v>
      </c>
      <c r="DA53" s="38">
        <f t="shared" si="113"/>
        <v>1</v>
      </c>
      <c r="DB53" s="38">
        <f t="shared" si="113"/>
        <v>1</v>
      </c>
      <c r="DC53" s="38">
        <f t="shared" si="113"/>
        <v>1</v>
      </c>
      <c r="DD53" s="38">
        <f t="shared" si="113"/>
        <v>1</v>
      </c>
      <c r="DE53" s="38">
        <f t="shared" si="113"/>
        <v>1</v>
      </c>
      <c r="DF53" s="38">
        <f t="shared" si="113"/>
        <v>1</v>
      </c>
      <c r="DG53" s="38">
        <f t="shared" si="113"/>
        <v>1</v>
      </c>
      <c r="DH53" s="38">
        <f t="shared" si="113"/>
        <v>1</v>
      </c>
      <c r="DI53" s="38">
        <f t="shared" si="113"/>
        <v>1</v>
      </c>
      <c r="DJ53" s="38">
        <f t="shared" si="113"/>
        <v>1</v>
      </c>
      <c r="DK53" s="38">
        <f t="shared" si="113"/>
        <v>1</v>
      </c>
      <c r="DL53" s="38">
        <f t="shared" si="113"/>
        <v>1</v>
      </c>
      <c r="DM53" s="38">
        <f t="shared" si="113"/>
        <v>1</v>
      </c>
      <c r="DN53" s="38">
        <f t="shared" si="113"/>
        <v>1</v>
      </c>
      <c r="DO53" s="38">
        <f t="shared" si="113"/>
        <v>1</v>
      </c>
      <c r="DP53" s="38">
        <f t="shared" si="113"/>
        <v>1</v>
      </c>
      <c r="DQ53" s="38">
        <f t="shared" si="113"/>
        <v>1</v>
      </c>
      <c r="DR53" s="38">
        <f t="shared" si="113"/>
        <v>1</v>
      </c>
      <c r="DS53" s="38">
        <f t="shared" si="113"/>
        <v>1</v>
      </c>
      <c r="DT53" s="38">
        <f t="shared" si="113"/>
        <v>1</v>
      </c>
      <c r="DU53" s="38">
        <f t="shared" si="113"/>
        <v>1</v>
      </c>
      <c r="DV53" s="38">
        <f t="shared" si="113"/>
        <v>1</v>
      </c>
      <c r="DW53" s="38">
        <f t="shared" si="113"/>
        <v>1</v>
      </c>
    </row>
    <row r="54" spans="1:127" ht="37.5" customHeight="1" x14ac:dyDescent="0.2">
      <c r="A54" s="19"/>
      <c r="B54" s="37" t="s">
        <v>109</v>
      </c>
      <c r="C54" s="492"/>
      <c r="D54" s="493"/>
      <c r="E54" s="493"/>
      <c r="F54" s="291"/>
      <c r="G54" s="40">
        <f>IF(G30-G48*G33/G50*G52&lt;=0,2-ERFC((-G30+G48*G33/G50*G52)/(2*SQRT(G36*G48*G33/G50))),ERFC((G30-G48*G33/G50*G52)/(2*SQRT(G36*G48*G33/G50))))</f>
        <v>8.6686895090912002E-4</v>
      </c>
      <c r="I54" s="71">
        <f>J54/2</f>
        <v>5.5941217627584723E-3</v>
      </c>
      <c r="J54" s="48">
        <f>IF(J30-J48*J33/J50*J52&lt;=0,2-ERFC((-J30+J48*J33/J50*J52)/(2*SQRT(J36*J48*J33/J50))),ERFC((J30-J48*J33/J50*J52)/(2*SQRT(J36*J48*J33/J50))))</f>
        <v>1.1188243525516945E-2</v>
      </c>
      <c r="K54" s="48">
        <f t="shared" ref="K54:T54" si="114">IF(K30-K48*K33/K50*K52&lt;=0,2-ERFC((-K30+K48*K33/K50*K52)/(2*SQRT(K36*K48*K33/K50))),ERFC((K30-K48*K33/K50*K52)/(2*SQRT(K36*K48*K33/K50))))</f>
        <v>0</v>
      </c>
      <c r="L54" s="48">
        <f t="shared" si="114"/>
        <v>0</v>
      </c>
      <c r="M54" s="48">
        <f t="shared" si="114"/>
        <v>0</v>
      </c>
      <c r="N54" s="48">
        <f t="shared" si="114"/>
        <v>0</v>
      </c>
      <c r="O54" s="48">
        <f t="shared" si="114"/>
        <v>0</v>
      </c>
      <c r="P54" s="48">
        <f t="shared" si="114"/>
        <v>0</v>
      </c>
      <c r="Q54" s="48">
        <f t="shared" si="114"/>
        <v>0</v>
      </c>
      <c r="R54" s="48">
        <f t="shared" si="114"/>
        <v>0</v>
      </c>
      <c r="S54" s="48">
        <f t="shared" si="114"/>
        <v>0</v>
      </c>
      <c r="T54" s="48">
        <f t="shared" si="114"/>
        <v>0</v>
      </c>
      <c r="U54" s="48">
        <f>IF(U30-U48*U33/U50*U52&lt;=0,2-ERFC((-U30+U48*U33/U50*U52)/(2*SQRT(U36*U48*U33/U50))),ERFC((U30-U48*U33/U50*U52)/(2*SQRT(U36*U48*U33/U50))))</f>
        <v>0</v>
      </c>
      <c r="V54" s="48">
        <f>IF(V30-V48*V33/V50*V52&lt;=0,2-ERFC((-V30+V48*V33/V50*V52)/(2*SQRT(V36*V48*V33/V50))),ERFC((V30-V48*V33/V50*V52)/(2*SQRT(V36*V48*V33/V50))))</f>
        <v>0</v>
      </c>
      <c r="W54" s="48">
        <f t="shared" ref="W54:CH54" si="115">IF(W30-W48*W33/W50*W52&lt;=0,2-ERFC((-W30+W48*W33/W50*W52)/(2*SQRT(W36*W48*W33/W50))),ERFC((W30-W48*W33/W50*W52)/(2*SQRT(W36*W48*W33/W50))))</f>
        <v>0</v>
      </c>
      <c r="X54" s="48">
        <f t="shared" si="115"/>
        <v>0</v>
      </c>
      <c r="Y54" s="48">
        <f t="shared" si="115"/>
        <v>0</v>
      </c>
      <c r="Z54" s="48">
        <f t="shared" si="115"/>
        <v>0</v>
      </c>
      <c r="AA54" s="48">
        <f t="shared" si="115"/>
        <v>0</v>
      </c>
      <c r="AB54" s="48">
        <f t="shared" si="115"/>
        <v>0</v>
      </c>
      <c r="AC54" s="48">
        <f t="shared" si="115"/>
        <v>0</v>
      </c>
      <c r="AD54" s="48">
        <f t="shared" si="115"/>
        <v>0</v>
      </c>
      <c r="AE54" s="48">
        <f t="shared" si="115"/>
        <v>0</v>
      </c>
      <c r="AF54" s="48">
        <f t="shared" si="115"/>
        <v>0</v>
      </c>
      <c r="AG54" s="48">
        <f t="shared" si="115"/>
        <v>0</v>
      </c>
      <c r="AH54" s="48">
        <f t="shared" si="115"/>
        <v>0</v>
      </c>
      <c r="AI54" s="48">
        <f t="shared" si="115"/>
        <v>0</v>
      </c>
      <c r="AJ54" s="48">
        <f t="shared" si="115"/>
        <v>0</v>
      </c>
      <c r="AK54" s="48">
        <f t="shared" si="115"/>
        <v>0</v>
      </c>
      <c r="AL54" s="48">
        <f t="shared" si="115"/>
        <v>0</v>
      </c>
      <c r="AM54" s="48">
        <f t="shared" si="115"/>
        <v>0</v>
      </c>
      <c r="AN54" s="48">
        <f t="shared" si="115"/>
        <v>0</v>
      </c>
      <c r="AO54" s="48">
        <f t="shared" si="115"/>
        <v>0</v>
      </c>
      <c r="AP54" s="48">
        <f t="shared" si="115"/>
        <v>5.0146291880854113E-284</v>
      </c>
      <c r="AQ54" s="48">
        <f t="shared" si="115"/>
        <v>1.1345233169876769E-215</v>
      </c>
      <c r="AR54" s="48">
        <f t="shared" si="115"/>
        <v>8.9380600928023733E-157</v>
      </c>
      <c r="AS54" s="48">
        <f t="shared" si="115"/>
        <v>2.4730918047927308E-107</v>
      </c>
      <c r="AT54" s="48">
        <f t="shared" si="115"/>
        <v>2.4386776795232864E-67</v>
      </c>
      <c r="AU54" s="48">
        <f t="shared" si="115"/>
        <v>8.8154650253043321E-37</v>
      </c>
      <c r="AV54" s="48">
        <f t="shared" si="115"/>
        <v>1.2481479192257241E-15</v>
      </c>
      <c r="AW54" s="48">
        <f t="shared" si="115"/>
        <v>8.6686895090912002E-4</v>
      </c>
      <c r="AX54" s="48">
        <f t="shared" si="115"/>
        <v>8.6686895090912002E-4</v>
      </c>
      <c r="AY54" s="48">
        <f t="shared" si="115"/>
        <v>4.1885573920529178E-3</v>
      </c>
      <c r="AZ54" s="48">
        <f t="shared" si="115"/>
        <v>1.6543878951254136E-2</v>
      </c>
      <c r="BA54" s="48">
        <f t="shared" si="115"/>
        <v>5.3633989943995743E-2</v>
      </c>
      <c r="BB54" s="48">
        <f t="shared" si="115"/>
        <v>0.14350266799826228</v>
      </c>
      <c r="BC54" s="48">
        <f t="shared" si="115"/>
        <v>0.31926900560009541</v>
      </c>
      <c r="BD54" s="48">
        <f t="shared" si="115"/>
        <v>0.59676984899613494</v>
      </c>
      <c r="BE54" s="48">
        <f t="shared" si="115"/>
        <v>0.95045018199339326</v>
      </c>
      <c r="BF54" s="48">
        <f t="shared" si="115"/>
        <v>1.3143522446854079</v>
      </c>
      <c r="BG54" s="48">
        <f t="shared" si="115"/>
        <v>1.6166160805169665</v>
      </c>
      <c r="BH54" s="48">
        <f t="shared" si="115"/>
        <v>1.8036072329779287</v>
      </c>
      <c r="BI54" s="48">
        <f t="shared" si="115"/>
        <v>1.9545323338545054E-3</v>
      </c>
      <c r="BJ54" s="48">
        <f t="shared" si="115"/>
        <v>2.2856372845814848E-3</v>
      </c>
      <c r="BK54" s="48">
        <f t="shared" si="115"/>
        <v>2.6674132901474191E-3</v>
      </c>
      <c r="BL54" s="48">
        <f t="shared" si="115"/>
        <v>3.1066564164109133E-3</v>
      </c>
      <c r="BM54" s="48">
        <f t="shared" si="115"/>
        <v>3.6109166341985154E-3</v>
      </c>
      <c r="BN54" s="48">
        <f t="shared" si="115"/>
        <v>4.1885573920529178E-3</v>
      </c>
      <c r="BO54" s="48">
        <f t="shared" si="115"/>
        <v>4.8488164076984867E-3</v>
      </c>
      <c r="BP54" s="48">
        <f t="shared" si="115"/>
        <v>5.6018671483516963E-3</v>
      </c>
      <c r="BQ54" s="48">
        <f t="shared" si="115"/>
        <v>6.45888038336076E-3</v>
      </c>
      <c r="BR54" s="48">
        <f t="shared" si="115"/>
        <v>7.4320851035729945E-3</v>
      </c>
      <c r="BS54" s="48">
        <f t="shared" si="115"/>
        <v>8.5348280116093553E-3</v>
      </c>
      <c r="BT54" s="48">
        <f t="shared" si="115"/>
        <v>9.7816306973894322E-3</v>
      </c>
      <c r="BU54" s="48">
        <f t="shared" si="115"/>
        <v>1.1188243525516945E-2</v>
      </c>
      <c r="BV54" s="48">
        <f t="shared" si="115"/>
        <v>1.2771695177416097E-2</v>
      </c>
      <c r="BW54" s="48">
        <f t="shared" si="115"/>
        <v>1.4550336713487091E-2</v>
      </c>
      <c r="BX54" s="48">
        <f t="shared" si="115"/>
        <v>1.6543878951254136E-2</v>
      </c>
      <c r="BY54" s="48">
        <f t="shared" si="115"/>
        <v>1.8773421896859377E-2</v>
      </c>
      <c r="BZ54" s="48">
        <f t="shared" si="115"/>
        <v>2.1261474921730729E-2</v>
      </c>
      <c r="CA54" s="48">
        <f t="shared" si="115"/>
        <v>2.4031966346273331E-2</v>
      </c>
      <c r="CB54" s="48">
        <f t="shared" si="115"/>
        <v>2.711024108042942E-2</v>
      </c>
      <c r="CC54" s="48">
        <f t="shared" si="115"/>
        <v>3.052304497926597E-2</v>
      </c>
      <c r="CD54" s="48">
        <f t="shared" si="115"/>
        <v>1.1188243525516945E-2</v>
      </c>
      <c r="CE54" s="48">
        <f t="shared" si="115"/>
        <v>1.8036072329779287</v>
      </c>
      <c r="CF54" s="48">
        <f t="shared" si="115"/>
        <v>1.8036072329779287</v>
      </c>
      <c r="CG54" s="48">
        <f t="shared" si="115"/>
        <v>1.7869440201961087</v>
      </c>
      <c r="CH54" s="48">
        <f t="shared" si="115"/>
        <v>1.7506066724616769</v>
      </c>
      <c r="CI54" s="48">
        <f t="shared" ref="CI54:DW54" si="116">IF(CI30-CI48*CI33/CI50*CI52&lt;=0,2-ERFC((-CI30+CI48*CI33/CI50*CI52)/(2*SQRT(CI36*CI48*CI33/CI50))),ERFC((CI30-CI48*CI33/CI50*CI52)/(2*SQRT(CI36*CI48*CI33/CI50))))</f>
        <v>1.7101461167675873</v>
      </c>
      <c r="CJ54" s="48">
        <f t="shared" si="116"/>
        <v>1.6654853598218482</v>
      </c>
      <c r="CK54" s="48">
        <f t="shared" si="116"/>
        <v>1.6166160805169665</v>
      </c>
      <c r="CL54" s="48">
        <f t="shared" si="116"/>
        <v>1.3143522446854079</v>
      </c>
      <c r="CM54" s="48">
        <f t="shared" si="116"/>
        <v>0.95045018199339326</v>
      </c>
      <c r="CN54" s="48">
        <f t="shared" si="116"/>
        <v>0.59676984899613494</v>
      </c>
      <c r="CO54" s="48">
        <f t="shared" si="116"/>
        <v>0.31926900560009541</v>
      </c>
      <c r="CP54" s="48">
        <f t="shared" si="116"/>
        <v>0.14350266799826228</v>
      </c>
      <c r="CQ54" s="48">
        <f t="shared" si="116"/>
        <v>5.3633989943995743E-2</v>
      </c>
      <c r="CR54" s="48">
        <f t="shared" si="116"/>
        <v>1.6543878951254136E-2</v>
      </c>
      <c r="CS54" s="48">
        <f t="shared" si="116"/>
        <v>4.1885573920529178E-3</v>
      </c>
      <c r="CT54" s="48">
        <f t="shared" si="116"/>
        <v>8.6686895090912002E-4</v>
      </c>
      <c r="CU54" s="48">
        <f t="shared" si="116"/>
        <v>1.4620972899609286E-4</v>
      </c>
      <c r="CV54" s="48">
        <f t="shared" si="116"/>
        <v>2.0050273071861604E-5</v>
      </c>
      <c r="CW54" s="48">
        <f t="shared" si="116"/>
        <v>2.2315240785630991E-6</v>
      </c>
      <c r="CX54" s="48">
        <f t="shared" si="116"/>
        <v>2.012817364766183E-7</v>
      </c>
      <c r="CY54" s="48">
        <f t="shared" si="116"/>
        <v>1.4697326138431029E-8</v>
      </c>
      <c r="CZ54" s="48">
        <f t="shared" si="116"/>
        <v>8.6797652478847954E-10</v>
      </c>
      <c r="DA54" s="48">
        <f t="shared" si="116"/>
        <v>4.1427674974918612E-11</v>
      </c>
      <c r="DB54" s="48">
        <f t="shared" si="116"/>
        <v>1.5970547337967114E-12</v>
      </c>
      <c r="DC54" s="48">
        <f t="shared" si="116"/>
        <v>4.9701995406428017E-14</v>
      </c>
      <c r="DD54" s="48">
        <f t="shared" si="116"/>
        <v>1.2481479192257241E-15</v>
      </c>
      <c r="DE54" s="48">
        <f t="shared" si="116"/>
        <v>1.3894574006664933E-191</v>
      </c>
      <c r="DF54" s="48">
        <f t="shared" si="116"/>
        <v>2.3318387576419379E-76</v>
      </c>
      <c r="DG54" s="48">
        <f t="shared" si="116"/>
        <v>7.0668929858053815E-38</v>
      </c>
      <c r="DH54" s="48">
        <f t="shared" si="116"/>
        <v>1.3959289554592877E-18</v>
      </c>
      <c r="DI54" s="48">
        <f t="shared" si="116"/>
        <v>3.9506122122658424E-12</v>
      </c>
      <c r="DJ54" s="48">
        <f t="shared" si="116"/>
        <v>6.7252081050835509E-9</v>
      </c>
      <c r="DK54" s="48">
        <f t="shared" si="116"/>
        <v>5.8450539015092257E-7</v>
      </c>
      <c r="DL54" s="48">
        <f t="shared" si="116"/>
        <v>1.1432603848924221E-5</v>
      </c>
      <c r="DM54" s="48">
        <f t="shared" si="116"/>
        <v>4.6365457903160595E-4</v>
      </c>
      <c r="DN54" s="48">
        <f t="shared" si="116"/>
        <v>4.1885573920529178E-3</v>
      </c>
      <c r="DO54" s="48">
        <f t="shared" si="116"/>
        <v>2.3699574083112851E-2</v>
      </c>
      <c r="DP54" s="48">
        <f t="shared" si="116"/>
        <v>7.3190040447668303E-2</v>
      </c>
      <c r="DQ54" s="48">
        <f t="shared" si="116"/>
        <v>0.15979229241787193</v>
      </c>
      <c r="DR54" s="48">
        <f t="shared" si="116"/>
        <v>0.28087907108682258</v>
      </c>
      <c r="DS54" s="48">
        <f t="shared" si="116"/>
        <v>0.42744173748285863</v>
      </c>
      <c r="DT54" s="48">
        <f t="shared" si="116"/>
        <v>0.58836707669188437</v>
      </c>
      <c r="DU54" s="48">
        <f t="shared" si="116"/>
        <v>0.75335556291388461</v>
      </c>
      <c r="DV54" s="48">
        <f t="shared" si="116"/>
        <v>0.91428748306470553</v>
      </c>
      <c r="DW54" s="48">
        <f t="shared" si="116"/>
        <v>0.91428748306470553</v>
      </c>
    </row>
    <row r="55" spans="1:127" ht="37.5" customHeight="1" x14ac:dyDescent="0.2">
      <c r="A55" s="19"/>
      <c r="B55" s="37" t="s">
        <v>110</v>
      </c>
      <c r="C55" s="492"/>
      <c r="D55" s="493"/>
      <c r="E55" s="493"/>
      <c r="F55" s="39"/>
      <c r="G55" s="38">
        <f>ERF((G34)/(4*(G37*G30)^0.5))</f>
        <v>0.15667510512298777</v>
      </c>
      <c r="H55" s="41"/>
      <c r="I55" s="71">
        <f>J55</f>
        <v>0.17174541550119019</v>
      </c>
      <c r="J55" s="38">
        <f>ERF((J34)/(4*(J37*J30)^0.5))</f>
        <v>0.17174541550119019</v>
      </c>
      <c r="K55" s="38">
        <f t="shared" ref="K55:T55" si="117">ERF((K34)/(4*(K37*K30)^0.5))</f>
        <v>4.9867460392022467E-3</v>
      </c>
      <c r="L55" s="38">
        <f t="shared" si="117"/>
        <v>3.5261734187406429E-3</v>
      </c>
      <c r="M55" s="38">
        <f t="shared" si="117"/>
        <v>2.8791116641875853E-3</v>
      </c>
      <c r="N55" s="38">
        <f t="shared" si="117"/>
        <v>2.4933851942641628E-3</v>
      </c>
      <c r="O55" s="38">
        <f t="shared" si="117"/>
        <v>2.2301522413465213E-3</v>
      </c>
      <c r="P55" s="38">
        <f t="shared" si="117"/>
        <v>2.0358415905657569E-3</v>
      </c>
      <c r="Q55" s="38">
        <f t="shared" si="117"/>
        <v>1.8848233566647592E-3</v>
      </c>
      <c r="R55" s="38">
        <f t="shared" si="117"/>
        <v>1.7630910137794817E-3</v>
      </c>
      <c r="S55" s="38">
        <f t="shared" si="117"/>
        <v>1.6622582992287564E-3</v>
      </c>
      <c r="T55" s="38">
        <f t="shared" si="117"/>
        <v>1.5769567995979502E-3</v>
      </c>
      <c r="U55" s="38">
        <f>ERF((U34)/(4*(U37*U30)^0.5))</f>
        <v>1.5768551657527899E-2</v>
      </c>
      <c r="V55" s="38">
        <f>ERF((V34)/(4*(V37*V30)^0.5))</f>
        <v>1.1150412755608121E-2</v>
      </c>
      <c r="W55" s="38">
        <f t="shared" ref="W55:CH55" si="118">ERF((W34)/(4*(W37*W30)^0.5))</f>
        <v>9.1043726769731853E-3</v>
      </c>
      <c r="X55" s="38">
        <f t="shared" si="118"/>
        <v>7.8846608000364242E-3</v>
      </c>
      <c r="Y55" s="38">
        <f t="shared" si="118"/>
        <v>7.0522779676913533E-3</v>
      </c>
      <c r="Z55" s="38">
        <f t="shared" si="118"/>
        <v>6.43783351201304E-3</v>
      </c>
      <c r="AA55" s="38">
        <f t="shared" si="118"/>
        <v>5.9602849033622554E-3</v>
      </c>
      <c r="AB55" s="38">
        <f t="shared" si="118"/>
        <v>5.5753424906871451E-3</v>
      </c>
      <c r="AC55" s="38">
        <f t="shared" si="118"/>
        <v>5.2564880631506116E-3</v>
      </c>
      <c r="AD55" s="38">
        <f t="shared" si="118"/>
        <v>4.9835338058494445E-2</v>
      </c>
      <c r="AE55" s="38">
        <f t="shared" si="118"/>
        <v>3.5250373867322833E-2</v>
      </c>
      <c r="AF55" s="38">
        <f t="shared" si="118"/>
        <v>2.8784932257004309E-2</v>
      </c>
      <c r="AG55" s="38">
        <f t="shared" si="118"/>
        <v>2.4929834868754254E-2</v>
      </c>
      <c r="AH55" s="38">
        <f t="shared" si="118"/>
        <v>2.2298647944327364E-2</v>
      </c>
      <c r="AI55" s="38">
        <f t="shared" si="118"/>
        <v>2.0356229179763444E-2</v>
      </c>
      <c r="AJ55" s="38">
        <f t="shared" si="118"/>
        <v>1.8846498243810107E-2</v>
      </c>
      <c r="AK55" s="38">
        <f t="shared" si="118"/>
        <v>1.7629489782642008E-2</v>
      </c>
      <c r="AL55" s="38">
        <f t="shared" si="118"/>
        <v>1.6621392650343809E-2</v>
      </c>
      <c r="AM55" s="38">
        <f t="shared" si="118"/>
        <v>1.5768551657527899E-2</v>
      </c>
      <c r="AN55" s="38">
        <f t="shared" si="118"/>
        <v>4.9835338058494445E-2</v>
      </c>
      <c r="AO55" s="38">
        <f t="shared" si="118"/>
        <v>5.2527260979315045E-2</v>
      </c>
      <c r="AP55" s="38">
        <f t="shared" si="118"/>
        <v>5.570853921978447E-2</v>
      </c>
      <c r="AQ55" s="38">
        <f t="shared" si="118"/>
        <v>5.9548015034165749E-2</v>
      </c>
      <c r="AR55" s="38">
        <f t="shared" si="118"/>
        <v>6.4309246113872398E-2</v>
      </c>
      <c r="AS55" s="38">
        <f t="shared" si="118"/>
        <v>7.0431977722387087E-2</v>
      </c>
      <c r="AT55" s="38">
        <f t="shared" si="118"/>
        <v>7.8719745926375276E-2</v>
      </c>
      <c r="AU55" s="38">
        <f t="shared" si="118"/>
        <v>9.0848506034133192E-2</v>
      </c>
      <c r="AV55" s="38">
        <f t="shared" si="118"/>
        <v>0.11114583723180337</v>
      </c>
      <c r="AW55" s="38">
        <f t="shared" si="118"/>
        <v>0.15667510512298777</v>
      </c>
      <c r="AX55" s="38">
        <f t="shared" si="118"/>
        <v>0.15667510512298777</v>
      </c>
      <c r="AY55" s="38">
        <f t="shared" si="118"/>
        <v>0.16503129364104502</v>
      </c>
      <c r="AZ55" s="38">
        <f t="shared" si="118"/>
        <v>0.17488488460304996</v>
      </c>
      <c r="BA55" s="38">
        <f t="shared" si="118"/>
        <v>0.18674408801357262</v>
      </c>
      <c r="BB55" s="38">
        <f t="shared" si="118"/>
        <v>0.20139675449060934</v>
      </c>
      <c r="BC55" s="38">
        <f t="shared" si="118"/>
        <v>0.22014538203508091</v>
      </c>
      <c r="BD55" s="38">
        <f t="shared" si="118"/>
        <v>0.24533943694031421</v>
      </c>
      <c r="BE55" s="38">
        <f t="shared" si="118"/>
        <v>0.28178387046601411</v>
      </c>
      <c r="BF55" s="38">
        <f t="shared" si="118"/>
        <v>0.34146863350159512</v>
      </c>
      <c r="BG55" s="38">
        <f t="shared" si="118"/>
        <v>0.46802894190259892</v>
      </c>
      <c r="BH55" s="38">
        <f t="shared" si="118"/>
        <v>0.95189317211148061</v>
      </c>
      <c r="BI55" s="38">
        <f t="shared" si="118"/>
        <v>0.16069048943283404</v>
      </c>
      <c r="BJ55" s="38">
        <f t="shared" si="118"/>
        <v>0.16153125277310676</v>
      </c>
      <c r="BK55" s="38">
        <f t="shared" si="118"/>
        <v>0.16238535178633742</v>
      </c>
      <c r="BL55" s="38">
        <f t="shared" si="118"/>
        <v>0.16325314274980993</v>
      </c>
      <c r="BM55" s="38">
        <f t="shared" si="118"/>
        <v>0.16413499540934895</v>
      </c>
      <c r="BN55" s="38">
        <f t="shared" si="118"/>
        <v>0.16503129364104502</v>
      </c>
      <c r="BO55" s="38">
        <f t="shared" si="118"/>
        <v>0.16594243615315052</v>
      </c>
      <c r="BP55" s="38">
        <f t="shared" si="118"/>
        <v>0.166868837231061</v>
      </c>
      <c r="BQ55" s="38">
        <f t="shared" si="118"/>
        <v>0.16781092752854213</v>
      </c>
      <c r="BR55" s="38">
        <f t="shared" si="118"/>
        <v>0.16876915490863331</v>
      </c>
      <c r="BS55" s="38">
        <f t="shared" si="118"/>
        <v>0.1697439853379569</v>
      </c>
      <c r="BT55" s="38">
        <f t="shared" si="118"/>
        <v>0.1707359038384865</v>
      </c>
      <c r="BU55" s="38">
        <f t="shared" si="118"/>
        <v>0.17174541550119019</v>
      </c>
      <c r="BV55" s="38">
        <f t="shared" si="118"/>
        <v>0.17277304656635706</v>
      </c>
      <c r="BW55" s="38">
        <f t="shared" si="118"/>
        <v>0.17381934557585538</v>
      </c>
      <c r="BX55" s="38">
        <f t="shared" si="118"/>
        <v>0.17488488460304996</v>
      </c>
      <c r="BY55" s="38">
        <f t="shared" si="118"/>
        <v>0.17597026056664145</v>
      </c>
      <c r="BZ55" s="38">
        <f t="shared" si="118"/>
        <v>0.17707609663527887</v>
      </c>
      <c r="CA55" s="38">
        <f t="shared" si="118"/>
        <v>0.17820304373044982</v>
      </c>
      <c r="CB55" s="38">
        <f t="shared" si="118"/>
        <v>0.17935178213588041</v>
      </c>
      <c r="CC55" s="38">
        <f t="shared" si="118"/>
        <v>0.18052302322247885</v>
      </c>
      <c r="CD55" s="38">
        <f t="shared" si="118"/>
        <v>0.17174541550119019</v>
      </c>
      <c r="CE55" s="38">
        <f t="shared" si="118"/>
        <v>0.95189317211148061</v>
      </c>
      <c r="CF55" s="38">
        <f t="shared" si="118"/>
        <v>0.95189317211148061</v>
      </c>
      <c r="CG55" s="38">
        <f t="shared" si="118"/>
        <v>0.83774950015276817</v>
      </c>
      <c r="CH55" s="38">
        <f t="shared" si="118"/>
        <v>0.67695105439907488</v>
      </c>
      <c r="CI55" s="38">
        <f t="shared" ref="CI55:DW55" si="119">ERF((CI34)/(4*(CI37*CI30)^0.5))</f>
        <v>0.58025949740458516</v>
      </c>
      <c r="CJ55" s="38">
        <f t="shared" si="119"/>
        <v>0.515304997201804</v>
      </c>
      <c r="CK55" s="38">
        <f t="shared" si="119"/>
        <v>0.46802894190259892</v>
      </c>
      <c r="CL55" s="38">
        <f t="shared" si="119"/>
        <v>0.34146863350159512</v>
      </c>
      <c r="CM55" s="38">
        <f t="shared" si="119"/>
        <v>0.28178387046601411</v>
      </c>
      <c r="CN55" s="38">
        <f t="shared" si="119"/>
        <v>0.24533943694031421</v>
      </c>
      <c r="CO55" s="38">
        <f t="shared" si="119"/>
        <v>0.22014538203508091</v>
      </c>
      <c r="CP55" s="38">
        <f t="shared" si="119"/>
        <v>0.20139675449060934</v>
      </c>
      <c r="CQ55" s="38">
        <f t="shared" si="119"/>
        <v>0.18674408801357262</v>
      </c>
      <c r="CR55" s="38">
        <f t="shared" si="119"/>
        <v>0.17488488460304996</v>
      </c>
      <c r="CS55" s="38">
        <f t="shared" si="119"/>
        <v>0.16503129364104502</v>
      </c>
      <c r="CT55" s="38">
        <f t="shared" si="119"/>
        <v>0.15667510512298777</v>
      </c>
      <c r="CU55" s="38">
        <f t="shared" si="119"/>
        <v>0.14947185227489188</v>
      </c>
      <c r="CV55" s="38">
        <f t="shared" si="119"/>
        <v>0.14317868369184381</v>
      </c>
      <c r="CW55" s="38">
        <f t="shared" si="119"/>
        <v>0.13761881155445893</v>
      </c>
      <c r="CX55" s="38">
        <f t="shared" si="119"/>
        <v>0.13266006805487585</v>
      </c>
      <c r="CY55" s="38">
        <f t="shared" si="119"/>
        <v>0.12820139780338702</v>
      </c>
      <c r="CZ55" s="38">
        <f t="shared" si="119"/>
        <v>0.12416403361658972</v>
      </c>
      <c r="DA55" s="38">
        <f t="shared" si="119"/>
        <v>0.12048555020453343</v>
      </c>
      <c r="DB55" s="38">
        <f t="shared" si="119"/>
        <v>0.11711574849870574</v>
      </c>
      <c r="DC55" s="38">
        <f t="shared" si="119"/>
        <v>0.11401373981322839</v>
      </c>
      <c r="DD55" s="38">
        <f t="shared" si="119"/>
        <v>0.11114583723180337</v>
      </c>
      <c r="DE55" s="38">
        <f t="shared" si="119"/>
        <v>0.16503129364104502</v>
      </c>
      <c r="DF55" s="38">
        <f t="shared" si="119"/>
        <v>0.16503129364104502</v>
      </c>
      <c r="DG55" s="38">
        <f t="shared" si="119"/>
        <v>0.16503129364104502</v>
      </c>
      <c r="DH55" s="38">
        <f t="shared" si="119"/>
        <v>0.16503129364104502</v>
      </c>
      <c r="DI55" s="38">
        <f t="shared" si="119"/>
        <v>0.16503129364104502</v>
      </c>
      <c r="DJ55" s="38">
        <f t="shared" si="119"/>
        <v>0.16503129364104502</v>
      </c>
      <c r="DK55" s="38">
        <f t="shared" si="119"/>
        <v>0.16503129364104502</v>
      </c>
      <c r="DL55" s="38">
        <f t="shared" si="119"/>
        <v>0.16503129364104502</v>
      </c>
      <c r="DM55" s="38">
        <f t="shared" si="119"/>
        <v>0.16503129364104502</v>
      </c>
      <c r="DN55" s="38">
        <f t="shared" si="119"/>
        <v>0.16503129364104502</v>
      </c>
      <c r="DO55" s="38">
        <f t="shared" si="119"/>
        <v>0.16503129364104502</v>
      </c>
      <c r="DP55" s="38">
        <f t="shared" si="119"/>
        <v>0.16503129364104502</v>
      </c>
      <c r="DQ55" s="38">
        <f t="shared" si="119"/>
        <v>0.16503129364104502</v>
      </c>
      <c r="DR55" s="38">
        <f t="shared" si="119"/>
        <v>0.16503129364104502</v>
      </c>
      <c r="DS55" s="38">
        <f t="shared" si="119"/>
        <v>0.16503129364104502</v>
      </c>
      <c r="DT55" s="38">
        <f t="shared" si="119"/>
        <v>0.16503129364104502</v>
      </c>
      <c r="DU55" s="38">
        <f t="shared" si="119"/>
        <v>0.16503129364104502</v>
      </c>
      <c r="DV55" s="38">
        <f t="shared" si="119"/>
        <v>0.16503129364104502</v>
      </c>
      <c r="DW55" s="38">
        <f t="shared" si="119"/>
        <v>0.16503129364104502</v>
      </c>
    </row>
    <row r="56" spans="1:127" ht="37.5" customHeight="1" x14ac:dyDescent="0.2">
      <c r="B56" s="37" t="s">
        <v>111</v>
      </c>
      <c r="C56" s="492"/>
      <c r="D56" s="493"/>
      <c r="E56" s="493"/>
      <c r="F56" s="39"/>
      <c r="G56" s="38">
        <f>ERF((G35)/(2*(G38*G30)^0.5))</f>
        <v>0.30736721595803979</v>
      </c>
      <c r="J56" s="38">
        <f>ERF((J35)/(2*(J38*J30)^0.5))</f>
        <v>0.33562538493169836</v>
      </c>
      <c r="K56" s="38">
        <f t="shared" ref="K56:T56" si="120">ERF((K35)/(2*(K38*K30)^0.5))</f>
        <v>9.9732972880759441E-3</v>
      </c>
      <c r="L56" s="38">
        <f t="shared" si="120"/>
        <v>7.0522779676913533E-3</v>
      </c>
      <c r="M56" s="38">
        <f t="shared" si="120"/>
        <v>5.7581858402267838E-3</v>
      </c>
      <c r="N56" s="38">
        <f t="shared" si="120"/>
        <v>4.9867460392022467E-3</v>
      </c>
      <c r="O56" s="38">
        <f t="shared" si="120"/>
        <v>4.4602870597080591E-3</v>
      </c>
      <c r="P56" s="38">
        <f t="shared" si="120"/>
        <v>4.071669927004827E-3</v>
      </c>
      <c r="Q56" s="38">
        <f t="shared" si="120"/>
        <v>3.7696361953762749E-3</v>
      </c>
      <c r="R56" s="38">
        <f t="shared" si="120"/>
        <v>3.5261734187406429E-3</v>
      </c>
      <c r="S56" s="38">
        <f t="shared" si="120"/>
        <v>3.3245093838130224E-3</v>
      </c>
      <c r="T56" s="38">
        <f t="shared" si="120"/>
        <v>3.1539074392224384E-3</v>
      </c>
      <c r="U56" s="38">
        <f>ERF((U35)/(2*(U38*U30)^0.5))</f>
        <v>3.1530945127879552E-2</v>
      </c>
      <c r="V56" s="38">
        <f>ERF((V35)/(2*(V38*V30)^0.5))</f>
        <v>2.2298647944327364E-2</v>
      </c>
      <c r="W56" s="38">
        <f t="shared" ref="W56:CH56" si="121">ERF((W35)/(2*(W38*W30)^0.5))</f>
        <v>1.8207559978790821E-2</v>
      </c>
      <c r="X56" s="38">
        <f t="shared" si="121"/>
        <v>1.5768551657527899E-2</v>
      </c>
      <c r="Y56" s="38">
        <f t="shared" si="121"/>
        <v>1.410400500127445E-2</v>
      </c>
      <c r="Z56" s="38">
        <f t="shared" si="121"/>
        <v>1.2875247910157164E-2</v>
      </c>
      <c r="AA56" s="38">
        <f t="shared" si="121"/>
        <v>1.1920237212366902E-2</v>
      </c>
      <c r="AB56" s="38">
        <f t="shared" si="121"/>
        <v>1.1150412755608121E-2</v>
      </c>
      <c r="AC56" s="38">
        <f t="shared" si="121"/>
        <v>1.0512747985894091E-2</v>
      </c>
      <c r="AD56" s="38">
        <f t="shared" si="121"/>
        <v>9.9476449660225785E-2</v>
      </c>
      <c r="AE56" s="38">
        <f t="shared" si="121"/>
        <v>7.0431977722387087E-2</v>
      </c>
      <c r="AF56" s="38">
        <f t="shared" si="121"/>
        <v>5.7532412585581116E-2</v>
      </c>
      <c r="AG56" s="38">
        <f t="shared" si="121"/>
        <v>4.9835338058494445E-2</v>
      </c>
      <c r="AH56" s="38">
        <f t="shared" si="121"/>
        <v>4.4579883006436401E-2</v>
      </c>
      <c r="AI56" s="38">
        <f t="shared" si="121"/>
        <v>4.0699210637790265E-2</v>
      </c>
      <c r="AJ56" s="38">
        <f t="shared" si="121"/>
        <v>3.7682482891192068E-2</v>
      </c>
      <c r="AK56" s="38">
        <f t="shared" si="121"/>
        <v>3.5250373867322833E-2</v>
      </c>
      <c r="AL56" s="38">
        <f t="shared" si="121"/>
        <v>3.3235572980726762E-2</v>
      </c>
      <c r="AM56" s="38">
        <f t="shared" si="121"/>
        <v>3.1530945127879552E-2</v>
      </c>
      <c r="AN56" s="38">
        <f t="shared" si="121"/>
        <v>9.9476449660225785E-2</v>
      </c>
      <c r="AO56" s="38">
        <f t="shared" si="121"/>
        <v>0.10482711518475331</v>
      </c>
      <c r="AP56" s="38">
        <f t="shared" si="121"/>
        <v>0.11114583723180337</v>
      </c>
      <c r="AQ56" s="38">
        <f t="shared" si="121"/>
        <v>0.11876480996972943</v>
      </c>
      <c r="AR56" s="38">
        <f t="shared" si="121"/>
        <v>0.12820139780338702</v>
      </c>
      <c r="AS56" s="38">
        <f t="shared" si="121"/>
        <v>0.1403162048013338</v>
      </c>
      <c r="AT56" s="38">
        <f t="shared" si="121"/>
        <v>0.15667510512298777</v>
      </c>
      <c r="AU56" s="38">
        <f t="shared" si="121"/>
        <v>0.18052302322247885</v>
      </c>
      <c r="AV56" s="38">
        <f t="shared" si="121"/>
        <v>0.22014538203508091</v>
      </c>
      <c r="AW56" s="38">
        <f t="shared" si="121"/>
        <v>0.30736721595803979</v>
      </c>
      <c r="AX56" s="38">
        <f t="shared" si="121"/>
        <v>0.30736721595803979</v>
      </c>
      <c r="AY56" s="38">
        <f t="shared" si="121"/>
        <v>0.32307776097862073</v>
      </c>
      <c r="AZ56" s="38">
        <f t="shared" si="121"/>
        <v>0.34146863350159512</v>
      </c>
      <c r="BA56" s="38">
        <f t="shared" si="121"/>
        <v>0.36339836743639908</v>
      </c>
      <c r="BB56" s="38">
        <f t="shared" si="121"/>
        <v>0.39016595632654066</v>
      </c>
      <c r="BC56" s="38">
        <f t="shared" si="121"/>
        <v>0.42384987796942108</v>
      </c>
      <c r="BD56" s="38">
        <f t="shared" si="121"/>
        <v>0.46802894190259892</v>
      </c>
      <c r="BE56" s="38">
        <f t="shared" si="121"/>
        <v>0.52951357794121034</v>
      </c>
      <c r="BF56" s="38">
        <f t="shared" si="121"/>
        <v>0.62324088218841811</v>
      </c>
      <c r="BG56" s="38">
        <f t="shared" si="121"/>
        <v>0.78870045266628952</v>
      </c>
      <c r="BH56" s="38">
        <f t="shared" si="121"/>
        <v>0.99992277320449452</v>
      </c>
      <c r="BI56" s="38">
        <f t="shared" si="121"/>
        <v>0.31492933768192327</v>
      </c>
      <c r="BJ56" s="38">
        <f t="shared" si="121"/>
        <v>0.31650976732220049</v>
      </c>
      <c r="BK56" s="38">
        <f t="shared" si="121"/>
        <v>0.31811420037276972</v>
      </c>
      <c r="BL56" s="38">
        <f t="shared" si="121"/>
        <v>0.31974324977733715</v>
      </c>
      <c r="BM56" s="38">
        <f t="shared" si="121"/>
        <v>0.32139755058391822</v>
      </c>
      <c r="BN56" s="38">
        <f t="shared" si="121"/>
        <v>0.32307776097862073</v>
      </c>
      <c r="BO56" s="38">
        <f t="shared" si="121"/>
        <v>0.32478456337902817</v>
      </c>
      <c r="BP56" s="38">
        <f t="shared" si="121"/>
        <v>0.32651866559127751</v>
      </c>
      <c r="BQ56" s="38">
        <f t="shared" si="121"/>
        <v>0.32828080203525462</v>
      </c>
      <c r="BR56" s="38">
        <f t="shared" si="121"/>
        <v>0.33007173504268766</v>
      </c>
      <c r="BS56" s="38">
        <f t="shared" si="121"/>
        <v>0.33189225623330593</v>
      </c>
      <c r="BT56" s="38">
        <f t="shared" si="121"/>
        <v>0.33374318797466501</v>
      </c>
      <c r="BU56" s="38">
        <f t="shared" si="121"/>
        <v>0.33562538493169836</v>
      </c>
      <c r="BV56" s="38">
        <f t="shared" si="121"/>
        <v>0.33753973571257073</v>
      </c>
      <c r="BW56" s="38">
        <f t="shared" si="121"/>
        <v>0.33948716461797135</v>
      </c>
      <c r="BX56" s="38">
        <f t="shared" si="121"/>
        <v>0.34146863350159512</v>
      </c>
      <c r="BY56" s="38">
        <f t="shared" si="121"/>
        <v>0.34348514375023953</v>
      </c>
      <c r="BZ56" s="38">
        <f t="shared" si="121"/>
        <v>0.34553773839268903</v>
      </c>
      <c r="CA56" s="38">
        <f t="shared" si="121"/>
        <v>0.34762750434737205</v>
      </c>
      <c r="CB56" s="38">
        <f t="shared" si="121"/>
        <v>0.34975557481968306</v>
      </c>
      <c r="CC56" s="38">
        <f t="shared" si="121"/>
        <v>0.35192313186085394</v>
      </c>
      <c r="CD56" s="38">
        <f t="shared" si="121"/>
        <v>0.33562538493169836</v>
      </c>
      <c r="CE56" s="38">
        <f t="shared" si="121"/>
        <v>0.99992277320449452</v>
      </c>
      <c r="CF56" s="38">
        <f t="shared" si="121"/>
        <v>0.99992277320449452</v>
      </c>
      <c r="CG56" s="38">
        <f t="shared" si="121"/>
        <v>0.99481139244768446</v>
      </c>
      <c r="CH56" s="38">
        <f t="shared" si="121"/>
        <v>0.95189317211148061</v>
      </c>
      <c r="CI56" s="38">
        <f t="shared" ref="CI56:DW56" si="122">ERF((CI35)/(2*(CI38*CI30)^0.5))</f>
        <v>0.89341683042511233</v>
      </c>
      <c r="CJ56" s="38">
        <f t="shared" si="122"/>
        <v>0.83774950015276817</v>
      </c>
      <c r="CK56" s="38">
        <f t="shared" si="122"/>
        <v>0.78870045266628952</v>
      </c>
      <c r="CL56" s="38">
        <f t="shared" si="122"/>
        <v>0.62324088218841811</v>
      </c>
      <c r="CM56" s="38">
        <f t="shared" si="122"/>
        <v>0.52951357794121034</v>
      </c>
      <c r="CN56" s="38">
        <f t="shared" si="122"/>
        <v>0.46802894190259892</v>
      </c>
      <c r="CO56" s="38">
        <f t="shared" si="122"/>
        <v>0.42384987796942108</v>
      </c>
      <c r="CP56" s="38">
        <f t="shared" si="122"/>
        <v>0.39016595632654066</v>
      </c>
      <c r="CQ56" s="38">
        <f t="shared" si="122"/>
        <v>0.36339836743639908</v>
      </c>
      <c r="CR56" s="38">
        <f t="shared" si="122"/>
        <v>0.34146863350159512</v>
      </c>
      <c r="CS56" s="38">
        <f t="shared" si="122"/>
        <v>0.32307776097862073</v>
      </c>
      <c r="CT56" s="38">
        <f t="shared" si="122"/>
        <v>0.30736721595803979</v>
      </c>
      <c r="CU56" s="38">
        <f t="shared" si="122"/>
        <v>0.29374403789514747</v>
      </c>
      <c r="CV56" s="38">
        <f t="shared" si="122"/>
        <v>0.28178387046601411</v>
      </c>
      <c r="CW56" s="38">
        <f t="shared" si="122"/>
        <v>0.27117399010768123</v>
      </c>
      <c r="CX56" s="38">
        <f t="shared" si="122"/>
        <v>0.26167820691832078</v>
      </c>
      <c r="CY56" s="38">
        <f t="shared" si="122"/>
        <v>0.25311436660963615</v>
      </c>
      <c r="CZ56" s="38">
        <f t="shared" si="122"/>
        <v>0.24533943694031421</v>
      </c>
      <c r="DA56" s="38">
        <f t="shared" si="122"/>
        <v>0.23823933251226612</v>
      </c>
      <c r="DB56" s="38">
        <f t="shared" si="122"/>
        <v>0.2317217964541661</v>
      </c>
      <c r="DC56" s="38">
        <f t="shared" si="122"/>
        <v>0.2257113101628738</v>
      </c>
      <c r="DD56" s="38">
        <f t="shared" si="122"/>
        <v>0.22014538203508091</v>
      </c>
      <c r="DE56" s="38">
        <f t="shared" si="122"/>
        <v>0.32307776097862073</v>
      </c>
      <c r="DF56" s="38">
        <f t="shared" si="122"/>
        <v>0.32307776097862073</v>
      </c>
      <c r="DG56" s="38">
        <f t="shared" si="122"/>
        <v>0.32307776097862073</v>
      </c>
      <c r="DH56" s="38">
        <f t="shared" si="122"/>
        <v>0.32307776097862073</v>
      </c>
      <c r="DI56" s="38">
        <f t="shared" si="122"/>
        <v>0.32307776097862073</v>
      </c>
      <c r="DJ56" s="38">
        <f t="shared" si="122"/>
        <v>0.32307776097862073</v>
      </c>
      <c r="DK56" s="38">
        <f t="shared" si="122"/>
        <v>0.32307776097862073</v>
      </c>
      <c r="DL56" s="38">
        <f t="shared" si="122"/>
        <v>0.32307776097862073</v>
      </c>
      <c r="DM56" s="38">
        <f t="shared" si="122"/>
        <v>0.32307776097862073</v>
      </c>
      <c r="DN56" s="38">
        <f t="shared" si="122"/>
        <v>0.32307776097862073</v>
      </c>
      <c r="DO56" s="38">
        <f t="shared" si="122"/>
        <v>0.32307776097862073</v>
      </c>
      <c r="DP56" s="38">
        <f t="shared" si="122"/>
        <v>0.32307776097862073</v>
      </c>
      <c r="DQ56" s="38">
        <f t="shared" si="122"/>
        <v>0.32307776097862073</v>
      </c>
      <c r="DR56" s="38">
        <f t="shared" si="122"/>
        <v>0.32307776097862073</v>
      </c>
      <c r="DS56" s="38">
        <f t="shared" si="122"/>
        <v>0.32307776097862073</v>
      </c>
      <c r="DT56" s="38">
        <f t="shared" si="122"/>
        <v>0.32307776097862073</v>
      </c>
      <c r="DU56" s="38">
        <f t="shared" si="122"/>
        <v>0.32307776097862073</v>
      </c>
      <c r="DV56" s="38">
        <f t="shared" si="122"/>
        <v>0.32307776097862073</v>
      </c>
      <c r="DW56" s="38">
        <f t="shared" si="122"/>
        <v>0.32307776097862073</v>
      </c>
    </row>
  </sheetData>
  <mergeCells count="32">
    <mergeCell ref="C55:E55"/>
    <mergeCell ref="C56:E56"/>
    <mergeCell ref="C49:E49"/>
    <mergeCell ref="C50:E50"/>
    <mergeCell ref="C51:E51"/>
    <mergeCell ref="C52:E52"/>
    <mergeCell ref="C53:E53"/>
    <mergeCell ref="C54:E54"/>
    <mergeCell ref="C48:E48"/>
    <mergeCell ref="C37:E37"/>
    <mergeCell ref="C38:E38"/>
    <mergeCell ref="C39:E39"/>
    <mergeCell ref="C40:E40"/>
    <mergeCell ref="C41:E41"/>
    <mergeCell ref="C42:E42"/>
    <mergeCell ref="C43:E43"/>
    <mergeCell ref="C44:E44"/>
    <mergeCell ref="C45:E45"/>
    <mergeCell ref="C46:E46"/>
    <mergeCell ref="C47:E47"/>
    <mergeCell ref="C36:E36"/>
    <mergeCell ref="E23:F23"/>
    <mergeCell ref="C26:E26"/>
    <mergeCell ref="C27:E27"/>
    <mergeCell ref="C28:E28"/>
    <mergeCell ref="C29:E29"/>
    <mergeCell ref="C30:E30"/>
    <mergeCell ref="C31:E31"/>
    <mergeCell ref="C32:E32"/>
    <mergeCell ref="C33:E33"/>
    <mergeCell ref="C34:E34"/>
    <mergeCell ref="C35:E35"/>
  </mergeCells>
  <phoneticPr fontId="2"/>
  <conditionalFormatting sqref="G29">
    <cfRule type="expression" dxfId="209" priority="15">
      <formula>$A$29&gt;0</formula>
    </cfRule>
  </conditionalFormatting>
  <conditionalFormatting sqref="G30">
    <cfRule type="expression" dxfId="208" priority="14">
      <formula>A30&gt;0</formula>
    </cfRule>
  </conditionalFormatting>
  <conditionalFormatting sqref="G42">
    <cfRule type="expression" dxfId="207" priority="13">
      <formula>$A42&gt;0</formula>
    </cfRule>
  </conditionalFormatting>
  <conditionalFormatting sqref="G44">
    <cfRule type="expression" dxfId="206" priority="12">
      <formula>$A$44&gt;0</formula>
    </cfRule>
  </conditionalFormatting>
  <conditionalFormatting sqref="G45">
    <cfRule type="expression" dxfId="205" priority="11">
      <formula>$A$45&gt;0</formula>
    </cfRule>
  </conditionalFormatting>
  <conditionalFormatting sqref="G46">
    <cfRule type="expression" dxfId="204" priority="10">
      <formula>$A$46&gt;0</formula>
    </cfRule>
  </conditionalFormatting>
  <conditionalFormatting sqref="G34">
    <cfRule type="expression" dxfId="203" priority="9">
      <formula>$A$34&gt;0</formula>
    </cfRule>
  </conditionalFormatting>
  <conditionalFormatting sqref="H36 G35:G38">
    <cfRule type="expression" dxfId="202" priority="8">
      <formula>$A$35&gt;0</formula>
    </cfRule>
  </conditionalFormatting>
  <conditionalFormatting sqref="G33">
    <cfRule type="expression" dxfId="201" priority="7">
      <formula>$A$33&gt;0</formula>
    </cfRule>
  </conditionalFormatting>
  <conditionalFormatting sqref="G40:G41">
    <cfRule type="expression" dxfId="200" priority="6">
      <formula>$A$40&gt;0</formula>
    </cfRule>
  </conditionalFormatting>
  <conditionalFormatting sqref="G41">
    <cfRule type="expression" dxfId="199" priority="5">
      <formula>$A$41&gt;0</formula>
    </cfRule>
  </conditionalFormatting>
  <conditionalFormatting sqref="G39">
    <cfRule type="expression" dxfId="198" priority="4">
      <formula>$A$39&gt;0</formula>
    </cfRule>
  </conditionalFormatting>
  <conditionalFormatting sqref="G51">
    <cfRule type="expression" dxfId="197" priority="3">
      <formula>$A$51&gt;0</formula>
    </cfRule>
  </conditionalFormatting>
  <conditionalFormatting sqref="G43">
    <cfRule type="expression" dxfId="196" priority="2">
      <formula>$A$40&gt;0</formula>
    </cfRule>
  </conditionalFormatting>
  <conditionalFormatting sqref="G43">
    <cfRule type="expression" dxfId="195" priority="1">
      <formula>$A$41&gt;0</formula>
    </cfRule>
  </conditionalFormatting>
  <pageMargins left="0.7" right="0.7" top="0.75" bottom="0.75" header="0.3" footer="0.3"/>
  <pageSetup paperSize="9" orientation="portrait" horizontalDpi="300" verticalDpi="300" r:id="rId1"/>
  <drawing r:id="rId2"/>
  <legacyDrawing r:id="rId3"/>
  <oleObjects>
    <mc:AlternateContent xmlns:mc="http://schemas.openxmlformats.org/markup-compatibility/2006">
      <mc:Choice Requires="x14">
        <oleObject progId="Equation.3" shapeId="33793" r:id="rId4">
          <objectPr defaultSize="0" autoPict="0" r:id="rId5">
            <anchor moveWithCells="1" sizeWithCells="1">
              <from>
                <xdr:col>2</xdr:col>
                <xdr:colOff>107950</xdr:colOff>
                <xdr:row>52</xdr:row>
                <xdr:rowOff>57150</xdr:rowOff>
              </from>
              <to>
                <xdr:col>4</xdr:col>
                <xdr:colOff>781050</xdr:colOff>
                <xdr:row>53</xdr:row>
                <xdr:rowOff>0</xdr:rowOff>
              </to>
            </anchor>
          </objectPr>
        </oleObject>
      </mc:Choice>
      <mc:Fallback>
        <oleObject progId="Equation.3" shapeId="33793" r:id="rId4"/>
      </mc:Fallback>
    </mc:AlternateContent>
    <mc:AlternateContent xmlns:mc="http://schemas.openxmlformats.org/markup-compatibility/2006">
      <mc:Choice Requires="x14">
        <oleObject progId="Equation.3" shapeId="33794" r:id="rId6">
          <objectPr defaultSize="0" autoPict="0" r:id="rId7">
            <anchor moveWithCells="1" sizeWithCells="1">
              <from>
                <xdr:col>1</xdr:col>
                <xdr:colOff>1003300</xdr:colOff>
                <xdr:row>53</xdr:row>
                <xdr:rowOff>38100</xdr:rowOff>
              </from>
              <to>
                <xdr:col>5</xdr:col>
                <xdr:colOff>0</xdr:colOff>
                <xdr:row>54</xdr:row>
                <xdr:rowOff>0</xdr:rowOff>
              </to>
            </anchor>
          </objectPr>
        </oleObject>
      </mc:Choice>
      <mc:Fallback>
        <oleObject progId="Equation.3" shapeId="33794" r:id="rId6"/>
      </mc:Fallback>
    </mc:AlternateContent>
    <mc:AlternateContent xmlns:mc="http://schemas.openxmlformats.org/markup-compatibility/2006">
      <mc:Choice Requires="x14">
        <oleObject progId="Equation.3" shapeId="33795" r:id="rId8">
          <objectPr defaultSize="0" autoPict="0" r:id="rId9">
            <anchor moveWithCells="1" sizeWithCells="1">
              <from>
                <xdr:col>2</xdr:col>
                <xdr:colOff>95250</xdr:colOff>
                <xdr:row>51</xdr:row>
                <xdr:rowOff>19050</xdr:rowOff>
              </from>
              <to>
                <xdr:col>4</xdr:col>
                <xdr:colOff>584200</xdr:colOff>
                <xdr:row>51</xdr:row>
                <xdr:rowOff>438150</xdr:rowOff>
              </to>
            </anchor>
          </objectPr>
        </oleObject>
      </mc:Choice>
      <mc:Fallback>
        <oleObject progId="Equation.3" shapeId="33795" r:id="rId8"/>
      </mc:Fallback>
    </mc:AlternateContent>
    <mc:AlternateContent xmlns:mc="http://schemas.openxmlformats.org/markup-compatibility/2006">
      <mc:Choice Requires="x14">
        <oleObject progId="Equation.3" shapeId="33796" r:id="rId10">
          <objectPr defaultSize="0" autoPict="0" r:id="rId11">
            <anchor>
              <from>
                <xdr:col>0</xdr:col>
                <xdr:colOff>469900</xdr:colOff>
                <xdr:row>4</xdr:row>
                <xdr:rowOff>76200</xdr:rowOff>
              </from>
              <to>
                <xdr:col>4</xdr:col>
                <xdr:colOff>527050</xdr:colOff>
                <xdr:row>8</xdr:row>
                <xdr:rowOff>12700</xdr:rowOff>
              </to>
            </anchor>
          </objectPr>
        </oleObject>
      </mc:Choice>
      <mc:Fallback>
        <oleObject progId="Equation.3" shapeId="33796" r:id="rId10"/>
      </mc:Fallback>
    </mc:AlternateContent>
    <mc:AlternateContent xmlns:mc="http://schemas.openxmlformats.org/markup-compatibility/2006">
      <mc:Choice Requires="x14">
        <oleObject progId="Equation.3" shapeId="33797" r:id="rId12">
          <objectPr defaultSize="0" autoPict="0" r:id="rId13">
            <anchor>
              <from>
                <xdr:col>10</xdr:col>
                <xdr:colOff>0</xdr:colOff>
                <xdr:row>4</xdr:row>
                <xdr:rowOff>57150</xdr:rowOff>
              </from>
              <to>
                <xdr:col>13</xdr:col>
                <xdr:colOff>127000</xdr:colOff>
                <xdr:row>7</xdr:row>
                <xdr:rowOff>146050</xdr:rowOff>
              </to>
            </anchor>
          </objectPr>
        </oleObject>
      </mc:Choice>
      <mc:Fallback>
        <oleObject progId="Equation.3" shapeId="33797" r:id="rId12"/>
      </mc:Fallback>
    </mc:AlternateContent>
    <mc:AlternateContent xmlns:mc="http://schemas.openxmlformats.org/markup-compatibility/2006">
      <mc:Choice Requires="x14">
        <oleObject progId="Equation.3" shapeId="33798" r:id="rId14">
          <objectPr defaultSize="0" autoPict="0" r:id="rId15">
            <anchor>
              <from>
                <xdr:col>4</xdr:col>
                <xdr:colOff>565150</xdr:colOff>
                <xdr:row>4</xdr:row>
                <xdr:rowOff>38100</xdr:rowOff>
              </from>
              <to>
                <xdr:col>9</xdr:col>
                <xdr:colOff>641350</xdr:colOff>
                <xdr:row>8</xdr:row>
                <xdr:rowOff>50800</xdr:rowOff>
              </to>
            </anchor>
          </objectPr>
        </oleObject>
      </mc:Choice>
      <mc:Fallback>
        <oleObject progId="Equation.3" shapeId="33798" r:id="rId14"/>
      </mc:Fallback>
    </mc:AlternateContent>
    <mc:AlternateContent xmlns:mc="http://schemas.openxmlformats.org/markup-compatibility/2006">
      <mc:Choice Requires="x14">
        <oleObject progId="Equation.3" shapeId="33799" r:id="rId16">
          <objectPr defaultSize="0" autoPict="0" r:id="rId17">
            <anchor>
              <from>
                <xdr:col>2</xdr:col>
                <xdr:colOff>57150</xdr:colOff>
                <xdr:row>54</xdr:row>
                <xdr:rowOff>12700</xdr:rowOff>
              </from>
              <to>
                <xdr:col>4</xdr:col>
                <xdr:colOff>717550</xdr:colOff>
                <xdr:row>54</xdr:row>
                <xdr:rowOff>450850</xdr:rowOff>
              </to>
            </anchor>
          </objectPr>
        </oleObject>
      </mc:Choice>
      <mc:Fallback>
        <oleObject progId="Equation.3" shapeId="33799" r:id="rId16"/>
      </mc:Fallback>
    </mc:AlternateContent>
  </oleObjec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FF0000"/>
    <pageSetUpPr fitToPage="1"/>
  </sheetPr>
  <dimension ref="A1:AA67"/>
  <sheetViews>
    <sheetView showGridLines="0" showRowColHeaders="0" zoomScaleNormal="100" zoomScaleSheetLayoutView="106" workbookViewId="0">
      <selection activeCell="G25" sqref="G25:G26"/>
    </sheetView>
  </sheetViews>
  <sheetFormatPr defaultColWidth="8.7265625" defaultRowHeight="13" x14ac:dyDescent="0.2"/>
  <cols>
    <col min="1" max="2" width="1.6328125" style="94" customWidth="1"/>
    <col min="3" max="3" width="10.6328125" style="94" customWidth="1"/>
    <col min="4" max="4" width="13.36328125" style="94" customWidth="1"/>
    <col min="5" max="5" width="12.6328125" style="94" customWidth="1"/>
    <col min="6" max="6" width="4.6328125" style="94" customWidth="1"/>
    <col min="7" max="7" width="12.453125" style="94" customWidth="1"/>
    <col min="8" max="8" width="6.90625" style="94" customWidth="1"/>
    <col min="9" max="10" width="8.6328125" style="94" customWidth="1"/>
    <col min="11" max="11" width="8.7265625" style="94"/>
    <col min="12" max="12" width="3.6328125" style="94" customWidth="1"/>
    <col min="13" max="14" width="2.6328125" style="94" customWidth="1"/>
    <col min="15" max="15" width="16.6328125" style="94" customWidth="1"/>
    <col min="16" max="16" width="5.08984375" style="94" customWidth="1"/>
    <col min="17" max="17" width="8.7265625" style="94"/>
    <col min="18" max="18" width="8" style="94" customWidth="1"/>
    <col min="19" max="19" width="2.6328125" style="94" customWidth="1"/>
    <col min="20" max="20" width="1.6328125" style="94" customWidth="1"/>
    <col min="21" max="21" width="9" style="94" customWidth="1"/>
    <col min="22" max="22" width="12.08984375" style="94" hidden="1" customWidth="1"/>
    <col min="23" max="23" width="16.7265625" style="94" hidden="1" customWidth="1"/>
    <col min="24" max="24" width="10.08984375" style="94" hidden="1" customWidth="1"/>
    <col min="25" max="26" width="26.26953125" style="94" hidden="1" customWidth="1"/>
    <col min="27" max="27" width="8.7265625" style="94" customWidth="1"/>
    <col min="28" max="16384" width="8.7265625" style="94"/>
  </cols>
  <sheetData>
    <row r="1" spans="1:27" ht="13.5" thickBot="1" x14ac:dyDescent="0.25">
      <c r="A1" s="157"/>
      <c r="B1" s="157"/>
      <c r="C1" s="157"/>
      <c r="D1" s="157"/>
      <c r="E1" s="157"/>
      <c r="F1" s="157"/>
      <c r="G1" s="157"/>
      <c r="H1" s="157"/>
      <c r="I1" s="157"/>
      <c r="J1" s="157"/>
      <c r="K1" s="157"/>
      <c r="L1" s="157"/>
      <c r="M1" s="157"/>
      <c r="N1" s="157"/>
      <c r="O1" s="157"/>
      <c r="P1" s="157"/>
      <c r="Q1" s="157"/>
      <c r="R1" s="157"/>
      <c r="S1" s="157"/>
      <c r="T1" s="192" t="str">
        <f>'入力シート (複数物質)'!Z1</f>
        <v xml:space="preserve">地下水汚染が到達し得る距離の計算ツール　Ver 1.0  </v>
      </c>
      <c r="U1" s="6"/>
    </row>
    <row r="2" spans="1:27" x14ac:dyDescent="0.2">
      <c r="A2" s="193"/>
      <c r="B2" s="128"/>
      <c r="C2" s="128"/>
      <c r="D2" s="388" t="s">
        <v>298</v>
      </c>
      <c r="E2" s="388"/>
      <c r="F2" s="388"/>
      <c r="G2" s="388"/>
      <c r="H2" s="388"/>
      <c r="I2" s="128"/>
      <c r="J2" s="128"/>
      <c r="K2" s="128"/>
      <c r="L2" s="128"/>
      <c r="M2" s="128"/>
      <c r="N2" s="128"/>
      <c r="O2" s="128"/>
      <c r="P2" s="128"/>
      <c r="Q2" s="128"/>
      <c r="R2" s="128"/>
      <c r="S2" s="128"/>
      <c r="T2" s="179"/>
    </row>
    <row r="3" spans="1:27" ht="13.5" customHeight="1" x14ac:dyDescent="0.2">
      <c r="A3" s="193"/>
      <c r="B3" s="128"/>
      <c r="C3" s="129"/>
      <c r="D3" s="388"/>
      <c r="E3" s="388"/>
      <c r="F3" s="388"/>
      <c r="G3" s="388"/>
      <c r="H3" s="388"/>
      <c r="I3" s="130"/>
      <c r="J3" s="130"/>
      <c r="K3" s="130"/>
      <c r="L3" s="130"/>
      <c r="M3" s="129"/>
      <c r="N3" s="128"/>
      <c r="O3" s="128"/>
      <c r="P3" s="128"/>
      <c r="Q3" s="128"/>
      <c r="R3" s="128"/>
      <c r="S3" s="128"/>
      <c r="T3" s="180"/>
      <c r="V3" s="95" t="s">
        <v>124</v>
      </c>
      <c r="W3" s="246">
        <f>G25</f>
        <v>80</v>
      </c>
      <c r="X3" s="94" t="s">
        <v>125</v>
      </c>
    </row>
    <row r="4" spans="1:27" ht="20.149999999999999" customHeight="1" thickBot="1" x14ac:dyDescent="0.25">
      <c r="A4" s="193"/>
      <c r="B4" s="128"/>
      <c r="C4" s="200" t="s">
        <v>244</v>
      </c>
      <c r="D4" s="158"/>
      <c r="E4" s="158"/>
      <c r="F4" s="158"/>
      <c r="G4" s="158"/>
      <c r="H4" s="158"/>
      <c r="I4" s="158"/>
      <c r="J4" s="158"/>
      <c r="K4" s="158"/>
      <c r="L4" s="159"/>
      <c r="M4" s="129"/>
      <c r="N4" s="131" t="s">
        <v>261</v>
      </c>
      <c r="O4" s="128"/>
      <c r="P4" s="128"/>
      <c r="Q4" s="128"/>
      <c r="R4" s="128"/>
      <c r="S4" s="128"/>
      <c r="T4" s="180"/>
      <c r="V4" s="210" t="s">
        <v>182</v>
      </c>
      <c r="W4"/>
      <c r="X4" s="211" t="s">
        <v>20</v>
      </c>
      <c r="Y4" s="211"/>
      <c r="Z4" s="211"/>
    </row>
    <row r="5" spans="1:27" ht="19.5" customHeight="1" thickBot="1" x14ac:dyDescent="0.25">
      <c r="A5" s="193"/>
      <c r="B5" s="128"/>
      <c r="C5" s="160" t="s">
        <v>158</v>
      </c>
      <c r="D5" s="132"/>
      <c r="E5" s="106"/>
      <c r="F5" s="133"/>
      <c r="G5" s="133"/>
      <c r="H5" s="133"/>
      <c r="I5" s="133"/>
      <c r="J5" s="133"/>
      <c r="K5" s="133"/>
      <c r="L5" s="161"/>
      <c r="M5" s="129"/>
      <c r="N5" s="134"/>
      <c r="O5" s="181"/>
      <c r="P5" s="181"/>
      <c r="Q5" s="181"/>
      <c r="R5" s="181"/>
      <c r="S5" s="182"/>
      <c r="T5" s="180"/>
      <c r="V5" s="212">
        <f>VLOOKUP(G15,W38:X42,2,FALSE)</f>
        <v>3</v>
      </c>
      <c r="W5"/>
      <c r="X5" s="212">
        <f>VLOOKUP(G13,Y38:Z67,2,FALSE)</f>
        <v>202</v>
      </c>
      <c r="Y5" s="211"/>
      <c r="Z5" s="211"/>
    </row>
    <row r="6" spans="1:27" ht="19.5" customHeight="1" thickBot="1" x14ac:dyDescent="0.25">
      <c r="A6" s="193"/>
      <c r="B6" s="128"/>
      <c r="C6" s="162" t="s">
        <v>159</v>
      </c>
      <c r="D6" s="132"/>
      <c r="E6" s="107"/>
      <c r="F6" s="133"/>
      <c r="G6" s="133"/>
      <c r="H6" s="133"/>
      <c r="I6" s="133"/>
      <c r="J6" s="133"/>
      <c r="K6" s="133"/>
      <c r="L6" s="161"/>
      <c r="M6" s="129"/>
      <c r="N6" s="135" t="s">
        <v>155</v>
      </c>
      <c r="O6" s="111" t="s">
        <v>161</v>
      </c>
      <c r="P6" s="112"/>
      <c r="Q6" s="183"/>
      <c r="R6" s="183"/>
      <c r="S6" s="184"/>
      <c r="T6" s="180"/>
      <c r="V6" s="236">
        <v>1</v>
      </c>
      <c r="W6" s="237" t="s">
        <v>183</v>
      </c>
      <c r="X6" s="249">
        <v>1</v>
      </c>
      <c r="Y6" s="213" t="s">
        <v>184</v>
      </c>
      <c r="Z6" s="214"/>
    </row>
    <row r="7" spans="1:27" ht="19.5" customHeight="1" thickBot="1" x14ac:dyDescent="0.25">
      <c r="A7" s="193"/>
      <c r="B7" s="128"/>
      <c r="C7" s="162" t="s">
        <v>160</v>
      </c>
      <c r="D7" s="132"/>
      <c r="E7" s="108"/>
      <c r="F7" s="133"/>
      <c r="G7" s="133"/>
      <c r="H7" s="133"/>
      <c r="I7" s="133"/>
      <c r="J7" s="133"/>
      <c r="K7" s="133"/>
      <c r="L7" s="161"/>
      <c r="M7" s="129"/>
      <c r="N7" s="135"/>
      <c r="O7" s="113" t="s">
        <v>17</v>
      </c>
      <c r="P7" s="113" t="s">
        <v>9</v>
      </c>
      <c r="Q7" s="113" t="s">
        <v>18</v>
      </c>
      <c r="R7" s="113" t="s">
        <v>5</v>
      </c>
      <c r="S7" s="185"/>
      <c r="T7" s="180"/>
      <c r="V7" s="238">
        <v>2</v>
      </c>
      <c r="W7" s="231" t="s">
        <v>185</v>
      </c>
      <c r="X7" s="250">
        <v>2</v>
      </c>
      <c r="Y7" s="216" t="s">
        <v>186</v>
      </c>
      <c r="Z7" s="214"/>
    </row>
    <row r="8" spans="1:27" ht="19.5" customHeight="1" thickBot="1" x14ac:dyDescent="0.25">
      <c r="A8" s="193"/>
      <c r="B8" s="128"/>
      <c r="C8" s="162" t="s">
        <v>240</v>
      </c>
      <c r="D8" s="132"/>
      <c r="E8" s="403"/>
      <c r="F8" s="404"/>
      <c r="G8" s="404"/>
      <c r="H8" s="404"/>
      <c r="I8" s="404"/>
      <c r="J8" s="404"/>
      <c r="K8" s="405"/>
      <c r="L8" s="163"/>
      <c r="M8" s="129"/>
      <c r="N8" s="135"/>
      <c r="O8" s="114" t="s">
        <v>30</v>
      </c>
      <c r="P8" s="115" t="s">
        <v>21</v>
      </c>
      <c r="Q8" s="115">
        <f>VLOOKUP($X$5,'パラメーター 一覧表'!$A$20:$F$49,3)</f>
        <v>5</v>
      </c>
      <c r="R8" s="115" t="s">
        <v>19</v>
      </c>
      <c r="S8" s="184"/>
      <c r="T8" s="180"/>
      <c r="V8" s="239">
        <v>3</v>
      </c>
      <c r="W8" s="231" t="s">
        <v>187</v>
      </c>
      <c r="X8" s="250">
        <v>3</v>
      </c>
      <c r="Y8" s="216" t="s">
        <v>188</v>
      </c>
      <c r="Z8" s="214"/>
    </row>
    <row r="9" spans="1:27" ht="19.5" customHeight="1" thickBot="1" x14ac:dyDescent="0.25">
      <c r="A9" s="193"/>
      <c r="B9" s="128"/>
      <c r="C9" s="162" t="s">
        <v>238</v>
      </c>
      <c r="D9" s="132"/>
      <c r="E9" s="247"/>
      <c r="F9" s="110" t="s">
        <v>242</v>
      </c>
      <c r="G9" s="136"/>
      <c r="H9" s="136"/>
      <c r="I9" s="136"/>
      <c r="J9" s="136"/>
      <c r="K9" s="136"/>
      <c r="L9" s="164"/>
      <c r="M9" s="129"/>
      <c r="N9" s="135"/>
      <c r="O9" s="114" t="s">
        <v>23</v>
      </c>
      <c r="P9" s="115" t="s">
        <v>22</v>
      </c>
      <c r="Q9" s="115">
        <f>VLOOKUP($X$5,'パラメーター 一覧表'!$A$20:$F$49,4)</f>
        <v>10</v>
      </c>
      <c r="R9" s="115" t="s">
        <v>29</v>
      </c>
      <c r="S9" s="184"/>
      <c r="T9" s="180"/>
      <c r="V9" s="240">
        <v>4</v>
      </c>
      <c r="W9" s="231" t="s">
        <v>248</v>
      </c>
      <c r="X9" s="251">
        <v>101</v>
      </c>
      <c r="Y9" s="218" t="s">
        <v>189</v>
      </c>
      <c r="Z9" s="219"/>
    </row>
    <row r="10" spans="1:27" ht="19.5" customHeight="1" thickBot="1" x14ac:dyDescent="0.25">
      <c r="A10" s="193"/>
      <c r="B10" s="128"/>
      <c r="C10" s="174"/>
      <c r="D10" s="175"/>
      <c r="E10" s="175"/>
      <c r="F10" s="175"/>
      <c r="G10" s="175"/>
      <c r="H10" s="175"/>
      <c r="I10" s="176"/>
      <c r="J10" s="177"/>
      <c r="K10" s="175"/>
      <c r="L10" s="178"/>
      <c r="M10" s="129"/>
      <c r="N10" s="135"/>
      <c r="O10" s="114" t="s">
        <v>24</v>
      </c>
      <c r="P10" s="115" t="s">
        <v>27</v>
      </c>
      <c r="Q10" s="115">
        <f>IF(VLOOKUP($X$5,'パラメーター 一覧表'!$A$20:$J$49,5)=0,Q11*Q24,VLOOKUP($X$5,'パラメーター 一覧表'!$A$20:$J$49,5))</f>
        <v>11</v>
      </c>
      <c r="R10" s="115" t="s">
        <v>28</v>
      </c>
      <c r="S10" s="184"/>
      <c r="T10" s="180"/>
      <c r="V10" s="241">
        <v>5</v>
      </c>
      <c r="W10" s="242" t="s">
        <v>249</v>
      </c>
      <c r="X10" s="251">
        <v>102</v>
      </c>
      <c r="Y10" s="218" t="s">
        <v>211</v>
      </c>
      <c r="Z10" s="219"/>
    </row>
    <row r="11" spans="1:27" ht="19.5" customHeight="1" x14ac:dyDescent="0.2">
      <c r="A11" s="193"/>
      <c r="B11" s="128"/>
      <c r="C11" s="208"/>
      <c r="D11" s="208"/>
      <c r="E11" s="208"/>
      <c r="F11" s="208"/>
      <c r="G11" s="208"/>
      <c r="H11" s="208"/>
      <c r="I11" s="209"/>
      <c r="J11" s="209"/>
      <c r="K11" s="208"/>
      <c r="L11" s="208"/>
      <c r="M11" s="129"/>
      <c r="N11" s="135"/>
      <c r="O11" s="114" t="s">
        <v>39</v>
      </c>
      <c r="P11" s="115" t="s">
        <v>35</v>
      </c>
      <c r="Q11" s="115" t="str">
        <f>VLOOKUP($X$5,'パラメーター 一覧表'!$A$20:$H$49,7)</f>
        <v>-</v>
      </c>
      <c r="R11" s="115" t="s">
        <v>28</v>
      </c>
      <c r="S11" s="184"/>
      <c r="T11" s="180"/>
      <c r="V11" s="220"/>
      <c r="W11" s="66"/>
      <c r="X11" s="217">
        <v>103</v>
      </c>
      <c r="Y11" s="218" t="s">
        <v>190</v>
      </c>
      <c r="Z11" s="219"/>
    </row>
    <row r="12" spans="1:27" ht="19.5" customHeight="1" thickBot="1" x14ac:dyDescent="0.25">
      <c r="A12" s="193"/>
      <c r="B12" s="128"/>
      <c r="C12" s="200" t="s">
        <v>122</v>
      </c>
      <c r="D12" s="201"/>
      <c r="E12" s="201"/>
      <c r="F12" s="201"/>
      <c r="G12" s="202" t="s">
        <v>241</v>
      </c>
      <c r="H12" s="203"/>
      <c r="I12" s="204"/>
      <c r="J12" s="205"/>
      <c r="K12" s="206"/>
      <c r="L12" s="207"/>
      <c r="M12" s="140"/>
      <c r="N12" s="135"/>
      <c r="O12" s="114" t="s">
        <v>25</v>
      </c>
      <c r="P12" s="115" t="s">
        <v>163</v>
      </c>
      <c r="Q12" s="115" t="str">
        <f>VLOOKUP($X$5,'パラメーター 一覧表'!$A$20:$F$49,6)</f>
        <v>-</v>
      </c>
      <c r="R12" s="115" t="s">
        <v>26</v>
      </c>
      <c r="S12" s="184"/>
      <c r="T12" s="180"/>
      <c r="V12"/>
      <c r="W12"/>
      <c r="X12" s="217">
        <v>104</v>
      </c>
      <c r="Y12" s="218" t="s">
        <v>207</v>
      </c>
      <c r="Z12" s="219"/>
    </row>
    <row r="13" spans="1:27" ht="19.5" customHeight="1" thickBot="1" x14ac:dyDescent="0.25">
      <c r="A13" s="193"/>
      <c r="B13" s="128"/>
      <c r="C13" s="166" t="s">
        <v>155</v>
      </c>
      <c r="D13" s="98" t="s">
        <v>20</v>
      </c>
      <c r="E13" s="99"/>
      <c r="F13" s="100"/>
      <c r="G13" s="406" t="s">
        <v>297</v>
      </c>
      <c r="H13" s="407"/>
      <c r="I13" s="138"/>
      <c r="J13" s="140"/>
      <c r="K13" s="141"/>
      <c r="L13" s="167"/>
      <c r="M13" s="140"/>
      <c r="N13" s="135"/>
      <c r="O13" s="114" t="s">
        <v>113</v>
      </c>
      <c r="P13" s="115" t="s">
        <v>115</v>
      </c>
      <c r="Q13" s="115">
        <f>VLOOKUP($X$5,'パラメーター 一覧表'!$A$20:$J$49,8)</f>
        <v>8</v>
      </c>
      <c r="R13" s="115" t="s">
        <v>117</v>
      </c>
      <c r="S13" s="184"/>
      <c r="T13" s="180"/>
      <c r="V13" s="66"/>
      <c r="W13" s="66"/>
      <c r="X13" s="217">
        <v>105</v>
      </c>
      <c r="Y13" s="218" t="s">
        <v>206</v>
      </c>
      <c r="Z13" s="219"/>
      <c r="AA13" s="105" t="s">
        <v>245</v>
      </c>
    </row>
    <row r="14" spans="1:27" ht="19.5" customHeight="1" thickBot="1" x14ac:dyDescent="0.25">
      <c r="A14" s="193"/>
      <c r="B14" s="128"/>
      <c r="C14" s="166"/>
      <c r="D14" s="290"/>
      <c r="E14" s="290"/>
      <c r="F14" s="290"/>
      <c r="G14" s="140"/>
      <c r="H14" s="140"/>
      <c r="I14" s="137"/>
      <c r="J14" s="129"/>
      <c r="K14" s="142"/>
      <c r="L14" s="168"/>
      <c r="M14" s="129"/>
      <c r="N14" s="135"/>
      <c r="O14" s="114" t="s">
        <v>114</v>
      </c>
      <c r="P14" s="115" t="s">
        <v>116</v>
      </c>
      <c r="Q14" s="115">
        <f>VLOOKUP($X$5,'パラメーター 一覧表'!$A$20:$J$49,9)</f>
        <v>0.8</v>
      </c>
      <c r="R14" s="115" t="s">
        <v>117</v>
      </c>
      <c r="S14" s="184"/>
      <c r="T14" s="180"/>
      <c r="V14" s="66"/>
      <c r="W14" s="66"/>
      <c r="X14" s="217">
        <v>106</v>
      </c>
      <c r="Y14" s="218" t="s">
        <v>212</v>
      </c>
      <c r="Z14" s="219"/>
    </row>
    <row r="15" spans="1:27" ht="19.5" customHeight="1" thickBot="1" x14ac:dyDescent="0.25">
      <c r="A15" s="193"/>
      <c r="B15" s="128"/>
      <c r="C15" s="166" t="s">
        <v>156</v>
      </c>
      <c r="D15" s="101" t="s">
        <v>15</v>
      </c>
      <c r="E15" s="102"/>
      <c r="F15" s="103"/>
      <c r="G15" s="408" t="str">
        <f>'入力シート (複数物質)'!H30</f>
        <v>砂</v>
      </c>
      <c r="H15" s="409"/>
      <c r="I15" s="129"/>
      <c r="J15" s="129"/>
      <c r="K15" s="129"/>
      <c r="L15" s="165"/>
      <c r="M15" s="129"/>
      <c r="N15" s="135"/>
      <c r="O15" s="114" t="s">
        <v>118</v>
      </c>
      <c r="P15" s="115"/>
      <c r="Q15" s="115">
        <f>VLOOKUP($X$5,'パラメーター 一覧表'!$A$20:$J$49,10)</f>
        <v>0.01</v>
      </c>
      <c r="R15" s="115" t="s">
        <v>29</v>
      </c>
      <c r="S15" s="184"/>
      <c r="T15" s="180"/>
      <c r="V15" s="66"/>
      <c r="W15" s="66"/>
      <c r="X15" s="217">
        <v>107</v>
      </c>
      <c r="Y15" s="218" t="s">
        <v>217</v>
      </c>
      <c r="Z15" s="219"/>
    </row>
    <row r="16" spans="1:27" ht="19.5" customHeight="1" x14ac:dyDescent="0.2">
      <c r="A16" s="193"/>
      <c r="B16" s="128"/>
      <c r="C16" s="166"/>
      <c r="D16" s="290"/>
      <c r="E16" s="290"/>
      <c r="F16" s="290"/>
      <c r="G16" s="140"/>
      <c r="H16" s="140"/>
      <c r="I16" s="140"/>
      <c r="J16" s="140"/>
      <c r="K16" s="140"/>
      <c r="L16" s="169"/>
      <c r="M16" s="140"/>
      <c r="N16" s="135"/>
      <c r="O16" s="183"/>
      <c r="P16" s="183"/>
      <c r="Q16" s="183"/>
      <c r="R16" s="183"/>
      <c r="S16" s="184"/>
      <c r="T16" s="180"/>
      <c r="V16" s="66"/>
      <c r="W16" s="66"/>
      <c r="X16" s="217">
        <v>108</v>
      </c>
      <c r="Y16" s="218" t="s">
        <v>224</v>
      </c>
      <c r="Z16" s="219"/>
    </row>
    <row r="17" spans="1:26" ht="19.5" customHeight="1" thickBot="1" x14ac:dyDescent="0.25">
      <c r="A17" s="193"/>
      <c r="B17" s="128"/>
      <c r="C17" s="389" t="s">
        <v>157</v>
      </c>
      <c r="D17" s="390" t="s">
        <v>123</v>
      </c>
      <c r="E17" s="391"/>
      <c r="F17" s="392"/>
      <c r="G17" s="143" t="s">
        <v>18</v>
      </c>
      <c r="H17" s="144" t="s">
        <v>5</v>
      </c>
      <c r="I17" s="128"/>
      <c r="J17" s="140"/>
      <c r="K17" s="140"/>
      <c r="L17" s="169"/>
      <c r="M17" s="140"/>
      <c r="N17" s="135" t="s">
        <v>156</v>
      </c>
      <c r="O17" s="116" t="s">
        <v>16</v>
      </c>
      <c r="P17" s="117"/>
      <c r="Q17" s="183"/>
      <c r="R17" s="183"/>
      <c r="S17" s="184"/>
      <c r="T17" s="180"/>
      <c r="V17"/>
      <c r="W17"/>
      <c r="X17" s="217">
        <v>109</v>
      </c>
      <c r="Y17" s="218" t="s">
        <v>205</v>
      </c>
      <c r="Z17" s="219"/>
    </row>
    <row r="18" spans="1:26" ht="19.5" customHeight="1" thickBot="1" x14ac:dyDescent="0.25">
      <c r="A18" s="193"/>
      <c r="B18" s="128"/>
      <c r="C18" s="389"/>
      <c r="D18" s="393"/>
      <c r="E18" s="394"/>
      <c r="F18" s="394"/>
      <c r="G18" s="104">
        <f>'入力シート (複数物質)'!H33</f>
        <v>5.0000000000000001E-3</v>
      </c>
      <c r="H18" s="109" t="s">
        <v>131</v>
      </c>
      <c r="I18" s="140"/>
      <c r="J18" s="140"/>
      <c r="K18" s="140"/>
      <c r="L18" s="169"/>
      <c r="M18" s="140"/>
      <c r="N18" s="135"/>
      <c r="O18" s="118" t="s">
        <v>17</v>
      </c>
      <c r="P18" s="118" t="s">
        <v>9</v>
      </c>
      <c r="Q18" s="118" t="s">
        <v>18</v>
      </c>
      <c r="R18" s="118" t="s">
        <v>5</v>
      </c>
      <c r="S18" s="185"/>
      <c r="T18" s="180"/>
      <c r="V18"/>
      <c r="W18"/>
      <c r="X18" s="217">
        <v>110</v>
      </c>
      <c r="Y18" s="218" t="s">
        <v>218</v>
      </c>
      <c r="Z18" s="219"/>
    </row>
    <row r="19" spans="1:26" ht="19.5" customHeight="1" x14ac:dyDescent="0.2">
      <c r="A19" s="193"/>
      <c r="B19" s="128"/>
      <c r="C19" s="170"/>
      <c r="D19" s="171"/>
      <c r="E19" s="171"/>
      <c r="F19" s="171"/>
      <c r="G19" s="172"/>
      <c r="H19" s="172"/>
      <c r="I19" s="172"/>
      <c r="J19" s="172"/>
      <c r="K19" s="172"/>
      <c r="L19" s="173"/>
      <c r="M19" s="140"/>
      <c r="N19" s="135"/>
      <c r="O19" s="119" t="s">
        <v>2</v>
      </c>
      <c r="P19" s="120" t="s">
        <v>10</v>
      </c>
      <c r="Q19" s="121">
        <f>VLOOKUP($V$5,'パラメーター 一覧表'!$A$7:$G$12,3)</f>
        <v>3.0000000000000001E-5</v>
      </c>
      <c r="R19" s="120" t="s">
        <v>6</v>
      </c>
      <c r="S19" s="184"/>
      <c r="T19" s="180"/>
      <c r="V19"/>
      <c r="W19"/>
      <c r="X19" s="217">
        <v>111</v>
      </c>
      <c r="Y19" s="218" t="s">
        <v>216</v>
      </c>
      <c r="Z19" s="219"/>
    </row>
    <row r="20" spans="1:26" ht="19.5" customHeight="1" x14ac:dyDescent="0.2">
      <c r="A20" s="193"/>
      <c r="B20" s="128"/>
      <c r="C20" s="290"/>
      <c r="D20" s="290"/>
      <c r="E20" s="290"/>
      <c r="F20" s="290"/>
      <c r="G20" s="140"/>
      <c r="H20" s="140"/>
      <c r="I20" s="140"/>
      <c r="J20" s="140"/>
      <c r="K20" s="140"/>
      <c r="L20" s="140"/>
      <c r="M20" s="140"/>
      <c r="N20" s="135"/>
      <c r="O20" s="119" t="s">
        <v>3</v>
      </c>
      <c r="P20" s="120" t="s">
        <v>11</v>
      </c>
      <c r="Q20" s="120">
        <f>VLOOKUP($V$5,'パラメーター 一覧表'!$A$7:$G$12,4)</f>
        <v>0.3</v>
      </c>
      <c r="R20" s="120" t="s">
        <v>7</v>
      </c>
      <c r="S20" s="184"/>
      <c r="T20" s="180"/>
      <c r="V20"/>
      <c r="W20"/>
      <c r="X20" s="217">
        <v>112</v>
      </c>
      <c r="Y20" s="218" t="s">
        <v>208</v>
      </c>
      <c r="Z20" s="219"/>
    </row>
    <row r="21" spans="1:26" ht="19.5" customHeight="1" x14ac:dyDescent="0.2">
      <c r="A21" s="193"/>
      <c r="B21" s="128"/>
      <c r="C21" s="128"/>
      <c r="D21" s="128"/>
      <c r="E21" s="128"/>
      <c r="F21" s="128"/>
      <c r="G21" s="128"/>
      <c r="H21" s="128"/>
      <c r="I21" s="140"/>
      <c r="J21" s="140"/>
      <c r="K21" s="140"/>
      <c r="L21" s="140"/>
      <c r="M21" s="140"/>
      <c r="N21" s="135"/>
      <c r="O21" s="119" t="s">
        <v>126</v>
      </c>
      <c r="P21" s="120" t="s">
        <v>127</v>
      </c>
      <c r="Q21" s="120">
        <f>VLOOKUP($V$5,'パラメーター 一覧表'!$A$7:$G$12,5)</f>
        <v>0.4</v>
      </c>
      <c r="R21" s="120" t="s">
        <v>7</v>
      </c>
      <c r="S21" s="184"/>
      <c r="T21" s="180"/>
      <c r="V21"/>
      <c r="W21"/>
      <c r="X21" s="217">
        <v>113</v>
      </c>
      <c r="Y21" s="218" t="s">
        <v>219</v>
      </c>
      <c r="Z21" s="219"/>
    </row>
    <row r="22" spans="1:26" ht="19.5" customHeight="1" thickBot="1" x14ac:dyDescent="0.25">
      <c r="A22" s="193"/>
      <c r="B22" s="128"/>
      <c r="C22" s="145"/>
      <c r="D22" s="145"/>
      <c r="E22" s="145"/>
      <c r="F22" s="145"/>
      <c r="G22" s="145"/>
      <c r="H22" s="145"/>
      <c r="I22" s="146"/>
      <c r="J22" s="140"/>
      <c r="K22" s="140"/>
      <c r="L22" s="140"/>
      <c r="M22" s="140"/>
      <c r="N22" s="135"/>
      <c r="O22" s="119" t="s">
        <v>4</v>
      </c>
      <c r="P22" s="120" t="s">
        <v>12</v>
      </c>
      <c r="Q22" s="120">
        <f>VLOOKUP($V$5,'パラメーター 一覧表'!$A$7:$G$12,6)</f>
        <v>2.7</v>
      </c>
      <c r="R22" s="120" t="s">
        <v>8</v>
      </c>
      <c r="S22" s="184"/>
      <c r="T22" s="180"/>
      <c r="V22"/>
      <c r="W22"/>
      <c r="X22" s="217">
        <v>201</v>
      </c>
      <c r="Y22" s="218" t="s">
        <v>191</v>
      </c>
      <c r="Z22" s="219"/>
    </row>
    <row r="23" spans="1:26" ht="19.5" customHeight="1" x14ac:dyDescent="0.2">
      <c r="A23" s="193"/>
      <c r="B23" s="128"/>
      <c r="C23" s="147" t="s">
        <v>121</v>
      </c>
      <c r="D23" s="148"/>
      <c r="E23" s="148"/>
      <c r="F23" s="148"/>
      <c r="G23" s="149"/>
      <c r="H23" s="149"/>
      <c r="I23" s="150"/>
      <c r="J23" s="140"/>
      <c r="K23" s="140"/>
      <c r="L23" s="140"/>
      <c r="M23" s="140"/>
      <c r="N23" s="135"/>
      <c r="O23" s="119" t="s">
        <v>13</v>
      </c>
      <c r="P23" s="120" t="s">
        <v>14</v>
      </c>
      <c r="Q23" s="120">
        <f>VLOOKUP($V$5,'パラメーター 一覧表'!$A$7:$G$12,7)</f>
        <v>1.62</v>
      </c>
      <c r="R23" s="120" t="s">
        <v>8</v>
      </c>
      <c r="S23" s="184"/>
      <c r="T23" s="180"/>
      <c r="V23"/>
      <c r="W23"/>
      <c r="X23" s="221">
        <v>202</v>
      </c>
      <c r="Y23" s="222" t="s">
        <v>192</v>
      </c>
      <c r="Z23" s="223"/>
    </row>
    <row r="24" spans="1:26" ht="19.5" customHeight="1" thickBot="1" x14ac:dyDescent="0.25">
      <c r="A24" s="193"/>
      <c r="B24" s="128"/>
      <c r="C24" s="151"/>
      <c r="D24" s="290"/>
      <c r="E24" s="290"/>
      <c r="F24" s="290"/>
      <c r="G24" s="290"/>
      <c r="H24" s="290"/>
      <c r="I24" s="248"/>
      <c r="J24" s="140"/>
      <c r="K24" s="140"/>
      <c r="L24" s="140"/>
      <c r="M24" s="140"/>
      <c r="N24" s="135"/>
      <c r="O24" s="119" t="s">
        <v>38</v>
      </c>
      <c r="P24" s="119" t="s">
        <v>36</v>
      </c>
      <c r="Q24" s="120">
        <f>VLOOKUP($V$5,'パラメーター 一覧表'!$A$7:$H$12,8)</f>
        <v>1E-3</v>
      </c>
      <c r="R24" s="119" t="s">
        <v>37</v>
      </c>
      <c r="S24" s="186"/>
      <c r="T24" s="180"/>
      <c r="V24"/>
      <c r="W24"/>
      <c r="X24" s="221">
        <v>203</v>
      </c>
      <c r="Y24" s="222" t="s">
        <v>193</v>
      </c>
      <c r="Z24" s="223"/>
    </row>
    <row r="25" spans="1:26" ht="19.5" customHeight="1" x14ac:dyDescent="0.2">
      <c r="A25" s="193"/>
      <c r="B25" s="128"/>
      <c r="C25" s="151"/>
      <c r="D25" s="501" t="s">
        <v>120</v>
      </c>
      <c r="E25" s="502"/>
      <c r="F25" s="502"/>
      <c r="G25" s="399">
        <f>計算シート_カドミウム!$C$21</f>
        <v>80</v>
      </c>
      <c r="H25" s="401" t="s">
        <v>19</v>
      </c>
      <c r="I25" s="248"/>
      <c r="J25" s="140"/>
      <c r="K25" s="140"/>
      <c r="L25" s="140"/>
      <c r="M25" s="140"/>
      <c r="N25" s="135"/>
      <c r="O25" s="183"/>
      <c r="P25" s="183"/>
      <c r="Q25" s="183"/>
      <c r="R25" s="183"/>
      <c r="S25" s="184"/>
      <c r="T25" s="180"/>
      <c r="V25"/>
      <c r="W25"/>
      <c r="X25" s="217">
        <v>204</v>
      </c>
      <c r="Y25" s="218" t="s">
        <v>194</v>
      </c>
      <c r="Z25" s="219"/>
    </row>
    <row r="26" spans="1:26" ht="19.5" customHeight="1" thickBot="1" x14ac:dyDescent="0.25">
      <c r="A26" s="193"/>
      <c r="B26" s="128"/>
      <c r="C26" s="151"/>
      <c r="D26" s="503"/>
      <c r="E26" s="504"/>
      <c r="F26" s="504"/>
      <c r="G26" s="400"/>
      <c r="H26" s="402"/>
      <c r="I26" s="248"/>
      <c r="J26" s="140"/>
      <c r="K26" s="140"/>
      <c r="L26" s="140"/>
      <c r="M26" s="140"/>
      <c r="N26" s="135" t="s">
        <v>157</v>
      </c>
      <c r="O26" s="122" t="s">
        <v>162</v>
      </c>
      <c r="P26" s="123"/>
      <c r="Q26" s="183"/>
      <c r="R26" s="183"/>
      <c r="S26" s="184"/>
      <c r="T26" s="180"/>
      <c r="V26"/>
      <c r="W26"/>
      <c r="X26" s="217">
        <v>205</v>
      </c>
      <c r="Y26" s="218" t="s">
        <v>195</v>
      </c>
      <c r="Z26" s="219"/>
    </row>
    <row r="27" spans="1:26" ht="19.5" customHeight="1" x14ac:dyDescent="0.2">
      <c r="A27" s="193"/>
      <c r="B27" s="128"/>
      <c r="C27" s="151"/>
      <c r="D27" s="290"/>
      <c r="E27" s="290"/>
      <c r="F27" s="290"/>
      <c r="G27" s="266">
        <f>+計算シート_カドミウム!C24</f>
        <v>78</v>
      </c>
      <c r="H27" s="290"/>
      <c r="I27" s="248"/>
      <c r="J27" s="140"/>
      <c r="K27" s="140"/>
      <c r="L27" s="140"/>
      <c r="M27" s="140"/>
      <c r="N27" s="135"/>
      <c r="O27" s="124" t="s">
        <v>17</v>
      </c>
      <c r="P27" s="124" t="s">
        <v>9</v>
      </c>
      <c r="Q27" s="124" t="s">
        <v>18</v>
      </c>
      <c r="R27" s="124" t="s">
        <v>5</v>
      </c>
      <c r="S27" s="185"/>
      <c r="T27" s="180"/>
      <c r="V27"/>
      <c r="W27"/>
      <c r="X27" s="217">
        <v>206</v>
      </c>
      <c r="Y27" s="218" t="s">
        <v>196</v>
      </c>
      <c r="Z27" s="219"/>
    </row>
    <row r="28" spans="1:26" ht="19.5" customHeight="1" x14ac:dyDescent="0.2">
      <c r="A28" s="193"/>
      <c r="B28" s="128"/>
      <c r="C28" s="153"/>
      <c r="D28" s="140"/>
      <c r="E28" s="140"/>
      <c r="F28" s="140"/>
      <c r="G28" s="290"/>
      <c r="H28" s="198" t="s">
        <v>239</v>
      </c>
      <c r="I28" s="152"/>
      <c r="J28" s="140"/>
      <c r="K28" s="140"/>
      <c r="L28" s="140"/>
      <c r="M28" s="140"/>
      <c r="N28" s="135"/>
      <c r="O28" s="125" t="s">
        <v>150</v>
      </c>
      <c r="P28" s="125" t="s">
        <v>151</v>
      </c>
      <c r="Q28" s="126">
        <f>+計算シート_カドミウム!G48</f>
        <v>15.768000000000002</v>
      </c>
      <c r="R28" s="126" t="s">
        <v>154</v>
      </c>
      <c r="S28" s="184"/>
      <c r="T28" s="180"/>
      <c r="V28"/>
      <c r="W28"/>
      <c r="X28" s="217">
        <v>207</v>
      </c>
      <c r="Y28" s="218" t="s">
        <v>197</v>
      </c>
      <c r="Z28" s="219"/>
    </row>
    <row r="29" spans="1:26" ht="19.5" customHeight="1" thickBot="1" x14ac:dyDescent="0.25">
      <c r="A29" s="193"/>
      <c r="B29" s="128"/>
      <c r="C29" s="154"/>
      <c r="D29" s="145"/>
      <c r="E29" s="145"/>
      <c r="F29" s="145"/>
      <c r="G29" s="145"/>
      <c r="H29" s="145"/>
      <c r="I29" s="155"/>
      <c r="J29" s="140"/>
      <c r="K29" s="140"/>
      <c r="L29" s="140"/>
      <c r="M29" s="140"/>
      <c r="N29" s="135"/>
      <c r="O29" s="125" t="s">
        <v>152</v>
      </c>
      <c r="P29" s="127" t="s">
        <v>153</v>
      </c>
      <c r="Q29" s="126">
        <f>+計算シート_カドミウム!G50</f>
        <v>60.400000000000006</v>
      </c>
      <c r="R29" s="126"/>
      <c r="S29" s="184"/>
      <c r="T29" s="180"/>
      <c r="V29"/>
      <c r="W29"/>
      <c r="X29" s="217">
        <v>208</v>
      </c>
      <c r="Y29" s="218" t="s">
        <v>198</v>
      </c>
      <c r="Z29" s="219"/>
    </row>
    <row r="30" spans="1:26" ht="19.5" customHeight="1" x14ac:dyDescent="0.2">
      <c r="A30" s="193"/>
      <c r="B30" s="128"/>
      <c r="C30" s="128"/>
      <c r="D30" s="128"/>
      <c r="E30" s="128"/>
      <c r="F30" s="128"/>
      <c r="G30" s="128"/>
      <c r="H30" s="128"/>
      <c r="I30" s="140"/>
      <c r="J30" s="140"/>
      <c r="K30" s="140"/>
      <c r="L30" s="140"/>
      <c r="M30" s="140"/>
      <c r="N30" s="156"/>
      <c r="O30" s="189"/>
      <c r="P30" s="190"/>
      <c r="Q30" s="191"/>
      <c r="R30" s="191"/>
      <c r="S30" s="187"/>
      <c r="T30" s="180"/>
      <c r="V30"/>
      <c r="W30"/>
      <c r="X30" s="217">
        <v>209</v>
      </c>
      <c r="Y30" s="218" t="s">
        <v>199</v>
      </c>
      <c r="Z30" s="219"/>
    </row>
    <row r="31" spans="1:26" ht="7.5" customHeight="1" thickBot="1" x14ac:dyDescent="0.25">
      <c r="A31" s="194"/>
      <c r="B31" s="157"/>
      <c r="C31" s="157"/>
      <c r="D31" s="157"/>
      <c r="E31" s="157"/>
      <c r="F31" s="157"/>
      <c r="G31" s="157"/>
      <c r="H31" s="157"/>
      <c r="I31" s="139"/>
      <c r="J31" s="139"/>
      <c r="K31" s="139"/>
      <c r="L31" s="139"/>
      <c r="M31" s="139"/>
      <c r="N31" s="157"/>
      <c r="O31" s="157"/>
      <c r="P31" s="157"/>
      <c r="Q31" s="157"/>
      <c r="R31" s="157"/>
      <c r="S31" s="157"/>
      <c r="T31" s="188"/>
      <c r="V31"/>
      <c r="W31"/>
      <c r="X31" s="217">
        <v>301</v>
      </c>
      <c r="Y31" s="218" t="s">
        <v>200</v>
      </c>
      <c r="Z31" s="219"/>
    </row>
    <row r="32" spans="1:26" ht="19.5" customHeight="1" x14ac:dyDescent="0.2">
      <c r="V32"/>
      <c r="W32"/>
      <c r="X32" s="217">
        <v>302</v>
      </c>
      <c r="Y32" s="218" t="s">
        <v>201</v>
      </c>
      <c r="Z32" s="219"/>
    </row>
    <row r="33" spans="3:26" ht="19.5" hidden="1" customHeight="1" x14ac:dyDescent="0.2">
      <c r="C33" s="105" t="s">
        <v>155</v>
      </c>
      <c r="D33" s="105" t="s">
        <v>156</v>
      </c>
      <c r="E33" s="105" t="s">
        <v>157</v>
      </c>
      <c r="V33"/>
      <c r="W33"/>
      <c r="X33" s="217">
        <v>303</v>
      </c>
      <c r="Y33" s="218" t="s">
        <v>202</v>
      </c>
      <c r="Z33" s="219"/>
    </row>
    <row r="34" spans="3:26" ht="19.5" hidden="1" customHeight="1" x14ac:dyDescent="0.2">
      <c r="C34" s="262">
        <f>LOG(+計算シート_カドミウム!J53)</f>
        <v>0</v>
      </c>
      <c r="D34" s="262">
        <f>LOG(+計算シート_カドミウム!J54/2)</f>
        <v>-2.2552241689671533</v>
      </c>
      <c r="E34" s="262">
        <f>+LOG(計算シート_カドミウム!J55)</f>
        <v>-0.75184005992812997</v>
      </c>
      <c r="V34"/>
      <c r="W34"/>
      <c r="X34" s="217">
        <v>304</v>
      </c>
      <c r="Y34" s="218" t="s">
        <v>203</v>
      </c>
      <c r="Z34" s="219"/>
    </row>
    <row r="35" spans="3:26" ht="19.5" customHeight="1" thickBot="1" x14ac:dyDescent="0.25">
      <c r="V35"/>
      <c r="W35"/>
      <c r="X35" s="224">
        <v>305</v>
      </c>
      <c r="Y35" s="225" t="s">
        <v>204</v>
      </c>
      <c r="Z35" s="219"/>
    </row>
    <row r="36" spans="3:26" ht="19.5" customHeight="1" x14ac:dyDescent="0.2">
      <c r="Y36" s="211"/>
      <c r="Z36" s="211"/>
    </row>
    <row r="37" spans="3:26" ht="19.5" customHeight="1" thickBot="1" x14ac:dyDescent="0.25">
      <c r="V37"/>
      <c r="W37"/>
      <c r="X37" s="211"/>
      <c r="Y37" s="211"/>
      <c r="Z37" s="211"/>
    </row>
    <row r="38" spans="3:26" ht="19.5" customHeight="1" x14ac:dyDescent="0.2">
      <c r="V38"/>
      <c r="W38" s="226" t="s">
        <v>185</v>
      </c>
      <c r="X38" s="227">
        <v>2</v>
      </c>
      <c r="Y38" s="228" t="s">
        <v>224</v>
      </c>
      <c r="Z38" s="229">
        <v>108</v>
      </c>
    </row>
    <row r="39" spans="3:26" ht="19.5" customHeight="1" x14ac:dyDescent="0.2">
      <c r="V39"/>
      <c r="W39" s="230" t="s">
        <v>243</v>
      </c>
      <c r="X39" s="231">
        <v>4</v>
      </c>
      <c r="Y39" s="217" t="s">
        <v>205</v>
      </c>
      <c r="Z39" s="218">
        <v>109</v>
      </c>
    </row>
    <row r="40" spans="3:26" ht="19.5" customHeight="1" x14ac:dyDescent="0.2">
      <c r="V40"/>
      <c r="W40" s="230" t="s">
        <v>187</v>
      </c>
      <c r="X40" s="231">
        <v>3</v>
      </c>
      <c r="Y40" s="217" t="s">
        <v>206</v>
      </c>
      <c r="Z40" s="218">
        <v>105</v>
      </c>
    </row>
    <row r="41" spans="3:26" ht="16.5" x14ac:dyDescent="0.2">
      <c r="V41"/>
      <c r="W41" s="230" t="s">
        <v>183</v>
      </c>
      <c r="X41" s="231">
        <v>1</v>
      </c>
      <c r="Y41" s="217" t="s">
        <v>207</v>
      </c>
      <c r="Z41" s="218">
        <v>104</v>
      </c>
    </row>
    <row r="42" spans="3:26" ht="17" thickBot="1" x14ac:dyDescent="0.25">
      <c r="V42"/>
      <c r="W42" s="232" t="s">
        <v>246</v>
      </c>
      <c r="X42" s="233">
        <v>5</v>
      </c>
      <c r="Y42" s="217" t="s">
        <v>208</v>
      </c>
      <c r="Z42" s="218">
        <v>112</v>
      </c>
    </row>
    <row r="43" spans="3:26" ht="16.5" x14ac:dyDescent="0.2">
      <c r="V43"/>
      <c r="W43"/>
      <c r="X43" s="211"/>
      <c r="Y43" s="217" t="s">
        <v>203</v>
      </c>
      <c r="Z43" s="218">
        <v>304</v>
      </c>
    </row>
    <row r="44" spans="3:26" ht="16.5" x14ac:dyDescent="0.2">
      <c r="V44"/>
      <c r="W44"/>
      <c r="X44" s="211"/>
      <c r="Y44" s="234" t="s">
        <v>192</v>
      </c>
      <c r="Z44" s="235">
        <v>202</v>
      </c>
    </row>
    <row r="45" spans="3:26" ht="16.5" x14ac:dyDescent="0.2">
      <c r="V45"/>
      <c r="W45"/>
      <c r="X45" s="211"/>
      <c r="Y45" s="217" t="s">
        <v>189</v>
      </c>
      <c r="Z45" s="218">
        <v>101</v>
      </c>
    </row>
    <row r="46" spans="3:26" ht="16.5" x14ac:dyDescent="0.2">
      <c r="V46"/>
      <c r="W46"/>
      <c r="X46" s="211"/>
      <c r="Y46" s="217" t="s">
        <v>199</v>
      </c>
      <c r="Z46" s="218">
        <v>209</v>
      </c>
    </row>
    <row r="47" spans="3:26" ht="16.5" x14ac:dyDescent="0.2">
      <c r="V47"/>
      <c r="W47"/>
      <c r="X47" s="211"/>
      <c r="Y47" s="217" t="s">
        <v>190</v>
      </c>
      <c r="Z47" s="218">
        <v>103</v>
      </c>
    </row>
    <row r="48" spans="3:26" ht="16.5" x14ac:dyDescent="0.2">
      <c r="V48"/>
      <c r="W48"/>
      <c r="X48" s="211"/>
      <c r="Y48" s="217" t="s">
        <v>211</v>
      </c>
      <c r="Z48" s="218">
        <v>102</v>
      </c>
    </row>
    <row r="49" spans="3:26" ht="16.5" x14ac:dyDescent="0.2">
      <c r="V49"/>
      <c r="W49"/>
      <c r="X49" s="211"/>
      <c r="Y49" s="217" t="s">
        <v>212</v>
      </c>
      <c r="Z49" s="218">
        <v>106</v>
      </c>
    </row>
    <row r="50" spans="3:26" ht="16.5" x14ac:dyDescent="0.2">
      <c r="C50"/>
      <c r="D50"/>
      <c r="E50"/>
      <c r="F50"/>
      <c r="G50"/>
      <c r="V50"/>
      <c r="W50"/>
      <c r="X50" s="211"/>
      <c r="Y50" s="217" t="s">
        <v>200</v>
      </c>
      <c r="Z50" s="218">
        <v>301</v>
      </c>
    </row>
    <row r="51" spans="3:26" ht="16.5" x14ac:dyDescent="0.2">
      <c r="C51"/>
      <c r="D51"/>
      <c r="E51"/>
      <c r="F51"/>
      <c r="G51"/>
      <c r="V51"/>
      <c r="W51"/>
      <c r="X51" s="211"/>
      <c r="Y51" s="234" t="s">
        <v>193</v>
      </c>
      <c r="Z51" s="235">
        <v>203</v>
      </c>
    </row>
    <row r="52" spans="3:26" ht="16.5" x14ac:dyDescent="0.2">
      <c r="V52"/>
      <c r="W52"/>
      <c r="X52" s="211"/>
      <c r="Y52" s="217" t="s">
        <v>198</v>
      </c>
      <c r="Z52" s="218">
        <v>208</v>
      </c>
    </row>
    <row r="53" spans="3:26" ht="16.5" x14ac:dyDescent="0.2">
      <c r="V53"/>
      <c r="W53"/>
      <c r="X53" s="211"/>
      <c r="Y53" s="215" t="s">
        <v>184</v>
      </c>
      <c r="Z53" s="216">
        <v>1</v>
      </c>
    </row>
    <row r="54" spans="3:26" ht="16.5" x14ac:dyDescent="0.2">
      <c r="V54"/>
      <c r="W54"/>
      <c r="X54" s="211"/>
      <c r="Y54" s="215" t="s">
        <v>186</v>
      </c>
      <c r="Z54" s="216">
        <v>2</v>
      </c>
    </row>
    <row r="55" spans="3:26" ht="16.5" x14ac:dyDescent="0.2">
      <c r="V55"/>
      <c r="W55"/>
      <c r="X55" s="211"/>
      <c r="Y55" s="215" t="s">
        <v>188</v>
      </c>
      <c r="Z55" s="216">
        <v>3</v>
      </c>
    </row>
    <row r="56" spans="3:26" ht="16.5" x14ac:dyDescent="0.2">
      <c r="V56"/>
      <c r="W56"/>
      <c r="X56" s="211"/>
      <c r="Y56" s="217" t="s">
        <v>201</v>
      </c>
      <c r="Z56" s="218">
        <v>302</v>
      </c>
    </row>
    <row r="57" spans="3:26" ht="16.5" x14ac:dyDescent="0.2">
      <c r="V57"/>
      <c r="W57"/>
      <c r="X57" s="211"/>
      <c r="Y57" s="217" t="s">
        <v>202</v>
      </c>
      <c r="Z57" s="218">
        <v>303</v>
      </c>
    </row>
    <row r="58" spans="3:26" ht="16.5" x14ac:dyDescent="0.2">
      <c r="V58"/>
      <c r="W58"/>
      <c r="X58" s="211"/>
      <c r="Y58" s="217" t="s">
        <v>216</v>
      </c>
      <c r="Z58" s="218">
        <v>111</v>
      </c>
    </row>
    <row r="59" spans="3:26" ht="16.5" x14ac:dyDescent="0.2">
      <c r="V59"/>
      <c r="W59"/>
      <c r="X59" s="211"/>
      <c r="Y59" s="217" t="s">
        <v>217</v>
      </c>
      <c r="Z59" s="218">
        <v>107</v>
      </c>
    </row>
    <row r="60" spans="3:26" ht="16.5" x14ac:dyDescent="0.2">
      <c r="V60"/>
      <c r="W60"/>
      <c r="X60" s="211"/>
      <c r="Y60" s="217" t="s">
        <v>218</v>
      </c>
      <c r="Z60" s="218">
        <v>110</v>
      </c>
    </row>
    <row r="61" spans="3:26" ht="16.5" x14ac:dyDescent="0.2">
      <c r="V61"/>
      <c r="W61"/>
      <c r="X61" s="211"/>
      <c r="Y61" s="217" t="s">
        <v>191</v>
      </c>
      <c r="Z61" s="218">
        <v>201</v>
      </c>
    </row>
    <row r="62" spans="3:26" ht="16.5" x14ac:dyDescent="0.2">
      <c r="V62"/>
      <c r="W62"/>
      <c r="X62" s="211"/>
      <c r="Y62" s="217" t="s">
        <v>194</v>
      </c>
      <c r="Z62" s="218">
        <v>204</v>
      </c>
    </row>
    <row r="63" spans="3:26" ht="16.5" x14ac:dyDescent="0.2">
      <c r="V63"/>
      <c r="W63"/>
      <c r="X63" s="211"/>
      <c r="Y63" s="217" t="s">
        <v>196</v>
      </c>
      <c r="Z63" s="218">
        <v>206</v>
      </c>
    </row>
    <row r="64" spans="3:26" ht="16.5" x14ac:dyDescent="0.2">
      <c r="V64"/>
      <c r="W64"/>
      <c r="X64" s="211"/>
      <c r="Y64" s="217" t="s">
        <v>219</v>
      </c>
      <c r="Z64" s="218">
        <v>113</v>
      </c>
    </row>
    <row r="65" spans="22:26" ht="16.5" x14ac:dyDescent="0.2">
      <c r="V65"/>
      <c r="W65"/>
      <c r="X65" s="211"/>
      <c r="Y65" s="217" t="s">
        <v>197</v>
      </c>
      <c r="Z65" s="218">
        <v>207</v>
      </c>
    </row>
    <row r="66" spans="22:26" ht="16.5" x14ac:dyDescent="0.2">
      <c r="V66"/>
      <c r="W66"/>
      <c r="X66" s="211"/>
      <c r="Y66" s="217" t="s">
        <v>204</v>
      </c>
      <c r="Z66" s="218">
        <v>305</v>
      </c>
    </row>
    <row r="67" spans="22:26" ht="17" thickBot="1" x14ac:dyDescent="0.25">
      <c r="V67"/>
      <c r="W67"/>
      <c r="X67" s="211"/>
      <c r="Y67" s="224" t="s">
        <v>195</v>
      </c>
      <c r="Z67" s="225">
        <v>205</v>
      </c>
    </row>
  </sheetData>
  <mergeCells count="9">
    <mergeCell ref="D25:F26"/>
    <mergeCell ref="G25:G26"/>
    <mergeCell ref="H25:H26"/>
    <mergeCell ref="D2:H3"/>
    <mergeCell ref="E8:K8"/>
    <mergeCell ref="G13:H13"/>
    <mergeCell ref="G15:H15"/>
    <mergeCell ref="C17:C18"/>
    <mergeCell ref="D17:F18"/>
  </mergeCells>
  <phoneticPr fontId="2"/>
  <pageMargins left="0.39370078740157483" right="0.39370078740157483" top="0.59055118110236227" bottom="0.19685039370078741" header="0.39370078740157483" footer="0.19685039370078741"/>
  <pageSetup paperSize="9" orientation="landscape" horizontalDpi="300" verticalDpi="300" r:id="rId1"/>
  <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dimension ref="A1:DW56"/>
  <sheetViews>
    <sheetView zoomScale="69" zoomScaleNormal="69" workbookViewId="0">
      <selection activeCell="G25" sqref="G25:G26"/>
    </sheetView>
  </sheetViews>
  <sheetFormatPr defaultRowHeight="13" x14ac:dyDescent="0.2"/>
  <cols>
    <col min="1" max="1" width="11.26953125" customWidth="1"/>
    <col min="2" max="2" width="13.26953125" customWidth="1"/>
    <col min="3" max="3" width="9.453125" bestFit="1" customWidth="1"/>
    <col min="5" max="5" width="10.453125" bestFit="1" customWidth="1"/>
    <col min="6" max="6" width="9.453125" bestFit="1" customWidth="1"/>
    <col min="7" max="7" width="10.08984375" bestFit="1" customWidth="1"/>
    <col min="9" max="9" width="9.08984375" bestFit="1" customWidth="1"/>
    <col min="10" max="127" width="10.08984375" style="45" bestFit="1" customWidth="1"/>
  </cols>
  <sheetData>
    <row r="1" spans="1:127" x14ac:dyDescent="0.2">
      <c r="A1" t="s">
        <v>40</v>
      </c>
    </row>
    <row r="3" spans="1:127" x14ac:dyDescent="0.2">
      <c r="A3" t="s">
        <v>41</v>
      </c>
      <c r="B3" t="s">
        <v>112</v>
      </c>
    </row>
    <row r="10" spans="1:127" x14ac:dyDescent="0.2">
      <c r="A10" s="42"/>
      <c r="B10" s="42"/>
      <c r="C10" s="42"/>
      <c r="D10" s="42"/>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row>
    <row r="11" spans="1:127" x14ac:dyDescent="0.2">
      <c r="A11" s="42"/>
      <c r="B11" s="42"/>
      <c r="C11" s="42"/>
      <c r="D11" s="42"/>
      <c r="E11" s="43"/>
      <c r="F11" s="42"/>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row>
    <row r="12" spans="1:127" x14ac:dyDescent="0.2">
      <c r="A12" s="42"/>
      <c r="B12" s="42"/>
      <c r="C12" s="42"/>
      <c r="D12" s="42"/>
      <c r="E12" s="4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c r="DT12" s="42"/>
      <c r="DU12" s="42"/>
      <c r="DV12" s="42"/>
      <c r="DW12" s="42"/>
    </row>
    <row r="13" spans="1:127" x14ac:dyDescent="0.2">
      <c r="A13" s="42"/>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c r="DT13" s="42"/>
      <c r="DU13" s="42"/>
      <c r="DV13" s="42"/>
      <c r="DW13" s="42"/>
    </row>
    <row r="14" spans="1:127" x14ac:dyDescent="0.2">
      <c r="A14" s="42"/>
      <c r="B14" s="43"/>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c r="DT14" s="42"/>
      <c r="DU14" s="42"/>
      <c r="DV14" s="42"/>
      <c r="DW14" s="42"/>
    </row>
    <row r="15" spans="1:127" x14ac:dyDescent="0.2">
      <c r="A15" s="42"/>
      <c r="B15" s="42"/>
      <c r="C15" s="42"/>
      <c r="D15" s="43"/>
      <c r="E15" s="42"/>
      <c r="F15" s="42"/>
      <c r="G15" s="42"/>
      <c r="H15" s="42"/>
      <c r="I15" s="42"/>
      <c r="J15" s="42"/>
      <c r="K15" s="42"/>
      <c r="L15" s="42"/>
      <c r="M15" s="42"/>
      <c r="N15" s="42"/>
      <c r="O15" s="42"/>
      <c r="P15" s="42"/>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c r="BC15" s="42"/>
      <c r="BD15" s="42"/>
      <c r="BE15" s="42"/>
      <c r="BF15" s="42"/>
      <c r="BG15" s="42"/>
      <c r="BH15" s="42"/>
      <c r="BI15" s="42"/>
      <c r="BJ15" s="42"/>
      <c r="BK15" s="42"/>
      <c r="BL15" s="42"/>
      <c r="BM15" s="42"/>
      <c r="BN15" s="42"/>
      <c r="BO15" s="42"/>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c r="CN15" s="42"/>
      <c r="CO15" s="42"/>
      <c r="CP15" s="42"/>
      <c r="CQ15" s="42"/>
      <c r="CR15" s="42"/>
      <c r="CS15" s="42"/>
      <c r="CT15" s="42"/>
      <c r="CU15" s="42"/>
      <c r="CV15" s="42"/>
      <c r="CW15" s="42"/>
      <c r="CX15" s="42"/>
      <c r="CY15" s="42"/>
      <c r="CZ15" s="42"/>
      <c r="DA15" s="42"/>
      <c r="DB15" s="42"/>
      <c r="DC15" s="42"/>
      <c r="DD15" s="42"/>
      <c r="DE15" s="42"/>
      <c r="DF15" s="42"/>
      <c r="DG15" s="42"/>
      <c r="DH15" s="42"/>
      <c r="DI15" s="42"/>
      <c r="DJ15" s="42"/>
      <c r="DK15" s="42"/>
      <c r="DL15" s="42"/>
      <c r="DM15" s="42"/>
      <c r="DN15" s="42"/>
      <c r="DO15" s="42"/>
      <c r="DP15" s="42"/>
      <c r="DQ15" s="42"/>
      <c r="DR15" s="42"/>
      <c r="DS15" s="42"/>
      <c r="DT15" s="42"/>
      <c r="DU15" s="42"/>
      <c r="DV15" s="42"/>
      <c r="DW15" s="42"/>
    </row>
    <row r="16" spans="1:127" x14ac:dyDescent="0.2">
      <c r="A16" s="42"/>
      <c r="B16" s="42"/>
      <c r="C16" s="42"/>
      <c r="D16" s="42"/>
      <c r="E16" s="42"/>
      <c r="F16" s="42"/>
      <c r="G16" s="42"/>
      <c r="H16" s="42"/>
      <c r="I16" s="42"/>
      <c r="J16" s="42"/>
      <c r="K16" s="42"/>
      <c r="L16" s="42"/>
      <c r="M16" s="42"/>
      <c r="N16" s="42"/>
      <c r="O16" s="42"/>
      <c r="P16" s="42"/>
      <c r="Q16" s="42"/>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42"/>
      <c r="CQ16" s="42"/>
      <c r="CR16" s="42"/>
      <c r="CS16" s="42"/>
      <c r="CT16" s="42"/>
      <c r="CU16" s="42"/>
      <c r="CV16" s="42"/>
      <c r="CW16" s="42"/>
      <c r="CX16" s="42"/>
      <c r="CY16" s="42"/>
      <c r="CZ16" s="42"/>
      <c r="DA16" s="42"/>
      <c r="DB16" s="42"/>
      <c r="DC16" s="42"/>
      <c r="DD16" s="42"/>
      <c r="DE16" s="42"/>
      <c r="DF16" s="42"/>
      <c r="DG16" s="42"/>
      <c r="DH16" s="42"/>
      <c r="DI16" s="42"/>
      <c r="DJ16" s="42"/>
      <c r="DK16" s="42"/>
      <c r="DL16" s="42"/>
      <c r="DM16" s="42"/>
      <c r="DN16" s="42"/>
      <c r="DO16" s="42"/>
      <c r="DP16" s="42"/>
      <c r="DQ16" s="42"/>
      <c r="DR16" s="42"/>
      <c r="DS16" s="42"/>
      <c r="DT16" s="42"/>
      <c r="DU16" s="42"/>
      <c r="DV16" s="42"/>
      <c r="DW16" s="42"/>
    </row>
    <row r="17" spans="1:127" x14ac:dyDescent="0.2">
      <c r="A17" s="42"/>
      <c r="B17" s="42"/>
      <c r="C17" s="42"/>
      <c r="D17" s="42"/>
      <c r="E17" s="42"/>
      <c r="F17" s="42"/>
      <c r="G17" s="42"/>
      <c r="H17" s="42"/>
      <c r="I17" s="42"/>
      <c r="J17" s="42"/>
      <c r="K17" s="42"/>
      <c r="L17" s="42"/>
      <c r="M17" s="42"/>
      <c r="N17" s="42"/>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c r="DO17" s="42"/>
      <c r="DP17" s="42"/>
      <c r="DQ17" s="42"/>
      <c r="DR17" s="42"/>
      <c r="DS17" s="42"/>
      <c r="DT17" s="42"/>
      <c r="DU17" s="42"/>
      <c r="DV17" s="42"/>
      <c r="DW17" s="42"/>
    </row>
    <row r="18" spans="1:127" x14ac:dyDescent="0.2">
      <c r="A18" s="42"/>
      <c r="B18" s="42"/>
      <c r="C18" s="42"/>
      <c r="D18" s="42"/>
      <c r="E18" s="42"/>
      <c r="F18" s="42"/>
      <c r="G18" s="42"/>
      <c r="H18" s="42"/>
      <c r="I18" s="42"/>
      <c r="J18" s="42"/>
      <c r="K18" s="42"/>
      <c r="L18" s="42"/>
      <c r="M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c r="DI18" s="42"/>
      <c r="DJ18" s="42"/>
      <c r="DK18" s="42"/>
      <c r="DL18" s="42"/>
      <c r="DM18" s="42"/>
      <c r="DN18" s="42"/>
      <c r="DO18" s="42"/>
      <c r="DP18" s="42"/>
      <c r="DQ18" s="42"/>
      <c r="DR18" s="42"/>
      <c r="DS18" s="42"/>
      <c r="DT18" s="42"/>
      <c r="DU18" s="42"/>
      <c r="DV18" s="42"/>
      <c r="DW18" s="42"/>
    </row>
    <row r="19" spans="1:127" x14ac:dyDescent="0.2">
      <c r="A19" s="42"/>
      <c r="B19" s="42"/>
      <c r="C19" s="42"/>
      <c r="D19" s="42"/>
      <c r="E19" s="44"/>
      <c r="F19" s="44"/>
      <c r="G19" s="44"/>
      <c r="H19" s="42"/>
      <c r="I19" s="42"/>
      <c r="J19" s="44"/>
      <c r="K19" s="44"/>
      <c r="L19" s="44"/>
      <c r="M19" s="44"/>
      <c r="N19" s="44"/>
      <c r="O19" s="44"/>
      <c r="P19" s="44"/>
      <c r="Q19" s="44"/>
      <c r="R19" s="44"/>
      <c r="S19" s="44"/>
      <c r="T19" s="44"/>
      <c r="U19" s="44"/>
      <c r="V19" s="44"/>
      <c r="W19" s="44"/>
      <c r="X19" s="44"/>
      <c r="Y19" s="44"/>
      <c r="Z19" s="44"/>
      <c r="AA19" s="44"/>
      <c r="AB19" s="44"/>
      <c r="AC19" s="44"/>
      <c r="AD19" s="44"/>
      <c r="AE19" s="44"/>
      <c r="AF19" s="44"/>
      <c r="AG19" s="44"/>
      <c r="AH19" s="44"/>
      <c r="AI19" s="44"/>
      <c r="AJ19" s="44"/>
      <c r="AK19" s="44"/>
      <c r="AL19" s="44"/>
      <c r="AM19" s="44"/>
      <c r="AN19" s="44"/>
      <c r="AO19" s="44"/>
      <c r="AP19" s="44"/>
      <c r="AQ19" s="44"/>
      <c r="AR19" s="44"/>
      <c r="AS19" s="44"/>
      <c r="AT19" s="44"/>
      <c r="AU19" s="44"/>
      <c r="AV19" s="44"/>
      <c r="AW19" s="44"/>
      <c r="AX19" s="44"/>
      <c r="AY19" s="44"/>
      <c r="AZ19" s="44"/>
      <c r="BA19" s="44"/>
      <c r="BB19" s="44"/>
      <c r="BC19" s="44"/>
      <c r="BD19" s="44"/>
      <c r="BE19" s="44"/>
      <c r="BF19" s="44"/>
      <c r="BG19" s="44"/>
      <c r="BH19" s="44"/>
      <c r="BI19" s="44"/>
      <c r="BJ19" s="44"/>
      <c r="BK19" s="44"/>
      <c r="BL19" s="44"/>
      <c r="BM19" s="44"/>
      <c r="BN19" s="44"/>
      <c r="BO19" s="44"/>
      <c r="BP19" s="44"/>
      <c r="BQ19" s="44"/>
      <c r="BR19" s="44"/>
      <c r="BS19" s="44"/>
      <c r="BT19" s="44"/>
      <c r="BU19" s="44"/>
      <c r="BV19" s="44"/>
      <c r="BW19" s="44"/>
      <c r="BX19" s="44"/>
      <c r="BY19" s="44"/>
      <c r="BZ19" s="44"/>
      <c r="CA19" s="44"/>
      <c r="CB19" s="44"/>
      <c r="CC19" s="44"/>
      <c r="CD19" s="44"/>
      <c r="CE19" s="44">
        <f>IF(CE20&lt;60,100,+IF(CE20&lt;120,200,+IF(CE20&lt;300,500,1000)))</f>
        <v>200</v>
      </c>
      <c r="CF19" s="44"/>
      <c r="CG19" s="44"/>
      <c r="CH19" s="44"/>
      <c r="CI19" s="44"/>
      <c r="CJ19" s="44"/>
      <c r="CK19" s="44"/>
      <c r="CL19" s="44"/>
      <c r="CM19" s="44"/>
      <c r="CN19" s="44"/>
      <c r="CO19" s="44"/>
      <c r="CP19" s="44"/>
      <c r="CQ19" s="44"/>
      <c r="CR19" s="44"/>
      <c r="CS19" s="44"/>
      <c r="CT19" s="44"/>
      <c r="CU19" s="44"/>
      <c r="CV19" s="44"/>
      <c r="CW19" s="44"/>
      <c r="CX19" s="44"/>
      <c r="CY19" s="44"/>
      <c r="CZ19" s="44"/>
      <c r="DA19" s="44"/>
      <c r="DB19" s="44"/>
      <c r="DC19" s="44"/>
      <c r="DD19" s="44"/>
      <c r="DE19" s="44"/>
      <c r="DF19" s="44"/>
      <c r="DG19" s="44"/>
      <c r="DH19" s="44"/>
      <c r="DI19" s="44"/>
      <c r="DJ19" s="44"/>
      <c r="DK19" s="44"/>
      <c r="DL19" s="44"/>
      <c r="DM19" s="44"/>
      <c r="DN19" s="44"/>
      <c r="DO19" s="44"/>
      <c r="DP19" s="44"/>
      <c r="DQ19" s="44"/>
      <c r="DR19" s="44"/>
      <c r="DS19" s="44"/>
      <c r="DT19" s="44"/>
      <c r="DU19" s="44"/>
      <c r="DV19" s="44"/>
      <c r="DW19" s="44"/>
    </row>
    <row r="20" spans="1:127" x14ac:dyDescent="0.2">
      <c r="A20" s="42"/>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c r="BZ20" s="42"/>
      <c r="CA20" s="42"/>
      <c r="CB20" s="42"/>
      <c r="CC20" s="42"/>
      <c r="CD20" s="42"/>
      <c r="CE20" s="42">
        <f>BI23</f>
        <v>78</v>
      </c>
      <c r="CF20" s="42"/>
      <c r="CG20" s="42"/>
      <c r="CH20" s="42"/>
      <c r="CI20" s="42"/>
      <c r="CJ20" s="42"/>
      <c r="CK20" s="42"/>
      <c r="CL20" s="42"/>
      <c r="CM20" s="42"/>
      <c r="CN20" s="42"/>
      <c r="CO20" s="42"/>
      <c r="CP20" s="42"/>
      <c r="CQ20" s="42"/>
      <c r="CR20" s="42"/>
      <c r="CS20" s="42"/>
      <c r="CT20" s="42"/>
      <c r="CU20" s="42"/>
      <c r="CV20" s="42"/>
      <c r="CW20" s="42"/>
      <c r="CX20" s="42"/>
      <c r="CY20" s="42"/>
      <c r="CZ20" s="42"/>
      <c r="DA20" s="42"/>
      <c r="DB20" s="42"/>
      <c r="DC20" s="42"/>
      <c r="DD20" s="42"/>
      <c r="DE20" s="42"/>
      <c r="DF20" s="42"/>
      <c r="DG20" s="42"/>
      <c r="DH20" s="42"/>
      <c r="DI20" s="42"/>
      <c r="DJ20" s="42"/>
      <c r="DK20" s="42"/>
      <c r="DL20" s="42"/>
      <c r="DM20" s="42"/>
      <c r="DN20" s="42"/>
      <c r="DO20" s="42"/>
      <c r="DP20" s="42"/>
      <c r="DQ20" s="42"/>
      <c r="DR20" s="42"/>
      <c r="DS20" s="42"/>
      <c r="DT20" s="42"/>
      <c r="DU20" s="42"/>
      <c r="DV20" s="42"/>
      <c r="DW20" s="42"/>
    </row>
    <row r="21" spans="1:127" x14ac:dyDescent="0.2">
      <c r="A21" s="42"/>
      <c r="B21" s="244" t="s">
        <v>149</v>
      </c>
      <c r="C21" s="245">
        <f>IF(C24&gt;1000000,"&gt;1,000,000",IF(C24&gt;500,ROUNDUP(C24,-2),IF(C24&gt;100,ROUNDUP(C24/5,-1)*5,ROUNDUP(C24,-1))))</f>
        <v>80</v>
      </c>
      <c r="D21" s="42"/>
      <c r="E21" s="83">
        <f>IF(CD27&lt;0.01,IF(CD27&lt;0.001,ROUNDDOWN(CD27,5),ROUNDDOWN(CD27,4)),ROUNDDOWN(CD27,3))</f>
        <v>9.7999999999999997E-3</v>
      </c>
      <c r="F21" s="42"/>
      <c r="G21" s="42"/>
      <c r="H21" s="42"/>
      <c r="I21" s="42"/>
      <c r="J21" s="83">
        <f>IF(J27&lt;0.01,IF(J27&lt;0.001,ROUNDDOWN(J27,5),ROUNDDOWN(J27,4)),ROUNDDOWN(J27,3))</f>
        <v>9.7999999999999997E-3</v>
      </c>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c r="BZ21" s="42"/>
      <c r="CA21" s="42"/>
      <c r="CB21" s="42"/>
      <c r="CC21" s="42"/>
      <c r="CD21" s="42"/>
      <c r="CE21" s="42">
        <f>ROUNDUP(CE20*1.8/CE19,0)</f>
        <v>1</v>
      </c>
      <c r="CF21" s="42"/>
      <c r="CG21" s="42"/>
      <c r="CH21" s="42"/>
      <c r="CI21" s="42"/>
      <c r="CJ21" s="42"/>
      <c r="CK21" s="42"/>
      <c r="CL21" s="42"/>
      <c r="CM21" s="42"/>
      <c r="CN21" s="42"/>
      <c r="CO21" s="42"/>
      <c r="CP21" s="42"/>
      <c r="CQ21" s="42"/>
      <c r="CR21" s="42"/>
      <c r="CS21" s="42"/>
      <c r="CT21" s="42"/>
      <c r="CU21" s="42"/>
      <c r="CV21" s="42"/>
      <c r="CW21" s="42"/>
      <c r="CX21" s="42"/>
      <c r="CY21" s="42"/>
      <c r="CZ21" s="42"/>
      <c r="DA21" s="42"/>
      <c r="DB21" s="42"/>
      <c r="DC21" s="42"/>
      <c r="DD21" s="42"/>
      <c r="DE21" s="42"/>
      <c r="DF21" s="42"/>
      <c r="DG21" s="42"/>
      <c r="DH21" s="42"/>
      <c r="DI21" s="42"/>
      <c r="DJ21" s="42"/>
      <c r="DK21" s="42"/>
      <c r="DL21" s="42"/>
      <c r="DM21" s="42"/>
      <c r="DN21" s="42"/>
      <c r="DO21" s="42"/>
      <c r="DP21" s="42"/>
      <c r="DQ21" s="42"/>
      <c r="DR21" s="42"/>
      <c r="DS21" s="42"/>
      <c r="DT21" s="42"/>
      <c r="DU21" s="42"/>
      <c r="DV21" s="42"/>
      <c r="DW21" s="42"/>
    </row>
    <row r="22" spans="1:127" ht="13.5" thickBot="1" x14ac:dyDescent="0.25">
      <c r="H22">
        <v>1</v>
      </c>
      <c r="I22" s="71">
        <f>+CE21*CE19</f>
        <v>200</v>
      </c>
      <c r="CE22" s="45">
        <v>0</v>
      </c>
      <c r="CF22" s="45">
        <v>0.1</v>
      </c>
      <c r="CG22" s="45">
        <v>0.2</v>
      </c>
      <c r="CH22" s="45">
        <v>0.4</v>
      </c>
      <c r="CI22" s="45">
        <v>0.6</v>
      </c>
      <c r="CJ22" s="45">
        <v>0.8</v>
      </c>
      <c r="CK22" s="45">
        <v>1</v>
      </c>
      <c r="CL22" s="45">
        <v>2</v>
      </c>
      <c r="CM22" s="45">
        <v>3</v>
      </c>
      <c r="CN22" s="45">
        <v>4</v>
      </c>
      <c r="CO22" s="45">
        <v>5</v>
      </c>
      <c r="CP22" s="45">
        <v>6</v>
      </c>
      <c r="CQ22" s="45">
        <v>7</v>
      </c>
      <c r="CR22" s="45">
        <v>8</v>
      </c>
      <c r="CS22" s="45">
        <v>9</v>
      </c>
      <c r="CT22" s="45">
        <v>10</v>
      </c>
      <c r="CU22" s="45">
        <v>11</v>
      </c>
      <c r="CV22" s="45">
        <v>12</v>
      </c>
      <c r="CW22" s="45">
        <v>13</v>
      </c>
      <c r="CX22" s="45">
        <v>14</v>
      </c>
      <c r="CY22" s="45">
        <v>15</v>
      </c>
      <c r="CZ22" s="45">
        <v>16</v>
      </c>
      <c r="DA22" s="45">
        <v>17</v>
      </c>
      <c r="DB22" s="45">
        <v>18</v>
      </c>
      <c r="DC22" s="45">
        <v>19</v>
      </c>
      <c r="DD22" s="45">
        <v>20</v>
      </c>
    </row>
    <row r="23" spans="1:127" ht="13.5" thickBot="1" x14ac:dyDescent="0.25">
      <c r="B23" s="7" t="s">
        <v>43</v>
      </c>
      <c r="C23" s="8">
        <f>入力シート_カドミウム!Q15</f>
        <v>0.01</v>
      </c>
      <c r="D23" s="9" t="s">
        <v>42</v>
      </c>
      <c r="E23" s="497" t="s">
        <v>44</v>
      </c>
      <c r="F23" s="498"/>
      <c r="H23">
        <f>+C23</f>
        <v>0.01</v>
      </c>
      <c r="I23">
        <f>+C23</f>
        <v>0.01</v>
      </c>
      <c r="J23" s="6">
        <f>MIN(J24:AL24)</f>
        <v>78</v>
      </c>
      <c r="K23" s="264">
        <f>IF(MIN(K24:T24)=0,1000000,MIN(K24:T24))</f>
        <v>100000</v>
      </c>
      <c r="U23" s="264">
        <f>IF(MIN(U24:AC24)=0,1000000,MIN(U24:AC24))</f>
        <v>10000</v>
      </c>
      <c r="AD23" s="264">
        <f>IF(MIN(AD24:AM24)=0,1000000,MIN(AD24:AM24))</f>
        <v>1000</v>
      </c>
      <c r="AN23" s="264">
        <f>IF(MIN(AN24:AW24)=0,1000000,MIN(AN24:AW24))</f>
        <v>100</v>
      </c>
      <c r="AX23" s="264">
        <f>IF(MIN(AX24:BG24)=0,1000000,MIN(AX24:BG24))</f>
        <v>80</v>
      </c>
      <c r="BI23" s="264">
        <f>IF(MIN(BI24:CC24)=0,1000000,MIN(BI24:CC24))</f>
        <v>78</v>
      </c>
    </row>
    <row r="24" spans="1:127" ht="13.5" thickBot="1" x14ac:dyDescent="0.25">
      <c r="B24" s="10" t="s">
        <v>45</v>
      </c>
      <c r="C24" s="11">
        <f>IF(+BI23=1000000,"&gt;1,000,000",+BI23)</f>
        <v>78</v>
      </c>
      <c r="D24" s="12" t="s">
        <v>46</v>
      </c>
      <c r="E24" s="60">
        <f>IF(CD27&lt;0.1,IF(CD27&lt;0.01,IF(CD27&lt;0.001,ROUNDDOWN(CD27,5),ROUNDDOWN(CD27,4)),ROUNDDOWN(CD27,3)),ROUNDDOWN(CD27,2))</f>
        <v>9.7999999999999997E-3</v>
      </c>
      <c r="F24" s="13" t="s">
        <v>42</v>
      </c>
      <c r="H24">
        <f>+BI30</f>
        <v>85</v>
      </c>
      <c r="I24">
        <f>+CC30</f>
        <v>65</v>
      </c>
      <c r="J24" s="57">
        <f>IF(J27&lt;=$C$23,J30,"")</f>
        <v>78</v>
      </c>
      <c r="K24" s="58">
        <f t="shared" ref="K24:T24" si="0">IF(K27&lt;=$C$23,K30,"")</f>
        <v>100000</v>
      </c>
      <c r="L24" s="58">
        <f t="shared" si="0"/>
        <v>200000</v>
      </c>
      <c r="M24" s="58">
        <f t="shared" si="0"/>
        <v>300000</v>
      </c>
      <c r="N24" s="58">
        <f t="shared" si="0"/>
        <v>400000</v>
      </c>
      <c r="O24" s="58">
        <f t="shared" si="0"/>
        <v>500000</v>
      </c>
      <c r="P24" s="58">
        <f t="shared" si="0"/>
        <v>600000</v>
      </c>
      <c r="Q24" s="58">
        <f t="shared" si="0"/>
        <v>700000</v>
      </c>
      <c r="R24" s="58">
        <f t="shared" si="0"/>
        <v>800000</v>
      </c>
      <c r="S24" s="58">
        <f t="shared" si="0"/>
        <v>900000</v>
      </c>
      <c r="T24" s="263">
        <f t="shared" si="0"/>
        <v>1000000</v>
      </c>
      <c r="U24" s="57">
        <f>IF(U27&lt;=$C$23,U30,"")</f>
        <v>10000</v>
      </c>
      <c r="V24" s="58">
        <f t="shared" ref="V24:AM24" si="1">IF(V27&lt;=$C$23,V30,"")</f>
        <v>20000</v>
      </c>
      <c r="W24" s="58">
        <f t="shared" si="1"/>
        <v>30000</v>
      </c>
      <c r="X24" s="58">
        <f t="shared" si="1"/>
        <v>40000</v>
      </c>
      <c r="Y24" s="58">
        <f t="shared" si="1"/>
        <v>50000</v>
      </c>
      <c r="Z24" s="58">
        <f t="shared" si="1"/>
        <v>60000</v>
      </c>
      <c r="AA24" s="58">
        <f t="shared" si="1"/>
        <v>70000</v>
      </c>
      <c r="AB24" s="58">
        <f t="shared" si="1"/>
        <v>80000</v>
      </c>
      <c r="AC24" s="58">
        <f t="shared" si="1"/>
        <v>90000</v>
      </c>
      <c r="AD24" s="58">
        <f t="shared" si="1"/>
        <v>1000</v>
      </c>
      <c r="AE24" s="58">
        <f t="shared" si="1"/>
        <v>2000</v>
      </c>
      <c r="AF24" s="58">
        <f t="shared" si="1"/>
        <v>3000</v>
      </c>
      <c r="AG24" s="58">
        <f t="shared" si="1"/>
        <v>4000</v>
      </c>
      <c r="AH24" s="58">
        <f t="shared" si="1"/>
        <v>5000</v>
      </c>
      <c r="AI24" s="58">
        <f t="shared" si="1"/>
        <v>6000</v>
      </c>
      <c r="AJ24" s="58">
        <f t="shared" si="1"/>
        <v>7000</v>
      </c>
      <c r="AK24" s="58">
        <f t="shared" si="1"/>
        <v>8000</v>
      </c>
      <c r="AL24" s="58">
        <f t="shared" si="1"/>
        <v>9000</v>
      </c>
      <c r="AM24" s="58">
        <f t="shared" si="1"/>
        <v>10000</v>
      </c>
      <c r="AN24" s="56">
        <f>IF(AN27&lt;=$C$23,AN30,"")</f>
        <v>1000</v>
      </c>
      <c r="AO24" s="56">
        <f t="shared" ref="AO24:BG24" si="2">IF(AO27&lt;=$C$23,AO30,"")</f>
        <v>900</v>
      </c>
      <c r="AP24" s="56">
        <f t="shared" si="2"/>
        <v>800</v>
      </c>
      <c r="AQ24" s="56">
        <f t="shared" si="2"/>
        <v>700</v>
      </c>
      <c r="AR24" s="56">
        <f t="shared" si="2"/>
        <v>600</v>
      </c>
      <c r="AS24" s="56">
        <f t="shared" si="2"/>
        <v>500</v>
      </c>
      <c r="AT24" s="56">
        <f t="shared" si="2"/>
        <v>400</v>
      </c>
      <c r="AU24" s="56">
        <f t="shared" si="2"/>
        <v>300</v>
      </c>
      <c r="AV24" s="56">
        <f t="shared" si="2"/>
        <v>200</v>
      </c>
      <c r="AW24" s="56">
        <f t="shared" si="2"/>
        <v>100</v>
      </c>
      <c r="AX24" s="56">
        <f t="shared" si="2"/>
        <v>100</v>
      </c>
      <c r="AY24" s="56">
        <f t="shared" si="2"/>
        <v>90</v>
      </c>
      <c r="AZ24" s="56">
        <f t="shared" si="2"/>
        <v>80</v>
      </c>
      <c r="BA24" s="56" t="str">
        <f t="shared" si="2"/>
        <v/>
      </c>
      <c r="BB24" s="56" t="str">
        <f t="shared" si="2"/>
        <v/>
      </c>
      <c r="BC24" s="56" t="str">
        <f t="shared" si="2"/>
        <v/>
      </c>
      <c r="BD24" s="56" t="str">
        <f t="shared" si="2"/>
        <v/>
      </c>
      <c r="BE24" s="56" t="str">
        <f t="shared" si="2"/>
        <v/>
      </c>
      <c r="BF24" s="56" t="str">
        <f t="shared" si="2"/>
        <v/>
      </c>
      <c r="BG24" s="56" t="str">
        <f t="shared" si="2"/>
        <v/>
      </c>
      <c r="BH24" s="56" t="str">
        <f>IF(BH27&lt;=$C$23,BH30,"")</f>
        <v/>
      </c>
      <c r="BI24" s="56">
        <f t="shared" ref="BI24:CD24" si="3">IF(BI27&lt;=$C$23,BI30,"")</f>
        <v>85</v>
      </c>
      <c r="BJ24" s="56">
        <f t="shared" si="3"/>
        <v>84</v>
      </c>
      <c r="BK24" s="56">
        <f t="shared" si="3"/>
        <v>83</v>
      </c>
      <c r="BL24" s="56">
        <f t="shared" si="3"/>
        <v>82</v>
      </c>
      <c r="BM24" s="56">
        <f t="shared" si="3"/>
        <v>81</v>
      </c>
      <c r="BN24" s="56">
        <f t="shared" si="3"/>
        <v>80</v>
      </c>
      <c r="BO24" s="56">
        <f t="shared" si="3"/>
        <v>79</v>
      </c>
      <c r="BP24" s="56">
        <f t="shared" si="3"/>
        <v>78</v>
      </c>
      <c r="BQ24" s="56" t="str">
        <f t="shared" si="3"/>
        <v/>
      </c>
      <c r="BR24" s="56" t="str">
        <f t="shared" si="3"/>
        <v/>
      </c>
      <c r="BS24" s="56" t="str">
        <f t="shared" si="3"/>
        <v/>
      </c>
      <c r="BT24" s="56" t="str">
        <f t="shared" si="3"/>
        <v/>
      </c>
      <c r="BU24" s="56" t="str">
        <f t="shared" si="3"/>
        <v/>
      </c>
      <c r="BV24" s="56" t="str">
        <f t="shared" si="3"/>
        <v/>
      </c>
      <c r="BW24" s="56" t="str">
        <f t="shared" si="3"/>
        <v/>
      </c>
      <c r="BX24" s="56" t="str">
        <f t="shared" si="3"/>
        <v/>
      </c>
      <c r="BY24" s="56" t="str">
        <f t="shared" si="3"/>
        <v/>
      </c>
      <c r="BZ24" s="56" t="str">
        <f t="shared" si="3"/>
        <v/>
      </c>
      <c r="CA24" s="56" t="str">
        <f t="shared" si="3"/>
        <v/>
      </c>
      <c r="CB24" s="56" t="str">
        <f t="shared" si="3"/>
        <v/>
      </c>
      <c r="CC24" s="56" t="str">
        <f t="shared" si="3"/>
        <v/>
      </c>
      <c r="CD24" s="56">
        <f t="shared" si="3"/>
        <v>78</v>
      </c>
      <c r="CE24" s="69"/>
      <c r="CF24" s="69"/>
      <c r="CG24" s="69"/>
      <c r="CH24" s="69"/>
      <c r="CI24" s="69"/>
      <c r="CJ24" s="69"/>
      <c r="CK24" s="69"/>
      <c r="CL24" s="69"/>
      <c r="CM24" s="69"/>
      <c r="CN24" s="69"/>
      <c r="CO24" s="69"/>
      <c r="CP24" s="69"/>
      <c r="CQ24" s="69"/>
      <c r="CR24" s="69"/>
      <c r="CS24" s="69"/>
      <c r="CT24" s="69"/>
      <c r="CU24" s="69"/>
      <c r="CV24" s="69"/>
      <c r="CW24" s="69"/>
      <c r="CX24" s="69"/>
      <c r="CY24" s="69"/>
      <c r="CZ24" s="69"/>
      <c r="DA24" s="69"/>
      <c r="DB24" s="69"/>
      <c r="DC24" s="69"/>
      <c r="DD24" s="69"/>
      <c r="DE24" s="67"/>
      <c r="DF24" s="67"/>
      <c r="DG24" s="67"/>
      <c r="DH24" s="67"/>
      <c r="DI24" s="67"/>
      <c r="DJ24" s="67"/>
      <c r="DK24" s="67"/>
      <c r="DL24" s="67"/>
      <c r="DM24" s="67"/>
      <c r="DN24" s="67"/>
      <c r="DO24" s="67"/>
      <c r="DP24" s="67"/>
      <c r="DQ24" s="67"/>
      <c r="DR24" s="67"/>
      <c r="DS24" s="67"/>
      <c r="DT24" s="67"/>
      <c r="DU24" s="67"/>
      <c r="DV24" s="67"/>
      <c r="DW24" s="67"/>
    </row>
    <row r="25" spans="1:127" ht="13.5" thickBot="1" x14ac:dyDescent="0.25">
      <c r="A25" s="14"/>
      <c r="B25" s="14"/>
      <c r="C25" s="14">
        <f>IF(BI23=1000000,-100,BI23)</f>
        <v>78</v>
      </c>
      <c r="D25" s="14"/>
      <c r="E25" s="84">
        <f>E24</f>
        <v>9.7999999999999997E-3</v>
      </c>
      <c r="F25" s="15"/>
      <c r="G25" s="14"/>
      <c r="H25">
        <f>+AX30</f>
        <v>100</v>
      </c>
      <c r="I25">
        <f>IF(BH30&lt;10,0.1,+BH30-10)</f>
        <v>0.1</v>
      </c>
      <c r="J25" s="46"/>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6"/>
      <c r="BM25" s="46"/>
      <c r="BN25" s="46"/>
      <c r="BO25" s="46"/>
      <c r="BP25" s="46"/>
      <c r="BQ25" s="46"/>
      <c r="BR25" s="46"/>
      <c r="BS25" s="46"/>
      <c r="BT25" s="46"/>
      <c r="BU25" s="46"/>
      <c r="BV25" s="46"/>
      <c r="BW25" s="46"/>
      <c r="BX25" s="46"/>
      <c r="BY25" s="46"/>
      <c r="BZ25" s="46"/>
      <c r="CA25" s="46"/>
      <c r="CB25" s="46"/>
      <c r="CC25" s="46"/>
      <c r="CD25" s="46"/>
      <c r="CE25" s="46"/>
      <c r="CF25" s="46"/>
      <c r="CG25" s="46"/>
      <c r="CH25" s="46"/>
      <c r="CI25" s="46"/>
      <c r="CJ25" s="46"/>
      <c r="CK25" s="46"/>
      <c r="CL25" s="46"/>
      <c r="CM25" s="46"/>
      <c r="CN25" s="46"/>
      <c r="CO25" s="46"/>
      <c r="CP25" s="46"/>
      <c r="CQ25" s="46"/>
      <c r="CR25" s="46"/>
      <c r="CS25" s="46"/>
      <c r="CT25" s="46"/>
      <c r="CU25" s="46"/>
      <c r="CV25" s="46"/>
      <c r="CW25" s="46"/>
      <c r="CX25" s="46"/>
      <c r="CY25" s="46"/>
      <c r="CZ25" s="46"/>
      <c r="DA25" s="46"/>
      <c r="DB25" s="46"/>
      <c r="DC25" s="46"/>
      <c r="DD25" s="46"/>
      <c r="DE25" s="46"/>
      <c r="DF25" s="46"/>
      <c r="DG25" s="46"/>
      <c r="DH25" s="46"/>
      <c r="DI25" s="46"/>
      <c r="DJ25" s="46"/>
      <c r="DK25" s="46"/>
      <c r="DL25" s="46"/>
      <c r="DM25" s="46"/>
      <c r="DN25" s="46"/>
      <c r="DO25" s="46"/>
      <c r="DP25" s="46"/>
      <c r="DQ25" s="46"/>
      <c r="DR25" s="46"/>
      <c r="DS25" s="46"/>
      <c r="DT25" s="46"/>
      <c r="DU25" s="46"/>
      <c r="DV25" s="46"/>
      <c r="DW25" s="46"/>
    </row>
    <row r="26" spans="1:127" x14ac:dyDescent="0.2">
      <c r="A26" s="16" t="s">
        <v>47</v>
      </c>
      <c r="B26" s="17" t="s">
        <v>48</v>
      </c>
      <c r="C26" s="499" t="s">
        <v>49</v>
      </c>
      <c r="D26" s="500"/>
      <c r="E26" s="500"/>
      <c r="F26" s="18" t="s">
        <v>50</v>
      </c>
      <c r="G26" s="18" t="s">
        <v>51</v>
      </c>
      <c r="J26" s="47" t="s">
        <v>51</v>
      </c>
      <c r="K26" s="47" t="s">
        <v>51</v>
      </c>
      <c r="L26" s="47" t="s">
        <v>51</v>
      </c>
      <c r="M26" s="47" t="s">
        <v>51</v>
      </c>
      <c r="N26" s="47" t="s">
        <v>51</v>
      </c>
      <c r="O26" s="47" t="s">
        <v>51</v>
      </c>
      <c r="P26" s="47" t="s">
        <v>51</v>
      </c>
      <c r="Q26" s="47" t="s">
        <v>51</v>
      </c>
      <c r="R26" s="47" t="s">
        <v>51</v>
      </c>
      <c r="S26" s="47" t="s">
        <v>51</v>
      </c>
      <c r="T26" s="47" t="s">
        <v>51</v>
      </c>
      <c r="U26" s="47" t="s">
        <v>51</v>
      </c>
      <c r="V26" s="47" t="s">
        <v>51</v>
      </c>
      <c r="W26" s="47" t="s">
        <v>51</v>
      </c>
      <c r="X26" s="47" t="s">
        <v>51</v>
      </c>
      <c r="Y26" s="47" t="s">
        <v>51</v>
      </c>
      <c r="Z26" s="47" t="s">
        <v>51</v>
      </c>
      <c r="AA26" s="47" t="s">
        <v>51</v>
      </c>
      <c r="AB26" s="47" t="s">
        <v>51</v>
      </c>
      <c r="AC26" s="47" t="s">
        <v>51</v>
      </c>
      <c r="AD26" s="47" t="s">
        <v>51</v>
      </c>
      <c r="AE26" s="47" t="s">
        <v>51</v>
      </c>
      <c r="AF26" s="47" t="s">
        <v>51</v>
      </c>
      <c r="AG26" s="47" t="s">
        <v>51</v>
      </c>
      <c r="AH26" s="47" t="s">
        <v>51</v>
      </c>
      <c r="AI26" s="47" t="s">
        <v>51</v>
      </c>
      <c r="AJ26" s="47" t="s">
        <v>51</v>
      </c>
      <c r="AK26" s="47" t="s">
        <v>51</v>
      </c>
      <c r="AL26" s="47" t="s">
        <v>51</v>
      </c>
      <c r="AM26" s="47" t="s">
        <v>51</v>
      </c>
      <c r="AN26" s="47" t="s">
        <v>51</v>
      </c>
      <c r="AO26" s="47" t="s">
        <v>51</v>
      </c>
      <c r="AP26" s="47" t="s">
        <v>51</v>
      </c>
      <c r="AQ26" s="47" t="s">
        <v>51</v>
      </c>
      <c r="AR26" s="47" t="s">
        <v>51</v>
      </c>
      <c r="AS26" s="47" t="s">
        <v>51</v>
      </c>
      <c r="AT26" s="47" t="s">
        <v>51</v>
      </c>
      <c r="AU26" s="47" t="s">
        <v>51</v>
      </c>
      <c r="AV26" s="47" t="s">
        <v>51</v>
      </c>
      <c r="AW26" s="47" t="s">
        <v>51</v>
      </c>
      <c r="AX26" s="47" t="s">
        <v>51</v>
      </c>
      <c r="AY26" s="47" t="s">
        <v>51</v>
      </c>
      <c r="AZ26" s="47" t="s">
        <v>51</v>
      </c>
      <c r="BA26" s="47" t="s">
        <v>51</v>
      </c>
      <c r="BB26" s="47" t="s">
        <v>51</v>
      </c>
      <c r="BC26" s="47" t="s">
        <v>51</v>
      </c>
      <c r="BD26" s="47" t="s">
        <v>51</v>
      </c>
      <c r="BE26" s="47" t="s">
        <v>51</v>
      </c>
      <c r="BF26" s="47" t="s">
        <v>51</v>
      </c>
      <c r="BG26" s="47" t="s">
        <v>51</v>
      </c>
      <c r="BH26" s="47" t="s">
        <v>51</v>
      </c>
      <c r="BI26" s="47" t="s">
        <v>51</v>
      </c>
      <c r="BJ26" s="47" t="s">
        <v>51</v>
      </c>
      <c r="BK26" s="47" t="s">
        <v>51</v>
      </c>
      <c r="BL26" s="47" t="s">
        <v>51</v>
      </c>
      <c r="BM26" s="47" t="s">
        <v>51</v>
      </c>
      <c r="BN26" s="47" t="s">
        <v>51</v>
      </c>
      <c r="BO26" s="47" t="s">
        <v>51</v>
      </c>
      <c r="BP26" s="47" t="s">
        <v>51</v>
      </c>
      <c r="BQ26" s="47" t="s">
        <v>51</v>
      </c>
      <c r="BR26" s="47" t="s">
        <v>51</v>
      </c>
      <c r="BS26" s="47" t="s">
        <v>51</v>
      </c>
      <c r="BT26" s="47" t="s">
        <v>51</v>
      </c>
      <c r="BU26" s="47" t="s">
        <v>51</v>
      </c>
      <c r="BV26" s="47" t="s">
        <v>51</v>
      </c>
      <c r="BW26" s="47" t="s">
        <v>51</v>
      </c>
      <c r="BX26" s="47" t="s">
        <v>51</v>
      </c>
      <c r="BY26" s="47" t="s">
        <v>51</v>
      </c>
      <c r="BZ26" s="47" t="s">
        <v>51</v>
      </c>
      <c r="CA26" s="47" t="s">
        <v>51</v>
      </c>
      <c r="CB26" s="47" t="s">
        <v>51</v>
      </c>
      <c r="CC26" s="47" t="s">
        <v>51</v>
      </c>
      <c r="CD26" s="47" t="s">
        <v>51</v>
      </c>
      <c r="CE26" s="47" t="s">
        <v>51</v>
      </c>
      <c r="CF26" s="47" t="s">
        <v>51</v>
      </c>
      <c r="CG26" s="47" t="s">
        <v>51</v>
      </c>
      <c r="CH26" s="47" t="s">
        <v>51</v>
      </c>
      <c r="CI26" s="47" t="s">
        <v>51</v>
      </c>
      <c r="CJ26" s="47" t="s">
        <v>51</v>
      </c>
      <c r="CK26" s="47" t="s">
        <v>51</v>
      </c>
      <c r="CL26" s="47" t="s">
        <v>51</v>
      </c>
      <c r="CM26" s="47" t="s">
        <v>51</v>
      </c>
      <c r="CN26" s="47" t="s">
        <v>51</v>
      </c>
      <c r="CO26" s="47" t="s">
        <v>51</v>
      </c>
      <c r="CP26" s="47" t="s">
        <v>51</v>
      </c>
      <c r="CQ26" s="47" t="s">
        <v>51</v>
      </c>
      <c r="CR26" s="47" t="s">
        <v>51</v>
      </c>
      <c r="CS26" s="47" t="s">
        <v>51</v>
      </c>
      <c r="CT26" s="47" t="s">
        <v>51</v>
      </c>
      <c r="CU26" s="47" t="s">
        <v>51</v>
      </c>
      <c r="CV26" s="47" t="s">
        <v>51</v>
      </c>
      <c r="CW26" s="47" t="s">
        <v>51</v>
      </c>
      <c r="CX26" s="47" t="s">
        <v>51</v>
      </c>
      <c r="CY26" s="47" t="s">
        <v>51</v>
      </c>
      <c r="CZ26" s="47" t="s">
        <v>51</v>
      </c>
      <c r="DA26" s="47" t="s">
        <v>51</v>
      </c>
      <c r="DB26" s="47" t="s">
        <v>51</v>
      </c>
      <c r="DC26" s="47" t="s">
        <v>51</v>
      </c>
      <c r="DD26" s="47" t="s">
        <v>51</v>
      </c>
      <c r="DE26" s="47" t="s">
        <v>51</v>
      </c>
      <c r="DF26" s="47" t="s">
        <v>51</v>
      </c>
      <c r="DG26" s="47" t="s">
        <v>51</v>
      </c>
      <c r="DH26" s="47" t="s">
        <v>51</v>
      </c>
      <c r="DI26" s="47" t="s">
        <v>51</v>
      </c>
      <c r="DJ26" s="47" t="s">
        <v>51</v>
      </c>
      <c r="DK26" s="47" t="s">
        <v>51</v>
      </c>
      <c r="DL26" s="47" t="s">
        <v>51</v>
      </c>
      <c r="DM26" s="47" t="s">
        <v>51</v>
      </c>
      <c r="DN26" s="47" t="s">
        <v>51</v>
      </c>
      <c r="DO26" s="47" t="s">
        <v>51</v>
      </c>
      <c r="DP26" s="47" t="s">
        <v>51</v>
      </c>
      <c r="DQ26" s="47" t="s">
        <v>51</v>
      </c>
      <c r="DR26" s="47" t="s">
        <v>51</v>
      </c>
      <c r="DS26" s="47" t="s">
        <v>51</v>
      </c>
      <c r="DT26" s="47" t="s">
        <v>51</v>
      </c>
      <c r="DU26" s="47" t="s">
        <v>51</v>
      </c>
      <c r="DV26" s="47" t="s">
        <v>51</v>
      </c>
      <c r="DW26" s="47" t="s">
        <v>51</v>
      </c>
    </row>
    <row r="27" spans="1:127" ht="21" x14ac:dyDescent="0.55000000000000004">
      <c r="A27" s="19"/>
      <c r="B27" s="20" t="s">
        <v>52</v>
      </c>
      <c r="C27" s="492" t="s">
        <v>53</v>
      </c>
      <c r="D27" s="493"/>
      <c r="E27" s="493"/>
      <c r="F27" s="291" t="s">
        <v>54</v>
      </c>
      <c r="G27" s="22">
        <f>+G29*G53*G54*G55/2</f>
        <v>2.3474664960185593E-4</v>
      </c>
      <c r="I27" s="61">
        <f>+G29</f>
        <v>10</v>
      </c>
      <c r="J27" s="22">
        <f t="shared" ref="J27:BU27" si="4">+J29*J53*J54*J55/2</f>
        <v>9.8386558866251379E-3</v>
      </c>
      <c r="K27" s="22">
        <f t="shared" si="4"/>
        <v>0</v>
      </c>
      <c r="L27" s="22">
        <f t="shared" si="4"/>
        <v>0</v>
      </c>
      <c r="M27" s="22">
        <f t="shared" si="4"/>
        <v>0</v>
      </c>
      <c r="N27" s="22">
        <f t="shared" si="4"/>
        <v>0</v>
      </c>
      <c r="O27" s="22">
        <f t="shared" si="4"/>
        <v>0</v>
      </c>
      <c r="P27" s="22">
        <f t="shared" si="4"/>
        <v>0</v>
      </c>
      <c r="Q27" s="22">
        <f t="shared" si="4"/>
        <v>0</v>
      </c>
      <c r="R27" s="22">
        <f t="shared" si="4"/>
        <v>0</v>
      </c>
      <c r="S27" s="22">
        <f t="shared" si="4"/>
        <v>0</v>
      </c>
      <c r="T27" s="22">
        <f t="shared" si="4"/>
        <v>0</v>
      </c>
      <c r="U27" s="22">
        <f t="shared" si="4"/>
        <v>0</v>
      </c>
      <c r="V27" s="22">
        <f t="shared" si="4"/>
        <v>0</v>
      </c>
      <c r="W27" s="22">
        <f t="shared" si="4"/>
        <v>0</v>
      </c>
      <c r="X27" s="22">
        <f t="shared" si="4"/>
        <v>0</v>
      </c>
      <c r="Y27" s="22">
        <f t="shared" si="4"/>
        <v>0</v>
      </c>
      <c r="Z27" s="22">
        <f t="shared" si="4"/>
        <v>0</v>
      </c>
      <c r="AA27" s="22">
        <f t="shared" si="4"/>
        <v>0</v>
      </c>
      <c r="AB27" s="22">
        <f t="shared" si="4"/>
        <v>0</v>
      </c>
      <c r="AC27" s="22">
        <f t="shared" si="4"/>
        <v>0</v>
      </c>
      <c r="AD27" s="22">
        <f t="shared" si="4"/>
        <v>0</v>
      </c>
      <c r="AE27" s="22">
        <f t="shared" si="4"/>
        <v>0</v>
      </c>
      <c r="AF27" s="22">
        <f t="shared" si="4"/>
        <v>0</v>
      </c>
      <c r="AG27" s="22">
        <f t="shared" si="4"/>
        <v>0</v>
      </c>
      <c r="AH27" s="22">
        <f t="shared" si="4"/>
        <v>0</v>
      </c>
      <c r="AI27" s="22">
        <f t="shared" si="4"/>
        <v>0</v>
      </c>
      <c r="AJ27" s="22">
        <f t="shared" si="4"/>
        <v>0</v>
      </c>
      <c r="AK27" s="22">
        <f t="shared" si="4"/>
        <v>0</v>
      </c>
      <c r="AL27" s="22">
        <f t="shared" si="4"/>
        <v>0</v>
      </c>
      <c r="AM27" s="22">
        <f t="shared" si="4"/>
        <v>0</v>
      </c>
      <c r="AN27" s="22">
        <f t="shared" si="4"/>
        <v>0</v>
      </c>
      <c r="AO27" s="22">
        <f t="shared" si="4"/>
        <v>0</v>
      </c>
      <c r="AP27" s="22">
        <f t="shared" si="4"/>
        <v>0</v>
      </c>
      <c r="AQ27" s="22">
        <f t="shared" si="4"/>
        <v>5.8486369338935821E-239</v>
      </c>
      <c r="AR27" s="22">
        <f t="shared" si="4"/>
        <v>5.4804309581858864E-174</v>
      </c>
      <c r="AS27" s="22">
        <f t="shared" si="4"/>
        <v>2.1505695272540336E-119</v>
      </c>
      <c r="AT27" s="22">
        <f t="shared" si="4"/>
        <v>3.6079881080477285E-75</v>
      </c>
      <c r="AU27" s="22">
        <f t="shared" si="4"/>
        <v>2.69227432247495E-41</v>
      </c>
      <c r="AV27" s="22">
        <f t="shared" si="4"/>
        <v>9.7887455350522758E-18</v>
      </c>
      <c r="AW27" s="22">
        <f t="shared" si="4"/>
        <v>2.3474664960185593E-4</v>
      </c>
      <c r="AX27" s="22">
        <f t="shared" si="4"/>
        <v>2.3474664960185593E-4</v>
      </c>
      <c r="AY27" s="22">
        <f t="shared" si="4"/>
        <v>1.4607038095197067E-3</v>
      </c>
      <c r="AZ27" s="22">
        <f t="shared" si="4"/>
        <v>7.3138312588830164E-3</v>
      </c>
      <c r="BA27" s="22">
        <f t="shared" si="4"/>
        <v>2.9633267903538391E-2</v>
      </c>
      <c r="BB27" s="22">
        <f t="shared" si="4"/>
        <v>9.7912564819360309E-2</v>
      </c>
      <c r="BC27" s="22">
        <f t="shared" si="4"/>
        <v>0.26676619371578725</v>
      </c>
      <c r="BD27" s="22">
        <f t="shared" si="4"/>
        <v>0.60919464144167568</v>
      </c>
      <c r="BE27" s="22">
        <f t="shared" si="4"/>
        <v>1.1960194760637406</v>
      </c>
      <c r="BF27" s="22">
        <f t="shared" si="4"/>
        <v>2.1083600325131302</v>
      </c>
      <c r="BG27" s="22">
        <f t="shared" si="4"/>
        <v>3.6724727474718852</v>
      </c>
      <c r="BH27" s="22">
        <f t="shared" si="4"/>
        <v>8.4752322366568098</v>
      </c>
      <c r="BI27" s="22">
        <f t="shared" si="4"/>
        <v>3.3575063629772209E-3</v>
      </c>
      <c r="BJ27" s="22">
        <f t="shared" si="4"/>
        <v>3.9400244758649094E-3</v>
      </c>
      <c r="BK27" s="22">
        <f t="shared" si="4"/>
        <v>4.6137091701388584E-3</v>
      </c>
      <c r="BL27" s="22">
        <f t="shared" si="4"/>
        <v>5.3910485226174101E-3</v>
      </c>
      <c r="BM27" s="22">
        <f t="shared" si="4"/>
        <v>6.2859451807235319E-3</v>
      </c>
      <c r="BN27" s="22">
        <f t="shared" si="4"/>
        <v>7.3138312588830164E-3</v>
      </c>
      <c r="BO27" s="22">
        <f t="shared" si="4"/>
        <v>8.491786084434667E-3</v>
      </c>
      <c r="BP27" s="22">
        <f t="shared" si="4"/>
        <v>9.8386558866251379E-3</v>
      </c>
      <c r="BQ27" s="22">
        <f t="shared" si="4"/>
        <v>1.137517437754044E-2</v>
      </c>
      <c r="BR27" s="22">
        <f t="shared" si="4"/>
        <v>1.3124083027998078E-2</v>
      </c>
      <c r="BS27" s="22">
        <f t="shared" si="4"/>
        <v>1.5110249697311246E-2</v>
      </c>
      <c r="BT27" s="22">
        <f t="shared" si="4"/>
        <v>1.7360784136628626E-2</v>
      </c>
      <c r="BU27" s="22">
        <f t="shared" si="4"/>
        <v>1.9905148754775281E-2</v>
      </c>
      <c r="BV27" s="22">
        <f t="shared" ref="BV27:CD27" si="5">+BV29*BV53*BV54*BV55/2</f>
        <v>2.2775262916996521E-2</v>
      </c>
      <c r="BW27" s="22">
        <f t="shared" si="5"/>
        <v>2.6005598944808243E-2</v>
      </c>
      <c r="BX27" s="22">
        <f t="shared" si="5"/>
        <v>2.9633267903538391E-2</v>
      </c>
      <c r="BY27" s="22">
        <f t="shared" si="5"/>
        <v>3.3698093207464148E-2</v>
      </c>
      <c r="BZ27" s="22">
        <f t="shared" si="5"/>
        <v>3.8242670045086136E-2</v>
      </c>
      <c r="CA27" s="22">
        <f t="shared" si="5"/>
        <v>4.3312408633330572E-2</v>
      </c>
      <c r="CB27" s="22">
        <f t="shared" si="5"/>
        <v>4.8955559353444998E-2</v>
      </c>
      <c r="CC27" s="22">
        <f t="shared" si="5"/>
        <v>5.5223217906861022E-2</v>
      </c>
      <c r="CD27" s="22">
        <f t="shared" si="5"/>
        <v>9.8386558866251379E-3</v>
      </c>
      <c r="CE27" s="82">
        <f>IF(+CE29*CE53*CE54*CE55/2&lt;0.0000000001,0.0000000001,+CE29*CE53*CE54*CE55/2)</f>
        <v>8.4752322366568098</v>
      </c>
      <c r="CF27" s="82">
        <f>IF(+CF29*CF53*CF54*CF55/2&lt;0.0000000001,0.0000000001,+CF29*CF53*CF54*CF55/2)</f>
        <v>8.4752322366568098</v>
      </c>
      <c r="CG27" s="82">
        <f t="shared" ref="CG27:DD27" si="6">IF(+CG29*CG53*CG54*CG55/2&lt;0.0000000001,0.0000000001,+CG29*CG53*CG54*CG55/2)</f>
        <v>7.3797238575929356</v>
      </c>
      <c r="CH27" s="82">
        <f t="shared" si="6"/>
        <v>5.8237556081688613</v>
      </c>
      <c r="CI27" s="82">
        <f t="shared" si="6"/>
        <v>4.8590145984298001</v>
      </c>
      <c r="CJ27" s="82">
        <f t="shared" si="6"/>
        <v>4.1851431037684206</v>
      </c>
      <c r="CK27" s="82">
        <f t="shared" si="6"/>
        <v>3.6724727474718852</v>
      </c>
      <c r="CL27" s="82">
        <f t="shared" si="6"/>
        <v>2.1083600325131302</v>
      </c>
      <c r="CM27" s="82">
        <f t="shared" si="6"/>
        <v>1.1960194760637406</v>
      </c>
      <c r="CN27" s="82">
        <f t="shared" si="6"/>
        <v>0.60919464144167568</v>
      </c>
      <c r="CO27" s="82">
        <f t="shared" si="6"/>
        <v>0.26676619371578725</v>
      </c>
      <c r="CP27" s="82">
        <f t="shared" si="6"/>
        <v>9.7912564819360309E-2</v>
      </c>
      <c r="CQ27" s="82">
        <f t="shared" si="6"/>
        <v>2.9633267903538391E-2</v>
      </c>
      <c r="CR27" s="82">
        <f t="shared" si="6"/>
        <v>7.3138312588830164E-3</v>
      </c>
      <c r="CS27" s="82">
        <f t="shared" si="6"/>
        <v>1.4607038095197067E-3</v>
      </c>
      <c r="CT27" s="82">
        <f t="shared" si="6"/>
        <v>2.3474664960185593E-4</v>
      </c>
      <c r="CU27" s="82">
        <f t="shared" si="6"/>
        <v>3.023153012727169E-5</v>
      </c>
      <c r="CV27" s="82">
        <f t="shared" si="6"/>
        <v>3.1101993847080986E-6</v>
      </c>
      <c r="CW27" s="82">
        <f t="shared" si="6"/>
        <v>2.5499993724684121E-7</v>
      </c>
      <c r="CX27" s="82">
        <f t="shared" si="6"/>
        <v>1.6630236453180752E-8</v>
      </c>
      <c r="CY27" s="82">
        <f t="shared" si="6"/>
        <v>8.6141665858589682E-10</v>
      </c>
      <c r="CZ27" s="82">
        <f t="shared" si="6"/>
        <v>1E-10</v>
      </c>
      <c r="DA27" s="82">
        <f t="shared" si="6"/>
        <v>1E-10</v>
      </c>
      <c r="DB27" s="82">
        <f t="shared" si="6"/>
        <v>1E-10</v>
      </c>
      <c r="DC27" s="82">
        <f t="shared" si="6"/>
        <v>1E-10</v>
      </c>
      <c r="DD27" s="82">
        <f t="shared" si="6"/>
        <v>1E-10</v>
      </c>
      <c r="DE27" s="22">
        <f t="shared" ref="DE27:DW27" si="7">+DE29*DE53*DE54*DE55/2</f>
        <v>1.6211066833294392E-166</v>
      </c>
      <c r="DF27" s="22">
        <f t="shared" si="7"/>
        <v>1.6466118207988556E-66</v>
      </c>
      <c r="DG27" s="22">
        <f t="shared" si="7"/>
        <v>4.2345026824501324E-33</v>
      </c>
      <c r="DH27" s="22">
        <f t="shared" si="7"/>
        <v>2.450994332148006E-16</v>
      </c>
      <c r="DI27" s="22">
        <f t="shared" si="7"/>
        <v>9.9780694876479611E-11</v>
      </c>
      <c r="DJ27" s="22">
        <f t="shared" si="7"/>
        <v>6.4673955556175514E-8</v>
      </c>
      <c r="DK27" s="22">
        <f t="shared" si="7"/>
        <v>3.1589270928925741E-6</v>
      </c>
      <c r="DL27" s="22">
        <f t="shared" si="7"/>
        <v>4.2184989526951177E-5</v>
      </c>
      <c r="DM27" s="22">
        <f t="shared" si="7"/>
        <v>1.0678349134691509E-3</v>
      </c>
      <c r="DN27" s="22">
        <f t="shared" si="7"/>
        <v>7.3138312588830164E-3</v>
      </c>
      <c r="DO27" s="22">
        <f t="shared" si="7"/>
        <v>3.3380023187785747E-2</v>
      </c>
      <c r="DP27" s="22">
        <f t="shared" si="7"/>
        <v>8.9853723314697931E-2</v>
      </c>
      <c r="DQ27" s="22">
        <f t="shared" si="7"/>
        <v>0.17870622115826004</v>
      </c>
      <c r="DR27" s="22">
        <f t="shared" si="7"/>
        <v>0.29410427356453428</v>
      </c>
      <c r="DS27" s="22">
        <f t="shared" si="7"/>
        <v>0.42669078770557201</v>
      </c>
      <c r="DT27" s="22">
        <f t="shared" si="7"/>
        <v>0.56697569546379645</v>
      </c>
      <c r="DU27" s="22">
        <f t="shared" si="7"/>
        <v>0.70708189527899168</v>
      </c>
      <c r="DV27" s="22">
        <f t="shared" si="7"/>
        <v>0.84128345139968586</v>
      </c>
      <c r="DW27" s="22">
        <f t="shared" si="7"/>
        <v>0.84128345139968586</v>
      </c>
    </row>
    <row r="28" spans="1:127" ht="21" x14ac:dyDescent="0.55000000000000004">
      <c r="A28" s="19"/>
      <c r="B28" s="20" t="s">
        <v>55</v>
      </c>
      <c r="C28" s="492" t="s">
        <v>53</v>
      </c>
      <c r="D28" s="493"/>
      <c r="E28" s="493"/>
      <c r="F28" s="291" t="s">
        <v>54</v>
      </c>
      <c r="G28" s="22">
        <f>+G29*G53*G55</f>
        <v>1.5667510512298777</v>
      </c>
      <c r="J28" s="22">
        <f t="shared" ref="J28:BU28" si="8">+J29*J53*J55</f>
        <v>1.7707609663527888</v>
      </c>
      <c r="K28" s="22">
        <f t="shared" si="8"/>
        <v>4.9867460392022465E-2</v>
      </c>
      <c r="L28" s="22">
        <f t="shared" si="8"/>
        <v>3.5261734187406427E-2</v>
      </c>
      <c r="M28" s="22">
        <f t="shared" si="8"/>
        <v>2.8791116641875853E-2</v>
      </c>
      <c r="N28" s="22">
        <f t="shared" si="8"/>
        <v>2.4933851942641628E-2</v>
      </c>
      <c r="O28" s="22">
        <f t="shared" si="8"/>
        <v>2.2301522413465214E-2</v>
      </c>
      <c r="P28" s="22">
        <f t="shared" si="8"/>
        <v>2.0358415905657568E-2</v>
      </c>
      <c r="Q28" s="22">
        <f t="shared" si="8"/>
        <v>1.8848233566647592E-2</v>
      </c>
      <c r="R28" s="22">
        <f t="shared" si="8"/>
        <v>1.7630910137794817E-2</v>
      </c>
      <c r="S28" s="22">
        <f t="shared" si="8"/>
        <v>1.6622582992287565E-2</v>
      </c>
      <c r="T28" s="22">
        <f t="shared" si="8"/>
        <v>1.5769567995979502E-2</v>
      </c>
      <c r="U28" s="22">
        <f t="shared" si="8"/>
        <v>0.15768551657527899</v>
      </c>
      <c r="V28" s="22">
        <f t="shared" si="8"/>
        <v>0.11150412755608122</v>
      </c>
      <c r="W28" s="22">
        <f t="shared" si="8"/>
        <v>9.1043726769731853E-2</v>
      </c>
      <c r="X28" s="22">
        <f t="shared" si="8"/>
        <v>7.8846608000364249E-2</v>
      </c>
      <c r="Y28" s="22">
        <f t="shared" si="8"/>
        <v>7.0522779676913533E-2</v>
      </c>
      <c r="Z28" s="22">
        <f t="shared" si="8"/>
        <v>6.43783351201304E-2</v>
      </c>
      <c r="AA28" s="22">
        <f t="shared" si="8"/>
        <v>5.9602849033622556E-2</v>
      </c>
      <c r="AB28" s="22">
        <f t="shared" si="8"/>
        <v>5.5753424906871449E-2</v>
      </c>
      <c r="AC28" s="22">
        <f t="shared" si="8"/>
        <v>5.256488063150612E-2</v>
      </c>
      <c r="AD28" s="22">
        <f t="shared" si="8"/>
        <v>0.49835338058494444</v>
      </c>
      <c r="AE28" s="22">
        <f t="shared" si="8"/>
        <v>0.35250373867322832</v>
      </c>
      <c r="AF28" s="22">
        <f t="shared" si="8"/>
        <v>0.28784932257004309</v>
      </c>
      <c r="AG28" s="22">
        <f t="shared" si="8"/>
        <v>0.24929834868754253</v>
      </c>
      <c r="AH28" s="22">
        <f t="shared" si="8"/>
        <v>0.22298647944327366</v>
      </c>
      <c r="AI28" s="22">
        <f t="shared" si="8"/>
        <v>0.20356229179763444</v>
      </c>
      <c r="AJ28" s="22">
        <f t="shared" si="8"/>
        <v>0.18846498243810106</v>
      </c>
      <c r="AK28" s="22">
        <f t="shared" si="8"/>
        <v>0.17629489782642008</v>
      </c>
      <c r="AL28" s="22">
        <f t="shared" si="8"/>
        <v>0.16621392650343808</v>
      </c>
      <c r="AM28" s="22">
        <f t="shared" si="8"/>
        <v>0.15768551657527899</v>
      </c>
      <c r="AN28" s="22">
        <f t="shared" si="8"/>
        <v>0.49835338058494444</v>
      </c>
      <c r="AO28" s="22">
        <f t="shared" si="8"/>
        <v>0.52527260979315049</v>
      </c>
      <c r="AP28" s="22">
        <f t="shared" si="8"/>
        <v>0.5570853921978447</v>
      </c>
      <c r="AQ28" s="22">
        <f t="shared" si="8"/>
        <v>0.59548015034165747</v>
      </c>
      <c r="AR28" s="22">
        <f t="shared" si="8"/>
        <v>0.64309246113872398</v>
      </c>
      <c r="AS28" s="22">
        <f t="shared" si="8"/>
        <v>0.70431977722387085</v>
      </c>
      <c r="AT28" s="22">
        <f t="shared" si="8"/>
        <v>0.78719745926375273</v>
      </c>
      <c r="AU28" s="22">
        <f t="shared" si="8"/>
        <v>0.90848506034133192</v>
      </c>
      <c r="AV28" s="22">
        <f t="shared" si="8"/>
        <v>1.1114583723180336</v>
      </c>
      <c r="AW28" s="22">
        <f t="shared" si="8"/>
        <v>1.5667510512298777</v>
      </c>
      <c r="AX28" s="22">
        <f t="shared" si="8"/>
        <v>1.5667510512298777</v>
      </c>
      <c r="AY28" s="22">
        <f t="shared" si="8"/>
        <v>1.6503129364104501</v>
      </c>
      <c r="AZ28" s="22">
        <f t="shared" si="8"/>
        <v>1.7488488460304996</v>
      </c>
      <c r="BA28" s="22">
        <f t="shared" si="8"/>
        <v>1.8674408801357263</v>
      </c>
      <c r="BB28" s="22">
        <f t="shared" si="8"/>
        <v>2.0139675449060936</v>
      </c>
      <c r="BC28" s="22">
        <f t="shared" si="8"/>
        <v>2.2014538203508089</v>
      </c>
      <c r="BD28" s="22">
        <f t="shared" si="8"/>
        <v>2.4533943694031422</v>
      </c>
      <c r="BE28" s="22">
        <f t="shared" si="8"/>
        <v>2.817838704660141</v>
      </c>
      <c r="BF28" s="22">
        <f t="shared" si="8"/>
        <v>3.4146863350159511</v>
      </c>
      <c r="BG28" s="22">
        <f t="shared" si="8"/>
        <v>4.6802894190259892</v>
      </c>
      <c r="BH28" s="22">
        <f t="shared" si="8"/>
        <v>9.5189317211148055</v>
      </c>
      <c r="BI28" s="22">
        <f t="shared" si="8"/>
        <v>1.6974398533795689</v>
      </c>
      <c r="BJ28" s="22">
        <f t="shared" si="8"/>
        <v>1.7073590383848649</v>
      </c>
      <c r="BK28" s="22">
        <f t="shared" si="8"/>
        <v>1.7174541550119018</v>
      </c>
      <c r="BL28" s="22">
        <f t="shared" si="8"/>
        <v>1.7277304656635706</v>
      </c>
      <c r="BM28" s="22">
        <f t="shared" si="8"/>
        <v>1.7381934557585539</v>
      </c>
      <c r="BN28" s="22">
        <f t="shared" si="8"/>
        <v>1.7488488460304996</v>
      </c>
      <c r="BO28" s="22">
        <f t="shared" si="8"/>
        <v>1.7597026056664145</v>
      </c>
      <c r="BP28" s="22">
        <f t="shared" si="8"/>
        <v>1.7707609663527888</v>
      </c>
      <c r="BQ28" s="22">
        <f t="shared" si="8"/>
        <v>1.7820304373044982</v>
      </c>
      <c r="BR28" s="22">
        <f t="shared" si="8"/>
        <v>1.7935178213588041</v>
      </c>
      <c r="BS28" s="22">
        <f t="shared" si="8"/>
        <v>1.8052302322247884</v>
      </c>
      <c r="BT28" s="22">
        <f t="shared" si="8"/>
        <v>1.8171751129875602</v>
      </c>
      <c r="BU28" s="22">
        <f t="shared" si="8"/>
        <v>1.8293602559765261</v>
      </c>
      <c r="BV28" s="22">
        <f t="shared" ref="BV28:DW28" si="9">+BV29*BV53*BV55</f>
        <v>1.8417938241181628</v>
      </c>
      <c r="BW28" s="22">
        <f t="shared" si="9"/>
        <v>1.8544843739061609</v>
      </c>
      <c r="BX28" s="22">
        <f t="shared" si="9"/>
        <v>1.8674408801357263</v>
      </c>
      <c r="BY28" s="22">
        <f t="shared" si="9"/>
        <v>1.8806727625643997</v>
      </c>
      <c r="BZ28" s="22">
        <f t="shared" si="9"/>
        <v>1.8941899146792616</v>
      </c>
      <c r="CA28" s="22">
        <f t="shared" si="9"/>
        <v>1.9080027347700228</v>
      </c>
      <c r="CB28" s="22">
        <f t="shared" si="9"/>
        <v>1.9221221595296418</v>
      </c>
      <c r="CC28" s="22">
        <f t="shared" si="9"/>
        <v>1.9365597004290374</v>
      </c>
      <c r="CD28" s="22">
        <f t="shared" si="9"/>
        <v>1.7707609663527888</v>
      </c>
      <c r="CE28" s="22">
        <f t="shared" si="9"/>
        <v>9.5189317211148055</v>
      </c>
      <c r="CF28" s="22">
        <f t="shared" si="9"/>
        <v>9.5189317211148055</v>
      </c>
      <c r="CG28" s="22">
        <f t="shared" si="9"/>
        <v>8.3774950015276808</v>
      </c>
      <c r="CH28" s="22">
        <f t="shared" si="9"/>
        <v>6.7695105439907488</v>
      </c>
      <c r="CI28" s="22">
        <f t="shared" si="9"/>
        <v>5.8025949740458511</v>
      </c>
      <c r="CJ28" s="22">
        <f t="shared" si="9"/>
        <v>5.1530499720180405</v>
      </c>
      <c r="CK28" s="22">
        <f t="shared" si="9"/>
        <v>4.6802894190259892</v>
      </c>
      <c r="CL28" s="22">
        <f t="shared" si="9"/>
        <v>3.4146863350159511</v>
      </c>
      <c r="CM28" s="22">
        <f t="shared" si="9"/>
        <v>2.817838704660141</v>
      </c>
      <c r="CN28" s="22">
        <f t="shared" si="9"/>
        <v>2.4533943694031422</v>
      </c>
      <c r="CO28" s="22">
        <f t="shared" si="9"/>
        <v>2.2014538203508089</v>
      </c>
      <c r="CP28" s="22">
        <f t="shared" si="9"/>
        <v>2.0139675449060936</v>
      </c>
      <c r="CQ28" s="22">
        <f t="shared" si="9"/>
        <v>1.8674408801357263</v>
      </c>
      <c r="CR28" s="22">
        <f t="shared" si="9"/>
        <v>1.7488488460304996</v>
      </c>
      <c r="CS28" s="22">
        <f t="shared" si="9"/>
        <v>1.6503129364104501</v>
      </c>
      <c r="CT28" s="22">
        <f t="shared" si="9"/>
        <v>1.5667510512298777</v>
      </c>
      <c r="CU28" s="22">
        <f t="shared" si="9"/>
        <v>1.4947185227489188</v>
      </c>
      <c r="CV28" s="22">
        <f t="shared" si="9"/>
        <v>1.4317868369184381</v>
      </c>
      <c r="CW28" s="22">
        <f t="shared" si="9"/>
        <v>1.3761881155445894</v>
      </c>
      <c r="CX28" s="22">
        <f t="shared" si="9"/>
        <v>1.3266006805487585</v>
      </c>
      <c r="CY28" s="22">
        <f t="shared" si="9"/>
        <v>1.2820139780338702</v>
      </c>
      <c r="CZ28" s="22">
        <f t="shared" si="9"/>
        <v>1.2416403361658972</v>
      </c>
      <c r="DA28" s="22">
        <f t="shared" si="9"/>
        <v>1.2048555020453342</v>
      </c>
      <c r="DB28" s="22">
        <f t="shared" si="9"/>
        <v>1.1711574849870574</v>
      </c>
      <c r="DC28" s="22">
        <f t="shared" si="9"/>
        <v>1.140137398132284</v>
      </c>
      <c r="DD28" s="22">
        <f t="shared" si="9"/>
        <v>1.1114583723180336</v>
      </c>
      <c r="DE28" s="22">
        <f t="shared" si="9"/>
        <v>1.7488488460304996</v>
      </c>
      <c r="DF28" s="22">
        <f t="shared" si="9"/>
        <v>1.7488488460304996</v>
      </c>
      <c r="DG28" s="22">
        <f t="shared" si="9"/>
        <v>1.7488488460304996</v>
      </c>
      <c r="DH28" s="22">
        <f t="shared" si="9"/>
        <v>1.7488488460304996</v>
      </c>
      <c r="DI28" s="22">
        <f t="shared" si="9"/>
        <v>1.7488488460304996</v>
      </c>
      <c r="DJ28" s="22">
        <f t="shared" si="9"/>
        <v>1.7488488460304996</v>
      </c>
      <c r="DK28" s="22">
        <f t="shared" si="9"/>
        <v>1.7488488460304996</v>
      </c>
      <c r="DL28" s="22">
        <f t="shared" si="9"/>
        <v>1.7488488460304996</v>
      </c>
      <c r="DM28" s="22">
        <f t="shared" si="9"/>
        <v>1.7488488460304996</v>
      </c>
      <c r="DN28" s="22">
        <f t="shared" si="9"/>
        <v>1.7488488460304996</v>
      </c>
      <c r="DO28" s="22">
        <f t="shared" si="9"/>
        <v>1.7488488460304996</v>
      </c>
      <c r="DP28" s="22">
        <f t="shared" si="9"/>
        <v>1.7488488460304996</v>
      </c>
      <c r="DQ28" s="22">
        <f t="shared" si="9"/>
        <v>1.7488488460304996</v>
      </c>
      <c r="DR28" s="22">
        <f t="shared" si="9"/>
        <v>1.7488488460304996</v>
      </c>
      <c r="DS28" s="22">
        <f t="shared" si="9"/>
        <v>1.7488488460304996</v>
      </c>
      <c r="DT28" s="22">
        <f t="shared" si="9"/>
        <v>1.7488488460304996</v>
      </c>
      <c r="DU28" s="22">
        <f t="shared" si="9"/>
        <v>1.7488488460304996</v>
      </c>
      <c r="DV28" s="22">
        <f t="shared" si="9"/>
        <v>1.7488488460304996</v>
      </c>
      <c r="DW28" s="22">
        <f t="shared" si="9"/>
        <v>1.7488488460304996</v>
      </c>
    </row>
    <row r="29" spans="1:127" ht="18" x14ac:dyDescent="0.2">
      <c r="A29" s="16">
        <f>入力シート_カドミウム!Q9</f>
        <v>10</v>
      </c>
      <c r="B29" s="23" t="s">
        <v>56</v>
      </c>
      <c r="C29" s="492" t="s">
        <v>57</v>
      </c>
      <c r="D29" s="493"/>
      <c r="E29" s="493"/>
      <c r="F29" s="1" t="s">
        <v>54</v>
      </c>
      <c r="G29" s="72">
        <f>IF(A29="",1,A29)</f>
        <v>10</v>
      </c>
      <c r="J29" s="51">
        <f t="shared" ref="J29:J32" si="10">G29</f>
        <v>10</v>
      </c>
      <c r="K29" s="50">
        <f t="shared" ref="K29:N29" si="11">+J29</f>
        <v>10</v>
      </c>
      <c r="L29" s="50">
        <f t="shared" si="11"/>
        <v>10</v>
      </c>
      <c r="M29" s="50">
        <f t="shared" si="11"/>
        <v>10</v>
      </c>
      <c r="N29" s="50">
        <f t="shared" si="11"/>
        <v>10</v>
      </c>
      <c r="O29" s="50">
        <f>+J29</f>
        <v>10</v>
      </c>
      <c r="P29" s="50">
        <f>+K29</f>
        <v>10</v>
      </c>
      <c r="Q29" s="50">
        <f>+L29</f>
        <v>10</v>
      </c>
      <c r="R29" s="50">
        <f>+L29</f>
        <v>10</v>
      </c>
      <c r="S29" s="50">
        <f>+M29</f>
        <v>10</v>
      </c>
      <c r="T29" s="50">
        <f>+N29</f>
        <v>10</v>
      </c>
      <c r="U29" s="50">
        <f>G29</f>
        <v>10</v>
      </c>
      <c r="V29" s="50">
        <f>+U29</f>
        <v>10</v>
      </c>
      <c r="W29" s="50">
        <f t="shared" ref="W29:AG29" si="12">+V29</f>
        <v>10</v>
      </c>
      <c r="X29" s="50">
        <f t="shared" si="12"/>
        <v>10</v>
      </c>
      <c r="Y29" s="50">
        <f t="shared" si="12"/>
        <v>10</v>
      </c>
      <c r="Z29" s="50">
        <f t="shared" si="12"/>
        <v>10</v>
      </c>
      <c r="AA29" s="50">
        <f t="shared" si="12"/>
        <v>10</v>
      </c>
      <c r="AB29" s="50">
        <f t="shared" si="12"/>
        <v>10</v>
      </c>
      <c r="AC29" s="50">
        <f t="shared" si="12"/>
        <v>10</v>
      </c>
      <c r="AD29" s="50">
        <f t="shared" si="12"/>
        <v>10</v>
      </c>
      <c r="AE29" s="50">
        <f t="shared" si="12"/>
        <v>10</v>
      </c>
      <c r="AF29" s="50">
        <f t="shared" si="12"/>
        <v>10</v>
      </c>
      <c r="AG29" s="50">
        <f t="shared" si="12"/>
        <v>10</v>
      </c>
      <c r="AH29" s="50">
        <f>+AC29</f>
        <v>10</v>
      </c>
      <c r="AI29" s="50">
        <f>+AD29</f>
        <v>10</v>
      </c>
      <c r="AJ29" s="50">
        <f>+AE29</f>
        <v>10</v>
      </c>
      <c r="AK29" s="50">
        <f>+AE29</f>
        <v>10</v>
      </c>
      <c r="AL29" s="50">
        <f>+AF29</f>
        <v>10</v>
      </c>
      <c r="AM29" s="50">
        <f>+AG29</f>
        <v>10</v>
      </c>
      <c r="AN29" s="50">
        <f t="shared" ref="AN29:BF29" si="13">+AM29</f>
        <v>10</v>
      </c>
      <c r="AO29" s="50">
        <f t="shared" si="13"/>
        <v>10</v>
      </c>
      <c r="AP29" s="50">
        <f t="shared" si="13"/>
        <v>10</v>
      </c>
      <c r="AQ29" s="50">
        <f t="shared" si="13"/>
        <v>10</v>
      </c>
      <c r="AR29" s="50">
        <f t="shared" si="13"/>
        <v>10</v>
      </c>
      <c r="AS29" s="50">
        <f t="shared" si="13"/>
        <v>10</v>
      </c>
      <c r="AT29" s="50">
        <f t="shared" si="13"/>
        <v>10</v>
      </c>
      <c r="AU29" s="50">
        <f t="shared" si="13"/>
        <v>10</v>
      </c>
      <c r="AV29" s="50">
        <f t="shared" si="13"/>
        <v>10</v>
      </c>
      <c r="AW29" s="50">
        <f t="shared" si="13"/>
        <v>10</v>
      </c>
      <c r="AX29" s="50">
        <f t="shared" si="13"/>
        <v>10</v>
      </c>
      <c r="AY29" s="50">
        <f t="shared" si="13"/>
        <v>10</v>
      </c>
      <c r="AZ29" s="50">
        <f t="shared" si="13"/>
        <v>10</v>
      </c>
      <c r="BA29" s="50">
        <f t="shared" si="13"/>
        <v>10</v>
      </c>
      <c r="BB29" s="50">
        <f t="shared" si="13"/>
        <v>10</v>
      </c>
      <c r="BC29" s="50">
        <f t="shared" si="13"/>
        <v>10</v>
      </c>
      <c r="BD29" s="50">
        <f t="shared" si="13"/>
        <v>10</v>
      </c>
      <c r="BE29" s="50">
        <f t="shared" si="13"/>
        <v>10</v>
      </c>
      <c r="BF29" s="50">
        <f t="shared" si="13"/>
        <v>10</v>
      </c>
      <c r="BG29" s="50">
        <f t="shared" ref="BG29" si="14">+BE29</f>
        <v>10</v>
      </c>
      <c r="BH29" s="50">
        <f>+BF29</f>
        <v>10</v>
      </c>
      <c r="BI29" s="50">
        <f t="shared" ref="BI29:BJ29" si="15">+BH29</f>
        <v>10</v>
      </c>
      <c r="BJ29" s="50">
        <f t="shared" si="15"/>
        <v>10</v>
      </c>
      <c r="BK29" s="50">
        <f t="shared" ref="BK29" si="16">+AZ29</f>
        <v>10</v>
      </c>
      <c r="BL29" s="50">
        <f t="shared" ref="BL29:BO29" si="17">+BK29</f>
        <v>10</v>
      </c>
      <c r="BM29" s="50">
        <f t="shared" si="17"/>
        <v>10</v>
      </c>
      <c r="BN29" s="50">
        <f t="shared" si="17"/>
        <v>10</v>
      </c>
      <c r="BO29" s="50">
        <f t="shared" si="17"/>
        <v>10</v>
      </c>
      <c r="BP29" s="50">
        <f t="shared" ref="BP29" si="18">+BE29</f>
        <v>10</v>
      </c>
      <c r="BQ29" s="50">
        <f t="shared" ref="BQ29:BT29" si="19">+BP29</f>
        <v>10</v>
      </c>
      <c r="BR29" s="50">
        <f t="shared" si="19"/>
        <v>10</v>
      </c>
      <c r="BS29" s="50">
        <f t="shared" si="19"/>
        <v>10</v>
      </c>
      <c r="BT29" s="50">
        <f t="shared" si="19"/>
        <v>10</v>
      </c>
      <c r="BU29" s="50">
        <f t="shared" ref="BU29" si="20">+BJ29</f>
        <v>10</v>
      </c>
      <c r="BV29" s="50">
        <f t="shared" ref="BV29" si="21">+BU29</f>
        <v>10</v>
      </c>
      <c r="BW29" s="50">
        <f t="shared" ref="BW29:BX29" si="22">+BU29</f>
        <v>10</v>
      </c>
      <c r="BX29" s="50">
        <f t="shared" si="22"/>
        <v>10</v>
      </c>
      <c r="BY29" s="50">
        <f t="shared" ref="BY29:CB29" si="23">+BX29</f>
        <v>10</v>
      </c>
      <c r="BZ29" s="50">
        <f t="shared" si="23"/>
        <v>10</v>
      </c>
      <c r="CA29" s="50">
        <f t="shared" si="23"/>
        <v>10</v>
      </c>
      <c r="CB29" s="50">
        <f t="shared" si="23"/>
        <v>10</v>
      </c>
      <c r="CC29" s="50">
        <f>+CA29</f>
        <v>10</v>
      </c>
      <c r="CD29" s="50">
        <f>+CB29</f>
        <v>10</v>
      </c>
      <c r="CE29" s="50">
        <f t="shared" ref="CE29" si="24">+CD29</f>
        <v>10</v>
      </c>
      <c r="CF29" s="50">
        <f>+BA29</f>
        <v>10</v>
      </c>
      <c r="CG29" s="50">
        <f>+BA29</f>
        <v>10</v>
      </c>
      <c r="CH29" s="50">
        <f t="shared" ref="CH29:CQ29" si="25">+BA29</f>
        <v>10</v>
      </c>
      <c r="CI29" s="50">
        <f t="shared" si="25"/>
        <v>10</v>
      </c>
      <c r="CJ29" s="50">
        <f t="shared" si="25"/>
        <v>10</v>
      </c>
      <c r="CK29" s="50">
        <f t="shared" si="25"/>
        <v>10</v>
      </c>
      <c r="CL29" s="50">
        <f t="shared" si="25"/>
        <v>10</v>
      </c>
      <c r="CM29" s="50">
        <f t="shared" si="25"/>
        <v>10</v>
      </c>
      <c r="CN29" s="50">
        <f t="shared" si="25"/>
        <v>10</v>
      </c>
      <c r="CO29" s="50">
        <f t="shared" si="25"/>
        <v>10</v>
      </c>
      <c r="CP29" s="50">
        <f t="shared" si="25"/>
        <v>10</v>
      </c>
      <c r="CQ29" s="50">
        <f t="shared" si="25"/>
        <v>10</v>
      </c>
      <c r="CR29" s="50">
        <f>+BU29</f>
        <v>10</v>
      </c>
      <c r="CS29" s="50">
        <f>+BV29</f>
        <v>10</v>
      </c>
      <c r="CT29" s="50">
        <f t="shared" ref="CT29:CU29" si="26">+BX29</f>
        <v>10</v>
      </c>
      <c r="CU29" s="50">
        <f t="shared" si="26"/>
        <v>10</v>
      </c>
      <c r="CV29" s="50">
        <f>+BU29</f>
        <v>10</v>
      </c>
      <c r="CW29" s="50">
        <f>+BV29</f>
        <v>10</v>
      </c>
      <c r="CX29" s="50">
        <f>+BX29</f>
        <v>10</v>
      </c>
      <c r="CY29" s="50">
        <f>+BY29</f>
        <v>10</v>
      </c>
      <c r="CZ29" s="50">
        <f>+BZ29</f>
        <v>10</v>
      </c>
      <c r="DA29" s="50">
        <f>+CA29</f>
        <v>10</v>
      </c>
      <c r="DB29" s="50">
        <f>+CB29</f>
        <v>10</v>
      </c>
      <c r="DC29" s="50">
        <f t="shared" ref="DC29:DD29" si="27">+CD29</f>
        <v>10</v>
      </c>
      <c r="DD29" s="50">
        <f t="shared" si="27"/>
        <v>10</v>
      </c>
      <c r="DE29" s="50">
        <f t="shared" ref="DE29" si="28">+CE29</f>
        <v>10</v>
      </c>
      <c r="DF29" s="50">
        <f t="shared" ref="DF29" si="29">+BU29</f>
        <v>10</v>
      </c>
      <c r="DG29" s="50">
        <f t="shared" ref="DG29:DO32" si="30">+DF29</f>
        <v>10</v>
      </c>
      <c r="DH29" s="50">
        <f t="shared" si="30"/>
        <v>10</v>
      </c>
      <c r="DI29" s="50">
        <f t="shared" si="30"/>
        <v>10</v>
      </c>
      <c r="DJ29" s="50">
        <f t="shared" si="30"/>
        <v>10</v>
      </c>
      <c r="DK29" s="50">
        <f t="shared" si="30"/>
        <v>10</v>
      </c>
      <c r="DL29" s="50">
        <f t="shared" si="30"/>
        <v>10</v>
      </c>
      <c r="DM29" s="50">
        <f t="shared" si="30"/>
        <v>10</v>
      </c>
      <c r="DN29" s="50">
        <f t="shared" si="30"/>
        <v>10</v>
      </c>
      <c r="DO29" s="50">
        <f t="shared" ref="DO29" si="31">+DE29</f>
        <v>10</v>
      </c>
      <c r="DP29" s="50">
        <f t="shared" ref="DP29:DW42" si="32">+DO29</f>
        <v>10</v>
      </c>
      <c r="DQ29" s="50">
        <f t="shared" si="32"/>
        <v>10</v>
      </c>
      <c r="DR29" s="50">
        <f t="shared" si="32"/>
        <v>10</v>
      </c>
      <c r="DS29" s="50">
        <f t="shared" si="32"/>
        <v>10</v>
      </c>
      <c r="DT29" s="50">
        <f t="shared" si="32"/>
        <v>10</v>
      </c>
      <c r="DU29" s="50">
        <f t="shared" si="32"/>
        <v>10</v>
      </c>
      <c r="DV29" s="50">
        <f t="shared" si="32"/>
        <v>10</v>
      </c>
      <c r="DW29" s="50">
        <f>+DV29</f>
        <v>10</v>
      </c>
    </row>
    <row r="30" spans="1:127" ht="18" x14ac:dyDescent="0.2">
      <c r="A30" s="16"/>
      <c r="B30" s="23" t="s">
        <v>58</v>
      </c>
      <c r="C30" s="494" t="s">
        <v>59</v>
      </c>
      <c r="D30" s="495"/>
      <c r="E30" s="492"/>
      <c r="F30" s="1" t="s">
        <v>60</v>
      </c>
      <c r="G30" s="24">
        <f>IF(A30="",100,A30)</f>
        <v>100</v>
      </c>
      <c r="I30">
        <v>1</v>
      </c>
      <c r="J30" s="49">
        <f>IF(C24="&gt;1,000,000",1800000,C24)</f>
        <v>78</v>
      </c>
      <c r="K30" s="49">
        <v>100000</v>
      </c>
      <c r="L30" s="49">
        <f>+K30+100000</f>
        <v>200000</v>
      </c>
      <c r="M30" s="49">
        <f t="shared" ref="M30:T30" si="33">+L30+100000</f>
        <v>300000</v>
      </c>
      <c r="N30" s="49">
        <f t="shared" si="33"/>
        <v>400000</v>
      </c>
      <c r="O30" s="49">
        <f t="shared" si="33"/>
        <v>500000</v>
      </c>
      <c r="P30" s="49">
        <f t="shared" si="33"/>
        <v>600000</v>
      </c>
      <c r="Q30" s="49">
        <f t="shared" si="33"/>
        <v>700000</v>
      </c>
      <c r="R30" s="49">
        <f t="shared" si="33"/>
        <v>800000</v>
      </c>
      <c r="S30" s="49">
        <f t="shared" si="33"/>
        <v>900000</v>
      </c>
      <c r="T30" s="49">
        <f t="shared" si="33"/>
        <v>1000000</v>
      </c>
      <c r="U30" s="49">
        <f>+$K$23-100000+10000</f>
        <v>10000</v>
      </c>
      <c r="V30" s="49">
        <f>+U30+10000</f>
        <v>20000</v>
      </c>
      <c r="W30" s="49">
        <f t="shared" ref="W30:AC30" si="34">+V30+10000</f>
        <v>30000</v>
      </c>
      <c r="X30" s="49">
        <f t="shared" si="34"/>
        <v>40000</v>
      </c>
      <c r="Y30" s="49">
        <f t="shared" si="34"/>
        <v>50000</v>
      </c>
      <c r="Z30" s="49">
        <f t="shared" si="34"/>
        <v>60000</v>
      </c>
      <c r="AA30" s="49">
        <f t="shared" si="34"/>
        <v>70000</v>
      </c>
      <c r="AB30" s="49">
        <f t="shared" si="34"/>
        <v>80000</v>
      </c>
      <c r="AC30" s="49">
        <f t="shared" si="34"/>
        <v>90000</v>
      </c>
      <c r="AD30" s="265">
        <f>+$U$23-10000+1000</f>
        <v>1000</v>
      </c>
      <c r="AE30" s="49">
        <f>+AD30+1000</f>
        <v>2000</v>
      </c>
      <c r="AF30" s="49">
        <f t="shared" ref="AF30:AM30" si="35">+AE30+1000</f>
        <v>3000</v>
      </c>
      <c r="AG30" s="49">
        <f t="shared" si="35"/>
        <v>4000</v>
      </c>
      <c r="AH30" s="49">
        <f t="shared" si="35"/>
        <v>5000</v>
      </c>
      <c r="AI30" s="49">
        <f t="shared" si="35"/>
        <v>6000</v>
      </c>
      <c r="AJ30" s="49">
        <f t="shared" si="35"/>
        <v>7000</v>
      </c>
      <c r="AK30" s="49">
        <f t="shared" si="35"/>
        <v>8000</v>
      </c>
      <c r="AL30" s="49">
        <f t="shared" si="35"/>
        <v>9000</v>
      </c>
      <c r="AM30" s="49">
        <f t="shared" si="35"/>
        <v>10000</v>
      </c>
      <c r="AN30" s="59">
        <f>+AD23</f>
        <v>1000</v>
      </c>
      <c r="AO30" s="49">
        <f>+AN30-100</f>
        <v>900</v>
      </c>
      <c r="AP30" s="49">
        <f t="shared" ref="AP30:AW30" si="36">+AO30-100</f>
        <v>800</v>
      </c>
      <c r="AQ30" s="49">
        <f t="shared" si="36"/>
        <v>700</v>
      </c>
      <c r="AR30" s="49">
        <f t="shared" si="36"/>
        <v>600</v>
      </c>
      <c r="AS30" s="49">
        <f t="shared" si="36"/>
        <v>500</v>
      </c>
      <c r="AT30" s="49">
        <f t="shared" si="36"/>
        <v>400</v>
      </c>
      <c r="AU30" s="49">
        <f t="shared" si="36"/>
        <v>300</v>
      </c>
      <c r="AV30" s="49">
        <f t="shared" si="36"/>
        <v>200</v>
      </c>
      <c r="AW30" s="49">
        <f t="shared" si="36"/>
        <v>100</v>
      </c>
      <c r="AX30" s="59">
        <f>AN23</f>
        <v>100</v>
      </c>
      <c r="AY30" s="49">
        <f>+AX30-10</f>
        <v>90</v>
      </c>
      <c r="AZ30" s="49">
        <f t="shared" ref="AZ30:BG30" si="37">+AY30-10</f>
        <v>80</v>
      </c>
      <c r="BA30" s="49">
        <f t="shared" si="37"/>
        <v>70</v>
      </c>
      <c r="BB30" s="49">
        <f t="shared" si="37"/>
        <v>60</v>
      </c>
      <c r="BC30" s="49">
        <f t="shared" si="37"/>
        <v>50</v>
      </c>
      <c r="BD30" s="49">
        <f t="shared" si="37"/>
        <v>40</v>
      </c>
      <c r="BE30" s="49">
        <f t="shared" si="37"/>
        <v>30</v>
      </c>
      <c r="BF30" s="49">
        <f t="shared" si="37"/>
        <v>20</v>
      </c>
      <c r="BG30" s="49">
        <f t="shared" si="37"/>
        <v>10</v>
      </c>
      <c r="BH30" s="49">
        <f>IF(BG30=10,1,+BG30-10)</f>
        <v>1</v>
      </c>
      <c r="BI30" s="59">
        <f>AX23+5</f>
        <v>85</v>
      </c>
      <c r="BJ30" s="49">
        <f>IF(+BI30-1&gt;0,+BI30-1,0.1)</f>
        <v>84</v>
      </c>
      <c r="BK30" s="49">
        <f t="shared" ref="BK30:CC30" si="38">IF(+BJ30-1&gt;0,+BJ30-1,0.1)</f>
        <v>83</v>
      </c>
      <c r="BL30" s="49">
        <f t="shared" si="38"/>
        <v>82</v>
      </c>
      <c r="BM30" s="49">
        <f t="shared" si="38"/>
        <v>81</v>
      </c>
      <c r="BN30" s="49">
        <f t="shared" si="38"/>
        <v>80</v>
      </c>
      <c r="BO30" s="49">
        <f t="shared" si="38"/>
        <v>79</v>
      </c>
      <c r="BP30" s="49">
        <f t="shared" si="38"/>
        <v>78</v>
      </c>
      <c r="BQ30" s="49">
        <f t="shared" si="38"/>
        <v>77</v>
      </c>
      <c r="BR30" s="49">
        <f t="shared" si="38"/>
        <v>76</v>
      </c>
      <c r="BS30" s="49">
        <f t="shared" si="38"/>
        <v>75</v>
      </c>
      <c r="BT30" s="49">
        <f t="shared" si="38"/>
        <v>74</v>
      </c>
      <c r="BU30" s="49">
        <f t="shared" si="38"/>
        <v>73</v>
      </c>
      <c r="BV30" s="49">
        <f t="shared" si="38"/>
        <v>72</v>
      </c>
      <c r="BW30" s="49">
        <f t="shared" si="38"/>
        <v>71</v>
      </c>
      <c r="BX30" s="49">
        <f t="shared" si="38"/>
        <v>70</v>
      </c>
      <c r="BY30" s="49">
        <f t="shared" si="38"/>
        <v>69</v>
      </c>
      <c r="BZ30" s="49">
        <f t="shared" si="38"/>
        <v>68</v>
      </c>
      <c r="CA30" s="49">
        <f t="shared" si="38"/>
        <v>67</v>
      </c>
      <c r="CB30" s="49">
        <f t="shared" si="38"/>
        <v>66</v>
      </c>
      <c r="CC30" s="49">
        <f t="shared" si="38"/>
        <v>65</v>
      </c>
      <c r="CD30" s="73">
        <f>+BI23</f>
        <v>78</v>
      </c>
      <c r="CE30" s="59">
        <v>1</v>
      </c>
      <c r="CF30" s="70">
        <f>+$CE$21*CF22*($CE$19/20)</f>
        <v>1</v>
      </c>
      <c r="CG30" s="70">
        <f t="shared" ref="CG30:DD30" si="39">+$CE$21*CG22*($CE$19/20)</f>
        <v>2</v>
      </c>
      <c r="CH30" s="70">
        <f t="shared" si="39"/>
        <v>4</v>
      </c>
      <c r="CI30" s="70">
        <f t="shared" si="39"/>
        <v>6</v>
      </c>
      <c r="CJ30" s="70">
        <f t="shared" si="39"/>
        <v>8</v>
      </c>
      <c r="CK30" s="70">
        <f t="shared" si="39"/>
        <v>10</v>
      </c>
      <c r="CL30" s="70">
        <f t="shared" si="39"/>
        <v>20</v>
      </c>
      <c r="CM30" s="70">
        <f t="shared" si="39"/>
        <v>30</v>
      </c>
      <c r="CN30" s="70">
        <f t="shared" si="39"/>
        <v>40</v>
      </c>
      <c r="CO30" s="70">
        <f t="shared" si="39"/>
        <v>50</v>
      </c>
      <c r="CP30" s="70">
        <f t="shared" si="39"/>
        <v>60</v>
      </c>
      <c r="CQ30" s="70">
        <f t="shared" si="39"/>
        <v>70</v>
      </c>
      <c r="CR30" s="70">
        <f t="shared" si="39"/>
        <v>80</v>
      </c>
      <c r="CS30" s="70">
        <f t="shared" si="39"/>
        <v>90</v>
      </c>
      <c r="CT30" s="70">
        <f t="shared" si="39"/>
        <v>100</v>
      </c>
      <c r="CU30" s="70">
        <f t="shared" si="39"/>
        <v>110</v>
      </c>
      <c r="CV30" s="70">
        <f t="shared" si="39"/>
        <v>120</v>
      </c>
      <c r="CW30" s="70">
        <f t="shared" si="39"/>
        <v>130</v>
      </c>
      <c r="CX30" s="70">
        <f t="shared" si="39"/>
        <v>140</v>
      </c>
      <c r="CY30" s="70">
        <f t="shared" si="39"/>
        <v>150</v>
      </c>
      <c r="CZ30" s="70">
        <f t="shared" si="39"/>
        <v>160</v>
      </c>
      <c r="DA30" s="70">
        <f t="shared" si="39"/>
        <v>170</v>
      </c>
      <c r="DB30" s="70">
        <f t="shared" si="39"/>
        <v>180</v>
      </c>
      <c r="DC30" s="70">
        <f t="shared" si="39"/>
        <v>190</v>
      </c>
      <c r="DD30" s="70">
        <f t="shared" si="39"/>
        <v>200</v>
      </c>
      <c r="DE30" s="49">
        <f>入力シート_カドミウム!W3</f>
        <v>80</v>
      </c>
      <c r="DF30" s="49">
        <f>+DE30</f>
        <v>80</v>
      </c>
      <c r="DG30" s="49">
        <f t="shared" si="30"/>
        <v>80</v>
      </c>
      <c r="DH30" s="49">
        <f t="shared" si="30"/>
        <v>80</v>
      </c>
      <c r="DI30" s="49">
        <f t="shared" si="30"/>
        <v>80</v>
      </c>
      <c r="DJ30" s="49">
        <f t="shared" si="30"/>
        <v>80</v>
      </c>
      <c r="DK30" s="49">
        <f t="shared" si="30"/>
        <v>80</v>
      </c>
      <c r="DL30" s="49">
        <f t="shared" si="30"/>
        <v>80</v>
      </c>
      <c r="DM30" s="49">
        <f t="shared" si="30"/>
        <v>80</v>
      </c>
      <c r="DN30" s="49">
        <f t="shared" si="30"/>
        <v>80</v>
      </c>
      <c r="DO30" s="49">
        <f t="shared" si="30"/>
        <v>80</v>
      </c>
      <c r="DP30" s="49">
        <f t="shared" si="32"/>
        <v>80</v>
      </c>
      <c r="DQ30" s="49">
        <f t="shared" si="32"/>
        <v>80</v>
      </c>
      <c r="DR30" s="49">
        <f t="shared" si="32"/>
        <v>80</v>
      </c>
      <c r="DS30" s="49">
        <f t="shared" si="32"/>
        <v>80</v>
      </c>
      <c r="DT30" s="49">
        <f t="shared" si="32"/>
        <v>80</v>
      </c>
      <c r="DU30" s="49">
        <f t="shared" si="32"/>
        <v>80</v>
      </c>
      <c r="DV30" s="49">
        <f t="shared" si="32"/>
        <v>80</v>
      </c>
      <c r="DW30" s="49">
        <f>+DV30</f>
        <v>80</v>
      </c>
    </row>
    <row r="31" spans="1:127" ht="18" x14ac:dyDescent="0.2">
      <c r="A31" s="19"/>
      <c r="B31" s="23" t="s">
        <v>61</v>
      </c>
      <c r="C31" s="494" t="s">
        <v>62</v>
      </c>
      <c r="D31" s="495"/>
      <c r="E31" s="492"/>
      <c r="F31" s="1" t="s">
        <v>60</v>
      </c>
      <c r="G31" s="25">
        <v>0</v>
      </c>
      <c r="J31" s="51">
        <f>G31</f>
        <v>0</v>
      </c>
      <c r="K31" s="54">
        <f>+J31</f>
        <v>0</v>
      </c>
      <c r="L31" s="54">
        <f t="shared" ref="L31:N42" si="40">+K31</f>
        <v>0</v>
      </c>
      <c r="M31" s="54">
        <f t="shared" si="40"/>
        <v>0</v>
      </c>
      <c r="N31" s="54">
        <f t="shared" si="40"/>
        <v>0</v>
      </c>
      <c r="O31" s="54">
        <f t="shared" ref="O31:Q42" si="41">+J31</f>
        <v>0</v>
      </c>
      <c r="P31" s="54">
        <f t="shared" si="41"/>
        <v>0</v>
      </c>
      <c r="Q31" s="54">
        <f t="shared" si="41"/>
        <v>0</v>
      </c>
      <c r="R31" s="54">
        <f t="shared" ref="R31:T42" si="42">+L31</f>
        <v>0</v>
      </c>
      <c r="S31" s="54">
        <f t="shared" si="42"/>
        <v>0</v>
      </c>
      <c r="T31" s="54">
        <f t="shared" si="42"/>
        <v>0</v>
      </c>
      <c r="U31" s="51">
        <f>G31</f>
        <v>0</v>
      </c>
      <c r="V31" s="54">
        <f>+U31</f>
        <v>0</v>
      </c>
      <c r="W31" s="54">
        <f t="shared" ref="W31:AG31" si="43">+V31</f>
        <v>0</v>
      </c>
      <c r="X31" s="54">
        <f t="shared" si="43"/>
        <v>0</v>
      </c>
      <c r="Y31" s="54">
        <f t="shared" si="43"/>
        <v>0</v>
      </c>
      <c r="Z31" s="54">
        <f t="shared" si="43"/>
        <v>0</v>
      </c>
      <c r="AA31" s="54">
        <f t="shared" si="43"/>
        <v>0</v>
      </c>
      <c r="AB31" s="54">
        <f t="shared" si="43"/>
        <v>0</v>
      </c>
      <c r="AC31" s="54">
        <f t="shared" si="43"/>
        <v>0</v>
      </c>
      <c r="AD31" s="54">
        <f t="shared" si="43"/>
        <v>0</v>
      </c>
      <c r="AE31" s="54">
        <f t="shared" si="43"/>
        <v>0</v>
      </c>
      <c r="AF31" s="54">
        <f t="shared" si="43"/>
        <v>0</v>
      </c>
      <c r="AG31" s="54">
        <f t="shared" si="43"/>
        <v>0</v>
      </c>
      <c r="AH31" s="54">
        <f t="shared" ref="AH31:AJ42" si="44">+AC31</f>
        <v>0</v>
      </c>
      <c r="AI31" s="54">
        <f t="shared" si="44"/>
        <v>0</v>
      </c>
      <c r="AJ31" s="54">
        <f t="shared" si="44"/>
        <v>0</v>
      </c>
      <c r="AK31" s="54">
        <f t="shared" ref="AK31:AM42" si="45">+AE31</f>
        <v>0</v>
      </c>
      <c r="AL31" s="54">
        <f t="shared" si="45"/>
        <v>0</v>
      </c>
      <c r="AM31" s="54">
        <f t="shared" si="45"/>
        <v>0</v>
      </c>
      <c r="AN31" s="54">
        <f t="shared" ref="AN31:BC42" si="46">+AM31</f>
        <v>0</v>
      </c>
      <c r="AO31" s="54">
        <f t="shared" si="46"/>
        <v>0</v>
      </c>
      <c r="AP31" s="54">
        <f t="shared" si="46"/>
        <v>0</v>
      </c>
      <c r="AQ31" s="54">
        <f t="shared" si="46"/>
        <v>0</v>
      </c>
      <c r="AR31" s="54">
        <f t="shared" si="46"/>
        <v>0</v>
      </c>
      <c r="AS31" s="54">
        <f t="shared" si="46"/>
        <v>0</v>
      </c>
      <c r="AT31" s="54">
        <f t="shared" si="46"/>
        <v>0</v>
      </c>
      <c r="AU31" s="54">
        <f t="shared" si="46"/>
        <v>0</v>
      </c>
      <c r="AV31" s="54">
        <f t="shared" si="46"/>
        <v>0</v>
      </c>
      <c r="AW31" s="54">
        <f t="shared" si="46"/>
        <v>0</v>
      </c>
      <c r="AX31" s="54">
        <f t="shared" si="46"/>
        <v>0</v>
      </c>
      <c r="AY31" s="54">
        <f t="shared" si="46"/>
        <v>0</v>
      </c>
      <c r="AZ31" s="54">
        <f t="shared" si="46"/>
        <v>0</v>
      </c>
      <c r="BA31" s="54">
        <f t="shared" si="46"/>
        <v>0</v>
      </c>
      <c r="BB31" s="54">
        <f t="shared" si="46"/>
        <v>0</v>
      </c>
      <c r="BC31" s="54">
        <f t="shared" si="46"/>
        <v>0</v>
      </c>
      <c r="BD31" s="54">
        <f t="shared" ref="BD31:BF42" si="47">+BC31</f>
        <v>0</v>
      </c>
      <c r="BE31" s="54">
        <f t="shared" si="47"/>
        <v>0</v>
      </c>
      <c r="BF31" s="54">
        <f t="shared" si="47"/>
        <v>0</v>
      </c>
      <c r="BG31" s="54">
        <f t="shared" ref="BG31:BH42" si="48">+BE31</f>
        <v>0</v>
      </c>
      <c r="BH31" s="54">
        <f t="shared" si="48"/>
        <v>0</v>
      </c>
      <c r="BI31" s="54">
        <f t="shared" ref="BI31:BJ42" si="49">+BH31</f>
        <v>0</v>
      </c>
      <c r="BJ31" s="54">
        <f t="shared" si="49"/>
        <v>0</v>
      </c>
      <c r="BK31" s="54">
        <f t="shared" ref="BK31:BK42" si="50">+AZ31</f>
        <v>0</v>
      </c>
      <c r="BL31" s="54">
        <f t="shared" ref="BL31:BO42" si="51">+BK31</f>
        <v>0</v>
      </c>
      <c r="BM31" s="54">
        <f t="shared" si="51"/>
        <v>0</v>
      </c>
      <c r="BN31" s="54">
        <f t="shared" si="51"/>
        <v>0</v>
      </c>
      <c r="BO31" s="54">
        <f t="shared" si="51"/>
        <v>0</v>
      </c>
      <c r="BP31" s="54">
        <f t="shared" ref="BP31:BP42" si="52">+BE31</f>
        <v>0</v>
      </c>
      <c r="BQ31" s="54">
        <f t="shared" ref="BQ31:BT42" si="53">+BP31</f>
        <v>0</v>
      </c>
      <c r="BR31" s="54">
        <f t="shared" si="53"/>
        <v>0</v>
      </c>
      <c r="BS31" s="54">
        <f t="shared" si="53"/>
        <v>0</v>
      </c>
      <c r="BT31" s="54">
        <f t="shared" si="53"/>
        <v>0</v>
      </c>
      <c r="BU31" s="54">
        <f t="shared" ref="BU31:BU42" si="54">+BJ31</f>
        <v>0</v>
      </c>
      <c r="BV31" s="54">
        <f t="shared" ref="BV31:BV42" si="55">+BU31</f>
        <v>0</v>
      </c>
      <c r="BW31" s="54">
        <f t="shared" ref="BW31:BX42" si="56">+BU31</f>
        <v>0</v>
      </c>
      <c r="BX31" s="54">
        <f t="shared" si="56"/>
        <v>0</v>
      </c>
      <c r="BY31" s="54">
        <f t="shared" ref="BY31:CB42" si="57">+BX31</f>
        <v>0</v>
      </c>
      <c r="BZ31" s="54">
        <f t="shared" si="57"/>
        <v>0</v>
      </c>
      <c r="CA31" s="54">
        <f t="shared" si="57"/>
        <v>0</v>
      </c>
      <c r="CB31" s="54">
        <f t="shared" si="57"/>
        <v>0</v>
      </c>
      <c r="CC31" s="54">
        <f t="shared" ref="CC31:CD42" si="58">+CA31</f>
        <v>0</v>
      </c>
      <c r="CD31" s="54">
        <f t="shared" si="58"/>
        <v>0</v>
      </c>
      <c r="CE31" s="54">
        <f t="shared" ref="CE31:CE42" si="59">+CD31</f>
        <v>0</v>
      </c>
      <c r="CF31" s="54">
        <f t="shared" ref="CF31:CF42" si="60">+BA31</f>
        <v>0</v>
      </c>
      <c r="CG31" s="54">
        <f t="shared" ref="CG31:CG42" si="61">+BA31</f>
        <v>0</v>
      </c>
      <c r="CH31" s="54">
        <f t="shared" ref="CH31:CQ42" si="62">+BA31</f>
        <v>0</v>
      </c>
      <c r="CI31" s="54">
        <f t="shared" si="62"/>
        <v>0</v>
      </c>
      <c r="CJ31" s="54">
        <f t="shared" si="62"/>
        <v>0</v>
      </c>
      <c r="CK31" s="54">
        <f t="shared" si="62"/>
        <v>0</v>
      </c>
      <c r="CL31" s="54">
        <f t="shared" si="62"/>
        <v>0</v>
      </c>
      <c r="CM31" s="54">
        <f t="shared" si="62"/>
        <v>0</v>
      </c>
      <c r="CN31" s="54">
        <f t="shared" si="62"/>
        <v>0</v>
      </c>
      <c r="CO31" s="54">
        <f t="shared" si="62"/>
        <v>0</v>
      </c>
      <c r="CP31" s="54">
        <f t="shared" si="62"/>
        <v>0</v>
      </c>
      <c r="CQ31" s="54">
        <f t="shared" si="62"/>
        <v>0</v>
      </c>
      <c r="CR31" s="54">
        <f t="shared" ref="CR31:CS42" si="63">+BU31</f>
        <v>0</v>
      </c>
      <c r="CS31" s="54">
        <f t="shared" si="63"/>
        <v>0</v>
      </c>
      <c r="CT31" s="54">
        <f t="shared" ref="CT31:CU42" si="64">+BX31</f>
        <v>0</v>
      </c>
      <c r="CU31" s="54">
        <f t="shared" si="64"/>
        <v>0</v>
      </c>
      <c r="CV31" s="54">
        <f t="shared" ref="CV31:CW42" si="65">+BU31</f>
        <v>0</v>
      </c>
      <c r="CW31" s="54">
        <f t="shared" si="65"/>
        <v>0</v>
      </c>
      <c r="CX31" s="54">
        <f t="shared" ref="CX31:DB42" si="66">+BX31</f>
        <v>0</v>
      </c>
      <c r="CY31" s="54">
        <f t="shared" si="66"/>
        <v>0</v>
      </c>
      <c r="CZ31" s="54">
        <f t="shared" si="66"/>
        <v>0</v>
      </c>
      <c r="DA31" s="54">
        <f t="shared" si="66"/>
        <v>0</v>
      </c>
      <c r="DB31" s="54">
        <f t="shared" si="66"/>
        <v>0</v>
      </c>
      <c r="DC31" s="54">
        <f t="shared" ref="DC31:DD42" si="67">+CD31</f>
        <v>0</v>
      </c>
      <c r="DD31" s="54">
        <f t="shared" si="67"/>
        <v>0</v>
      </c>
      <c r="DE31" s="54">
        <f t="shared" ref="DE31:DE42" si="68">+CE31</f>
        <v>0</v>
      </c>
      <c r="DF31" s="54">
        <f>+BU31</f>
        <v>0</v>
      </c>
      <c r="DG31" s="54">
        <f t="shared" si="30"/>
        <v>0</v>
      </c>
      <c r="DH31" s="54">
        <f t="shared" si="30"/>
        <v>0</v>
      </c>
      <c r="DI31" s="54">
        <f t="shared" si="30"/>
        <v>0</v>
      </c>
      <c r="DJ31" s="54">
        <f t="shared" si="30"/>
        <v>0</v>
      </c>
      <c r="DK31" s="54">
        <f t="shared" si="30"/>
        <v>0</v>
      </c>
      <c r="DL31" s="54">
        <f t="shared" si="30"/>
        <v>0</v>
      </c>
      <c r="DM31" s="54">
        <f t="shared" si="30"/>
        <v>0</v>
      </c>
      <c r="DN31" s="54">
        <f t="shared" si="30"/>
        <v>0</v>
      </c>
      <c r="DO31" s="54">
        <f>+DE31</f>
        <v>0</v>
      </c>
      <c r="DP31" s="54">
        <f t="shared" si="32"/>
        <v>0</v>
      </c>
      <c r="DQ31" s="54">
        <f t="shared" si="32"/>
        <v>0</v>
      </c>
      <c r="DR31" s="54">
        <f t="shared" si="32"/>
        <v>0</v>
      </c>
      <c r="DS31" s="54">
        <f t="shared" si="32"/>
        <v>0</v>
      </c>
      <c r="DT31" s="54">
        <f t="shared" si="32"/>
        <v>0</v>
      </c>
      <c r="DU31" s="54">
        <f t="shared" si="32"/>
        <v>0</v>
      </c>
      <c r="DV31" s="54">
        <f t="shared" si="32"/>
        <v>0</v>
      </c>
      <c r="DW31" s="54">
        <f>+DV31</f>
        <v>0</v>
      </c>
    </row>
    <row r="32" spans="1:127" ht="18" x14ac:dyDescent="0.2">
      <c r="A32" s="19"/>
      <c r="B32" s="23" t="s">
        <v>63</v>
      </c>
      <c r="C32" s="494" t="s">
        <v>64</v>
      </c>
      <c r="D32" s="495"/>
      <c r="E32" s="492"/>
      <c r="F32" s="1" t="s">
        <v>60</v>
      </c>
      <c r="G32" s="25">
        <v>0</v>
      </c>
      <c r="J32" s="51">
        <f t="shared" si="10"/>
        <v>0</v>
      </c>
      <c r="K32" s="54">
        <f t="shared" ref="K32:K42" si="69">+J32</f>
        <v>0</v>
      </c>
      <c r="L32" s="54">
        <f t="shared" si="40"/>
        <v>0</v>
      </c>
      <c r="M32" s="54">
        <f t="shared" si="40"/>
        <v>0</v>
      </c>
      <c r="N32" s="54">
        <f t="shared" si="40"/>
        <v>0</v>
      </c>
      <c r="O32" s="54">
        <f t="shared" si="41"/>
        <v>0</v>
      </c>
      <c r="P32" s="54">
        <f t="shared" si="41"/>
        <v>0</v>
      </c>
      <c r="Q32" s="54">
        <f t="shared" si="41"/>
        <v>0</v>
      </c>
      <c r="R32" s="54">
        <f t="shared" si="42"/>
        <v>0</v>
      </c>
      <c r="S32" s="54">
        <f t="shared" si="42"/>
        <v>0</v>
      </c>
      <c r="T32" s="54">
        <f t="shared" si="42"/>
        <v>0</v>
      </c>
      <c r="U32" s="51">
        <f t="shared" ref="U32:U51" si="70">G32</f>
        <v>0</v>
      </c>
      <c r="V32" s="54">
        <f t="shared" ref="V32:AG42" si="71">+U32</f>
        <v>0</v>
      </c>
      <c r="W32" s="54">
        <f t="shared" si="71"/>
        <v>0</v>
      </c>
      <c r="X32" s="54">
        <f t="shared" si="71"/>
        <v>0</v>
      </c>
      <c r="Y32" s="54">
        <f t="shared" si="71"/>
        <v>0</v>
      </c>
      <c r="Z32" s="54">
        <f t="shared" si="71"/>
        <v>0</v>
      </c>
      <c r="AA32" s="54">
        <f t="shared" si="71"/>
        <v>0</v>
      </c>
      <c r="AB32" s="54">
        <f t="shared" si="71"/>
        <v>0</v>
      </c>
      <c r="AC32" s="54">
        <f t="shared" si="71"/>
        <v>0</v>
      </c>
      <c r="AD32" s="54">
        <f t="shared" si="71"/>
        <v>0</v>
      </c>
      <c r="AE32" s="54">
        <f t="shared" si="71"/>
        <v>0</v>
      </c>
      <c r="AF32" s="54">
        <f t="shared" si="71"/>
        <v>0</v>
      </c>
      <c r="AG32" s="54">
        <f t="shared" si="71"/>
        <v>0</v>
      </c>
      <c r="AH32" s="54">
        <f t="shared" si="44"/>
        <v>0</v>
      </c>
      <c r="AI32" s="54">
        <f t="shared" si="44"/>
        <v>0</v>
      </c>
      <c r="AJ32" s="54">
        <f t="shared" si="44"/>
        <v>0</v>
      </c>
      <c r="AK32" s="54">
        <f t="shared" si="45"/>
        <v>0</v>
      </c>
      <c r="AL32" s="54">
        <f t="shared" si="45"/>
        <v>0</v>
      </c>
      <c r="AM32" s="54">
        <f t="shared" si="45"/>
        <v>0</v>
      </c>
      <c r="AN32" s="54">
        <f t="shared" si="46"/>
        <v>0</v>
      </c>
      <c r="AO32" s="54">
        <f t="shared" si="46"/>
        <v>0</v>
      </c>
      <c r="AP32" s="54">
        <f t="shared" si="46"/>
        <v>0</v>
      </c>
      <c r="AQ32" s="54">
        <f t="shared" si="46"/>
        <v>0</v>
      </c>
      <c r="AR32" s="54">
        <f t="shared" si="46"/>
        <v>0</v>
      </c>
      <c r="AS32" s="54">
        <f t="shared" si="46"/>
        <v>0</v>
      </c>
      <c r="AT32" s="54">
        <f t="shared" si="46"/>
        <v>0</v>
      </c>
      <c r="AU32" s="54">
        <f t="shared" si="46"/>
        <v>0</v>
      </c>
      <c r="AV32" s="54">
        <f t="shared" si="46"/>
        <v>0</v>
      </c>
      <c r="AW32" s="54">
        <f t="shared" si="46"/>
        <v>0</v>
      </c>
      <c r="AX32" s="54">
        <f t="shared" si="46"/>
        <v>0</v>
      </c>
      <c r="AY32" s="54">
        <f t="shared" si="46"/>
        <v>0</v>
      </c>
      <c r="AZ32" s="54">
        <f t="shared" si="46"/>
        <v>0</v>
      </c>
      <c r="BA32" s="54">
        <f t="shared" si="46"/>
        <v>0</v>
      </c>
      <c r="BB32" s="54">
        <f t="shared" si="46"/>
        <v>0</v>
      </c>
      <c r="BC32" s="54">
        <f t="shared" si="46"/>
        <v>0</v>
      </c>
      <c r="BD32" s="54">
        <f t="shared" si="47"/>
        <v>0</v>
      </c>
      <c r="BE32" s="54">
        <f t="shared" si="47"/>
        <v>0</v>
      </c>
      <c r="BF32" s="54">
        <f t="shared" si="47"/>
        <v>0</v>
      </c>
      <c r="BG32" s="54">
        <f t="shared" si="48"/>
        <v>0</v>
      </c>
      <c r="BH32" s="54">
        <f t="shared" si="48"/>
        <v>0</v>
      </c>
      <c r="BI32" s="54">
        <f t="shared" si="49"/>
        <v>0</v>
      </c>
      <c r="BJ32" s="54">
        <f t="shared" si="49"/>
        <v>0</v>
      </c>
      <c r="BK32" s="54">
        <f t="shared" si="50"/>
        <v>0</v>
      </c>
      <c r="BL32" s="54">
        <f t="shared" si="51"/>
        <v>0</v>
      </c>
      <c r="BM32" s="54">
        <f t="shared" si="51"/>
        <v>0</v>
      </c>
      <c r="BN32" s="54">
        <f t="shared" si="51"/>
        <v>0</v>
      </c>
      <c r="BO32" s="54">
        <f t="shared" si="51"/>
        <v>0</v>
      </c>
      <c r="BP32" s="54">
        <f t="shared" si="52"/>
        <v>0</v>
      </c>
      <c r="BQ32" s="54">
        <f t="shared" si="53"/>
        <v>0</v>
      </c>
      <c r="BR32" s="54">
        <f t="shared" si="53"/>
        <v>0</v>
      </c>
      <c r="BS32" s="54">
        <f t="shared" si="53"/>
        <v>0</v>
      </c>
      <c r="BT32" s="54">
        <f t="shared" si="53"/>
        <v>0</v>
      </c>
      <c r="BU32" s="54">
        <f t="shared" si="54"/>
        <v>0</v>
      </c>
      <c r="BV32" s="54">
        <f t="shared" si="55"/>
        <v>0</v>
      </c>
      <c r="BW32" s="54">
        <f t="shared" si="56"/>
        <v>0</v>
      </c>
      <c r="BX32" s="54">
        <f t="shared" si="56"/>
        <v>0</v>
      </c>
      <c r="BY32" s="54">
        <f t="shared" si="57"/>
        <v>0</v>
      </c>
      <c r="BZ32" s="54">
        <f t="shared" si="57"/>
        <v>0</v>
      </c>
      <c r="CA32" s="54">
        <f t="shared" si="57"/>
        <v>0</v>
      </c>
      <c r="CB32" s="54">
        <f t="shared" si="57"/>
        <v>0</v>
      </c>
      <c r="CC32" s="54">
        <f t="shared" si="58"/>
        <v>0</v>
      </c>
      <c r="CD32" s="54">
        <f t="shared" si="58"/>
        <v>0</v>
      </c>
      <c r="CE32" s="54">
        <f t="shared" si="59"/>
        <v>0</v>
      </c>
      <c r="CF32" s="54">
        <f t="shared" si="60"/>
        <v>0</v>
      </c>
      <c r="CG32" s="54">
        <f t="shared" si="61"/>
        <v>0</v>
      </c>
      <c r="CH32" s="54">
        <f t="shared" si="62"/>
        <v>0</v>
      </c>
      <c r="CI32" s="54">
        <f t="shared" si="62"/>
        <v>0</v>
      </c>
      <c r="CJ32" s="54">
        <f t="shared" si="62"/>
        <v>0</v>
      </c>
      <c r="CK32" s="54">
        <f t="shared" si="62"/>
        <v>0</v>
      </c>
      <c r="CL32" s="54">
        <f t="shared" si="62"/>
        <v>0</v>
      </c>
      <c r="CM32" s="54">
        <f t="shared" si="62"/>
        <v>0</v>
      </c>
      <c r="CN32" s="54">
        <f t="shared" si="62"/>
        <v>0</v>
      </c>
      <c r="CO32" s="54">
        <f t="shared" si="62"/>
        <v>0</v>
      </c>
      <c r="CP32" s="54">
        <f t="shared" si="62"/>
        <v>0</v>
      </c>
      <c r="CQ32" s="54">
        <f t="shared" si="62"/>
        <v>0</v>
      </c>
      <c r="CR32" s="54">
        <f t="shared" si="63"/>
        <v>0</v>
      </c>
      <c r="CS32" s="54">
        <f t="shared" si="63"/>
        <v>0</v>
      </c>
      <c r="CT32" s="54">
        <f t="shared" si="64"/>
        <v>0</v>
      </c>
      <c r="CU32" s="54">
        <f t="shared" si="64"/>
        <v>0</v>
      </c>
      <c r="CV32" s="54">
        <f t="shared" si="65"/>
        <v>0</v>
      </c>
      <c r="CW32" s="54">
        <f t="shared" si="65"/>
        <v>0</v>
      </c>
      <c r="CX32" s="54">
        <f t="shared" si="66"/>
        <v>0</v>
      </c>
      <c r="CY32" s="54">
        <f t="shared" si="66"/>
        <v>0</v>
      </c>
      <c r="CZ32" s="54">
        <f t="shared" si="66"/>
        <v>0</v>
      </c>
      <c r="DA32" s="54">
        <f t="shared" si="66"/>
        <v>0</v>
      </c>
      <c r="DB32" s="54">
        <f t="shared" si="66"/>
        <v>0</v>
      </c>
      <c r="DC32" s="54">
        <f t="shared" si="67"/>
        <v>0</v>
      </c>
      <c r="DD32" s="54">
        <f t="shared" si="67"/>
        <v>0</v>
      </c>
      <c r="DE32" s="54">
        <f t="shared" si="68"/>
        <v>0</v>
      </c>
      <c r="DF32" s="54">
        <f>+BU32</f>
        <v>0</v>
      </c>
      <c r="DG32" s="54">
        <f t="shared" si="30"/>
        <v>0</v>
      </c>
      <c r="DH32" s="54">
        <f t="shared" si="30"/>
        <v>0</v>
      </c>
      <c r="DI32" s="54">
        <f t="shared" si="30"/>
        <v>0</v>
      </c>
      <c r="DJ32" s="54">
        <f t="shared" si="30"/>
        <v>0</v>
      </c>
      <c r="DK32" s="54">
        <f t="shared" si="30"/>
        <v>0</v>
      </c>
      <c r="DL32" s="54">
        <f t="shared" si="30"/>
        <v>0</v>
      </c>
      <c r="DM32" s="54">
        <f t="shared" si="30"/>
        <v>0</v>
      </c>
      <c r="DN32" s="54">
        <f t="shared" si="30"/>
        <v>0</v>
      </c>
      <c r="DO32" s="54">
        <f>+DE32</f>
        <v>0</v>
      </c>
      <c r="DP32" s="54">
        <f t="shared" si="32"/>
        <v>0</v>
      </c>
      <c r="DQ32" s="54">
        <f t="shared" si="32"/>
        <v>0</v>
      </c>
      <c r="DR32" s="54">
        <f t="shared" si="32"/>
        <v>0</v>
      </c>
      <c r="DS32" s="54">
        <f t="shared" si="32"/>
        <v>0</v>
      </c>
      <c r="DT32" s="54">
        <f t="shared" si="32"/>
        <v>0</v>
      </c>
      <c r="DU32" s="54">
        <f t="shared" si="32"/>
        <v>0</v>
      </c>
      <c r="DV32" s="54">
        <f t="shared" si="32"/>
        <v>0</v>
      </c>
      <c r="DW32" s="54">
        <f>+DV32</f>
        <v>0</v>
      </c>
    </row>
    <row r="33" spans="1:127" ht="18" x14ac:dyDescent="0.2">
      <c r="A33" s="16"/>
      <c r="B33" s="23" t="s">
        <v>65</v>
      </c>
      <c r="C33" s="494" t="s">
        <v>66</v>
      </c>
      <c r="D33" s="495"/>
      <c r="E33" s="492"/>
      <c r="F33" s="1" t="s">
        <v>67</v>
      </c>
      <c r="G33" s="25">
        <f>IF(A33="",100,A33)</f>
        <v>100</v>
      </c>
      <c r="J33" s="51">
        <f>G33</f>
        <v>100</v>
      </c>
      <c r="K33" s="54">
        <f t="shared" si="69"/>
        <v>100</v>
      </c>
      <c r="L33" s="54">
        <f t="shared" si="40"/>
        <v>100</v>
      </c>
      <c r="M33" s="54">
        <f t="shared" si="40"/>
        <v>100</v>
      </c>
      <c r="N33" s="54">
        <f t="shared" si="40"/>
        <v>100</v>
      </c>
      <c r="O33" s="54">
        <f t="shared" si="41"/>
        <v>100</v>
      </c>
      <c r="P33" s="54">
        <f t="shared" si="41"/>
        <v>100</v>
      </c>
      <c r="Q33" s="54">
        <f t="shared" si="41"/>
        <v>100</v>
      </c>
      <c r="R33" s="54">
        <f t="shared" si="42"/>
        <v>100</v>
      </c>
      <c r="S33" s="54">
        <f t="shared" si="42"/>
        <v>100</v>
      </c>
      <c r="T33" s="54">
        <f t="shared" si="42"/>
        <v>100</v>
      </c>
      <c r="U33" s="51">
        <f t="shared" si="70"/>
        <v>100</v>
      </c>
      <c r="V33" s="54">
        <f t="shared" si="71"/>
        <v>100</v>
      </c>
      <c r="W33" s="54">
        <f t="shared" si="71"/>
        <v>100</v>
      </c>
      <c r="X33" s="54">
        <f t="shared" si="71"/>
        <v>100</v>
      </c>
      <c r="Y33" s="54">
        <f t="shared" si="71"/>
        <v>100</v>
      </c>
      <c r="Z33" s="54">
        <f t="shared" si="71"/>
        <v>100</v>
      </c>
      <c r="AA33" s="54">
        <f t="shared" si="71"/>
        <v>100</v>
      </c>
      <c r="AB33" s="54">
        <f t="shared" si="71"/>
        <v>100</v>
      </c>
      <c r="AC33" s="54">
        <f t="shared" si="71"/>
        <v>100</v>
      </c>
      <c r="AD33" s="54">
        <f t="shared" si="71"/>
        <v>100</v>
      </c>
      <c r="AE33" s="54">
        <f t="shared" si="71"/>
        <v>100</v>
      </c>
      <c r="AF33" s="54">
        <f t="shared" si="71"/>
        <v>100</v>
      </c>
      <c r="AG33" s="54">
        <f t="shared" si="71"/>
        <v>100</v>
      </c>
      <c r="AH33" s="54">
        <f t="shared" si="44"/>
        <v>100</v>
      </c>
      <c r="AI33" s="54">
        <f t="shared" si="44"/>
        <v>100</v>
      </c>
      <c r="AJ33" s="54">
        <f t="shared" si="44"/>
        <v>100</v>
      </c>
      <c r="AK33" s="54">
        <f t="shared" si="45"/>
        <v>100</v>
      </c>
      <c r="AL33" s="54">
        <f t="shared" si="45"/>
        <v>100</v>
      </c>
      <c r="AM33" s="54">
        <f t="shared" si="45"/>
        <v>100</v>
      </c>
      <c r="AN33" s="54">
        <f t="shared" si="46"/>
        <v>100</v>
      </c>
      <c r="AO33" s="54">
        <f t="shared" si="46"/>
        <v>100</v>
      </c>
      <c r="AP33" s="54">
        <f t="shared" si="46"/>
        <v>100</v>
      </c>
      <c r="AQ33" s="54">
        <f t="shared" si="46"/>
        <v>100</v>
      </c>
      <c r="AR33" s="54">
        <f t="shared" si="46"/>
        <v>100</v>
      </c>
      <c r="AS33" s="54">
        <f t="shared" si="46"/>
        <v>100</v>
      </c>
      <c r="AT33" s="54">
        <f t="shared" si="46"/>
        <v>100</v>
      </c>
      <c r="AU33" s="54">
        <f t="shared" si="46"/>
        <v>100</v>
      </c>
      <c r="AV33" s="54">
        <f t="shared" si="46"/>
        <v>100</v>
      </c>
      <c r="AW33" s="54">
        <f t="shared" si="46"/>
        <v>100</v>
      </c>
      <c r="AX33" s="54">
        <f t="shared" si="46"/>
        <v>100</v>
      </c>
      <c r="AY33" s="54">
        <f t="shared" si="46"/>
        <v>100</v>
      </c>
      <c r="AZ33" s="54">
        <f t="shared" si="46"/>
        <v>100</v>
      </c>
      <c r="BA33" s="54">
        <f t="shared" si="46"/>
        <v>100</v>
      </c>
      <c r="BB33" s="54">
        <f t="shared" si="46"/>
        <v>100</v>
      </c>
      <c r="BC33" s="54">
        <f t="shared" si="46"/>
        <v>100</v>
      </c>
      <c r="BD33" s="54">
        <f t="shared" si="47"/>
        <v>100</v>
      </c>
      <c r="BE33" s="54">
        <f t="shared" si="47"/>
        <v>100</v>
      </c>
      <c r="BF33" s="54">
        <f t="shared" si="47"/>
        <v>100</v>
      </c>
      <c r="BG33" s="54">
        <f t="shared" si="48"/>
        <v>100</v>
      </c>
      <c r="BH33" s="54">
        <f t="shared" si="48"/>
        <v>100</v>
      </c>
      <c r="BI33" s="54">
        <f t="shared" si="49"/>
        <v>100</v>
      </c>
      <c r="BJ33" s="54">
        <f t="shared" si="49"/>
        <v>100</v>
      </c>
      <c r="BK33" s="54">
        <f t="shared" si="50"/>
        <v>100</v>
      </c>
      <c r="BL33" s="54">
        <f t="shared" si="51"/>
        <v>100</v>
      </c>
      <c r="BM33" s="54">
        <f t="shared" si="51"/>
        <v>100</v>
      </c>
      <c r="BN33" s="54">
        <f t="shared" si="51"/>
        <v>100</v>
      </c>
      <c r="BO33" s="54">
        <f t="shared" si="51"/>
        <v>100</v>
      </c>
      <c r="BP33" s="54">
        <f t="shared" si="52"/>
        <v>100</v>
      </c>
      <c r="BQ33" s="54">
        <f t="shared" si="53"/>
        <v>100</v>
      </c>
      <c r="BR33" s="54">
        <f t="shared" si="53"/>
        <v>100</v>
      </c>
      <c r="BS33" s="54">
        <f t="shared" si="53"/>
        <v>100</v>
      </c>
      <c r="BT33" s="54">
        <f t="shared" si="53"/>
        <v>100</v>
      </c>
      <c r="BU33" s="54">
        <f t="shared" si="54"/>
        <v>100</v>
      </c>
      <c r="BV33" s="54">
        <f t="shared" si="55"/>
        <v>100</v>
      </c>
      <c r="BW33" s="54">
        <f t="shared" si="56"/>
        <v>100</v>
      </c>
      <c r="BX33" s="54">
        <f t="shared" si="56"/>
        <v>100</v>
      </c>
      <c r="BY33" s="54">
        <f t="shared" si="57"/>
        <v>100</v>
      </c>
      <c r="BZ33" s="54">
        <f t="shared" si="57"/>
        <v>100</v>
      </c>
      <c r="CA33" s="54">
        <f t="shared" si="57"/>
        <v>100</v>
      </c>
      <c r="CB33" s="54">
        <f t="shared" si="57"/>
        <v>100</v>
      </c>
      <c r="CC33" s="54">
        <f t="shared" si="58"/>
        <v>100</v>
      </c>
      <c r="CD33" s="54">
        <f t="shared" si="58"/>
        <v>100</v>
      </c>
      <c r="CE33" s="54">
        <f t="shared" si="59"/>
        <v>100</v>
      </c>
      <c r="CF33" s="54">
        <f t="shared" si="60"/>
        <v>100</v>
      </c>
      <c r="CG33" s="54">
        <f t="shared" si="61"/>
        <v>100</v>
      </c>
      <c r="CH33" s="54">
        <f t="shared" si="62"/>
        <v>100</v>
      </c>
      <c r="CI33" s="54">
        <f t="shared" si="62"/>
        <v>100</v>
      </c>
      <c r="CJ33" s="54">
        <f t="shared" si="62"/>
        <v>100</v>
      </c>
      <c r="CK33" s="54">
        <f t="shared" si="62"/>
        <v>100</v>
      </c>
      <c r="CL33" s="54">
        <f t="shared" si="62"/>
        <v>100</v>
      </c>
      <c r="CM33" s="54">
        <f t="shared" si="62"/>
        <v>100</v>
      </c>
      <c r="CN33" s="54">
        <f t="shared" si="62"/>
        <v>100</v>
      </c>
      <c r="CO33" s="54">
        <f t="shared" si="62"/>
        <v>100</v>
      </c>
      <c r="CP33" s="54">
        <f t="shared" si="62"/>
        <v>100</v>
      </c>
      <c r="CQ33" s="54">
        <f t="shared" si="62"/>
        <v>100</v>
      </c>
      <c r="CR33" s="54">
        <f t="shared" si="63"/>
        <v>100</v>
      </c>
      <c r="CS33" s="54">
        <f t="shared" si="63"/>
        <v>100</v>
      </c>
      <c r="CT33" s="54">
        <f t="shared" si="64"/>
        <v>100</v>
      </c>
      <c r="CU33" s="54">
        <f t="shared" si="64"/>
        <v>100</v>
      </c>
      <c r="CV33" s="54">
        <f t="shared" si="65"/>
        <v>100</v>
      </c>
      <c r="CW33" s="54">
        <f t="shared" si="65"/>
        <v>100</v>
      </c>
      <c r="CX33" s="54">
        <f t="shared" si="66"/>
        <v>100</v>
      </c>
      <c r="CY33" s="54">
        <f t="shared" si="66"/>
        <v>100</v>
      </c>
      <c r="CZ33" s="54">
        <f t="shared" si="66"/>
        <v>100</v>
      </c>
      <c r="DA33" s="54">
        <f t="shared" si="66"/>
        <v>100</v>
      </c>
      <c r="DB33" s="54">
        <f t="shared" si="66"/>
        <v>100</v>
      </c>
      <c r="DC33" s="54">
        <f t="shared" si="67"/>
        <v>100</v>
      </c>
      <c r="DD33" s="54">
        <f t="shared" si="67"/>
        <v>100</v>
      </c>
      <c r="DE33" s="68">
        <v>2</v>
      </c>
      <c r="DF33" s="68">
        <v>5</v>
      </c>
      <c r="DG33" s="68">
        <v>10</v>
      </c>
      <c r="DH33" s="68">
        <v>20</v>
      </c>
      <c r="DI33" s="68">
        <v>30</v>
      </c>
      <c r="DJ33" s="68">
        <v>40</v>
      </c>
      <c r="DK33" s="68">
        <v>50</v>
      </c>
      <c r="DL33" s="68">
        <v>60</v>
      </c>
      <c r="DM33" s="68">
        <v>80</v>
      </c>
      <c r="DN33" s="68">
        <v>100</v>
      </c>
      <c r="DO33" s="68">
        <v>125</v>
      </c>
      <c r="DP33" s="68">
        <v>150</v>
      </c>
      <c r="DQ33" s="68">
        <v>175</v>
      </c>
      <c r="DR33" s="68">
        <v>200</v>
      </c>
      <c r="DS33" s="68">
        <v>225</v>
      </c>
      <c r="DT33" s="68">
        <v>250</v>
      </c>
      <c r="DU33" s="68">
        <v>275</v>
      </c>
      <c r="DV33" s="68">
        <v>300</v>
      </c>
      <c r="DW33" s="68">
        <v>300</v>
      </c>
    </row>
    <row r="34" spans="1:127" ht="18" x14ac:dyDescent="0.2">
      <c r="A34" s="16">
        <f>入力シート_カドミウム!Q8</f>
        <v>5</v>
      </c>
      <c r="B34" s="23" t="s">
        <v>68</v>
      </c>
      <c r="C34" s="494" t="s">
        <v>69</v>
      </c>
      <c r="D34" s="495"/>
      <c r="E34" s="492"/>
      <c r="F34" s="1" t="s">
        <v>60</v>
      </c>
      <c r="G34" s="25">
        <f>IF(A34="",10,A34)</f>
        <v>5</v>
      </c>
      <c r="J34" s="51">
        <f t="shared" ref="J34:J40" si="72">G34</f>
        <v>5</v>
      </c>
      <c r="K34" s="54">
        <f t="shared" si="69"/>
        <v>5</v>
      </c>
      <c r="L34" s="54">
        <f t="shared" si="40"/>
        <v>5</v>
      </c>
      <c r="M34" s="54">
        <f t="shared" si="40"/>
        <v>5</v>
      </c>
      <c r="N34" s="54">
        <f t="shared" si="40"/>
        <v>5</v>
      </c>
      <c r="O34" s="54">
        <f t="shared" si="41"/>
        <v>5</v>
      </c>
      <c r="P34" s="54">
        <f t="shared" si="41"/>
        <v>5</v>
      </c>
      <c r="Q34" s="54">
        <f t="shared" si="41"/>
        <v>5</v>
      </c>
      <c r="R34" s="54">
        <f t="shared" si="42"/>
        <v>5</v>
      </c>
      <c r="S34" s="54">
        <f t="shared" si="42"/>
        <v>5</v>
      </c>
      <c r="T34" s="54">
        <f t="shared" si="42"/>
        <v>5</v>
      </c>
      <c r="U34" s="51">
        <f t="shared" si="70"/>
        <v>5</v>
      </c>
      <c r="V34" s="54">
        <f t="shared" si="71"/>
        <v>5</v>
      </c>
      <c r="W34" s="54">
        <f t="shared" si="71"/>
        <v>5</v>
      </c>
      <c r="X34" s="54">
        <f t="shared" si="71"/>
        <v>5</v>
      </c>
      <c r="Y34" s="54">
        <f t="shared" si="71"/>
        <v>5</v>
      </c>
      <c r="Z34" s="54">
        <f t="shared" si="71"/>
        <v>5</v>
      </c>
      <c r="AA34" s="54">
        <f t="shared" si="71"/>
        <v>5</v>
      </c>
      <c r="AB34" s="54">
        <f t="shared" si="71"/>
        <v>5</v>
      </c>
      <c r="AC34" s="54">
        <f t="shared" si="71"/>
        <v>5</v>
      </c>
      <c r="AD34" s="54">
        <f t="shared" si="71"/>
        <v>5</v>
      </c>
      <c r="AE34" s="54">
        <f t="shared" si="71"/>
        <v>5</v>
      </c>
      <c r="AF34" s="54">
        <f t="shared" si="71"/>
        <v>5</v>
      </c>
      <c r="AG34" s="54">
        <f t="shared" si="71"/>
        <v>5</v>
      </c>
      <c r="AH34" s="54">
        <f t="shared" si="44"/>
        <v>5</v>
      </c>
      <c r="AI34" s="54">
        <f t="shared" si="44"/>
        <v>5</v>
      </c>
      <c r="AJ34" s="54">
        <f t="shared" si="44"/>
        <v>5</v>
      </c>
      <c r="AK34" s="54">
        <f t="shared" si="45"/>
        <v>5</v>
      </c>
      <c r="AL34" s="54">
        <f t="shared" si="45"/>
        <v>5</v>
      </c>
      <c r="AM34" s="54">
        <f t="shared" si="45"/>
        <v>5</v>
      </c>
      <c r="AN34" s="54">
        <f t="shared" si="46"/>
        <v>5</v>
      </c>
      <c r="AO34" s="54">
        <f t="shared" si="46"/>
        <v>5</v>
      </c>
      <c r="AP34" s="54">
        <f t="shared" si="46"/>
        <v>5</v>
      </c>
      <c r="AQ34" s="54">
        <f t="shared" si="46"/>
        <v>5</v>
      </c>
      <c r="AR34" s="54">
        <f t="shared" si="46"/>
        <v>5</v>
      </c>
      <c r="AS34" s="54">
        <f t="shared" si="46"/>
        <v>5</v>
      </c>
      <c r="AT34" s="54">
        <f t="shared" si="46"/>
        <v>5</v>
      </c>
      <c r="AU34" s="54">
        <f t="shared" si="46"/>
        <v>5</v>
      </c>
      <c r="AV34" s="54">
        <f t="shared" si="46"/>
        <v>5</v>
      </c>
      <c r="AW34" s="54">
        <f t="shared" si="46"/>
        <v>5</v>
      </c>
      <c r="AX34" s="54">
        <f t="shared" si="46"/>
        <v>5</v>
      </c>
      <c r="AY34" s="54">
        <f t="shared" si="46"/>
        <v>5</v>
      </c>
      <c r="AZ34" s="54">
        <f t="shared" si="46"/>
        <v>5</v>
      </c>
      <c r="BA34" s="54">
        <f t="shared" si="46"/>
        <v>5</v>
      </c>
      <c r="BB34" s="54">
        <f t="shared" si="46"/>
        <v>5</v>
      </c>
      <c r="BC34" s="54">
        <f t="shared" si="46"/>
        <v>5</v>
      </c>
      <c r="BD34" s="54">
        <f t="shared" si="47"/>
        <v>5</v>
      </c>
      <c r="BE34" s="54">
        <f t="shared" si="47"/>
        <v>5</v>
      </c>
      <c r="BF34" s="54">
        <f t="shared" si="47"/>
        <v>5</v>
      </c>
      <c r="BG34" s="54">
        <f t="shared" si="48"/>
        <v>5</v>
      </c>
      <c r="BH34" s="54">
        <f t="shared" si="48"/>
        <v>5</v>
      </c>
      <c r="BI34" s="54">
        <f t="shared" si="49"/>
        <v>5</v>
      </c>
      <c r="BJ34" s="54">
        <f t="shared" si="49"/>
        <v>5</v>
      </c>
      <c r="BK34" s="54">
        <f t="shared" si="50"/>
        <v>5</v>
      </c>
      <c r="BL34" s="54">
        <f t="shared" si="51"/>
        <v>5</v>
      </c>
      <c r="BM34" s="54">
        <f t="shared" si="51"/>
        <v>5</v>
      </c>
      <c r="BN34" s="54">
        <f t="shared" si="51"/>
        <v>5</v>
      </c>
      <c r="BO34" s="54">
        <f t="shared" si="51"/>
        <v>5</v>
      </c>
      <c r="BP34" s="54">
        <f t="shared" si="52"/>
        <v>5</v>
      </c>
      <c r="BQ34" s="54">
        <f t="shared" si="53"/>
        <v>5</v>
      </c>
      <c r="BR34" s="54">
        <f t="shared" si="53"/>
        <v>5</v>
      </c>
      <c r="BS34" s="54">
        <f t="shared" si="53"/>
        <v>5</v>
      </c>
      <c r="BT34" s="54">
        <f t="shared" si="53"/>
        <v>5</v>
      </c>
      <c r="BU34" s="54">
        <f t="shared" si="54"/>
        <v>5</v>
      </c>
      <c r="BV34" s="54">
        <f t="shared" si="55"/>
        <v>5</v>
      </c>
      <c r="BW34" s="54">
        <f t="shared" si="56"/>
        <v>5</v>
      </c>
      <c r="BX34" s="54">
        <f t="shared" si="56"/>
        <v>5</v>
      </c>
      <c r="BY34" s="54">
        <f t="shared" si="57"/>
        <v>5</v>
      </c>
      <c r="BZ34" s="54">
        <f t="shared" si="57"/>
        <v>5</v>
      </c>
      <c r="CA34" s="54">
        <f t="shared" si="57"/>
        <v>5</v>
      </c>
      <c r="CB34" s="54">
        <f t="shared" si="57"/>
        <v>5</v>
      </c>
      <c r="CC34" s="54">
        <f t="shared" si="58"/>
        <v>5</v>
      </c>
      <c r="CD34" s="54">
        <f t="shared" si="58"/>
        <v>5</v>
      </c>
      <c r="CE34" s="54">
        <f t="shared" si="59"/>
        <v>5</v>
      </c>
      <c r="CF34" s="54">
        <f t="shared" si="60"/>
        <v>5</v>
      </c>
      <c r="CG34" s="54">
        <f t="shared" si="61"/>
        <v>5</v>
      </c>
      <c r="CH34" s="54">
        <f t="shared" si="62"/>
        <v>5</v>
      </c>
      <c r="CI34" s="54">
        <f t="shared" si="62"/>
        <v>5</v>
      </c>
      <c r="CJ34" s="54">
        <f t="shared" si="62"/>
        <v>5</v>
      </c>
      <c r="CK34" s="54">
        <f t="shared" si="62"/>
        <v>5</v>
      </c>
      <c r="CL34" s="54">
        <f t="shared" si="62"/>
        <v>5</v>
      </c>
      <c r="CM34" s="54">
        <f t="shared" si="62"/>
        <v>5</v>
      </c>
      <c r="CN34" s="54">
        <f t="shared" si="62"/>
        <v>5</v>
      </c>
      <c r="CO34" s="54">
        <f t="shared" si="62"/>
        <v>5</v>
      </c>
      <c r="CP34" s="54">
        <f t="shared" si="62"/>
        <v>5</v>
      </c>
      <c r="CQ34" s="54">
        <f t="shared" si="62"/>
        <v>5</v>
      </c>
      <c r="CR34" s="54">
        <f t="shared" si="63"/>
        <v>5</v>
      </c>
      <c r="CS34" s="54">
        <f t="shared" si="63"/>
        <v>5</v>
      </c>
      <c r="CT34" s="54">
        <f t="shared" si="64"/>
        <v>5</v>
      </c>
      <c r="CU34" s="54">
        <f t="shared" si="64"/>
        <v>5</v>
      </c>
      <c r="CV34" s="54">
        <f t="shared" si="65"/>
        <v>5</v>
      </c>
      <c r="CW34" s="54">
        <f t="shared" si="65"/>
        <v>5</v>
      </c>
      <c r="CX34" s="54">
        <f t="shared" si="66"/>
        <v>5</v>
      </c>
      <c r="CY34" s="54">
        <f t="shared" si="66"/>
        <v>5</v>
      </c>
      <c r="CZ34" s="54">
        <f t="shared" si="66"/>
        <v>5</v>
      </c>
      <c r="DA34" s="54">
        <f t="shared" si="66"/>
        <v>5</v>
      </c>
      <c r="DB34" s="54">
        <f t="shared" si="66"/>
        <v>5</v>
      </c>
      <c r="DC34" s="54">
        <f t="shared" si="67"/>
        <v>5</v>
      </c>
      <c r="DD34" s="54">
        <f t="shared" si="67"/>
        <v>5</v>
      </c>
      <c r="DE34" s="54">
        <f t="shared" si="68"/>
        <v>5</v>
      </c>
      <c r="DF34" s="54">
        <f t="shared" ref="DF34:DF42" si="73">+BU34</f>
        <v>5</v>
      </c>
      <c r="DG34" s="54">
        <f t="shared" ref="DG34:DN42" si="74">+DF34</f>
        <v>5</v>
      </c>
      <c r="DH34" s="54">
        <f t="shared" si="74"/>
        <v>5</v>
      </c>
      <c r="DI34" s="54">
        <f t="shared" si="74"/>
        <v>5</v>
      </c>
      <c r="DJ34" s="54">
        <f t="shared" si="74"/>
        <v>5</v>
      </c>
      <c r="DK34" s="54">
        <f t="shared" si="74"/>
        <v>5</v>
      </c>
      <c r="DL34" s="54">
        <f t="shared" si="74"/>
        <v>5</v>
      </c>
      <c r="DM34" s="54">
        <f t="shared" si="74"/>
        <v>5</v>
      </c>
      <c r="DN34" s="54">
        <f t="shared" si="74"/>
        <v>5</v>
      </c>
      <c r="DO34" s="54">
        <f t="shared" ref="DO34:DO42" si="75">+DE34</f>
        <v>5</v>
      </c>
      <c r="DP34" s="54">
        <f t="shared" si="32"/>
        <v>5</v>
      </c>
      <c r="DQ34" s="54">
        <f t="shared" si="32"/>
        <v>5</v>
      </c>
      <c r="DR34" s="54">
        <f t="shared" si="32"/>
        <v>5</v>
      </c>
      <c r="DS34" s="54">
        <f t="shared" si="32"/>
        <v>5</v>
      </c>
      <c r="DT34" s="54">
        <f t="shared" si="32"/>
        <v>5</v>
      </c>
      <c r="DU34" s="54">
        <f t="shared" si="32"/>
        <v>5</v>
      </c>
      <c r="DV34" s="54">
        <f t="shared" si="32"/>
        <v>5</v>
      </c>
      <c r="DW34" s="54">
        <f t="shared" si="32"/>
        <v>5</v>
      </c>
    </row>
    <row r="35" spans="1:127" ht="18" x14ac:dyDescent="0.2">
      <c r="A35" s="16"/>
      <c r="B35" s="23" t="s">
        <v>70</v>
      </c>
      <c r="C35" s="494" t="s">
        <v>71</v>
      </c>
      <c r="D35" s="495"/>
      <c r="E35" s="492"/>
      <c r="F35" s="1" t="s">
        <v>60</v>
      </c>
      <c r="G35" s="25">
        <f>IF(A35="",5,A35)</f>
        <v>5</v>
      </c>
      <c r="J35" s="51">
        <f t="shared" si="72"/>
        <v>5</v>
      </c>
      <c r="K35" s="54">
        <f t="shared" si="69"/>
        <v>5</v>
      </c>
      <c r="L35" s="54">
        <f t="shared" si="40"/>
        <v>5</v>
      </c>
      <c r="M35" s="54">
        <f t="shared" si="40"/>
        <v>5</v>
      </c>
      <c r="N35" s="54">
        <f t="shared" si="40"/>
        <v>5</v>
      </c>
      <c r="O35" s="54">
        <f t="shared" si="41"/>
        <v>5</v>
      </c>
      <c r="P35" s="54">
        <f t="shared" si="41"/>
        <v>5</v>
      </c>
      <c r="Q35" s="54">
        <f t="shared" si="41"/>
        <v>5</v>
      </c>
      <c r="R35" s="54">
        <f t="shared" si="42"/>
        <v>5</v>
      </c>
      <c r="S35" s="54">
        <f t="shared" si="42"/>
        <v>5</v>
      </c>
      <c r="T35" s="54">
        <f t="shared" si="42"/>
        <v>5</v>
      </c>
      <c r="U35" s="51">
        <f t="shared" si="70"/>
        <v>5</v>
      </c>
      <c r="V35" s="54">
        <f t="shared" si="71"/>
        <v>5</v>
      </c>
      <c r="W35" s="54">
        <f t="shared" si="71"/>
        <v>5</v>
      </c>
      <c r="X35" s="54">
        <f t="shared" si="71"/>
        <v>5</v>
      </c>
      <c r="Y35" s="54">
        <f t="shared" si="71"/>
        <v>5</v>
      </c>
      <c r="Z35" s="54">
        <f t="shared" si="71"/>
        <v>5</v>
      </c>
      <c r="AA35" s="54">
        <f t="shared" si="71"/>
        <v>5</v>
      </c>
      <c r="AB35" s="54">
        <f t="shared" si="71"/>
        <v>5</v>
      </c>
      <c r="AC35" s="54">
        <f t="shared" si="71"/>
        <v>5</v>
      </c>
      <c r="AD35" s="54">
        <f t="shared" si="71"/>
        <v>5</v>
      </c>
      <c r="AE35" s="54">
        <f t="shared" si="71"/>
        <v>5</v>
      </c>
      <c r="AF35" s="54">
        <f t="shared" si="71"/>
        <v>5</v>
      </c>
      <c r="AG35" s="54">
        <f t="shared" si="71"/>
        <v>5</v>
      </c>
      <c r="AH35" s="54">
        <f t="shared" si="44"/>
        <v>5</v>
      </c>
      <c r="AI35" s="54">
        <f t="shared" si="44"/>
        <v>5</v>
      </c>
      <c r="AJ35" s="54">
        <f t="shared" si="44"/>
        <v>5</v>
      </c>
      <c r="AK35" s="54">
        <f t="shared" si="45"/>
        <v>5</v>
      </c>
      <c r="AL35" s="54">
        <f t="shared" si="45"/>
        <v>5</v>
      </c>
      <c r="AM35" s="54">
        <f t="shared" si="45"/>
        <v>5</v>
      </c>
      <c r="AN35" s="54">
        <f t="shared" si="46"/>
        <v>5</v>
      </c>
      <c r="AO35" s="54">
        <f t="shared" si="46"/>
        <v>5</v>
      </c>
      <c r="AP35" s="54">
        <f t="shared" si="46"/>
        <v>5</v>
      </c>
      <c r="AQ35" s="54">
        <f t="shared" si="46"/>
        <v>5</v>
      </c>
      <c r="AR35" s="54">
        <f t="shared" si="46"/>
        <v>5</v>
      </c>
      <c r="AS35" s="54">
        <f t="shared" si="46"/>
        <v>5</v>
      </c>
      <c r="AT35" s="54">
        <f t="shared" si="46"/>
        <v>5</v>
      </c>
      <c r="AU35" s="54">
        <f t="shared" si="46"/>
        <v>5</v>
      </c>
      <c r="AV35" s="54">
        <f t="shared" si="46"/>
        <v>5</v>
      </c>
      <c r="AW35" s="54">
        <f t="shared" si="46"/>
        <v>5</v>
      </c>
      <c r="AX35" s="54">
        <f t="shared" si="46"/>
        <v>5</v>
      </c>
      <c r="AY35" s="54">
        <f t="shared" si="46"/>
        <v>5</v>
      </c>
      <c r="AZ35" s="54">
        <f t="shared" si="46"/>
        <v>5</v>
      </c>
      <c r="BA35" s="54">
        <f t="shared" si="46"/>
        <v>5</v>
      </c>
      <c r="BB35" s="54">
        <f t="shared" si="46"/>
        <v>5</v>
      </c>
      <c r="BC35" s="54">
        <f t="shared" si="46"/>
        <v>5</v>
      </c>
      <c r="BD35" s="54">
        <f t="shared" si="47"/>
        <v>5</v>
      </c>
      <c r="BE35" s="54">
        <f t="shared" si="47"/>
        <v>5</v>
      </c>
      <c r="BF35" s="54">
        <f t="shared" si="47"/>
        <v>5</v>
      </c>
      <c r="BG35" s="54">
        <f t="shared" si="48"/>
        <v>5</v>
      </c>
      <c r="BH35" s="54">
        <f t="shared" si="48"/>
        <v>5</v>
      </c>
      <c r="BI35" s="54">
        <f t="shared" si="49"/>
        <v>5</v>
      </c>
      <c r="BJ35" s="54">
        <f t="shared" si="49"/>
        <v>5</v>
      </c>
      <c r="BK35" s="54">
        <f t="shared" si="50"/>
        <v>5</v>
      </c>
      <c r="BL35" s="54">
        <f t="shared" si="51"/>
        <v>5</v>
      </c>
      <c r="BM35" s="54">
        <f t="shared" si="51"/>
        <v>5</v>
      </c>
      <c r="BN35" s="54">
        <f t="shared" si="51"/>
        <v>5</v>
      </c>
      <c r="BO35" s="54">
        <f t="shared" si="51"/>
        <v>5</v>
      </c>
      <c r="BP35" s="54">
        <f t="shared" si="52"/>
        <v>5</v>
      </c>
      <c r="BQ35" s="54">
        <f t="shared" si="53"/>
        <v>5</v>
      </c>
      <c r="BR35" s="54">
        <f t="shared" si="53"/>
        <v>5</v>
      </c>
      <c r="BS35" s="54">
        <f t="shared" si="53"/>
        <v>5</v>
      </c>
      <c r="BT35" s="54">
        <f t="shared" si="53"/>
        <v>5</v>
      </c>
      <c r="BU35" s="54">
        <f t="shared" si="54"/>
        <v>5</v>
      </c>
      <c r="BV35" s="54">
        <f t="shared" si="55"/>
        <v>5</v>
      </c>
      <c r="BW35" s="54">
        <f t="shared" si="56"/>
        <v>5</v>
      </c>
      <c r="BX35" s="54">
        <f t="shared" si="56"/>
        <v>5</v>
      </c>
      <c r="BY35" s="54">
        <f t="shared" si="57"/>
        <v>5</v>
      </c>
      <c r="BZ35" s="54">
        <f t="shared" si="57"/>
        <v>5</v>
      </c>
      <c r="CA35" s="54">
        <f t="shared" si="57"/>
        <v>5</v>
      </c>
      <c r="CB35" s="54">
        <f t="shared" si="57"/>
        <v>5</v>
      </c>
      <c r="CC35" s="54">
        <f t="shared" si="58"/>
        <v>5</v>
      </c>
      <c r="CD35" s="54">
        <f t="shared" si="58"/>
        <v>5</v>
      </c>
      <c r="CE35" s="54">
        <f t="shared" si="59"/>
        <v>5</v>
      </c>
      <c r="CF35" s="54">
        <f t="shared" si="60"/>
        <v>5</v>
      </c>
      <c r="CG35" s="54">
        <f t="shared" si="61"/>
        <v>5</v>
      </c>
      <c r="CH35" s="54">
        <f t="shared" si="62"/>
        <v>5</v>
      </c>
      <c r="CI35" s="54">
        <f t="shared" si="62"/>
        <v>5</v>
      </c>
      <c r="CJ35" s="54">
        <f t="shared" si="62"/>
        <v>5</v>
      </c>
      <c r="CK35" s="54">
        <f t="shared" si="62"/>
        <v>5</v>
      </c>
      <c r="CL35" s="54">
        <f t="shared" si="62"/>
        <v>5</v>
      </c>
      <c r="CM35" s="54">
        <f t="shared" si="62"/>
        <v>5</v>
      </c>
      <c r="CN35" s="54">
        <f t="shared" si="62"/>
        <v>5</v>
      </c>
      <c r="CO35" s="54">
        <f t="shared" si="62"/>
        <v>5</v>
      </c>
      <c r="CP35" s="54">
        <f t="shared" si="62"/>
        <v>5</v>
      </c>
      <c r="CQ35" s="54">
        <f t="shared" si="62"/>
        <v>5</v>
      </c>
      <c r="CR35" s="54">
        <f t="shared" si="63"/>
        <v>5</v>
      </c>
      <c r="CS35" s="54">
        <f t="shared" si="63"/>
        <v>5</v>
      </c>
      <c r="CT35" s="54">
        <f t="shared" si="64"/>
        <v>5</v>
      </c>
      <c r="CU35" s="54">
        <f t="shared" si="64"/>
        <v>5</v>
      </c>
      <c r="CV35" s="54">
        <f t="shared" si="65"/>
        <v>5</v>
      </c>
      <c r="CW35" s="54">
        <f t="shared" si="65"/>
        <v>5</v>
      </c>
      <c r="CX35" s="54">
        <f t="shared" si="66"/>
        <v>5</v>
      </c>
      <c r="CY35" s="54">
        <f t="shared" si="66"/>
        <v>5</v>
      </c>
      <c r="CZ35" s="54">
        <f t="shared" si="66"/>
        <v>5</v>
      </c>
      <c r="DA35" s="54">
        <f t="shared" si="66"/>
        <v>5</v>
      </c>
      <c r="DB35" s="54">
        <f t="shared" si="66"/>
        <v>5</v>
      </c>
      <c r="DC35" s="54">
        <f t="shared" si="67"/>
        <v>5</v>
      </c>
      <c r="DD35" s="54">
        <f t="shared" si="67"/>
        <v>5</v>
      </c>
      <c r="DE35" s="54">
        <f t="shared" si="68"/>
        <v>5</v>
      </c>
      <c r="DF35" s="54">
        <f t="shared" si="73"/>
        <v>5</v>
      </c>
      <c r="DG35" s="54">
        <f t="shared" si="74"/>
        <v>5</v>
      </c>
      <c r="DH35" s="54">
        <f t="shared" si="74"/>
        <v>5</v>
      </c>
      <c r="DI35" s="54">
        <f t="shared" si="74"/>
        <v>5</v>
      </c>
      <c r="DJ35" s="54">
        <f t="shared" si="74"/>
        <v>5</v>
      </c>
      <c r="DK35" s="54">
        <f t="shared" si="74"/>
        <v>5</v>
      </c>
      <c r="DL35" s="54">
        <f t="shared" si="74"/>
        <v>5</v>
      </c>
      <c r="DM35" s="54">
        <f t="shared" si="74"/>
        <v>5</v>
      </c>
      <c r="DN35" s="54">
        <f t="shared" si="74"/>
        <v>5</v>
      </c>
      <c r="DO35" s="54">
        <f t="shared" si="75"/>
        <v>5</v>
      </c>
      <c r="DP35" s="54">
        <f t="shared" si="32"/>
        <v>5</v>
      </c>
      <c r="DQ35" s="54">
        <f t="shared" si="32"/>
        <v>5</v>
      </c>
      <c r="DR35" s="54">
        <f t="shared" si="32"/>
        <v>5</v>
      </c>
      <c r="DS35" s="54">
        <f t="shared" si="32"/>
        <v>5</v>
      </c>
      <c r="DT35" s="54">
        <f t="shared" si="32"/>
        <v>5</v>
      </c>
      <c r="DU35" s="54">
        <f t="shared" si="32"/>
        <v>5</v>
      </c>
      <c r="DV35" s="54">
        <f t="shared" si="32"/>
        <v>5</v>
      </c>
      <c r="DW35" s="54">
        <f t="shared" si="32"/>
        <v>5</v>
      </c>
    </row>
    <row r="36" spans="1:127" ht="21" x14ac:dyDescent="0.2">
      <c r="A36" s="16">
        <f>入力シート_カドミウム!Q13</f>
        <v>8</v>
      </c>
      <c r="B36" s="23" t="s">
        <v>72</v>
      </c>
      <c r="C36" s="494" t="s">
        <v>73</v>
      </c>
      <c r="D36" s="495"/>
      <c r="E36" s="492"/>
      <c r="F36" s="1" t="s">
        <v>60</v>
      </c>
      <c r="G36" s="25">
        <f>IF(A36="",10,A36)</f>
        <v>8</v>
      </c>
      <c r="H36" s="26"/>
      <c r="J36" s="51">
        <f t="shared" si="72"/>
        <v>8</v>
      </c>
      <c r="K36" s="54">
        <f t="shared" si="69"/>
        <v>8</v>
      </c>
      <c r="L36" s="54">
        <f t="shared" si="40"/>
        <v>8</v>
      </c>
      <c r="M36" s="54">
        <f t="shared" si="40"/>
        <v>8</v>
      </c>
      <c r="N36" s="54">
        <f t="shared" si="40"/>
        <v>8</v>
      </c>
      <c r="O36" s="54">
        <f t="shared" si="41"/>
        <v>8</v>
      </c>
      <c r="P36" s="54">
        <f t="shared" si="41"/>
        <v>8</v>
      </c>
      <c r="Q36" s="54">
        <f t="shared" si="41"/>
        <v>8</v>
      </c>
      <c r="R36" s="54">
        <f t="shared" si="42"/>
        <v>8</v>
      </c>
      <c r="S36" s="54">
        <f t="shared" si="42"/>
        <v>8</v>
      </c>
      <c r="T36" s="54">
        <f t="shared" si="42"/>
        <v>8</v>
      </c>
      <c r="U36" s="51">
        <f t="shared" si="70"/>
        <v>8</v>
      </c>
      <c r="V36" s="54">
        <f t="shared" si="71"/>
        <v>8</v>
      </c>
      <c r="W36" s="54">
        <f t="shared" si="71"/>
        <v>8</v>
      </c>
      <c r="X36" s="54">
        <f t="shared" si="71"/>
        <v>8</v>
      </c>
      <c r="Y36" s="54">
        <f t="shared" si="71"/>
        <v>8</v>
      </c>
      <c r="Z36" s="54">
        <f t="shared" si="71"/>
        <v>8</v>
      </c>
      <c r="AA36" s="54">
        <f t="shared" si="71"/>
        <v>8</v>
      </c>
      <c r="AB36" s="54">
        <f t="shared" si="71"/>
        <v>8</v>
      </c>
      <c r="AC36" s="54">
        <f t="shared" si="71"/>
        <v>8</v>
      </c>
      <c r="AD36" s="54">
        <f t="shared" si="71"/>
        <v>8</v>
      </c>
      <c r="AE36" s="54">
        <f t="shared" si="71"/>
        <v>8</v>
      </c>
      <c r="AF36" s="54">
        <f t="shared" si="71"/>
        <v>8</v>
      </c>
      <c r="AG36" s="54">
        <f t="shared" si="71"/>
        <v>8</v>
      </c>
      <c r="AH36" s="54">
        <f t="shared" si="44"/>
        <v>8</v>
      </c>
      <c r="AI36" s="54">
        <f t="shared" si="44"/>
        <v>8</v>
      </c>
      <c r="AJ36" s="54">
        <f t="shared" si="44"/>
        <v>8</v>
      </c>
      <c r="AK36" s="54">
        <f t="shared" si="45"/>
        <v>8</v>
      </c>
      <c r="AL36" s="54">
        <f t="shared" si="45"/>
        <v>8</v>
      </c>
      <c r="AM36" s="54">
        <f t="shared" si="45"/>
        <v>8</v>
      </c>
      <c r="AN36" s="54">
        <f t="shared" si="46"/>
        <v>8</v>
      </c>
      <c r="AO36" s="54">
        <f t="shared" si="46"/>
        <v>8</v>
      </c>
      <c r="AP36" s="54">
        <f t="shared" si="46"/>
        <v>8</v>
      </c>
      <c r="AQ36" s="54">
        <f t="shared" si="46"/>
        <v>8</v>
      </c>
      <c r="AR36" s="54">
        <f t="shared" si="46"/>
        <v>8</v>
      </c>
      <c r="AS36" s="54">
        <f t="shared" si="46"/>
        <v>8</v>
      </c>
      <c r="AT36" s="54">
        <f t="shared" si="46"/>
        <v>8</v>
      </c>
      <c r="AU36" s="54">
        <f t="shared" si="46"/>
        <v>8</v>
      </c>
      <c r="AV36" s="54">
        <f t="shared" si="46"/>
        <v>8</v>
      </c>
      <c r="AW36" s="54">
        <f t="shared" si="46"/>
        <v>8</v>
      </c>
      <c r="AX36" s="54">
        <f t="shared" si="46"/>
        <v>8</v>
      </c>
      <c r="AY36" s="54">
        <f t="shared" si="46"/>
        <v>8</v>
      </c>
      <c r="AZ36" s="54">
        <f t="shared" si="46"/>
        <v>8</v>
      </c>
      <c r="BA36" s="54">
        <f t="shared" si="46"/>
        <v>8</v>
      </c>
      <c r="BB36" s="54">
        <f t="shared" si="46"/>
        <v>8</v>
      </c>
      <c r="BC36" s="54">
        <f t="shared" si="46"/>
        <v>8</v>
      </c>
      <c r="BD36" s="54">
        <f t="shared" si="47"/>
        <v>8</v>
      </c>
      <c r="BE36" s="54">
        <f t="shared" si="47"/>
        <v>8</v>
      </c>
      <c r="BF36" s="54">
        <f t="shared" si="47"/>
        <v>8</v>
      </c>
      <c r="BG36" s="54">
        <f t="shared" si="48"/>
        <v>8</v>
      </c>
      <c r="BH36" s="54">
        <f t="shared" si="48"/>
        <v>8</v>
      </c>
      <c r="BI36" s="54">
        <f t="shared" si="49"/>
        <v>8</v>
      </c>
      <c r="BJ36" s="54">
        <f t="shared" si="49"/>
        <v>8</v>
      </c>
      <c r="BK36" s="54">
        <f t="shared" si="50"/>
        <v>8</v>
      </c>
      <c r="BL36" s="54">
        <f t="shared" si="51"/>
        <v>8</v>
      </c>
      <c r="BM36" s="54">
        <f t="shared" si="51"/>
        <v>8</v>
      </c>
      <c r="BN36" s="54">
        <f t="shared" si="51"/>
        <v>8</v>
      </c>
      <c r="BO36" s="54">
        <f t="shared" si="51"/>
        <v>8</v>
      </c>
      <c r="BP36" s="54">
        <f t="shared" si="52"/>
        <v>8</v>
      </c>
      <c r="BQ36" s="54">
        <f t="shared" si="53"/>
        <v>8</v>
      </c>
      <c r="BR36" s="54">
        <f t="shared" si="53"/>
        <v>8</v>
      </c>
      <c r="BS36" s="54">
        <f t="shared" si="53"/>
        <v>8</v>
      </c>
      <c r="BT36" s="54">
        <f t="shared" si="53"/>
        <v>8</v>
      </c>
      <c r="BU36" s="54">
        <f t="shared" si="54"/>
        <v>8</v>
      </c>
      <c r="BV36" s="54">
        <f t="shared" si="55"/>
        <v>8</v>
      </c>
      <c r="BW36" s="54">
        <f t="shared" si="56"/>
        <v>8</v>
      </c>
      <c r="BX36" s="54">
        <f t="shared" si="56"/>
        <v>8</v>
      </c>
      <c r="BY36" s="54">
        <f t="shared" si="57"/>
        <v>8</v>
      </c>
      <c r="BZ36" s="54">
        <f t="shared" si="57"/>
        <v>8</v>
      </c>
      <c r="CA36" s="54">
        <f t="shared" si="57"/>
        <v>8</v>
      </c>
      <c r="CB36" s="54">
        <f t="shared" si="57"/>
        <v>8</v>
      </c>
      <c r="CC36" s="54">
        <f t="shared" si="58"/>
        <v>8</v>
      </c>
      <c r="CD36" s="54">
        <f t="shared" si="58"/>
        <v>8</v>
      </c>
      <c r="CE36" s="54">
        <f t="shared" si="59"/>
        <v>8</v>
      </c>
      <c r="CF36" s="54">
        <f t="shared" si="60"/>
        <v>8</v>
      </c>
      <c r="CG36" s="54">
        <f t="shared" si="61"/>
        <v>8</v>
      </c>
      <c r="CH36" s="54">
        <f t="shared" si="62"/>
        <v>8</v>
      </c>
      <c r="CI36" s="54">
        <f t="shared" si="62"/>
        <v>8</v>
      </c>
      <c r="CJ36" s="54">
        <f t="shared" si="62"/>
        <v>8</v>
      </c>
      <c r="CK36" s="54">
        <f t="shared" si="62"/>
        <v>8</v>
      </c>
      <c r="CL36" s="54">
        <f t="shared" si="62"/>
        <v>8</v>
      </c>
      <c r="CM36" s="54">
        <f t="shared" si="62"/>
        <v>8</v>
      </c>
      <c r="CN36" s="54">
        <f t="shared" si="62"/>
        <v>8</v>
      </c>
      <c r="CO36" s="54">
        <f t="shared" si="62"/>
        <v>8</v>
      </c>
      <c r="CP36" s="54">
        <f t="shared" si="62"/>
        <v>8</v>
      </c>
      <c r="CQ36" s="54">
        <f t="shared" si="62"/>
        <v>8</v>
      </c>
      <c r="CR36" s="54">
        <f t="shared" si="63"/>
        <v>8</v>
      </c>
      <c r="CS36" s="54">
        <f t="shared" si="63"/>
        <v>8</v>
      </c>
      <c r="CT36" s="54">
        <f t="shared" si="64"/>
        <v>8</v>
      </c>
      <c r="CU36" s="54">
        <f t="shared" si="64"/>
        <v>8</v>
      </c>
      <c r="CV36" s="54">
        <f t="shared" si="65"/>
        <v>8</v>
      </c>
      <c r="CW36" s="54">
        <f t="shared" si="65"/>
        <v>8</v>
      </c>
      <c r="CX36" s="54">
        <f t="shared" si="66"/>
        <v>8</v>
      </c>
      <c r="CY36" s="54">
        <f t="shared" si="66"/>
        <v>8</v>
      </c>
      <c r="CZ36" s="54">
        <f t="shared" si="66"/>
        <v>8</v>
      </c>
      <c r="DA36" s="54">
        <f t="shared" si="66"/>
        <v>8</v>
      </c>
      <c r="DB36" s="54">
        <f t="shared" si="66"/>
        <v>8</v>
      </c>
      <c r="DC36" s="54">
        <f t="shared" si="67"/>
        <v>8</v>
      </c>
      <c r="DD36" s="54">
        <f t="shared" si="67"/>
        <v>8</v>
      </c>
      <c r="DE36" s="54">
        <f t="shared" si="68"/>
        <v>8</v>
      </c>
      <c r="DF36" s="54">
        <f t="shared" si="73"/>
        <v>8</v>
      </c>
      <c r="DG36" s="54">
        <f t="shared" si="74"/>
        <v>8</v>
      </c>
      <c r="DH36" s="54">
        <f t="shared" si="74"/>
        <v>8</v>
      </c>
      <c r="DI36" s="54">
        <f t="shared" si="74"/>
        <v>8</v>
      </c>
      <c r="DJ36" s="54">
        <f t="shared" si="74"/>
        <v>8</v>
      </c>
      <c r="DK36" s="54">
        <f t="shared" si="74"/>
        <v>8</v>
      </c>
      <c r="DL36" s="54">
        <f t="shared" si="74"/>
        <v>8</v>
      </c>
      <c r="DM36" s="54">
        <f t="shared" si="74"/>
        <v>8</v>
      </c>
      <c r="DN36" s="54">
        <f t="shared" si="74"/>
        <v>8</v>
      </c>
      <c r="DO36" s="54">
        <f t="shared" si="75"/>
        <v>8</v>
      </c>
      <c r="DP36" s="54">
        <f t="shared" si="32"/>
        <v>8</v>
      </c>
      <c r="DQ36" s="54">
        <f t="shared" si="32"/>
        <v>8</v>
      </c>
      <c r="DR36" s="54">
        <f t="shared" si="32"/>
        <v>8</v>
      </c>
      <c r="DS36" s="54">
        <f t="shared" si="32"/>
        <v>8</v>
      </c>
      <c r="DT36" s="54">
        <f t="shared" si="32"/>
        <v>8</v>
      </c>
      <c r="DU36" s="54">
        <f t="shared" si="32"/>
        <v>8</v>
      </c>
      <c r="DV36" s="54">
        <f t="shared" si="32"/>
        <v>8</v>
      </c>
      <c r="DW36" s="54">
        <f t="shared" si="32"/>
        <v>8</v>
      </c>
    </row>
    <row r="37" spans="1:127" ht="20.5" x14ac:dyDescent="0.2">
      <c r="A37" s="16">
        <f>入力シート_カドミウム!Q14</f>
        <v>0.8</v>
      </c>
      <c r="B37" s="23" t="s">
        <v>74</v>
      </c>
      <c r="C37" s="494" t="s">
        <v>75</v>
      </c>
      <c r="D37" s="495"/>
      <c r="E37" s="492"/>
      <c r="F37" s="1" t="s">
        <v>60</v>
      </c>
      <c r="G37" s="25">
        <f>IF(A37="",1,A37)</f>
        <v>0.8</v>
      </c>
      <c r="J37" s="51">
        <f t="shared" si="72"/>
        <v>0.8</v>
      </c>
      <c r="K37" s="54">
        <f t="shared" si="69"/>
        <v>0.8</v>
      </c>
      <c r="L37" s="54">
        <f t="shared" si="40"/>
        <v>0.8</v>
      </c>
      <c r="M37" s="54">
        <f t="shared" si="40"/>
        <v>0.8</v>
      </c>
      <c r="N37" s="54">
        <f t="shared" si="40"/>
        <v>0.8</v>
      </c>
      <c r="O37" s="54">
        <f t="shared" si="41"/>
        <v>0.8</v>
      </c>
      <c r="P37" s="54">
        <f t="shared" si="41"/>
        <v>0.8</v>
      </c>
      <c r="Q37" s="54">
        <f t="shared" si="41"/>
        <v>0.8</v>
      </c>
      <c r="R37" s="54">
        <f t="shared" si="42"/>
        <v>0.8</v>
      </c>
      <c r="S37" s="54">
        <f t="shared" si="42"/>
        <v>0.8</v>
      </c>
      <c r="T37" s="54">
        <f t="shared" si="42"/>
        <v>0.8</v>
      </c>
      <c r="U37" s="51">
        <f t="shared" si="70"/>
        <v>0.8</v>
      </c>
      <c r="V37" s="54">
        <f t="shared" si="71"/>
        <v>0.8</v>
      </c>
      <c r="W37" s="54">
        <f t="shared" si="71"/>
        <v>0.8</v>
      </c>
      <c r="X37" s="54">
        <f t="shared" si="71"/>
        <v>0.8</v>
      </c>
      <c r="Y37" s="54">
        <f t="shared" si="71"/>
        <v>0.8</v>
      </c>
      <c r="Z37" s="54">
        <f t="shared" si="71"/>
        <v>0.8</v>
      </c>
      <c r="AA37" s="54">
        <f t="shared" si="71"/>
        <v>0.8</v>
      </c>
      <c r="AB37" s="54">
        <f t="shared" si="71"/>
        <v>0.8</v>
      </c>
      <c r="AC37" s="54">
        <f t="shared" si="71"/>
        <v>0.8</v>
      </c>
      <c r="AD37" s="54">
        <f t="shared" si="71"/>
        <v>0.8</v>
      </c>
      <c r="AE37" s="54">
        <f t="shared" si="71"/>
        <v>0.8</v>
      </c>
      <c r="AF37" s="54">
        <f t="shared" si="71"/>
        <v>0.8</v>
      </c>
      <c r="AG37" s="54">
        <f t="shared" si="71"/>
        <v>0.8</v>
      </c>
      <c r="AH37" s="54">
        <f t="shared" si="44"/>
        <v>0.8</v>
      </c>
      <c r="AI37" s="54">
        <f t="shared" si="44"/>
        <v>0.8</v>
      </c>
      <c r="AJ37" s="54">
        <f t="shared" si="44"/>
        <v>0.8</v>
      </c>
      <c r="AK37" s="54">
        <f t="shared" si="45"/>
        <v>0.8</v>
      </c>
      <c r="AL37" s="54">
        <f t="shared" si="45"/>
        <v>0.8</v>
      </c>
      <c r="AM37" s="54">
        <f t="shared" si="45"/>
        <v>0.8</v>
      </c>
      <c r="AN37" s="54">
        <f t="shared" si="46"/>
        <v>0.8</v>
      </c>
      <c r="AO37" s="54">
        <f t="shared" si="46"/>
        <v>0.8</v>
      </c>
      <c r="AP37" s="54">
        <f t="shared" si="46"/>
        <v>0.8</v>
      </c>
      <c r="AQ37" s="54">
        <f t="shared" si="46"/>
        <v>0.8</v>
      </c>
      <c r="AR37" s="54">
        <f t="shared" si="46"/>
        <v>0.8</v>
      </c>
      <c r="AS37" s="54">
        <f t="shared" si="46"/>
        <v>0.8</v>
      </c>
      <c r="AT37" s="54">
        <f t="shared" si="46"/>
        <v>0.8</v>
      </c>
      <c r="AU37" s="54">
        <f t="shared" si="46"/>
        <v>0.8</v>
      </c>
      <c r="AV37" s="54">
        <f t="shared" si="46"/>
        <v>0.8</v>
      </c>
      <c r="AW37" s="54">
        <f t="shared" si="46"/>
        <v>0.8</v>
      </c>
      <c r="AX37" s="54">
        <f t="shared" si="46"/>
        <v>0.8</v>
      </c>
      <c r="AY37" s="54">
        <f t="shared" si="46"/>
        <v>0.8</v>
      </c>
      <c r="AZ37" s="54">
        <f t="shared" si="46"/>
        <v>0.8</v>
      </c>
      <c r="BA37" s="54">
        <f t="shared" si="46"/>
        <v>0.8</v>
      </c>
      <c r="BB37" s="54">
        <f t="shared" si="46"/>
        <v>0.8</v>
      </c>
      <c r="BC37" s="54">
        <f t="shared" si="46"/>
        <v>0.8</v>
      </c>
      <c r="BD37" s="54">
        <f t="shared" si="47"/>
        <v>0.8</v>
      </c>
      <c r="BE37" s="54">
        <f t="shared" si="47"/>
        <v>0.8</v>
      </c>
      <c r="BF37" s="54">
        <f t="shared" si="47"/>
        <v>0.8</v>
      </c>
      <c r="BG37" s="54">
        <f t="shared" si="48"/>
        <v>0.8</v>
      </c>
      <c r="BH37" s="54">
        <f t="shared" si="48"/>
        <v>0.8</v>
      </c>
      <c r="BI37" s="54">
        <f t="shared" si="49"/>
        <v>0.8</v>
      </c>
      <c r="BJ37" s="54">
        <f t="shared" si="49"/>
        <v>0.8</v>
      </c>
      <c r="BK37" s="54">
        <f t="shared" si="50"/>
        <v>0.8</v>
      </c>
      <c r="BL37" s="54">
        <f t="shared" si="51"/>
        <v>0.8</v>
      </c>
      <c r="BM37" s="54">
        <f t="shared" si="51"/>
        <v>0.8</v>
      </c>
      <c r="BN37" s="54">
        <f t="shared" si="51"/>
        <v>0.8</v>
      </c>
      <c r="BO37" s="54">
        <f t="shared" si="51"/>
        <v>0.8</v>
      </c>
      <c r="BP37" s="54">
        <f t="shared" si="52"/>
        <v>0.8</v>
      </c>
      <c r="BQ37" s="54">
        <f t="shared" si="53"/>
        <v>0.8</v>
      </c>
      <c r="BR37" s="54">
        <f t="shared" si="53"/>
        <v>0.8</v>
      </c>
      <c r="BS37" s="54">
        <f t="shared" si="53"/>
        <v>0.8</v>
      </c>
      <c r="BT37" s="54">
        <f t="shared" si="53"/>
        <v>0.8</v>
      </c>
      <c r="BU37" s="54">
        <f t="shared" si="54"/>
        <v>0.8</v>
      </c>
      <c r="BV37" s="54">
        <f t="shared" si="55"/>
        <v>0.8</v>
      </c>
      <c r="BW37" s="54">
        <f t="shared" si="56"/>
        <v>0.8</v>
      </c>
      <c r="BX37" s="54">
        <f t="shared" si="56"/>
        <v>0.8</v>
      </c>
      <c r="BY37" s="54">
        <f t="shared" si="57"/>
        <v>0.8</v>
      </c>
      <c r="BZ37" s="54">
        <f t="shared" si="57"/>
        <v>0.8</v>
      </c>
      <c r="CA37" s="54">
        <f t="shared" si="57"/>
        <v>0.8</v>
      </c>
      <c r="CB37" s="54">
        <f t="shared" si="57"/>
        <v>0.8</v>
      </c>
      <c r="CC37" s="54">
        <f t="shared" si="58"/>
        <v>0.8</v>
      </c>
      <c r="CD37" s="54">
        <f t="shared" si="58"/>
        <v>0.8</v>
      </c>
      <c r="CE37" s="54">
        <f t="shared" si="59"/>
        <v>0.8</v>
      </c>
      <c r="CF37" s="54">
        <f t="shared" si="60"/>
        <v>0.8</v>
      </c>
      <c r="CG37" s="54">
        <f t="shared" si="61"/>
        <v>0.8</v>
      </c>
      <c r="CH37" s="54">
        <f t="shared" si="62"/>
        <v>0.8</v>
      </c>
      <c r="CI37" s="54">
        <f t="shared" si="62"/>
        <v>0.8</v>
      </c>
      <c r="CJ37" s="54">
        <f t="shared" si="62"/>
        <v>0.8</v>
      </c>
      <c r="CK37" s="54">
        <f t="shared" si="62"/>
        <v>0.8</v>
      </c>
      <c r="CL37" s="54">
        <f t="shared" si="62"/>
        <v>0.8</v>
      </c>
      <c r="CM37" s="54">
        <f t="shared" si="62"/>
        <v>0.8</v>
      </c>
      <c r="CN37" s="54">
        <f t="shared" si="62"/>
        <v>0.8</v>
      </c>
      <c r="CO37" s="54">
        <f t="shared" si="62"/>
        <v>0.8</v>
      </c>
      <c r="CP37" s="54">
        <f t="shared" si="62"/>
        <v>0.8</v>
      </c>
      <c r="CQ37" s="54">
        <f t="shared" si="62"/>
        <v>0.8</v>
      </c>
      <c r="CR37" s="54">
        <f t="shared" si="63"/>
        <v>0.8</v>
      </c>
      <c r="CS37" s="54">
        <f t="shared" si="63"/>
        <v>0.8</v>
      </c>
      <c r="CT37" s="54">
        <f t="shared" si="64"/>
        <v>0.8</v>
      </c>
      <c r="CU37" s="54">
        <f t="shared" si="64"/>
        <v>0.8</v>
      </c>
      <c r="CV37" s="54">
        <f t="shared" si="65"/>
        <v>0.8</v>
      </c>
      <c r="CW37" s="54">
        <f t="shared" si="65"/>
        <v>0.8</v>
      </c>
      <c r="CX37" s="54">
        <f t="shared" si="66"/>
        <v>0.8</v>
      </c>
      <c r="CY37" s="54">
        <f t="shared" si="66"/>
        <v>0.8</v>
      </c>
      <c r="CZ37" s="54">
        <f t="shared" si="66"/>
        <v>0.8</v>
      </c>
      <c r="DA37" s="54">
        <f t="shared" si="66"/>
        <v>0.8</v>
      </c>
      <c r="DB37" s="54">
        <f t="shared" si="66"/>
        <v>0.8</v>
      </c>
      <c r="DC37" s="54">
        <f t="shared" si="67"/>
        <v>0.8</v>
      </c>
      <c r="DD37" s="54">
        <f t="shared" si="67"/>
        <v>0.8</v>
      </c>
      <c r="DE37" s="54">
        <f t="shared" si="68"/>
        <v>0.8</v>
      </c>
      <c r="DF37" s="54">
        <f t="shared" si="73"/>
        <v>0.8</v>
      </c>
      <c r="DG37" s="54">
        <f t="shared" si="74"/>
        <v>0.8</v>
      </c>
      <c r="DH37" s="54">
        <f t="shared" si="74"/>
        <v>0.8</v>
      </c>
      <c r="DI37" s="54">
        <f t="shared" si="74"/>
        <v>0.8</v>
      </c>
      <c r="DJ37" s="54">
        <f t="shared" si="74"/>
        <v>0.8</v>
      </c>
      <c r="DK37" s="54">
        <f t="shared" si="74"/>
        <v>0.8</v>
      </c>
      <c r="DL37" s="54">
        <f t="shared" si="74"/>
        <v>0.8</v>
      </c>
      <c r="DM37" s="54">
        <f t="shared" si="74"/>
        <v>0.8</v>
      </c>
      <c r="DN37" s="54">
        <f t="shared" si="74"/>
        <v>0.8</v>
      </c>
      <c r="DO37" s="54">
        <f t="shared" si="75"/>
        <v>0.8</v>
      </c>
      <c r="DP37" s="54">
        <f t="shared" si="32"/>
        <v>0.8</v>
      </c>
      <c r="DQ37" s="54">
        <f t="shared" si="32"/>
        <v>0.8</v>
      </c>
      <c r="DR37" s="54">
        <f t="shared" si="32"/>
        <v>0.8</v>
      </c>
      <c r="DS37" s="54">
        <f t="shared" si="32"/>
        <v>0.8</v>
      </c>
      <c r="DT37" s="54">
        <f t="shared" si="32"/>
        <v>0.8</v>
      </c>
      <c r="DU37" s="54">
        <f t="shared" si="32"/>
        <v>0.8</v>
      </c>
      <c r="DV37" s="54">
        <f t="shared" si="32"/>
        <v>0.8</v>
      </c>
      <c r="DW37" s="54">
        <f t="shared" si="32"/>
        <v>0.8</v>
      </c>
    </row>
    <row r="38" spans="1:127" ht="21" x14ac:dyDescent="0.2">
      <c r="A38" s="16">
        <f>+G37</f>
        <v>0.8</v>
      </c>
      <c r="B38" s="23" t="s">
        <v>76</v>
      </c>
      <c r="C38" s="494" t="s">
        <v>77</v>
      </c>
      <c r="D38" s="495"/>
      <c r="E38" s="492"/>
      <c r="F38" s="1" t="s">
        <v>60</v>
      </c>
      <c r="G38" s="25">
        <f>IF(A38="",1,A38)</f>
        <v>0.8</v>
      </c>
      <c r="J38" s="51">
        <f t="shared" si="72"/>
        <v>0.8</v>
      </c>
      <c r="K38" s="54">
        <f t="shared" si="69"/>
        <v>0.8</v>
      </c>
      <c r="L38" s="54">
        <f t="shared" si="40"/>
        <v>0.8</v>
      </c>
      <c r="M38" s="54">
        <f t="shared" si="40"/>
        <v>0.8</v>
      </c>
      <c r="N38" s="54">
        <f t="shared" si="40"/>
        <v>0.8</v>
      </c>
      <c r="O38" s="54">
        <f t="shared" si="41"/>
        <v>0.8</v>
      </c>
      <c r="P38" s="54">
        <f t="shared" si="41"/>
        <v>0.8</v>
      </c>
      <c r="Q38" s="54">
        <f t="shared" si="41"/>
        <v>0.8</v>
      </c>
      <c r="R38" s="54">
        <f t="shared" si="42"/>
        <v>0.8</v>
      </c>
      <c r="S38" s="54">
        <f t="shared" si="42"/>
        <v>0.8</v>
      </c>
      <c r="T38" s="54">
        <f t="shared" si="42"/>
        <v>0.8</v>
      </c>
      <c r="U38" s="51">
        <f t="shared" si="70"/>
        <v>0.8</v>
      </c>
      <c r="V38" s="54">
        <f t="shared" si="71"/>
        <v>0.8</v>
      </c>
      <c r="W38" s="54">
        <f t="shared" si="71"/>
        <v>0.8</v>
      </c>
      <c r="X38" s="54">
        <f t="shared" si="71"/>
        <v>0.8</v>
      </c>
      <c r="Y38" s="54">
        <f t="shared" si="71"/>
        <v>0.8</v>
      </c>
      <c r="Z38" s="54">
        <f t="shared" si="71"/>
        <v>0.8</v>
      </c>
      <c r="AA38" s="54">
        <f t="shared" si="71"/>
        <v>0.8</v>
      </c>
      <c r="AB38" s="54">
        <f t="shared" si="71"/>
        <v>0.8</v>
      </c>
      <c r="AC38" s="54">
        <f t="shared" si="71"/>
        <v>0.8</v>
      </c>
      <c r="AD38" s="54">
        <f t="shared" si="71"/>
        <v>0.8</v>
      </c>
      <c r="AE38" s="54">
        <f t="shared" si="71"/>
        <v>0.8</v>
      </c>
      <c r="AF38" s="54">
        <f t="shared" si="71"/>
        <v>0.8</v>
      </c>
      <c r="AG38" s="54">
        <f t="shared" si="71"/>
        <v>0.8</v>
      </c>
      <c r="AH38" s="54">
        <f t="shared" si="44"/>
        <v>0.8</v>
      </c>
      <c r="AI38" s="54">
        <f t="shared" si="44"/>
        <v>0.8</v>
      </c>
      <c r="AJ38" s="54">
        <f t="shared" si="44"/>
        <v>0.8</v>
      </c>
      <c r="AK38" s="54">
        <f t="shared" si="45"/>
        <v>0.8</v>
      </c>
      <c r="AL38" s="54">
        <f t="shared" si="45"/>
        <v>0.8</v>
      </c>
      <c r="AM38" s="54">
        <f t="shared" si="45"/>
        <v>0.8</v>
      </c>
      <c r="AN38" s="54">
        <f t="shared" si="46"/>
        <v>0.8</v>
      </c>
      <c r="AO38" s="54">
        <f t="shared" si="46"/>
        <v>0.8</v>
      </c>
      <c r="AP38" s="54">
        <f t="shared" si="46"/>
        <v>0.8</v>
      </c>
      <c r="AQ38" s="54">
        <f t="shared" si="46"/>
        <v>0.8</v>
      </c>
      <c r="AR38" s="54">
        <f t="shared" si="46"/>
        <v>0.8</v>
      </c>
      <c r="AS38" s="54">
        <f t="shared" si="46"/>
        <v>0.8</v>
      </c>
      <c r="AT38" s="54">
        <f t="shared" si="46"/>
        <v>0.8</v>
      </c>
      <c r="AU38" s="54">
        <f t="shared" si="46"/>
        <v>0.8</v>
      </c>
      <c r="AV38" s="54">
        <f t="shared" si="46"/>
        <v>0.8</v>
      </c>
      <c r="AW38" s="54">
        <f t="shared" si="46"/>
        <v>0.8</v>
      </c>
      <c r="AX38" s="54">
        <f t="shared" si="46"/>
        <v>0.8</v>
      </c>
      <c r="AY38" s="54">
        <f t="shared" si="46"/>
        <v>0.8</v>
      </c>
      <c r="AZ38" s="54">
        <f t="shared" si="46"/>
        <v>0.8</v>
      </c>
      <c r="BA38" s="54">
        <f t="shared" si="46"/>
        <v>0.8</v>
      </c>
      <c r="BB38" s="54">
        <f t="shared" si="46"/>
        <v>0.8</v>
      </c>
      <c r="BC38" s="54">
        <f t="shared" si="46"/>
        <v>0.8</v>
      </c>
      <c r="BD38" s="54">
        <f t="shared" si="47"/>
        <v>0.8</v>
      </c>
      <c r="BE38" s="54">
        <f t="shared" si="47"/>
        <v>0.8</v>
      </c>
      <c r="BF38" s="54">
        <f t="shared" si="47"/>
        <v>0.8</v>
      </c>
      <c r="BG38" s="54">
        <f t="shared" si="48"/>
        <v>0.8</v>
      </c>
      <c r="BH38" s="54">
        <f t="shared" si="48"/>
        <v>0.8</v>
      </c>
      <c r="BI38" s="54">
        <f t="shared" si="49"/>
        <v>0.8</v>
      </c>
      <c r="BJ38" s="54">
        <f t="shared" si="49"/>
        <v>0.8</v>
      </c>
      <c r="BK38" s="54">
        <f t="shared" si="50"/>
        <v>0.8</v>
      </c>
      <c r="BL38" s="54">
        <f t="shared" si="51"/>
        <v>0.8</v>
      </c>
      <c r="BM38" s="54">
        <f t="shared" si="51"/>
        <v>0.8</v>
      </c>
      <c r="BN38" s="54">
        <f t="shared" si="51"/>
        <v>0.8</v>
      </c>
      <c r="BO38" s="54">
        <f t="shared" si="51"/>
        <v>0.8</v>
      </c>
      <c r="BP38" s="54">
        <f t="shared" si="52"/>
        <v>0.8</v>
      </c>
      <c r="BQ38" s="54">
        <f t="shared" si="53"/>
        <v>0.8</v>
      </c>
      <c r="BR38" s="54">
        <f t="shared" si="53"/>
        <v>0.8</v>
      </c>
      <c r="BS38" s="54">
        <f t="shared" si="53"/>
        <v>0.8</v>
      </c>
      <c r="BT38" s="54">
        <f t="shared" si="53"/>
        <v>0.8</v>
      </c>
      <c r="BU38" s="54">
        <f t="shared" si="54"/>
        <v>0.8</v>
      </c>
      <c r="BV38" s="54">
        <f t="shared" si="55"/>
        <v>0.8</v>
      </c>
      <c r="BW38" s="54">
        <f t="shared" si="56"/>
        <v>0.8</v>
      </c>
      <c r="BX38" s="54">
        <f t="shared" si="56"/>
        <v>0.8</v>
      </c>
      <c r="BY38" s="54">
        <f t="shared" si="57"/>
        <v>0.8</v>
      </c>
      <c r="BZ38" s="54">
        <f t="shared" si="57"/>
        <v>0.8</v>
      </c>
      <c r="CA38" s="54">
        <f t="shared" si="57"/>
        <v>0.8</v>
      </c>
      <c r="CB38" s="54">
        <f t="shared" si="57"/>
        <v>0.8</v>
      </c>
      <c r="CC38" s="54">
        <f t="shared" si="58"/>
        <v>0.8</v>
      </c>
      <c r="CD38" s="54">
        <f t="shared" si="58"/>
        <v>0.8</v>
      </c>
      <c r="CE38" s="54">
        <f t="shared" si="59"/>
        <v>0.8</v>
      </c>
      <c r="CF38" s="54">
        <f t="shared" si="60"/>
        <v>0.8</v>
      </c>
      <c r="CG38" s="54">
        <f t="shared" si="61"/>
        <v>0.8</v>
      </c>
      <c r="CH38" s="54">
        <f t="shared" si="62"/>
        <v>0.8</v>
      </c>
      <c r="CI38" s="54">
        <f t="shared" si="62"/>
        <v>0.8</v>
      </c>
      <c r="CJ38" s="54">
        <f t="shared" si="62"/>
        <v>0.8</v>
      </c>
      <c r="CK38" s="54">
        <f t="shared" si="62"/>
        <v>0.8</v>
      </c>
      <c r="CL38" s="54">
        <f t="shared" si="62"/>
        <v>0.8</v>
      </c>
      <c r="CM38" s="54">
        <f t="shared" si="62"/>
        <v>0.8</v>
      </c>
      <c r="CN38" s="54">
        <f t="shared" si="62"/>
        <v>0.8</v>
      </c>
      <c r="CO38" s="54">
        <f t="shared" si="62"/>
        <v>0.8</v>
      </c>
      <c r="CP38" s="54">
        <f t="shared" si="62"/>
        <v>0.8</v>
      </c>
      <c r="CQ38" s="54">
        <f t="shared" si="62"/>
        <v>0.8</v>
      </c>
      <c r="CR38" s="54">
        <f t="shared" si="63"/>
        <v>0.8</v>
      </c>
      <c r="CS38" s="54">
        <f t="shared" si="63"/>
        <v>0.8</v>
      </c>
      <c r="CT38" s="54">
        <f t="shared" si="64"/>
        <v>0.8</v>
      </c>
      <c r="CU38" s="54">
        <f t="shared" si="64"/>
        <v>0.8</v>
      </c>
      <c r="CV38" s="54">
        <f t="shared" si="65"/>
        <v>0.8</v>
      </c>
      <c r="CW38" s="54">
        <f t="shared" si="65"/>
        <v>0.8</v>
      </c>
      <c r="CX38" s="54">
        <f t="shared" si="66"/>
        <v>0.8</v>
      </c>
      <c r="CY38" s="54">
        <f t="shared" si="66"/>
        <v>0.8</v>
      </c>
      <c r="CZ38" s="54">
        <f t="shared" si="66"/>
        <v>0.8</v>
      </c>
      <c r="DA38" s="54">
        <f t="shared" si="66"/>
        <v>0.8</v>
      </c>
      <c r="DB38" s="54">
        <f t="shared" si="66"/>
        <v>0.8</v>
      </c>
      <c r="DC38" s="54">
        <f t="shared" si="67"/>
        <v>0.8</v>
      </c>
      <c r="DD38" s="54">
        <f t="shared" si="67"/>
        <v>0.8</v>
      </c>
      <c r="DE38" s="54">
        <f t="shared" si="68"/>
        <v>0.8</v>
      </c>
      <c r="DF38" s="54">
        <f t="shared" si="73"/>
        <v>0.8</v>
      </c>
      <c r="DG38" s="54">
        <f t="shared" si="74"/>
        <v>0.8</v>
      </c>
      <c r="DH38" s="54">
        <f t="shared" si="74"/>
        <v>0.8</v>
      </c>
      <c r="DI38" s="54">
        <f t="shared" si="74"/>
        <v>0.8</v>
      </c>
      <c r="DJ38" s="54">
        <f t="shared" si="74"/>
        <v>0.8</v>
      </c>
      <c r="DK38" s="54">
        <f t="shared" si="74"/>
        <v>0.8</v>
      </c>
      <c r="DL38" s="54">
        <f t="shared" si="74"/>
        <v>0.8</v>
      </c>
      <c r="DM38" s="54">
        <f t="shared" si="74"/>
        <v>0.8</v>
      </c>
      <c r="DN38" s="54">
        <f t="shared" si="74"/>
        <v>0.8</v>
      </c>
      <c r="DO38" s="54">
        <f t="shared" si="75"/>
        <v>0.8</v>
      </c>
      <c r="DP38" s="54">
        <f t="shared" si="32"/>
        <v>0.8</v>
      </c>
      <c r="DQ38" s="54">
        <f t="shared" si="32"/>
        <v>0.8</v>
      </c>
      <c r="DR38" s="54">
        <f t="shared" si="32"/>
        <v>0.8</v>
      </c>
      <c r="DS38" s="54">
        <f t="shared" si="32"/>
        <v>0.8</v>
      </c>
      <c r="DT38" s="54">
        <f t="shared" si="32"/>
        <v>0.8</v>
      </c>
      <c r="DU38" s="54">
        <f t="shared" si="32"/>
        <v>0.8</v>
      </c>
      <c r="DV38" s="54">
        <f t="shared" si="32"/>
        <v>0.8</v>
      </c>
      <c r="DW38" s="54">
        <f t="shared" si="32"/>
        <v>0.8</v>
      </c>
    </row>
    <row r="39" spans="1:127" ht="18" x14ac:dyDescent="0.2">
      <c r="A39" s="27">
        <f>入力シート_カドミウム!Q19</f>
        <v>3.0000000000000001E-5</v>
      </c>
      <c r="B39" s="23" t="s">
        <v>78</v>
      </c>
      <c r="C39" s="494" t="s">
        <v>79</v>
      </c>
      <c r="D39" s="495"/>
      <c r="E39" s="492"/>
      <c r="F39" s="1" t="s">
        <v>80</v>
      </c>
      <c r="G39" s="28">
        <f>IF(A39="",0.000032,A39)</f>
        <v>3.0000000000000001E-5</v>
      </c>
      <c r="J39" s="51">
        <f t="shared" si="72"/>
        <v>3.0000000000000001E-5</v>
      </c>
      <c r="K39" s="54">
        <f t="shared" si="69"/>
        <v>3.0000000000000001E-5</v>
      </c>
      <c r="L39" s="54">
        <f t="shared" si="40"/>
        <v>3.0000000000000001E-5</v>
      </c>
      <c r="M39" s="54">
        <f t="shared" si="40"/>
        <v>3.0000000000000001E-5</v>
      </c>
      <c r="N39" s="54">
        <f t="shared" si="40"/>
        <v>3.0000000000000001E-5</v>
      </c>
      <c r="O39" s="54">
        <f t="shared" si="41"/>
        <v>3.0000000000000001E-5</v>
      </c>
      <c r="P39" s="54">
        <f t="shared" si="41"/>
        <v>3.0000000000000001E-5</v>
      </c>
      <c r="Q39" s="54">
        <f t="shared" si="41"/>
        <v>3.0000000000000001E-5</v>
      </c>
      <c r="R39" s="54">
        <f t="shared" si="42"/>
        <v>3.0000000000000001E-5</v>
      </c>
      <c r="S39" s="54">
        <f t="shared" si="42"/>
        <v>3.0000000000000001E-5</v>
      </c>
      <c r="T39" s="54">
        <f t="shared" si="42"/>
        <v>3.0000000000000001E-5</v>
      </c>
      <c r="U39" s="51">
        <f t="shared" si="70"/>
        <v>3.0000000000000001E-5</v>
      </c>
      <c r="V39" s="54">
        <f t="shared" si="71"/>
        <v>3.0000000000000001E-5</v>
      </c>
      <c r="W39" s="54">
        <f t="shared" si="71"/>
        <v>3.0000000000000001E-5</v>
      </c>
      <c r="X39" s="54">
        <f t="shared" si="71"/>
        <v>3.0000000000000001E-5</v>
      </c>
      <c r="Y39" s="54">
        <f t="shared" si="71"/>
        <v>3.0000000000000001E-5</v>
      </c>
      <c r="Z39" s="54">
        <f t="shared" si="71"/>
        <v>3.0000000000000001E-5</v>
      </c>
      <c r="AA39" s="54">
        <f t="shared" si="71"/>
        <v>3.0000000000000001E-5</v>
      </c>
      <c r="AB39" s="54">
        <f t="shared" si="71"/>
        <v>3.0000000000000001E-5</v>
      </c>
      <c r="AC39" s="54">
        <f t="shared" si="71"/>
        <v>3.0000000000000001E-5</v>
      </c>
      <c r="AD39" s="54">
        <f t="shared" si="71"/>
        <v>3.0000000000000001E-5</v>
      </c>
      <c r="AE39" s="54">
        <f t="shared" si="71"/>
        <v>3.0000000000000001E-5</v>
      </c>
      <c r="AF39" s="54">
        <f t="shared" si="71"/>
        <v>3.0000000000000001E-5</v>
      </c>
      <c r="AG39" s="54">
        <f t="shared" si="71"/>
        <v>3.0000000000000001E-5</v>
      </c>
      <c r="AH39" s="54">
        <f t="shared" si="44"/>
        <v>3.0000000000000001E-5</v>
      </c>
      <c r="AI39" s="54">
        <f t="shared" si="44"/>
        <v>3.0000000000000001E-5</v>
      </c>
      <c r="AJ39" s="54">
        <f t="shared" si="44"/>
        <v>3.0000000000000001E-5</v>
      </c>
      <c r="AK39" s="54">
        <f t="shared" si="45"/>
        <v>3.0000000000000001E-5</v>
      </c>
      <c r="AL39" s="54">
        <f t="shared" si="45"/>
        <v>3.0000000000000001E-5</v>
      </c>
      <c r="AM39" s="54">
        <f t="shared" si="45"/>
        <v>3.0000000000000001E-5</v>
      </c>
      <c r="AN39" s="54">
        <f t="shared" si="46"/>
        <v>3.0000000000000001E-5</v>
      </c>
      <c r="AO39" s="54">
        <f t="shared" si="46"/>
        <v>3.0000000000000001E-5</v>
      </c>
      <c r="AP39" s="54">
        <f t="shared" si="46"/>
        <v>3.0000000000000001E-5</v>
      </c>
      <c r="AQ39" s="54">
        <f t="shared" si="46"/>
        <v>3.0000000000000001E-5</v>
      </c>
      <c r="AR39" s="54">
        <f t="shared" si="46"/>
        <v>3.0000000000000001E-5</v>
      </c>
      <c r="AS39" s="54">
        <f t="shared" si="46"/>
        <v>3.0000000000000001E-5</v>
      </c>
      <c r="AT39" s="54">
        <f t="shared" si="46"/>
        <v>3.0000000000000001E-5</v>
      </c>
      <c r="AU39" s="54">
        <f t="shared" si="46"/>
        <v>3.0000000000000001E-5</v>
      </c>
      <c r="AV39" s="54">
        <f t="shared" si="46"/>
        <v>3.0000000000000001E-5</v>
      </c>
      <c r="AW39" s="54">
        <f t="shared" si="46"/>
        <v>3.0000000000000001E-5</v>
      </c>
      <c r="AX39" s="54">
        <f t="shared" si="46"/>
        <v>3.0000000000000001E-5</v>
      </c>
      <c r="AY39" s="54">
        <f t="shared" si="46"/>
        <v>3.0000000000000001E-5</v>
      </c>
      <c r="AZ39" s="54">
        <f t="shared" si="46"/>
        <v>3.0000000000000001E-5</v>
      </c>
      <c r="BA39" s="54">
        <f t="shared" si="46"/>
        <v>3.0000000000000001E-5</v>
      </c>
      <c r="BB39" s="54">
        <f t="shared" si="46"/>
        <v>3.0000000000000001E-5</v>
      </c>
      <c r="BC39" s="54">
        <f t="shared" si="46"/>
        <v>3.0000000000000001E-5</v>
      </c>
      <c r="BD39" s="54">
        <f t="shared" si="47"/>
        <v>3.0000000000000001E-5</v>
      </c>
      <c r="BE39" s="54">
        <f t="shared" si="47"/>
        <v>3.0000000000000001E-5</v>
      </c>
      <c r="BF39" s="54">
        <f t="shared" si="47"/>
        <v>3.0000000000000001E-5</v>
      </c>
      <c r="BG39" s="54">
        <f t="shared" si="48"/>
        <v>3.0000000000000001E-5</v>
      </c>
      <c r="BH39" s="54">
        <f t="shared" si="48"/>
        <v>3.0000000000000001E-5</v>
      </c>
      <c r="BI39" s="54">
        <f t="shared" si="49"/>
        <v>3.0000000000000001E-5</v>
      </c>
      <c r="BJ39" s="54">
        <f t="shared" si="49"/>
        <v>3.0000000000000001E-5</v>
      </c>
      <c r="BK39" s="54">
        <f t="shared" si="50"/>
        <v>3.0000000000000001E-5</v>
      </c>
      <c r="BL39" s="54">
        <f t="shared" si="51"/>
        <v>3.0000000000000001E-5</v>
      </c>
      <c r="BM39" s="54">
        <f t="shared" si="51"/>
        <v>3.0000000000000001E-5</v>
      </c>
      <c r="BN39" s="54">
        <f t="shared" si="51"/>
        <v>3.0000000000000001E-5</v>
      </c>
      <c r="BO39" s="54">
        <f t="shared" si="51"/>
        <v>3.0000000000000001E-5</v>
      </c>
      <c r="BP39" s="54">
        <f t="shared" si="52"/>
        <v>3.0000000000000001E-5</v>
      </c>
      <c r="BQ39" s="54">
        <f t="shared" si="53"/>
        <v>3.0000000000000001E-5</v>
      </c>
      <c r="BR39" s="54">
        <f t="shared" si="53"/>
        <v>3.0000000000000001E-5</v>
      </c>
      <c r="BS39" s="54">
        <f t="shared" si="53"/>
        <v>3.0000000000000001E-5</v>
      </c>
      <c r="BT39" s="54">
        <f t="shared" si="53"/>
        <v>3.0000000000000001E-5</v>
      </c>
      <c r="BU39" s="54">
        <f t="shared" si="54"/>
        <v>3.0000000000000001E-5</v>
      </c>
      <c r="BV39" s="54">
        <f t="shared" si="55"/>
        <v>3.0000000000000001E-5</v>
      </c>
      <c r="BW39" s="54">
        <f t="shared" si="56"/>
        <v>3.0000000000000001E-5</v>
      </c>
      <c r="BX39" s="54">
        <f t="shared" si="56"/>
        <v>3.0000000000000001E-5</v>
      </c>
      <c r="BY39" s="54">
        <f t="shared" si="57"/>
        <v>3.0000000000000001E-5</v>
      </c>
      <c r="BZ39" s="54">
        <f t="shared" si="57"/>
        <v>3.0000000000000001E-5</v>
      </c>
      <c r="CA39" s="54">
        <f t="shared" si="57"/>
        <v>3.0000000000000001E-5</v>
      </c>
      <c r="CB39" s="54">
        <f t="shared" si="57"/>
        <v>3.0000000000000001E-5</v>
      </c>
      <c r="CC39" s="54">
        <f t="shared" si="58"/>
        <v>3.0000000000000001E-5</v>
      </c>
      <c r="CD39" s="54">
        <f t="shared" si="58"/>
        <v>3.0000000000000001E-5</v>
      </c>
      <c r="CE39" s="54">
        <f t="shared" si="59"/>
        <v>3.0000000000000001E-5</v>
      </c>
      <c r="CF39" s="54">
        <f t="shared" si="60"/>
        <v>3.0000000000000001E-5</v>
      </c>
      <c r="CG39" s="54">
        <f t="shared" si="61"/>
        <v>3.0000000000000001E-5</v>
      </c>
      <c r="CH39" s="54">
        <f t="shared" si="62"/>
        <v>3.0000000000000001E-5</v>
      </c>
      <c r="CI39" s="54">
        <f t="shared" si="62"/>
        <v>3.0000000000000001E-5</v>
      </c>
      <c r="CJ39" s="54">
        <f t="shared" si="62"/>
        <v>3.0000000000000001E-5</v>
      </c>
      <c r="CK39" s="54">
        <f t="shared" si="62"/>
        <v>3.0000000000000001E-5</v>
      </c>
      <c r="CL39" s="54">
        <f t="shared" si="62"/>
        <v>3.0000000000000001E-5</v>
      </c>
      <c r="CM39" s="54">
        <f t="shared" si="62"/>
        <v>3.0000000000000001E-5</v>
      </c>
      <c r="CN39" s="54">
        <f t="shared" si="62"/>
        <v>3.0000000000000001E-5</v>
      </c>
      <c r="CO39" s="54">
        <f t="shared" si="62"/>
        <v>3.0000000000000001E-5</v>
      </c>
      <c r="CP39" s="54">
        <f t="shared" si="62"/>
        <v>3.0000000000000001E-5</v>
      </c>
      <c r="CQ39" s="54">
        <f t="shared" si="62"/>
        <v>3.0000000000000001E-5</v>
      </c>
      <c r="CR39" s="54">
        <f t="shared" si="63"/>
        <v>3.0000000000000001E-5</v>
      </c>
      <c r="CS39" s="54">
        <f t="shared" si="63"/>
        <v>3.0000000000000001E-5</v>
      </c>
      <c r="CT39" s="54">
        <f t="shared" si="64"/>
        <v>3.0000000000000001E-5</v>
      </c>
      <c r="CU39" s="54">
        <f t="shared" si="64"/>
        <v>3.0000000000000001E-5</v>
      </c>
      <c r="CV39" s="54">
        <f t="shared" si="65"/>
        <v>3.0000000000000001E-5</v>
      </c>
      <c r="CW39" s="54">
        <f t="shared" si="65"/>
        <v>3.0000000000000001E-5</v>
      </c>
      <c r="CX39" s="54">
        <f t="shared" si="66"/>
        <v>3.0000000000000001E-5</v>
      </c>
      <c r="CY39" s="54">
        <f t="shared" si="66"/>
        <v>3.0000000000000001E-5</v>
      </c>
      <c r="CZ39" s="54">
        <f t="shared" si="66"/>
        <v>3.0000000000000001E-5</v>
      </c>
      <c r="DA39" s="54">
        <f t="shared" si="66"/>
        <v>3.0000000000000001E-5</v>
      </c>
      <c r="DB39" s="54">
        <f t="shared" si="66"/>
        <v>3.0000000000000001E-5</v>
      </c>
      <c r="DC39" s="54">
        <f t="shared" si="67"/>
        <v>3.0000000000000001E-5</v>
      </c>
      <c r="DD39" s="54">
        <f t="shared" si="67"/>
        <v>3.0000000000000001E-5</v>
      </c>
      <c r="DE39" s="54">
        <f t="shared" si="68"/>
        <v>3.0000000000000001E-5</v>
      </c>
      <c r="DF39" s="54">
        <f t="shared" si="73"/>
        <v>3.0000000000000001E-5</v>
      </c>
      <c r="DG39" s="54">
        <f t="shared" si="74"/>
        <v>3.0000000000000001E-5</v>
      </c>
      <c r="DH39" s="54">
        <f t="shared" si="74"/>
        <v>3.0000000000000001E-5</v>
      </c>
      <c r="DI39" s="54">
        <f t="shared" si="74"/>
        <v>3.0000000000000001E-5</v>
      </c>
      <c r="DJ39" s="54">
        <f t="shared" si="74"/>
        <v>3.0000000000000001E-5</v>
      </c>
      <c r="DK39" s="54">
        <f t="shared" si="74"/>
        <v>3.0000000000000001E-5</v>
      </c>
      <c r="DL39" s="54">
        <f t="shared" si="74"/>
        <v>3.0000000000000001E-5</v>
      </c>
      <c r="DM39" s="54">
        <f t="shared" si="74"/>
        <v>3.0000000000000001E-5</v>
      </c>
      <c r="DN39" s="54">
        <f t="shared" si="74"/>
        <v>3.0000000000000001E-5</v>
      </c>
      <c r="DO39" s="54">
        <f t="shared" si="75"/>
        <v>3.0000000000000001E-5</v>
      </c>
      <c r="DP39" s="54">
        <f t="shared" si="32"/>
        <v>3.0000000000000001E-5</v>
      </c>
      <c r="DQ39" s="54">
        <f t="shared" si="32"/>
        <v>3.0000000000000001E-5</v>
      </c>
      <c r="DR39" s="54">
        <f t="shared" si="32"/>
        <v>3.0000000000000001E-5</v>
      </c>
      <c r="DS39" s="54">
        <f t="shared" si="32"/>
        <v>3.0000000000000001E-5</v>
      </c>
      <c r="DT39" s="54">
        <f t="shared" si="32"/>
        <v>3.0000000000000001E-5</v>
      </c>
      <c r="DU39" s="54">
        <f t="shared" si="32"/>
        <v>3.0000000000000001E-5</v>
      </c>
      <c r="DV39" s="54">
        <f t="shared" si="32"/>
        <v>3.0000000000000001E-5</v>
      </c>
      <c r="DW39" s="54">
        <f t="shared" si="32"/>
        <v>3.0000000000000001E-5</v>
      </c>
    </row>
    <row r="40" spans="1:127" ht="18" x14ac:dyDescent="0.2">
      <c r="A40" s="16">
        <f>入力シート_カドミウム!G18</f>
        <v>5.0000000000000001E-3</v>
      </c>
      <c r="B40" s="23" t="s">
        <v>81</v>
      </c>
      <c r="C40" s="494" t="s">
        <v>82</v>
      </c>
      <c r="D40" s="495"/>
      <c r="E40" s="492"/>
      <c r="F40" s="1" t="s">
        <v>83</v>
      </c>
      <c r="G40" s="25">
        <f>IF(A40="",0.005,A40)</f>
        <v>5.0000000000000001E-3</v>
      </c>
      <c r="J40" s="51">
        <f t="shared" si="72"/>
        <v>5.0000000000000001E-3</v>
      </c>
      <c r="K40" s="54">
        <f t="shared" si="69"/>
        <v>5.0000000000000001E-3</v>
      </c>
      <c r="L40" s="54">
        <f t="shared" si="40"/>
        <v>5.0000000000000001E-3</v>
      </c>
      <c r="M40" s="54">
        <f t="shared" si="40"/>
        <v>5.0000000000000001E-3</v>
      </c>
      <c r="N40" s="54">
        <f t="shared" si="40"/>
        <v>5.0000000000000001E-3</v>
      </c>
      <c r="O40" s="54">
        <f t="shared" si="41"/>
        <v>5.0000000000000001E-3</v>
      </c>
      <c r="P40" s="54">
        <f t="shared" si="41"/>
        <v>5.0000000000000001E-3</v>
      </c>
      <c r="Q40" s="54">
        <f t="shared" si="41"/>
        <v>5.0000000000000001E-3</v>
      </c>
      <c r="R40" s="54">
        <f t="shared" si="42"/>
        <v>5.0000000000000001E-3</v>
      </c>
      <c r="S40" s="54">
        <f t="shared" si="42"/>
        <v>5.0000000000000001E-3</v>
      </c>
      <c r="T40" s="54">
        <f t="shared" si="42"/>
        <v>5.0000000000000001E-3</v>
      </c>
      <c r="U40" s="51">
        <f t="shared" si="70"/>
        <v>5.0000000000000001E-3</v>
      </c>
      <c r="V40" s="54">
        <f t="shared" si="71"/>
        <v>5.0000000000000001E-3</v>
      </c>
      <c r="W40" s="54">
        <f t="shared" si="71"/>
        <v>5.0000000000000001E-3</v>
      </c>
      <c r="X40" s="54">
        <f t="shared" si="71"/>
        <v>5.0000000000000001E-3</v>
      </c>
      <c r="Y40" s="54">
        <f t="shared" si="71"/>
        <v>5.0000000000000001E-3</v>
      </c>
      <c r="Z40" s="54">
        <f t="shared" si="71"/>
        <v>5.0000000000000001E-3</v>
      </c>
      <c r="AA40" s="54">
        <f t="shared" si="71"/>
        <v>5.0000000000000001E-3</v>
      </c>
      <c r="AB40" s="54">
        <f t="shared" si="71"/>
        <v>5.0000000000000001E-3</v>
      </c>
      <c r="AC40" s="54">
        <f t="shared" si="71"/>
        <v>5.0000000000000001E-3</v>
      </c>
      <c r="AD40" s="54">
        <f t="shared" si="71"/>
        <v>5.0000000000000001E-3</v>
      </c>
      <c r="AE40" s="54">
        <f t="shared" si="71"/>
        <v>5.0000000000000001E-3</v>
      </c>
      <c r="AF40" s="54">
        <f t="shared" si="71"/>
        <v>5.0000000000000001E-3</v>
      </c>
      <c r="AG40" s="54">
        <f t="shared" si="71"/>
        <v>5.0000000000000001E-3</v>
      </c>
      <c r="AH40" s="54">
        <f t="shared" si="44"/>
        <v>5.0000000000000001E-3</v>
      </c>
      <c r="AI40" s="54">
        <f t="shared" si="44"/>
        <v>5.0000000000000001E-3</v>
      </c>
      <c r="AJ40" s="54">
        <f t="shared" si="44"/>
        <v>5.0000000000000001E-3</v>
      </c>
      <c r="AK40" s="54">
        <f t="shared" si="45"/>
        <v>5.0000000000000001E-3</v>
      </c>
      <c r="AL40" s="54">
        <f t="shared" si="45"/>
        <v>5.0000000000000001E-3</v>
      </c>
      <c r="AM40" s="54">
        <f t="shared" si="45"/>
        <v>5.0000000000000001E-3</v>
      </c>
      <c r="AN40" s="54">
        <f t="shared" si="46"/>
        <v>5.0000000000000001E-3</v>
      </c>
      <c r="AO40" s="54">
        <f t="shared" si="46"/>
        <v>5.0000000000000001E-3</v>
      </c>
      <c r="AP40" s="54">
        <f t="shared" si="46"/>
        <v>5.0000000000000001E-3</v>
      </c>
      <c r="AQ40" s="54">
        <f t="shared" si="46"/>
        <v>5.0000000000000001E-3</v>
      </c>
      <c r="AR40" s="54">
        <f t="shared" si="46"/>
        <v>5.0000000000000001E-3</v>
      </c>
      <c r="AS40" s="54">
        <f t="shared" si="46"/>
        <v>5.0000000000000001E-3</v>
      </c>
      <c r="AT40" s="54">
        <f t="shared" si="46"/>
        <v>5.0000000000000001E-3</v>
      </c>
      <c r="AU40" s="54">
        <f t="shared" si="46"/>
        <v>5.0000000000000001E-3</v>
      </c>
      <c r="AV40" s="54">
        <f t="shared" si="46"/>
        <v>5.0000000000000001E-3</v>
      </c>
      <c r="AW40" s="54">
        <f t="shared" si="46"/>
        <v>5.0000000000000001E-3</v>
      </c>
      <c r="AX40" s="54">
        <f t="shared" si="46"/>
        <v>5.0000000000000001E-3</v>
      </c>
      <c r="AY40" s="54">
        <f t="shared" si="46"/>
        <v>5.0000000000000001E-3</v>
      </c>
      <c r="AZ40" s="54">
        <f t="shared" si="46"/>
        <v>5.0000000000000001E-3</v>
      </c>
      <c r="BA40" s="54">
        <f t="shared" si="46"/>
        <v>5.0000000000000001E-3</v>
      </c>
      <c r="BB40" s="54">
        <f t="shared" si="46"/>
        <v>5.0000000000000001E-3</v>
      </c>
      <c r="BC40" s="54">
        <f t="shared" si="46"/>
        <v>5.0000000000000001E-3</v>
      </c>
      <c r="BD40" s="54">
        <f t="shared" si="47"/>
        <v>5.0000000000000001E-3</v>
      </c>
      <c r="BE40" s="54">
        <f t="shared" si="47"/>
        <v>5.0000000000000001E-3</v>
      </c>
      <c r="BF40" s="54">
        <f t="shared" si="47"/>
        <v>5.0000000000000001E-3</v>
      </c>
      <c r="BG40" s="54">
        <f t="shared" si="48"/>
        <v>5.0000000000000001E-3</v>
      </c>
      <c r="BH40" s="54">
        <f t="shared" si="48"/>
        <v>5.0000000000000001E-3</v>
      </c>
      <c r="BI40" s="54">
        <f t="shared" si="49"/>
        <v>5.0000000000000001E-3</v>
      </c>
      <c r="BJ40" s="54">
        <f t="shared" si="49"/>
        <v>5.0000000000000001E-3</v>
      </c>
      <c r="BK40" s="54">
        <f t="shared" si="50"/>
        <v>5.0000000000000001E-3</v>
      </c>
      <c r="BL40" s="54">
        <f t="shared" si="51"/>
        <v>5.0000000000000001E-3</v>
      </c>
      <c r="BM40" s="54">
        <f t="shared" si="51"/>
        <v>5.0000000000000001E-3</v>
      </c>
      <c r="BN40" s="54">
        <f t="shared" si="51"/>
        <v>5.0000000000000001E-3</v>
      </c>
      <c r="BO40" s="54">
        <f t="shared" si="51"/>
        <v>5.0000000000000001E-3</v>
      </c>
      <c r="BP40" s="54">
        <f t="shared" si="52"/>
        <v>5.0000000000000001E-3</v>
      </c>
      <c r="BQ40" s="54">
        <f t="shared" si="53"/>
        <v>5.0000000000000001E-3</v>
      </c>
      <c r="BR40" s="54">
        <f t="shared" si="53"/>
        <v>5.0000000000000001E-3</v>
      </c>
      <c r="BS40" s="54">
        <f t="shared" si="53"/>
        <v>5.0000000000000001E-3</v>
      </c>
      <c r="BT40" s="54">
        <f t="shared" si="53"/>
        <v>5.0000000000000001E-3</v>
      </c>
      <c r="BU40" s="54">
        <f t="shared" si="54"/>
        <v>5.0000000000000001E-3</v>
      </c>
      <c r="BV40" s="54">
        <f t="shared" si="55"/>
        <v>5.0000000000000001E-3</v>
      </c>
      <c r="BW40" s="54">
        <f t="shared" si="56"/>
        <v>5.0000000000000001E-3</v>
      </c>
      <c r="BX40" s="54">
        <f t="shared" si="56"/>
        <v>5.0000000000000001E-3</v>
      </c>
      <c r="BY40" s="54">
        <f t="shared" si="57"/>
        <v>5.0000000000000001E-3</v>
      </c>
      <c r="BZ40" s="54">
        <f t="shared" si="57"/>
        <v>5.0000000000000001E-3</v>
      </c>
      <c r="CA40" s="54">
        <f t="shared" si="57"/>
        <v>5.0000000000000001E-3</v>
      </c>
      <c r="CB40" s="54">
        <f t="shared" si="57"/>
        <v>5.0000000000000001E-3</v>
      </c>
      <c r="CC40" s="54">
        <f t="shared" si="58"/>
        <v>5.0000000000000001E-3</v>
      </c>
      <c r="CD40" s="54">
        <f t="shared" si="58"/>
        <v>5.0000000000000001E-3</v>
      </c>
      <c r="CE40" s="54">
        <f t="shared" si="59"/>
        <v>5.0000000000000001E-3</v>
      </c>
      <c r="CF40" s="54">
        <f t="shared" si="60"/>
        <v>5.0000000000000001E-3</v>
      </c>
      <c r="CG40" s="54">
        <f t="shared" si="61"/>
        <v>5.0000000000000001E-3</v>
      </c>
      <c r="CH40" s="54">
        <f t="shared" si="62"/>
        <v>5.0000000000000001E-3</v>
      </c>
      <c r="CI40" s="54">
        <f t="shared" si="62"/>
        <v>5.0000000000000001E-3</v>
      </c>
      <c r="CJ40" s="54">
        <f t="shared" si="62"/>
        <v>5.0000000000000001E-3</v>
      </c>
      <c r="CK40" s="54">
        <f t="shared" si="62"/>
        <v>5.0000000000000001E-3</v>
      </c>
      <c r="CL40" s="54">
        <f t="shared" si="62"/>
        <v>5.0000000000000001E-3</v>
      </c>
      <c r="CM40" s="54">
        <f t="shared" si="62"/>
        <v>5.0000000000000001E-3</v>
      </c>
      <c r="CN40" s="54">
        <f t="shared" si="62"/>
        <v>5.0000000000000001E-3</v>
      </c>
      <c r="CO40" s="54">
        <f t="shared" si="62"/>
        <v>5.0000000000000001E-3</v>
      </c>
      <c r="CP40" s="54">
        <f t="shared" si="62"/>
        <v>5.0000000000000001E-3</v>
      </c>
      <c r="CQ40" s="54">
        <f t="shared" si="62"/>
        <v>5.0000000000000001E-3</v>
      </c>
      <c r="CR40" s="54">
        <f t="shared" si="63"/>
        <v>5.0000000000000001E-3</v>
      </c>
      <c r="CS40" s="54">
        <f t="shared" si="63"/>
        <v>5.0000000000000001E-3</v>
      </c>
      <c r="CT40" s="54">
        <f t="shared" si="64"/>
        <v>5.0000000000000001E-3</v>
      </c>
      <c r="CU40" s="54">
        <f t="shared" si="64"/>
        <v>5.0000000000000001E-3</v>
      </c>
      <c r="CV40" s="54">
        <f t="shared" si="65"/>
        <v>5.0000000000000001E-3</v>
      </c>
      <c r="CW40" s="54">
        <f t="shared" si="65"/>
        <v>5.0000000000000001E-3</v>
      </c>
      <c r="CX40" s="54">
        <f t="shared" si="66"/>
        <v>5.0000000000000001E-3</v>
      </c>
      <c r="CY40" s="54">
        <f t="shared" si="66"/>
        <v>5.0000000000000001E-3</v>
      </c>
      <c r="CZ40" s="54">
        <f t="shared" si="66"/>
        <v>5.0000000000000001E-3</v>
      </c>
      <c r="DA40" s="54">
        <f t="shared" si="66"/>
        <v>5.0000000000000001E-3</v>
      </c>
      <c r="DB40" s="54">
        <f t="shared" si="66"/>
        <v>5.0000000000000001E-3</v>
      </c>
      <c r="DC40" s="54">
        <f t="shared" si="67"/>
        <v>5.0000000000000001E-3</v>
      </c>
      <c r="DD40" s="54">
        <f t="shared" si="67"/>
        <v>5.0000000000000001E-3</v>
      </c>
      <c r="DE40" s="54">
        <f t="shared" si="68"/>
        <v>5.0000000000000001E-3</v>
      </c>
      <c r="DF40" s="54">
        <f t="shared" si="73"/>
        <v>5.0000000000000001E-3</v>
      </c>
      <c r="DG40" s="54">
        <f t="shared" si="74"/>
        <v>5.0000000000000001E-3</v>
      </c>
      <c r="DH40" s="54">
        <f t="shared" si="74"/>
        <v>5.0000000000000001E-3</v>
      </c>
      <c r="DI40" s="54">
        <f t="shared" si="74"/>
        <v>5.0000000000000001E-3</v>
      </c>
      <c r="DJ40" s="54">
        <f t="shared" si="74"/>
        <v>5.0000000000000001E-3</v>
      </c>
      <c r="DK40" s="54">
        <f t="shared" si="74"/>
        <v>5.0000000000000001E-3</v>
      </c>
      <c r="DL40" s="54">
        <f t="shared" si="74"/>
        <v>5.0000000000000001E-3</v>
      </c>
      <c r="DM40" s="54">
        <f t="shared" si="74"/>
        <v>5.0000000000000001E-3</v>
      </c>
      <c r="DN40" s="54">
        <f t="shared" si="74"/>
        <v>5.0000000000000001E-3</v>
      </c>
      <c r="DO40" s="54">
        <f t="shared" si="75"/>
        <v>5.0000000000000001E-3</v>
      </c>
      <c r="DP40" s="54">
        <f t="shared" si="32"/>
        <v>5.0000000000000001E-3</v>
      </c>
      <c r="DQ40" s="54">
        <f t="shared" si="32"/>
        <v>5.0000000000000001E-3</v>
      </c>
      <c r="DR40" s="54">
        <f t="shared" si="32"/>
        <v>5.0000000000000001E-3</v>
      </c>
      <c r="DS40" s="54">
        <f t="shared" si="32"/>
        <v>5.0000000000000001E-3</v>
      </c>
      <c r="DT40" s="54">
        <f t="shared" si="32"/>
        <v>5.0000000000000001E-3</v>
      </c>
      <c r="DU40" s="54">
        <f t="shared" si="32"/>
        <v>5.0000000000000001E-3</v>
      </c>
      <c r="DV40" s="54">
        <f t="shared" si="32"/>
        <v>5.0000000000000001E-3</v>
      </c>
      <c r="DW40" s="54">
        <f t="shared" si="32"/>
        <v>5.0000000000000001E-3</v>
      </c>
    </row>
    <row r="41" spans="1:127" ht="18" x14ac:dyDescent="0.2">
      <c r="A41" s="16">
        <f>入力シート_カドミウム!Q20</f>
        <v>0.3</v>
      </c>
      <c r="B41" s="23" t="s">
        <v>137</v>
      </c>
      <c r="C41" s="494" t="s">
        <v>84</v>
      </c>
      <c r="D41" s="495"/>
      <c r="E41" s="492"/>
      <c r="F41" s="1" t="s">
        <v>85</v>
      </c>
      <c r="G41" s="25">
        <f>IF(A41="",0.2,A41)</f>
        <v>0.3</v>
      </c>
      <c r="J41" s="51">
        <f>G41</f>
        <v>0.3</v>
      </c>
      <c r="K41" s="54">
        <f t="shared" si="69"/>
        <v>0.3</v>
      </c>
      <c r="L41" s="54">
        <f t="shared" si="40"/>
        <v>0.3</v>
      </c>
      <c r="M41" s="54">
        <f t="shared" si="40"/>
        <v>0.3</v>
      </c>
      <c r="N41" s="54">
        <f t="shared" si="40"/>
        <v>0.3</v>
      </c>
      <c r="O41" s="54">
        <f t="shared" si="41"/>
        <v>0.3</v>
      </c>
      <c r="P41" s="54">
        <f t="shared" si="41"/>
        <v>0.3</v>
      </c>
      <c r="Q41" s="54">
        <f t="shared" si="41"/>
        <v>0.3</v>
      </c>
      <c r="R41" s="54">
        <f t="shared" si="42"/>
        <v>0.3</v>
      </c>
      <c r="S41" s="54">
        <f t="shared" si="42"/>
        <v>0.3</v>
      </c>
      <c r="T41" s="54">
        <f t="shared" si="42"/>
        <v>0.3</v>
      </c>
      <c r="U41" s="51">
        <f t="shared" si="70"/>
        <v>0.3</v>
      </c>
      <c r="V41" s="54">
        <f t="shared" si="71"/>
        <v>0.3</v>
      </c>
      <c r="W41" s="54">
        <f t="shared" si="71"/>
        <v>0.3</v>
      </c>
      <c r="X41" s="54">
        <f t="shared" si="71"/>
        <v>0.3</v>
      </c>
      <c r="Y41" s="54">
        <f t="shared" si="71"/>
        <v>0.3</v>
      </c>
      <c r="Z41" s="54">
        <f t="shared" si="71"/>
        <v>0.3</v>
      </c>
      <c r="AA41" s="54">
        <f t="shared" si="71"/>
        <v>0.3</v>
      </c>
      <c r="AB41" s="54">
        <f t="shared" si="71"/>
        <v>0.3</v>
      </c>
      <c r="AC41" s="54">
        <f t="shared" si="71"/>
        <v>0.3</v>
      </c>
      <c r="AD41" s="54">
        <f t="shared" si="71"/>
        <v>0.3</v>
      </c>
      <c r="AE41" s="54">
        <f t="shared" si="71"/>
        <v>0.3</v>
      </c>
      <c r="AF41" s="54">
        <f t="shared" si="71"/>
        <v>0.3</v>
      </c>
      <c r="AG41" s="54">
        <f t="shared" si="71"/>
        <v>0.3</v>
      </c>
      <c r="AH41" s="54">
        <f t="shared" si="44"/>
        <v>0.3</v>
      </c>
      <c r="AI41" s="54">
        <f t="shared" si="44"/>
        <v>0.3</v>
      </c>
      <c r="AJ41" s="54">
        <f t="shared" si="44"/>
        <v>0.3</v>
      </c>
      <c r="AK41" s="54">
        <f t="shared" si="45"/>
        <v>0.3</v>
      </c>
      <c r="AL41" s="54">
        <f t="shared" si="45"/>
        <v>0.3</v>
      </c>
      <c r="AM41" s="54">
        <f t="shared" si="45"/>
        <v>0.3</v>
      </c>
      <c r="AN41" s="54">
        <f t="shared" si="46"/>
        <v>0.3</v>
      </c>
      <c r="AO41" s="54">
        <f t="shared" si="46"/>
        <v>0.3</v>
      </c>
      <c r="AP41" s="54">
        <f t="shared" si="46"/>
        <v>0.3</v>
      </c>
      <c r="AQ41" s="54">
        <f t="shared" si="46"/>
        <v>0.3</v>
      </c>
      <c r="AR41" s="54">
        <f t="shared" si="46"/>
        <v>0.3</v>
      </c>
      <c r="AS41" s="54">
        <f t="shared" si="46"/>
        <v>0.3</v>
      </c>
      <c r="AT41" s="54">
        <f t="shared" si="46"/>
        <v>0.3</v>
      </c>
      <c r="AU41" s="54">
        <f t="shared" si="46"/>
        <v>0.3</v>
      </c>
      <c r="AV41" s="54">
        <f t="shared" si="46"/>
        <v>0.3</v>
      </c>
      <c r="AW41" s="54">
        <f t="shared" si="46"/>
        <v>0.3</v>
      </c>
      <c r="AX41" s="54">
        <f t="shared" si="46"/>
        <v>0.3</v>
      </c>
      <c r="AY41" s="54">
        <f t="shared" si="46"/>
        <v>0.3</v>
      </c>
      <c r="AZ41" s="54">
        <f t="shared" si="46"/>
        <v>0.3</v>
      </c>
      <c r="BA41" s="54">
        <f t="shared" si="46"/>
        <v>0.3</v>
      </c>
      <c r="BB41" s="54">
        <f t="shared" si="46"/>
        <v>0.3</v>
      </c>
      <c r="BC41" s="54">
        <f t="shared" si="46"/>
        <v>0.3</v>
      </c>
      <c r="BD41" s="54">
        <f t="shared" si="47"/>
        <v>0.3</v>
      </c>
      <c r="BE41" s="54">
        <f t="shared" si="47"/>
        <v>0.3</v>
      </c>
      <c r="BF41" s="54">
        <f t="shared" si="47"/>
        <v>0.3</v>
      </c>
      <c r="BG41" s="54">
        <f t="shared" si="48"/>
        <v>0.3</v>
      </c>
      <c r="BH41" s="54">
        <f t="shared" si="48"/>
        <v>0.3</v>
      </c>
      <c r="BI41" s="54">
        <f t="shared" si="49"/>
        <v>0.3</v>
      </c>
      <c r="BJ41" s="54">
        <f t="shared" si="49"/>
        <v>0.3</v>
      </c>
      <c r="BK41" s="54">
        <f t="shared" si="50"/>
        <v>0.3</v>
      </c>
      <c r="BL41" s="54">
        <f t="shared" si="51"/>
        <v>0.3</v>
      </c>
      <c r="BM41" s="54">
        <f t="shared" si="51"/>
        <v>0.3</v>
      </c>
      <c r="BN41" s="54">
        <f t="shared" si="51"/>
        <v>0.3</v>
      </c>
      <c r="BO41" s="54">
        <f t="shared" si="51"/>
        <v>0.3</v>
      </c>
      <c r="BP41" s="54">
        <f t="shared" si="52"/>
        <v>0.3</v>
      </c>
      <c r="BQ41" s="54">
        <f t="shared" si="53"/>
        <v>0.3</v>
      </c>
      <c r="BR41" s="54">
        <f t="shared" si="53"/>
        <v>0.3</v>
      </c>
      <c r="BS41" s="54">
        <f t="shared" si="53"/>
        <v>0.3</v>
      </c>
      <c r="BT41" s="54">
        <f t="shared" si="53"/>
        <v>0.3</v>
      </c>
      <c r="BU41" s="54">
        <f t="shared" si="54"/>
        <v>0.3</v>
      </c>
      <c r="BV41" s="54">
        <f t="shared" si="55"/>
        <v>0.3</v>
      </c>
      <c r="BW41" s="54">
        <f t="shared" si="56"/>
        <v>0.3</v>
      </c>
      <c r="BX41" s="54">
        <f t="shared" si="56"/>
        <v>0.3</v>
      </c>
      <c r="BY41" s="54">
        <f t="shared" si="57"/>
        <v>0.3</v>
      </c>
      <c r="BZ41" s="54">
        <f t="shared" si="57"/>
        <v>0.3</v>
      </c>
      <c r="CA41" s="54">
        <f t="shared" si="57"/>
        <v>0.3</v>
      </c>
      <c r="CB41" s="54">
        <f t="shared" si="57"/>
        <v>0.3</v>
      </c>
      <c r="CC41" s="54">
        <f t="shared" si="58"/>
        <v>0.3</v>
      </c>
      <c r="CD41" s="54">
        <f t="shared" si="58"/>
        <v>0.3</v>
      </c>
      <c r="CE41" s="54">
        <f t="shared" si="59"/>
        <v>0.3</v>
      </c>
      <c r="CF41" s="54">
        <f t="shared" si="60"/>
        <v>0.3</v>
      </c>
      <c r="CG41" s="54">
        <f t="shared" si="61"/>
        <v>0.3</v>
      </c>
      <c r="CH41" s="54">
        <f t="shared" si="62"/>
        <v>0.3</v>
      </c>
      <c r="CI41" s="54">
        <f t="shared" si="62"/>
        <v>0.3</v>
      </c>
      <c r="CJ41" s="54">
        <f t="shared" si="62"/>
        <v>0.3</v>
      </c>
      <c r="CK41" s="54">
        <f t="shared" si="62"/>
        <v>0.3</v>
      </c>
      <c r="CL41" s="54">
        <f t="shared" si="62"/>
        <v>0.3</v>
      </c>
      <c r="CM41" s="54">
        <f t="shared" si="62"/>
        <v>0.3</v>
      </c>
      <c r="CN41" s="54">
        <f t="shared" si="62"/>
        <v>0.3</v>
      </c>
      <c r="CO41" s="54">
        <f t="shared" si="62"/>
        <v>0.3</v>
      </c>
      <c r="CP41" s="54">
        <f t="shared" si="62"/>
        <v>0.3</v>
      </c>
      <c r="CQ41" s="54">
        <f t="shared" si="62"/>
        <v>0.3</v>
      </c>
      <c r="CR41" s="54">
        <f t="shared" si="63"/>
        <v>0.3</v>
      </c>
      <c r="CS41" s="54">
        <f t="shared" si="63"/>
        <v>0.3</v>
      </c>
      <c r="CT41" s="54">
        <f t="shared" si="64"/>
        <v>0.3</v>
      </c>
      <c r="CU41" s="54">
        <f t="shared" si="64"/>
        <v>0.3</v>
      </c>
      <c r="CV41" s="54">
        <f t="shared" si="65"/>
        <v>0.3</v>
      </c>
      <c r="CW41" s="54">
        <f t="shared" si="65"/>
        <v>0.3</v>
      </c>
      <c r="CX41" s="54">
        <f t="shared" si="66"/>
        <v>0.3</v>
      </c>
      <c r="CY41" s="54">
        <f t="shared" si="66"/>
        <v>0.3</v>
      </c>
      <c r="CZ41" s="54">
        <f t="shared" si="66"/>
        <v>0.3</v>
      </c>
      <c r="DA41" s="54">
        <f t="shared" si="66"/>
        <v>0.3</v>
      </c>
      <c r="DB41" s="54">
        <f t="shared" si="66"/>
        <v>0.3</v>
      </c>
      <c r="DC41" s="54">
        <f t="shared" si="67"/>
        <v>0.3</v>
      </c>
      <c r="DD41" s="54">
        <f t="shared" si="67"/>
        <v>0.3</v>
      </c>
      <c r="DE41" s="54">
        <f t="shared" si="68"/>
        <v>0.3</v>
      </c>
      <c r="DF41" s="54">
        <f t="shared" si="73"/>
        <v>0.3</v>
      </c>
      <c r="DG41" s="54">
        <f t="shared" si="74"/>
        <v>0.3</v>
      </c>
      <c r="DH41" s="54">
        <f t="shared" si="74"/>
        <v>0.3</v>
      </c>
      <c r="DI41" s="54">
        <f t="shared" si="74"/>
        <v>0.3</v>
      </c>
      <c r="DJ41" s="54">
        <f t="shared" si="74"/>
        <v>0.3</v>
      </c>
      <c r="DK41" s="54">
        <f t="shared" si="74"/>
        <v>0.3</v>
      </c>
      <c r="DL41" s="54">
        <f t="shared" si="74"/>
        <v>0.3</v>
      </c>
      <c r="DM41" s="54">
        <f t="shared" si="74"/>
        <v>0.3</v>
      </c>
      <c r="DN41" s="54">
        <f t="shared" si="74"/>
        <v>0.3</v>
      </c>
      <c r="DO41" s="54">
        <f t="shared" si="75"/>
        <v>0.3</v>
      </c>
      <c r="DP41" s="54">
        <f t="shared" si="32"/>
        <v>0.3</v>
      </c>
      <c r="DQ41" s="54">
        <f t="shared" si="32"/>
        <v>0.3</v>
      </c>
      <c r="DR41" s="54">
        <f t="shared" si="32"/>
        <v>0.3</v>
      </c>
      <c r="DS41" s="54">
        <f t="shared" si="32"/>
        <v>0.3</v>
      </c>
      <c r="DT41" s="54">
        <f t="shared" si="32"/>
        <v>0.3</v>
      </c>
      <c r="DU41" s="54">
        <f t="shared" si="32"/>
        <v>0.3</v>
      </c>
      <c r="DV41" s="54">
        <f t="shared" si="32"/>
        <v>0.3</v>
      </c>
      <c r="DW41" s="54">
        <f t="shared" si="32"/>
        <v>0.3</v>
      </c>
    </row>
    <row r="42" spans="1:127" ht="21" x14ac:dyDescent="0.2">
      <c r="A42" s="16">
        <f>IF(+入力シート_カドミウム!Q12="-",0,+入力シート_カドミウム!Q12)</f>
        <v>0</v>
      </c>
      <c r="B42" s="23" t="s">
        <v>86</v>
      </c>
      <c r="C42" s="494" t="s">
        <v>87</v>
      </c>
      <c r="D42" s="495"/>
      <c r="E42" s="492"/>
      <c r="F42" s="1" t="s">
        <v>67</v>
      </c>
      <c r="G42" s="29">
        <f>IF(A42="",7,A42)</f>
        <v>0</v>
      </c>
      <c r="J42" s="51">
        <f>G42</f>
        <v>0</v>
      </c>
      <c r="K42" s="54">
        <f t="shared" si="69"/>
        <v>0</v>
      </c>
      <c r="L42" s="54">
        <f t="shared" si="40"/>
        <v>0</v>
      </c>
      <c r="M42" s="54">
        <f t="shared" si="40"/>
        <v>0</v>
      </c>
      <c r="N42" s="54">
        <f t="shared" si="40"/>
        <v>0</v>
      </c>
      <c r="O42" s="54">
        <f t="shared" si="41"/>
        <v>0</v>
      </c>
      <c r="P42" s="54">
        <f t="shared" si="41"/>
        <v>0</v>
      </c>
      <c r="Q42" s="54">
        <f t="shared" si="41"/>
        <v>0</v>
      </c>
      <c r="R42" s="54">
        <f t="shared" si="42"/>
        <v>0</v>
      </c>
      <c r="S42" s="54">
        <f t="shared" si="42"/>
        <v>0</v>
      </c>
      <c r="T42" s="54">
        <f t="shared" si="42"/>
        <v>0</v>
      </c>
      <c r="U42" s="51">
        <f t="shared" si="70"/>
        <v>0</v>
      </c>
      <c r="V42" s="54">
        <f t="shared" si="71"/>
        <v>0</v>
      </c>
      <c r="W42" s="54">
        <f t="shared" si="71"/>
        <v>0</v>
      </c>
      <c r="X42" s="54">
        <f t="shared" si="71"/>
        <v>0</v>
      </c>
      <c r="Y42" s="54">
        <f t="shared" si="71"/>
        <v>0</v>
      </c>
      <c r="Z42" s="54">
        <f t="shared" si="71"/>
        <v>0</v>
      </c>
      <c r="AA42" s="54">
        <f t="shared" si="71"/>
        <v>0</v>
      </c>
      <c r="AB42" s="54">
        <f t="shared" si="71"/>
        <v>0</v>
      </c>
      <c r="AC42" s="54">
        <f t="shared" si="71"/>
        <v>0</v>
      </c>
      <c r="AD42" s="54">
        <f t="shared" si="71"/>
        <v>0</v>
      </c>
      <c r="AE42" s="54">
        <f t="shared" si="71"/>
        <v>0</v>
      </c>
      <c r="AF42" s="54">
        <f t="shared" si="71"/>
        <v>0</v>
      </c>
      <c r="AG42" s="54">
        <f t="shared" si="71"/>
        <v>0</v>
      </c>
      <c r="AH42" s="54">
        <f t="shared" si="44"/>
        <v>0</v>
      </c>
      <c r="AI42" s="54">
        <f t="shared" si="44"/>
        <v>0</v>
      </c>
      <c r="AJ42" s="54">
        <f t="shared" si="44"/>
        <v>0</v>
      </c>
      <c r="AK42" s="54">
        <f t="shared" si="45"/>
        <v>0</v>
      </c>
      <c r="AL42" s="54">
        <f t="shared" si="45"/>
        <v>0</v>
      </c>
      <c r="AM42" s="54">
        <f t="shared" si="45"/>
        <v>0</v>
      </c>
      <c r="AN42" s="54">
        <f t="shared" si="46"/>
        <v>0</v>
      </c>
      <c r="AO42" s="54">
        <f t="shared" si="46"/>
        <v>0</v>
      </c>
      <c r="AP42" s="54">
        <f t="shared" si="46"/>
        <v>0</v>
      </c>
      <c r="AQ42" s="54">
        <f t="shared" si="46"/>
        <v>0</v>
      </c>
      <c r="AR42" s="54">
        <f t="shared" si="46"/>
        <v>0</v>
      </c>
      <c r="AS42" s="54">
        <f t="shared" si="46"/>
        <v>0</v>
      </c>
      <c r="AT42" s="54">
        <f t="shared" si="46"/>
        <v>0</v>
      </c>
      <c r="AU42" s="54">
        <f t="shared" si="46"/>
        <v>0</v>
      </c>
      <c r="AV42" s="54">
        <f t="shared" si="46"/>
        <v>0</v>
      </c>
      <c r="AW42" s="54">
        <f t="shared" si="46"/>
        <v>0</v>
      </c>
      <c r="AX42" s="54">
        <f t="shared" si="46"/>
        <v>0</v>
      </c>
      <c r="AY42" s="54">
        <f t="shared" si="46"/>
        <v>0</v>
      </c>
      <c r="AZ42" s="54">
        <f t="shared" si="46"/>
        <v>0</v>
      </c>
      <c r="BA42" s="54">
        <f t="shared" si="46"/>
        <v>0</v>
      </c>
      <c r="BB42" s="54">
        <f t="shared" si="46"/>
        <v>0</v>
      </c>
      <c r="BC42" s="54">
        <f t="shared" si="46"/>
        <v>0</v>
      </c>
      <c r="BD42" s="54">
        <f t="shared" si="47"/>
        <v>0</v>
      </c>
      <c r="BE42" s="54">
        <f t="shared" si="47"/>
        <v>0</v>
      </c>
      <c r="BF42" s="54">
        <f t="shared" si="47"/>
        <v>0</v>
      </c>
      <c r="BG42" s="54">
        <f t="shared" si="48"/>
        <v>0</v>
      </c>
      <c r="BH42" s="54">
        <f t="shared" si="48"/>
        <v>0</v>
      </c>
      <c r="BI42" s="54">
        <f t="shared" si="49"/>
        <v>0</v>
      </c>
      <c r="BJ42" s="54">
        <f t="shared" si="49"/>
        <v>0</v>
      </c>
      <c r="BK42" s="54">
        <f t="shared" si="50"/>
        <v>0</v>
      </c>
      <c r="BL42" s="54">
        <f t="shared" si="51"/>
        <v>0</v>
      </c>
      <c r="BM42" s="54">
        <f t="shared" si="51"/>
        <v>0</v>
      </c>
      <c r="BN42" s="54">
        <f t="shared" si="51"/>
        <v>0</v>
      </c>
      <c r="BO42" s="54">
        <f t="shared" si="51"/>
        <v>0</v>
      </c>
      <c r="BP42" s="54">
        <f t="shared" si="52"/>
        <v>0</v>
      </c>
      <c r="BQ42" s="54">
        <f t="shared" si="53"/>
        <v>0</v>
      </c>
      <c r="BR42" s="54">
        <f t="shared" si="53"/>
        <v>0</v>
      </c>
      <c r="BS42" s="54">
        <f t="shared" si="53"/>
        <v>0</v>
      </c>
      <c r="BT42" s="54">
        <f t="shared" si="53"/>
        <v>0</v>
      </c>
      <c r="BU42" s="54">
        <f t="shared" si="54"/>
        <v>0</v>
      </c>
      <c r="BV42" s="54">
        <f t="shared" si="55"/>
        <v>0</v>
      </c>
      <c r="BW42" s="54">
        <f t="shared" si="56"/>
        <v>0</v>
      </c>
      <c r="BX42" s="54">
        <f t="shared" si="56"/>
        <v>0</v>
      </c>
      <c r="BY42" s="54">
        <f t="shared" si="57"/>
        <v>0</v>
      </c>
      <c r="BZ42" s="54">
        <f t="shared" si="57"/>
        <v>0</v>
      </c>
      <c r="CA42" s="54">
        <f t="shared" si="57"/>
        <v>0</v>
      </c>
      <c r="CB42" s="54">
        <f t="shared" si="57"/>
        <v>0</v>
      </c>
      <c r="CC42" s="54">
        <f t="shared" si="58"/>
        <v>0</v>
      </c>
      <c r="CD42" s="54">
        <f t="shared" si="58"/>
        <v>0</v>
      </c>
      <c r="CE42" s="54">
        <f t="shared" si="59"/>
        <v>0</v>
      </c>
      <c r="CF42" s="54">
        <f t="shared" si="60"/>
        <v>0</v>
      </c>
      <c r="CG42" s="54">
        <f t="shared" si="61"/>
        <v>0</v>
      </c>
      <c r="CH42" s="54">
        <f t="shared" si="62"/>
        <v>0</v>
      </c>
      <c r="CI42" s="54">
        <f t="shared" si="62"/>
        <v>0</v>
      </c>
      <c r="CJ42" s="54">
        <f t="shared" si="62"/>
        <v>0</v>
      </c>
      <c r="CK42" s="54">
        <f t="shared" si="62"/>
        <v>0</v>
      </c>
      <c r="CL42" s="54">
        <f t="shared" si="62"/>
        <v>0</v>
      </c>
      <c r="CM42" s="54">
        <f t="shared" si="62"/>
        <v>0</v>
      </c>
      <c r="CN42" s="54">
        <f t="shared" si="62"/>
        <v>0</v>
      </c>
      <c r="CO42" s="54">
        <f t="shared" si="62"/>
        <v>0</v>
      </c>
      <c r="CP42" s="54">
        <f t="shared" si="62"/>
        <v>0</v>
      </c>
      <c r="CQ42" s="54">
        <f t="shared" si="62"/>
        <v>0</v>
      </c>
      <c r="CR42" s="54">
        <f t="shared" si="63"/>
        <v>0</v>
      </c>
      <c r="CS42" s="54">
        <f t="shared" si="63"/>
        <v>0</v>
      </c>
      <c r="CT42" s="54">
        <f t="shared" si="64"/>
        <v>0</v>
      </c>
      <c r="CU42" s="54">
        <f t="shared" si="64"/>
        <v>0</v>
      </c>
      <c r="CV42" s="54">
        <f t="shared" si="65"/>
        <v>0</v>
      </c>
      <c r="CW42" s="54">
        <f t="shared" si="65"/>
        <v>0</v>
      </c>
      <c r="CX42" s="54">
        <f t="shared" si="66"/>
        <v>0</v>
      </c>
      <c r="CY42" s="54">
        <f t="shared" si="66"/>
        <v>0</v>
      </c>
      <c r="CZ42" s="54">
        <f t="shared" si="66"/>
        <v>0</v>
      </c>
      <c r="DA42" s="54">
        <f t="shared" si="66"/>
        <v>0</v>
      </c>
      <c r="DB42" s="54">
        <f t="shared" si="66"/>
        <v>0</v>
      </c>
      <c r="DC42" s="54">
        <f t="shared" si="67"/>
        <v>0</v>
      </c>
      <c r="DD42" s="54">
        <f t="shared" si="67"/>
        <v>0</v>
      </c>
      <c r="DE42" s="54">
        <f t="shared" si="68"/>
        <v>0</v>
      </c>
      <c r="DF42" s="54">
        <f t="shared" si="73"/>
        <v>0</v>
      </c>
      <c r="DG42" s="54">
        <f t="shared" si="74"/>
        <v>0</v>
      </c>
      <c r="DH42" s="54">
        <f t="shared" si="74"/>
        <v>0</v>
      </c>
      <c r="DI42" s="54">
        <f t="shared" si="74"/>
        <v>0</v>
      </c>
      <c r="DJ42" s="54">
        <f t="shared" si="74"/>
        <v>0</v>
      </c>
      <c r="DK42" s="54">
        <f t="shared" si="74"/>
        <v>0</v>
      </c>
      <c r="DL42" s="54">
        <f t="shared" si="74"/>
        <v>0</v>
      </c>
      <c r="DM42" s="54">
        <f t="shared" si="74"/>
        <v>0</v>
      </c>
      <c r="DN42" s="54">
        <f t="shared" si="74"/>
        <v>0</v>
      </c>
      <c r="DO42" s="54">
        <f t="shared" si="75"/>
        <v>0</v>
      </c>
      <c r="DP42" s="54">
        <f t="shared" si="32"/>
        <v>0</v>
      </c>
      <c r="DQ42" s="54">
        <f t="shared" si="32"/>
        <v>0</v>
      </c>
      <c r="DR42" s="54">
        <f t="shared" si="32"/>
        <v>0</v>
      </c>
      <c r="DS42" s="54">
        <f t="shared" si="32"/>
        <v>0</v>
      </c>
      <c r="DT42" s="54">
        <f t="shared" si="32"/>
        <v>0</v>
      </c>
      <c r="DU42" s="54">
        <f t="shared" si="32"/>
        <v>0</v>
      </c>
      <c r="DV42" s="54">
        <f t="shared" si="32"/>
        <v>0</v>
      </c>
      <c r="DW42" s="54">
        <f t="shared" si="32"/>
        <v>0</v>
      </c>
    </row>
    <row r="43" spans="1:127" ht="14" x14ac:dyDescent="0.3">
      <c r="A43" s="30">
        <f>入力シート_カドミウム!Q21</f>
        <v>0.4</v>
      </c>
      <c r="B43" s="31" t="s">
        <v>138</v>
      </c>
      <c r="C43" s="496" t="s">
        <v>126</v>
      </c>
      <c r="D43" s="496"/>
      <c r="E43" s="496"/>
      <c r="F43" s="292" t="s">
        <v>140</v>
      </c>
      <c r="G43" s="25">
        <f>IF(A43="",0.2,A43)</f>
        <v>0.4</v>
      </c>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36"/>
      <c r="BR43" s="36"/>
      <c r="BS43" s="36"/>
      <c r="BT43" s="36"/>
      <c r="BU43" s="36"/>
      <c r="BV43" s="36"/>
      <c r="BW43" s="36"/>
      <c r="BX43" s="36"/>
      <c r="BY43" s="36"/>
      <c r="BZ43" s="36"/>
      <c r="CA43" s="36"/>
      <c r="CB43" s="36"/>
      <c r="CC43" s="36"/>
      <c r="CD43" s="36"/>
      <c r="CE43" s="36"/>
      <c r="CF43" s="36"/>
      <c r="CG43" s="36"/>
      <c r="CH43" s="36"/>
      <c r="CI43" s="36"/>
      <c r="CJ43" s="36"/>
      <c r="CK43" s="36"/>
      <c r="CL43" s="36"/>
      <c r="CM43" s="36"/>
      <c r="CN43" s="36"/>
      <c r="CO43" s="36"/>
      <c r="CP43" s="36"/>
      <c r="CQ43" s="36"/>
      <c r="CR43" s="36"/>
      <c r="CS43" s="36"/>
      <c r="CT43" s="36"/>
      <c r="CU43" s="36"/>
      <c r="CV43" s="36"/>
      <c r="CW43" s="36"/>
      <c r="CX43" s="36"/>
      <c r="CY43" s="36"/>
      <c r="CZ43" s="36"/>
      <c r="DA43" s="36"/>
      <c r="DB43" s="36"/>
      <c r="DC43" s="36"/>
      <c r="DD43" s="36"/>
      <c r="DE43" s="36"/>
      <c r="DF43" s="36"/>
      <c r="DG43" s="36"/>
      <c r="DH43" s="36"/>
      <c r="DI43" s="36"/>
      <c r="DJ43" s="36"/>
      <c r="DK43" s="36"/>
      <c r="DL43" s="36"/>
      <c r="DM43" s="36"/>
      <c r="DN43" s="36"/>
      <c r="DO43" s="36"/>
      <c r="DP43" s="36"/>
      <c r="DQ43" s="36"/>
      <c r="DR43" s="36"/>
      <c r="DS43" s="36"/>
      <c r="DT43" s="36"/>
      <c r="DU43" s="36"/>
      <c r="DV43" s="36"/>
      <c r="DW43" s="36"/>
    </row>
    <row r="44" spans="1:127" ht="14" x14ac:dyDescent="0.3">
      <c r="A44" s="16">
        <f>入力シート_カドミウム!Q10</f>
        <v>11</v>
      </c>
      <c r="B44" s="32" t="s">
        <v>88</v>
      </c>
      <c r="C44" s="493" t="s">
        <v>89</v>
      </c>
      <c r="D44" s="493"/>
      <c r="E44" s="493"/>
      <c r="F44" s="291" t="s">
        <v>90</v>
      </c>
      <c r="G44" s="33">
        <f>IF(A44="",IF(G45*G46&gt;0,G45*G46,G43),A44)</f>
        <v>11</v>
      </c>
      <c r="J44" s="51">
        <f t="shared" ref="J44:J51" si="76">G44</f>
        <v>11</v>
      </c>
      <c r="K44" s="51">
        <f t="shared" ref="K44:N52" si="77">+J44</f>
        <v>11</v>
      </c>
      <c r="L44" s="51">
        <f t="shared" si="77"/>
        <v>11</v>
      </c>
      <c r="M44" s="51">
        <f t="shared" si="77"/>
        <v>11</v>
      </c>
      <c r="N44" s="51">
        <f t="shared" si="77"/>
        <v>11</v>
      </c>
      <c r="O44" s="51">
        <f t="shared" ref="O44:Q52" si="78">+J44</f>
        <v>11</v>
      </c>
      <c r="P44" s="51">
        <f t="shared" si="78"/>
        <v>11</v>
      </c>
      <c r="Q44" s="51">
        <f t="shared" si="78"/>
        <v>11</v>
      </c>
      <c r="R44" s="51">
        <f t="shared" ref="R44:T52" si="79">+L44</f>
        <v>11</v>
      </c>
      <c r="S44" s="51">
        <f t="shared" si="79"/>
        <v>11</v>
      </c>
      <c r="T44" s="51">
        <f t="shared" si="79"/>
        <v>11</v>
      </c>
      <c r="U44" s="51">
        <f t="shared" si="70"/>
        <v>11</v>
      </c>
      <c r="V44" s="51">
        <f>+U44</f>
        <v>11</v>
      </c>
      <c r="W44" s="51">
        <f t="shared" ref="W44:AG44" si="80">+V44</f>
        <v>11</v>
      </c>
      <c r="X44" s="51">
        <f t="shared" si="80"/>
        <v>11</v>
      </c>
      <c r="Y44" s="51">
        <f t="shared" si="80"/>
        <v>11</v>
      </c>
      <c r="Z44" s="51">
        <f t="shared" si="80"/>
        <v>11</v>
      </c>
      <c r="AA44" s="51">
        <f t="shared" si="80"/>
        <v>11</v>
      </c>
      <c r="AB44" s="51">
        <f t="shared" si="80"/>
        <v>11</v>
      </c>
      <c r="AC44" s="51">
        <f t="shared" si="80"/>
        <v>11</v>
      </c>
      <c r="AD44" s="51">
        <f t="shared" si="80"/>
        <v>11</v>
      </c>
      <c r="AE44" s="51">
        <f t="shared" si="80"/>
        <v>11</v>
      </c>
      <c r="AF44" s="51">
        <f t="shared" si="80"/>
        <v>11</v>
      </c>
      <c r="AG44" s="51">
        <f t="shared" si="80"/>
        <v>11</v>
      </c>
      <c r="AH44" s="51">
        <f t="shared" ref="AH44:AJ52" si="81">+AC44</f>
        <v>11</v>
      </c>
      <c r="AI44" s="51">
        <f t="shared" si="81"/>
        <v>11</v>
      </c>
      <c r="AJ44" s="51">
        <f t="shared" si="81"/>
        <v>11</v>
      </c>
      <c r="AK44" s="51">
        <f t="shared" ref="AK44:AM52" si="82">+AE44</f>
        <v>11</v>
      </c>
      <c r="AL44" s="51">
        <f t="shared" si="82"/>
        <v>11</v>
      </c>
      <c r="AM44" s="51">
        <f t="shared" si="82"/>
        <v>11</v>
      </c>
      <c r="AN44" s="51">
        <f t="shared" ref="AN44:BA52" si="83">+AM44</f>
        <v>11</v>
      </c>
      <c r="AO44" s="51">
        <f t="shared" si="83"/>
        <v>11</v>
      </c>
      <c r="AP44" s="51">
        <f t="shared" si="83"/>
        <v>11</v>
      </c>
      <c r="AQ44" s="51">
        <f t="shared" si="83"/>
        <v>11</v>
      </c>
      <c r="AR44" s="51">
        <f t="shared" si="83"/>
        <v>11</v>
      </c>
      <c r="AS44" s="51">
        <f t="shared" si="83"/>
        <v>11</v>
      </c>
      <c r="AT44" s="51">
        <f t="shared" si="83"/>
        <v>11</v>
      </c>
      <c r="AU44" s="51">
        <f t="shared" si="83"/>
        <v>11</v>
      </c>
      <c r="AV44" s="51">
        <f t="shared" si="83"/>
        <v>11</v>
      </c>
      <c r="AW44" s="51">
        <f t="shared" si="83"/>
        <v>11</v>
      </c>
      <c r="AX44" s="51">
        <f t="shared" si="83"/>
        <v>11</v>
      </c>
      <c r="AY44" s="51">
        <f t="shared" si="83"/>
        <v>11</v>
      </c>
      <c r="AZ44" s="51">
        <f t="shared" si="83"/>
        <v>11</v>
      </c>
      <c r="BA44" s="51">
        <f>+AZ44</f>
        <v>11</v>
      </c>
      <c r="BB44" s="51">
        <f t="shared" ref="BB44:BF52" si="84">+BA44</f>
        <v>11</v>
      </c>
      <c r="BC44" s="51">
        <f t="shared" si="84"/>
        <v>11</v>
      </c>
      <c r="BD44" s="51">
        <f t="shared" si="84"/>
        <v>11</v>
      </c>
      <c r="BE44" s="51">
        <f t="shared" si="84"/>
        <v>11</v>
      </c>
      <c r="BF44" s="51">
        <f t="shared" si="84"/>
        <v>11</v>
      </c>
      <c r="BG44" s="51">
        <f t="shared" ref="BG44:BH52" si="85">+BE44</f>
        <v>11</v>
      </c>
      <c r="BH44" s="51">
        <f t="shared" si="85"/>
        <v>11</v>
      </c>
      <c r="BI44" s="51">
        <f t="shared" ref="BI44:BJ52" si="86">+BH44</f>
        <v>11</v>
      </c>
      <c r="BJ44" s="51">
        <f t="shared" si="86"/>
        <v>11</v>
      </c>
      <c r="BK44" s="51">
        <f t="shared" ref="BK44:BK52" si="87">+AZ44</f>
        <v>11</v>
      </c>
      <c r="BL44" s="51">
        <f t="shared" ref="BL44:BO52" si="88">+BK44</f>
        <v>11</v>
      </c>
      <c r="BM44" s="51">
        <f t="shared" si="88"/>
        <v>11</v>
      </c>
      <c r="BN44" s="51">
        <f t="shared" si="88"/>
        <v>11</v>
      </c>
      <c r="BO44" s="51">
        <f t="shared" si="88"/>
        <v>11</v>
      </c>
      <c r="BP44" s="51">
        <f t="shared" ref="BP44:BP52" si="89">+BE44</f>
        <v>11</v>
      </c>
      <c r="BQ44" s="51">
        <f t="shared" ref="BQ44:BT52" si="90">+BP44</f>
        <v>11</v>
      </c>
      <c r="BR44" s="51">
        <f t="shared" si="90"/>
        <v>11</v>
      </c>
      <c r="BS44" s="51">
        <f t="shared" si="90"/>
        <v>11</v>
      </c>
      <c r="BT44" s="51">
        <f t="shared" si="90"/>
        <v>11</v>
      </c>
      <c r="BU44" s="51">
        <f t="shared" ref="BU44:BU52" si="91">+BJ44</f>
        <v>11</v>
      </c>
      <c r="BV44" s="51">
        <f t="shared" ref="BV44:BV52" si="92">+BU44</f>
        <v>11</v>
      </c>
      <c r="BW44" s="51">
        <f t="shared" ref="BW44:BX52" si="93">+BU44</f>
        <v>11</v>
      </c>
      <c r="BX44" s="51">
        <f t="shared" si="93"/>
        <v>11</v>
      </c>
      <c r="BY44" s="51">
        <f t="shared" ref="BY44:CB52" si="94">+BX44</f>
        <v>11</v>
      </c>
      <c r="BZ44" s="51">
        <f t="shared" si="94"/>
        <v>11</v>
      </c>
      <c r="CA44" s="51">
        <f t="shared" si="94"/>
        <v>11</v>
      </c>
      <c r="CB44" s="51">
        <f t="shared" si="94"/>
        <v>11</v>
      </c>
      <c r="CC44" s="51">
        <f t="shared" ref="CC44:CD52" si="95">+CA44</f>
        <v>11</v>
      </c>
      <c r="CD44" s="51">
        <f t="shared" si="95"/>
        <v>11</v>
      </c>
      <c r="CE44" s="51">
        <f t="shared" ref="CE44:CE52" si="96">+CD44</f>
        <v>11</v>
      </c>
      <c r="CF44" s="51">
        <f t="shared" ref="CF44:CF52" si="97">+BA44</f>
        <v>11</v>
      </c>
      <c r="CG44" s="51">
        <f t="shared" ref="CG44:CG52" si="98">+BA44</f>
        <v>11</v>
      </c>
      <c r="CH44" s="51">
        <f t="shared" ref="CH44:CQ52" si="99">+BA44</f>
        <v>11</v>
      </c>
      <c r="CI44" s="51">
        <f t="shared" si="99"/>
        <v>11</v>
      </c>
      <c r="CJ44" s="51">
        <f t="shared" si="99"/>
        <v>11</v>
      </c>
      <c r="CK44" s="51">
        <f t="shared" si="99"/>
        <v>11</v>
      </c>
      <c r="CL44" s="51">
        <f t="shared" si="99"/>
        <v>11</v>
      </c>
      <c r="CM44" s="51">
        <f t="shared" si="99"/>
        <v>11</v>
      </c>
      <c r="CN44" s="51">
        <f t="shared" si="99"/>
        <v>11</v>
      </c>
      <c r="CO44" s="51">
        <f t="shared" si="99"/>
        <v>11</v>
      </c>
      <c r="CP44" s="51">
        <f t="shared" si="99"/>
        <v>11</v>
      </c>
      <c r="CQ44" s="51">
        <f t="shared" si="99"/>
        <v>11</v>
      </c>
      <c r="CR44" s="51">
        <f t="shared" ref="CR44:CS52" si="100">+BU44</f>
        <v>11</v>
      </c>
      <c r="CS44" s="51">
        <f t="shared" si="100"/>
        <v>11</v>
      </c>
      <c r="CT44" s="51">
        <f t="shared" ref="CT44:CU52" si="101">+BX44</f>
        <v>11</v>
      </c>
      <c r="CU44" s="51">
        <f t="shared" si="101"/>
        <v>11</v>
      </c>
      <c r="CV44" s="51">
        <f t="shared" ref="CV44:CW52" si="102">+BU44</f>
        <v>11</v>
      </c>
      <c r="CW44" s="51">
        <f t="shared" si="102"/>
        <v>11</v>
      </c>
      <c r="CX44" s="51">
        <f t="shared" ref="CX44:DB52" si="103">+BX44</f>
        <v>11</v>
      </c>
      <c r="CY44" s="51">
        <f t="shared" si="103"/>
        <v>11</v>
      </c>
      <c r="CZ44" s="51">
        <f t="shared" si="103"/>
        <v>11</v>
      </c>
      <c r="DA44" s="51">
        <f t="shared" si="103"/>
        <v>11</v>
      </c>
      <c r="DB44" s="51">
        <f t="shared" si="103"/>
        <v>11</v>
      </c>
      <c r="DC44" s="51">
        <f t="shared" ref="DC44:DD52" si="104">+CD44</f>
        <v>11</v>
      </c>
      <c r="DD44" s="51">
        <f t="shared" si="104"/>
        <v>11</v>
      </c>
      <c r="DE44" s="51">
        <f t="shared" ref="DE44:DE52" si="105">+CE44</f>
        <v>11</v>
      </c>
      <c r="DF44" s="51">
        <f t="shared" ref="DF44:DF52" si="106">+BU44</f>
        <v>11</v>
      </c>
      <c r="DG44" s="51">
        <f t="shared" ref="DG44:DN52" si="107">+DF44</f>
        <v>11</v>
      </c>
      <c r="DH44" s="51">
        <f t="shared" si="107"/>
        <v>11</v>
      </c>
      <c r="DI44" s="51">
        <f t="shared" si="107"/>
        <v>11</v>
      </c>
      <c r="DJ44" s="51">
        <f t="shared" si="107"/>
        <v>11</v>
      </c>
      <c r="DK44" s="51">
        <f t="shared" si="107"/>
        <v>11</v>
      </c>
      <c r="DL44" s="51">
        <f t="shared" si="107"/>
        <v>11</v>
      </c>
      <c r="DM44" s="51">
        <f t="shared" si="107"/>
        <v>11</v>
      </c>
      <c r="DN44" s="51">
        <f t="shared" si="107"/>
        <v>11</v>
      </c>
      <c r="DO44" s="51">
        <f t="shared" ref="DO44:DO52" si="108">+DE44</f>
        <v>11</v>
      </c>
      <c r="DP44" s="51">
        <f t="shared" ref="DP44:DW52" si="109">+DO44</f>
        <v>11</v>
      </c>
      <c r="DQ44" s="51">
        <f t="shared" si="109"/>
        <v>11</v>
      </c>
      <c r="DR44" s="51">
        <f t="shared" si="109"/>
        <v>11</v>
      </c>
      <c r="DS44" s="51">
        <f t="shared" si="109"/>
        <v>11</v>
      </c>
      <c r="DT44" s="51">
        <f t="shared" si="109"/>
        <v>11</v>
      </c>
      <c r="DU44" s="51">
        <f t="shared" si="109"/>
        <v>11</v>
      </c>
      <c r="DV44" s="51">
        <f t="shared" si="109"/>
        <v>11</v>
      </c>
      <c r="DW44" s="51">
        <f t="shared" si="109"/>
        <v>11</v>
      </c>
    </row>
    <row r="45" spans="1:127" ht="18" x14ac:dyDescent="0.4">
      <c r="A45" s="16" t="str">
        <f>入力シート_カドミウム!Q11</f>
        <v>-</v>
      </c>
      <c r="B45" s="20" t="s">
        <v>91</v>
      </c>
      <c r="C45" s="493" t="s">
        <v>92</v>
      </c>
      <c r="D45" s="493"/>
      <c r="E45" s="493"/>
      <c r="F45" s="291" t="s">
        <v>93</v>
      </c>
      <c r="G45" s="33" t="str">
        <f>IF(A45="",154.9,A45)</f>
        <v>-</v>
      </c>
      <c r="J45" s="51" t="str">
        <f t="shared" si="76"/>
        <v>-</v>
      </c>
      <c r="K45" s="51" t="str">
        <f t="shared" si="77"/>
        <v>-</v>
      </c>
      <c r="L45" s="51" t="str">
        <f t="shared" si="77"/>
        <v>-</v>
      </c>
      <c r="M45" s="51" t="str">
        <f t="shared" si="77"/>
        <v>-</v>
      </c>
      <c r="N45" s="51" t="str">
        <f t="shared" si="77"/>
        <v>-</v>
      </c>
      <c r="O45" s="51" t="str">
        <f t="shared" si="78"/>
        <v>-</v>
      </c>
      <c r="P45" s="51" t="str">
        <f t="shared" si="78"/>
        <v>-</v>
      </c>
      <c r="Q45" s="51" t="str">
        <f t="shared" si="78"/>
        <v>-</v>
      </c>
      <c r="R45" s="51" t="str">
        <f t="shared" si="79"/>
        <v>-</v>
      </c>
      <c r="S45" s="51" t="str">
        <f t="shared" si="79"/>
        <v>-</v>
      </c>
      <c r="T45" s="51" t="str">
        <f t="shared" si="79"/>
        <v>-</v>
      </c>
      <c r="U45" s="51" t="str">
        <f t="shared" si="70"/>
        <v>-</v>
      </c>
      <c r="V45" s="51" t="str">
        <f t="shared" ref="V45:AG52" si="110">+U45</f>
        <v>-</v>
      </c>
      <c r="W45" s="51" t="str">
        <f t="shared" si="110"/>
        <v>-</v>
      </c>
      <c r="X45" s="51" t="str">
        <f t="shared" si="110"/>
        <v>-</v>
      </c>
      <c r="Y45" s="51" t="str">
        <f t="shared" si="110"/>
        <v>-</v>
      </c>
      <c r="Z45" s="51" t="str">
        <f t="shared" si="110"/>
        <v>-</v>
      </c>
      <c r="AA45" s="51" t="str">
        <f t="shared" si="110"/>
        <v>-</v>
      </c>
      <c r="AB45" s="51" t="str">
        <f t="shared" si="110"/>
        <v>-</v>
      </c>
      <c r="AC45" s="51" t="str">
        <f t="shared" si="110"/>
        <v>-</v>
      </c>
      <c r="AD45" s="51" t="str">
        <f t="shared" si="110"/>
        <v>-</v>
      </c>
      <c r="AE45" s="51" t="str">
        <f t="shared" si="110"/>
        <v>-</v>
      </c>
      <c r="AF45" s="51" t="str">
        <f t="shared" si="110"/>
        <v>-</v>
      </c>
      <c r="AG45" s="51" t="str">
        <f t="shared" si="110"/>
        <v>-</v>
      </c>
      <c r="AH45" s="51" t="str">
        <f t="shared" si="81"/>
        <v>-</v>
      </c>
      <c r="AI45" s="51" t="str">
        <f t="shared" si="81"/>
        <v>-</v>
      </c>
      <c r="AJ45" s="51" t="str">
        <f t="shared" si="81"/>
        <v>-</v>
      </c>
      <c r="AK45" s="51" t="str">
        <f t="shared" si="82"/>
        <v>-</v>
      </c>
      <c r="AL45" s="51" t="str">
        <f t="shared" si="82"/>
        <v>-</v>
      </c>
      <c r="AM45" s="51" t="str">
        <f t="shared" si="82"/>
        <v>-</v>
      </c>
      <c r="AN45" s="51" t="str">
        <f t="shared" si="83"/>
        <v>-</v>
      </c>
      <c r="AO45" s="51" t="str">
        <f t="shared" si="83"/>
        <v>-</v>
      </c>
      <c r="AP45" s="51" t="str">
        <f t="shared" si="83"/>
        <v>-</v>
      </c>
      <c r="AQ45" s="51" t="str">
        <f t="shared" si="83"/>
        <v>-</v>
      </c>
      <c r="AR45" s="51" t="str">
        <f t="shared" si="83"/>
        <v>-</v>
      </c>
      <c r="AS45" s="51" t="str">
        <f t="shared" si="83"/>
        <v>-</v>
      </c>
      <c r="AT45" s="51" t="str">
        <f t="shared" si="83"/>
        <v>-</v>
      </c>
      <c r="AU45" s="51" t="str">
        <f t="shared" si="83"/>
        <v>-</v>
      </c>
      <c r="AV45" s="51" t="str">
        <f t="shared" si="83"/>
        <v>-</v>
      </c>
      <c r="AW45" s="51" t="str">
        <f t="shared" si="83"/>
        <v>-</v>
      </c>
      <c r="AX45" s="51" t="str">
        <f t="shared" si="83"/>
        <v>-</v>
      </c>
      <c r="AY45" s="51" t="str">
        <f t="shared" si="83"/>
        <v>-</v>
      </c>
      <c r="AZ45" s="51" t="str">
        <f t="shared" si="83"/>
        <v>-</v>
      </c>
      <c r="BA45" s="51" t="str">
        <f>+AZ45</f>
        <v>-</v>
      </c>
      <c r="BB45" s="51" t="str">
        <f t="shared" si="84"/>
        <v>-</v>
      </c>
      <c r="BC45" s="51" t="str">
        <f t="shared" si="84"/>
        <v>-</v>
      </c>
      <c r="BD45" s="51" t="str">
        <f t="shared" si="84"/>
        <v>-</v>
      </c>
      <c r="BE45" s="51" t="str">
        <f t="shared" si="84"/>
        <v>-</v>
      </c>
      <c r="BF45" s="51" t="str">
        <f t="shared" si="84"/>
        <v>-</v>
      </c>
      <c r="BG45" s="51" t="str">
        <f t="shared" si="85"/>
        <v>-</v>
      </c>
      <c r="BH45" s="51" t="str">
        <f t="shared" si="85"/>
        <v>-</v>
      </c>
      <c r="BI45" s="51" t="str">
        <f t="shared" si="86"/>
        <v>-</v>
      </c>
      <c r="BJ45" s="51" t="str">
        <f t="shared" si="86"/>
        <v>-</v>
      </c>
      <c r="BK45" s="51" t="str">
        <f t="shared" si="87"/>
        <v>-</v>
      </c>
      <c r="BL45" s="51" t="str">
        <f t="shared" si="88"/>
        <v>-</v>
      </c>
      <c r="BM45" s="51" t="str">
        <f t="shared" si="88"/>
        <v>-</v>
      </c>
      <c r="BN45" s="51" t="str">
        <f t="shared" si="88"/>
        <v>-</v>
      </c>
      <c r="BO45" s="51" t="str">
        <f t="shared" si="88"/>
        <v>-</v>
      </c>
      <c r="BP45" s="51" t="str">
        <f t="shared" si="89"/>
        <v>-</v>
      </c>
      <c r="BQ45" s="51" t="str">
        <f t="shared" si="90"/>
        <v>-</v>
      </c>
      <c r="BR45" s="51" t="str">
        <f t="shared" si="90"/>
        <v>-</v>
      </c>
      <c r="BS45" s="51" t="str">
        <f t="shared" si="90"/>
        <v>-</v>
      </c>
      <c r="BT45" s="51" t="str">
        <f t="shared" si="90"/>
        <v>-</v>
      </c>
      <c r="BU45" s="51" t="str">
        <f t="shared" si="91"/>
        <v>-</v>
      </c>
      <c r="BV45" s="51" t="str">
        <f t="shared" si="92"/>
        <v>-</v>
      </c>
      <c r="BW45" s="51" t="str">
        <f t="shared" si="93"/>
        <v>-</v>
      </c>
      <c r="BX45" s="51" t="str">
        <f t="shared" si="93"/>
        <v>-</v>
      </c>
      <c r="BY45" s="51" t="str">
        <f t="shared" si="94"/>
        <v>-</v>
      </c>
      <c r="BZ45" s="51" t="str">
        <f t="shared" si="94"/>
        <v>-</v>
      </c>
      <c r="CA45" s="51" t="str">
        <f t="shared" si="94"/>
        <v>-</v>
      </c>
      <c r="CB45" s="51" t="str">
        <f t="shared" si="94"/>
        <v>-</v>
      </c>
      <c r="CC45" s="51" t="str">
        <f t="shared" si="95"/>
        <v>-</v>
      </c>
      <c r="CD45" s="51" t="str">
        <f t="shared" si="95"/>
        <v>-</v>
      </c>
      <c r="CE45" s="51" t="str">
        <f t="shared" si="96"/>
        <v>-</v>
      </c>
      <c r="CF45" s="51" t="str">
        <f t="shared" si="97"/>
        <v>-</v>
      </c>
      <c r="CG45" s="51" t="str">
        <f t="shared" si="98"/>
        <v>-</v>
      </c>
      <c r="CH45" s="51" t="str">
        <f t="shared" si="99"/>
        <v>-</v>
      </c>
      <c r="CI45" s="51" t="str">
        <f t="shared" si="99"/>
        <v>-</v>
      </c>
      <c r="CJ45" s="51" t="str">
        <f t="shared" si="99"/>
        <v>-</v>
      </c>
      <c r="CK45" s="51" t="str">
        <f t="shared" si="99"/>
        <v>-</v>
      </c>
      <c r="CL45" s="51" t="str">
        <f t="shared" si="99"/>
        <v>-</v>
      </c>
      <c r="CM45" s="51" t="str">
        <f t="shared" si="99"/>
        <v>-</v>
      </c>
      <c r="CN45" s="51" t="str">
        <f t="shared" si="99"/>
        <v>-</v>
      </c>
      <c r="CO45" s="51" t="str">
        <f t="shared" si="99"/>
        <v>-</v>
      </c>
      <c r="CP45" s="51" t="str">
        <f t="shared" si="99"/>
        <v>-</v>
      </c>
      <c r="CQ45" s="51" t="str">
        <f t="shared" si="99"/>
        <v>-</v>
      </c>
      <c r="CR45" s="51" t="str">
        <f t="shared" si="100"/>
        <v>-</v>
      </c>
      <c r="CS45" s="51" t="str">
        <f t="shared" si="100"/>
        <v>-</v>
      </c>
      <c r="CT45" s="51" t="str">
        <f t="shared" si="101"/>
        <v>-</v>
      </c>
      <c r="CU45" s="51" t="str">
        <f t="shared" si="101"/>
        <v>-</v>
      </c>
      <c r="CV45" s="51" t="str">
        <f t="shared" si="102"/>
        <v>-</v>
      </c>
      <c r="CW45" s="51" t="str">
        <f t="shared" si="102"/>
        <v>-</v>
      </c>
      <c r="CX45" s="51" t="str">
        <f t="shared" si="103"/>
        <v>-</v>
      </c>
      <c r="CY45" s="51" t="str">
        <f t="shared" si="103"/>
        <v>-</v>
      </c>
      <c r="CZ45" s="51" t="str">
        <f t="shared" si="103"/>
        <v>-</v>
      </c>
      <c r="DA45" s="51" t="str">
        <f t="shared" si="103"/>
        <v>-</v>
      </c>
      <c r="DB45" s="51" t="str">
        <f t="shared" si="103"/>
        <v>-</v>
      </c>
      <c r="DC45" s="51" t="str">
        <f t="shared" si="104"/>
        <v>-</v>
      </c>
      <c r="DD45" s="51" t="str">
        <f t="shared" si="104"/>
        <v>-</v>
      </c>
      <c r="DE45" s="51" t="str">
        <f t="shared" si="105"/>
        <v>-</v>
      </c>
      <c r="DF45" s="51" t="str">
        <f t="shared" si="106"/>
        <v>-</v>
      </c>
      <c r="DG45" s="51" t="str">
        <f t="shared" si="107"/>
        <v>-</v>
      </c>
      <c r="DH45" s="51" t="str">
        <f t="shared" si="107"/>
        <v>-</v>
      </c>
      <c r="DI45" s="51" t="str">
        <f t="shared" si="107"/>
        <v>-</v>
      </c>
      <c r="DJ45" s="51" t="str">
        <f t="shared" si="107"/>
        <v>-</v>
      </c>
      <c r="DK45" s="51" t="str">
        <f t="shared" si="107"/>
        <v>-</v>
      </c>
      <c r="DL45" s="51" t="str">
        <f t="shared" si="107"/>
        <v>-</v>
      </c>
      <c r="DM45" s="51" t="str">
        <f t="shared" si="107"/>
        <v>-</v>
      </c>
      <c r="DN45" s="51" t="str">
        <f t="shared" si="107"/>
        <v>-</v>
      </c>
      <c r="DO45" s="51" t="str">
        <f t="shared" si="108"/>
        <v>-</v>
      </c>
      <c r="DP45" s="51" t="str">
        <f t="shared" si="109"/>
        <v>-</v>
      </c>
      <c r="DQ45" s="51" t="str">
        <f t="shared" si="109"/>
        <v>-</v>
      </c>
      <c r="DR45" s="51" t="str">
        <f t="shared" si="109"/>
        <v>-</v>
      </c>
      <c r="DS45" s="51" t="str">
        <f t="shared" si="109"/>
        <v>-</v>
      </c>
      <c r="DT45" s="51" t="str">
        <f t="shared" si="109"/>
        <v>-</v>
      </c>
      <c r="DU45" s="51" t="str">
        <f t="shared" si="109"/>
        <v>-</v>
      </c>
      <c r="DV45" s="51" t="str">
        <f t="shared" si="109"/>
        <v>-</v>
      </c>
      <c r="DW45" s="51" t="str">
        <f t="shared" si="109"/>
        <v>-</v>
      </c>
    </row>
    <row r="46" spans="1:127" ht="18" x14ac:dyDescent="0.4">
      <c r="A46" s="16"/>
      <c r="B46" s="20" t="s">
        <v>94</v>
      </c>
      <c r="C46" s="493" t="s">
        <v>95</v>
      </c>
      <c r="D46" s="493"/>
      <c r="E46" s="493"/>
      <c r="F46" s="291" t="s">
        <v>96</v>
      </c>
      <c r="G46" s="33">
        <f>IF(A46="",0.001,A46)</f>
        <v>1E-3</v>
      </c>
      <c r="J46" s="51">
        <f t="shared" si="76"/>
        <v>1E-3</v>
      </c>
      <c r="K46" s="51">
        <f t="shared" si="77"/>
        <v>1E-3</v>
      </c>
      <c r="L46" s="51">
        <f t="shared" si="77"/>
        <v>1E-3</v>
      </c>
      <c r="M46" s="51">
        <f t="shared" si="77"/>
        <v>1E-3</v>
      </c>
      <c r="N46" s="51">
        <f t="shared" si="77"/>
        <v>1E-3</v>
      </c>
      <c r="O46" s="51">
        <f t="shared" si="78"/>
        <v>1E-3</v>
      </c>
      <c r="P46" s="51">
        <f t="shared" si="78"/>
        <v>1E-3</v>
      </c>
      <c r="Q46" s="51">
        <f t="shared" si="78"/>
        <v>1E-3</v>
      </c>
      <c r="R46" s="51">
        <f t="shared" si="79"/>
        <v>1E-3</v>
      </c>
      <c r="S46" s="51">
        <f t="shared" si="79"/>
        <v>1E-3</v>
      </c>
      <c r="T46" s="51">
        <f t="shared" si="79"/>
        <v>1E-3</v>
      </c>
      <c r="U46" s="51">
        <f t="shared" si="70"/>
        <v>1E-3</v>
      </c>
      <c r="V46" s="51">
        <f t="shared" si="110"/>
        <v>1E-3</v>
      </c>
      <c r="W46" s="51">
        <f t="shared" si="110"/>
        <v>1E-3</v>
      </c>
      <c r="X46" s="51">
        <f t="shared" si="110"/>
        <v>1E-3</v>
      </c>
      <c r="Y46" s="51">
        <f t="shared" si="110"/>
        <v>1E-3</v>
      </c>
      <c r="Z46" s="51">
        <f t="shared" si="110"/>
        <v>1E-3</v>
      </c>
      <c r="AA46" s="51">
        <f t="shared" si="110"/>
        <v>1E-3</v>
      </c>
      <c r="AB46" s="51">
        <f t="shared" si="110"/>
        <v>1E-3</v>
      </c>
      <c r="AC46" s="51">
        <f t="shared" si="110"/>
        <v>1E-3</v>
      </c>
      <c r="AD46" s="51">
        <f t="shared" si="110"/>
        <v>1E-3</v>
      </c>
      <c r="AE46" s="51">
        <f t="shared" si="110"/>
        <v>1E-3</v>
      </c>
      <c r="AF46" s="51">
        <f t="shared" si="110"/>
        <v>1E-3</v>
      </c>
      <c r="AG46" s="51">
        <f t="shared" si="110"/>
        <v>1E-3</v>
      </c>
      <c r="AH46" s="51">
        <f t="shared" si="81"/>
        <v>1E-3</v>
      </c>
      <c r="AI46" s="51">
        <f t="shared" si="81"/>
        <v>1E-3</v>
      </c>
      <c r="AJ46" s="51">
        <f t="shared" si="81"/>
        <v>1E-3</v>
      </c>
      <c r="AK46" s="51">
        <f t="shared" si="82"/>
        <v>1E-3</v>
      </c>
      <c r="AL46" s="51">
        <f t="shared" si="82"/>
        <v>1E-3</v>
      </c>
      <c r="AM46" s="51">
        <f t="shared" si="82"/>
        <v>1E-3</v>
      </c>
      <c r="AN46" s="51">
        <f t="shared" si="83"/>
        <v>1E-3</v>
      </c>
      <c r="AO46" s="51">
        <f t="shared" si="83"/>
        <v>1E-3</v>
      </c>
      <c r="AP46" s="51">
        <f t="shared" si="83"/>
        <v>1E-3</v>
      </c>
      <c r="AQ46" s="51">
        <f t="shared" si="83"/>
        <v>1E-3</v>
      </c>
      <c r="AR46" s="51">
        <f t="shared" si="83"/>
        <v>1E-3</v>
      </c>
      <c r="AS46" s="51">
        <f t="shared" si="83"/>
        <v>1E-3</v>
      </c>
      <c r="AT46" s="51">
        <f t="shared" si="83"/>
        <v>1E-3</v>
      </c>
      <c r="AU46" s="51">
        <f t="shared" si="83"/>
        <v>1E-3</v>
      </c>
      <c r="AV46" s="51">
        <f t="shared" si="83"/>
        <v>1E-3</v>
      </c>
      <c r="AW46" s="51">
        <f t="shared" si="83"/>
        <v>1E-3</v>
      </c>
      <c r="AX46" s="51">
        <f t="shared" si="83"/>
        <v>1E-3</v>
      </c>
      <c r="AY46" s="51">
        <f t="shared" si="83"/>
        <v>1E-3</v>
      </c>
      <c r="AZ46" s="51">
        <f t="shared" si="83"/>
        <v>1E-3</v>
      </c>
      <c r="BA46" s="51">
        <f t="shared" si="83"/>
        <v>1E-3</v>
      </c>
      <c r="BB46" s="51">
        <f t="shared" si="84"/>
        <v>1E-3</v>
      </c>
      <c r="BC46" s="51">
        <f t="shared" si="84"/>
        <v>1E-3</v>
      </c>
      <c r="BD46" s="51">
        <f t="shared" si="84"/>
        <v>1E-3</v>
      </c>
      <c r="BE46" s="51">
        <f t="shared" si="84"/>
        <v>1E-3</v>
      </c>
      <c r="BF46" s="51">
        <f t="shared" si="84"/>
        <v>1E-3</v>
      </c>
      <c r="BG46" s="51">
        <f t="shared" si="85"/>
        <v>1E-3</v>
      </c>
      <c r="BH46" s="51">
        <f t="shared" si="85"/>
        <v>1E-3</v>
      </c>
      <c r="BI46" s="51">
        <f t="shared" si="86"/>
        <v>1E-3</v>
      </c>
      <c r="BJ46" s="51">
        <f t="shared" si="86"/>
        <v>1E-3</v>
      </c>
      <c r="BK46" s="51">
        <f t="shared" si="87"/>
        <v>1E-3</v>
      </c>
      <c r="BL46" s="51">
        <f t="shared" si="88"/>
        <v>1E-3</v>
      </c>
      <c r="BM46" s="51">
        <f t="shared" si="88"/>
        <v>1E-3</v>
      </c>
      <c r="BN46" s="51">
        <f t="shared" si="88"/>
        <v>1E-3</v>
      </c>
      <c r="BO46" s="51">
        <f t="shared" si="88"/>
        <v>1E-3</v>
      </c>
      <c r="BP46" s="51">
        <f t="shared" si="89"/>
        <v>1E-3</v>
      </c>
      <c r="BQ46" s="51">
        <f t="shared" si="90"/>
        <v>1E-3</v>
      </c>
      <c r="BR46" s="51">
        <f t="shared" si="90"/>
        <v>1E-3</v>
      </c>
      <c r="BS46" s="51">
        <f t="shared" si="90"/>
        <v>1E-3</v>
      </c>
      <c r="BT46" s="51">
        <f t="shared" si="90"/>
        <v>1E-3</v>
      </c>
      <c r="BU46" s="51">
        <f t="shared" si="91"/>
        <v>1E-3</v>
      </c>
      <c r="BV46" s="51">
        <f t="shared" si="92"/>
        <v>1E-3</v>
      </c>
      <c r="BW46" s="51">
        <f t="shared" si="93"/>
        <v>1E-3</v>
      </c>
      <c r="BX46" s="51">
        <f t="shared" si="93"/>
        <v>1E-3</v>
      </c>
      <c r="BY46" s="51">
        <f t="shared" si="94"/>
        <v>1E-3</v>
      </c>
      <c r="BZ46" s="51">
        <f t="shared" si="94"/>
        <v>1E-3</v>
      </c>
      <c r="CA46" s="51">
        <f t="shared" si="94"/>
        <v>1E-3</v>
      </c>
      <c r="CB46" s="51">
        <f t="shared" si="94"/>
        <v>1E-3</v>
      </c>
      <c r="CC46" s="51">
        <f t="shared" si="95"/>
        <v>1E-3</v>
      </c>
      <c r="CD46" s="51">
        <f t="shared" si="95"/>
        <v>1E-3</v>
      </c>
      <c r="CE46" s="51">
        <f t="shared" si="96"/>
        <v>1E-3</v>
      </c>
      <c r="CF46" s="51">
        <f t="shared" si="97"/>
        <v>1E-3</v>
      </c>
      <c r="CG46" s="51">
        <f t="shared" si="98"/>
        <v>1E-3</v>
      </c>
      <c r="CH46" s="51">
        <f t="shared" si="99"/>
        <v>1E-3</v>
      </c>
      <c r="CI46" s="51">
        <f t="shared" si="99"/>
        <v>1E-3</v>
      </c>
      <c r="CJ46" s="51">
        <f t="shared" si="99"/>
        <v>1E-3</v>
      </c>
      <c r="CK46" s="51">
        <f t="shared" si="99"/>
        <v>1E-3</v>
      </c>
      <c r="CL46" s="51">
        <f t="shared" si="99"/>
        <v>1E-3</v>
      </c>
      <c r="CM46" s="51">
        <f t="shared" si="99"/>
        <v>1E-3</v>
      </c>
      <c r="CN46" s="51">
        <f t="shared" si="99"/>
        <v>1E-3</v>
      </c>
      <c r="CO46" s="51">
        <f t="shared" si="99"/>
        <v>1E-3</v>
      </c>
      <c r="CP46" s="51">
        <f t="shared" si="99"/>
        <v>1E-3</v>
      </c>
      <c r="CQ46" s="51">
        <f t="shared" si="99"/>
        <v>1E-3</v>
      </c>
      <c r="CR46" s="51">
        <f t="shared" si="100"/>
        <v>1E-3</v>
      </c>
      <c r="CS46" s="51">
        <f t="shared" si="100"/>
        <v>1E-3</v>
      </c>
      <c r="CT46" s="51">
        <f t="shared" si="101"/>
        <v>1E-3</v>
      </c>
      <c r="CU46" s="51">
        <f t="shared" si="101"/>
        <v>1E-3</v>
      </c>
      <c r="CV46" s="51">
        <f t="shared" si="102"/>
        <v>1E-3</v>
      </c>
      <c r="CW46" s="51">
        <f t="shared" si="102"/>
        <v>1E-3</v>
      </c>
      <c r="CX46" s="51">
        <f t="shared" si="103"/>
        <v>1E-3</v>
      </c>
      <c r="CY46" s="51">
        <f t="shared" si="103"/>
        <v>1E-3</v>
      </c>
      <c r="CZ46" s="51">
        <f t="shared" si="103"/>
        <v>1E-3</v>
      </c>
      <c r="DA46" s="51">
        <f t="shared" si="103"/>
        <v>1E-3</v>
      </c>
      <c r="DB46" s="51">
        <f t="shared" si="103"/>
        <v>1E-3</v>
      </c>
      <c r="DC46" s="51">
        <f t="shared" si="104"/>
        <v>1E-3</v>
      </c>
      <c r="DD46" s="51">
        <f t="shared" si="104"/>
        <v>1E-3</v>
      </c>
      <c r="DE46" s="51">
        <f t="shared" si="105"/>
        <v>1E-3</v>
      </c>
      <c r="DF46" s="51">
        <f t="shared" si="106"/>
        <v>1E-3</v>
      </c>
      <c r="DG46" s="51">
        <f t="shared" si="107"/>
        <v>1E-3</v>
      </c>
      <c r="DH46" s="51">
        <f t="shared" si="107"/>
        <v>1E-3</v>
      </c>
      <c r="DI46" s="51">
        <f t="shared" si="107"/>
        <v>1E-3</v>
      </c>
      <c r="DJ46" s="51">
        <f t="shared" si="107"/>
        <v>1E-3</v>
      </c>
      <c r="DK46" s="51">
        <f t="shared" si="107"/>
        <v>1E-3</v>
      </c>
      <c r="DL46" s="51">
        <f t="shared" si="107"/>
        <v>1E-3</v>
      </c>
      <c r="DM46" s="51">
        <f t="shared" si="107"/>
        <v>1E-3</v>
      </c>
      <c r="DN46" s="51">
        <f t="shared" si="107"/>
        <v>1E-3</v>
      </c>
      <c r="DO46" s="51">
        <f t="shared" si="108"/>
        <v>1E-3</v>
      </c>
      <c r="DP46" s="51">
        <f t="shared" si="109"/>
        <v>1E-3</v>
      </c>
      <c r="DQ46" s="51">
        <f t="shared" si="109"/>
        <v>1E-3</v>
      </c>
      <c r="DR46" s="51">
        <f t="shared" si="109"/>
        <v>1E-3</v>
      </c>
      <c r="DS46" s="51">
        <f t="shared" si="109"/>
        <v>1E-3</v>
      </c>
      <c r="DT46" s="51">
        <f t="shared" si="109"/>
        <v>1E-3</v>
      </c>
      <c r="DU46" s="51">
        <f t="shared" si="109"/>
        <v>1E-3</v>
      </c>
      <c r="DV46" s="51">
        <f t="shared" si="109"/>
        <v>1E-3</v>
      </c>
      <c r="DW46" s="51">
        <f t="shared" si="109"/>
        <v>1E-3</v>
      </c>
    </row>
    <row r="47" spans="1:127" ht="18" x14ac:dyDescent="0.2">
      <c r="A47" s="19"/>
      <c r="B47" s="23" t="s">
        <v>97</v>
      </c>
      <c r="C47" s="494" t="s">
        <v>98</v>
      </c>
      <c r="D47" s="495"/>
      <c r="E47" s="492"/>
      <c r="F47" s="1" t="s">
        <v>99</v>
      </c>
      <c r="G47" s="34">
        <f>IF(G42=0,0,LN(2)/G42)</f>
        <v>0</v>
      </c>
      <c r="J47" s="51">
        <f t="shared" si="76"/>
        <v>0</v>
      </c>
      <c r="K47" s="51">
        <f t="shared" si="77"/>
        <v>0</v>
      </c>
      <c r="L47" s="51">
        <f t="shared" si="77"/>
        <v>0</v>
      </c>
      <c r="M47" s="51">
        <f t="shared" si="77"/>
        <v>0</v>
      </c>
      <c r="N47" s="51">
        <f t="shared" si="77"/>
        <v>0</v>
      </c>
      <c r="O47" s="51">
        <f t="shared" si="78"/>
        <v>0</v>
      </c>
      <c r="P47" s="51">
        <f t="shared" si="78"/>
        <v>0</v>
      </c>
      <c r="Q47" s="51">
        <f t="shared" si="78"/>
        <v>0</v>
      </c>
      <c r="R47" s="51">
        <f t="shared" si="79"/>
        <v>0</v>
      </c>
      <c r="S47" s="51">
        <f t="shared" si="79"/>
        <v>0</v>
      </c>
      <c r="T47" s="51">
        <f t="shared" si="79"/>
        <v>0</v>
      </c>
      <c r="U47" s="53">
        <f t="shared" si="70"/>
        <v>0</v>
      </c>
      <c r="V47" s="51">
        <f t="shared" si="110"/>
        <v>0</v>
      </c>
      <c r="W47" s="51">
        <f t="shared" si="110"/>
        <v>0</v>
      </c>
      <c r="X47" s="51">
        <f t="shared" si="110"/>
        <v>0</v>
      </c>
      <c r="Y47" s="51">
        <f t="shared" si="110"/>
        <v>0</v>
      </c>
      <c r="Z47" s="51">
        <f t="shared" si="110"/>
        <v>0</v>
      </c>
      <c r="AA47" s="51">
        <f t="shared" si="110"/>
        <v>0</v>
      </c>
      <c r="AB47" s="51">
        <f t="shared" si="110"/>
        <v>0</v>
      </c>
      <c r="AC47" s="51">
        <f t="shared" si="110"/>
        <v>0</v>
      </c>
      <c r="AD47" s="51">
        <f t="shared" si="110"/>
        <v>0</v>
      </c>
      <c r="AE47" s="51">
        <f t="shared" si="110"/>
        <v>0</v>
      </c>
      <c r="AF47" s="51">
        <f t="shared" si="110"/>
        <v>0</v>
      </c>
      <c r="AG47" s="51">
        <f t="shared" si="110"/>
        <v>0</v>
      </c>
      <c r="AH47" s="51">
        <f t="shared" si="81"/>
        <v>0</v>
      </c>
      <c r="AI47" s="51">
        <f t="shared" si="81"/>
        <v>0</v>
      </c>
      <c r="AJ47" s="51">
        <f t="shared" si="81"/>
        <v>0</v>
      </c>
      <c r="AK47" s="51">
        <f t="shared" si="82"/>
        <v>0</v>
      </c>
      <c r="AL47" s="51">
        <f t="shared" si="82"/>
        <v>0</v>
      </c>
      <c r="AM47" s="51">
        <f t="shared" si="82"/>
        <v>0</v>
      </c>
      <c r="AN47" s="51">
        <f t="shared" si="83"/>
        <v>0</v>
      </c>
      <c r="AO47" s="51">
        <f t="shared" si="83"/>
        <v>0</v>
      </c>
      <c r="AP47" s="51">
        <f t="shared" si="83"/>
        <v>0</v>
      </c>
      <c r="AQ47" s="51">
        <f t="shared" si="83"/>
        <v>0</v>
      </c>
      <c r="AR47" s="51">
        <f t="shared" si="83"/>
        <v>0</v>
      </c>
      <c r="AS47" s="51">
        <f t="shared" si="83"/>
        <v>0</v>
      </c>
      <c r="AT47" s="51">
        <f t="shared" si="83"/>
        <v>0</v>
      </c>
      <c r="AU47" s="51">
        <f t="shared" si="83"/>
        <v>0</v>
      </c>
      <c r="AV47" s="51">
        <f t="shared" si="83"/>
        <v>0</v>
      </c>
      <c r="AW47" s="51">
        <f t="shared" si="83"/>
        <v>0</v>
      </c>
      <c r="AX47" s="51">
        <f t="shared" si="83"/>
        <v>0</v>
      </c>
      <c r="AY47" s="51">
        <f t="shared" si="83"/>
        <v>0</v>
      </c>
      <c r="AZ47" s="51">
        <f t="shared" si="83"/>
        <v>0</v>
      </c>
      <c r="BA47" s="51">
        <f t="shared" si="83"/>
        <v>0</v>
      </c>
      <c r="BB47" s="51">
        <f t="shared" si="84"/>
        <v>0</v>
      </c>
      <c r="BC47" s="51">
        <f t="shared" si="84"/>
        <v>0</v>
      </c>
      <c r="BD47" s="51">
        <f t="shared" si="84"/>
        <v>0</v>
      </c>
      <c r="BE47" s="51">
        <f t="shared" si="84"/>
        <v>0</v>
      </c>
      <c r="BF47" s="51">
        <f t="shared" si="84"/>
        <v>0</v>
      </c>
      <c r="BG47" s="51">
        <f t="shared" si="85"/>
        <v>0</v>
      </c>
      <c r="BH47" s="51">
        <f t="shared" si="85"/>
        <v>0</v>
      </c>
      <c r="BI47" s="51">
        <f t="shared" si="86"/>
        <v>0</v>
      </c>
      <c r="BJ47" s="51">
        <f t="shared" si="86"/>
        <v>0</v>
      </c>
      <c r="BK47" s="51">
        <f t="shared" si="87"/>
        <v>0</v>
      </c>
      <c r="BL47" s="51">
        <f t="shared" si="88"/>
        <v>0</v>
      </c>
      <c r="BM47" s="51">
        <f t="shared" si="88"/>
        <v>0</v>
      </c>
      <c r="BN47" s="51">
        <f t="shared" si="88"/>
        <v>0</v>
      </c>
      <c r="BO47" s="51">
        <f t="shared" si="88"/>
        <v>0</v>
      </c>
      <c r="BP47" s="51">
        <f t="shared" si="89"/>
        <v>0</v>
      </c>
      <c r="BQ47" s="51">
        <f t="shared" si="90"/>
        <v>0</v>
      </c>
      <c r="BR47" s="51">
        <f t="shared" si="90"/>
        <v>0</v>
      </c>
      <c r="BS47" s="51">
        <f t="shared" si="90"/>
        <v>0</v>
      </c>
      <c r="BT47" s="51">
        <f t="shared" si="90"/>
        <v>0</v>
      </c>
      <c r="BU47" s="51">
        <f t="shared" si="91"/>
        <v>0</v>
      </c>
      <c r="BV47" s="51">
        <f t="shared" si="92"/>
        <v>0</v>
      </c>
      <c r="BW47" s="51">
        <f t="shared" si="93"/>
        <v>0</v>
      </c>
      <c r="BX47" s="51">
        <f t="shared" si="93"/>
        <v>0</v>
      </c>
      <c r="BY47" s="51">
        <f t="shared" si="94"/>
        <v>0</v>
      </c>
      <c r="BZ47" s="51">
        <f t="shared" si="94"/>
        <v>0</v>
      </c>
      <c r="CA47" s="51">
        <f t="shared" si="94"/>
        <v>0</v>
      </c>
      <c r="CB47" s="51">
        <f t="shared" si="94"/>
        <v>0</v>
      </c>
      <c r="CC47" s="51">
        <f t="shared" si="95"/>
        <v>0</v>
      </c>
      <c r="CD47" s="51">
        <f t="shared" si="95"/>
        <v>0</v>
      </c>
      <c r="CE47" s="51">
        <f t="shared" si="96"/>
        <v>0</v>
      </c>
      <c r="CF47" s="51">
        <f t="shared" si="97"/>
        <v>0</v>
      </c>
      <c r="CG47" s="51">
        <f t="shared" si="98"/>
        <v>0</v>
      </c>
      <c r="CH47" s="51">
        <f t="shared" si="99"/>
        <v>0</v>
      </c>
      <c r="CI47" s="51">
        <f t="shared" si="99"/>
        <v>0</v>
      </c>
      <c r="CJ47" s="51">
        <f t="shared" si="99"/>
        <v>0</v>
      </c>
      <c r="CK47" s="51">
        <f t="shared" si="99"/>
        <v>0</v>
      </c>
      <c r="CL47" s="51">
        <f t="shared" si="99"/>
        <v>0</v>
      </c>
      <c r="CM47" s="51">
        <f t="shared" si="99"/>
        <v>0</v>
      </c>
      <c r="CN47" s="51">
        <f t="shared" si="99"/>
        <v>0</v>
      </c>
      <c r="CO47" s="51">
        <f t="shared" si="99"/>
        <v>0</v>
      </c>
      <c r="CP47" s="51">
        <f t="shared" si="99"/>
        <v>0</v>
      </c>
      <c r="CQ47" s="51">
        <f t="shared" si="99"/>
        <v>0</v>
      </c>
      <c r="CR47" s="51">
        <f t="shared" si="100"/>
        <v>0</v>
      </c>
      <c r="CS47" s="51">
        <f t="shared" si="100"/>
        <v>0</v>
      </c>
      <c r="CT47" s="51">
        <f t="shared" si="101"/>
        <v>0</v>
      </c>
      <c r="CU47" s="51">
        <f t="shared" si="101"/>
        <v>0</v>
      </c>
      <c r="CV47" s="51">
        <f t="shared" si="102"/>
        <v>0</v>
      </c>
      <c r="CW47" s="51">
        <f t="shared" si="102"/>
        <v>0</v>
      </c>
      <c r="CX47" s="51">
        <f t="shared" si="103"/>
        <v>0</v>
      </c>
      <c r="CY47" s="51">
        <f t="shared" si="103"/>
        <v>0</v>
      </c>
      <c r="CZ47" s="51">
        <f t="shared" si="103"/>
        <v>0</v>
      </c>
      <c r="DA47" s="51">
        <f t="shared" si="103"/>
        <v>0</v>
      </c>
      <c r="DB47" s="51">
        <f t="shared" si="103"/>
        <v>0</v>
      </c>
      <c r="DC47" s="51">
        <f t="shared" si="104"/>
        <v>0</v>
      </c>
      <c r="DD47" s="51">
        <f t="shared" si="104"/>
        <v>0</v>
      </c>
      <c r="DE47" s="51">
        <f t="shared" si="105"/>
        <v>0</v>
      </c>
      <c r="DF47" s="51">
        <f t="shared" si="106"/>
        <v>0</v>
      </c>
      <c r="DG47" s="51">
        <f t="shared" si="107"/>
        <v>0</v>
      </c>
      <c r="DH47" s="51">
        <f t="shared" si="107"/>
        <v>0</v>
      </c>
      <c r="DI47" s="51">
        <f t="shared" si="107"/>
        <v>0</v>
      </c>
      <c r="DJ47" s="51">
        <f t="shared" si="107"/>
        <v>0</v>
      </c>
      <c r="DK47" s="51">
        <f t="shared" si="107"/>
        <v>0</v>
      </c>
      <c r="DL47" s="51">
        <f t="shared" si="107"/>
        <v>0</v>
      </c>
      <c r="DM47" s="51">
        <f t="shared" si="107"/>
        <v>0</v>
      </c>
      <c r="DN47" s="51">
        <f t="shared" si="107"/>
        <v>0</v>
      </c>
      <c r="DO47" s="51">
        <f t="shared" si="108"/>
        <v>0</v>
      </c>
      <c r="DP47" s="51">
        <f t="shared" si="109"/>
        <v>0</v>
      </c>
      <c r="DQ47" s="51">
        <f t="shared" si="109"/>
        <v>0</v>
      </c>
      <c r="DR47" s="51">
        <f t="shared" si="109"/>
        <v>0</v>
      </c>
      <c r="DS47" s="51">
        <f t="shared" si="109"/>
        <v>0</v>
      </c>
      <c r="DT47" s="51">
        <f t="shared" si="109"/>
        <v>0</v>
      </c>
      <c r="DU47" s="51">
        <f t="shared" si="109"/>
        <v>0</v>
      </c>
      <c r="DV47" s="51">
        <f t="shared" si="109"/>
        <v>0</v>
      </c>
      <c r="DW47" s="51">
        <f t="shared" si="109"/>
        <v>0</v>
      </c>
    </row>
    <row r="48" spans="1:127" ht="18" x14ac:dyDescent="0.2">
      <c r="A48" s="19"/>
      <c r="B48" s="23" t="s">
        <v>100</v>
      </c>
      <c r="C48" s="494" t="s">
        <v>101</v>
      </c>
      <c r="D48" s="495"/>
      <c r="E48" s="492"/>
      <c r="F48" s="1" t="s">
        <v>102</v>
      </c>
      <c r="G48" s="35">
        <f>+G49*G40/G41</f>
        <v>15.768000000000002</v>
      </c>
      <c r="J48" s="51">
        <f t="shared" si="76"/>
        <v>15.768000000000002</v>
      </c>
      <c r="K48" s="51">
        <f t="shared" si="77"/>
        <v>15.768000000000002</v>
      </c>
      <c r="L48" s="51">
        <f t="shared" si="77"/>
        <v>15.768000000000002</v>
      </c>
      <c r="M48" s="51">
        <f t="shared" si="77"/>
        <v>15.768000000000002</v>
      </c>
      <c r="N48" s="51">
        <f t="shared" si="77"/>
        <v>15.768000000000002</v>
      </c>
      <c r="O48" s="51">
        <f t="shared" si="78"/>
        <v>15.768000000000002</v>
      </c>
      <c r="P48" s="51">
        <f t="shared" si="78"/>
        <v>15.768000000000002</v>
      </c>
      <c r="Q48" s="51">
        <f t="shared" si="78"/>
        <v>15.768000000000002</v>
      </c>
      <c r="R48" s="51">
        <f t="shared" si="79"/>
        <v>15.768000000000002</v>
      </c>
      <c r="S48" s="51">
        <f t="shared" si="79"/>
        <v>15.768000000000002</v>
      </c>
      <c r="T48" s="51">
        <f t="shared" si="79"/>
        <v>15.768000000000002</v>
      </c>
      <c r="U48" s="51">
        <f t="shared" si="70"/>
        <v>15.768000000000002</v>
      </c>
      <c r="V48" s="51">
        <f t="shared" si="110"/>
        <v>15.768000000000002</v>
      </c>
      <c r="W48" s="51">
        <f t="shared" si="110"/>
        <v>15.768000000000002</v>
      </c>
      <c r="X48" s="51">
        <f t="shared" si="110"/>
        <v>15.768000000000002</v>
      </c>
      <c r="Y48" s="51">
        <f t="shared" si="110"/>
        <v>15.768000000000002</v>
      </c>
      <c r="Z48" s="51">
        <f t="shared" si="110"/>
        <v>15.768000000000002</v>
      </c>
      <c r="AA48" s="51">
        <f t="shared" si="110"/>
        <v>15.768000000000002</v>
      </c>
      <c r="AB48" s="51">
        <f t="shared" si="110"/>
        <v>15.768000000000002</v>
      </c>
      <c r="AC48" s="51">
        <f t="shared" si="110"/>
        <v>15.768000000000002</v>
      </c>
      <c r="AD48" s="51">
        <f t="shared" si="110"/>
        <v>15.768000000000002</v>
      </c>
      <c r="AE48" s="51">
        <f t="shared" si="110"/>
        <v>15.768000000000002</v>
      </c>
      <c r="AF48" s="51">
        <f t="shared" si="110"/>
        <v>15.768000000000002</v>
      </c>
      <c r="AG48" s="51">
        <f t="shared" si="110"/>
        <v>15.768000000000002</v>
      </c>
      <c r="AH48" s="51">
        <f t="shared" si="81"/>
        <v>15.768000000000002</v>
      </c>
      <c r="AI48" s="51">
        <f t="shared" si="81"/>
        <v>15.768000000000002</v>
      </c>
      <c r="AJ48" s="51">
        <f t="shared" si="81"/>
        <v>15.768000000000002</v>
      </c>
      <c r="AK48" s="51">
        <f t="shared" si="82"/>
        <v>15.768000000000002</v>
      </c>
      <c r="AL48" s="51">
        <f t="shared" si="82"/>
        <v>15.768000000000002</v>
      </c>
      <c r="AM48" s="51">
        <f t="shared" si="82"/>
        <v>15.768000000000002</v>
      </c>
      <c r="AN48" s="51">
        <f t="shared" si="83"/>
        <v>15.768000000000002</v>
      </c>
      <c r="AO48" s="51">
        <f t="shared" si="83"/>
        <v>15.768000000000002</v>
      </c>
      <c r="AP48" s="51">
        <f t="shared" si="83"/>
        <v>15.768000000000002</v>
      </c>
      <c r="AQ48" s="51">
        <f t="shared" si="83"/>
        <v>15.768000000000002</v>
      </c>
      <c r="AR48" s="51">
        <f t="shared" si="83"/>
        <v>15.768000000000002</v>
      </c>
      <c r="AS48" s="51">
        <f t="shared" si="83"/>
        <v>15.768000000000002</v>
      </c>
      <c r="AT48" s="51">
        <f t="shared" si="83"/>
        <v>15.768000000000002</v>
      </c>
      <c r="AU48" s="51">
        <f t="shared" si="83"/>
        <v>15.768000000000002</v>
      </c>
      <c r="AV48" s="51">
        <f t="shared" si="83"/>
        <v>15.768000000000002</v>
      </c>
      <c r="AW48" s="51">
        <f t="shared" si="83"/>
        <v>15.768000000000002</v>
      </c>
      <c r="AX48" s="51">
        <f t="shared" si="83"/>
        <v>15.768000000000002</v>
      </c>
      <c r="AY48" s="51">
        <f t="shared" si="83"/>
        <v>15.768000000000002</v>
      </c>
      <c r="AZ48" s="51">
        <f t="shared" si="83"/>
        <v>15.768000000000002</v>
      </c>
      <c r="BA48" s="51">
        <f t="shared" si="83"/>
        <v>15.768000000000002</v>
      </c>
      <c r="BB48" s="51">
        <f t="shared" si="84"/>
        <v>15.768000000000002</v>
      </c>
      <c r="BC48" s="51">
        <f t="shared" si="84"/>
        <v>15.768000000000002</v>
      </c>
      <c r="BD48" s="51">
        <f t="shared" si="84"/>
        <v>15.768000000000002</v>
      </c>
      <c r="BE48" s="51">
        <f t="shared" si="84"/>
        <v>15.768000000000002</v>
      </c>
      <c r="BF48" s="51">
        <f t="shared" si="84"/>
        <v>15.768000000000002</v>
      </c>
      <c r="BG48" s="51">
        <f t="shared" si="85"/>
        <v>15.768000000000002</v>
      </c>
      <c r="BH48" s="51">
        <f t="shared" si="85"/>
        <v>15.768000000000002</v>
      </c>
      <c r="BI48" s="51">
        <f t="shared" si="86"/>
        <v>15.768000000000002</v>
      </c>
      <c r="BJ48" s="51">
        <f t="shared" si="86"/>
        <v>15.768000000000002</v>
      </c>
      <c r="BK48" s="51">
        <f t="shared" si="87"/>
        <v>15.768000000000002</v>
      </c>
      <c r="BL48" s="51">
        <f t="shared" si="88"/>
        <v>15.768000000000002</v>
      </c>
      <c r="BM48" s="51">
        <f t="shared" si="88"/>
        <v>15.768000000000002</v>
      </c>
      <c r="BN48" s="51">
        <f t="shared" si="88"/>
        <v>15.768000000000002</v>
      </c>
      <c r="BO48" s="51">
        <f t="shared" si="88"/>
        <v>15.768000000000002</v>
      </c>
      <c r="BP48" s="51">
        <f t="shared" si="89"/>
        <v>15.768000000000002</v>
      </c>
      <c r="BQ48" s="51">
        <f t="shared" si="90"/>
        <v>15.768000000000002</v>
      </c>
      <c r="BR48" s="51">
        <f t="shared" si="90"/>
        <v>15.768000000000002</v>
      </c>
      <c r="BS48" s="51">
        <f t="shared" si="90"/>
        <v>15.768000000000002</v>
      </c>
      <c r="BT48" s="51">
        <f t="shared" si="90"/>
        <v>15.768000000000002</v>
      </c>
      <c r="BU48" s="51">
        <f t="shared" si="91"/>
        <v>15.768000000000002</v>
      </c>
      <c r="BV48" s="51">
        <f t="shared" si="92"/>
        <v>15.768000000000002</v>
      </c>
      <c r="BW48" s="51">
        <f t="shared" si="93"/>
        <v>15.768000000000002</v>
      </c>
      <c r="BX48" s="51">
        <f t="shared" si="93"/>
        <v>15.768000000000002</v>
      </c>
      <c r="BY48" s="51">
        <f t="shared" si="94"/>
        <v>15.768000000000002</v>
      </c>
      <c r="BZ48" s="51">
        <f t="shared" si="94"/>
        <v>15.768000000000002</v>
      </c>
      <c r="CA48" s="51">
        <f t="shared" si="94"/>
        <v>15.768000000000002</v>
      </c>
      <c r="CB48" s="51">
        <f t="shared" si="94"/>
        <v>15.768000000000002</v>
      </c>
      <c r="CC48" s="51">
        <f t="shared" si="95"/>
        <v>15.768000000000002</v>
      </c>
      <c r="CD48" s="51">
        <f t="shared" si="95"/>
        <v>15.768000000000002</v>
      </c>
      <c r="CE48" s="51">
        <f t="shared" si="96"/>
        <v>15.768000000000002</v>
      </c>
      <c r="CF48" s="51">
        <f t="shared" si="97"/>
        <v>15.768000000000002</v>
      </c>
      <c r="CG48" s="51">
        <f t="shared" si="98"/>
        <v>15.768000000000002</v>
      </c>
      <c r="CH48" s="51">
        <f t="shared" si="99"/>
        <v>15.768000000000002</v>
      </c>
      <c r="CI48" s="51">
        <f t="shared" si="99"/>
        <v>15.768000000000002</v>
      </c>
      <c r="CJ48" s="51">
        <f t="shared" si="99"/>
        <v>15.768000000000002</v>
      </c>
      <c r="CK48" s="51">
        <f t="shared" si="99"/>
        <v>15.768000000000002</v>
      </c>
      <c r="CL48" s="51">
        <f t="shared" si="99"/>
        <v>15.768000000000002</v>
      </c>
      <c r="CM48" s="51">
        <f t="shared" si="99"/>
        <v>15.768000000000002</v>
      </c>
      <c r="CN48" s="51">
        <f t="shared" si="99"/>
        <v>15.768000000000002</v>
      </c>
      <c r="CO48" s="51">
        <f t="shared" si="99"/>
        <v>15.768000000000002</v>
      </c>
      <c r="CP48" s="51">
        <f t="shared" si="99"/>
        <v>15.768000000000002</v>
      </c>
      <c r="CQ48" s="51">
        <f t="shared" si="99"/>
        <v>15.768000000000002</v>
      </c>
      <c r="CR48" s="51">
        <f t="shared" si="100"/>
        <v>15.768000000000002</v>
      </c>
      <c r="CS48" s="51">
        <f t="shared" si="100"/>
        <v>15.768000000000002</v>
      </c>
      <c r="CT48" s="51">
        <f t="shared" si="101"/>
        <v>15.768000000000002</v>
      </c>
      <c r="CU48" s="51">
        <f t="shared" si="101"/>
        <v>15.768000000000002</v>
      </c>
      <c r="CV48" s="51">
        <f t="shared" si="102"/>
        <v>15.768000000000002</v>
      </c>
      <c r="CW48" s="51">
        <f t="shared" si="102"/>
        <v>15.768000000000002</v>
      </c>
      <c r="CX48" s="51">
        <f t="shared" si="103"/>
        <v>15.768000000000002</v>
      </c>
      <c r="CY48" s="51">
        <f t="shared" si="103"/>
        <v>15.768000000000002</v>
      </c>
      <c r="CZ48" s="51">
        <f t="shared" si="103"/>
        <v>15.768000000000002</v>
      </c>
      <c r="DA48" s="51">
        <f t="shared" si="103"/>
        <v>15.768000000000002</v>
      </c>
      <c r="DB48" s="51">
        <f t="shared" si="103"/>
        <v>15.768000000000002</v>
      </c>
      <c r="DC48" s="51">
        <f t="shared" si="104"/>
        <v>15.768000000000002</v>
      </c>
      <c r="DD48" s="51">
        <f t="shared" si="104"/>
        <v>15.768000000000002</v>
      </c>
      <c r="DE48" s="51">
        <f t="shared" si="105"/>
        <v>15.768000000000002</v>
      </c>
      <c r="DF48" s="51">
        <f t="shared" si="106"/>
        <v>15.768000000000002</v>
      </c>
      <c r="DG48" s="51">
        <f t="shared" si="107"/>
        <v>15.768000000000002</v>
      </c>
      <c r="DH48" s="51">
        <f t="shared" si="107"/>
        <v>15.768000000000002</v>
      </c>
      <c r="DI48" s="51">
        <f t="shared" si="107"/>
        <v>15.768000000000002</v>
      </c>
      <c r="DJ48" s="51">
        <f t="shared" si="107"/>
        <v>15.768000000000002</v>
      </c>
      <c r="DK48" s="51">
        <f t="shared" si="107"/>
        <v>15.768000000000002</v>
      </c>
      <c r="DL48" s="51">
        <f t="shared" si="107"/>
        <v>15.768000000000002</v>
      </c>
      <c r="DM48" s="51">
        <f t="shared" si="107"/>
        <v>15.768000000000002</v>
      </c>
      <c r="DN48" s="51">
        <f t="shared" si="107"/>
        <v>15.768000000000002</v>
      </c>
      <c r="DO48" s="51">
        <f t="shared" si="108"/>
        <v>15.768000000000002</v>
      </c>
      <c r="DP48" s="51">
        <f t="shared" si="109"/>
        <v>15.768000000000002</v>
      </c>
      <c r="DQ48" s="51">
        <f t="shared" si="109"/>
        <v>15.768000000000002</v>
      </c>
      <c r="DR48" s="51">
        <f t="shared" si="109"/>
        <v>15.768000000000002</v>
      </c>
      <c r="DS48" s="51">
        <f t="shared" si="109"/>
        <v>15.768000000000002</v>
      </c>
      <c r="DT48" s="51">
        <f t="shared" si="109"/>
        <v>15.768000000000002</v>
      </c>
      <c r="DU48" s="51">
        <f t="shared" si="109"/>
        <v>15.768000000000002</v>
      </c>
      <c r="DV48" s="51">
        <f t="shared" si="109"/>
        <v>15.768000000000002</v>
      </c>
      <c r="DW48" s="51">
        <f t="shared" si="109"/>
        <v>15.768000000000002</v>
      </c>
    </row>
    <row r="49" spans="1:127" ht="18" x14ac:dyDescent="0.2">
      <c r="A49" s="19"/>
      <c r="B49" s="23" t="s">
        <v>78</v>
      </c>
      <c r="C49" s="494" t="s">
        <v>79</v>
      </c>
      <c r="D49" s="495"/>
      <c r="E49" s="492"/>
      <c r="F49" s="1" t="s">
        <v>102</v>
      </c>
      <c r="G49" s="36">
        <f>+G39*86400*365</f>
        <v>946.08</v>
      </c>
      <c r="J49" s="51">
        <f t="shared" si="76"/>
        <v>946.08</v>
      </c>
      <c r="K49" s="51">
        <f t="shared" si="77"/>
        <v>946.08</v>
      </c>
      <c r="L49" s="51">
        <f t="shared" si="77"/>
        <v>946.08</v>
      </c>
      <c r="M49" s="51">
        <f t="shared" si="77"/>
        <v>946.08</v>
      </c>
      <c r="N49" s="51">
        <f t="shared" si="77"/>
        <v>946.08</v>
      </c>
      <c r="O49" s="51">
        <f t="shared" si="78"/>
        <v>946.08</v>
      </c>
      <c r="P49" s="51">
        <f t="shared" si="78"/>
        <v>946.08</v>
      </c>
      <c r="Q49" s="51">
        <f t="shared" si="78"/>
        <v>946.08</v>
      </c>
      <c r="R49" s="51">
        <f t="shared" si="79"/>
        <v>946.08</v>
      </c>
      <c r="S49" s="51">
        <f t="shared" si="79"/>
        <v>946.08</v>
      </c>
      <c r="T49" s="51">
        <f t="shared" si="79"/>
        <v>946.08</v>
      </c>
      <c r="U49" s="51">
        <f t="shared" si="70"/>
        <v>946.08</v>
      </c>
      <c r="V49" s="51">
        <f t="shared" si="110"/>
        <v>946.08</v>
      </c>
      <c r="W49" s="51">
        <f t="shared" si="110"/>
        <v>946.08</v>
      </c>
      <c r="X49" s="51">
        <f t="shared" si="110"/>
        <v>946.08</v>
      </c>
      <c r="Y49" s="51">
        <f t="shared" si="110"/>
        <v>946.08</v>
      </c>
      <c r="Z49" s="51">
        <f t="shared" si="110"/>
        <v>946.08</v>
      </c>
      <c r="AA49" s="51">
        <f t="shared" si="110"/>
        <v>946.08</v>
      </c>
      <c r="AB49" s="51">
        <f t="shared" si="110"/>
        <v>946.08</v>
      </c>
      <c r="AC49" s="51">
        <f t="shared" si="110"/>
        <v>946.08</v>
      </c>
      <c r="AD49" s="51">
        <f t="shared" si="110"/>
        <v>946.08</v>
      </c>
      <c r="AE49" s="51">
        <f t="shared" si="110"/>
        <v>946.08</v>
      </c>
      <c r="AF49" s="51">
        <f t="shared" si="110"/>
        <v>946.08</v>
      </c>
      <c r="AG49" s="51">
        <f t="shared" si="110"/>
        <v>946.08</v>
      </c>
      <c r="AH49" s="51">
        <f t="shared" si="81"/>
        <v>946.08</v>
      </c>
      <c r="AI49" s="51">
        <f t="shared" si="81"/>
        <v>946.08</v>
      </c>
      <c r="AJ49" s="51">
        <f t="shared" si="81"/>
        <v>946.08</v>
      </c>
      <c r="AK49" s="51">
        <f t="shared" si="82"/>
        <v>946.08</v>
      </c>
      <c r="AL49" s="51">
        <f t="shared" si="82"/>
        <v>946.08</v>
      </c>
      <c r="AM49" s="51">
        <f t="shared" si="82"/>
        <v>946.08</v>
      </c>
      <c r="AN49" s="51">
        <f t="shared" si="83"/>
        <v>946.08</v>
      </c>
      <c r="AO49" s="51">
        <f t="shared" si="83"/>
        <v>946.08</v>
      </c>
      <c r="AP49" s="51">
        <f t="shared" si="83"/>
        <v>946.08</v>
      </c>
      <c r="AQ49" s="51">
        <f t="shared" si="83"/>
        <v>946.08</v>
      </c>
      <c r="AR49" s="51">
        <f t="shared" si="83"/>
        <v>946.08</v>
      </c>
      <c r="AS49" s="51">
        <f t="shared" si="83"/>
        <v>946.08</v>
      </c>
      <c r="AT49" s="51">
        <f t="shared" si="83"/>
        <v>946.08</v>
      </c>
      <c r="AU49" s="51">
        <f t="shared" si="83"/>
        <v>946.08</v>
      </c>
      <c r="AV49" s="51">
        <f t="shared" si="83"/>
        <v>946.08</v>
      </c>
      <c r="AW49" s="51">
        <f t="shared" si="83"/>
        <v>946.08</v>
      </c>
      <c r="AX49" s="51">
        <f t="shared" si="83"/>
        <v>946.08</v>
      </c>
      <c r="AY49" s="51">
        <f t="shared" si="83"/>
        <v>946.08</v>
      </c>
      <c r="AZ49" s="51">
        <f t="shared" si="83"/>
        <v>946.08</v>
      </c>
      <c r="BA49" s="51">
        <f t="shared" si="83"/>
        <v>946.08</v>
      </c>
      <c r="BB49" s="51">
        <f t="shared" si="84"/>
        <v>946.08</v>
      </c>
      <c r="BC49" s="51">
        <f t="shared" si="84"/>
        <v>946.08</v>
      </c>
      <c r="BD49" s="51">
        <f t="shared" si="84"/>
        <v>946.08</v>
      </c>
      <c r="BE49" s="51">
        <f t="shared" si="84"/>
        <v>946.08</v>
      </c>
      <c r="BF49" s="51">
        <f t="shared" si="84"/>
        <v>946.08</v>
      </c>
      <c r="BG49" s="51">
        <f t="shared" si="85"/>
        <v>946.08</v>
      </c>
      <c r="BH49" s="51">
        <f t="shared" si="85"/>
        <v>946.08</v>
      </c>
      <c r="BI49" s="51">
        <f t="shared" si="86"/>
        <v>946.08</v>
      </c>
      <c r="BJ49" s="51">
        <f t="shared" si="86"/>
        <v>946.08</v>
      </c>
      <c r="BK49" s="51">
        <f t="shared" si="87"/>
        <v>946.08</v>
      </c>
      <c r="BL49" s="51">
        <f t="shared" si="88"/>
        <v>946.08</v>
      </c>
      <c r="BM49" s="51">
        <f t="shared" si="88"/>
        <v>946.08</v>
      </c>
      <c r="BN49" s="51">
        <f t="shared" si="88"/>
        <v>946.08</v>
      </c>
      <c r="BO49" s="51">
        <f t="shared" si="88"/>
        <v>946.08</v>
      </c>
      <c r="BP49" s="51">
        <f t="shared" si="89"/>
        <v>946.08</v>
      </c>
      <c r="BQ49" s="51">
        <f t="shared" si="90"/>
        <v>946.08</v>
      </c>
      <c r="BR49" s="51">
        <f t="shared" si="90"/>
        <v>946.08</v>
      </c>
      <c r="BS49" s="51">
        <f t="shared" si="90"/>
        <v>946.08</v>
      </c>
      <c r="BT49" s="51">
        <f t="shared" si="90"/>
        <v>946.08</v>
      </c>
      <c r="BU49" s="51">
        <f t="shared" si="91"/>
        <v>946.08</v>
      </c>
      <c r="BV49" s="51">
        <f t="shared" si="92"/>
        <v>946.08</v>
      </c>
      <c r="BW49" s="51">
        <f t="shared" si="93"/>
        <v>946.08</v>
      </c>
      <c r="BX49" s="51">
        <f t="shared" si="93"/>
        <v>946.08</v>
      </c>
      <c r="BY49" s="51">
        <f t="shared" si="94"/>
        <v>946.08</v>
      </c>
      <c r="BZ49" s="51">
        <f t="shared" si="94"/>
        <v>946.08</v>
      </c>
      <c r="CA49" s="51">
        <f t="shared" si="94"/>
        <v>946.08</v>
      </c>
      <c r="CB49" s="51">
        <f t="shared" si="94"/>
        <v>946.08</v>
      </c>
      <c r="CC49" s="51">
        <f t="shared" si="95"/>
        <v>946.08</v>
      </c>
      <c r="CD49" s="51">
        <f t="shared" si="95"/>
        <v>946.08</v>
      </c>
      <c r="CE49" s="51">
        <f t="shared" si="96"/>
        <v>946.08</v>
      </c>
      <c r="CF49" s="51">
        <f t="shared" si="97"/>
        <v>946.08</v>
      </c>
      <c r="CG49" s="51">
        <f t="shared" si="98"/>
        <v>946.08</v>
      </c>
      <c r="CH49" s="51">
        <f t="shared" si="99"/>
        <v>946.08</v>
      </c>
      <c r="CI49" s="51">
        <f t="shared" si="99"/>
        <v>946.08</v>
      </c>
      <c r="CJ49" s="51">
        <f t="shared" si="99"/>
        <v>946.08</v>
      </c>
      <c r="CK49" s="51">
        <f t="shared" si="99"/>
        <v>946.08</v>
      </c>
      <c r="CL49" s="51">
        <f t="shared" si="99"/>
        <v>946.08</v>
      </c>
      <c r="CM49" s="51">
        <f t="shared" si="99"/>
        <v>946.08</v>
      </c>
      <c r="CN49" s="51">
        <f t="shared" si="99"/>
        <v>946.08</v>
      </c>
      <c r="CO49" s="51">
        <f t="shared" si="99"/>
        <v>946.08</v>
      </c>
      <c r="CP49" s="51">
        <f t="shared" si="99"/>
        <v>946.08</v>
      </c>
      <c r="CQ49" s="51">
        <f t="shared" si="99"/>
        <v>946.08</v>
      </c>
      <c r="CR49" s="51">
        <f t="shared" si="100"/>
        <v>946.08</v>
      </c>
      <c r="CS49" s="51">
        <f t="shared" si="100"/>
        <v>946.08</v>
      </c>
      <c r="CT49" s="51">
        <f t="shared" si="101"/>
        <v>946.08</v>
      </c>
      <c r="CU49" s="51">
        <f t="shared" si="101"/>
        <v>946.08</v>
      </c>
      <c r="CV49" s="51">
        <f t="shared" si="102"/>
        <v>946.08</v>
      </c>
      <c r="CW49" s="51">
        <f t="shared" si="102"/>
        <v>946.08</v>
      </c>
      <c r="CX49" s="51">
        <f t="shared" si="103"/>
        <v>946.08</v>
      </c>
      <c r="CY49" s="51">
        <f t="shared" si="103"/>
        <v>946.08</v>
      </c>
      <c r="CZ49" s="51">
        <f t="shared" si="103"/>
        <v>946.08</v>
      </c>
      <c r="DA49" s="51">
        <f t="shared" si="103"/>
        <v>946.08</v>
      </c>
      <c r="DB49" s="51">
        <f t="shared" si="103"/>
        <v>946.08</v>
      </c>
      <c r="DC49" s="51">
        <f t="shared" si="104"/>
        <v>946.08</v>
      </c>
      <c r="DD49" s="51">
        <f t="shared" si="104"/>
        <v>946.08</v>
      </c>
      <c r="DE49" s="51">
        <f t="shared" si="105"/>
        <v>946.08</v>
      </c>
      <c r="DF49" s="51">
        <f t="shared" si="106"/>
        <v>946.08</v>
      </c>
      <c r="DG49" s="51">
        <f t="shared" si="107"/>
        <v>946.08</v>
      </c>
      <c r="DH49" s="51">
        <f t="shared" si="107"/>
        <v>946.08</v>
      </c>
      <c r="DI49" s="51">
        <f t="shared" si="107"/>
        <v>946.08</v>
      </c>
      <c r="DJ49" s="51">
        <f t="shared" si="107"/>
        <v>946.08</v>
      </c>
      <c r="DK49" s="51">
        <f t="shared" si="107"/>
        <v>946.08</v>
      </c>
      <c r="DL49" s="51">
        <f t="shared" si="107"/>
        <v>946.08</v>
      </c>
      <c r="DM49" s="51">
        <f t="shared" si="107"/>
        <v>946.08</v>
      </c>
      <c r="DN49" s="51">
        <f t="shared" si="107"/>
        <v>946.08</v>
      </c>
      <c r="DO49" s="51">
        <f t="shared" si="108"/>
        <v>946.08</v>
      </c>
      <c r="DP49" s="51">
        <f t="shared" si="109"/>
        <v>946.08</v>
      </c>
      <c r="DQ49" s="51">
        <f t="shared" si="109"/>
        <v>946.08</v>
      </c>
      <c r="DR49" s="51">
        <f t="shared" si="109"/>
        <v>946.08</v>
      </c>
      <c r="DS49" s="51">
        <f t="shared" si="109"/>
        <v>946.08</v>
      </c>
      <c r="DT49" s="51">
        <f t="shared" si="109"/>
        <v>946.08</v>
      </c>
      <c r="DU49" s="51">
        <f t="shared" si="109"/>
        <v>946.08</v>
      </c>
      <c r="DV49" s="51">
        <f t="shared" si="109"/>
        <v>946.08</v>
      </c>
      <c r="DW49" s="51">
        <f t="shared" si="109"/>
        <v>946.08</v>
      </c>
    </row>
    <row r="50" spans="1:127" ht="18" x14ac:dyDescent="0.2">
      <c r="A50" s="19"/>
      <c r="B50" s="23" t="s">
        <v>103</v>
      </c>
      <c r="C50" s="494" t="s">
        <v>104</v>
      </c>
      <c r="D50" s="495"/>
      <c r="E50" s="492"/>
      <c r="F50" s="1"/>
      <c r="G50" s="93">
        <f>1+G44*G51/G41</f>
        <v>60.400000000000006</v>
      </c>
      <c r="J50" s="51">
        <f t="shared" si="76"/>
        <v>60.400000000000006</v>
      </c>
      <c r="K50" s="51">
        <f t="shared" si="77"/>
        <v>60.400000000000006</v>
      </c>
      <c r="L50" s="51">
        <f t="shared" si="77"/>
        <v>60.400000000000006</v>
      </c>
      <c r="M50" s="51">
        <f t="shared" si="77"/>
        <v>60.400000000000006</v>
      </c>
      <c r="N50" s="51">
        <f t="shared" si="77"/>
        <v>60.400000000000006</v>
      </c>
      <c r="O50" s="51">
        <f t="shared" si="78"/>
        <v>60.400000000000006</v>
      </c>
      <c r="P50" s="51">
        <f t="shared" si="78"/>
        <v>60.400000000000006</v>
      </c>
      <c r="Q50" s="51">
        <f t="shared" si="78"/>
        <v>60.400000000000006</v>
      </c>
      <c r="R50" s="51">
        <f t="shared" si="79"/>
        <v>60.400000000000006</v>
      </c>
      <c r="S50" s="51">
        <f t="shared" si="79"/>
        <v>60.400000000000006</v>
      </c>
      <c r="T50" s="51">
        <f t="shared" si="79"/>
        <v>60.400000000000006</v>
      </c>
      <c r="U50" s="51">
        <f t="shared" si="70"/>
        <v>60.400000000000006</v>
      </c>
      <c r="V50" s="51">
        <f t="shared" si="110"/>
        <v>60.400000000000006</v>
      </c>
      <c r="W50" s="51">
        <f t="shared" si="110"/>
        <v>60.400000000000006</v>
      </c>
      <c r="X50" s="51">
        <f t="shared" si="110"/>
        <v>60.400000000000006</v>
      </c>
      <c r="Y50" s="51">
        <f t="shared" si="110"/>
        <v>60.400000000000006</v>
      </c>
      <c r="Z50" s="51">
        <f t="shared" si="110"/>
        <v>60.400000000000006</v>
      </c>
      <c r="AA50" s="51">
        <f t="shared" si="110"/>
        <v>60.400000000000006</v>
      </c>
      <c r="AB50" s="51">
        <f t="shared" si="110"/>
        <v>60.400000000000006</v>
      </c>
      <c r="AC50" s="51">
        <f t="shared" si="110"/>
        <v>60.400000000000006</v>
      </c>
      <c r="AD50" s="51">
        <f t="shared" si="110"/>
        <v>60.400000000000006</v>
      </c>
      <c r="AE50" s="51">
        <f t="shared" si="110"/>
        <v>60.400000000000006</v>
      </c>
      <c r="AF50" s="51">
        <f t="shared" si="110"/>
        <v>60.400000000000006</v>
      </c>
      <c r="AG50" s="51">
        <f t="shared" si="110"/>
        <v>60.400000000000006</v>
      </c>
      <c r="AH50" s="51">
        <f t="shared" si="81"/>
        <v>60.400000000000006</v>
      </c>
      <c r="AI50" s="51">
        <f t="shared" si="81"/>
        <v>60.400000000000006</v>
      </c>
      <c r="AJ50" s="51">
        <f t="shared" si="81"/>
        <v>60.400000000000006</v>
      </c>
      <c r="AK50" s="51">
        <f t="shared" si="82"/>
        <v>60.400000000000006</v>
      </c>
      <c r="AL50" s="51">
        <f t="shared" si="82"/>
        <v>60.400000000000006</v>
      </c>
      <c r="AM50" s="51">
        <f t="shared" si="82"/>
        <v>60.400000000000006</v>
      </c>
      <c r="AN50" s="51">
        <f t="shared" si="83"/>
        <v>60.400000000000006</v>
      </c>
      <c r="AO50" s="51">
        <f t="shared" si="83"/>
        <v>60.400000000000006</v>
      </c>
      <c r="AP50" s="51">
        <f t="shared" si="83"/>
        <v>60.400000000000006</v>
      </c>
      <c r="AQ50" s="51">
        <f t="shared" si="83"/>
        <v>60.400000000000006</v>
      </c>
      <c r="AR50" s="51">
        <f t="shared" si="83"/>
        <v>60.400000000000006</v>
      </c>
      <c r="AS50" s="51">
        <f t="shared" si="83"/>
        <v>60.400000000000006</v>
      </c>
      <c r="AT50" s="51">
        <f t="shared" si="83"/>
        <v>60.400000000000006</v>
      </c>
      <c r="AU50" s="51">
        <f t="shared" si="83"/>
        <v>60.400000000000006</v>
      </c>
      <c r="AV50" s="51">
        <f t="shared" si="83"/>
        <v>60.400000000000006</v>
      </c>
      <c r="AW50" s="51">
        <f t="shared" si="83"/>
        <v>60.400000000000006</v>
      </c>
      <c r="AX50" s="51">
        <f t="shared" si="83"/>
        <v>60.400000000000006</v>
      </c>
      <c r="AY50" s="51">
        <f t="shared" si="83"/>
        <v>60.400000000000006</v>
      </c>
      <c r="AZ50" s="51">
        <f t="shared" si="83"/>
        <v>60.400000000000006</v>
      </c>
      <c r="BA50" s="51">
        <f t="shared" si="83"/>
        <v>60.400000000000006</v>
      </c>
      <c r="BB50" s="51">
        <f t="shared" si="84"/>
        <v>60.400000000000006</v>
      </c>
      <c r="BC50" s="51">
        <f t="shared" si="84"/>
        <v>60.400000000000006</v>
      </c>
      <c r="BD50" s="51">
        <f t="shared" si="84"/>
        <v>60.400000000000006</v>
      </c>
      <c r="BE50" s="51">
        <f t="shared" si="84"/>
        <v>60.400000000000006</v>
      </c>
      <c r="BF50" s="51">
        <f t="shared" si="84"/>
        <v>60.400000000000006</v>
      </c>
      <c r="BG50" s="51">
        <f t="shared" si="85"/>
        <v>60.400000000000006</v>
      </c>
      <c r="BH50" s="51">
        <f t="shared" si="85"/>
        <v>60.400000000000006</v>
      </c>
      <c r="BI50" s="51">
        <f t="shared" si="86"/>
        <v>60.400000000000006</v>
      </c>
      <c r="BJ50" s="51">
        <f t="shared" si="86"/>
        <v>60.400000000000006</v>
      </c>
      <c r="BK50" s="51">
        <f t="shared" si="87"/>
        <v>60.400000000000006</v>
      </c>
      <c r="BL50" s="51">
        <f t="shared" si="88"/>
        <v>60.400000000000006</v>
      </c>
      <c r="BM50" s="51">
        <f t="shared" si="88"/>
        <v>60.400000000000006</v>
      </c>
      <c r="BN50" s="51">
        <f t="shared" si="88"/>
        <v>60.400000000000006</v>
      </c>
      <c r="BO50" s="51">
        <f t="shared" si="88"/>
        <v>60.400000000000006</v>
      </c>
      <c r="BP50" s="51">
        <f t="shared" si="89"/>
        <v>60.400000000000006</v>
      </c>
      <c r="BQ50" s="51">
        <f t="shared" si="90"/>
        <v>60.400000000000006</v>
      </c>
      <c r="BR50" s="51">
        <f t="shared" si="90"/>
        <v>60.400000000000006</v>
      </c>
      <c r="BS50" s="51">
        <f t="shared" si="90"/>
        <v>60.400000000000006</v>
      </c>
      <c r="BT50" s="51">
        <f t="shared" si="90"/>
        <v>60.400000000000006</v>
      </c>
      <c r="BU50" s="51">
        <f t="shared" si="91"/>
        <v>60.400000000000006</v>
      </c>
      <c r="BV50" s="51">
        <f t="shared" si="92"/>
        <v>60.400000000000006</v>
      </c>
      <c r="BW50" s="51">
        <f t="shared" si="93"/>
        <v>60.400000000000006</v>
      </c>
      <c r="BX50" s="51">
        <f t="shared" si="93"/>
        <v>60.400000000000006</v>
      </c>
      <c r="BY50" s="51">
        <f t="shared" si="94"/>
        <v>60.400000000000006</v>
      </c>
      <c r="BZ50" s="51">
        <f t="shared" si="94"/>
        <v>60.400000000000006</v>
      </c>
      <c r="CA50" s="51">
        <f t="shared" si="94"/>
        <v>60.400000000000006</v>
      </c>
      <c r="CB50" s="51">
        <f t="shared" si="94"/>
        <v>60.400000000000006</v>
      </c>
      <c r="CC50" s="51">
        <f t="shared" si="95"/>
        <v>60.400000000000006</v>
      </c>
      <c r="CD50" s="51">
        <f t="shared" si="95"/>
        <v>60.400000000000006</v>
      </c>
      <c r="CE50" s="51">
        <f t="shared" si="96"/>
        <v>60.400000000000006</v>
      </c>
      <c r="CF50" s="51">
        <f t="shared" si="97"/>
        <v>60.400000000000006</v>
      </c>
      <c r="CG50" s="51">
        <f t="shared" si="98"/>
        <v>60.400000000000006</v>
      </c>
      <c r="CH50" s="51">
        <f t="shared" si="99"/>
        <v>60.400000000000006</v>
      </c>
      <c r="CI50" s="51">
        <f t="shared" si="99"/>
        <v>60.400000000000006</v>
      </c>
      <c r="CJ50" s="51">
        <f t="shared" si="99"/>
        <v>60.400000000000006</v>
      </c>
      <c r="CK50" s="51">
        <f t="shared" si="99"/>
        <v>60.400000000000006</v>
      </c>
      <c r="CL50" s="51">
        <f t="shared" si="99"/>
        <v>60.400000000000006</v>
      </c>
      <c r="CM50" s="51">
        <f t="shared" si="99"/>
        <v>60.400000000000006</v>
      </c>
      <c r="CN50" s="51">
        <f t="shared" si="99"/>
        <v>60.400000000000006</v>
      </c>
      <c r="CO50" s="51">
        <f t="shared" si="99"/>
        <v>60.400000000000006</v>
      </c>
      <c r="CP50" s="51">
        <f t="shared" si="99"/>
        <v>60.400000000000006</v>
      </c>
      <c r="CQ50" s="51">
        <f t="shared" si="99"/>
        <v>60.400000000000006</v>
      </c>
      <c r="CR50" s="51">
        <f t="shared" si="100"/>
        <v>60.400000000000006</v>
      </c>
      <c r="CS50" s="51">
        <f t="shared" si="100"/>
        <v>60.400000000000006</v>
      </c>
      <c r="CT50" s="51">
        <f t="shared" si="101"/>
        <v>60.400000000000006</v>
      </c>
      <c r="CU50" s="51">
        <f t="shared" si="101"/>
        <v>60.400000000000006</v>
      </c>
      <c r="CV50" s="51">
        <f t="shared" si="102"/>
        <v>60.400000000000006</v>
      </c>
      <c r="CW50" s="51">
        <f t="shared" si="102"/>
        <v>60.400000000000006</v>
      </c>
      <c r="CX50" s="51">
        <f t="shared" si="103"/>
        <v>60.400000000000006</v>
      </c>
      <c r="CY50" s="51">
        <f t="shared" si="103"/>
        <v>60.400000000000006</v>
      </c>
      <c r="CZ50" s="51">
        <f t="shared" si="103"/>
        <v>60.400000000000006</v>
      </c>
      <c r="DA50" s="51">
        <f t="shared" si="103"/>
        <v>60.400000000000006</v>
      </c>
      <c r="DB50" s="51">
        <f t="shared" si="103"/>
        <v>60.400000000000006</v>
      </c>
      <c r="DC50" s="51">
        <f t="shared" si="104"/>
        <v>60.400000000000006</v>
      </c>
      <c r="DD50" s="51">
        <f t="shared" si="104"/>
        <v>60.400000000000006</v>
      </c>
      <c r="DE50" s="51">
        <f t="shared" si="105"/>
        <v>60.400000000000006</v>
      </c>
      <c r="DF50" s="51">
        <f t="shared" si="106"/>
        <v>60.400000000000006</v>
      </c>
      <c r="DG50" s="51">
        <f t="shared" si="107"/>
        <v>60.400000000000006</v>
      </c>
      <c r="DH50" s="51">
        <f t="shared" si="107"/>
        <v>60.400000000000006</v>
      </c>
      <c r="DI50" s="51">
        <f t="shared" si="107"/>
        <v>60.400000000000006</v>
      </c>
      <c r="DJ50" s="51">
        <f t="shared" si="107"/>
        <v>60.400000000000006</v>
      </c>
      <c r="DK50" s="51">
        <f t="shared" si="107"/>
        <v>60.400000000000006</v>
      </c>
      <c r="DL50" s="51">
        <f t="shared" si="107"/>
        <v>60.400000000000006</v>
      </c>
      <c r="DM50" s="51">
        <f t="shared" si="107"/>
        <v>60.400000000000006</v>
      </c>
      <c r="DN50" s="51">
        <f t="shared" si="107"/>
        <v>60.400000000000006</v>
      </c>
      <c r="DO50" s="51">
        <f t="shared" si="108"/>
        <v>60.400000000000006</v>
      </c>
      <c r="DP50" s="51">
        <f t="shared" si="109"/>
        <v>60.400000000000006</v>
      </c>
      <c r="DQ50" s="51">
        <f t="shared" si="109"/>
        <v>60.400000000000006</v>
      </c>
      <c r="DR50" s="51">
        <f t="shared" si="109"/>
        <v>60.400000000000006</v>
      </c>
      <c r="DS50" s="51">
        <f t="shared" si="109"/>
        <v>60.400000000000006</v>
      </c>
      <c r="DT50" s="51">
        <f t="shared" si="109"/>
        <v>60.400000000000006</v>
      </c>
      <c r="DU50" s="51">
        <f t="shared" si="109"/>
        <v>60.400000000000006</v>
      </c>
      <c r="DV50" s="51">
        <f t="shared" si="109"/>
        <v>60.400000000000006</v>
      </c>
      <c r="DW50" s="51">
        <f t="shared" si="109"/>
        <v>60.400000000000006</v>
      </c>
    </row>
    <row r="51" spans="1:127" ht="18" x14ac:dyDescent="0.4">
      <c r="A51" s="16">
        <f>入力シート_カドミウム!Q23</f>
        <v>1.62</v>
      </c>
      <c r="B51" s="20" t="s">
        <v>105</v>
      </c>
      <c r="C51" s="494" t="s">
        <v>106</v>
      </c>
      <c r="D51" s="495"/>
      <c r="E51" s="492"/>
      <c r="F51" s="291" t="s">
        <v>107</v>
      </c>
      <c r="G51" s="25">
        <f>IF(A51="",1.67,A51)</f>
        <v>1.62</v>
      </c>
      <c r="J51" s="51">
        <f t="shared" si="76"/>
        <v>1.62</v>
      </c>
      <c r="K51" s="51">
        <f t="shared" si="77"/>
        <v>1.62</v>
      </c>
      <c r="L51" s="51">
        <f t="shared" si="77"/>
        <v>1.62</v>
      </c>
      <c r="M51" s="51">
        <f t="shared" si="77"/>
        <v>1.62</v>
      </c>
      <c r="N51" s="51">
        <f t="shared" si="77"/>
        <v>1.62</v>
      </c>
      <c r="O51" s="51">
        <f t="shared" si="78"/>
        <v>1.62</v>
      </c>
      <c r="P51" s="51">
        <f t="shared" si="78"/>
        <v>1.62</v>
      </c>
      <c r="Q51" s="51">
        <f t="shared" si="78"/>
        <v>1.62</v>
      </c>
      <c r="R51" s="51">
        <f t="shared" si="79"/>
        <v>1.62</v>
      </c>
      <c r="S51" s="51">
        <f t="shared" si="79"/>
        <v>1.62</v>
      </c>
      <c r="T51" s="51">
        <f t="shared" si="79"/>
        <v>1.62</v>
      </c>
      <c r="U51" s="52">
        <f t="shared" si="70"/>
        <v>1.62</v>
      </c>
      <c r="V51" s="51">
        <f t="shared" si="110"/>
        <v>1.62</v>
      </c>
      <c r="W51" s="51">
        <f t="shared" si="110"/>
        <v>1.62</v>
      </c>
      <c r="X51" s="51">
        <f t="shared" si="110"/>
        <v>1.62</v>
      </c>
      <c r="Y51" s="51">
        <f t="shared" si="110"/>
        <v>1.62</v>
      </c>
      <c r="Z51" s="51">
        <f t="shared" si="110"/>
        <v>1.62</v>
      </c>
      <c r="AA51" s="51">
        <f t="shared" si="110"/>
        <v>1.62</v>
      </c>
      <c r="AB51" s="51">
        <f t="shared" si="110"/>
        <v>1.62</v>
      </c>
      <c r="AC51" s="51">
        <f t="shared" si="110"/>
        <v>1.62</v>
      </c>
      <c r="AD51" s="51">
        <f t="shared" si="110"/>
        <v>1.62</v>
      </c>
      <c r="AE51" s="51">
        <f t="shared" si="110"/>
        <v>1.62</v>
      </c>
      <c r="AF51" s="51">
        <f t="shared" si="110"/>
        <v>1.62</v>
      </c>
      <c r="AG51" s="51">
        <f t="shared" si="110"/>
        <v>1.62</v>
      </c>
      <c r="AH51" s="51">
        <f t="shared" si="81"/>
        <v>1.62</v>
      </c>
      <c r="AI51" s="51">
        <f t="shared" si="81"/>
        <v>1.62</v>
      </c>
      <c r="AJ51" s="51">
        <f t="shared" si="81"/>
        <v>1.62</v>
      </c>
      <c r="AK51" s="51">
        <f t="shared" si="82"/>
        <v>1.62</v>
      </c>
      <c r="AL51" s="51">
        <f t="shared" si="82"/>
        <v>1.62</v>
      </c>
      <c r="AM51" s="51">
        <f t="shared" si="82"/>
        <v>1.62</v>
      </c>
      <c r="AN51" s="51">
        <f t="shared" si="83"/>
        <v>1.62</v>
      </c>
      <c r="AO51" s="51">
        <f t="shared" si="83"/>
        <v>1.62</v>
      </c>
      <c r="AP51" s="51">
        <f t="shared" si="83"/>
        <v>1.62</v>
      </c>
      <c r="AQ51" s="51">
        <f t="shared" si="83"/>
        <v>1.62</v>
      </c>
      <c r="AR51" s="51">
        <f t="shared" si="83"/>
        <v>1.62</v>
      </c>
      <c r="AS51" s="51">
        <f t="shared" si="83"/>
        <v>1.62</v>
      </c>
      <c r="AT51" s="51">
        <f t="shared" si="83"/>
        <v>1.62</v>
      </c>
      <c r="AU51" s="51">
        <f t="shared" si="83"/>
        <v>1.62</v>
      </c>
      <c r="AV51" s="51">
        <f t="shared" si="83"/>
        <v>1.62</v>
      </c>
      <c r="AW51" s="51">
        <f t="shared" si="83"/>
        <v>1.62</v>
      </c>
      <c r="AX51" s="51">
        <f t="shared" si="83"/>
        <v>1.62</v>
      </c>
      <c r="AY51" s="51">
        <f t="shared" si="83"/>
        <v>1.62</v>
      </c>
      <c r="AZ51" s="51">
        <f t="shared" si="83"/>
        <v>1.62</v>
      </c>
      <c r="BA51" s="51">
        <f t="shared" si="83"/>
        <v>1.62</v>
      </c>
      <c r="BB51" s="51">
        <f t="shared" si="84"/>
        <v>1.62</v>
      </c>
      <c r="BC51" s="51">
        <f t="shared" si="84"/>
        <v>1.62</v>
      </c>
      <c r="BD51" s="51">
        <f t="shared" si="84"/>
        <v>1.62</v>
      </c>
      <c r="BE51" s="51">
        <f t="shared" si="84"/>
        <v>1.62</v>
      </c>
      <c r="BF51" s="51">
        <f t="shared" si="84"/>
        <v>1.62</v>
      </c>
      <c r="BG51" s="51">
        <f t="shared" si="85"/>
        <v>1.62</v>
      </c>
      <c r="BH51" s="51">
        <f t="shared" si="85"/>
        <v>1.62</v>
      </c>
      <c r="BI51" s="51">
        <f t="shared" si="86"/>
        <v>1.62</v>
      </c>
      <c r="BJ51" s="51">
        <f t="shared" si="86"/>
        <v>1.62</v>
      </c>
      <c r="BK51" s="51">
        <f t="shared" si="87"/>
        <v>1.62</v>
      </c>
      <c r="BL51" s="51">
        <f t="shared" si="88"/>
        <v>1.62</v>
      </c>
      <c r="BM51" s="51">
        <f t="shared" si="88"/>
        <v>1.62</v>
      </c>
      <c r="BN51" s="51">
        <f t="shared" si="88"/>
        <v>1.62</v>
      </c>
      <c r="BO51" s="51">
        <f t="shared" si="88"/>
        <v>1.62</v>
      </c>
      <c r="BP51" s="51">
        <f t="shared" si="89"/>
        <v>1.62</v>
      </c>
      <c r="BQ51" s="51">
        <f t="shared" si="90"/>
        <v>1.62</v>
      </c>
      <c r="BR51" s="51">
        <f t="shared" si="90"/>
        <v>1.62</v>
      </c>
      <c r="BS51" s="51">
        <f t="shared" si="90"/>
        <v>1.62</v>
      </c>
      <c r="BT51" s="51">
        <f t="shared" si="90"/>
        <v>1.62</v>
      </c>
      <c r="BU51" s="51">
        <f t="shared" si="91"/>
        <v>1.62</v>
      </c>
      <c r="BV51" s="51">
        <f t="shared" si="92"/>
        <v>1.62</v>
      </c>
      <c r="BW51" s="51">
        <f t="shared" si="93"/>
        <v>1.62</v>
      </c>
      <c r="BX51" s="51">
        <f t="shared" si="93"/>
        <v>1.62</v>
      </c>
      <c r="BY51" s="51">
        <f t="shared" si="94"/>
        <v>1.62</v>
      </c>
      <c r="BZ51" s="51">
        <f t="shared" si="94"/>
        <v>1.62</v>
      </c>
      <c r="CA51" s="51">
        <f t="shared" si="94"/>
        <v>1.62</v>
      </c>
      <c r="CB51" s="51">
        <f t="shared" si="94"/>
        <v>1.62</v>
      </c>
      <c r="CC51" s="51">
        <f t="shared" si="95"/>
        <v>1.62</v>
      </c>
      <c r="CD51" s="51">
        <f t="shared" si="95"/>
        <v>1.62</v>
      </c>
      <c r="CE51" s="51">
        <f t="shared" si="96"/>
        <v>1.62</v>
      </c>
      <c r="CF51" s="51">
        <f t="shared" si="97"/>
        <v>1.62</v>
      </c>
      <c r="CG51" s="51">
        <f t="shared" si="98"/>
        <v>1.62</v>
      </c>
      <c r="CH51" s="51">
        <f t="shared" si="99"/>
        <v>1.62</v>
      </c>
      <c r="CI51" s="51">
        <f t="shared" si="99"/>
        <v>1.62</v>
      </c>
      <c r="CJ51" s="51">
        <f t="shared" si="99"/>
        <v>1.62</v>
      </c>
      <c r="CK51" s="51">
        <f t="shared" si="99"/>
        <v>1.62</v>
      </c>
      <c r="CL51" s="51">
        <f t="shared" si="99"/>
        <v>1.62</v>
      </c>
      <c r="CM51" s="51">
        <f t="shared" si="99"/>
        <v>1.62</v>
      </c>
      <c r="CN51" s="51">
        <f t="shared" si="99"/>
        <v>1.62</v>
      </c>
      <c r="CO51" s="51">
        <f t="shared" si="99"/>
        <v>1.62</v>
      </c>
      <c r="CP51" s="51">
        <f t="shared" si="99"/>
        <v>1.62</v>
      </c>
      <c r="CQ51" s="51">
        <f t="shared" si="99"/>
        <v>1.62</v>
      </c>
      <c r="CR51" s="51">
        <f t="shared" si="100"/>
        <v>1.62</v>
      </c>
      <c r="CS51" s="51">
        <f t="shared" si="100"/>
        <v>1.62</v>
      </c>
      <c r="CT51" s="51">
        <f t="shared" si="101"/>
        <v>1.62</v>
      </c>
      <c r="CU51" s="51">
        <f t="shared" si="101"/>
        <v>1.62</v>
      </c>
      <c r="CV51" s="51">
        <f t="shared" si="102"/>
        <v>1.62</v>
      </c>
      <c r="CW51" s="51">
        <f t="shared" si="102"/>
        <v>1.62</v>
      </c>
      <c r="CX51" s="51">
        <f t="shared" si="103"/>
        <v>1.62</v>
      </c>
      <c r="CY51" s="51">
        <f t="shared" si="103"/>
        <v>1.62</v>
      </c>
      <c r="CZ51" s="51">
        <f t="shared" si="103"/>
        <v>1.62</v>
      </c>
      <c r="DA51" s="51">
        <f t="shared" si="103"/>
        <v>1.62</v>
      </c>
      <c r="DB51" s="51">
        <f t="shared" si="103"/>
        <v>1.62</v>
      </c>
      <c r="DC51" s="51">
        <f t="shared" si="104"/>
        <v>1.62</v>
      </c>
      <c r="DD51" s="51">
        <f t="shared" si="104"/>
        <v>1.62</v>
      </c>
      <c r="DE51" s="51">
        <f t="shared" si="105"/>
        <v>1.62</v>
      </c>
      <c r="DF51" s="51">
        <f t="shared" si="106"/>
        <v>1.62</v>
      </c>
      <c r="DG51" s="51">
        <f t="shared" si="107"/>
        <v>1.62</v>
      </c>
      <c r="DH51" s="51">
        <f t="shared" si="107"/>
        <v>1.62</v>
      </c>
      <c r="DI51" s="51">
        <f t="shared" si="107"/>
        <v>1.62</v>
      </c>
      <c r="DJ51" s="51">
        <f t="shared" si="107"/>
        <v>1.62</v>
      </c>
      <c r="DK51" s="51">
        <f t="shared" si="107"/>
        <v>1.62</v>
      </c>
      <c r="DL51" s="51">
        <f t="shared" si="107"/>
        <v>1.62</v>
      </c>
      <c r="DM51" s="51">
        <f t="shared" si="107"/>
        <v>1.62</v>
      </c>
      <c r="DN51" s="51">
        <f t="shared" si="107"/>
        <v>1.62</v>
      </c>
      <c r="DO51" s="51">
        <f t="shared" si="108"/>
        <v>1.62</v>
      </c>
      <c r="DP51" s="51">
        <f t="shared" si="109"/>
        <v>1.62</v>
      </c>
      <c r="DQ51" s="51">
        <f t="shared" si="109"/>
        <v>1.62</v>
      </c>
      <c r="DR51" s="51">
        <f t="shared" si="109"/>
        <v>1.62</v>
      </c>
      <c r="DS51" s="51">
        <f t="shared" si="109"/>
        <v>1.62</v>
      </c>
      <c r="DT51" s="51">
        <f t="shared" si="109"/>
        <v>1.62</v>
      </c>
      <c r="DU51" s="51">
        <f t="shared" si="109"/>
        <v>1.62</v>
      </c>
      <c r="DV51" s="51">
        <f t="shared" si="109"/>
        <v>1.62</v>
      </c>
      <c r="DW51" s="51">
        <f t="shared" si="109"/>
        <v>1.62</v>
      </c>
    </row>
    <row r="52" spans="1:127" ht="37.5" customHeight="1" x14ac:dyDescent="0.2">
      <c r="A52" s="19"/>
      <c r="B52" s="37"/>
      <c r="C52" s="492"/>
      <c r="D52" s="493"/>
      <c r="E52" s="493"/>
      <c r="F52" s="291"/>
      <c r="G52" s="38">
        <f>SQRT(1+4*G47*G36/G48)</f>
        <v>1</v>
      </c>
      <c r="J52" s="52">
        <f>G52</f>
        <v>1</v>
      </c>
      <c r="K52" s="55">
        <f t="shared" si="77"/>
        <v>1</v>
      </c>
      <c r="L52" s="55">
        <f t="shared" si="77"/>
        <v>1</v>
      </c>
      <c r="M52" s="55">
        <f t="shared" si="77"/>
        <v>1</v>
      </c>
      <c r="N52" s="55">
        <f t="shared" si="77"/>
        <v>1</v>
      </c>
      <c r="O52" s="55">
        <f t="shared" si="78"/>
        <v>1</v>
      </c>
      <c r="P52" s="55">
        <f t="shared" si="78"/>
        <v>1</v>
      </c>
      <c r="Q52" s="55">
        <f t="shared" si="78"/>
        <v>1</v>
      </c>
      <c r="R52" s="55">
        <f t="shared" si="79"/>
        <v>1</v>
      </c>
      <c r="S52" s="55">
        <f t="shared" si="79"/>
        <v>1</v>
      </c>
      <c r="T52" s="55">
        <f t="shared" si="79"/>
        <v>1</v>
      </c>
      <c r="U52" s="52">
        <f>G52</f>
        <v>1</v>
      </c>
      <c r="V52" s="55">
        <f>+U52</f>
        <v>1</v>
      </c>
      <c r="W52" s="55">
        <f t="shared" si="110"/>
        <v>1</v>
      </c>
      <c r="X52" s="55">
        <f t="shared" si="110"/>
        <v>1</v>
      </c>
      <c r="Y52" s="55">
        <f t="shared" si="110"/>
        <v>1</v>
      </c>
      <c r="Z52" s="55">
        <f t="shared" si="110"/>
        <v>1</v>
      </c>
      <c r="AA52" s="55">
        <f t="shared" si="110"/>
        <v>1</v>
      </c>
      <c r="AB52" s="55">
        <f t="shared" si="110"/>
        <v>1</v>
      </c>
      <c r="AC52" s="55">
        <f t="shared" si="110"/>
        <v>1</v>
      </c>
      <c r="AD52" s="55">
        <f t="shared" si="110"/>
        <v>1</v>
      </c>
      <c r="AE52" s="55">
        <f t="shared" si="110"/>
        <v>1</v>
      </c>
      <c r="AF52" s="55">
        <f t="shared" si="110"/>
        <v>1</v>
      </c>
      <c r="AG52" s="55">
        <f t="shared" si="110"/>
        <v>1</v>
      </c>
      <c r="AH52" s="55">
        <f t="shared" si="81"/>
        <v>1</v>
      </c>
      <c r="AI52" s="55">
        <f t="shared" si="81"/>
        <v>1</v>
      </c>
      <c r="AJ52" s="55">
        <f t="shared" si="81"/>
        <v>1</v>
      </c>
      <c r="AK52" s="55">
        <f t="shared" si="82"/>
        <v>1</v>
      </c>
      <c r="AL52" s="55">
        <f t="shared" si="82"/>
        <v>1</v>
      </c>
      <c r="AM52" s="55">
        <f t="shared" si="82"/>
        <v>1</v>
      </c>
      <c r="AN52" s="55">
        <f t="shared" si="83"/>
        <v>1</v>
      </c>
      <c r="AO52" s="55">
        <f t="shared" si="83"/>
        <v>1</v>
      </c>
      <c r="AP52" s="55">
        <f t="shared" si="83"/>
        <v>1</v>
      </c>
      <c r="AQ52" s="55">
        <f t="shared" si="83"/>
        <v>1</v>
      </c>
      <c r="AR52" s="55">
        <f t="shared" si="83"/>
        <v>1</v>
      </c>
      <c r="AS52" s="55">
        <f t="shared" si="83"/>
        <v>1</v>
      </c>
      <c r="AT52" s="55">
        <f t="shared" si="83"/>
        <v>1</v>
      </c>
      <c r="AU52" s="55">
        <f t="shared" si="83"/>
        <v>1</v>
      </c>
      <c r="AV52" s="55">
        <f t="shared" si="83"/>
        <v>1</v>
      </c>
      <c r="AW52" s="55">
        <f t="shared" si="83"/>
        <v>1</v>
      </c>
      <c r="AX52" s="55">
        <f t="shared" si="83"/>
        <v>1</v>
      </c>
      <c r="AY52" s="55">
        <f t="shared" si="83"/>
        <v>1</v>
      </c>
      <c r="AZ52" s="55">
        <f t="shared" si="83"/>
        <v>1</v>
      </c>
      <c r="BA52" s="55">
        <f t="shared" si="83"/>
        <v>1</v>
      </c>
      <c r="BB52" s="55">
        <f t="shared" si="84"/>
        <v>1</v>
      </c>
      <c r="BC52" s="55">
        <f t="shared" si="84"/>
        <v>1</v>
      </c>
      <c r="BD52" s="55">
        <f t="shared" si="84"/>
        <v>1</v>
      </c>
      <c r="BE52" s="55">
        <f t="shared" si="84"/>
        <v>1</v>
      </c>
      <c r="BF52" s="55">
        <f t="shared" si="84"/>
        <v>1</v>
      </c>
      <c r="BG52" s="55">
        <f t="shared" si="85"/>
        <v>1</v>
      </c>
      <c r="BH52" s="55">
        <f t="shared" si="85"/>
        <v>1</v>
      </c>
      <c r="BI52" s="55">
        <f t="shared" si="86"/>
        <v>1</v>
      </c>
      <c r="BJ52" s="55">
        <f t="shared" si="86"/>
        <v>1</v>
      </c>
      <c r="BK52" s="55">
        <f t="shared" si="87"/>
        <v>1</v>
      </c>
      <c r="BL52" s="55">
        <f t="shared" si="88"/>
        <v>1</v>
      </c>
      <c r="BM52" s="55">
        <f t="shared" si="88"/>
        <v>1</v>
      </c>
      <c r="BN52" s="55">
        <f t="shared" si="88"/>
        <v>1</v>
      </c>
      <c r="BO52" s="55">
        <f t="shared" si="88"/>
        <v>1</v>
      </c>
      <c r="BP52" s="55">
        <f t="shared" si="89"/>
        <v>1</v>
      </c>
      <c r="BQ52" s="55">
        <f t="shared" si="90"/>
        <v>1</v>
      </c>
      <c r="BR52" s="55">
        <f t="shared" si="90"/>
        <v>1</v>
      </c>
      <c r="BS52" s="55">
        <f t="shared" si="90"/>
        <v>1</v>
      </c>
      <c r="BT52" s="55">
        <f t="shared" si="90"/>
        <v>1</v>
      </c>
      <c r="BU52" s="55">
        <f t="shared" si="91"/>
        <v>1</v>
      </c>
      <c r="BV52" s="55">
        <f t="shared" si="92"/>
        <v>1</v>
      </c>
      <c r="BW52" s="55">
        <f t="shared" si="93"/>
        <v>1</v>
      </c>
      <c r="BX52" s="55">
        <f t="shared" si="93"/>
        <v>1</v>
      </c>
      <c r="BY52" s="55">
        <f t="shared" si="94"/>
        <v>1</v>
      </c>
      <c r="BZ52" s="55">
        <f t="shared" si="94"/>
        <v>1</v>
      </c>
      <c r="CA52" s="55">
        <f t="shared" si="94"/>
        <v>1</v>
      </c>
      <c r="CB52" s="55">
        <f t="shared" si="94"/>
        <v>1</v>
      </c>
      <c r="CC52" s="55">
        <f t="shared" si="95"/>
        <v>1</v>
      </c>
      <c r="CD52" s="55">
        <f t="shared" si="95"/>
        <v>1</v>
      </c>
      <c r="CE52" s="55">
        <f t="shared" si="96"/>
        <v>1</v>
      </c>
      <c r="CF52" s="55">
        <f t="shared" si="97"/>
        <v>1</v>
      </c>
      <c r="CG52" s="55">
        <f t="shared" si="98"/>
        <v>1</v>
      </c>
      <c r="CH52" s="55">
        <f t="shared" si="99"/>
        <v>1</v>
      </c>
      <c r="CI52" s="55">
        <f t="shared" si="99"/>
        <v>1</v>
      </c>
      <c r="CJ52" s="55">
        <f t="shared" si="99"/>
        <v>1</v>
      </c>
      <c r="CK52" s="55">
        <f t="shared" si="99"/>
        <v>1</v>
      </c>
      <c r="CL52" s="55">
        <f t="shared" si="99"/>
        <v>1</v>
      </c>
      <c r="CM52" s="55">
        <f t="shared" si="99"/>
        <v>1</v>
      </c>
      <c r="CN52" s="55">
        <f t="shared" si="99"/>
        <v>1</v>
      </c>
      <c r="CO52" s="55">
        <f t="shared" si="99"/>
        <v>1</v>
      </c>
      <c r="CP52" s="55">
        <f t="shared" si="99"/>
        <v>1</v>
      </c>
      <c r="CQ52" s="55">
        <f t="shared" si="99"/>
        <v>1</v>
      </c>
      <c r="CR52" s="55">
        <f t="shared" si="100"/>
        <v>1</v>
      </c>
      <c r="CS52" s="55">
        <f t="shared" si="100"/>
        <v>1</v>
      </c>
      <c r="CT52" s="55">
        <f t="shared" si="101"/>
        <v>1</v>
      </c>
      <c r="CU52" s="55">
        <f t="shared" si="101"/>
        <v>1</v>
      </c>
      <c r="CV52" s="55">
        <f t="shared" si="102"/>
        <v>1</v>
      </c>
      <c r="CW52" s="55">
        <f t="shared" si="102"/>
        <v>1</v>
      </c>
      <c r="CX52" s="55">
        <f t="shared" si="103"/>
        <v>1</v>
      </c>
      <c r="CY52" s="55">
        <f t="shared" si="103"/>
        <v>1</v>
      </c>
      <c r="CZ52" s="55">
        <f t="shared" si="103"/>
        <v>1</v>
      </c>
      <c r="DA52" s="55">
        <f t="shared" si="103"/>
        <v>1</v>
      </c>
      <c r="DB52" s="55">
        <f t="shared" si="103"/>
        <v>1</v>
      </c>
      <c r="DC52" s="55">
        <f t="shared" si="104"/>
        <v>1</v>
      </c>
      <c r="DD52" s="55">
        <f t="shared" si="104"/>
        <v>1</v>
      </c>
      <c r="DE52" s="55">
        <f t="shared" si="105"/>
        <v>1</v>
      </c>
      <c r="DF52" s="55">
        <f t="shared" si="106"/>
        <v>1</v>
      </c>
      <c r="DG52" s="55">
        <f t="shared" si="107"/>
        <v>1</v>
      </c>
      <c r="DH52" s="55">
        <f t="shared" si="107"/>
        <v>1</v>
      </c>
      <c r="DI52" s="55">
        <f t="shared" si="107"/>
        <v>1</v>
      </c>
      <c r="DJ52" s="55">
        <f t="shared" si="107"/>
        <v>1</v>
      </c>
      <c r="DK52" s="55">
        <f t="shared" si="107"/>
        <v>1</v>
      </c>
      <c r="DL52" s="55">
        <f t="shared" si="107"/>
        <v>1</v>
      </c>
      <c r="DM52" s="55">
        <f t="shared" si="107"/>
        <v>1</v>
      </c>
      <c r="DN52" s="55">
        <f t="shared" si="107"/>
        <v>1</v>
      </c>
      <c r="DO52" s="55">
        <f t="shared" si="108"/>
        <v>1</v>
      </c>
      <c r="DP52" s="55">
        <f t="shared" si="109"/>
        <v>1</v>
      </c>
      <c r="DQ52" s="55">
        <f t="shared" si="109"/>
        <v>1</v>
      </c>
      <c r="DR52" s="55">
        <f t="shared" si="109"/>
        <v>1</v>
      </c>
      <c r="DS52" s="55">
        <f t="shared" si="109"/>
        <v>1</v>
      </c>
      <c r="DT52" s="55">
        <f t="shared" si="109"/>
        <v>1</v>
      </c>
      <c r="DU52" s="55">
        <f t="shared" si="109"/>
        <v>1</v>
      </c>
      <c r="DV52" s="55">
        <f t="shared" si="109"/>
        <v>1</v>
      </c>
      <c r="DW52" s="55">
        <f t="shared" si="109"/>
        <v>1</v>
      </c>
    </row>
    <row r="53" spans="1:127" ht="37.5" customHeight="1" x14ac:dyDescent="0.2">
      <c r="A53" s="19"/>
      <c r="B53" s="37" t="s">
        <v>108</v>
      </c>
      <c r="C53" s="492"/>
      <c r="D53" s="493"/>
      <c r="E53" s="493"/>
      <c r="F53" s="39"/>
      <c r="G53" s="38">
        <f>EXP(G30/(2*G36)*(1-G52))</f>
        <v>1</v>
      </c>
      <c r="I53" s="71">
        <f>J53</f>
        <v>1</v>
      </c>
      <c r="J53" s="38">
        <f>EXP(J30/(2*J36)*(1-J52))</f>
        <v>1</v>
      </c>
      <c r="K53" s="38">
        <f t="shared" ref="K53:T53" si="111">EXP(K30/(2*K36)*(1-K52))</f>
        <v>1</v>
      </c>
      <c r="L53" s="38">
        <f t="shared" si="111"/>
        <v>1</v>
      </c>
      <c r="M53" s="38">
        <f t="shared" si="111"/>
        <v>1</v>
      </c>
      <c r="N53" s="38">
        <f t="shared" si="111"/>
        <v>1</v>
      </c>
      <c r="O53" s="38">
        <f t="shared" si="111"/>
        <v>1</v>
      </c>
      <c r="P53" s="38">
        <f t="shared" si="111"/>
        <v>1</v>
      </c>
      <c r="Q53" s="38">
        <f t="shared" si="111"/>
        <v>1</v>
      </c>
      <c r="R53" s="38">
        <f t="shared" si="111"/>
        <v>1</v>
      </c>
      <c r="S53" s="38">
        <f t="shared" si="111"/>
        <v>1</v>
      </c>
      <c r="T53" s="38">
        <f t="shared" si="111"/>
        <v>1</v>
      </c>
      <c r="U53" s="38">
        <f>EXP(U30/(2*U36)*(1-U52))</f>
        <v>1</v>
      </c>
      <c r="V53" s="38">
        <f>EXP(V30/(2*V36)*(1-V52))</f>
        <v>1</v>
      </c>
      <c r="W53" s="38">
        <f t="shared" ref="W53:CH53" si="112">EXP(W30/(2*W36)*(1-W52))</f>
        <v>1</v>
      </c>
      <c r="X53" s="38">
        <f t="shared" si="112"/>
        <v>1</v>
      </c>
      <c r="Y53" s="38">
        <f t="shared" si="112"/>
        <v>1</v>
      </c>
      <c r="Z53" s="38">
        <f t="shared" si="112"/>
        <v>1</v>
      </c>
      <c r="AA53" s="38">
        <f t="shared" si="112"/>
        <v>1</v>
      </c>
      <c r="AB53" s="38">
        <f t="shared" si="112"/>
        <v>1</v>
      </c>
      <c r="AC53" s="38">
        <f t="shared" si="112"/>
        <v>1</v>
      </c>
      <c r="AD53" s="38">
        <f t="shared" si="112"/>
        <v>1</v>
      </c>
      <c r="AE53" s="38">
        <f t="shared" si="112"/>
        <v>1</v>
      </c>
      <c r="AF53" s="38">
        <f t="shared" si="112"/>
        <v>1</v>
      </c>
      <c r="AG53" s="38">
        <f t="shared" si="112"/>
        <v>1</v>
      </c>
      <c r="AH53" s="38">
        <f t="shared" si="112"/>
        <v>1</v>
      </c>
      <c r="AI53" s="38">
        <f t="shared" si="112"/>
        <v>1</v>
      </c>
      <c r="AJ53" s="38">
        <f t="shared" si="112"/>
        <v>1</v>
      </c>
      <c r="AK53" s="38">
        <f t="shared" si="112"/>
        <v>1</v>
      </c>
      <c r="AL53" s="38">
        <f t="shared" si="112"/>
        <v>1</v>
      </c>
      <c r="AM53" s="38">
        <f t="shared" si="112"/>
        <v>1</v>
      </c>
      <c r="AN53" s="38">
        <f t="shared" si="112"/>
        <v>1</v>
      </c>
      <c r="AO53" s="38">
        <f t="shared" si="112"/>
        <v>1</v>
      </c>
      <c r="AP53" s="38">
        <f t="shared" si="112"/>
        <v>1</v>
      </c>
      <c r="AQ53" s="38">
        <f t="shared" si="112"/>
        <v>1</v>
      </c>
      <c r="AR53" s="38">
        <f t="shared" si="112"/>
        <v>1</v>
      </c>
      <c r="AS53" s="38">
        <f t="shared" si="112"/>
        <v>1</v>
      </c>
      <c r="AT53" s="38">
        <f t="shared" si="112"/>
        <v>1</v>
      </c>
      <c r="AU53" s="38">
        <f t="shared" si="112"/>
        <v>1</v>
      </c>
      <c r="AV53" s="38">
        <f t="shared" si="112"/>
        <v>1</v>
      </c>
      <c r="AW53" s="38">
        <f t="shared" si="112"/>
        <v>1</v>
      </c>
      <c r="AX53" s="38">
        <f t="shared" si="112"/>
        <v>1</v>
      </c>
      <c r="AY53" s="38">
        <f t="shared" si="112"/>
        <v>1</v>
      </c>
      <c r="AZ53" s="38">
        <f t="shared" si="112"/>
        <v>1</v>
      </c>
      <c r="BA53" s="38">
        <f t="shared" si="112"/>
        <v>1</v>
      </c>
      <c r="BB53" s="38">
        <f t="shared" si="112"/>
        <v>1</v>
      </c>
      <c r="BC53" s="38">
        <f t="shared" si="112"/>
        <v>1</v>
      </c>
      <c r="BD53" s="38">
        <f t="shared" si="112"/>
        <v>1</v>
      </c>
      <c r="BE53" s="38">
        <f t="shared" si="112"/>
        <v>1</v>
      </c>
      <c r="BF53" s="38">
        <f t="shared" si="112"/>
        <v>1</v>
      </c>
      <c r="BG53" s="38">
        <f t="shared" si="112"/>
        <v>1</v>
      </c>
      <c r="BH53" s="38">
        <f t="shared" si="112"/>
        <v>1</v>
      </c>
      <c r="BI53" s="38">
        <f t="shared" si="112"/>
        <v>1</v>
      </c>
      <c r="BJ53" s="38">
        <f t="shared" si="112"/>
        <v>1</v>
      </c>
      <c r="BK53" s="38">
        <f t="shared" si="112"/>
        <v>1</v>
      </c>
      <c r="BL53" s="38">
        <f t="shared" si="112"/>
        <v>1</v>
      </c>
      <c r="BM53" s="38">
        <f t="shared" si="112"/>
        <v>1</v>
      </c>
      <c r="BN53" s="38">
        <f t="shared" si="112"/>
        <v>1</v>
      </c>
      <c r="BO53" s="38">
        <f t="shared" si="112"/>
        <v>1</v>
      </c>
      <c r="BP53" s="38">
        <f t="shared" si="112"/>
        <v>1</v>
      </c>
      <c r="BQ53" s="38">
        <f t="shared" si="112"/>
        <v>1</v>
      </c>
      <c r="BR53" s="38">
        <f t="shared" si="112"/>
        <v>1</v>
      </c>
      <c r="BS53" s="38">
        <f t="shared" si="112"/>
        <v>1</v>
      </c>
      <c r="BT53" s="38">
        <f t="shared" si="112"/>
        <v>1</v>
      </c>
      <c r="BU53" s="38">
        <f t="shared" si="112"/>
        <v>1</v>
      </c>
      <c r="BV53" s="38">
        <f t="shared" si="112"/>
        <v>1</v>
      </c>
      <c r="BW53" s="38">
        <f t="shared" si="112"/>
        <v>1</v>
      </c>
      <c r="BX53" s="38">
        <f t="shared" si="112"/>
        <v>1</v>
      </c>
      <c r="BY53" s="38">
        <f t="shared" si="112"/>
        <v>1</v>
      </c>
      <c r="BZ53" s="38">
        <f t="shared" si="112"/>
        <v>1</v>
      </c>
      <c r="CA53" s="38">
        <f t="shared" si="112"/>
        <v>1</v>
      </c>
      <c r="CB53" s="38">
        <f t="shared" si="112"/>
        <v>1</v>
      </c>
      <c r="CC53" s="38">
        <f t="shared" si="112"/>
        <v>1</v>
      </c>
      <c r="CD53" s="38">
        <f t="shared" si="112"/>
        <v>1</v>
      </c>
      <c r="CE53" s="38">
        <f t="shared" si="112"/>
        <v>1</v>
      </c>
      <c r="CF53" s="38">
        <f t="shared" si="112"/>
        <v>1</v>
      </c>
      <c r="CG53" s="38">
        <f t="shared" si="112"/>
        <v>1</v>
      </c>
      <c r="CH53" s="38">
        <f t="shared" si="112"/>
        <v>1</v>
      </c>
      <c r="CI53" s="38">
        <f t="shared" ref="CI53:DW53" si="113">EXP(CI30/(2*CI36)*(1-CI52))</f>
        <v>1</v>
      </c>
      <c r="CJ53" s="38">
        <f t="shared" si="113"/>
        <v>1</v>
      </c>
      <c r="CK53" s="38">
        <f t="shared" si="113"/>
        <v>1</v>
      </c>
      <c r="CL53" s="38">
        <f t="shared" si="113"/>
        <v>1</v>
      </c>
      <c r="CM53" s="38">
        <f t="shared" si="113"/>
        <v>1</v>
      </c>
      <c r="CN53" s="38">
        <f t="shared" si="113"/>
        <v>1</v>
      </c>
      <c r="CO53" s="38">
        <f t="shared" si="113"/>
        <v>1</v>
      </c>
      <c r="CP53" s="38">
        <f t="shared" si="113"/>
        <v>1</v>
      </c>
      <c r="CQ53" s="38">
        <f t="shared" si="113"/>
        <v>1</v>
      </c>
      <c r="CR53" s="38">
        <f t="shared" si="113"/>
        <v>1</v>
      </c>
      <c r="CS53" s="38">
        <f t="shared" si="113"/>
        <v>1</v>
      </c>
      <c r="CT53" s="38">
        <f t="shared" si="113"/>
        <v>1</v>
      </c>
      <c r="CU53" s="38">
        <f t="shared" si="113"/>
        <v>1</v>
      </c>
      <c r="CV53" s="38">
        <f t="shared" si="113"/>
        <v>1</v>
      </c>
      <c r="CW53" s="38">
        <f t="shared" si="113"/>
        <v>1</v>
      </c>
      <c r="CX53" s="38">
        <f t="shared" si="113"/>
        <v>1</v>
      </c>
      <c r="CY53" s="38">
        <f t="shared" si="113"/>
        <v>1</v>
      </c>
      <c r="CZ53" s="38">
        <f t="shared" si="113"/>
        <v>1</v>
      </c>
      <c r="DA53" s="38">
        <f t="shared" si="113"/>
        <v>1</v>
      </c>
      <c r="DB53" s="38">
        <f t="shared" si="113"/>
        <v>1</v>
      </c>
      <c r="DC53" s="38">
        <f t="shared" si="113"/>
        <v>1</v>
      </c>
      <c r="DD53" s="38">
        <f t="shared" si="113"/>
        <v>1</v>
      </c>
      <c r="DE53" s="38">
        <f t="shared" si="113"/>
        <v>1</v>
      </c>
      <c r="DF53" s="38">
        <f t="shared" si="113"/>
        <v>1</v>
      </c>
      <c r="DG53" s="38">
        <f t="shared" si="113"/>
        <v>1</v>
      </c>
      <c r="DH53" s="38">
        <f t="shared" si="113"/>
        <v>1</v>
      </c>
      <c r="DI53" s="38">
        <f t="shared" si="113"/>
        <v>1</v>
      </c>
      <c r="DJ53" s="38">
        <f t="shared" si="113"/>
        <v>1</v>
      </c>
      <c r="DK53" s="38">
        <f t="shared" si="113"/>
        <v>1</v>
      </c>
      <c r="DL53" s="38">
        <f t="shared" si="113"/>
        <v>1</v>
      </c>
      <c r="DM53" s="38">
        <f t="shared" si="113"/>
        <v>1</v>
      </c>
      <c r="DN53" s="38">
        <f t="shared" si="113"/>
        <v>1</v>
      </c>
      <c r="DO53" s="38">
        <f t="shared" si="113"/>
        <v>1</v>
      </c>
      <c r="DP53" s="38">
        <f t="shared" si="113"/>
        <v>1</v>
      </c>
      <c r="DQ53" s="38">
        <f t="shared" si="113"/>
        <v>1</v>
      </c>
      <c r="DR53" s="38">
        <f t="shared" si="113"/>
        <v>1</v>
      </c>
      <c r="DS53" s="38">
        <f t="shared" si="113"/>
        <v>1</v>
      </c>
      <c r="DT53" s="38">
        <f t="shared" si="113"/>
        <v>1</v>
      </c>
      <c r="DU53" s="38">
        <f t="shared" si="113"/>
        <v>1</v>
      </c>
      <c r="DV53" s="38">
        <f t="shared" si="113"/>
        <v>1</v>
      </c>
      <c r="DW53" s="38">
        <f t="shared" si="113"/>
        <v>1</v>
      </c>
    </row>
    <row r="54" spans="1:127" ht="37.5" customHeight="1" x14ac:dyDescent="0.2">
      <c r="A54" s="19"/>
      <c r="B54" s="37" t="s">
        <v>109</v>
      </c>
      <c r="C54" s="492"/>
      <c r="D54" s="493"/>
      <c r="E54" s="493"/>
      <c r="F54" s="291"/>
      <c r="G54" s="40">
        <f>IF(G30-G48*G33/G50*G52&lt;=0,2-ERFC((-G30+G48*G33/G50*G52)/(2*SQRT(G36*G48*G33/G50))),ERFC((G30-G48*G33/G50*G52)/(2*SQRT(G36*G48*G33/G50))))</f>
        <v>2.9966043350356533E-4</v>
      </c>
      <c r="I54" s="71">
        <f>J54/2</f>
        <v>5.5561739125578758E-3</v>
      </c>
      <c r="J54" s="48">
        <f>IF(J30-J48*J33/J50*J52&lt;=0,2-ERFC((-J30+J48*J33/J50*J52)/(2*SQRT(J36*J48*J33/J50))),ERFC((J30-J48*J33/J50*J52)/(2*SQRT(J36*J48*J33/J50))))</f>
        <v>1.1112347825115752E-2</v>
      </c>
      <c r="K54" s="48">
        <f t="shared" ref="K54:T54" si="114">IF(K30-K48*K33/K50*K52&lt;=0,2-ERFC((-K30+K48*K33/K50*K52)/(2*SQRT(K36*K48*K33/K50))),ERFC((K30-K48*K33/K50*K52)/(2*SQRT(K36*K48*K33/K50))))</f>
        <v>0</v>
      </c>
      <c r="L54" s="48">
        <f t="shared" si="114"/>
        <v>0</v>
      </c>
      <c r="M54" s="48">
        <f t="shared" si="114"/>
        <v>0</v>
      </c>
      <c r="N54" s="48">
        <f t="shared" si="114"/>
        <v>0</v>
      </c>
      <c r="O54" s="48">
        <f t="shared" si="114"/>
        <v>0</v>
      </c>
      <c r="P54" s="48">
        <f t="shared" si="114"/>
        <v>0</v>
      </c>
      <c r="Q54" s="48">
        <f t="shared" si="114"/>
        <v>0</v>
      </c>
      <c r="R54" s="48">
        <f t="shared" si="114"/>
        <v>0</v>
      </c>
      <c r="S54" s="48">
        <f t="shared" si="114"/>
        <v>0</v>
      </c>
      <c r="T54" s="48">
        <f t="shared" si="114"/>
        <v>0</v>
      </c>
      <c r="U54" s="48">
        <f>IF(U30-U48*U33/U50*U52&lt;=0,2-ERFC((-U30+U48*U33/U50*U52)/(2*SQRT(U36*U48*U33/U50))),ERFC((U30-U48*U33/U50*U52)/(2*SQRT(U36*U48*U33/U50))))</f>
        <v>0</v>
      </c>
      <c r="V54" s="48">
        <f>IF(V30-V48*V33/V50*V52&lt;=0,2-ERFC((-V30+V48*V33/V50*V52)/(2*SQRT(V36*V48*V33/V50))),ERFC((V30-V48*V33/V50*V52)/(2*SQRT(V36*V48*V33/V50))))</f>
        <v>0</v>
      </c>
      <c r="W54" s="48">
        <f t="shared" ref="W54:CH54" si="115">IF(W30-W48*W33/W50*W52&lt;=0,2-ERFC((-W30+W48*W33/W50*W52)/(2*SQRT(W36*W48*W33/W50))),ERFC((W30-W48*W33/W50*W52)/(2*SQRT(W36*W48*W33/W50))))</f>
        <v>0</v>
      </c>
      <c r="X54" s="48">
        <f t="shared" si="115"/>
        <v>0</v>
      </c>
      <c r="Y54" s="48">
        <f t="shared" si="115"/>
        <v>0</v>
      </c>
      <c r="Z54" s="48">
        <f t="shared" si="115"/>
        <v>0</v>
      </c>
      <c r="AA54" s="48">
        <f t="shared" si="115"/>
        <v>0</v>
      </c>
      <c r="AB54" s="48">
        <f t="shared" si="115"/>
        <v>0</v>
      </c>
      <c r="AC54" s="48">
        <f t="shared" si="115"/>
        <v>0</v>
      </c>
      <c r="AD54" s="48">
        <f t="shared" si="115"/>
        <v>0</v>
      </c>
      <c r="AE54" s="48">
        <f t="shared" si="115"/>
        <v>0</v>
      </c>
      <c r="AF54" s="48">
        <f t="shared" si="115"/>
        <v>0</v>
      </c>
      <c r="AG54" s="48">
        <f t="shared" si="115"/>
        <v>0</v>
      </c>
      <c r="AH54" s="48">
        <f t="shared" si="115"/>
        <v>0</v>
      </c>
      <c r="AI54" s="48">
        <f t="shared" si="115"/>
        <v>0</v>
      </c>
      <c r="AJ54" s="48">
        <f t="shared" si="115"/>
        <v>0</v>
      </c>
      <c r="AK54" s="48">
        <f t="shared" si="115"/>
        <v>0</v>
      </c>
      <c r="AL54" s="48">
        <f t="shared" si="115"/>
        <v>0</v>
      </c>
      <c r="AM54" s="48">
        <f t="shared" si="115"/>
        <v>0</v>
      </c>
      <c r="AN54" s="48">
        <f t="shared" si="115"/>
        <v>0</v>
      </c>
      <c r="AO54" s="48">
        <f t="shared" si="115"/>
        <v>0</v>
      </c>
      <c r="AP54" s="48">
        <f t="shared" si="115"/>
        <v>0</v>
      </c>
      <c r="AQ54" s="48">
        <f t="shared" si="115"/>
        <v>1.9643432045679172E-238</v>
      </c>
      <c r="AR54" s="48">
        <f t="shared" si="115"/>
        <v>1.7043990683646598E-173</v>
      </c>
      <c r="AS54" s="48">
        <f t="shared" si="115"/>
        <v>6.1067986355023696E-119</v>
      </c>
      <c r="AT54" s="48">
        <f t="shared" si="115"/>
        <v>9.1666660393497585E-75</v>
      </c>
      <c r="AU54" s="48">
        <f t="shared" si="115"/>
        <v>5.9269534305020289E-41</v>
      </c>
      <c r="AV54" s="48">
        <f t="shared" si="115"/>
        <v>1.761423689604691E-17</v>
      </c>
      <c r="AW54" s="48">
        <f t="shared" si="115"/>
        <v>2.9966043350356533E-4</v>
      </c>
      <c r="AX54" s="48">
        <f t="shared" si="115"/>
        <v>2.9966043350356533E-4</v>
      </c>
      <c r="AY54" s="48">
        <f t="shared" si="115"/>
        <v>1.7702143360723368E-3</v>
      </c>
      <c r="AZ54" s="48">
        <f t="shared" si="115"/>
        <v>8.364166263406695E-3</v>
      </c>
      <c r="BA54" s="48">
        <f t="shared" si="115"/>
        <v>3.1736766843601105E-2</v>
      </c>
      <c r="BB54" s="48">
        <f t="shared" si="115"/>
        <v>9.7233508123812137E-2</v>
      </c>
      <c r="BC54" s="48">
        <f t="shared" si="115"/>
        <v>0.24235456701360844</v>
      </c>
      <c r="BD54" s="48">
        <f t="shared" si="115"/>
        <v>0.49661371122318143</v>
      </c>
      <c r="BE54" s="48">
        <f t="shared" si="115"/>
        <v>0.84889136776052077</v>
      </c>
      <c r="BF54" s="48">
        <f t="shared" si="115"/>
        <v>1.2348777168156977</v>
      </c>
      <c r="BG54" s="48">
        <f t="shared" si="115"/>
        <v>1.5693357477179948</v>
      </c>
      <c r="BH54" s="48">
        <f t="shared" si="115"/>
        <v>1.7807107950689738</v>
      </c>
      <c r="BI54" s="48">
        <f t="shared" si="115"/>
        <v>3.9559650449970205E-3</v>
      </c>
      <c r="BJ54" s="48">
        <f t="shared" si="115"/>
        <v>4.6153437997342502E-3</v>
      </c>
      <c r="BK54" s="48">
        <f t="shared" si="115"/>
        <v>5.3727305112338045E-3</v>
      </c>
      <c r="BL54" s="48">
        <f t="shared" si="115"/>
        <v>6.2406129078089343E-3</v>
      </c>
      <c r="BM54" s="48">
        <f t="shared" si="115"/>
        <v>7.2327336866888888E-3</v>
      </c>
      <c r="BN54" s="48">
        <f t="shared" si="115"/>
        <v>8.364166263406695E-3</v>
      </c>
      <c r="BO54" s="48">
        <f t="shared" si="115"/>
        <v>9.6513877482368744E-3</v>
      </c>
      <c r="BP54" s="48">
        <f t="shared" si="115"/>
        <v>1.1112347825115752E-2</v>
      </c>
      <c r="BQ54" s="48">
        <f t="shared" si="115"/>
        <v>1.2766532085441306E-2</v>
      </c>
      <c r="BR54" s="48">
        <f t="shared" si="115"/>
        <v>1.4635018254856278E-2</v>
      </c>
      <c r="BS54" s="48">
        <f t="shared" si="115"/>
        <v>1.6740523649096197E-2</v>
      </c>
      <c r="BT54" s="48">
        <f t="shared" si="115"/>
        <v>1.9107442108962529E-2</v>
      </c>
      <c r="BU54" s="48">
        <f t="shared" si="115"/>
        <v>2.1761868598320199E-2</v>
      </c>
      <c r="BV54" s="48">
        <f t="shared" si="115"/>
        <v>2.4731609606630262E-2</v>
      </c>
      <c r="BW54" s="48">
        <f t="shared" si="115"/>
        <v>2.8046177482781157E-2</v>
      </c>
      <c r="BX54" s="48">
        <f t="shared" si="115"/>
        <v>3.1736766843601105E-2</v>
      </c>
      <c r="BY54" s="48">
        <f t="shared" si="115"/>
        <v>3.5836211251887289E-2</v>
      </c>
      <c r="BZ54" s="48">
        <f t="shared" si="115"/>
        <v>4.0378918448165921E-2</v>
      </c>
      <c r="CA54" s="48">
        <f t="shared" si="115"/>
        <v>4.5400782550294554E-2</v>
      </c>
      <c r="CB54" s="48">
        <f t="shared" si="115"/>
        <v>5.0939071807407706E-2</v>
      </c>
      <c r="CC54" s="48">
        <f t="shared" si="115"/>
        <v>5.7032290710817252E-2</v>
      </c>
      <c r="CD54" s="48">
        <f t="shared" si="115"/>
        <v>1.1112347825115752E-2</v>
      </c>
      <c r="CE54" s="48">
        <f t="shared" si="115"/>
        <v>1.7807107950689738</v>
      </c>
      <c r="CF54" s="48">
        <f t="shared" si="115"/>
        <v>1.7807107950689738</v>
      </c>
      <c r="CG54" s="48">
        <f t="shared" si="115"/>
        <v>1.7617972571149736</v>
      </c>
      <c r="CH54" s="48">
        <f t="shared" si="115"/>
        <v>1.7205839536917693</v>
      </c>
      <c r="CI54" s="48">
        <f t="shared" ref="CI54:DW54" si="116">IF(CI30-CI48*CI33/CI50*CI52&lt;=0,2-ERFC((-CI30+CI48*CI33/CI50*CI52)/(2*SQRT(CI36*CI48*CI33/CI50))),ERFC((CI30-CI48*CI33/CI50*CI52)/(2*SQRT(CI36*CI48*CI33/CI50))))</f>
        <v>1.674772966289549</v>
      </c>
      <c r="CJ54" s="48">
        <f t="shared" si="116"/>
        <v>1.6243363159660698</v>
      </c>
      <c r="CK54" s="48">
        <f t="shared" si="116"/>
        <v>1.5693357477179948</v>
      </c>
      <c r="CL54" s="48">
        <f t="shared" si="116"/>
        <v>1.2348777168156977</v>
      </c>
      <c r="CM54" s="48">
        <f t="shared" si="116"/>
        <v>0.84889136776052077</v>
      </c>
      <c r="CN54" s="48">
        <f t="shared" si="116"/>
        <v>0.49661371122318143</v>
      </c>
      <c r="CO54" s="48">
        <f t="shared" si="116"/>
        <v>0.24235456701360844</v>
      </c>
      <c r="CP54" s="48">
        <f t="shared" si="116"/>
        <v>9.7233508123812137E-2</v>
      </c>
      <c r="CQ54" s="48">
        <f t="shared" si="116"/>
        <v>3.1736766843601105E-2</v>
      </c>
      <c r="CR54" s="48">
        <f t="shared" si="116"/>
        <v>8.364166263406695E-3</v>
      </c>
      <c r="CS54" s="48">
        <f t="shared" si="116"/>
        <v>1.7702143360723368E-3</v>
      </c>
      <c r="CT54" s="48">
        <f t="shared" si="116"/>
        <v>2.9966043350356533E-4</v>
      </c>
      <c r="CU54" s="48">
        <f t="shared" si="116"/>
        <v>4.0451134668048735E-5</v>
      </c>
      <c r="CV54" s="48">
        <f t="shared" si="116"/>
        <v>4.3445005981505215E-6</v>
      </c>
      <c r="CW54" s="48">
        <f t="shared" si="116"/>
        <v>3.7058877978456004E-7</v>
      </c>
      <c r="CX54" s="48">
        <f t="shared" si="116"/>
        <v>2.5071955256801963E-8</v>
      </c>
      <c r="CY54" s="48">
        <f t="shared" si="116"/>
        <v>1.3438490895504707E-9</v>
      </c>
      <c r="CZ54" s="48">
        <f t="shared" si="116"/>
        <v>5.7015698385019396E-11</v>
      </c>
      <c r="DA54" s="48">
        <f t="shared" si="116"/>
        <v>1.9134014918306172E-12</v>
      </c>
      <c r="DB54" s="48">
        <f t="shared" si="116"/>
        <v>5.0760565078666815E-14</v>
      </c>
      <c r="DC54" s="48">
        <f t="shared" si="116"/>
        <v>1.0639949457741704E-15</v>
      </c>
      <c r="DD54" s="48">
        <f t="shared" si="116"/>
        <v>1.761423689604691E-17</v>
      </c>
      <c r="DE54" s="48">
        <f t="shared" si="116"/>
        <v>1.8539128604613177E-166</v>
      </c>
      <c r="DF54" s="48">
        <f t="shared" si="116"/>
        <v>1.8830807757186113E-66</v>
      </c>
      <c r="DG54" s="48">
        <f t="shared" si="116"/>
        <v>4.842617121612903E-33</v>
      </c>
      <c r="DH54" s="48">
        <f t="shared" si="116"/>
        <v>2.8029801863222445E-16</v>
      </c>
      <c r="DI54" s="48">
        <f t="shared" si="116"/>
        <v>1.1411014176892388E-10</v>
      </c>
      <c r="DJ54" s="48">
        <f t="shared" si="116"/>
        <v>7.396174426734604E-8</v>
      </c>
      <c r="DK54" s="48">
        <f t="shared" si="116"/>
        <v>3.6125787543762179E-6</v>
      </c>
      <c r="DL54" s="48">
        <f t="shared" si="116"/>
        <v>4.8243151056424095E-5</v>
      </c>
      <c r="DM54" s="48">
        <f t="shared" si="116"/>
        <v>1.2211860572088893E-3</v>
      </c>
      <c r="DN54" s="48">
        <f t="shared" si="116"/>
        <v>8.364166263406695E-3</v>
      </c>
      <c r="DO54" s="48">
        <f t="shared" si="116"/>
        <v>3.8173708681057281E-2</v>
      </c>
      <c r="DP54" s="48">
        <f t="shared" si="116"/>
        <v>0.10275756366097165</v>
      </c>
      <c r="DQ54" s="48">
        <f t="shared" si="116"/>
        <v>0.20437011644989636</v>
      </c>
      <c r="DR54" s="48">
        <f t="shared" si="116"/>
        <v>0.33634041527612407</v>
      </c>
      <c r="DS54" s="48">
        <f t="shared" si="116"/>
        <v>0.48796760071525425</v>
      </c>
      <c r="DT54" s="48">
        <f t="shared" si="116"/>
        <v>0.64839874155014132</v>
      </c>
      <c r="DU54" s="48">
        <f t="shared" si="116"/>
        <v>0.80862551029943075</v>
      </c>
      <c r="DV54" s="48">
        <f t="shared" si="116"/>
        <v>0.96209967294682264</v>
      </c>
      <c r="DW54" s="48">
        <f t="shared" si="116"/>
        <v>0.96209967294682264</v>
      </c>
    </row>
    <row r="55" spans="1:127" ht="37.5" customHeight="1" x14ac:dyDescent="0.2">
      <c r="A55" s="19"/>
      <c r="B55" s="37" t="s">
        <v>110</v>
      </c>
      <c r="C55" s="492"/>
      <c r="D55" s="493"/>
      <c r="E55" s="493"/>
      <c r="F55" s="39"/>
      <c r="G55" s="38">
        <f>ERF((G34)/(4*(G37*G30)^0.5))</f>
        <v>0.15667510512298777</v>
      </c>
      <c r="H55" s="41"/>
      <c r="I55" s="71">
        <f>J55</f>
        <v>0.17707609663527887</v>
      </c>
      <c r="J55" s="38">
        <f>ERF((J34)/(4*(J37*J30)^0.5))</f>
        <v>0.17707609663527887</v>
      </c>
      <c r="K55" s="38">
        <f t="shared" ref="K55:T55" si="117">ERF((K34)/(4*(K37*K30)^0.5))</f>
        <v>4.9867460392022467E-3</v>
      </c>
      <c r="L55" s="38">
        <f t="shared" si="117"/>
        <v>3.5261734187406429E-3</v>
      </c>
      <c r="M55" s="38">
        <f t="shared" si="117"/>
        <v>2.8791116641875853E-3</v>
      </c>
      <c r="N55" s="38">
        <f t="shared" si="117"/>
        <v>2.4933851942641628E-3</v>
      </c>
      <c r="O55" s="38">
        <f t="shared" si="117"/>
        <v>2.2301522413465213E-3</v>
      </c>
      <c r="P55" s="38">
        <f t="shared" si="117"/>
        <v>2.0358415905657569E-3</v>
      </c>
      <c r="Q55" s="38">
        <f t="shared" si="117"/>
        <v>1.8848233566647592E-3</v>
      </c>
      <c r="R55" s="38">
        <f t="shared" si="117"/>
        <v>1.7630910137794817E-3</v>
      </c>
      <c r="S55" s="38">
        <f t="shared" si="117"/>
        <v>1.6622582992287564E-3</v>
      </c>
      <c r="T55" s="38">
        <f t="shared" si="117"/>
        <v>1.5769567995979502E-3</v>
      </c>
      <c r="U55" s="38">
        <f>ERF((U34)/(4*(U37*U30)^0.5))</f>
        <v>1.5768551657527899E-2</v>
      </c>
      <c r="V55" s="38">
        <f>ERF((V34)/(4*(V37*V30)^0.5))</f>
        <v>1.1150412755608121E-2</v>
      </c>
      <c r="W55" s="38">
        <f t="shared" ref="W55:CH55" si="118">ERF((W34)/(4*(W37*W30)^0.5))</f>
        <v>9.1043726769731853E-3</v>
      </c>
      <c r="X55" s="38">
        <f t="shared" si="118"/>
        <v>7.8846608000364242E-3</v>
      </c>
      <c r="Y55" s="38">
        <f t="shared" si="118"/>
        <v>7.0522779676913533E-3</v>
      </c>
      <c r="Z55" s="38">
        <f t="shared" si="118"/>
        <v>6.43783351201304E-3</v>
      </c>
      <c r="AA55" s="38">
        <f t="shared" si="118"/>
        <v>5.9602849033622554E-3</v>
      </c>
      <c r="AB55" s="38">
        <f t="shared" si="118"/>
        <v>5.5753424906871451E-3</v>
      </c>
      <c r="AC55" s="38">
        <f t="shared" si="118"/>
        <v>5.2564880631506116E-3</v>
      </c>
      <c r="AD55" s="38">
        <f t="shared" si="118"/>
        <v>4.9835338058494445E-2</v>
      </c>
      <c r="AE55" s="38">
        <f t="shared" si="118"/>
        <v>3.5250373867322833E-2</v>
      </c>
      <c r="AF55" s="38">
        <f t="shared" si="118"/>
        <v>2.8784932257004309E-2</v>
      </c>
      <c r="AG55" s="38">
        <f t="shared" si="118"/>
        <v>2.4929834868754254E-2</v>
      </c>
      <c r="AH55" s="38">
        <f t="shared" si="118"/>
        <v>2.2298647944327364E-2</v>
      </c>
      <c r="AI55" s="38">
        <f t="shared" si="118"/>
        <v>2.0356229179763444E-2</v>
      </c>
      <c r="AJ55" s="38">
        <f t="shared" si="118"/>
        <v>1.8846498243810107E-2</v>
      </c>
      <c r="AK55" s="38">
        <f t="shared" si="118"/>
        <v>1.7629489782642008E-2</v>
      </c>
      <c r="AL55" s="38">
        <f t="shared" si="118"/>
        <v>1.6621392650343809E-2</v>
      </c>
      <c r="AM55" s="38">
        <f t="shared" si="118"/>
        <v>1.5768551657527899E-2</v>
      </c>
      <c r="AN55" s="38">
        <f t="shared" si="118"/>
        <v>4.9835338058494445E-2</v>
      </c>
      <c r="AO55" s="38">
        <f t="shared" si="118"/>
        <v>5.2527260979315045E-2</v>
      </c>
      <c r="AP55" s="38">
        <f t="shared" si="118"/>
        <v>5.570853921978447E-2</v>
      </c>
      <c r="AQ55" s="38">
        <f t="shared" si="118"/>
        <v>5.9548015034165749E-2</v>
      </c>
      <c r="AR55" s="38">
        <f t="shared" si="118"/>
        <v>6.4309246113872398E-2</v>
      </c>
      <c r="AS55" s="38">
        <f t="shared" si="118"/>
        <v>7.0431977722387087E-2</v>
      </c>
      <c r="AT55" s="38">
        <f t="shared" si="118"/>
        <v>7.8719745926375276E-2</v>
      </c>
      <c r="AU55" s="38">
        <f t="shared" si="118"/>
        <v>9.0848506034133192E-2</v>
      </c>
      <c r="AV55" s="38">
        <f t="shared" si="118"/>
        <v>0.11114583723180337</v>
      </c>
      <c r="AW55" s="38">
        <f t="shared" si="118"/>
        <v>0.15667510512298777</v>
      </c>
      <c r="AX55" s="38">
        <f t="shared" si="118"/>
        <v>0.15667510512298777</v>
      </c>
      <c r="AY55" s="38">
        <f t="shared" si="118"/>
        <v>0.16503129364104502</v>
      </c>
      <c r="AZ55" s="38">
        <f t="shared" si="118"/>
        <v>0.17488488460304996</v>
      </c>
      <c r="BA55" s="38">
        <f t="shared" si="118"/>
        <v>0.18674408801357262</v>
      </c>
      <c r="BB55" s="38">
        <f t="shared" si="118"/>
        <v>0.20139675449060934</v>
      </c>
      <c r="BC55" s="38">
        <f t="shared" si="118"/>
        <v>0.22014538203508091</v>
      </c>
      <c r="BD55" s="38">
        <f t="shared" si="118"/>
        <v>0.24533943694031421</v>
      </c>
      <c r="BE55" s="38">
        <f t="shared" si="118"/>
        <v>0.28178387046601411</v>
      </c>
      <c r="BF55" s="38">
        <f t="shared" si="118"/>
        <v>0.34146863350159512</v>
      </c>
      <c r="BG55" s="38">
        <f t="shared" si="118"/>
        <v>0.46802894190259892</v>
      </c>
      <c r="BH55" s="38">
        <f t="shared" si="118"/>
        <v>0.95189317211148061</v>
      </c>
      <c r="BI55" s="38">
        <f t="shared" si="118"/>
        <v>0.1697439853379569</v>
      </c>
      <c r="BJ55" s="38">
        <f t="shared" si="118"/>
        <v>0.1707359038384865</v>
      </c>
      <c r="BK55" s="38">
        <f t="shared" si="118"/>
        <v>0.17174541550119019</v>
      </c>
      <c r="BL55" s="38">
        <f t="shared" si="118"/>
        <v>0.17277304656635706</v>
      </c>
      <c r="BM55" s="38">
        <f t="shared" si="118"/>
        <v>0.17381934557585538</v>
      </c>
      <c r="BN55" s="38">
        <f t="shared" si="118"/>
        <v>0.17488488460304996</v>
      </c>
      <c r="BO55" s="38">
        <f t="shared" si="118"/>
        <v>0.17597026056664145</v>
      </c>
      <c r="BP55" s="38">
        <f t="shared" si="118"/>
        <v>0.17707609663527887</v>
      </c>
      <c r="BQ55" s="38">
        <f t="shared" si="118"/>
        <v>0.17820304373044982</v>
      </c>
      <c r="BR55" s="38">
        <f t="shared" si="118"/>
        <v>0.17935178213588041</v>
      </c>
      <c r="BS55" s="38">
        <f t="shared" si="118"/>
        <v>0.18052302322247885</v>
      </c>
      <c r="BT55" s="38">
        <f t="shared" si="118"/>
        <v>0.18171751129875602</v>
      </c>
      <c r="BU55" s="38">
        <f t="shared" si="118"/>
        <v>0.1829360255976526</v>
      </c>
      <c r="BV55" s="38">
        <f t="shared" si="118"/>
        <v>0.18417938241181628</v>
      </c>
      <c r="BW55" s="38">
        <f t="shared" si="118"/>
        <v>0.18544843739061609</v>
      </c>
      <c r="BX55" s="38">
        <f t="shared" si="118"/>
        <v>0.18674408801357262</v>
      </c>
      <c r="BY55" s="38">
        <f t="shared" si="118"/>
        <v>0.18806727625643999</v>
      </c>
      <c r="BZ55" s="38">
        <f t="shared" si="118"/>
        <v>0.18941899146792615</v>
      </c>
      <c r="CA55" s="38">
        <f t="shared" si="118"/>
        <v>0.19080027347700229</v>
      </c>
      <c r="CB55" s="38">
        <f t="shared" si="118"/>
        <v>0.19221221595296417</v>
      </c>
      <c r="CC55" s="38">
        <f t="shared" si="118"/>
        <v>0.19365597004290375</v>
      </c>
      <c r="CD55" s="38">
        <f t="shared" si="118"/>
        <v>0.17707609663527887</v>
      </c>
      <c r="CE55" s="38">
        <f t="shared" si="118"/>
        <v>0.95189317211148061</v>
      </c>
      <c r="CF55" s="38">
        <f t="shared" si="118"/>
        <v>0.95189317211148061</v>
      </c>
      <c r="CG55" s="38">
        <f t="shared" si="118"/>
        <v>0.83774950015276817</v>
      </c>
      <c r="CH55" s="38">
        <f t="shared" si="118"/>
        <v>0.67695105439907488</v>
      </c>
      <c r="CI55" s="38">
        <f t="shared" ref="CI55:DW55" si="119">ERF((CI34)/(4*(CI37*CI30)^0.5))</f>
        <v>0.58025949740458516</v>
      </c>
      <c r="CJ55" s="38">
        <f t="shared" si="119"/>
        <v>0.515304997201804</v>
      </c>
      <c r="CK55" s="38">
        <f t="shared" si="119"/>
        <v>0.46802894190259892</v>
      </c>
      <c r="CL55" s="38">
        <f t="shared" si="119"/>
        <v>0.34146863350159512</v>
      </c>
      <c r="CM55" s="38">
        <f t="shared" si="119"/>
        <v>0.28178387046601411</v>
      </c>
      <c r="CN55" s="38">
        <f t="shared" si="119"/>
        <v>0.24533943694031421</v>
      </c>
      <c r="CO55" s="38">
        <f t="shared" si="119"/>
        <v>0.22014538203508091</v>
      </c>
      <c r="CP55" s="38">
        <f t="shared" si="119"/>
        <v>0.20139675449060934</v>
      </c>
      <c r="CQ55" s="38">
        <f t="shared" si="119"/>
        <v>0.18674408801357262</v>
      </c>
      <c r="CR55" s="38">
        <f t="shared" si="119"/>
        <v>0.17488488460304996</v>
      </c>
      <c r="CS55" s="38">
        <f t="shared" si="119"/>
        <v>0.16503129364104502</v>
      </c>
      <c r="CT55" s="38">
        <f t="shared" si="119"/>
        <v>0.15667510512298777</v>
      </c>
      <c r="CU55" s="38">
        <f t="shared" si="119"/>
        <v>0.14947185227489188</v>
      </c>
      <c r="CV55" s="38">
        <f t="shared" si="119"/>
        <v>0.14317868369184381</v>
      </c>
      <c r="CW55" s="38">
        <f t="shared" si="119"/>
        <v>0.13761881155445893</v>
      </c>
      <c r="CX55" s="38">
        <f t="shared" si="119"/>
        <v>0.13266006805487585</v>
      </c>
      <c r="CY55" s="38">
        <f t="shared" si="119"/>
        <v>0.12820139780338702</v>
      </c>
      <c r="CZ55" s="38">
        <f t="shared" si="119"/>
        <v>0.12416403361658972</v>
      </c>
      <c r="DA55" s="38">
        <f t="shared" si="119"/>
        <v>0.12048555020453343</v>
      </c>
      <c r="DB55" s="38">
        <f t="shared" si="119"/>
        <v>0.11711574849870574</v>
      </c>
      <c r="DC55" s="38">
        <f t="shared" si="119"/>
        <v>0.11401373981322839</v>
      </c>
      <c r="DD55" s="38">
        <f t="shared" si="119"/>
        <v>0.11114583723180337</v>
      </c>
      <c r="DE55" s="38">
        <f t="shared" si="119"/>
        <v>0.17488488460304996</v>
      </c>
      <c r="DF55" s="38">
        <f t="shared" si="119"/>
        <v>0.17488488460304996</v>
      </c>
      <c r="DG55" s="38">
        <f t="shared" si="119"/>
        <v>0.17488488460304996</v>
      </c>
      <c r="DH55" s="38">
        <f t="shared" si="119"/>
        <v>0.17488488460304996</v>
      </c>
      <c r="DI55" s="38">
        <f t="shared" si="119"/>
        <v>0.17488488460304996</v>
      </c>
      <c r="DJ55" s="38">
        <f t="shared" si="119"/>
        <v>0.17488488460304996</v>
      </c>
      <c r="DK55" s="38">
        <f t="shared" si="119"/>
        <v>0.17488488460304996</v>
      </c>
      <c r="DL55" s="38">
        <f t="shared" si="119"/>
        <v>0.17488488460304996</v>
      </c>
      <c r="DM55" s="38">
        <f t="shared" si="119"/>
        <v>0.17488488460304996</v>
      </c>
      <c r="DN55" s="38">
        <f t="shared" si="119"/>
        <v>0.17488488460304996</v>
      </c>
      <c r="DO55" s="38">
        <f t="shared" si="119"/>
        <v>0.17488488460304996</v>
      </c>
      <c r="DP55" s="38">
        <f t="shared" si="119"/>
        <v>0.17488488460304996</v>
      </c>
      <c r="DQ55" s="38">
        <f t="shared" si="119"/>
        <v>0.17488488460304996</v>
      </c>
      <c r="DR55" s="38">
        <f t="shared" si="119"/>
        <v>0.17488488460304996</v>
      </c>
      <c r="DS55" s="38">
        <f t="shared" si="119"/>
        <v>0.17488488460304996</v>
      </c>
      <c r="DT55" s="38">
        <f t="shared" si="119"/>
        <v>0.17488488460304996</v>
      </c>
      <c r="DU55" s="38">
        <f t="shared" si="119"/>
        <v>0.17488488460304996</v>
      </c>
      <c r="DV55" s="38">
        <f t="shared" si="119"/>
        <v>0.17488488460304996</v>
      </c>
      <c r="DW55" s="38">
        <f t="shared" si="119"/>
        <v>0.17488488460304996</v>
      </c>
    </row>
    <row r="56" spans="1:127" ht="37.5" customHeight="1" x14ac:dyDescent="0.2">
      <c r="B56" s="37" t="s">
        <v>111</v>
      </c>
      <c r="C56" s="492"/>
      <c r="D56" s="493"/>
      <c r="E56" s="493"/>
      <c r="F56" s="39"/>
      <c r="G56" s="38">
        <f>ERF((G35)/(2*(G38*G30)^0.5))</f>
        <v>0.30736721595803979</v>
      </c>
      <c r="J56" s="38">
        <f>ERF((J35)/(2*(J38*J30)^0.5))</f>
        <v>0.34553773839268903</v>
      </c>
      <c r="K56" s="38">
        <f t="shared" ref="K56:T56" si="120">ERF((K35)/(2*(K38*K30)^0.5))</f>
        <v>9.9732972880759441E-3</v>
      </c>
      <c r="L56" s="38">
        <f t="shared" si="120"/>
        <v>7.0522779676913533E-3</v>
      </c>
      <c r="M56" s="38">
        <f t="shared" si="120"/>
        <v>5.7581858402267838E-3</v>
      </c>
      <c r="N56" s="38">
        <f t="shared" si="120"/>
        <v>4.9867460392022467E-3</v>
      </c>
      <c r="O56" s="38">
        <f t="shared" si="120"/>
        <v>4.4602870597080591E-3</v>
      </c>
      <c r="P56" s="38">
        <f t="shared" si="120"/>
        <v>4.071669927004827E-3</v>
      </c>
      <c r="Q56" s="38">
        <f t="shared" si="120"/>
        <v>3.7696361953762749E-3</v>
      </c>
      <c r="R56" s="38">
        <f t="shared" si="120"/>
        <v>3.5261734187406429E-3</v>
      </c>
      <c r="S56" s="38">
        <f t="shared" si="120"/>
        <v>3.3245093838130224E-3</v>
      </c>
      <c r="T56" s="38">
        <f t="shared" si="120"/>
        <v>3.1539074392224384E-3</v>
      </c>
      <c r="U56" s="38">
        <f>ERF((U35)/(2*(U38*U30)^0.5))</f>
        <v>3.1530945127879552E-2</v>
      </c>
      <c r="V56" s="38">
        <f>ERF((V35)/(2*(V38*V30)^0.5))</f>
        <v>2.2298647944327364E-2</v>
      </c>
      <c r="W56" s="38">
        <f t="shared" ref="W56:CH56" si="121">ERF((W35)/(2*(W38*W30)^0.5))</f>
        <v>1.8207559978790821E-2</v>
      </c>
      <c r="X56" s="38">
        <f t="shared" si="121"/>
        <v>1.5768551657527899E-2</v>
      </c>
      <c r="Y56" s="38">
        <f t="shared" si="121"/>
        <v>1.410400500127445E-2</v>
      </c>
      <c r="Z56" s="38">
        <f t="shared" si="121"/>
        <v>1.2875247910157164E-2</v>
      </c>
      <c r="AA56" s="38">
        <f t="shared" si="121"/>
        <v>1.1920237212366902E-2</v>
      </c>
      <c r="AB56" s="38">
        <f t="shared" si="121"/>
        <v>1.1150412755608121E-2</v>
      </c>
      <c r="AC56" s="38">
        <f t="shared" si="121"/>
        <v>1.0512747985894091E-2</v>
      </c>
      <c r="AD56" s="38">
        <f t="shared" si="121"/>
        <v>9.9476449660225785E-2</v>
      </c>
      <c r="AE56" s="38">
        <f t="shared" si="121"/>
        <v>7.0431977722387087E-2</v>
      </c>
      <c r="AF56" s="38">
        <f t="shared" si="121"/>
        <v>5.7532412585581116E-2</v>
      </c>
      <c r="AG56" s="38">
        <f t="shared" si="121"/>
        <v>4.9835338058494445E-2</v>
      </c>
      <c r="AH56" s="38">
        <f t="shared" si="121"/>
        <v>4.4579883006436401E-2</v>
      </c>
      <c r="AI56" s="38">
        <f t="shared" si="121"/>
        <v>4.0699210637790265E-2</v>
      </c>
      <c r="AJ56" s="38">
        <f t="shared" si="121"/>
        <v>3.7682482891192068E-2</v>
      </c>
      <c r="AK56" s="38">
        <f t="shared" si="121"/>
        <v>3.5250373867322833E-2</v>
      </c>
      <c r="AL56" s="38">
        <f t="shared" si="121"/>
        <v>3.3235572980726762E-2</v>
      </c>
      <c r="AM56" s="38">
        <f t="shared" si="121"/>
        <v>3.1530945127879552E-2</v>
      </c>
      <c r="AN56" s="38">
        <f t="shared" si="121"/>
        <v>9.9476449660225785E-2</v>
      </c>
      <c r="AO56" s="38">
        <f t="shared" si="121"/>
        <v>0.10482711518475331</v>
      </c>
      <c r="AP56" s="38">
        <f t="shared" si="121"/>
        <v>0.11114583723180337</v>
      </c>
      <c r="AQ56" s="38">
        <f t="shared" si="121"/>
        <v>0.11876480996972943</v>
      </c>
      <c r="AR56" s="38">
        <f t="shared" si="121"/>
        <v>0.12820139780338702</v>
      </c>
      <c r="AS56" s="38">
        <f t="shared" si="121"/>
        <v>0.1403162048013338</v>
      </c>
      <c r="AT56" s="38">
        <f t="shared" si="121"/>
        <v>0.15667510512298777</v>
      </c>
      <c r="AU56" s="38">
        <f t="shared" si="121"/>
        <v>0.18052302322247885</v>
      </c>
      <c r="AV56" s="38">
        <f t="shared" si="121"/>
        <v>0.22014538203508091</v>
      </c>
      <c r="AW56" s="38">
        <f t="shared" si="121"/>
        <v>0.30736721595803979</v>
      </c>
      <c r="AX56" s="38">
        <f t="shared" si="121"/>
        <v>0.30736721595803979</v>
      </c>
      <c r="AY56" s="38">
        <f t="shared" si="121"/>
        <v>0.32307776097862073</v>
      </c>
      <c r="AZ56" s="38">
        <f t="shared" si="121"/>
        <v>0.34146863350159512</v>
      </c>
      <c r="BA56" s="38">
        <f t="shared" si="121"/>
        <v>0.36339836743639908</v>
      </c>
      <c r="BB56" s="38">
        <f t="shared" si="121"/>
        <v>0.39016595632654066</v>
      </c>
      <c r="BC56" s="38">
        <f t="shared" si="121"/>
        <v>0.42384987796942108</v>
      </c>
      <c r="BD56" s="38">
        <f t="shared" si="121"/>
        <v>0.46802894190259892</v>
      </c>
      <c r="BE56" s="38">
        <f t="shared" si="121"/>
        <v>0.52951357794121034</v>
      </c>
      <c r="BF56" s="38">
        <f t="shared" si="121"/>
        <v>0.62324088218841811</v>
      </c>
      <c r="BG56" s="38">
        <f t="shared" si="121"/>
        <v>0.78870045266628952</v>
      </c>
      <c r="BH56" s="38">
        <f t="shared" si="121"/>
        <v>0.99992277320449452</v>
      </c>
      <c r="BI56" s="38">
        <f t="shared" si="121"/>
        <v>0.33189225623330593</v>
      </c>
      <c r="BJ56" s="38">
        <f t="shared" si="121"/>
        <v>0.33374318797466501</v>
      </c>
      <c r="BK56" s="38">
        <f t="shared" si="121"/>
        <v>0.33562538493169836</v>
      </c>
      <c r="BL56" s="38">
        <f t="shared" si="121"/>
        <v>0.33753973571257073</v>
      </c>
      <c r="BM56" s="38">
        <f t="shared" si="121"/>
        <v>0.33948716461797135</v>
      </c>
      <c r="BN56" s="38">
        <f t="shared" si="121"/>
        <v>0.34146863350159512</v>
      </c>
      <c r="BO56" s="38">
        <f t="shared" si="121"/>
        <v>0.34348514375023953</v>
      </c>
      <c r="BP56" s="38">
        <f t="shared" si="121"/>
        <v>0.34553773839268903</v>
      </c>
      <c r="BQ56" s="38">
        <f t="shared" si="121"/>
        <v>0.34762750434737205</v>
      </c>
      <c r="BR56" s="38">
        <f t="shared" si="121"/>
        <v>0.34975557481968306</v>
      </c>
      <c r="BS56" s="38">
        <f t="shared" si="121"/>
        <v>0.35192313186085394</v>
      </c>
      <c r="BT56" s="38">
        <f t="shared" si="121"/>
        <v>0.3541314091013561</v>
      </c>
      <c r="BU56" s="38">
        <f t="shared" si="121"/>
        <v>0.35638169467303349</v>
      </c>
      <c r="BV56" s="38">
        <f t="shared" si="121"/>
        <v>0.35867533433550464</v>
      </c>
      <c r="BW56" s="38">
        <f t="shared" si="121"/>
        <v>0.36101373482386895</v>
      </c>
      <c r="BX56" s="38">
        <f t="shared" si="121"/>
        <v>0.36339836743639908</v>
      </c>
      <c r="BY56" s="38">
        <f t="shared" si="121"/>
        <v>0.36583077188273999</v>
      </c>
      <c r="BZ56" s="38">
        <f t="shared" si="121"/>
        <v>0.36831256041517868</v>
      </c>
      <c r="CA56" s="38">
        <f t="shared" si="121"/>
        <v>0.37084542226782152</v>
      </c>
      <c r="CB56" s="38">
        <f t="shared" si="121"/>
        <v>0.3734311284310517</v>
      </c>
      <c r="CC56" s="38">
        <f t="shared" si="121"/>
        <v>0.37607153679147542</v>
      </c>
      <c r="CD56" s="38">
        <f t="shared" si="121"/>
        <v>0.34553773839268903</v>
      </c>
      <c r="CE56" s="38">
        <f t="shared" si="121"/>
        <v>0.99992277320449452</v>
      </c>
      <c r="CF56" s="38">
        <f t="shared" si="121"/>
        <v>0.99992277320449452</v>
      </c>
      <c r="CG56" s="38">
        <f t="shared" si="121"/>
        <v>0.99481139244768446</v>
      </c>
      <c r="CH56" s="38">
        <f t="shared" si="121"/>
        <v>0.95189317211148061</v>
      </c>
      <c r="CI56" s="38">
        <f t="shared" ref="CI56:DW56" si="122">ERF((CI35)/(2*(CI38*CI30)^0.5))</f>
        <v>0.89341683042511233</v>
      </c>
      <c r="CJ56" s="38">
        <f t="shared" si="122"/>
        <v>0.83774950015276817</v>
      </c>
      <c r="CK56" s="38">
        <f t="shared" si="122"/>
        <v>0.78870045266628952</v>
      </c>
      <c r="CL56" s="38">
        <f t="shared" si="122"/>
        <v>0.62324088218841811</v>
      </c>
      <c r="CM56" s="38">
        <f t="shared" si="122"/>
        <v>0.52951357794121034</v>
      </c>
      <c r="CN56" s="38">
        <f t="shared" si="122"/>
        <v>0.46802894190259892</v>
      </c>
      <c r="CO56" s="38">
        <f t="shared" si="122"/>
        <v>0.42384987796942108</v>
      </c>
      <c r="CP56" s="38">
        <f t="shared" si="122"/>
        <v>0.39016595632654066</v>
      </c>
      <c r="CQ56" s="38">
        <f t="shared" si="122"/>
        <v>0.36339836743639908</v>
      </c>
      <c r="CR56" s="38">
        <f t="shared" si="122"/>
        <v>0.34146863350159512</v>
      </c>
      <c r="CS56" s="38">
        <f t="shared" si="122"/>
        <v>0.32307776097862073</v>
      </c>
      <c r="CT56" s="38">
        <f t="shared" si="122"/>
        <v>0.30736721595803979</v>
      </c>
      <c r="CU56" s="38">
        <f t="shared" si="122"/>
        <v>0.29374403789514747</v>
      </c>
      <c r="CV56" s="38">
        <f t="shared" si="122"/>
        <v>0.28178387046601411</v>
      </c>
      <c r="CW56" s="38">
        <f t="shared" si="122"/>
        <v>0.27117399010768123</v>
      </c>
      <c r="CX56" s="38">
        <f t="shared" si="122"/>
        <v>0.26167820691832078</v>
      </c>
      <c r="CY56" s="38">
        <f t="shared" si="122"/>
        <v>0.25311436660963615</v>
      </c>
      <c r="CZ56" s="38">
        <f t="shared" si="122"/>
        <v>0.24533943694031421</v>
      </c>
      <c r="DA56" s="38">
        <f t="shared" si="122"/>
        <v>0.23823933251226612</v>
      </c>
      <c r="DB56" s="38">
        <f t="shared" si="122"/>
        <v>0.2317217964541661</v>
      </c>
      <c r="DC56" s="38">
        <f t="shared" si="122"/>
        <v>0.2257113101628738</v>
      </c>
      <c r="DD56" s="38">
        <f t="shared" si="122"/>
        <v>0.22014538203508091</v>
      </c>
      <c r="DE56" s="38">
        <f t="shared" si="122"/>
        <v>0.34146863350159512</v>
      </c>
      <c r="DF56" s="38">
        <f t="shared" si="122"/>
        <v>0.34146863350159512</v>
      </c>
      <c r="DG56" s="38">
        <f t="shared" si="122"/>
        <v>0.34146863350159512</v>
      </c>
      <c r="DH56" s="38">
        <f t="shared" si="122"/>
        <v>0.34146863350159512</v>
      </c>
      <c r="DI56" s="38">
        <f t="shared" si="122"/>
        <v>0.34146863350159512</v>
      </c>
      <c r="DJ56" s="38">
        <f t="shared" si="122"/>
        <v>0.34146863350159512</v>
      </c>
      <c r="DK56" s="38">
        <f t="shared" si="122"/>
        <v>0.34146863350159512</v>
      </c>
      <c r="DL56" s="38">
        <f t="shared" si="122"/>
        <v>0.34146863350159512</v>
      </c>
      <c r="DM56" s="38">
        <f t="shared" si="122"/>
        <v>0.34146863350159512</v>
      </c>
      <c r="DN56" s="38">
        <f t="shared" si="122"/>
        <v>0.34146863350159512</v>
      </c>
      <c r="DO56" s="38">
        <f t="shared" si="122"/>
        <v>0.34146863350159512</v>
      </c>
      <c r="DP56" s="38">
        <f t="shared" si="122"/>
        <v>0.34146863350159512</v>
      </c>
      <c r="DQ56" s="38">
        <f t="shared" si="122"/>
        <v>0.34146863350159512</v>
      </c>
      <c r="DR56" s="38">
        <f t="shared" si="122"/>
        <v>0.34146863350159512</v>
      </c>
      <c r="DS56" s="38">
        <f t="shared" si="122"/>
        <v>0.34146863350159512</v>
      </c>
      <c r="DT56" s="38">
        <f t="shared" si="122"/>
        <v>0.34146863350159512</v>
      </c>
      <c r="DU56" s="38">
        <f t="shared" si="122"/>
        <v>0.34146863350159512</v>
      </c>
      <c r="DV56" s="38">
        <f t="shared" si="122"/>
        <v>0.34146863350159512</v>
      </c>
      <c r="DW56" s="38">
        <f t="shared" si="122"/>
        <v>0.34146863350159512</v>
      </c>
    </row>
  </sheetData>
  <mergeCells count="32">
    <mergeCell ref="C55:E55"/>
    <mergeCell ref="C56:E56"/>
    <mergeCell ref="C49:E49"/>
    <mergeCell ref="C50:E50"/>
    <mergeCell ref="C51:E51"/>
    <mergeCell ref="C52:E52"/>
    <mergeCell ref="C53:E53"/>
    <mergeCell ref="C54:E54"/>
    <mergeCell ref="C48:E48"/>
    <mergeCell ref="C37:E37"/>
    <mergeCell ref="C38:E38"/>
    <mergeCell ref="C39:E39"/>
    <mergeCell ref="C40:E40"/>
    <mergeCell ref="C41:E41"/>
    <mergeCell ref="C42:E42"/>
    <mergeCell ref="C43:E43"/>
    <mergeCell ref="C44:E44"/>
    <mergeCell ref="C45:E45"/>
    <mergeCell ref="C46:E46"/>
    <mergeCell ref="C47:E47"/>
    <mergeCell ref="C36:E36"/>
    <mergeCell ref="E23:F23"/>
    <mergeCell ref="C26:E26"/>
    <mergeCell ref="C27:E27"/>
    <mergeCell ref="C28:E28"/>
    <mergeCell ref="C29:E29"/>
    <mergeCell ref="C30:E30"/>
    <mergeCell ref="C31:E31"/>
    <mergeCell ref="C32:E32"/>
    <mergeCell ref="C33:E33"/>
    <mergeCell ref="C34:E34"/>
    <mergeCell ref="C35:E35"/>
  </mergeCells>
  <phoneticPr fontId="2"/>
  <conditionalFormatting sqref="G29">
    <cfRule type="expression" dxfId="194" priority="15">
      <formula>$A$29&gt;0</formula>
    </cfRule>
  </conditionalFormatting>
  <conditionalFormatting sqref="G30">
    <cfRule type="expression" dxfId="193" priority="14">
      <formula>A30&gt;0</formula>
    </cfRule>
  </conditionalFormatting>
  <conditionalFormatting sqref="G42">
    <cfRule type="expression" dxfId="192" priority="13">
      <formula>$A42&gt;0</formula>
    </cfRule>
  </conditionalFormatting>
  <conditionalFormatting sqref="G44">
    <cfRule type="expression" dxfId="191" priority="12">
      <formula>$A$44&gt;0</formula>
    </cfRule>
  </conditionalFormatting>
  <conditionalFormatting sqref="G45">
    <cfRule type="expression" dxfId="190" priority="11">
      <formula>$A$45&gt;0</formula>
    </cfRule>
  </conditionalFormatting>
  <conditionalFormatting sqref="G46">
    <cfRule type="expression" dxfId="189" priority="10">
      <formula>$A$46&gt;0</formula>
    </cfRule>
  </conditionalFormatting>
  <conditionalFormatting sqref="G34">
    <cfRule type="expression" dxfId="188" priority="9">
      <formula>$A$34&gt;0</formula>
    </cfRule>
  </conditionalFormatting>
  <conditionalFormatting sqref="H36 G35:G38">
    <cfRule type="expression" dxfId="187" priority="8">
      <formula>$A$35&gt;0</formula>
    </cfRule>
  </conditionalFormatting>
  <conditionalFormatting sqref="G33">
    <cfRule type="expression" dxfId="186" priority="7">
      <formula>$A$33&gt;0</formula>
    </cfRule>
  </conditionalFormatting>
  <conditionalFormatting sqref="G40:G41">
    <cfRule type="expression" dxfId="185" priority="6">
      <formula>$A$40&gt;0</formula>
    </cfRule>
  </conditionalFormatting>
  <conditionalFormatting sqref="G41">
    <cfRule type="expression" dxfId="184" priority="5">
      <formula>$A$41&gt;0</formula>
    </cfRule>
  </conditionalFormatting>
  <conditionalFormatting sqref="G39">
    <cfRule type="expression" dxfId="183" priority="4">
      <formula>$A$39&gt;0</formula>
    </cfRule>
  </conditionalFormatting>
  <conditionalFormatting sqref="G51">
    <cfRule type="expression" dxfId="182" priority="3">
      <formula>$A$51&gt;0</formula>
    </cfRule>
  </conditionalFormatting>
  <conditionalFormatting sqref="G43">
    <cfRule type="expression" dxfId="181" priority="2">
      <formula>$A$40&gt;0</formula>
    </cfRule>
  </conditionalFormatting>
  <conditionalFormatting sqref="G43">
    <cfRule type="expression" dxfId="180" priority="1">
      <formula>$A$41&gt;0</formula>
    </cfRule>
  </conditionalFormatting>
  <pageMargins left="0.7" right="0.7" top="0.75" bottom="0.75" header="0.3" footer="0.3"/>
  <pageSetup paperSize="9" orientation="portrait" horizontalDpi="300" verticalDpi="300" r:id="rId1"/>
  <drawing r:id="rId2"/>
  <legacyDrawing r:id="rId3"/>
  <oleObjects>
    <mc:AlternateContent xmlns:mc="http://schemas.openxmlformats.org/markup-compatibility/2006">
      <mc:Choice Requires="x14">
        <oleObject progId="Equation.3" shapeId="35841" r:id="rId4">
          <objectPr defaultSize="0" autoPict="0" r:id="rId5">
            <anchor moveWithCells="1" sizeWithCells="1">
              <from>
                <xdr:col>2</xdr:col>
                <xdr:colOff>107950</xdr:colOff>
                <xdr:row>52</xdr:row>
                <xdr:rowOff>57150</xdr:rowOff>
              </from>
              <to>
                <xdr:col>4</xdr:col>
                <xdr:colOff>781050</xdr:colOff>
                <xdr:row>53</xdr:row>
                <xdr:rowOff>0</xdr:rowOff>
              </to>
            </anchor>
          </objectPr>
        </oleObject>
      </mc:Choice>
      <mc:Fallback>
        <oleObject progId="Equation.3" shapeId="35841" r:id="rId4"/>
      </mc:Fallback>
    </mc:AlternateContent>
    <mc:AlternateContent xmlns:mc="http://schemas.openxmlformats.org/markup-compatibility/2006">
      <mc:Choice Requires="x14">
        <oleObject progId="Equation.3" shapeId="35842" r:id="rId6">
          <objectPr defaultSize="0" autoPict="0" r:id="rId7">
            <anchor moveWithCells="1" sizeWithCells="1">
              <from>
                <xdr:col>1</xdr:col>
                <xdr:colOff>1003300</xdr:colOff>
                <xdr:row>53</xdr:row>
                <xdr:rowOff>38100</xdr:rowOff>
              </from>
              <to>
                <xdr:col>5</xdr:col>
                <xdr:colOff>0</xdr:colOff>
                <xdr:row>54</xdr:row>
                <xdr:rowOff>0</xdr:rowOff>
              </to>
            </anchor>
          </objectPr>
        </oleObject>
      </mc:Choice>
      <mc:Fallback>
        <oleObject progId="Equation.3" shapeId="35842" r:id="rId6"/>
      </mc:Fallback>
    </mc:AlternateContent>
    <mc:AlternateContent xmlns:mc="http://schemas.openxmlformats.org/markup-compatibility/2006">
      <mc:Choice Requires="x14">
        <oleObject progId="Equation.3" shapeId="35843" r:id="rId8">
          <objectPr defaultSize="0" autoPict="0" r:id="rId9">
            <anchor moveWithCells="1" sizeWithCells="1">
              <from>
                <xdr:col>2</xdr:col>
                <xdr:colOff>95250</xdr:colOff>
                <xdr:row>51</xdr:row>
                <xdr:rowOff>19050</xdr:rowOff>
              </from>
              <to>
                <xdr:col>4</xdr:col>
                <xdr:colOff>584200</xdr:colOff>
                <xdr:row>51</xdr:row>
                <xdr:rowOff>438150</xdr:rowOff>
              </to>
            </anchor>
          </objectPr>
        </oleObject>
      </mc:Choice>
      <mc:Fallback>
        <oleObject progId="Equation.3" shapeId="35843" r:id="rId8"/>
      </mc:Fallback>
    </mc:AlternateContent>
    <mc:AlternateContent xmlns:mc="http://schemas.openxmlformats.org/markup-compatibility/2006">
      <mc:Choice Requires="x14">
        <oleObject progId="Equation.3" shapeId="35844" r:id="rId10">
          <objectPr defaultSize="0" autoPict="0" r:id="rId11">
            <anchor>
              <from>
                <xdr:col>0</xdr:col>
                <xdr:colOff>469900</xdr:colOff>
                <xdr:row>4</xdr:row>
                <xdr:rowOff>76200</xdr:rowOff>
              </from>
              <to>
                <xdr:col>4</xdr:col>
                <xdr:colOff>527050</xdr:colOff>
                <xdr:row>8</xdr:row>
                <xdr:rowOff>12700</xdr:rowOff>
              </to>
            </anchor>
          </objectPr>
        </oleObject>
      </mc:Choice>
      <mc:Fallback>
        <oleObject progId="Equation.3" shapeId="35844" r:id="rId10"/>
      </mc:Fallback>
    </mc:AlternateContent>
    <mc:AlternateContent xmlns:mc="http://schemas.openxmlformats.org/markup-compatibility/2006">
      <mc:Choice Requires="x14">
        <oleObject progId="Equation.3" shapeId="35845" r:id="rId12">
          <objectPr defaultSize="0" autoPict="0" r:id="rId13">
            <anchor>
              <from>
                <xdr:col>10</xdr:col>
                <xdr:colOff>0</xdr:colOff>
                <xdr:row>4</xdr:row>
                <xdr:rowOff>57150</xdr:rowOff>
              </from>
              <to>
                <xdr:col>13</xdr:col>
                <xdr:colOff>127000</xdr:colOff>
                <xdr:row>7</xdr:row>
                <xdr:rowOff>146050</xdr:rowOff>
              </to>
            </anchor>
          </objectPr>
        </oleObject>
      </mc:Choice>
      <mc:Fallback>
        <oleObject progId="Equation.3" shapeId="35845" r:id="rId12"/>
      </mc:Fallback>
    </mc:AlternateContent>
    <mc:AlternateContent xmlns:mc="http://schemas.openxmlformats.org/markup-compatibility/2006">
      <mc:Choice Requires="x14">
        <oleObject progId="Equation.3" shapeId="35846" r:id="rId14">
          <objectPr defaultSize="0" autoPict="0" r:id="rId15">
            <anchor>
              <from>
                <xdr:col>4</xdr:col>
                <xdr:colOff>565150</xdr:colOff>
                <xdr:row>4</xdr:row>
                <xdr:rowOff>38100</xdr:rowOff>
              </from>
              <to>
                <xdr:col>9</xdr:col>
                <xdr:colOff>641350</xdr:colOff>
                <xdr:row>8</xdr:row>
                <xdr:rowOff>50800</xdr:rowOff>
              </to>
            </anchor>
          </objectPr>
        </oleObject>
      </mc:Choice>
      <mc:Fallback>
        <oleObject progId="Equation.3" shapeId="35846" r:id="rId14"/>
      </mc:Fallback>
    </mc:AlternateContent>
    <mc:AlternateContent xmlns:mc="http://schemas.openxmlformats.org/markup-compatibility/2006">
      <mc:Choice Requires="x14">
        <oleObject progId="Equation.3" shapeId="35847" r:id="rId16">
          <objectPr defaultSize="0" autoPict="0" r:id="rId17">
            <anchor>
              <from>
                <xdr:col>2</xdr:col>
                <xdr:colOff>57150</xdr:colOff>
                <xdr:row>54</xdr:row>
                <xdr:rowOff>12700</xdr:rowOff>
              </from>
              <to>
                <xdr:col>4</xdr:col>
                <xdr:colOff>717550</xdr:colOff>
                <xdr:row>54</xdr:row>
                <xdr:rowOff>450850</xdr:rowOff>
              </to>
            </anchor>
          </objectPr>
        </oleObject>
      </mc:Choice>
      <mc:Fallback>
        <oleObject progId="Equation.3" shapeId="35847" r:id="rId16"/>
      </mc:Fallback>
    </mc:AlternateContent>
  </oleObjec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FF0000"/>
    <pageSetUpPr fitToPage="1"/>
  </sheetPr>
  <dimension ref="A1:AA67"/>
  <sheetViews>
    <sheetView showGridLines="0" showRowColHeaders="0" zoomScaleNormal="100" zoomScaleSheetLayoutView="106" workbookViewId="0">
      <selection activeCell="G25" sqref="G25:G26"/>
    </sheetView>
  </sheetViews>
  <sheetFormatPr defaultColWidth="8.7265625" defaultRowHeight="13" x14ac:dyDescent="0.2"/>
  <cols>
    <col min="1" max="2" width="1.6328125" style="94" customWidth="1"/>
    <col min="3" max="3" width="10.6328125" style="94" customWidth="1"/>
    <col min="4" max="4" width="13.36328125" style="94" customWidth="1"/>
    <col min="5" max="5" width="12.6328125" style="94" customWidth="1"/>
    <col min="6" max="6" width="4.6328125" style="94" customWidth="1"/>
    <col min="7" max="7" width="12.453125" style="94" customWidth="1"/>
    <col min="8" max="8" width="6.90625" style="94" customWidth="1"/>
    <col min="9" max="10" width="8.6328125" style="94" customWidth="1"/>
    <col min="11" max="11" width="8.7265625" style="94"/>
    <col min="12" max="12" width="3.6328125" style="94" customWidth="1"/>
    <col min="13" max="14" width="2.6328125" style="94" customWidth="1"/>
    <col min="15" max="15" width="16.6328125" style="94" customWidth="1"/>
    <col min="16" max="16" width="5.08984375" style="94" customWidth="1"/>
    <col min="17" max="17" width="8.7265625" style="94"/>
    <col min="18" max="18" width="8" style="94" customWidth="1"/>
    <col min="19" max="19" width="2.6328125" style="94" customWidth="1"/>
    <col min="20" max="20" width="1.6328125" style="94" customWidth="1"/>
    <col min="21" max="21" width="9" style="94" customWidth="1"/>
    <col min="22" max="22" width="12.08984375" style="94" hidden="1" customWidth="1"/>
    <col min="23" max="23" width="16.7265625" style="94" hidden="1" customWidth="1"/>
    <col min="24" max="24" width="10.08984375" style="94" hidden="1" customWidth="1"/>
    <col min="25" max="26" width="26.26953125" style="94" hidden="1" customWidth="1"/>
    <col min="27" max="27" width="8.7265625" style="94" customWidth="1"/>
    <col min="28" max="16384" width="8.7265625" style="94"/>
  </cols>
  <sheetData>
    <row r="1" spans="1:27" ht="13.5" thickBot="1" x14ac:dyDescent="0.25">
      <c r="A1" s="157"/>
      <c r="B1" s="157"/>
      <c r="C1" s="157"/>
      <c r="D1" s="157"/>
      <c r="E1" s="157"/>
      <c r="F1" s="157"/>
      <c r="G1" s="157"/>
      <c r="H1" s="157"/>
      <c r="I1" s="157"/>
      <c r="J1" s="157"/>
      <c r="K1" s="157"/>
      <c r="L1" s="157"/>
      <c r="M1" s="157"/>
      <c r="N1" s="157"/>
      <c r="O1" s="157"/>
      <c r="P1" s="157"/>
      <c r="Q1" s="157"/>
      <c r="R1" s="157"/>
      <c r="S1" s="157"/>
      <c r="T1" s="192" t="str">
        <f>'入力シート (複数物質)'!Z1</f>
        <v xml:space="preserve">地下水汚染が到達し得る距離の計算ツール　Ver 1.0  </v>
      </c>
      <c r="U1" s="6"/>
    </row>
    <row r="2" spans="1:27" x14ac:dyDescent="0.2">
      <c r="A2" s="193"/>
      <c r="B2" s="128"/>
      <c r="C2" s="128"/>
      <c r="D2" s="388" t="s">
        <v>299</v>
      </c>
      <c r="E2" s="388"/>
      <c r="F2" s="388"/>
      <c r="G2" s="388"/>
      <c r="H2" s="388"/>
      <c r="I2" s="128"/>
      <c r="J2" s="128"/>
      <c r="K2" s="128"/>
      <c r="L2" s="128"/>
      <c r="M2" s="128"/>
      <c r="N2" s="128"/>
      <c r="O2" s="128"/>
      <c r="P2" s="128"/>
      <c r="Q2" s="128"/>
      <c r="R2" s="128"/>
      <c r="S2" s="128"/>
      <c r="T2" s="179"/>
    </row>
    <row r="3" spans="1:27" ht="13.5" customHeight="1" x14ac:dyDescent="0.2">
      <c r="A3" s="193"/>
      <c r="B3" s="128"/>
      <c r="C3" s="129"/>
      <c r="D3" s="388"/>
      <c r="E3" s="388"/>
      <c r="F3" s="388"/>
      <c r="G3" s="388"/>
      <c r="H3" s="388"/>
      <c r="I3" s="130"/>
      <c r="J3" s="130"/>
      <c r="K3" s="130"/>
      <c r="L3" s="130"/>
      <c r="M3" s="129"/>
      <c r="N3" s="128"/>
      <c r="O3" s="128"/>
      <c r="P3" s="128"/>
      <c r="Q3" s="128"/>
      <c r="R3" s="128"/>
      <c r="S3" s="128"/>
      <c r="T3" s="180"/>
      <c r="V3" s="95" t="s">
        <v>124</v>
      </c>
      <c r="W3" s="246">
        <f>G25</f>
        <v>150</v>
      </c>
      <c r="X3" s="94" t="s">
        <v>125</v>
      </c>
    </row>
    <row r="4" spans="1:27" ht="20.149999999999999" customHeight="1" thickBot="1" x14ac:dyDescent="0.25">
      <c r="A4" s="193"/>
      <c r="B4" s="128"/>
      <c r="C4" s="200" t="s">
        <v>244</v>
      </c>
      <c r="D4" s="158"/>
      <c r="E4" s="158"/>
      <c r="F4" s="158"/>
      <c r="G4" s="158"/>
      <c r="H4" s="158"/>
      <c r="I4" s="158"/>
      <c r="J4" s="158"/>
      <c r="K4" s="158"/>
      <c r="L4" s="159"/>
      <c r="M4" s="129"/>
      <c r="N4" s="131" t="s">
        <v>261</v>
      </c>
      <c r="O4" s="128"/>
      <c r="P4" s="128"/>
      <c r="Q4" s="128"/>
      <c r="R4" s="128"/>
      <c r="S4" s="128"/>
      <c r="T4" s="180"/>
      <c r="V4" s="210" t="s">
        <v>182</v>
      </c>
      <c r="W4"/>
      <c r="X4" s="211" t="s">
        <v>20</v>
      </c>
      <c r="Y4" s="211"/>
      <c r="Z4" s="211"/>
    </row>
    <row r="5" spans="1:27" ht="19.5" customHeight="1" thickBot="1" x14ac:dyDescent="0.25">
      <c r="A5" s="193"/>
      <c r="B5" s="128"/>
      <c r="C5" s="160" t="s">
        <v>158</v>
      </c>
      <c r="D5" s="132"/>
      <c r="E5" s="106"/>
      <c r="F5" s="133"/>
      <c r="G5" s="133"/>
      <c r="H5" s="133"/>
      <c r="I5" s="133"/>
      <c r="J5" s="133"/>
      <c r="K5" s="133"/>
      <c r="L5" s="161"/>
      <c r="M5" s="129"/>
      <c r="N5" s="134"/>
      <c r="O5" s="181"/>
      <c r="P5" s="181"/>
      <c r="Q5" s="181"/>
      <c r="R5" s="181"/>
      <c r="S5" s="182"/>
      <c r="T5" s="180"/>
      <c r="V5" s="212">
        <f>VLOOKUP(G15,W38:X42,2,FALSE)</f>
        <v>3</v>
      </c>
      <c r="W5"/>
      <c r="X5" s="212">
        <f>VLOOKUP(G13,Y38:Z67,2,FALSE)</f>
        <v>203</v>
      </c>
      <c r="Y5" s="211"/>
      <c r="Z5" s="211"/>
    </row>
    <row r="6" spans="1:27" ht="19.5" customHeight="1" thickBot="1" x14ac:dyDescent="0.25">
      <c r="A6" s="193"/>
      <c r="B6" s="128"/>
      <c r="C6" s="162" t="s">
        <v>159</v>
      </c>
      <c r="D6" s="132"/>
      <c r="E6" s="107"/>
      <c r="F6" s="133"/>
      <c r="G6" s="133"/>
      <c r="H6" s="133"/>
      <c r="I6" s="133"/>
      <c r="J6" s="133"/>
      <c r="K6" s="133"/>
      <c r="L6" s="161"/>
      <c r="M6" s="129"/>
      <c r="N6" s="135" t="s">
        <v>155</v>
      </c>
      <c r="O6" s="111" t="s">
        <v>161</v>
      </c>
      <c r="P6" s="112"/>
      <c r="Q6" s="183"/>
      <c r="R6" s="183"/>
      <c r="S6" s="184"/>
      <c r="T6" s="180"/>
      <c r="V6" s="236">
        <v>1</v>
      </c>
      <c r="W6" s="237" t="s">
        <v>183</v>
      </c>
      <c r="X6" s="249">
        <v>1</v>
      </c>
      <c r="Y6" s="213" t="s">
        <v>184</v>
      </c>
      <c r="Z6" s="214"/>
    </row>
    <row r="7" spans="1:27" ht="19.5" customHeight="1" thickBot="1" x14ac:dyDescent="0.25">
      <c r="A7" s="193"/>
      <c r="B7" s="128"/>
      <c r="C7" s="162" t="s">
        <v>160</v>
      </c>
      <c r="D7" s="132"/>
      <c r="E7" s="108"/>
      <c r="F7" s="133"/>
      <c r="G7" s="133"/>
      <c r="H7" s="133"/>
      <c r="I7" s="133"/>
      <c r="J7" s="133"/>
      <c r="K7" s="133"/>
      <c r="L7" s="161"/>
      <c r="M7" s="129"/>
      <c r="N7" s="135"/>
      <c r="O7" s="113" t="s">
        <v>17</v>
      </c>
      <c r="P7" s="113" t="s">
        <v>9</v>
      </c>
      <c r="Q7" s="113" t="s">
        <v>18</v>
      </c>
      <c r="R7" s="113" t="s">
        <v>5</v>
      </c>
      <c r="S7" s="185"/>
      <c r="T7" s="180"/>
      <c r="V7" s="238">
        <v>2</v>
      </c>
      <c r="W7" s="231" t="s">
        <v>185</v>
      </c>
      <c r="X7" s="250">
        <v>2</v>
      </c>
      <c r="Y7" s="216" t="s">
        <v>186</v>
      </c>
      <c r="Z7" s="214"/>
    </row>
    <row r="8" spans="1:27" ht="19.5" customHeight="1" thickBot="1" x14ac:dyDescent="0.25">
      <c r="A8" s="193"/>
      <c r="B8" s="128"/>
      <c r="C8" s="162" t="s">
        <v>240</v>
      </c>
      <c r="D8" s="132"/>
      <c r="E8" s="403"/>
      <c r="F8" s="404"/>
      <c r="G8" s="404"/>
      <c r="H8" s="404"/>
      <c r="I8" s="404"/>
      <c r="J8" s="404"/>
      <c r="K8" s="405"/>
      <c r="L8" s="163"/>
      <c r="M8" s="129"/>
      <c r="N8" s="135"/>
      <c r="O8" s="114" t="s">
        <v>30</v>
      </c>
      <c r="P8" s="115" t="s">
        <v>21</v>
      </c>
      <c r="Q8" s="115">
        <f>VLOOKUP($X$5,'パラメーター 一覧表'!$A$20:$F$49,3)</f>
        <v>5</v>
      </c>
      <c r="R8" s="115" t="s">
        <v>19</v>
      </c>
      <c r="S8" s="184"/>
      <c r="T8" s="180"/>
      <c r="V8" s="239">
        <v>3</v>
      </c>
      <c r="W8" s="231" t="s">
        <v>187</v>
      </c>
      <c r="X8" s="250">
        <v>3</v>
      </c>
      <c r="Y8" s="216" t="s">
        <v>188</v>
      </c>
      <c r="Z8" s="214"/>
    </row>
    <row r="9" spans="1:27" ht="19.5" customHeight="1" thickBot="1" x14ac:dyDescent="0.25">
      <c r="A9" s="193"/>
      <c r="B9" s="128"/>
      <c r="C9" s="162" t="s">
        <v>238</v>
      </c>
      <c r="D9" s="132"/>
      <c r="E9" s="247"/>
      <c r="F9" s="110" t="s">
        <v>242</v>
      </c>
      <c r="G9" s="136"/>
      <c r="H9" s="136"/>
      <c r="I9" s="136"/>
      <c r="J9" s="136"/>
      <c r="K9" s="136"/>
      <c r="L9" s="164"/>
      <c r="M9" s="129"/>
      <c r="N9" s="135"/>
      <c r="O9" s="114" t="s">
        <v>23</v>
      </c>
      <c r="P9" s="115" t="s">
        <v>22</v>
      </c>
      <c r="Q9" s="115">
        <f>VLOOKUP($X$5,'パラメーター 一覧表'!$A$20:$F$49,4)</f>
        <v>10</v>
      </c>
      <c r="R9" s="115" t="s">
        <v>29</v>
      </c>
      <c r="S9" s="184"/>
      <c r="T9" s="180"/>
      <c r="V9" s="240">
        <v>4</v>
      </c>
      <c r="W9" s="231" t="s">
        <v>248</v>
      </c>
      <c r="X9" s="251">
        <v>101</v>
      </c>
      <c r="Y9" s="218" t="s">
        <v>189</v>
      </c>
      <c r="Z9" s="219"/>
    </row>
    <row r="10" spans="1:27" ht="19.5" customHeight="1" thickBot="1" x14ac:dyDescent="0.25">
      <c r="A10" s="193"/>
      <c r="B10" s="128"/>
      <c r="C10" s="174"/>
      <c r="D10" s="175"/>
      <c r="E10" s="175"/>
      <c r="F10" s="175"/>
      <c r="G10" s="175"/>
      <c r="H10" s="175"/>
      <c r="I10" s="176"/>
      <c r="J10" s="177"/>
      <c r="K10" s="175"/>
      <c r="L10" s="178"/>
      <c r="M10" s="129"/>
      <c r="N10" s="135"/>
      <c r="O10" s="114" t="s">
        <v>24</v>
      </c>
      <c r="P10" s="115" t="s">
        <v>27</v>
      </c>
      <c r="Q10" s="115">
        <f>IF(VLOOKUP($X$5,'パラメーター 一覧表'!$A$20:$J$49,5)=0,Q11*Q24,VLOOKUP($X$5,'パラメーター 一覧表'!$A$20:$J$49,5))</f>
        <v>7.9</v>
      </c>
      <c r="R10" s="115" t="s">
        <v>28</v>
      </c>
      <c r="S10" s="184"/>
      <c r="T10" s="180"/>
      <c r="V10" s="241">
        <v>5</v>
      </c>
      <c r="W10" s="242" t="s">
        <v>249</v>
      </c>
      <c r="X10" s="251">
        <v>102</v>
      </c>
      <c r="Y10" s="218" t="s">
        <v>211</v>
      </c>
      <c r="Z10" s="219"/>
    </row>
    <row r="11" spans="1:27" ht="19.5" customHeight="1" x14ac:dyDescent="0.2">
      <c r="A11" s="193"/>
      <c r="B11" s="128"/>
      <c r="C11" s="208"/>
      <c r="D11" s="208"/>
      <c r="E11" s="208"/>
      <c r="F11" s="208"/>
      <c r="G11" s="208"/>
      <c r="H11" s="208"/>
      <c r="I11" s="209"/>
      <c r="J11" s="209"/>
      <c r="K11" s="208"/>
      <c r="L11" s="208"/>
      <c r="M11" s="129"/>
      <c r="N11" s="135"/>
      <c r="O11" s="114" t="s">
        <v>39</v>
      </c>
      <c r="P11" s="115" t="s">
        <v>35</v>
      </c>
      <c r="Q11" s="115" t="str">
        <f>VLOOKUP($X$5,'パラメーター 一覧表'!$A$20:$H$49,7)</f>
        <v>-</v>
      </c>
      <c r="R11" s="115" t="s">
        <v>28</v>
      </c>
      <c r="S11" s="184"/>
      <c r="T11" s="180"/>
      <c r="V11" s="220"/>
      <c r="W11" s="66"/>
      <c r="X11" s="217">
        <v>103</v>
      </c>
      <c r="Y11" s="218" t="s">
        <v>190</v>
      </c>
      <c r="Z11" s="219"/>
    </row>
    <row r="12" spans="1:27" ht="19.5" customHeight="1" thickBot="1" x14ac:dyDescent="0.25">
      <c r="A12" s="193"/>
      <c r="B12" s="128"/>
      <c r="C12" s="200" t="s">
        <v>122</v>
      </c>
      <c r="D12" s="201"/>
      <c r="E12" s="201"/>
      <c r="F12" s="201"/>
      <c r="G12" s="202" t="s">
        <v>241</v>
      </c>
      <c r="H12" s="203"/>
      <c r="I12" s="204"/>
      <c r="J12" s="205"/>
      <c r="K12" s="206"/>
      <c r="L12" s="207"/>
      <c r="M12" s="140"/>
      <c r="N12" s="135"/>
      <c r="O12" s="114" t="s">
        <v>25</v>
      </c>
      <c r="P12" s="115" t="s">
        <v>163</v>
      </c>
      <c r="Q12" s="115" t="str">
        <f>VLOOKUP($X$5,'パラメーター 一覧表'!$A$20:$F$49,6)</f>
        <v>-</v>
      </c>
      <c r="R12" s="115" t="s">
        <v>26</v>
      </c>
      <c r="S12" s="184"/>
      <c r="T12" s="180"/>
      <c r="V12"/>
      <c r="W12"/>
      <c r="X12" s="217">
        <v>104</v>
      </c>
      <c r="Y12" s="218" t="s">
        <v>207</v>
      </c>
      <c r="Z12" s="219"/>
    </row>
    <row r="13" spans="1:27" ht="19.5" customHeight="1" thickBot="1" x14ac:dyDescent="0.25">
      <c r="A13" s="193"/>
      <c r="B13" s="128"/>
      <c r="C13" s="166" t="s">
        <v>155</v>
      </c>
      <c r="D13" s="98" t="s">
        <v>20</v>
      </c>
      <c r="E13" s="99"/>
      <c r="F13" s="100"/>
      <c r="G13" s="406" t="s">
        <v>300</v>
      </c>
      <c r="H13" s="407"/>
      <c r="I13" s="138"/>
      <c r="J13" s="140"/>
      <c r="K13" s="141"/>
      <c r="L13" s="167"/>
      <c r="M13" s="140"/>
      <c r="N13" s="135"/>
      <c r="O13" s="114" t="s">
        <v>113</v>
      </c>
      <c r="P13" s="115" t="s">
        <v>115</v>
      </c>
      <c r="Q13" s="115">
        <f>VLOOKUP($X$5,'パラメーター 一覧表'!$A$20:$J$49,8)</f>
        <v>8</v>
      </c>
      <c r="R13" s="115" t="s">
        <v>117</v>
      </c>
      <c r="S13" s="184"/>
      <c r="T13" s="180"/>
      <c r="V13" s="66"/>
      <c r="W13" s="66"/>
      <c r="X13" s="217">
        <v>105</v>
      </c>
      <c r="Y13" s="218" t="s">
        <v>206</v>
      </c>
      <c r="Z13" s="219"/>
      <c r="AA13" s="105" t="s">
        <v>245</v>
      </c>
    </row>
    <row r="14" spans="1:27" ht="19.5" customHeight="1" thickBot="1" x14ac:dyDescent="0.25">
      <c r="A14" s="193"/>
      <c r="B14" s="128"/>
      <c r="C14" s="166"/>
      <c r="D14" s="290"/>
      <c r="E14" s="290"/>
      <c r="F14" s="290"/>
      <c r="G14" s="140"/>
      <c r="H14" s="140"/>
      <c r="I14" s="137"/>
      <c r="J14" s="129"/>
      <c r="K14" s="142"/>
      <c r="L14" s="168"/>
      <c r="M14" s="129"/>
      <c r="N14" s="135"/>
      <c r="O14" s="114" t="s">
        <v>114</v>
      </c>
      <c r="P14" s="115" t="s">
        <v>116</v>
      </c>
      <c r="Q14" s="115">
        <f>VLOOKUP($X$5,'パラメーター 一覧表'!$A$20:$J$49,9)</f>
        <v>0.8</v>
      </c>
      <c r="R14" s="115" t="s">
        <v>117</v>
      </c>
      <c r="S14" s="184"/>
      <c r="T14" s="180"/>
      <c r="V14" s="66"/>
      <c r="W14" s="66"/>
      <c r="X14" s="217">
        <v>106</v>
      </c>
      <c r="Y14" s="218" t="s">
        <v>212</v>
      </c>
      <c r="Z14" s="219"/>
    </row>
    <row r="15" spans="1:27" ht="19.5" customHeight="1" thickBot="1" x14ac:dyDescent="0.25">
      <c r="A15" s="193"/>
      <c r="B15" s="128"/>
      <c r="C15" s="166" t="s">
        <v>156</v>
      </c>
      <c r="D15" s="101" t="s">
        <v>15</v>
      </c>
      <c r="E15" s="102"/>
      <c r="F15" s="103"/>
      <c r="G15" s="408" t="str">
        <f>'入力シート (複数物質)'!H30</f>
        <v>砂</v>
      </c>
      <c r="H15" s="409"/>
      <c r="I15" s="129"/>
      <c r="J15" s="129"/>
      <c r="K15" s="129"/>
      <c r="L15" s="165"/>
      <c r="M15" s="129"/>
      <c r="N15" s="135"/>
      <c r="O15" s="114" t="s">
        <v>118</v>
      </c>
      <c r="P15" s="115"/>
      <c r="Q15" s="115">
        <f>VLOOKUP($X$5,'パラメーター 一覧表'!$A$20:$J$49,10)</f>
        <v>5.0000000000000001E-4</v>
      </c>
      <c r="R15" s="115" t="s">
        <v>29</v>
      </c>
      <c r="S15" s="184"/>
      <c r="T15" s="180"/>
      <c r="V15" s="66"/>
      <c r="W15" s="66"/>
      <c r="X15" s="217">
        <v>107</v>
      </c>
      <c r="Y15" s="218" t="s">
        <v>217</v>
      </c>
      <c r="Z15" s="219"/>
    </row>
    <row r="16" spans="1:27" ht="19.5" customHeight="1" x14ac:dyDescent="0.2">
      <c r="A16" s="193"/>
      <c r="B16" s="128"/>
      <c r="C16" s="166"/>
      <c r="D16" s="290"/>
      <c r="E16" s="290"/>
      <c r="F16" s="290"/>
      <c r="G16" s="140"/>
      <c r="H16" s="140"/>
      <c r="I16" s="140"/>
      <c r="J16" s="140"/>
      <c r="K16" s="140"/>
      <c r="L16" s="169"/>
      <c r="M16" s="140"/>
      <c r="N16" s="135"/>
      <c r="O16" s="183"/>
      <c r="P16" s="183"/>
      <c r="Q16" s="183"/>
      <c r="R16" s="183"/>
      <c r="S16" s="184"/>
      <c r="T16" s="180"/>
      <c r="V16" s="66"/>
      <c r="W16" s="66"/>
      <c r="X16" s="217">
        <v>108</v>
      </c>
      <c r="Y16" s="218" t="s">
        <v>224</v>
      </c>
      <c r="Z16" s="219"/>
    </row>
    <row r="17" spans="1:26" ht="19.5" customHeight="1" thickBot="1" x14ac:dyDescent="0.25">
      <c r="A17" s="193"/>
      <c r="B17" s="128"/>
      <c r="C17" s="389" t="s">
        <v>157</v>
      </c>
      <c r="D17" s="390" t="s">
        <v>123</v>
      </c>
      <c r="E17" s="391"/>
      <c r="F17" s="392"/>
      <c r="G17" s="143" t="s">
        <v>18</v>
      </c>
      <c r="H17" s="144" t="s">
        <v>5</v>
      </c>
      <c r="I17" s="128"/>
      <c r="J17" s="140"/>
      <c r="K17" s="140"/>
      <c r="L17" s="169"/>
      <c r="M17" s="140"/>
      <c r="N17" s="135" t="s">
        <v>156</v>
      </c>
      <c r="O17" s="116" t="s">
        <v>16</v>
      </c>
      <c r="P17" s="117"/>
      <c r="Q17" s="183"/>
      <c r="R17" s="183"/>
      <c r="S17" s="184"/>
      <c r="T17" s="180"/>
      <c r="V17"/>
      <c r="W17"/>
      <c r="X17" s="217">
        <v>109</v>
      </c>
      <c r="Y17" s="218" t="s">
        <v>205</v>
      </c>
      <c r="Z17" s="219"/>
    </row>
    <row r="18" spans="1:26" ht="19.5" customHeight="1" thickBot="1" x14ac:dyDescent="0.25">
      <c r="A18" s="193"/>
      <c r="B18" s="128"/>
      <c r="C18" s="389"/>
      <c r="D18" s="393"/>
      <c r="E18" s="394"/>
      <c r="F18" s="394"/>
      <c r="G18" s="104">
        <f>'入力シート (複数物質)'!H33</f>
        <v>5.0000000000000001E-3</v>
      </c>
      <c r="H18" s="109" t="s">
        <v>131</v>
      </c>
      <c r="I18" s="140"/>
      <c r="J18" s="140"/>
      <c r="K18" s="140"/>
      <c r="L18" s="169"/>
      <c r="M18" s="140"/>
      <c r="N18" s="135"/>
      <c r="O18" s="118" t="s">
        <v>17</v>
      </c>
      <c r="P18" s="118" t="s">
        <v>9</v>
      </c>
      <c r="Q18" s="118" t="s">
        <v>18</v>
      </c>
      <c r="R18" s="118" t="s">
        <v>5</v>
      </c>
      <c r="S18" s="185"/>
      <c r="T18" s="180"/>
      <c r="V18"/>
      <c r="W18"/>
      <c r="X18" s="217">
        <v>110</v>
      </c>
      <c r="Y18" s="218" t="s">
        <v>218</v>
      </c>
      <c r="Z18" s="219"/>
    </row>
    <row r="19" spans="1:26" ht="19.5" customHeight="1" x14ac:dyDescent="0.2">
      <c r="A19" s="193"/>
      <c r="B19" s="128"/>
      <c r="C19" s="170"/>
      <c r="D19" s="171"/>
      <c r="E19" s="171"/>
      <c r="F19" s="171"/>
      <c r="G19" s="172"/>
      <c r="H19" s="172"/>
      <c r="I19" s="172"/>
      <c r="J19" s="172"/>
      <c r="K19" s="172"/>
      <c r="L19" s="173"/>
      <c r="M19" s="140"/>
      <c r="N19" s="135"/>
      <c r="O19" s="119" t="s">
        <v>2</v>
      </c>
      <c r="P19" s="120" t="s">
        <v>10</v>
      </c>
      <c r="Q19" s="121">
        <f>VLOOKUP($V$5,'パラメーター 一覧表'!$A$7:$G$12,3)</f>
        <v>3.0000000000000001E-5</v>
      </c>
      <c r="R19" s="120" t="s">
        <v>6</v>
      </c>
      <c r="S19" s="184"/>
      <c r="T19" s="180"/>
      <c r="V19"/>
      <c r="W19"/>
      <c r="X19" s="217">
        <v>111</v>
      </c>
      <c r="Y19" s="218" t="s">
        <v>216</v>
      </c>
      <c r="Z19" s="219"/>
    </row>
    <row r="20" spans="1:26" ht="19.5" customHeight="1" x14ac:dyDescent="0.2">
      <c r="A20" s="193"/>
      <c r="B20" s="128"/>
      <c r="C20" s="290"/>
      <c r="D20" s="290"/>
      <c r="E20" s="290"/>
      <c r="F20" s="290"/>
      <c r="G20" s="140"/>
      <c r="H20" s="140"/>
      <c r="I20" s="140"/>
      <c r="J20" s="140"/>
      <c r="K20" s="140"/>
      <c r="L20" s="140"/>
      <c r="M20" s="140"/>
      <c r="N20" s="135"/>
      <c r="O20" s="119" t="s">
        <v>3</v>
      </c>
      <c r="P20" s="120" t="s">
        <v>11</v>
      </c>
      <c r="Q20" s="120">
        <f>VLOOKUP($V$5,'パラメーター 一覧表'!$A$7:$G$12,4)</f>
        <v>0.3</v>
      </c>
      <c r="R20" s="120" t="s">
        <v>7</v>
      </c>
      <c r="S20" s="184"/>
      <c r="T20" s="180"/>
      <c r="V20"/>
      <c r="W20"/>
      <c r="X20" s="217">
        <v>112</v>
      </c>
      <c r="Y20" s="218" t="s">
        <v>208</v>
      </c>
      <c r="Z20" s="219"/>
    </row>
    <row r="21" spans="1:26" ht="19.5" customHeight="1" x14ac:dyDescent="0.2">
      <c r="A21" s="193"/>
      <c r="B21" s="128"/>
      <c r="C21" s="128"/>
      <c r="D21" s="128"/>
      <c r="E21" s="128"/>
      <c r="F21" s="128"/>
      <c r="G21" s="128"/>
      <c r="H21" s="128"/>
      <c r="I21" s="140"/>
      <c r="J21" s="140"/>
      <c r="K21" s="140"/>
      <c r="L21" s="140"/>
      <c r="M21" s="140"/>
      <c r="N21" s="135"/>
      <c r="O21" s="119" t="s">
        <v>126</v>
      </c>
      <c r="P21" s="120" t="s">
        <v>127</v>
      </c>
      <c r="Q21" s="120">
        <f>VLOOKUP($V$5,'パラメーター 一覧表'!$A$7:$G$12,5)</f>
        <v>0.4</v>
      </c>
      <c r="R21" s="120" t="s">
        <v>7</v>
      </c>
      <c r="S21" s="184"/>
      <c r="T21" s="180"/>
      <c r="V21"/>
      <c r="W21"/>
      <c r="X21" s="217">
        <v>113</v>
      </c>
      <c r="Y21" s="218" t="s">
        <v>219</v>
      </c>
      <c r="Z21" s="219"/>
    </row>
    <row r="22" spans="1:26" ht="19.5" customHeight="1" thickBot="1" x14ac:dyDescent="0.25">
      <c r="A22" s="193"/>
      <c r="B22" s="128"/>
      <c r="C22" s="145"/>
      <c r="D22" s="145"/>
      <c r="E22" s="145"/>
      <c r="F22" s="145"/>
      <c r="G22" s="145"/>
      <c r="H22" s="145"/>
      <c r="I22" s="146"/>
      <c r="J22" s="140"/>
      <c r="K22" s="140"/>
      <c r="L22" s="140"/>
      <c r="M22" s="140"/>
      <c r="N22" s="135"/>
      <c r="O22" s="119" t="s">
        <v>4</v>
      </c>
      <c r="P22" s="120" t="s">
        <v>12</v>
      </c>
      <c r="Q22" s="120">
        <f>VLOOKUP($V$5,'パラメーター 一覧表'!$A$7:$G$12,6)</f>
        <v>2.7</v>
      </c>
      <c r="R22" s="120" t="s">
        <v>8</v>
      </c>
      <c r="S22" s="184"/>
      <c r="T22" s="180"/>
      <c r="V22"/>
      <c r="W22"/>
      <c r="X22" s="217">
        <v>201</v>
      </c>
      <c r="Y22" s="218" t="s">
        <v>191</v>
      </c>
      <c r="Z22" s="219"/>
    </row>
    <row r="23" spans="1:26" ht="19.5" customHeight="1" x14ac:dyDescent="0.2">
      <c r="A23" s="193"/>
      <c r="B23" s="128"/>
      <c r="C23" s="147" t="s">
        <v>121</v>
      </c>
      <c r="D23" s="148"/>
      <c r="E23" s="148"/>
      <c r="F23" s="148"/>
      <c r="G23" s="149"/>
      <c r="H23" s="149"/>
      <c r="I23" s="150"/>
      <c r="J23" s="140"/>
      <c r="K23" s="140"/>
      <c r="L23" s="140"/>
      <c r="M23" s="140"/>
      <c r="N23" s="135"/>
      <c r="O23" s="119" t="s">
        <v>13</v>
      </c>
      <c r="P23" s="120" t="s">
        <v>14</v>
      </c>
      <c r="Q23" s="120">
        <f>VLOOKUP($V$5,'パラメーター 一覧表'!$A$7:$G$12,7)</f>
        <v>1.62</v>
      </c>
      <c r="R23" s="120" t="s">
        <v>8</v>
      </c>
      <c r="S23" s="184"/>
      <c r="T23" s="180"/>
      <c r="V23"/>
      <c r="W23"/>
      <c r="X23" s="221">
        <v>202</v>
      </c>
      <c r="Y23" s="222" t="s">
        <v>192</v>
      </c>
      <c r="Z23" s="223"/>
    </row>
    <row r="24" spans="1:26" ht="19.5" customHeight="1" thickBot="1" x14ac:dyDescent="0.25">
      <c r="A24" s="193"/>
      <c r="B24" s="128"/>
      <c r="C24" s="151"/>
      <c r="D24" s="290"/>
      <c r="E24" s="290"/>
      <c r="F24" s="290"/>
      <c r="G24" s="290"/>
      <c r="H24" s="290"/>
      <c r="I24" s="248"/>
      <c r="J24" s="140"/>
      <c r="K24" s="140"/>
      <c r="L24" s="140"/>
      <c r="M24" s="140"/>
      <c r="N24" s="135"/>
      <c r="O24" s="119" t="s">
        <v>38</v>
      </c>
      <c r="P24" s="119" t="s">
        <v>36</v>
      </c>
      <c r="Q24" s="120">
        <f>VLOOKUP($V$5,'パラメーター 一覧表'!$A$7:$H$12,8)</f>
        <v>1E-3</v>
      </c>
      <c r="R24" s="119" t="s">
        <v>37</v>
      </c>
      <c r="S24" s="186"/>
      <c r="T24" s="180"/>
      <c r="V24"/>
      <c r="W24"/>
      <c r="X24" s="221">
        <v>203</v>
      </c>
      <c r="Y24" s="222" t="s">
        <v>193</v>
      </c>
      <c r="Z24" s="223"/>
    </row>
    <row r="25" spans="1:26" ht="19.5" customHeight="1" x14ac:dyDescent="0.2">
      <c r="A25" s="193"/>
      <c r="B25" s="128"/>
      <c r="C25" s="151"/>
      <c r="D25" s="501" t="s">
        <v>120</v>
      </c>
      <c r="E25" s="502"/>
      <c r="F25" s="502"/>
      <c r="G25" s="399">
        <f>計算シート_水銀!$C$21</f>
        <v>150</v>
      </c>
      <c r="H25" s="401" t="s">
        <v>19</v>
      </c>
      <c r="I25" s="248"/>
      <c r="J25" s="140"/>
      <c r="K25" s="140"/>
      <c r="L25" s="140"/>
      <c r="M25" s="140"/>
      <c r="N25" s="135"/>
      <c r="O25" s="183"/>
      <c r="P25" s="183"/>
      <c r="Q25" s="183"/>
      <c r="R25" s="183"/>
      <c r="S25" s="184"/>
      <c r="T25" s="180"/>
      <c r="V25"/>
      <c r="W25"/>
      <c r="X25" s="217">
        <v>204</v>
      </c>
      <c r="Y25" s="218" t="s">
        <v>194</v>
      </c>
      <c r="Z25" s="219"/>
    </row>
    <row r="26" spans="1:26" ht="19.5" customHeight="1" thickBot="1" x14ac:dyDescent="0.25">
      <c r="A26" s="193"/>
      <c r="B26" s="128"/>
      <c r="C26" s="151"/>
      <c r="D26" s="503"/>
      <c r="E26" s="504"/>
      <c r="F26" s="504"/>
      <c r="G26" s="400"/>
      <c r="H26" s="402"/>
      <c r="I26" s="248"/>
      <c r="J26" s="140"/>
      <c r="K26" s="140"/>
      <c r="L26" s="140"/>
      <c r="M26" s="140"/>
      <c r="N26" s="135" t="s">
        <v>157</v>
      </c>
      <c r="O26" s="122" t="s">
        <v>162</v>
      </c>
      <c r="P26" s="123"/>
      <c r="Q26" s="183"/>
      <c r="R26" s="183"/>
      <c r="S26" s="184"/>
      <c r="T26" s="180"/>
      <c r="V26"/>
      <c r="W26"/>
      <c r="X26" s="217">
        <v>205</v>
      </c>
      <c r="Y26" s="218" t="s">
        <v>195</v>
      </c>
      <c r="Z26" s="219"/>
    </row>
    <row r="27" spans="1:26" ht="19.5" customHeight="1" x14ac:dyDescent="0.2">
      <c r="A27" s="193"/>
      <c r="B27" s="128"/>
      <c r="C27" s="151"/>
      <c r="D27" s="290"/>
      <c r="E27" s="290"/>
      <c r="F27" s="290"/>
      <c r="G27" s="266">
        <f>+計算シート_水銀!C24</f>
        <v>118</v>
      </c>
      <c r="H27" s="290"/>
      <c r="I27" s="248"/>
      <c r="J27" s="140"/>
      <c r="K27" s="140"/>
      <c r="L27" s="140"/>
      <c r="M27" s="140"/>
      <c r="N27" s="135"/>
      <c r="O27" s="124" t="s">
        <v>17</v>
      </c>
      <c r="P27" s="124" t="s">
        <v>9</v>
      </c>
      <c r="Q27" s="124" t="s">
        <v>18</v>
      </c>
      <c r="R27" s="124" t="s">
        <v>5</v>
      </c>
      <c r="S27" s="185"/>
      <c r="T27" s="180"/>
      <c r="V27"/>
      <c r="W27"/>
      <c r="X27" s="217">
        <v>206</v>
      </c>
      <c r="Y27" s="218" t="s">
        <v>196</v>
      </c>
      <c r="Z27" s="219"/>
    </row>
    <row r="28" spans="1:26" ht="19.5" customHeight="1" x14ac:dyDescent="0.2">
      <c r="A28" s="193"/>
      <c r="B28" s="128"/>
      <c r="C28" s="153"/>
      <c r="D28" s="140"/>
      <c r="E28" s="140"/>
      <c r="F28" s="140"/>
      <c r="G28" s="290"/>
      <c r="H28" s="198" t="s">
        <v>239</v>
      </c>
      <c r="I28" s="152"/>
      <c r="J28" s="140"/>
      <c r="K28" s="140"/>
      <c r="L28" s="140"/>
      <c r="M28" s="140"/>
      <c r="N28" s="135"/>
      <c r="O28" s="125" t="s">
        <v>150</v>
      </c>
      <c r="P28" s="125" t="s">
        <v>151</v>
      </c>
      <c r="Q28" s="126">
        <f>+計算シート_水銀!G48</f>
        <v>15.768000000000002</v>
      </c>
      <c r="R28" s="126" t="s">
        <v>154</v>
      </c>
      <c r="S28" s="184"/>
      <c r="T28" s="180"/>
      <c r="V28"/>
      <c r="W28"/>
      <c r="X28" s="217">
        <v>207</v>
      </c>
      <c r="Y28" s="218" t="s">
        <v>197</v>
      </c>
      <c r="Z28" s="219"/>
    </row>
    <row r="29" spans="1:26" ht="19.5" customHeight="1" thickBot="1" x14ac:dyDescent="0.25">
      <c r="A29" s="193"/>
      <c r="B29" s="128"/>
      <c r="C29" s="154"/>
      <c r="D29" s="145"/>
      <c r="E29" s="145"/>
      <c r="F29" s="145"/>
      <c r="G29" s="145"/>
      <c r="H29" s="145"/>
      <c r="I29" s="155"/>
      <c r="J29" s="140"/>
      <c r="K29" s="140"/>
      <c r="L29" s="140"/>
      <c r="M29" s="140"/>
      <c r="N29" s="135"/>
      <c r="O29" s="125" t="s">
        <v>152</v>
      </c>
      <c r="P29" s="127" t="s">
        <v>153</v>
      </c>
      <c r="Q29" s="126">
        <f>+計算シート_水銀!G50</f>
        <v>43.660000000000011</v>
      </c>
      <c r="R29" s="126"/>
      <c r="S29" s="184"/>
      <c r="T29" s="180"/>
      <c r="V29"/>
      <c r="W29"/>
      <c r="X29" s="217">
        <v>208</v>
      </c>
      <c r="Y29" s="218" t="s">
        <v>198</v>
      </c>
      <c r="Z29" s="219"/>
    </row>
    <row r="30" spans="1:26" ht="19.5" customHeight="1" x14ac:dyDescent="0.2">
      <c r="A30" s="193"/>
      <c r="B30" s="128"/>
      <c r="C30" s="128"/>
      <c r="D30" s="128"/>
      <c r="E30" s="128"/>
      <c r="F30" s="128"/>
      <c r="G30" s="128"/>
      <c r="H30" s="128"/>
      <c r="I30" s="140"/>
      <c r="J30" s="140"/>
      <c r="K30" s="140"/>
      <c r="L30" s="140"/>
      <c r="M30" s="140"/>
      <c r="N30" s="156"/>
      <c r="O30" s="189"/>
      <c r="P30" s="190"/>
      <c r="Q30" s="191"/>
      <c r="R30" s="191"/>
      <c r="S30" s="187"/>
      <c r="T30" s="180"/>
      <c r="V30"/>
      <c r="W30"/>
      <c r="X30" s="217">
        <v>209</v>
      </c>
      <c r="Y30" s="218" t="s">
        <v>199</v>
      </c>
      <c r="Z30" s="219"/>
    </row>
    <row r="31" spans="1:26" ht="7.5" customHeight="1" thickBot="1" x14ac:dyDescent="0.25">
      <c r="A31" s="194"/>
      <c r="B31" s="157"/>
      <c r="C31" s="157"/>
      <c r="D31" s="157"/>
      <c r="E31" s="157"/>
      <c r="F31" s="157"/>
      <c r="G31" s="157"/>
      <c r="H31" s="157"/>
      <c r="I31" s="139"/>
      <c r="J31" s="139"/>
      <c r="K31" s="139"/>
      <c r="L31" s="139"/>
      <c r="M31" s="139"/>
      <c r="N31" s="157"/>
      <c r="O31" s="157"/>
      <c r="P31" s="157"/>
      <c r="Q31" s="157"/>
      <c r="R31" s="157"/>
      <c r="S31" s="157"/>
      <c r="T31" s="188"/>
      <c r="V31"/>
      <c r="W31"/>
      <c r="X31" s="217">
        <v>301</v>
      </c>
      <c r="Y31" s="218" t="s">
        <v>200</v>
      </c>
      <c r="Z31" s="219"/>
    </row>
    <row r="32" spans="1:26" ht="19.5" customHeight="1" x14ac:dyDescent="0.2">
      <c r="V32"/>
      <c r="W32"/>
      <c r="X32" s="217">
        <v>302</v>
      </c>
      <c r="Y32" s="218" t="s">
        <v>201</v>
      </c>
      <c r="Z32" s="219"/>
    </row>
    <row r="33" spans="3:26" ht="19.5" hidden="1" customHeight="1" x14ac:dyDescent="0.2">
      <c r="C33" s="105" t="s">
        <v>155</v>
      </c>
      <c r="D33" s="105" t="s">
        <v>156</v>
      </c>
      <c r="E33" s="105" t="s">
        <v>157</v>
      </c>
      <c r="V33"/>
      <c r="W33"/>
      <c r="X33" s="217">
        <v>303</v>
      </c>
      <c r="Y33" s="218" t="s">
        <v>202</v>
      </c>
      <c r="Z33" s="219"/>
    </row>
    <row r="34" spans="3:26" ht="19.5" hidden="1" customHeight="1" x14ac:dyDescent="0.2">
      <c r="C34" s="262">
        <f>LOG(+計算シート_水銀!J53)</f>
        <v>0</v>
      </c>
      <c r="D34" s="262">
        <f>LOG(+計算シート_水銀!J54/2)</f>
        <v>-3.4826342478424333</v>
      </c>
      <c r="E34" s="262">
        <f>+LOG(計算シート_水銀!J55)</f>
        <v>-0.84051177623895468</v>
      </c>
      <c r="V34"/>
      <c r="W34"/>
      <c r="X34" s="217">
        <v>304</v>
      </c>
      <c r="Y34" s="218" t="s">
        <v>203</v>
      </c>
      <c r="Z34" s="219"/>
    </row>
    <row r="35" spans="3:26" ht="19.5" customHeight="1" thickBot="1" x14ac:dyDescent="0.25">
      <c r="V35"/>
      <c r="W35"/>
      <c r="X35" s="224">
        <v>305</v>
      </c>
      <c r="Y35" s="225" t="s">
        <v>204</v>
      </c>
      <c r="Z35" s="219"/>
    </row>
    <row r="36" spans="3:26" ht="19.5" customHeight="1" x14ac:dyDescent="0.2">
      <c r="Y36" s="211"/>
      <c r="Z36" s="211"/>
    </row>
    <row r="37" spans="3:26" ht="19.5" customHeight="1" thickBot="1" x14ac:dyDescent="0.25">
      <c r="V37"/>
      <c r="W37"/>
      <c r="X37" s="211"/>
      <c r="Y37" s="211"/>
      <c r="Z37" s="211"/>
    </row>
    <row r="38" spans="3:26" ht="19.5" customHeight="1" x14ac:dyDescent="0.2">
      <c r="V38"/>
      <c r="W38" s="226" t="s">
        <v>185</v>
      </c>
      <c r="X38" s="227">
        <v>2</v>
      </c>
      <c r="Y38" s="228" t="s">
        <v>224</v>
      </c>
      <c r="Z38" s="229">
        <v>108</v>
      </c>
    </row>
    <row r="39" spans="3:26" ht="19.5" customHeight="1" x14ac:dyDescent="0.2">
      <c r="V39"/>
      <c r="W39" s="230" t="s">
        <v>243</v>
      </c>
      <c r="X39" s="231">
        <v>4</v>
      </c>
      <c r="Y39" s="217" t="s">
        <v>205</v>
      </c>
      <c r="Z39" s="218">
        <v>109</v>
      </c>
    </row>
    <row r="40" spans="3:26" ht="19.5" customHeight="1" x14ac:dyDescent="0.2">
      <c r="V40"/>
      <c r="W40" s="230" t="s">
        <v>187</v>
      </c>
      <c r="X40" s="231">
        <v>3</v>
      </c>
      <c r="Y40" s="217" t="s">
        <v>206</v>
      </c>
      <c r="Z40" s="218">
        <v>105</v>
      </c>
    </row>
    <row r="41" spans="3:26" ht="16.5" x14ac:dyDescent="0.2">
      <c r="V41"/>
      <c r="W41" s="230" t="s">
        <v>183</v>
      </c>
      <c r="X41" s="231">
        <v>1</v>
      </c>
      <c r="Y41" s="217" t="s">
        <v>207</v>
      </c>
      <c r="Z41" s="218">
        <v>104</v>
      </c>
    </row>
    <row r="42" spans="3:26" ht="17" thickBot="1" x14ac:dyDescent="0.25">
      <c r="V42"/>
      <c r="W42" s="232" t="s">
        <v>246</v>
      </c>
      <c r="X42" s="233">
        <v>5</v>
      </c>
      <c r="Y42" s="217" t="s">
        <v>208</v>
      </c>
      <c r="Z42" s="218">
        <v>112</v>
      </c>
    </row>
    <row r="43" spans="3:26" ht="16.5" x14ac:dyDescent="0.2">
      <c r="V43"/>
      <c r="W43"/>
      <c r="X43" s="211"/>
      <c r="Y43" s="217" t="s">
        <v>203</v>
      </c>
      <c r="Z43" s="218">
        <v>304</v>
      </c>
    </row>
    <row r="44" spans="3:26" ht="16.5" x14ac:dyDescent="0.2">
      <c r="V44"/>
      <c r="W44"/>
      <c r="X44" s="211"/>
      <c r="Y44" s="234" t="s">
        <v>192</v>
      </c>
      <c r="Z44" s="235">
        <v>202</v>
      </c>
    </row>
    <row r="45" spans="3:26" ht="16.5" x14ac:dyDescent="0.2">
      <c r="V45"/>
      <c r="W45"/>
      <c r="X45" s="211"/>
      <c r="Y45" s="217" t="s">
        <v>189</v>
      </c>
      <c r="Z45" s="218">
        <v>101</v>
      </c>
    </row>
    <row r="46" spans="3:26" ht="16.5" x14ac:dyDescent="0.2">
      <c r="V46"/>
      <c r="W46"/>
      <c r="X46" s="211"/>
      <c r="Y46" s="217" t="s">
        <v>199</v>
      </c>
      <c r="Z46" s="218">
        <v>209</v>
      </c>
    </row>
    <row r="47" spans="3:26" ht="16.5" x14ac:dyDescent="0.2">
      <c r="V47"/>
      <c r="W47"/>
      <c r="X47" s="211"/>
      <c r="Y47" s="217" t="s">
        <v>190</v>
      </c>
      <c r="Z47" s="218">
        <v>103</v>
      </c>
    </row>
    <row r="48" spans="3:26" ht="16.5" x14ac:dyDescent="0.2">
      <c r="V48"/>
      <c r="W48"/>
      <c r="X48" s="211"/>
      <c r="Y48" s="217" t="s">
        <v>211</v>
      </c>
      <c r="Z48" s="218">
        <v>102</v>
      </c>
    </row>
    <row r="49" spans="3:26" ht="16.5" x14ac:dyDescent="0.2">
      <c r="V49"/>
      <c r="W49"/>
      <c r="X49" s="211"/>
      <c r="Y49" s="217" t="s">
        <v>212</v>
      </c>
      <c r="Z49" s="218">
        <v>106</v>
      </c>
    </row>
    <row r="50" spans="3:26" ht="16.5" x14ac:dyDescent="0.2">
      <c r="C50"/>
      <c r="D50"/>
      <c r="E50"/>
      <c r="F50"/>
      <c r="G50"/>
      <c r="V50"/>
      <c r="W50"/>
      <c r="X50" s="211"/>
      <c r="Y50" s="217" t="s">
        <v>200</v>
      </c>
      <c r="Z50" s="218">
        <v>301</v>
      </c>
    </row>
    <row r="51" spans="3:26" ht="16.5" x14ac:dyDescent="0.2">
      <c r="C51"/>
      <c r="D51"/>
      <c r="E51"/>
      <c r="F51"/>
      <c r="G51"/>
      <c r="V51"/>
      <c r="W51"/>
      <c r="X51" s="211"/>
      <c r="Y51" s="234" t="s">
        <v>193</v>
      </c>
      <c r="Z51" s="235">
        <v>203</v>
      </c>
    </row>
    <row r="52" spans="3:26" ht="16.5" x14ac:dyDescent="0.2">
      <c r="V52"/>
      <c r="W52"/>
      <c r="X52" s="211"/>
      <c r="Y52" s="217" t="s">
        <v>198</v>
      </c>
      <c r="Z52" s="218">
        <v>208</v>
      </c>
    </row>
    <row r="53" spans="3:26" ht="16.5" x14ac:dyDescent="0.2">
      <c r="V53"/>
      <c r="W53"/>
      <c r="X53" s="211"/>
      <c r="Y53" s="215" t="s">
        <v>184</v>
      </c>
      <c r="Z53" s="216">
        <v>1</v>
      </c>
    </row>
    <row r="54" spans="3:26" ht="16.5" x14ac:dyDescent="0.2">
      <c r="V54"/>
      <c r="W54"/>
      <c r="X54" s="211"/>
      <c r="Y54" s="215" t="s">
        <v>186</v>
      </c>
      <c r="Z54" s="216">
        <v>2</v>
      </c>
    </row>
    <row r="55" spans="3:26" ht="16.5" x14ac:dyDescent="0.2">
      <c r="V55"/>
      <c r="W55"/>
      <c r="X55" s="211"/>
      <c r="Y55" s="215" t="s">
        <v>188</v>
      </c>
      <c r="Z55" s="216">
        <v>3</v>
      </c>
    </row>
    <row r="56" spans="3:26" ht="16.5" x14ac:dyDescent="0.2">
      <c r="V56"/>
      <c r="W56"/>
      <c r="X56" s="211"/>
      <c r="Y56" s="217" t="s">
        <v>201</v>
      </c>
      <c r="Z56" s="218">
        <v>302</v>
      </c>
    </row>
    <row r="57" spans="3:26" ht="16.5" x14ac:dyDescent="0.2">
      <c r="V57"/>
      <c r="W57"/>
      <c r="X57" s="211"/>
      <c r="Y57" s="217" t="s">
        <v>202</v>
      </c>
      <c r="Z57" s="218">
        <v>303</v>
      </c>
    </row>
    <row r="58" spans="3:26" ht="16.5" x14ac:dyDescent="0.2">
      <c r="V58"/>
      <c r="W58"/>
      <c r="X58" s="211"/>
      <c r="Y58" s="217" t="s">
        <v>216</v>
      </c>
      <c r="Z58" s="218">
        <v>111</v>
      </c>
    </row>
    <row r="59" spans="3:26" ht="16.5" x14ac:dyDescent="0.2">
      <c r="V59"/>
      <c r="W59"/>
      <c r="X59" s="211"/>
      <c r="Y59" s="217" t="s">
        <v>217</v>
      </c>
      <c r="Z59" s="218">
        <v>107</v>
      </c>
    </row>
    <row r="60" spans="3:26" ht="16.5" x14ac:dyDescent="0.2">
      <c r="V60"/>
      <c r="W60"/>
      <c r="X60" s="211"/>
      <c r="Y60" s="217" t="s">
        <v>218</v>
      </c>
      <c r="Z60" s="218">
        <v>110</v>
      </c>
    </row>
    <row r="61" spans="3:26" ht="16.5" x14ac:dyDescent="0.2">
      <c r="V61"/>
      <c r="W61"/>
      <c r="X61" s="211"/>
      <c r="Y61" s="217" t="s">
        <v>191</v>
      </c>
      <c r="Z61" s="218">
        <v>201</v>
      </c>
    </row>
    <row r="62" spans="3:26" ht="16.5" x14ac:dyDescent="0.2">
      <c r="V62"/>
      <c r="W62"/>
      <c r="X62" s="211"/>
      <c r="Y62" s="217" t="s">
        <v>194</v>
      </c>
      <c r="Z62" s="218">
        <v>204</v>
      </c>
    </row>
    <row r="63" spans="3:26" ht="16.5" x14ac:dyDescent="0.2">
      <c r="V63"/>
      <c r="W63"/>
      <c r="X63" s="211"/>
      <c r="Y63" s="217" t="s">
        <v>196</v>
      </c>
      <c r="Z63" s="218">
        <v>206</v>
      </c>
    </row>
    <row r="64" spans="3:26" ht="16.5" x14ac:dyDescent="0.2">
      <c r="V64"/>
      <c r="W64"/>
      <c r="X64" s="211"/>
      <c r="Y64" s="217" t="s">
        <v>219</v>
      </c>
      <c r="Z64" s="218">
        <v>113</v>
      </c>
    </row>
    <row r="65" spans="22:26" ht="16.5" x14ac:dyDescent="0.2">
      <c r="V65"/>
      <c r="W65"/>
      <c r="X65" s="211"/>
      <c r="Y65" s="217" t="s">
        <v>197</v>
      </c>
      <c r="Z65" s="218">
        <v>207</v>
      </c>
    </row>
    <row r="66" spans="22:26" ht="16.5" x14ac:dyDescent="0.2">
      <c r="V66"/>
      <c r="W66"/>
      <c r="X66" s="211"/>
      <c r="Y66" s="217" t="s">
        <v>204</v>
      </c>
      <c r="Z66" s="218">
        <v>305</v>
      </c>
    </row>
    <row r="67" spans="22:26" ht="17" thickBot="1" x14ac:dyDescent="0.25">
      <c r="V67"/>
      <c r="W67"/>
      <c r="X67" s="211"/>
      <c r="Y67" s="224" t="s">
        <v>195</v>
      </c>
      <c r="Z67" s="225">
        <v>205</v>
      </c>
    </row>
  </sheetData>
  <mergeCells count="9">
    <mergeCell ref="D25:F26"/>
    <mergeCell ref="G25:G26"/>
    <mergeCell ref="H25:H26"/>
    <mergeCell ref="D2:H3"/>
    <mergeCell ref="E8:K8"/>
    <mergeCell ref="G13:H13"/>
    <mergeCell ref="G15:H15"/>
    <mergeCell ref="C17:C18"/>
    <mergeCell ref="D17:F18"/>
  </mergeCells>
  <phoneticPr fontId="2"/>
  <pageMargins left="0.39370078740157483" right="0.39370078740157483" top="0.59055118110236227" bottom="0.19685039370078741" header="0.39370078740157483" footer="0.19685039370078741"/>
  <pageSetup paperSize="9" orientation="landscape" horizontalDpi="300" verticalDpi="300" r:id="rId1"/>
  <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dimension ref="A1:DW56"/>
  <sheetViews>
    <sheetView zoomScale="69" zoomScaleNormal="69" workbookViewId="0">
      <selection activeCell="G25" sqref="G25:G26"/>
    </sheetView>
  </sheetViews>
  <sheetFormatPr defaultRowHeight="13" x14ac:dyDescent="0.2"/>
  <cols>
    <col min="1" max="1" width="11.26953125" customWidth="1"/>
    <col min="2" max="2" width="13.26953125" customWidth="1"/>
    <col min="3" max="3" width="9.453125" bestFit="1" customWidth="1"/>
    <col min="5" max="5" width="10.453125" bestFit="1" customWidth="1"/>
    <col min="6" max="6" width="9.453125" bestFit="1" customWidth="1"/>
    <col min="7" max="7" width="10.08984375" bestFit="1" customWidth="1"/>
    <col min="9" max="9" width="9.08984375" bestFit="1" customWidth="1"/>
    <col min="10" max="127" width="10.08984375" style="45" bestFit="1" customWidth="1"/>
  </cols>
  <sheetData>
    <row r="1" spans="1:127" x14ac:dyDescent="0.2">
      <c r="A1" t="s">
        <v>40</v>
      </c>
    </row>
    <row r="3" spans="1:127" x14ac:dyDescent="0.2">
      <c r="A3" t="s">
        <v>41</v>
      </c>
      <c r="B3" t="s">
        <v>112</v>
      </c>
    </row>
    <row r="10" spans="1:127" x14ac:dyDescent="0.2">
      <c r="A10" s="42"/>
      <c r="B10" s="42"/>
      <c r="C10" s="42"/>
      <c r="D10" s="42"/>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row>
    <row r="11" spans="1:127" x14ac:dyDescent="0.2">
      <c r="A11" s="42"/>
      <c r="B11" s="42"/>
      <c r="C11" s="42"/>
      <c r="D11" s="42"/>
      <c r="E11" s="43"/>
      <c r="F11" s="42"/>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row>
    <row r="12" spans="1:127" x14ac:dyDescent="0.2">
      <c r="A12" s="42"/>
      <c r="B12" s="42"/>
      <c r="C12" s="42"/>
      <c r="D12" s="42"/>
      <c r="E12" s="4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c r="DT12" s="42"/>
      <c r="DU12" s="42"/>
      <c r="DV12" s="42"/>
      <c r="DW12" s="42"/>
    </row>
    <row r="13" spans="1:127" x14ac:dyDescent="0.2">
      <c r="A13" s="42"/>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c r="DT13" s="42"/>
      <c r="DU13" s="42"/>
      <c r="DV13" s="42"/>
      <c r="DW13" s="42"/>
    </row>
    <row r="14" spans="1:127" x14ac:dyDescent="0.2">
      <c r="A14" s="42"/>
      <c r="B14" s="43"/>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c r="DT14" s="42"/>
      <c r="DU14" s="42"/>
      <c r="DV14" s="42"/>
      <c r="DW14" s="42"/>
    </row>
    <row r="15" spans="1:127" x14ac:dyDescent="0.2">
      <c r="A15" s="42"/>
      <c r="B15" s="42"/>
      <c r="C15" s="42"/>
      <c r="D15" s="43"/>
      <c r="E15" s="42"/>
      <c r="F15" s="42"/>
      <c r="G15" s="42"/>
      <c r="H15" s="42"/>
      <c r="I15" s="42"/>
      <c r="J15" s="42"/>
      <c r="K15" s="42"/>
      <c r="L15" s="42"/>
      <c r="M15" s="42"/>
      <c r="N15" s="42"/>
      <c r="O15" s="42"/>
      <c r="P15" s="42"/>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c r="BC15" s="42"/>
      <c r="BD15" s="42"/>
      <c r="BE15" s="42"/>
      <c r="BF15" s="42"/>
      <c r="BG15" s="42"/>
      <c r="BH15" s="42"/>
      <c r="BI15" s="42"/>
      <c r="BJ15" s="42"/>
      <c r="BK15" s="42"/>
      <c r="BL15" s="42"/>
      <c r="BM15" s="42"/>
      <c r="BN15" s="42"/>
      <c r="BO15" s="42"/>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c r="CN15" s="42"/>
      <c r="CO15" s="42"/>
      <c r="CP15" s="42"/>
      <c r="CQ15" s="42"/>
      <c r="CR15" s="42"/>
      <c r="CS15" s="42"/>
      <c r="CT15" s="42"/>
      <c r="CU15" s="42"/>
      <c r="CV15" s="42"/>
      <c r="CW15" s="42"/>
      <c r="CX15" s="42"/>
      <c r="CY15" s="42"/>
      <c r="CZ15" s="42"/>
      <c r="DA15" s="42"/>
      <c r="DB15" s="42"/>
      <c r="DC15" s="42"/>
      <c r="DD15" s="42"/>
      <c r="DE15" s="42"/>
      <c r="DF15" s="42"/>
      <c r="DG15" s="42"/>
      <c r="DH15" s="42"/>
      <c r="DI15" s="42"/>
      <c r="DJ15" s="42"/>
      <c r="DK15" s="42"/>
      <c r="DL15" s="42"/>
      <c r="DM15" s="42"/>
      <c r="DN15" s="42"/>
      <c r="DO15" s="42"/>
      <c r="DP15" s="42"/>
      <c r="DQ15" s="42"/>
      <c r="DR15" s="42"/>
      <c r="DS15" s="42"/>
      <c r="DT15" s="42"/>
      <c r="DU15" s="42"/>
      <c r="DV15" s="42"/>
      <c r="DW15" s="42"/>
    </row>
    <row r="16" spans="1:127" x14ac:dyDescent="0.2">
      <c r="A16" s="42"/>
      <c r="B16" s="42"/>
      <c r="C16" s="42"/>
      <c r="D16" s="42"/>
      <c r="E16" s="42"/>
      <c r="F16" s="42"/>
      <c r="G16" s="42"/>
      <c r="H16" s="42"/>
      <c r="I16" s="42"/>
      <c r="J16" s="42"/>
      <c r="K16" s="42"/>
      <c r="L16" s="42"/>
      <c r="M16" s="42"/>
      <c r="N16" s="42"/>
      <c r="O16" s="42"/>
      <c r="P16" s="42"/>
      <c r="Q16" s="42"/>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42"/>
      <c r="CQ16" s="42"/>
      <c r="CR16" s="42"/>
      <c r="CS16" s="42"/>
      <c r="CT16" s="42"/>
      <c r="CU16" s="42"/>
      <c r="CV16" s="42"/>
      <c r="CW16" s="42"/>
      <c r="CX16" s="42"/>
      <c r="CY16" s="42"/>
      <c r="CZ16" s="42"/>
      <c r="DA16" s="42"/>
      <c r="DB16" s="42"/>
      <c r="DC16" s="42"/>
      <c r="DD16" s="42"/>
      <c r="DE16" s="42"/>
      <c r="DF16" s="42"/>
      <c r="DG16" s="42"/>
      <c r="DH16" s="42"/>
      <c r="DI16" s="42"/>
      <c r="DJ16" s="42"/>
      <c r="DK16" s="42"/>
      <c r="DL16" s="42"/>
      <c r="DM16" s="42"/>
      <c r="DN16" s="42"/>
      <c r="DO16" s="42"/>
      <c r="DP16" s="42"/>
      <c r="DQ16" s="42"/>
      <c r="DR16" s="42"/>
      <c r="DS16" s="42"/>
      <c r="DT16" s="42"/>
      <c r="DU16" s="42"/>
      <c r="DV16" s="42"/>
      <c r="DW16" s="42"/>
    </row>
    <row r="17" spans="1:127" x14ac:dyDescent="0.2">
      <c r="A17" s="42"/>
      <c r="B17" s="42"/>
      <c r="C17" s="42"/>
      <c r="D17" s="42"/>
      <c r="E17" s="42"/>
      <c r="F17" s="42"/>
      <c r="G17" s="42"/>
      <c r="H17" s="42"/>
      <c r="I17" s="42"/>
      <c r="J17" s="42"/>
      <c r="K17" s="42"/>
      <c r="L17" s="42"/>
      <c r="M17" s="42"/>
      <c r="N17" s="42"/>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c r="DO17" s="42"/>
      <c r="DP17" s="42"/>
      <c r="DQ17" s="42"/>
      <c r="DR17" s="42"/>
      <c r="DS17" s="42"/>
      <c r="DT17" s="42"/>
      <c r="DU17" s="42"/>
      <c r="DV17" s="42"/>
      <c r="DW17" s="42"/>
    </row>
    <row r="18" spans="1:127" x14ac:dyDescent="0.2">
      <c r="A18" s="42"/>
      <c r="B18" s="42"/>
      <c r="C18" s="42"/>
      <c r="D18" s="42"/>
      <c r="E18" s="42"/>
      <c r="F18" s="42"/>
      <c r="G18" s="42"/>
      <c r="H18" s="42"/>
      <c r="I18" s="42"/>
      <c r="J18" s="42"/>
      <c r="K18" s="42"/>
      <c r="L18" s="42"/>
      <c r="M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c r="DI18" s="42"/>
      <c r="DJ18" s="42"/>
      <c r="DK18" s="42"/>
      <c r="DL18" s="42"/>
      <c r="DM18" s="42"/>
      <c r="DN18" s="42"/>
      <c r="DO18" s="42"/>
      <c r="DP18" s="42"/>
      <c r="DQ18" s="42"/>
      <c r="DR18" s="42"/>
      <c r="DS18" s="42"/>
      <c r="DT18" s="42"/>
      <c r="DU18" s="42"/>
      <c r="DV18" s="42"/>
      <c r="DW18" s="42"/>
    </row>
    <row r="19" spans="1:127" x14ac:dyDescent="0.2">
      <c r="A19" s="42"/>
      <c r="B19" s="42"/>
      <c r="C19" s="42"/>
      <c r="D19" s="42"/>
      <c r="E19" s="44"/>
      <c r="F19" s="44"/>
      <c r="G19" s="44"/>
      <c r="H19" s="42"/>
      <c r="I19" s="42"/>
      <c r="J19" s="44"/>
      <c r="K19" s="44"/>
      <c r="L19" s="44"/>
      <c r="M19" s="44"/>
      <c r="N19" s="44"/>
      <c r="O19" s="44"/>
      <c r="P19" s="44"/>
      <c r="Q19" s="44"/>
      <c r="R19" s="44"/>
      <c r="S19" s="44"/>
      <c r="T19" s="44"/>
      <c r="U19" s="44"/>
      <c r="V19" s="44"/>
      <c r="W19" s="44"/>
      <c r="X19" s="44"/>
      <c r="Y19" s="44"/>
      <c r="Z19" s="44"/>
      <c r="AA19" s="44"/>
      <c r="AB19" s="44"/>
      <c r="AC19" s="44"/>
      <c r="AD19" s="44"/>
      <c r="AE19" s="44"/>
      <c r="AF19" s="44"/>
      <c r="AG19" s="44"/>
      <c r="AH19" s="44"/>
      <c r="AI19" s="44"/>
      <c r="AJ19" s="44"/>
      <c r="AK19" s="44"/>
      <c r="AL19" s="44"/>
      <c r="AM19" s="44"/>
      <c r="AN19" s="44"/>
      <c r="AO19" s="44"/>
      <c r="AP19" s="44"/>
      <c r="AQ19" s="44"/>
      <c r="AR19" s="44"/>
      <c r="AS19" s="44"/>
      <c r="AT19" s="44"/>
      <c r="AU19" s="44"/>
      <c r="AV19" s="44"/>
      <c r="AW19" s="44"/>
      <c r="AX19" s="44"/>
      <c r="AY19" s="44"/>
      <c r="AZ19" s="44"/>
      <c r="BA19" s="44"/>
      <c r="BB19" s="44"/>
      <c r="BC19" s="44"/>
      <c r="BD19" s="44"/>
      <c r="BE19" s="44"/>
      <c r="BF19" s="44"/>
      <c r="BG19" s="44"/>
      <c r="BH19" s="44"/>
      <c r="BI19" s="44"/>
      <c r="BJ19" s="44"/>
      <c r="BK19" s="44"/>
      <c r="BL19" s="44"/>
      <c r="BM19" s="44"/>
      <c r="BN19" s="44"/>
      <c r="BO19" s="44"/>
      <c r="BP19" s="44"/>
      <c r="BQ19" s="44"/>
      <c r="BR19" s="44"/>
      <c r="BS19" s="44"/>
      <c r="BT19" s="44"/>
      <c r="BU19" s="44"/>
      <c r="BV19" s="44"/>
      <c r="BW19" s="44"/>
      <c r="BX19" s="44"/>
      <c r="BY19" s="44"/>
      <c r="BZ19" s="44"/>
      <c r="CA19" s="44"/>
      <c r="CB19" s="44"/>
      <c r="CC19" s="44"/>
      <c r="CD19" s="44"/>
      <c r="CE19" s="44">
        <f>IF(CE20&lt;60,100,+IF(CE20&lt;120,200,+IF(CE20&lt;300,500,1000)))</f>
        <v>200</v>
      </c>
      <c r="CF19" s="44"/>
      <c r="CG19" s="44"/>
      <c r="CH19" s="44"/>
      <c r="CI19" s="44"/>
      <c r="CJ19" s="44"/>
      <c r="CK19" s="44"/>
      <c r="CL19" s="44"/>
      <c r="CM19" s="44"/>
      <c r="CN19" s="44"/>
      <c r="CO19" s="44"/>
      <c r="CP19" s="44"/>
      <c r="CQ19" s="44"/>
      <c r="CR19" s="44"/>
      <c r="CS19" s="44"/>
      <c r="CT19" s="44"/>
      <c r="CU19" s="44"/>
      <c r="CV19" s="44"/>
      <c r="CW19" s="44"/>
      <c r="CX19" s="44"/>
      <c r="CY19" s="44"/>
      <c r="CZ19" s="44"/>
      <c r="DA19" s="44"/>
      <c r="DB19" s="44"/>
      <c r="DC19" s="44"/>
      <c r="DD19" s="44"/>
      <c r="DE19" s="44"/>
      <c r="DF19" s="44"/>
      <c r="DG19" s="44"/>
      <c r="DH19" s="44"/>
      <c r="DI19" s="44"/>
      <c r="DJ19" s="44"/>
      <c r="DK19" s="44"/>
      <c r="DL19" s="44"/>
      <c r="DM19" s="44"/>
      <c r="DN19" s="44"/>
      <c r="DO19" s="44"/>
      <c r="DP19" s="44"/>
      <c r="DQ19" s="44"/>
      <c r="DR19" s="44"/>
      <c r="DS19" s="44"/>
      <c r="DT19" s="44"/>
      <c r="DU19" s="44"/>
      <c r="DV19" s="44"/>
      <c r="DW19" s="44"/>
    </row>
    <row r="20" spans="1:127" x14ac:dyDescent="0.2">
      <c r="A20" s="42"/>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c r="BZ20" s="42"/>
      <c r="CA20" s="42"/>
      <c r="CB20" s="42"/>
      <c r="CC20" s="42"/>
      <c r="CD20" s="42"/>
      <c r="CE20" s="42">
        <f>BI23</f>
        <v>118</v>
      </c>
      <c r="CF20" s="42"/>
      <c r="CG20" s="42"/>
      <c r="CH20" s="42"/>
      <c r="CI20" s="42"/>
      <c r="CJ20" s="42"/>
      <c r="CK20" s="42"/>
      <c r="CL20" s="42"/>
      <c r="CM20" s="42"/>
      <c r="CN20" s="42"/>
      <c r="CO20" s="42"/>
      <c r="CP20" s="42"/>
      <c r="CQ20" s="42"/>
      <c r="CR20" s="42"/>
      <c r="CS20" s="42"/>
      <c r="CT20" s="42"/>
      <c r="CU20" s="42"/>
      <c r="CV20" s="42"/>
      <c r="CW20" s="42"/>
      <c r="CX20" s="42"/>
      <c r="CY20" s="42"/>
      <c r="CZ20" s="42"/>
      <c r="DA20" s="42"/>
      <c r="DB20" s="42"/>
      <c r="DC20" s="42"/>
      <c r="DD20" s="42"/>
      <c r="DE20" s="42"/>
      <c r="DF20" s="42"/>
      <c r="DG20" s="42"/>
      <c r="DH20" s="42"/>
      <c r="DI20" s="42"/>
      <c r="DJ20" s="42"/>
      <c r="DK20" s="42"/>
      <c r="DL20" s="42"/>
      <c r="DM20" s="42"/>
      <c r="DN20" s="42"/>
      <c r="DO20" s="42"/>
      <c r="DP20" s="42"/>
      <c r="DQ20" s="42"/>
      <c r="DR20" s="42"/>
      <c r="DS20" s="42"/>
      <c r="DT20" s="42"/>
      <c r="DU20" s="42"/>
      <c r="DV20" s="42"/>
      <c r="DW20" s="42"/>
    </row>
    <row r="21" spans="1:127" x14ac:dyDescent="0.2">
      <c r="A21" s="42"/>
      <c r="B21" s="244" t="s">
        <v>149</v>
      </c>
      <c r="C21" s="245">
        <f>IF(C24&gt;1000000,"&gt;1,000,000",IF(C24&gt;500,ROUNDUP(C24,-2),IF(C24&gt;100,ROUNDUP(C24/5,-1)*5,ROUNDUP(C24,-1))))</f>
        <v>150</v>
      </c>
      <c r="D21" s="42"/>
      <c r="E21" s="83">
        <f>IF(CD27&lt;0.01,IF(CD27&lt;0.001,ROUNDDOWN(CD27,5),ROUNDDOWN(CD27,4)),ROUNDDOWN(CD27,3))</f>
        <v>4.6999999999999999E-4</v>
      </c>
      <c r="F21" s="42"/>
      <c r="G21" s="42"/>
      <c r="H21" s="42"/>
      <c r="I21" s="42"/>
      <c r="J21" s="83">
        <f>IF(J27&lt;0.01,IF(J27&lt;0.001,ROUNDDOWN(J27,5),ROUNDDOWN(J27,4)),ROUNDDOWN(J27,3))</f>
        <v>4.6999999999999999E-4</v>
      </c>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c r="BZ21" s="42"/>
      <c r="CA21" s="42"/>
      <c r="CB21" s="42"/>
      <c r="CC21" s="42"/>
      <c r="CD21" s="42"/>
      <c r="CE21" s="42">
        <f>ROUNDUP(CE20*1.8/CE19,0)</f>
        <v>2</v>
      </c>
      <c r="CF21" s="42"/>
      <c r="CG21" s="42"/>
      <c r="CH21" s="42"/>
      <c r="CI21" s="42"/>
      <c r="CJ21" s="42"/>
      <c r="CK21" s="42"/>
      <c r="CL21" s="42"/>
      <c r="CM21" s="42"/>
      <c r="CN21" s="42"/>
      <c r="CO21" s="42"/>
      <c r="CP21" s="42"/>
      <c r="CQ21" s="42"/>
      <c r="CR21" s="42"/>
      <c r="CS21" s="42"/>
      <c r="CT21" s="42"/>
      <c r="CU21" s="42"/>
      <c r="CV21" s="42"/>
      <c r="CW21" s="42"/>
      <c r="CX21" s="42"/>
      <c r="CY21" s="42"/>
      <c r="CZ21" s="42"/>
      <c r="DA21" s="42"/>
      <c r="DB21" s="42"/>
      <c r="DC21" s="42"/>
      <c r="DD21" s="42"/>
      <c r="DE21" s="42"/>
      <c r="DF21" s="42"/>
      <c r="DG21" s="42"/>
      <c r="DH21" s="42"/>
      <c r="DI21" s="42"/>
      <c r="DJ21" s="42"/>
      <c r="DK21" s="42"/>
      <c r="DL21" s="42"/>
      <c r="DM21" s="42"/>
      <c r="DN21" s="42"/>
      <c r="DO21" s="42"/>
      <c r="DP21" s="42"/>
      <c r="DQ21" s="42"/>
      <c r="DR21" s="42"/>
      <c r="DS21" s="42"/>
      <c r="DT21" s="42"/>
      <c r="DU21" s="42"/>
      <c r="DV21" s="42"/>
      <c r="DW21" s="42"/>
    </row>
    <row r="22" spans="1:127" ht="13.5" thickBot="1" x14ac:dyDescent="0.25">
      <c r="H22">
        <v>1</v>
      </c>
      <c r="I22" s="71">
        <f>+CE21*CE19</f>
        <v>400</v>
      </c>
      <c r="CE22" s="45">
        <v>0</v>
      </c>
      <c r="CF22" s="45">
        <v>0.1</v>
      </c>
      <c r="CG22" s="45">
        <v>0.2</v>
      </c>
      <c r="CH22" s="45">
        <v>0.4</v>
      </c>
      <c r="CI22" s="45">
        <v>0.6</v>
      </c>
      <c r="CJ22" s="45">
        <v>0.8</v>
      </c>
      <c r="CK22" s="45">
        <v>1</v>
      </c>
      <c r="CL22" s="45">
        <v>2</v>
      </c>
      <c r="CM22" s="45">
        <v>3</v>
      </c>
      <c r="CN22" s="45">
        <v>4</v>
      </c>
      <c r="CO22" s="45">
        <v>5</v>
      </c>
      <c r="CP22" s="45">
        <v>6</v>
      </c>
      <c r="CQ22" s="45">
        <v>7</v>
      </c>
      <c r="CR22" s="45">
        <v>8</v>
      </c>
      <c r="CS22" s="45">
        <v>9</v>
      </c>
      <c r="CT22" s="45">
        <v>10</v>
      </c>
      <c r="CU22" s="45">
        <v>11</v>
      </c>
      <c r="CV22" s="45">
        <v>12</v>
      </c>
      <c r="CW22" s="45">
        <v>13</v>
      </c>
      <c r="CX22" s="45">
        <v>14</v>
      </c>
      <c r="CY22" s="45">
        <v>15</v>
      </c>
      <c r="CZ22" s="45">
        <v>16</v>
      </c>
      <c r="DA22" s="45">
        <v>17</v>
      </c>
      <c r="DB22" s="45">
        <v>18</v>
      </c>
      <c r="DC22" s="45">
        <v>19</v>
      </c>
      <c r="DD22" s="45">
        <v>20</v>
      </c>
    </row>
    <row r="23" spans="1:127" ht="13.5" thickBot="1" x14ac:dyDescent="0.25">
      <c r="B23" s="7" t="s">
        <v>43</v>
      </c>
      <c r="C23" s="8">
        <f>入力シート_水銀!Q15</f>
        <v>5.0000000000000001E-4</v>
      </c>
      <c r="D23" s="9" t="s">
        <v>42</v>
      </c>
      <c r="E23" s="497" t="s">
        <v>44</v>
      </c>
      <c r="F23" s="498"/>
      <c r="H23">
        <f>+C23</f>
        <v>5.0000000000000001E-4</v>
      </c>
      <c r="I23">
        <f>+C23</f>
        <v>5.0000000000000001E-4</v>
      </c>
      <c r="J23" s="6">
        <f>MIN(J24:AL24)</f>
        <v>118</v>
      </c>
      <c r="K23" s="264">
        <f>IF(MIN(K24:T24)=0,1000000,MIN(K24:T24))</f>
        <v>100000</v>
      </c>
      <c r="U23" s="264">
        <f>IF(MIN(U24:AC24)=0,1000000,MIN(U24:AC24))</f>
        <v>10000</v>
      </c>
      <c r="AD23" s="264">
        <f>IF(MIN(AD24:AM24)=0,1000000,MIN(AD24:AM24))</f>
        <v>1000</v>
      </c>
      <c r="AN23" s="264">
        <f>IF(MIN(AN24:AW24)=0,1000000,MIN(AN24:AW24))</f>
        <v>200</v>
      </c>
      <c r="AX23" s="264">
        <f>IF(MIN(AX24:BG24)=0,1000000,MIN(AX24:BG24))</f>
        <v>120</v>
      </c>
      <c r="BI23" s="264">
        <f>IF(MIN(BI24:CC24)=0,1000000,MIN(BI24:CC24))</f>
        <v>118</v>
      </c>
    </row>
    <row r="24" spans="1:127" ht="13.5" thickBot="1" x14ac:dyDescent="0.25">
      <c r="B24" s="10" t="s">
        <v>45</v>
      </c>
      <c r="C24" s="11">
        <f>IF(+BI23=1000000,"&gt;1,000,000",+BI23)</f>
        <v>118</v>
      </c>
      <c r="D24" s="12" t="s">
        <v>46</v>
      </c>
      <c r="E24" s="60">
        <f>IF(CD27&lt;0.1,IF(CD27&lt;0.01,IF(CD27&lt;0.001,ROUNDDOWN(CD27,5),ROUNDDOWN(CD27,4)),ROUNDDOWN(CD27,3)),ROUNDDOWN(CD27,2))</f>
        <v>4.6999999999999999E-4</v>
      </c>
      <c r="F24" s="13" t="s">
        <v>42</v>
      </c>
      <c r="H24">
        <f>+BI30</f>
        <v>125</v>
      </c>
      <c r="I24">
        <f>+CC30</f>
        <v>105</v>
      </c>
      <c r="J24" s="57">
        <f>IF(J27&lt;=$C$23,J30,"")</f>
        <v>118</v>
      </c>
      <c r="K24" s="58">
        <f t="shared" ref="K24:T24" si="0">IF(K27&lt;=$C$23,K30,"")</f>
        <v>100000</v>
      </c>
      <c r="L24" s="58">
        <f t="shared" si="0"/>
        <v>200000</v>
      </c>
      <c r="M24" s="58">
        <f t="shared" si="0"/>
        <v>300000</v>
      </c>
      <c r="N24" s="58">
        <f t="shared" si="0"/>
        <v>400000</v>
      </c>
      <c r="O24" s="58">
        <f t="shared" si="0"/>
        <v>500000</v>
      </c>
      <c r="P24" s="58">
        <f t="shared" si="0"/>
        <v>600000</v>
      </c>
      <c r="Q24" s="58">
        <f t="shared" si="0"/>
        <v>700000</v>
      </c>
      <c r="R24" s="58">
        <f t="shared" si="0"/>
        <v>800000</v>
      </c>
      <c r="S24" s="58">
        <f t="shared" si="0"/>
        <v>900000</v>
      </c>
      <c r="T24" s="263">
        <f t="shared" si="0"/>
        <v>1000000</v>
      </c>
      <c r="U24" s="57">
        <f>IF(U27&lt;=$C$23,U30,"")</f>
        <v>10000</v>
      </c>
      <c r="V24" s="58">
        <f t="shared" ref="V24:AM24" si="1">IF(V27&lt;=$C$23,V30,"")</f>
        <v>20000</v>
      </c>
      <c r="W24" s="58">
        <f t="shared" si="1"/>
        <v>30000</v>
      </c>
      <c r="X24" s="58">
        <f t="shared" si="1"/>
        <v>40000</v>
      </c>
      <c r="Y24" s="58">
        <f t="shared" si="1"/>
        <v>50000</v>
      </c>
      <c r="Z24" s="58">
        <f t="shared" si="1"/>
        <v>60000</v>
      </c>
      <c r="AA24" s="58">
        <f t="shared" si="1"/>
        <v>70000</v>
      </c>
      <c r="AB24" s="58">
        <f t="shared" si="1"/>
        <v>80000</v>
      </c>
      <c r="AC24" s="58">
        <f t="shared" si="1"/>
        <v>90000</v>
      </c>
      <c r="AD24" s="58">
        <f t="shared" si="1"/>
        <v>1000</v>
      </c>
      <c r="AE24" s="58">
        <f t="shared" si="1"/>
        <v>2000</v>
      </c>
      <c r="AF24" s="58">
        <f t="shared" si="1"/>
        <v>3000</v>
      </c>
      <c r="AG24" s="58">
        <f t="shared" si="1"/>
        <v>4000</v>
      </c>
      <c r="AH24" s="58">
        <f t="shared" si="1"/>
        <v>5000</v>
      </c>
      <c r="AI24" s="58">
        <f t="shared" si="1"/>
        <v>6000</v>
      </c>
      <c r="AJ24" s="58">
        <f t="shared" si="1"/>
        <v>7000</v>
      </c>
      <c r="AK24" s="58">
        <f t="shared" si="1"/>
        <v>8000</v>
      </c>
      <c r="AL24" s="58">
        <f t="shared" si="1"/>
        <v>9000</v>
      </c>
      <c r="AM24" s="58">
        <f t="shared" si="1"/>
        <v>10000</v>
      </c>
      <c r="AN24" s="56">
        <f>IF(AN27&lt;=$C$23,AN30,"")</f>
        <v>1000</v>
      </c>
      <c r="AO24" s="56">
        <f t="shared" ref="AO24:BG24" si="2">IF(AO27&lt;=$C$23,AO30,"")</f>
        <v>900</v>
      </c>
      <c r="AP24" s="56">
        <f t="shared" si="2"/>
        <v>800</v>
      </c>
      <c r="AQ24" s="56">
        <f t="shared" si="2"/>
        <v>700</v>
      </c>
      <c r="AR24" s="56">
        <f t="shared" si="2"/>
        <v>600</v>
      </c>
      <c r="AS24" s="56">
        <f t="shared" si="2"/>
        <v>500</v>
      </c>
      <c r="AT24" s="56">
        <f t="shared" si="2"/>
        <v>400</v>
      </c>
      <c r="AU24" s="56">
        <f t="shared" si="2"/>
        <v>300</v>
      </c>
      <c r="AV24" s="56">
        <f t="shared" si="2"/>
        <v>200</v>
      </c>
      <c r="AW24" s="56" t="str">
        <f t="shared" si="2"/>
        <v/>
      </c>
      <c r="AX24" s="56">
        <f t="shared" si="2"/>
        <v>200</v>
      </c>
      <c r="AY24" s="56">
        <f t="shared" si="2"/>
        <v>190</v>
      </c>
      <c r="AZ24" s="56">
        <f t="shared" si="2"/>
        <v>180</v>
      </c>
      <c r="BA24" s="56">
        <f t="shared" si="2"/>
        <v>170</v>
      </c>
      <c r="BB24" s="56">
        <f t="shared" si="2"/>
        <v>160</v>
      </c>
      <c r="BC24" s="56">
        <f t="shared" si="2"/>
        <v>150</v>
      </c>
      <c r="BD24" s="56">
        <f t="shared" si="2"/>
        <v>140</v>
      </c>
      <c r="BE24" s="56">
        <f t="shared" si="2"/>
        <v>130</v>
      </c>
      <c r="BF24" s="56">
        <f t="shared" si="2"/>
        <v>120</v>
      </c>
      <c r="BG24" s="56" t="str">
        <f t="shared" si="2"/>
        <v/>
      </c>
      <c r="BH24" s="56" t="str">
        <f>IF(BH27&lt;=$C$23,BH30,"")</f>
        <v/>
      </c>
      <c r="BI24" s="56">
        <f t="shared" ref="BI24:CD24" si="3">IF(BI27&lt;=$C$23,BI30,"")</f>
        <v>125</v>
      </c>
      <c r="BJ24" s="56">
        <f t="shared" si="3"/>
        <v>124</v>
      </c>
      <c r="BK24" s="56">
        <f t="shared" si="3"/>
        <v>123</v>
      </c>
      <c r="BL24" s="56">
        <f t="shared" si="3"/>
        <v>122</v>
      </c>
      <c r="BM24" s="56">
        <f t="shared" si="3"/>
        <v>121</v>
      </c>
      <c r="BN24" s="56">
        <f t="shared" si="3"/>
        <v>120</v>
      </c>
      <c r="BO24" s="56">
        <f t="shared" si="3"/>
        <v>119</v>
      </c>
      <c r="BP24" s="56">
        <f t="shared" si="3"/>
        <v>118</v>
      </c>
      <c r="BQ24" s="56" t="str">
        <f t="shared" si="3"/>
        <v/>
      </c>
      <c r="BR24" s="56" t="str">
        <f t="shared" si="3"/>
        <v/>
      </c>
      <c r="BS24" s="56" t="str">
        <f t="shared" si="3"/>
        <v/>
      </c>
      <c r="BT24" s="56" t="str">
        <f t="shared" si="3"/>
        <v/>
      </c>
      <c r="BU24" s="56" t="str">
        <f t="shared" si="3"/>
        <v/>
      </c>
      <c r="BV24" s="56" t="str">
        <f t="shared" si="3"/>
        <v/>
      </c>
      <c r="BW24" s="56" t="str">
        <f t="shared" si="3"/>
        <v/>
      </c>
      <c r="BX24" s="56" t="str">
        <f t="shared" si="3"/>
        <v/>
      </c>
      <c r="BY24" s="56" t="str">
        <f t="shared" si="3"/>
        <v/>
      </c>
      <c r="BZ24" s="56" t="str">
        <f t="shared" si="3"/>
        <v/>
      </c>
      <c r="CA24" s="56" t="str">
        <f t="shared" si="3"/>
        <v/>
      </c>
      <c r="CB24" s="56" t="str">
        <f t="shared" si="3"/>
        <v/>
      </c>
      <c r="CC24" s="56" t="str">
        <f t="shared" si="3"/>
        <v/>
      </c>
      <c r="CD24" s="56">
        <f t="shared" si="3"/>
        <v>118</v>
      </c>
      <c r="CE24" s="69"/>
      <c r="CF24" s="69"/>
      <c r="CG24" s="69"/>
      <c r="CH24" s="69"/>
      <c r="CI24" s="69"/>
      <c r="CJ24" s="69"/>
      <c r="CK24" s="69"/>
      <c r="CL24" s="69"/>
      <c r="CM24" s="69"/>
      <c r="CN24" s="69"/>
      <c r="CO24" s="69"/>
      <c r="CP24" s="69"/>
      <c r="CQ24" s="69"/>
      <c r="CR24" s="69"/>
      <c r="CS24" s="69"/>
      <c r="CT24" s="69"/>
      <c r="CU24" s="69"/>
      <c r="CV24" s="69"/>
      <c r="CW24" s="69"/>
      <c r="CX24" s="69"/>
      <c r="CY24" s="69"/>
      <c r="CZ24" s="69"/>
      <c r="DA24" s="69"/>
      <c r="DB24" s="69"/>
      <c r="DC24" s="69"/>
      <c r="DD24" s="69"/>
      <c r="DE24" s="67"/>
      <c r="DF24" s="67"/>
      <c r="DG24" s="67"/>
      <c r="DH24" s="67"/>
      <c r="DI24" s="67"/>
      <c r="DJ24" s="67"/>
      <c r="DK24" s="67"/>
      <c r="DL24" s="67"/>
      <c r="DM24" s="67"/>
      <c r="DN24" s="67"/>
      <c r="DO24" s="67"/>
      <c r="DP24" s="67"/>
      <c r="DQ24" s="67"/>
      <c r="DR24" s="67"/>
      <c r="DS24" s="67"/>
      <c r="DT24" s="67"/>
      <c r="DU24" s="67"/>
      <c r="DV24" s="67"/>
      <c r="DW24" s="67"/>
    </row>
    <row r="25" spans="1:127" ht="13.5" thickBot="1" x14ac:dyDescent="0.25">
      <c r="A25" s="14"/>
      <c r="B25" s="14"/>
      <c r="C25" s="14">
        <f>IF(BI23=1000000,-100,BI23)</f>
        <v>118</v>
      </c>
      <c r="D25" s="14"/>
      <c r="E25" s="84">
        <f>E24</f>
        <v>4.6999999999999999E-4</v>
      </c>
      <c r="F25" s="15"/>
      <c r="G25" s="14"/>
      <c r="H25">
        <f>+AX30</f>
        <v>200</v>
      </c>
      <c r="I25">
        <f>IF(BH30&lt;10,0.1,+BH30-10)</f>
        <v>90</v>
      </c>
      <c r="J25" s="46"/>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6"/>
      <c r="BM25" s="46"/>
      <c r="BN25" s="46"/>
      <c r="BO25" s="46"/>
      <c r="BP25" s="46"/>
      <c r="BQ25" s="46"/>
      <c r="BR25" s="46"/>
      <c r="BS25" s="46"/>
      <c r="BT25" s="46"/>
      <c r="BU25" s="46"/>
      <c r="BV25" s="46"/>
      <c r="BW25" s="46"/>
      <c r="BX25" s="46"/>
      <c r="BY25" s="46"/>
      <c r="BZ25" s="46"/>
      <c r="CA25" s="46"/>
      <c r="CB25" s="46"/>
      <c r="CC25" s="46"/>
      <c r="CD25" s="46"/>
      <c r="CE25" s="46"/>
      <c r="CF25" s="46"/>
      <c r="CG25" s="46"/>
      <c r="CH25" s="46"/>
      <c r="CI25" s="46"/>
      <c r="CJ25" s="46"/>
      <c r="CK25" s="46"/>
      <c r="CL25" s="46"/>
      <c r="CM25" s="46"/>
      <c r="CN25" s="46"/>
      <c r="CO25" s="46"/>
      <c r="CP25" s="46"/>
      <c r="CQ25" s="46"/>
      <c r="CR25" s="46"/>
      <c r="CS25" s="46"/>
      <c r="CT25" s="46"/>
      <c r="CU25" s="46"/>
      <c r="CV25" s="46"/>
      <c r="CW25" s="46"/>
      <c r="CX25" s="46"/>
      <c r="CY25" s="46"/>
      <c r="CZ25" s="46"/>
      <c r="DA25" s="46"/>
      <c r="DB25" s="46"/>
      <c r="DC25" s="46"/>
      <c r="DD25" s="46"/>
      <c r="DE25" s="46"/>
      <c r="DF25" s="46"/>
      <c r="DG25" s="46"/>
      <c r="DH25" s="46"/>
      <c r="DI25" s="46"/>
      <c r="DJ25" s="46"/>
      <c r="DK25" s="46"/>
      <c r="DL25" s="46"/>
      <c r="DM25" s="46"/>
      <c r="DN25" s="46"/>
      <c r="DO25" s="46"/>
      <c r="DP25" s="46"/>
      <c r="DQ25" s="46"/>
      <c r="DR25" s="46"/>
      <c r="DS25" s="46"/>
      <c r="DT25" s="46"/>
      <c r="DU25" s="46"/>
      <c r="DV25" s="46"/>
      <c r="DW25" s="46"/>
    </row>
    <row r="26" spans="1:127" x14ac:dyDescent="0.2">
      <c r="A26" s="16" t="s">
        <v>47</v>
      </c>
      <c r="B26" s="17" t="s">
        <v>48</v>
      </c>
      <c r="C26" s="499" t="s">
        <v>49</v>
      </c>
      <c r="D26" s="500"/>
      <c r="E26" s="500"/>
      <c r="F26" s="18" t="s">
        <v>50</v>
      </c>
      <c r="G26" s="18" t="s">
        <v>51</v>
      </c>
      <c r="J26" s="47" t="s">
        <v>51</v>
      </c>
      <c r="K26" s="47" t="s">
        <v>51</v>
      </c>
      <c r="L26" s="47" t="s">
        <v>51</v>
      </c>
      <c r="M26" s="47" t="s">
        <v>51</v>
      </c>
      <c r="N26" s="47" t="s">
        <v>51</v>
      </c>
      <c r="O26" s="47" t="s">
        <v>51</v>
      </c>
      <c r="P26" s="47" t="s">
        <v>51</v>
      </c>
      <c r="Q26" s="47" t="s">
        <v>51</v>
      </c>
      <c r="R26" s="47" t="s">
        <v>51</v>
      </c>
      <c r="S26" s="47" t="s">
        <v>51</v>
      </c>
      <c r="T26" s="47" t="s">
        <v>51</v>
      </c>
      <c r="U26" s="47" t="s">
        <v>51</v>
      </c>
      <c r="V26" s="47" t="s">
        <v>51</v>
      </c>
      <c r="W26" s="47" t="s">
        <v>51</v>
      </c>
      <c r="X26" s="47" t="s">
        <v>51</v>
      </c>
      <c r="Y26" s="47" t="s">
        <v>51</v>
      </c>
      <c r="Z26" s="47" t="s">
        <v>51</v>
      </c>
      <c r="AA26" s="47" t="s">
        <v>51</v>
      </c>
      <c r="AB26" s="47" t="s">
        <v>51</v>
      </c>
      <c r="AC26" s="47" t="s">
        <v>51</v>
      </c>
      <c r="AD26" s="47" t="s">
        <v>51</v>
      </c>
      <c r="AE26" s="47" t="s">
        <v>51</v>
      </c>
      <c r="AF26" s="47" t="s">
        <v>51</v>
      </c>
      <c r="AG26" s="47" t="s">
        <v>51</v>
      </c>
      <c r="AH26" s="47" t="s">
        <v>51</v>
      </c>
      <c r="AI26" s="47" t="s">
        <v>51</v>
      </c>
      <c r="AJ26" s="47" t="s">
        <v>51</v>
      </c>
      <c r="AK26" s="47" t="s">
        <v>51</v>
      </c>
      <c r="AL26" s="47" t="s">
        <v>51</v>
      </c>
      <c r="AM26" s="47" t="s">
        <v>51</v>
      </c>
      <c r="AN26" s="47" t="s">
        <v>51</v>
      </c>
      <c r="AO26" s="47" t="s">
        <v>51</v>
      </c>
      <c r="AP26" s="47" t="s">
        <v>51</v>
      </c>
      <c r="AQ26" s="47" t="s">
        <v>51</v>
      </c>
      <c r="AR26" s="47" t="s">
        <v>51</v>
      </c>
      <c r="AS26" s="47" t="s">
        <v>51</v>
      </c>
      <c r="AT26" s="47" t="s">
        <v>51</v>
      </c>
      <c r="AU26" s="47" t="s">
        <v>51</v>
      </c>
      <c r="AV26" s="47" t="s">
        <v>51</v>
      </c>
      <c r="AW26" s="47" t="s">
        <v>51</v>
      </c>
      <c r="AX26" s="47" t="s">
        <v>51</v>
      </c>
      <c r="AY26" s="47" t="s">
        <v>51</v>
      </c>
      <c r="AZ26" s="47" t="s">
        <v>51</v>
      </c>
      <c r="BA26" s="47" t="s">
        <v>51</v>
      </c>
      <c r="BB26" s="47" t="s">
        <v>51</v>
      </c>
      <c r="BC26" s="47" t="s">
        <v>51</v>
      </c>
      <c r="BD26" s="47" t="s">
        <v>51</v>
      </c>
      <c r="BE26" s="47" t="s">
        <v>51</v>
      </c>
      <c r="BF26" s="47" t="s">
        <v>51</v>
      </c>
      <c r="BG26" s="47" t="s">
        <v>51</v>
      </c>
      <c r="BH26" s="47" t="s">
        <v>51</v>
      </c>
      <c r="BI26" s="47" t="s">
        <v>51</v>
      </c>
      <c r="BJ26" s="47" t="s">
        <v>51</v>
      </c>
      <c r="BK26" s="47" t="s">
        <v>51</v>
      </c>
      <c r="BL26" s="47" t="s">
        <v>51</v>
      </c>
      <c r="BM26" s="47" t="s">
        <v>51</v>
      </c>
      <c r="BN26" s="47" t="s">
        <v>51</v>
      </c>
      <c r="BO26" s="47" t="s">
        <v>51</v>
      </c>
      <c r="BP26" s="47" t="s">
        <v>51</v>
      </c>
      <c r="BQ26" s="47" t="s">
        <v>51</v>
      </c>
      <c r="BR26" s="47" t="s">
        <v>51</v>
      </c>
      <c r="BS26" s="47" t="s">
        <v>51</v>
      </c>
      <c r="BT26" s="47" t="s">
        <v>51</v>
      </c>
      <c r="BU26" s="47" t="s">
        <v>51</v>
      </c>
      <c r="BV26" s="47" t="s">
        <v>51</v>
      </c>
      <c r="BW26" s="47" t="s">
        <v>51</v>
      </c>
      <c r="BX26" s="47" t="s">
        <v>51</v>
      </c>
      <c r="BY26" s="47" t="s">
        <v>51</v>
      </c>
      <c r="BZ26" s="47" t="s">
        <v>51</v>
      </c>
      <c r="CA26" s="47" t="s">
        <v>51</v>
      </c>
      <c r="CB26" s="47" t="s">
        <v>51</v>
      </c>
      <c r="CC26" s="47" t="s">
        <v>51</v>
      </c>
      <c r="CD26" s="47" t="s">
        <v>51</v>
      </c>
      <c r="CE26" s="47" t="s">
        <v>51</v>
      </c>
      <c r="CF26" s="47" t="s">
        <v>51</v>
      </c>
      <c r="CG26" s="47" t="s">
        <v>51</v>
      </c>
      <c r="CH26" s="47" t="s">
        <v>51</v>
      </c>
      <c r="CI26" s="47" t="s">
        <v>51</v>
      </c>
      <c r="CJ26" s="47" t="s">
        <v>51</v>
      </c>
      <c r="CK26" s="47" t="s">
        <v>51</v>
      </c>
      <c r="CL26" s="47" t="s">
        <v>51</v>
      </c>
      <c r="CM26" s="47" t="s">
        <v>51</v>
      </c>
      <c r="CN26" s="47" t="s">
        <v>51</v>
      </c>
      <c r="CO26" s="47" t="s">
        <v>51</v>
      </c>
      <c r="CP26" s="47" t="s">
        <v>51</v>
      </c>
      <c r="CQ26" s="47" t="s">
        <v>51</v>
      </c>
      <c r="CR26" s="47" t="s">
        <v>51</v>
      </c>
      <c r="CS26" s="47" t="s">
        <v>51</v>
      </c>
      <c r="CT26" s="47" t="s">
        <v>51</v>
      </c>
      <c r="CU26" s="47" t="s">
        <v>51</v>
      </c>
      <c r="CV26" s="47" t="s">
        <v>51</v>
      </c>
      <c r="CW26" s="47" t="s">
        <v>51</v>
      </c>
      <c r="CX26" s="47" t="s">
        <v>51</v>
      </c>
      <c r="CY26" s="47" t="s">
        <v>51</v>
      </c>
      <c r="CZ26" s="47" t="s">
        <v>51</v>
      </c>
      <c r="DA26" s="47" t="s">
        <v>51</v>
      </c>
      <c r="DB26" s="47" t="s">
        <v>51</v>
      </c>
      <c r="DC26" s="47" t="s">
        <v>51</v>
      </c>
      <c r="DD26" s="47" t="s">
        <v>51</v>
      </c>
      <c r="DE26" s="47" t="s">
        <v>51</v>
      </c>
      <c r="DF26" s="47" t="s">
        <v>51</v>
      </c>
      <c r="DG26" s="47" t="s">
        <v>51</v>
      </c>
      <c r="DH26" s="47" t="s">
        <v>51</v>
      </c>
      <c r="DI26" s="47" t="s">
        <v>51</v>
      </c>
      <c r="DJ26" s="47" t="s">
        <v>51</v>
      </c>
      <c r="DK26" s="47" t="s">
        <v>51</v>
      </c>
      <c r="DL26" s="47" t="s">
        <v>51</v>
      </c>
      <c r="DM26" s="47" t="s">
        <v>51</v>
      </c>
      <c r="DN26" s="47" t="s">
        <v>51</v>
      </c>
      <c r="DO26" s="47" t="s">
        <v>51</v>
      </c>
      <c r="DP26" s="47" t="s">
        <v>51</v>
      </c>
      <c r="DQ26" s="47" t="s">
        <v>51</v>
      </c>
      <c r="DR26" s="47" t="s">
        <v>51</v>
      </c>
      <c r="DS26" s="47" t="s">
        <v>51</v>
      </c>
      <c r="DT26" s="47" t="s">
        <v>51</v>
      </c>
      <c r="DU26" s="47" t="s">
        <v>51</v>
      </c>
      <c r="DV26" s="47" t="s">
        <v>51</v>
      </c>
      <c r="DW26" s="47" t="s">
        <v>51</v>
      </c>
    </row>
    <row r="27" spans="1:127" ht="21" x14ac:dyDescent="0.55000000000000004">
      <c r="A27" s="19"/>
      <c r="B27" s="20" t="s">
        <v>52</v>
      </c>
      <c r="C27" s="492" t="s">
        <v>53</v>
      </c>
      <c r="D27" s="493"/>
      <c r="E27" s="493"/>
      <c r="F27" s="291" t="s">
        <v>54</v>
      </c>
      <c r="G27" s="22">
        <f>+G29*G53*G54*G55/2</f>
        <v>6.1651193057088126E-3</v>
      </c>
      <c r="I27" s="61">
        <f>+G29</f>
        <v>10</v>
      </c>
      <c r="J27" s="22">
        <f t="shared" ref="J27:BU27" si="4">+J29*J53*J54*J55/2</f>
        <v>4.751754294800554E-4</v>
      </c>
      <c r="K27" s="22">
        <f t="shared" si="4"/>
        <v>0</v>
      </c>
      <c r="L27" s="22">
        <f t="shared" si="4"/>
        <v>0</v>
      </c>
      <c r="M27" s="22">
        <f t="shared" si="4"/>
        <v>0</v>
      </c>
      <c r="N27" s="22">
        <f t="shared" si="4"/>
        <v>0</v>
      </c>
      <c r="O27" s="22">
        <f t="shared" si="4"/>
        <v>0</v>
      </c>
      <c r="P27" s="22">
        <f t="shared" si="4"/>
        <v>0</v>
      </c>
      <c r="Q27" s="22">
        <f t="shared" si="4"/>
        <v>0</v>
      </c>
      <c r="R27" s="22">
        <f t="shared" si="4"/>
        <v>0</v>
      </c>
      <c r="S27" s="22">
        <f t="shared" si="4"/>
        <v>0</v>
      </c>
      <c r="T27" s="22">
        <f t="shared" si="4"/>
        <v>0</v>
      </c>
      <c r="U27" s="22">
        <f t="shared" si="4"/>
        <v>0</v>
      </c>
      <c r="V27" s="22">
        <f t="shared" si="4"/>
        <v>0</v>
      </c>
      <c r="W27" s="22">
        <f t="shared" si="4"/>
        <v>0</v>
      </c>
      <c r="X27" s="22">
        <f t="shared" si="4"/>
        <v>0</v>
      </c>
      <c r="Y27" s="22">
        <f t="shared" si="4"/>
        <v>0</v>
      </c>
      <c r="Z27" s="22">
        <f t="shared" si="4"/>
        <v>0</v>
      </c>
      <c r="AA27" s="22">
        <f t="shared" si="4"/>
        <v>0</v>
      </c>
      <c r="AB27" s="22">
        <f t="shared" si="4"/>
        <v>0</v>
      </c>
      <c r="AC27" s="22">
        <f t="shared" si="4"/>
        <v>0</v>
      </c>
      <c r="AD27" s="22">
        <f t="shared" si="4"/>
        <v>0</v>
      </c>
      <c r="AE27" s="22">
        <f t="shared" si="4"/>
        <v>0</v>
      </c>
      <c r="AF27" s="22">
        <f t="shared" si="4"/>
        <v>0</v>
      </c>
      <c r="AG27" s="22">
        <f t="shared" si="4"/>
        <v>0</v>
      </c>
      <c r="AH27" s="22">
        <f t="shared" si="4"/>
        <v>0</v>
      </c>
      <c r="AI27" s="22">
        <f t="shared" si="4"/>
        <v>0</v>
      </c>
      <c r="AJ27" s="22">
        <f t="shared" si="4"/>
        <v>0</v>
      </c>
      <c r="AK27" s="22">
        <f t="shared" si="4"/>
        <v>0</v>
      </c>
      <c r="AL27" s="22">
        <f t="shared" si="4"/>
        <v>0</v>
      </c>
      <c r="AM27" s="22">
        <f t="shared" si="4"/>
        <v>0</v>
      </c>
      <c r="AN27" s="22">
        <f t="shared" si="4"/>
        <v>0</v>
      </c>
      <c r="AO27" s="22">
        <f t="shared" si="4"/>
        <v>2.0752291771578203E-283</v>
      </c>
      <c r="AP27" s="22">
        <f t="shared" si="4"/>
        <v>3.6757264463521936E-222</v>
      </c>
      <c r="AQ27" s="22">
        <f t="shared" si="4"/>
        <v>2.0358980613217237E-168</v>
      </c>
      <c r="AR27" s="22">
        <f t="shared" si="4"/>
        <v>3.5545303274822889E-122</v>
      </c>
      <c r="AS27" s="22">
        <f t="shared" si="4"/>
        <v>1.9810125432252967E-83</v>
      </c>
      <c r="AT27" s="22">
        <f t="shared" si="4"/>
        <v>3.6007833181992978E-52</v>
      </c>
      <c r="AU27" s="22">
        <f t="shared" si="4"/>
        <v>2.2246164498185953E-28</v>
      </c>
      <c r="AV27" s="22">
        <f t="shared" si="4"/>
        <v>5.1445502959990624E-12</v>
      </c>
      <c r="AW27" s="22">
        <f t="shared" si="4"/>
        <v>6.1651193057088126E-3</v>
      </c>
      <c r="AX27" s="22">
        <f t="shared" si="4"/>
        <v>5.1445502959990624E-12</v>
      </c>
      <c r="AY27" s="22">
        <f t="shared" si="4"/>
        <v>8.7651331920947831E-11</v>
      </c>
      <c r="AZ27" s="22">
        <f t="shared" si="4"/>
        <v>1.2624619681646174E-9</v>
      </c>
      <c r="BA27" s="22">
        <f t="shared" si="4"/>
        <v>1.5381400024462046E-8</v>
      </c>
      <c r="BB27" s="22">
        <f t="shared" si="4"/>
        <v>1.5863932796992784E-7</v>
      </c>
      <c r="BC27" s="22">
        <f t="shared" si="4"/>
        <v>1.3862655721123532E-6</v>
      </c>
      <c r="BD27" s="22">
        <f t="shared" si="4"/>
        <v>1.0274634964387544E-5</v>
      </c>
      <c r="BE27" s="22">
        <f t="shared" si="4"/>
        <v>6.4675268581140387E-5</v>
      </c>
      <c r="BF27" s="22">
        <f t="shared" si="4"/>
        <v>3.4630953729573123E-4</v>
      </c>
      <c r="BG27" s="22">
        <f t="shared" si="4"/>
        <v>1.5806136982668445E-3</v>
      </c>
      <c r="BH27" s="22">
        <f t="shared" si="4"/>
        <v>6.1651193057088126E-3</v>
      </c>
      <c r="BI27" s="22">
        <f t="shared" si="4"/>
        <v>1.5269745216780133E-4</v>
      </c>
      <c r="BJ27" s="22">
        <f t="shared" si="4"/>
        <v>1.8044783571710769E-4</v>
      </c>
      <c r="BK27" s="22">
        <f t="shared" si="4"/>
        <v>2.1289917173020919E-4</v>
      </c>
      <c r="BL27" s="22">
        <f t="shared" si="4"/>
        <v>2.5078385738210349E-4</v>
      </c>
      <c r="BM27" s="22">
        <f t="shared" si="4"/>
        <v>2.9493711120886335E-4</v>
      </c>
      <c r="BN27" s="22">
        <f t="shared" si="4"/>
        <v>3.4630953729573123E-4</v>
      </c>
      <c r="BO27" s="22">
        <f t="shared" si="4"/>
        <v>4.0598093420850983E-4</v>
      </c>
      <c r="BP27" s="22">
        <f t="shared" si="4"/>
        <v>4.751754294800554E-4</v>
      </c>
      <c r="BQ27" s="22">
        <f t="shared" si="4"/>
        <v>5.5527801957949501E-4</v>
      </c>
      <c r="BR27" s="22">
        <f t="shared" si="4"/>
        <v>6.4785259330939508E-4</v>
      </c>
      <c r="BS27" s="22">
        <f t="shared" si="4"/>
        <v>7.5466151335500662E-4</v>
      </c>
      <c r="BT27" s="22">
        <f t="shared" si="4"/>
        <v>8.7768682610776024E-4</v>
      </c>
      <c r="BU27" s="22">
        <f t="shared" si="4"/>
        <v>1.0191531637608667E-3</v>
      </c>
      <c r="BV27" s="22">
        <f t="shared" ref="BV27:CD27" si="5">+BV29*BV53*BV54*BV55/2</f>
        <v>1.1815523948900397E-3</v>
      </c>
      <c r="BW27" s="22">
        <f t="shared" si="5"/>
        <v>1.3676700701551606E-3</v>
      </c>
      <c r="BX27" s="22">
        <f t="shared" si="5"/>
        <v>1.5806136982668445E-3</v>
      </c>
      <c r="BY27" s="22">
        <f t="shared" si="5"/>
        <v>1.8238428738465242E-3</v>
      </c>
      <c r="BZ27" s="22">
        <f t="shared" si="5"/>
        <v>2.1012012631779478E-3</v>
      </c>
      <c r="CA27" s="22">
        <f t="shared" si="5"/>
        <v>2.4169504360313618E-3</v>
      </c>
      <c r="CB27" s="22">
        <f t="shared" si="5"/>
        <v>2.7758055116942548E-3</v>
      </c>
      <c r="CC27" s="22">
        <f t="shared" si="5"/>
        <v>3.1829725650492123E-3</v>
      </c>
      <c r="CD27" s="22">
        <f t="shared" si="5"/>
        <v>4.751754294800554E-4</v>
      </c>
      <c r="CE27" s="82">
        <f>IF(+CE29*CE53*CE54*CE55/2&lt;0.0000000001,0.0000000001,+CE29*CE53*CE54*CE55/2)</f>
        <v>8.8332377953044485</v>
      </c>
      <c r="CF27" s="82">
        <f>IF(+CF29*CF53*CF54*CF55/2&lt;0.0000000001,0.0000000001,+CF29*CF53*CF54*CF55/2)</f>
        <v>7.7247212262667757</v>
      </c>
      <c r="CG27" s="82">
        <f t="shared" ref="CG27:DD27" si="6">IF(+CG29*CG53*CG54*CG55/2&lt;0.0000000001,0.0000000001,+CG29*CG53*CG54*CG55/2)</f>
        <v>6.1550139269555633</v>
      </c>
      <c r="CH27" s="82">
        <f t="shared" si="6"/>
        <v>4.5291165328218401</v>
      </c>
      <c r="CI27" s="82">
        <f t="shared" si="6"/>
        <v>3.6353533456525478</v>
      </c>
      <c r="CJ27" s="82">
        <f t="shared" si="6"/>
        <v>3.025028770523762</v>
      </c>
      <c r="CK27" s="82">
        <f t="shared" si="6"/>
        <v>2.5565736117321314</v>
      </c>
      <c r="CL27" s="82">
        <f t="shared" si="6"/>
        <v>1.0692168903994805</v>
      </c>
      <c r="CM27" s="82">
        <f t="shared" si="6"/>
        <v>0.32265617933553115</v>
      </c>
      <c r="CN27" s="82">
        <f t="shared" si="6"/>
        <v>5.9382788999740095E-2</v>
      </c>
      <c r="CO27" s="82">
        <f t="shared" si="6"/>
        <v>6.1651193057088126E-3</v>
      </c>
      <c r="CP27" s="82">
        <f t="shared" si="6"/>
        <v>3.4630953729573123E-4</v>
      </c>
      <c r="CQ27" s="82">
        <f t="shared" si="6"/>
        <v>1.0274634964387544E-5</v>
      </c>
      <c r="CR27" s="82">
        <f t="shared" si="6"/>
        <v>1.5863932796992784E-7</v>
      </c>
      <c r="CS27" s="82">
        <f t="shared" si="6"/>
        <v>1.2624619681646174E-9</v>
      </c>
      <c r="CT27" s="82">
        <f t="shared" si="6"/>
        <v>1E-10</v>
      </c>
      <c r="CU27" s="82">
        <f t="shared" si="6"/>
        <v>1E-10</v>
      </c>
      <c r="CV27" s="82">
        <f t="shared" si="6"/>
        <v>1E-10</v>
      </c>
      <c r="CW27" s="82">
        <f t="shared" si="6"/>
        <v>1E-10</v>
      </c>
      <c r="CX27" s="82">
        <f t="shared" si="6"/>
        <v>1E-10</v>
      </c>
      <c r="CY27" s="82">
        <f t="shared" si="6"/>
        <v>1E-10</v>
      </c>
      <c r="CZ27" s="82">
        <f t="shared" si="6"/>
        <v>1E-10</v>
      </c>
      <c r="DA27" s="82">
        <f t="shared" si="6"/>
        <v>1E-10</v>
      </c>
      <c r="DB27" s="82">
        <f t="shared" si="6"/>
        <v>1E-10</v>
      </c>
      <c r="DC27" s="82">
        <f t="shared" si="6"/>
        <v>1E-10</v>
      </c>
      <c r="DD27" s="82">
        <f t="shared" si="6"/>
        <v>1E-10</v>
      </c>
      <c r="DE27" s="22">
        <f t="shared" ref="DE27:DW27" si="7">+DE29*DE53*DE54*DE55/2</f>
        <v>0</v>
      </c>
      <c r="DF27" s="22">
        <f t="shared" si="7"/>
        <v>1.624662850947603E-167</v>
      </c>
      <c r="DG27" s="22">
        <f t="shared" si="7"/>
        <v>7.8256120603147876E-83</v>
      </c>
      <c r="DH27" s="22">
        <f t="shared" si="7"/>
        <v>1.9081427764683877E-40</v>
      </c>
      <c r="DI27" s="22">
        <f t="shared" si="7"/>
        <v>2.6387332463487298E-26</v>
      </c>
      <c r="DJ27" s="22">
        <f t="shared" si="7"/>
        <v>3.0958066117287673E-19</v>
      </c>
      <c r="DK27" s="22">
        <f t="shared" si="7"/>
        <v>5.3445734651777644E-15</v>
      </c>
      <c r="DL27" s="22">
        <f t="shared" si="7"/>
        <v>3.5250718545132447E-12</v>
      </c>
      <c r="DM27" s="22">
        <f t="shared" si="7"/>
        <v>1.1369078946729899E-8</v>
      </c>
      <c r="DN27" s="22">
        <f t="shared" si="7"/>
        <v>1.3862655721123532E-6</v>
      </c>
      <c r="DO27" s="22">
        <f t="shared" si="7"/>
        <v>6.128153862158471E-5</v>
      </c>
      <c r="DP27" s="22">
        <f t="shared" si="7"/>
        <v>7.2715744872888985E-4</v>
      </c>
      <c r="DQ27" s="22">
        <f t="shared" si="7"/>
        <v>4.0658519449956335E-3</v>
      </c>
      <c r="DR27" s="22">
        <f t="shared" si="7"/>
        <v>1.4204123309462711E-2</v>
      </c>
      <c r="DS27" s="22">
        <f t="shared" si="7"/>
        <v>3.6280111519080435E-2</v>
      </c>
      <c r="DT27" s="22">
        <f t="shared" si="7"/>
        <v>7.4471369711107266E-2</v>
      </c>
      <c r="DU27" s="22">
        <f t="shared" si="7"/>
        <v>0.13049799471577056</v>
      </c>
      <c r="DV27" s="22">
        <f t="shared" si="7"/>
        <v>0.20326511291901508</v>
      </c>
      <c r="DW27" s="22">
        <f t="shared" si="7"/>
        <v>0.20326511291901508</v>
      </c>
    </row>
    <row r="28" spans="1:127" ht="21" x14ac:dyDescent="0.55000000000000004">
      <c r="A28" s="19"/>
      <c r="B28" s="20" t="s">
        <v>55</v>
      </c>
      <c r="C28" s="492" t="s">
        <v>53</v>
      </c>
      <c r="D28" s="493"/>
      <c r="E28" s="493"/>
      <c r="F28" s="291" t="s">
        <v>54</v>
      </c>
      <c r="G28" s="22">
        <f>+G29*G53*G55</f>
        <v>1.5667510512298777</v>
      </c>
      <c r="J28" s="22">
        <f t="shared" ref="J28:BU28" si="8">+J29*J53*J55</f>
        <v>1.4437374556750273</v>
      </c>
      <c r="K28" s="22">
        <f t="shared" si="8"/>
        <v>4.9867460392022465E-2</v>
      </c>
      <c r="L28" s="22">
        <f t="shared" si="8"/>
        <v>3.5261734187406427E-2</v>
      </c>
      <c r="M28" s="22">
        <f t="shared" si="8"/>
        <v>2.8791116641875853E-2</v>
      </c>
      <c r="N28" s="22">
        <f t="shared" si="8"/>
        <v>2.4933851942641628E-2</v>
      </c>
      <c r="O28" s="22">
        <f t="shared" si="8"/>
        <v>2.2301522413465214E-2</v>
      </c>
      <c r="P28" s="22">
        <f t="shared" si="8"/>
        <v>2.0358415905657568E-2</v>
      </c>
      <c r="Q28" s="22">
        <f t="shared" si="8"/>
        <v>1.8848233566647592E-2</v>
      </c>
      <c r="R28" s="22">
        <f t="shared" si="8"/>
        <v>1.7630910137794817E-2</v>
      </c>
      <c r="S28" s="22">
        <f t="shared" si="8"/>
        <v>1.6622582992287565E-2</v>
      </c>
      <c r="T28" s="22">
        <f t="shared" si="8"/>
        <v>1.5769567995979502E-2</v>
      </c>
      <c r="U28" s="22">
        <f t="shared" si="8"/>
        <v>0.15768551657527899</v>
      </c>
      <c r="V28" s="22">
        <f t="shared" si="8"/>
        <v>0.11150412755608122</v>
      </c>
      <c r="W28" s="22">
        <f t="shared" si="8"/>
        <v>9.1043726769731853E-2</v>
      </c>
      <c r="X28" s="22">
        <f t="shared" si="8"/>
        <v>7.8846608000364249E-2</v>
      </c>
      <c r="Y28" s="22">
        <f t="shared" si="8"/>
        <v>7.0522779676913533E-2</v>
      </c>
      <c r="Z28" s="22">
        <f t="shared" si="8"/>
        <v>6.43783351201304E-2</v>
      </c>
      <c r="AA28" s="22">
        <f t="shared" si="8"/>
        <v>5.9602849033622556E-2</v>
      </c>
      <c r="AB28" s="22">
        <f t="shared" si="8"/>
        <v>5.5753424906871449E-2</v>
      </c>
      <c r="AC28" s="22">
        <f t="shared" si="8"/>
        <v>5.256488063150612E-2</v>
      </c>
      <c r="AD28" s="22">
        <f t="shared" si="8"/>
        <v>0.49835338058494444</v>
      </c>
      <c r="AE28" s="22">
        <f t="shared" si="8"/>
        <v>0.35250373867322832</v>
      </c>
      <c r="AF28" s="22">
        <f t="shared" si="8"/>
        <v>0.28784932257004309</v>
      </c>
      <c r="AG28" s="22">
        <f t="shared" si="8"/>
        <v>0.24929834868754253</v>
      </c>
      <c r="AH28" s="22">
        <f t="shared" si="8"/>
        <v>0.22298647944327366</v>
      </c>
      <c r="AI28" s="22">
        <f t="shared" si="8"/>
        <v>0.20356229179763444</v>
      </c>
      <c r="AJ28" s="22">
        <f t="shared" si="8"/>
        <v>0.18846498243810106</v>
      </c>
      <c r="AK28" s="22">
        <f t="shared" si="8"/>
        <v>0.17629489782642008</v>
      </c>
      <c r="AL28" s="22">
        <f t="shared" si="8"/>
        <v>0.16621392650343808</v>
      </c>
      <c r="AM28" s="22">
        <f t="shared" si="8"/>
        <v>0.15768551657527899</v>
      </c>
      <c r="AN28" s="22">
        <f t="shared" si="8"/>
        <v>0.49835338058494444</v>
      </c>
      <c r="AO28" s="22">
        <f t="shared" si="8"/>
        <v>0.52527260979315049</v>
      </c>
      <c r="AP28" s="22">
        <f t="shared" si="8"/>
        <v>0.5570853921978447</v>
      </c>
      <c r="AQ28" s="22">
        <f t="shared" si="8"/>
        <v>0.59548015034165747</v>
      </c>
      <c r="AR28" s="22">
        <f t="shared" si="8"/>
        <v>0.64309246113872398</v>
      </c>
      <c r="AS28" s="22">
        <f t="shared" si="8"/>
        <v>0.70431977722387085</v>
      </c>
      <c r="AT28" s="22">
        <f t="shared" si="8"/>
        <v>0.78719745926375273</v>
      </c>
      <c r="AU28" s="22">
        <f t="shared" si="8"/>
        <v>0.90848506034133192</v>
      </c>
      <c r="AV28" s="22">
        <f t="shared" si="8"/>
        <v>1.1114583723180336</v>
      </c>
      <c r="AW28" s="22">
        <f t="shared" si="8"/>
        <v>1.5667510512298777</v>
      </c>
      <c r="AX28" s="22">
        <f t="shared" si="8"/>
        <v>1.1114583723180336</v>
      </c>
      <c r="AY28" s="22">
        <f t="shared" si="8"/>
        <v>1.140137398132284</v>
      </c>
      <c r="AZ28" s="22">
        <f t="shared" si="8"/>
        <v>1.1711574849870574</v>
      </c>
      <c r="BA28" s="22">
        <f t="shared" si="8"/>
        <v>1.2048555020453342</v>
      </c>
      <c r="BB28" s="22">
        <f t="shared" si="8"/>
        <v>1.2416403361658972</v>
      </c>
      <c r="BC28" s="22">
        <f t="shared" si="8"/>
        <v>1.2820139780338702</v>
      </c>
      <c r="BD28" s="22">
        <f t="shared" si="8"/>
        <v>1.3266006805487585</v>
      </c>
      <c r="BE28" s="22">
        <f t="shared" si="8"/>
        <v>1.3761881155445894</v>
      </c>
      <c r="BF28" s="22">
        <f t="shared" si="8"/>
        <v>1.4317868369184381</v>
      </c>
      <c r="BG28" s="22">
        <f t="shared" si="8"/>
        <v>1.4947185227489188</v>
      </c>
      <c r="BH28" s="22">
        <f t="shared" si="8"/>
        <v>1.5667510512298777</v>
      </c>
      <c r="BI28" s="22">
        <f t="shared" si="8"/>
        <v>1.403162048013338</v>
      </c>
      <c r="BJ28" s="22">
        <f t="shared" si="8"/>
        <v>1.4087496728483482</v>
      </c>
      <c r="BK28" s="22">
        <f t="shared" si="8"/>
        <v>1.4144045832973684</v>
      </c>
      <c r="BL28" s="22">
        <f t="shared" si="8"/>
        <v>1.4201281406407187</v>
      </c>
      <c r="BM28" s="22">
        <f t="shared" si="8"/>
        <v>1.4259217450283392</v>
      </c>
      <c r="BN28" s="22">
        <f t="shared" si="8"/>
        <v>1.4317868369184381</v>
      </c>
      <c r="BO28" s="22">
        <f t="shared" si="8"/>
        <v>1.4377248985817583</v>
      </c>
      <c r="BP28" s="22">
        <f t="shared" si="8"/>
        <v>1.4437374556750273</v>
      </c>
      <c r="BQ28" s="22">
        <f t="shared" si="8"/>
        <v>1.4498260788873829</v>
      </c>
      <c r="BR28" s="22">
        <f t="shared" si="8"/>
        <v>1.4559923856638051</v>
      </c>
      <c r="BS28" s="22">
        <f t="shared" si="8"/>
        <v>1.4622380420098531</v>
      </c>
      <c r="BT28" s="22">
        <f t="shared" si="8"/>
        <v>1.4685647643822728</v>
      </c>
      <c r="BU28" s="22">
        <f t="shared" si="8"/>
        <v>1.4749743216703539</v>
      </c>
      <c r="BV28" s="22">
        <f t="shared" ref="BV28:DW28" si="9">+BV29*BV53*BV55</f>
        <v>1.481468537273217</v>
      </c>
      <c r="BW28" s="22">
        <f t="shared" si="9"/>
        <v>1.4880492912785814</v>
      </c>
      <c r="BX28" s="22">
        <f t="shared" si="9"/>
        <v>1.4947185227489188</v>
      </c>
      <c r="BY28" s="22">
        <f t="shared" si="9"/>
        <v>1.5014782321212987</v>
      </c>
      <c r="BZ28" s="22">
        <f t="shared" si="9"/>
        <v>1.5083304837276827</v>
      </c>
      <c r="CA28" s="22">
        <f t="shared" si="9"/>
        <v>1.515277408442858</v>
      </c>
      <c r="CB28" s="22">
        <f t="shared" si="9"/>
        <v>1.5223212064677394</v>
      </c>
      <c r="CC28" s="22">
        <f t="shared" si="9"/>
        <v>1.5294641502562825</v>
      </c>
      <c r="CD28" s="22">
        <f t="shared" si="9"/>
        <v>1.4437374556750273</v>
      </c>
      <c r="CE28" s="22">
        <f t="shared" si="9"/>
        <v>9.5189317211148055</v>
      </c>
      <c r="CF28" s="22">
        <f t="shared" si="9"/>
        <v>8.3774950015276808</v>
      </c>
      <c r="CG28" s="22">
        <f t="shared" si="9"/>
        <v>6.7695105439907488</v>
      </c>
      <c r="CH28" s="22">
        <f t="shared" si="9"/>
        <v>5.1530499720180405</v>
      </c>
      <c r="CI28" s="22">
        <f t="shared" si="9"/>
        <v>4.3169143619380517</v>
      </c>
      <c r="CJ28" s="22">
        <f t="shared" si="9"/>
        <v>3.7876859767072761</v>
      </c>
      <c r="CK28" s="22">
        <f t="shared" si="9"/>
        <v>3.4146863350159511</v>
      </c>
      <c r="CL28" s="22">
        <f t="shared" si="9"/>
        <v>2.4533943694031422</v>
      </c>
      <c r="CM28" s="22">
        <f t="shared" si="9"/>
        <v>2.0139675449060936</v>
      </c>
      <c r="CN28" s="22">
        <f t="shared" si="9"/>
        <v>1.7488488460304996</v>
      </c>
      <c r="CO28" s="22">
        <f t="shared" si="9"/>
        <v>1.5667510512298777</v>
      </c>
      <c r="CP28" s="22">
        <f t="shared" si="9"/>
        <v>1.4317868369184381</v>
      </c>
      <c r="CQ28" s="22">
        <f t="shared" si="9"/>
        <v>1.3266006805487585</v>
      </c>
      <c r="CR28" s="22">
        <f t="shared" si="9"/>
        <v>1.2416403361658972</v>
      </c>
      <c r="CS28" s="22">
        <f t="shared" si="9"/>
        <v>1.1711574849870574</v>
      </c>
      <c r="CT28" s="22">
        <f t="shared" si="9"/>
        <v>1.1114583723180336</v>
      </c>
      <c r="CU28" s="22">
        <f t="shared" si="9"/>
        <v>1.0600468498098554</v>
      </c>
      <c r="CV28" s="22">
        <f t="shared" si="9"/>
        <v>1.0151673383106423</v>
      </c>
      <c r="CW28" s="22">
        <f t="shared" si="9"/>
        <v>0.97554434862687955</v>
      </c>
      <c r="CX28" s="22">
        <f t="shared" si="9"/>
        <v>0.94022588327902767</v>
      </c>
      <c r="CY28" s="22">
        <f t="shared" si="9"/>
        <v>0.90848506034133192</v>
      </c>
      <c r="CZ28" s="22">
        <f t="shared" si="9"/>
        <v>0.87975599315752251</v>
      </c>
      <c r="DA28" s="22">
        <f t="shared" si="9"/>
        <v>0.85359066631971581</v>
      </c>
      <c r="DB28" s="22">
        <f t="shared" si="9"/>
        <v>0.82962913823113282</v>
      </c>
      <c r="DC28" s="22">
        <f t="shared" si="9"/>
        <v>0.8075784615717172</v>
      </c>
      <c r="DD28" s="22">
        <f t="shared" si="9"/>
        <v>0.78719745926375273</v>
      </c>
      <c r="DE28" s="22">
        <f t="shared" si="9"/>
        <v>1.2820139780338702</v>
      </c>
      <c r="DF28" s="22">
        <f t="shared" si="9"/>
        <v>1.2820139780338702</v>
      </c>
      <c r="DG28" s="22">
        <f t="shared" si="9"/>
        <v>1.2820139780338702</v>
      </c>
      <c r="DH28" s="22">
        <f t="shared" si="9"/>
        <v>1.2820139780338702</v>
      </c>
      <c r="DI28" s="22">
        <f t="shared" si="9"/>
        <v>1.2820139780338702</v>
      </c>
      <c r="DJ28" s="22">
        <f t="shared" si="9"/>
        <v>1.2820139780338702</v>
      </c>
      <c r="DK28" s="22">
        <f t="shared" si="9"/>
        <v>1.2820139780338702</v>
      </c>
      <c r="DL28" s="22">
        <f t="shared" si="9"/>
        <v>1.2820139780338702</v>
      </c>
      <c r="DM28" s="22">
        <f t="shared" si="9"/>
        <v>1.2820139780338702</v>
      </c>
      <c r="DN28" s="22">
        <f t="shared" si="9"/>
        <v>1.2820139780338702</v>
      </c>
      <c r="DO28" s="22">
        <f t="shared" si="9"/>
        <v>1.2820139780338702</v>
      </c>
      <c r="DP28" s="22">
        <f t="shared" si="9"/>
        <v>1.2820139780338702</v>
      </c>
      <c r="DQ28" s="22">
        <f t="shared" si="9"/>
        <v>1.2820139780338702</v>
      </c>
      <c r="DR28" s="22">
        <f t="shared" si="9"/>
        <v>1.2820139780338702</v>
      </c>
      <c r="DS28" s="22">
        <f t="shared" si="9"/>
        <v>1.2820139780338702</v>
      </c>
      <c r="DT28" s="22">
        <f t="shared" si="9"/>
        <v>1.2820139780338702</v>
      </c>
      <c r="DU28" s="22">
        <f t="shared" si="9"/>
        <v>1.2820139780338702</v>
      </c>
      <c r="DV28" s="22">
        <f t="shared" si="9"/>
        <v>1.2820139780338702</v>
      </c>
      <c r="DW28" s="22">
        <f t="shared" si="9"/>
        <v>1.2820139780338702</v>
      </c>
    </row>
    <row r="29" spans="1:127" ht="18" x14ac:dyDescent="0.2">
      <c r="A29" s="16">
        <f>入力シート_水銀!Q9</f>
        <v>10</v>
      </c>
      <c r="B29" s="23" t="s">
        <v>56</v>
      </c>
      <c r="C29" s="492" t="s">
        <v>57</v>
      </c>
      <c r="D29" s="493"/>
      <c r="E29" s="493"/>
      <c r="F29" s="1" t="s">
        <v>54</v>
      </c>
      <c r="G29" s="72">
        <f>IF(A29="",1,A29)</f>
        <v>10</v>
      </c>
      <c r="J29" s="51">
        <f t="shared" ref="J29:J32" si="10">G29</f>
        <v>10</v>
      </c>
      <c r="K29" s="50">
        <f t="shared" ref="K29:N29" si="11">+J29</f>
        <v>10</v>
      </c>
      <c r="L29" s="50">
        <f t="shared" si="11"/>
        <v>10</v>
      </c>
      <c r="M29" s="50">
        <f t="shared" si="11"/>
        <v>10</v>
      </c>
      <c r="N29" s="50">
        <f t="shared" si="11"/>
        <v>10</v>
      </c>
      <c r="O29" s="50">
        <f>+J29</f>
        <v>10</v>
      </c>
      <c r="P29" s="50">
        <f>+K29</f>
        <v>10</v>
      </c>
      <c r="Q29" s="50">
        <f>+L29</f>
        <v>10</v>
      </c>
      <c r="R29" s="50">
        <f>+L29</f>
        <v>10</v>
      </c>
      <c r="S29" s="50">
        <f>+M29</f>
        <v>10</v>
      </c>
      <c r="T29" s="50">
        <f>+N29</f>
        <v>10</v>
      </c>
      <c r="U29" s="50">
        <f>G29</f>
        <v>10</v>
      </c>
      <c r="V29" s="50">
        <f>+U29</f>
        <v>10</v>
      </c>
      <c r="W29" s="50">
        <f t="shared" ref="W29:AG29" si="12">+V29</f>
        <v>10</v>
      </c>
      <c r="X29" s="50">
        <f t="shared" si="12"/>
        <v>10</v>
      </c>
      <c r="Y29" s="50">
        <f t="shared" si="12"/>
        <v>10</v>
      </c>
      <c r="Z29" s="50">
        <f t="shared" si="12"/>
        <v>10</v>
      </c>
      <c r="AA29" s="50">
        <f t="shared" si="12"/>
        <v>10</v>
      </c>
      <c r="AB29" s="50">
        <f t="shared" si="12"/>
        <v>10</v>
      </c>
      <c r="AC29" s="50">
        <f t="shared" si="12"/>
        <v>10</v>
      </c>
      <c r="AD29" s="50">
        <f t="shared" si="12"/>
        <v>10</v>
      </c>
      <c r="AE29" s="50">
        <f t="shared" si="12"/>
        <v>10</v>
      </c>
      <c r="AF29" s="50">
        <f t="shared" si="12"/>
        <v>10</v>
      </c>
      <c r="AG29" s="50">
        <f t="shared" si="12"/>
        <v>10</v>
      </c>
      <c r="AH29" s="50">
        <f>+AC29</f>
        <v>10</v>
      </c>
      <c r="AI29" s="50">
        <f>+AD29</f>
        <v>10</v>
      </c>
      <c r="AJ29" s="50">
        <f>+AE29</f>
        <v>10</v>
      </c>
      <c r="AK29" s="50">
        <f>+AE29</f>
        <v>10</v>
      </c>
      <c r="AL29" s="50">
        <f>+AF29</f>
        <v>10</v>
      </c>
      <c r="AM29" s="50">
        <f>+AG29</f>
        <v>10</v>
      </c>
      <c r="AN29" s="50">
        <f t="shared" ref="AN29:BF29" si="13">+AM29</f>
        <v>10</v>
      </c>
      <c r="AO29" s="50">
        <f t="shared" si="13"/>
        <v>10</v>
      </c>
      <c r="AP29" s="50">
        <f t="shared" si="13"/>
        <v>10</v>
      </c>
      <c r="AQ29" s="50">
        <f t="shared" si="13"/>
        <v>10</v>
      </c>
      <c r="AR29" s="50">
        <f t="shared" si="13"/>
        <v>10</v>
      </c>
      <c r="AS29" s="50">
        <f t="shared" si="13"/>
        <v>10</v>
      </c>
      <c r="AT29" s="50">
        <f t="shared" si="13"/>
        <v>10</v>
      </c>
      <c r="AU29" s="50">
        <f t="shared" si="13"/>
        <v>10</v>
      </c>
      <c r="AV29" s="50">
        <f t="shared" si="13"/>
        <v>10</v>
      </c>
      <c r="AW29" s="50">
        <f t="shared" si="13"/>
        <v>10</v>
      </c>
      <c r="AX29" s="50">
        <f t="shared" si="13"/>
        <v>10</v>
      </c>
      <c r="AY29" s="50">
        <f t="shared" si="13"/>
        <v>10</v>
      </c>
      <c r="AZ29" s="50">
        <f t="shared" si="13"/>
        <v>10</v>
      </c>
      <c r="BA29" s="50">
        <f t="shared" si="13"/>
        <v>10</v>
      </c>
      <c r="BB29" s="50">
        <f t="shared" si="13"/>
        <v>10</v>
      </c>
      <c r="BC29" s="50">
        <f t="shared" si="13"/>
        <v>10</v>
      </c>
      <c r="BD29" s="50">
        <f t="shared" si="13"/>
        <v>10</v>
      </c>
      <c r="BE29" s="50">
        <f t="shared" si="13"/>
        <v>10</v>
      </c>
      <c r="BF29" s="50">
        <f t="shared" si="13"/>
        <v>10</v>
      </c>
      <c r="BG29" s="50">
        <f t="shared" ref="BG29" si="14">+BE29</f>
        <v>10</v>
      </c>
      <c r="BH29" s="50">
        <f>+BF29</f>
        <v>10</v>
      </c>
      <c r="BI29" s="50">
        <f t="shared" ref="BI29:BJ29" si="15">+BH29</f>
        <v>10</v>
      </c>
      <c r="BJ29" s="50">
        <f t="shared" si="15"/>
        <v>10</v>
      </c>
      <c r="BK29" s="50">
        <f t="shared" ref="BK29" si="16">+AZ29</f>
        <v>10</v>
      </c>
      <c r="BL29" s="50">
        <f t="shared" ref="BL29:BO29" si="17">+BK29</f>
        <v>10</v>
      </c>
      <c r="BM29" s="50">
        <f t="shared" si="17"/>
        <v>10</v>
      </c>
      <c r="BN29" s="50">
        <f t="shared" si="17"/>
        <v>10</v>
      </c>
      <c r="BO29" s="50">
        <f t="shared" si="17"/>
        <v>10</v>
      </c>
      <c r="BP29" s="50">
        <f t="shared" ref="BP29" si="18">+BE29</f>
        <v>10</v>
      </c>
      <c r="BQ29" s="50">
        <f t="shared" ref="BQ29:BT29" si="19">+BP29</f>
        <v>10</v>
      </c>
      <c r="BR29" s="50">
        <f t="shared" si="19"/>
        <v>10</v>
      </c>
      <c r="BS29" s="50">
        <f t="shared" si="19"/>
        <v>10</v>
      </c>
      <c r="BT29" s="50">
        <f t="shared" si="19"/>
        <v>10</v>
      </c>
      <c r="BU29" s="50">
        <f t="shared" ref="BU29" si="20">+BJ29</f>
        <v>10</v>
      </c>
      <c r="BV29" s="50">
        <f t="shared" ref="BV29" si="21">+BU29</f>
        <v>10</v>
      </c>
      <c r="BW29" s="50">
        <f t="shared" ref="BW29:BX29" si="22">+BU29</f>
        <v>10</v>
      </c>
      <c r="BX29" s="50">
        <f t="shared" si="22"/>
        <v>10</v>
      </c>
      <c r="BY29" s="50">
        <f t="shared" ref="BY29:CB29" si="23">+BX29</f>
        <v>10</v>
      </c>
      <c r="BZ29" s="50">
        <f t="shared" si="23"/>
        <v>10</v>
      </c>
      <c r="CA29" s="50">
        <f t="shared" si="23"/>
        <v>10</v>
      </c>
      <c r="CB29" s="50">
        <f t="shared" si="23"/>
        <v>10</v>
      </c>
      <c r="CC29" s="50">
        <f>+CA29</f>
        <v>10</v>
      </c>
      <c r="CD29" s="50">
        <f>+CB29</f>
        <v>10</v>
      </c>
      <c r="CE29" s="50">
        <f t="shared" ref="CE29" si="24">+CD29</f>
        <v>10</v>
      </c>
      <c r="CF29" s="50">
        <f>+BA29</f>
        <v>10</v>
      </c>
      <c r="CG29" s="50">
        <f>+BA29</f>
        <v>10</v>
      </c>
      <c r="CH29" s="50">
        <f t="shared" ref="CH29:CQ29" si="25">+BA29</f>
        <v>10</v>
      </c>
      <c r="CI29" s="50">
        <f t="shared" si="25"/>
        <v>10</v>
      </c>
      <c r="CJ29" s="50">
        <f t="shared" si="25"/>
        <v>10</v>
      </c>
      <c r="CK29" s="50">
        <f t="shared" si="25"/>
        <v>10</v>
      </c>
      <c r="CL29" s="50">
        <f t="shared" si="25"/>
        <v>10</v>
      </c>
      <c r="CM29" s="50">
        <f t="shared" si="25"/>
        <v>10</v>
      </c>
      <c r="CN29" s="50">
        <f t="shared" si="25"/>
        <v>10</v>
      </c>
      <c r="CO29" s="50">
        <f t="shared" si="25"/>
        <v>10</v>
      </c>
      <c r="CP29" s="50">
        <f t="shared" si="25"/>
        <v>10</v>
      </c>
      <c r="CQ29" s="50">
        <f t="shared" si="25"/>
        <v>10</v>
      </c>
      <c r="CR29" s="50">
        <f>+BU29</f>
        <v>10</v>
      </c>
      <c r="CS29" s="50">
        <f>+BV29</f>
        <v>10</v>
      </c>
      <c r="CT29" s="50">
        <f t="shared" ref="CT29:CU29" si="26">+BX29</f>
        <v>10</v>
      </c>
      <c r="CU29" s="50">
        <f t="shared" si="26"/>
        <v>10</v>
      </c>
      <c r="CV29" s="50">
        <f>+BU29</f>
        <v>10</v>
      </c>
      <c r="CW29" s="50">
        <f>+BV29</f>
        <v>10</v>
      </c>
      <c r="CX29" s="50">
        <f>+BX29</f>
        <v>10</v>
      </c>
      <c r="CY29" s="50">
        <f>+BY29</f>
        <v>10</v>
      </c>
      <c r="CZ29" s="50">
        <f>+BZ29</f>
        <v>10</v>
      </c>
      <c r="DA29" s="50">
        <f>+CA29</f>
        <v>10</v>
      </c>
      <c r="DB29" s="50">
        <f>+CB29</f>
        <v>10</v>
      </c>
      <c r="DC29" s="50">
        <f t="shared" ref="DC29:DD29" si="27">+CD29</f>
        <v>10</v>
      </c>
      <c r="DD29" s="50">
        <f t="shared" si="27"/>
        <v>10</v>
      </c>
      <c r="DE29" s="50">
        <f t="shared" ref="DE29" si="28">+CE29</f>
        <v>10</v>
      </c>
      <c r="DF29" s="50">
        <f t="shared" ref="DF29" si="29">+BU29</f>
        <v>10</v>
      </c>
      <c r="DG29" s="50">
        <f t="shared" ref="DG29:DO32" si="30">+DF29</f>
        <v>10</v>
      </c>
      <c r="DH29" s="50">
        <f t="shared" si="30"/>
        <v>10</v>
      </c>
      <c r="DI29" s="50">
        <f t="shared" si="30"/>
        <v>10</v>
      </c>
      <c r="DJ29" s="50">
        <f t="shared" si="30"/>
        <v>10</v>
      </c>
      <c r="DK29" s="50">
        <f t="shared" si="30"/>
        <v>10</v>
      </c>
      <c r="DL29" s="50">
        <f t="shared" si="30"/>
        <v>10</v>
      </c>
      <c r="DM29" s="50">
        <f t="shared" si="30"/>
        <v>10</v>
      </c>
      <c r="DN29" s="50">
        <f t="shared" si="30"/>
        <v>10</v>
      </c>
      <c r="DO29" s="50">
        <f t="shared" ref="DO29" si="31">+DE29</f>
        <v>10</v>
      </c>
      <c r="DP29" s="50">
        <f t="shared" ref="DP29:DW42" si="32">+DO29</f>
        <v>10</v>
      </c>
      <c r="DQ29" s="50">
        <f t="shared" si="32"/>
        <v>10</v>
      </c>
      <c r="DR29" s="50">
        <f t="shared" si="32"/>
        <v>10</v>
      </c>
      <c r="DS29" s="50">
        <f t="shared" si="32"/>
        <v>10</v>
      </c>
      <c r="DT29" s="50">
        <f t="shared" si="32"/>
        <v>10</v>
      </c>
      <c r="DU29" s="50">
        <f t="shared" si="32"/>
        <v>10</v>
      </c>
      <c r="DV29" s="50">
        <f t="shared" si="32"/>
        <v>10</v>
      </c>
      <c r="DW29" s="50">
        <f>+DV29</f>
        <v>10</v>
      </c>
    </row>
    <row r="30" spans="1:127" ht="18" x14ac:dyDescent="0.2">
      <c r="A30" s="16"/>
      <c r="B30" s="23" t="s">
        <v>58</v>
      </c>
      <c r="C30" s="494" t="s">
        <v>59</v>
      </c>
      <c r="D30" s="495"/>
      <c r="E30" s="492"/>
      <c r="F30" s="1" t="s">
        <v>60</v>
      </c>
      <c r="G30" s="24">
        <f>IF(A30="",100,A30)</f>
        <v>100</v>
      </c>
      <c r="I30">
        <v>1</v>
      </c>
      <c r="J30" s="49">
        <f>IF(C24="&gt;1,000,000",1800000,C24)</f>
        <v>118</v>
      </c>
      <c r="K30" s="49">
        <v>100000</v>
      </c>
      <c r="L30" s="49">
        <f>+K30+100000</f>
        <v>200000</v>
      </c>
      <c r="M30" s="49">
        <f t="shared" ref="M30:T30" si="33">+L30+100000</f>
        <v>300000</v>
      </c>
      <c r="N30" s="49">
        <f t="shared" si="33"/>
        <v>400000</v>
      </c>
      <c r="O30" s="49">
        <f t="shared" si="33"/>
        <v>500000</v>
      </c>
      <c r="P30" s="49">
        <f t="shared" si="33"/>
        <v>600000</v>
      </c>
      <c r="Q30" s="49">
        <f t="shared" si="33"/>
        <v>700000</v>
      </c>
      <c r="R30" s="49">
        <f t="shared" si="33"/>
        <v>800000</v>
      </c>
      <c r="S30" s="49">
        <f t="shared" si="33"/>
        <v>900000</v>
      </c>
      <c r="T30" s="49">
        <f t="shared" si="33"/>
        <v>1000000</v>
      </c>
      <c r="U30" s="49">
        <f>+$K$23-100000+10000</f>
        <v>10000</v>
      </c>
      <c r="V30" s="49">
        <f>+U30+10000</f>
        <v>20000</v>
      </c>
      <c r="W30" s="49">
        <f t="shared" ref="W30:AC30" si="34">+V30+10000</f>
        <v>30000</v>
      </c>
      <c r="X30" s="49">
        <f t="shared" si="34"/>
        <v>40000</v>
      </c>
      <c r="Y30" s="49">
        <f t="shared" si="34"/>
        <v>50000</v>
      </c>
      <c r="Z30" s="49">
        <f t="shared" si="34"/>
        <v>60000</v>
      </c>
      <c r="AA30" s="49">
        <f t="shared" si="34"/>
        <v>70000</v>
      </c>
      <c r="AB30" s="49">
        <f t="shared" si="34"/>
        <v>80000</v>
      </c>
      <c r="AC30" s="49">
        <f t="shared" si="34"/>
        <v>90000</v>
      </c>
      <c r="AD30" s="265">
        <f>+$U$23-10000+1000</f>
        <v>1000</v>
      </c>
      <c r="AE30" s="49">
        <f>+AD30+1000</f>
        <v>2000</v>
      </c>
      <c r="AF30" s="49">
        <f t="shared" ref="AF30:AM30" si="35">+AE30+1000</f>
        <v>3000</v>
      </c>
      <c r="AG30" s="49">
        <f t="shared" si="35"/>
        <v>4000</v>
      </c>
      <c r="AH30" s="49">
        <f t="shared" si="35"/>
        <v>5000</v>
      </c>
      <c r="AI30" s="49">
        <f t="shared" si="35"/>
        <v>6000</v>
      </c>
      <c r="AJ30" s="49">
        <f t="shared" si="35"/>
        <v>7000</v>
      </c>
      <c r="AK30" s="49">
        <f t="shared" si="35"/>
        <v>8000</v>
      </c>
      <c r="AL30" s="49">
        <f t="shared" si="35"/>
        <v>9000</v>
      </c>
      <c r="AM30" s="49">
        <f t="shared" si="35"/>
        <v>10000</v>
      </c>
      <c r="AN30" s="59">
        <f>+AD23</f>
        <v>1000</v>
      </c>
      <c r="AO30" s="49">
        <f>+AN30-100</f>
        <v>900</v>
      </c>
      <c r="AP30" s="49">
        <f t="shared" ref="AP30:AW30" si="36">+AO30-100</f>
        <v>800</v>
      </c>
      <c r="AQ30" s="49">
        <f t="shared" si="36"/>
        <v>700</v>
      </c>
      <c r="AR30" s="49">
        <f t="shared" si="36"/>
        <v>600</v>
      </c>
      <c r="AS30" s="49">
        <f t="shared" si="36"/>
        <v>500</v>
      </c>
      <c r="AT30" s="49">
        <f t="shared" si="36"/>
        <v>400</v>
      </c>
      <c r="AU30" s="49">
        <f t="shared" si="36"/>
        <v>300</v>
      </c>
      <c r="AV30" s="49">
        <f t="shared" si="36"/>
        <v>200</v>
      </c>
      <c r="AW30" s="49">
        <f t="shared" si="36"/>
        <v>100</v>
      </c>
      <c r="AX30" s="59">
        <f>AN23</f>
        <v>200</v>
      </c>
      <c r="AY30" s="49">
        <f>+AX30-10</f>
        <v>190</v>
      </c>
      <c r="AZ30" s="49">
        <f t="shared" ref="AZ30:BG30" si="37">+AY30-10</f>
        <v>180</v>
      </c>
      <c r="BA30" s="49">
        <f t="shared" si="37"/>
        <v>170</v>
      </c>
      <c r="BB30" s="49">
        <f t="shared" si="37"/>
        <v>160</v>
      </c>
      <c r="BC30" s="49">
        <f t="shared" si="37"/>
        <v>150</v>
      </c>
      <c r="BD30" s="49">
        <f t="shared" si="37"/>
        <v>140</v>
      </c>
      <c r="BE30" s="49">
        <f t="shared" si="37"/>
        <v>130</v>
      </c>
      <c r="BF30" s="49">
        <f t="shared" si="37"/>
        <v>120</v>
      </c>
      <c r="BG30" s="49">
        <f t="shared" si="37"/>
        <v>110</v>
      </c>
      <c r="BH30" s="49">
        <f>IF(BG30=10,1,+BG30-10)</f>
        <v>100</v>
      </c>
      <c r="BI30" s="59">
        <f>AX23+5</f>
        <v>125</v>
      </c>
      <c r="BJ30" s="49">
        <f>IF(+BI30-1&gt;0,+BI30-1,0.1)</f>
        <v>124</v>
      </c>
      <c r="BK30" s="49">
        <f t="shared" ref="BK30:CC30" si="38">IF(+BJ30-1&gt;0,+BJ30-1,0.1)</f>
        <v>123</v>
      </c>
      <c r="BL30" s="49">
        <f t="shared" si="38"/>
        <v>122</v>
      </c>
      <c r="BM30" s="49">
        <f t="shared" si="38"/>
        <v>121</v>
      </c>
      <c r="BN30" s="49">
        <f t="shared" si="38"/>
        <v>120</v>
      </c>
      <c r="BO30" s="49">
        <f t="shared" si="38"/>
        <v>119</v>
      </c>
      <c r="BP30" s="49">
        <f t="shared" si="38"/>
        <v>118</v>
      </c>
      <c r="BQ30" s="49">
        <f t="shared" si="38"/>
        <v>117</v>
      </c>
      <c r="BR30" s="49">
        <f t="shared" si="38"/>
        <v>116</v>
      </c>
      <c r="BS30" s="49">
        <f t="shared" si="38"/>
        <v>115</v>
      </c>
      <c r="BT30" s="49">
        <f t="shared" si="38"/>
        <v>114</v>
      </c>
      <c r="BU30" s="49">
        <f t="shared" si="38"/>
        <v>113</v>
      </c>
      <c r="BV30" s="49">
        <f t="shared" si="38"/>
        <v>112</v>
      </c>
      <c r="BW30" s="49">
        <f t="shared" si="38"/>
        <v>111</v>
      </c>
      <c r="BX30" s="49">
        <f t="shared" si="38"/>
        <v>110</v>
      </c>
      <c r="BY30" s="49">
        <f t="shared" si="38"/>
        <v>109</v>
      </c>
      <c r="BZ30" s="49">
        <f t="shared" si="38"/>
        <v>108</v>
      </c>
      <c r="CA30" s="49">
        <f t="shared" si="38"/>
        <v>107</v>
      </c>
      <c r="CB30" s="49">
        <f t="shared" si="38"/>
        <v>106</v>
      </c>
      <c r="CC30" s="49">
        <f t="shared" si="38"/>
        <v>105</v>
      </c>
      <c r="CD30" s="73">
        <f>+BI23</f>
        <v>118</v>
      </c>
      <c r="CE30" s="59">
        <v>1</v>
      </c>
      <c r="CF30" s="70">
        <f>+$CE$21*CF22*($CE$19/20)</f>
        <v>2</v>
      </c>
      <c r="CG30" s="70">
        <f t="shared" ref="CG30:DD30" si="39">+$CE$21*CG22*($CE$19/20)</f>
        <v>4</v>
      </c>
      <c r="CH30" s="70">
        <f t="shared" si="39"/>
        <v>8</v>
      </c>
      <c r="CI30" s="70">
        <f t="shared" si="39"/>
        <v>12</v>
      </c>
      <c r="CJ30" s="70">
        <f t="shared" si="39"/>
        <v>16</v>
      </c>
      <c r="CK30" s="70">
        <f t="shared" si="39"/>
        <v>20</v>
      </c>
      <c r="CL30" s="70">
        <f t="shared" si="39"/>
        <v>40</v>
      </c>
      <c r="CM30" s="70">
        <f t="shared" si="39"/>
        <v>60</v>
      </c>
      <c r="CN30" s="70">
        <f t="shared" si="39"/>
        <v>80</v>
      </c>
      <c r="CO30" s="70">
        <f t="shared" si="39"/>
        <v>100</v>
      </c>
      <c r="CP30" s="70">
        <f t="shared" si="39"/>
        <v>120</v>
      </c>
      <c r="CQ30" s="70">
        <f t="shared" si="39"/>
        <v>140</v>
      </c>
      <c r="CR30" s="70">
        <f t="shared" si="39"/>
        <v>160</v>
      </c>
      <c r="CS30" s="70">
        <f t="shared" si="39"/>
        <v>180</v>
      </c>
      <c r="CT30" s="70">
        <f t="shared" si="39"/>
        <v>200</v>
      </c>
      <c r="CU30" s="70">
        <f t="shared" si="39"/>
        <v>220</v>
      </c>
      <c r="CV30" s="70">
        <f t="shared" si="39"/>
        <v>240</v>
      </c>
      <c r="CW30" s="70">
        <f t="shared" si="39"/>
        <v>260</v>
      </c>
      <c r="CX30" s="70">
        <f t="shared" si="39"/>
        <v>280</v>
      </c>
      <c r="CY30" s="70">
        <f t="shared" si="39"/>
        <v>300</v>
      </c>
      <c r="CZ30" s="70">
        <f t="shared" si="39"/>
        <v>320</v>
      </c>
      <c r="DA30" s="70">
        <f t="shared" si="39"/>
        <v>340</v>
      </c>
      <c r="DB30" s="70">
        <f t="shared" si="39"/>
        <v>360</v>
      </c>
      <c r="DC30" s="70">
        <f t="shared" si="39"/>
        <v>380</v>
      </c>
      <c r="DD30" s="70">
        <f t="shared" si="39"/>
        <v>400</v>
      </c>
      <c r="DE30" s="49">
        <f>入力シート_水銀!W3</f>
        <v>150</v>
      </c>
      <c r="DF30" s="49">
        <f>+DE30</f>
        <v>150</v>
      </c>
      <c r="DG30" s="49">
        <f t="shared" si="30"/>
        <v>150</v>
      </c>
      <c r="DH30" s="49">
        <f t="shared" si="30"/>
        <v>150</v>
      </c>
      <c r="DI30" s="49">
        <f t="shared" si="30"/>
        <v>150</v>
      </c>
      <c r="DJ30" s="49">
        <f t="shared" si="30"/>
        <v>150</v>
      </c>
      <c r="DK30" s="49">
        <f t="shared" si="30"/>
        <v>150</v>
      </c>
      <c r="DL30" s="49">
        <f t="shared" si="30"/>
        <v>150</v>
      </c>
      <c r="DM30" s="49">
        <f t="shared" si="30"/>
        <v>150</v>
      </c>
      <c r="DN30" s="49">
        <f t="shared" si="30"/>
        <v>150</v>
      </c>
      <c r="DO30" s="49">
        <f t="shared" si="30"/>
        <v>150</v>
      </c>
      <c r="DP30" s="49">
        <f t="shared" si="32"/>
        <v>150</v>
      </c>
      <c r="DQ30" s="49">
        <f t="shared" si="32"/>
        <v>150</v>
      </c>
      <c r="DR30" s="49">
        <f t="shared" si="32"/>
        <v>150</v>
      </c>
      <c r="DS30" s="49">
        <f t="shared" si="32"/>
        <v>150</v>
      </c>
      <c r="DT30" s="49">
        <f t="shared" si="32"/>
        <v>150</v>
      </c>
      <c r="DU30" s="49">
        <f t="shared" si="32"/>
        <v>150</v>
      </c>
      <c r="DV30" s="49">
        <f t="shared" si="32"/>
        <v>150</v>
      </c>
      <c r="DW30" s="49">
        <f>+DV30</f>
        <v>150</v>
      </c>
    </row>
    <row r="31" spans="1:127" ht="18" x14ac:dyDescent="0.2">
      <c r="A31" s="19"/>
      <c r="B31" s="23" t="s">
        <v>61</v>
      </c>
      <c r="C31" s="494" t="s">
        <v>62</v>
      </c>
      <c r="D31" s="495"/>
      <c r="E31" s="492"/>
      <c r="F31" s="1" t="s">
        <v>60</v>
      </c>
      <c r="G31" s="25">
        <v>0</v>
      </c>
      <c r="J31" s="51">
        <f>G31</f>
        <v>0</v>
      </c>
      <c r="K31" s="54">
        <f>+J31</f>
        <v>0</v>
      </c>
      <c r="L31" s="54">
        <f t="shared" ref="L31:N42" si="40">+K31</f>
        <v>0</v>
      </c>
      <c r="M31" s="54">
        <f t="shared" si="40"/>
        <v>0</v>
      </c>
      <c r="N31" s="54">
        <f t="shared" si="40"/>
        <v>0</v>
      </c>
      <c r="O31" s="54">
        <f t="shared" ref="O31:Q42" si="41">+J31</f>
        <v>0</v>
      </c>
      <c r="P31" s="54">
        <f t="shared" si="41"/>
        <v>0</v>
      </c>
      <c r="Q31" s="54">
        <f t="shared" si="41"/>
        <v>0</v>
      </c>
      <c r="R31" s="54">
        <f t="shared" ref="R31:T42" si="42">+L31</f>
        <v>0</v>
      </c>
      <c r="S31" s="54">
        <f t="shared" si="42"/>
        <v>0</v>
      </c>
      <c r="T31" s="54">
        <f t="shared" si="42"/>
        <v>0</v>
      </c>
      <c r="U31" s="51">
        <f>G31</f>
        <v>0</v>
      </c>
      <c r="V31" s="54">
        <f>+U31</f>
        <v>0</v>
      </c>
      <c r="W31" s="54">
        <f t="shared" ref="W31:AG31" si="43">+V31</f>
        <v>0</v>
      </c>
      <c r="X31" s="54">
        <f t="shared" si="43"/>
        <v>0</v>
      </c>
      <c r="Y31" s="54">
        <f t="shared" si="43"/>
        <v>0</v>
      </c>
      <c r="Z31" s="54">
        <f t="shared" si="43"/>
        <v>0</v>
      </c>
      <c r="AA31" s="54">
        <f t="shared" si="43"/>
        <v>0</v>
      </c>
      <c r="AB31" s="54">
        <f t="shared" si="43"/>
        <v>0</v>
      </c>
      <c r="AC31" s="54">
        <f t="shared" si="43"/>
        <v>0</v>
      </c>
      <c r="AD31" s="54">
        <f t="shared" si="43"/>
        <v>0</v>
      </c>
      <c r="AE31" s="54">
        <f t="shared" si="43"/>
        <v>0</v>
      </c>
      <c r="AF31" s="54">
        <f t="shared" si="43"/>
        <v>0</v>
      </c>
      <c r="AG31" s="54">
        <f t="shared" si="43"/>
        <v>0</v>
      </c>
      <c r="AH31" s="54">
        <f t="shared" ref="AH31:AJ42" si="44">+AC31</f>
        <v>0</v>
      </c>
      <c r="AI31" s="54">
        <f t="shared" si="44"/>
        <v>0</v>
      </c>
      <c r="AJ31" s="54">
        <f t="shared" si="44"/>
        <v>0</v>
      </c>
      <c r="AK31" s="54">
        <f t="shared" ref="AK31:AM42" si="45">+AE31</f>
        <v>0</v>
      </c>
      <c r="AL31" s="54">
        <f t="shared" si="45"/>
        <v>0</v>
      </c>
      <c r="AM31" s="54">
        <f t="shared" si="45"/>
        <v>0</v>
      </c>
      <c r="AN31" s="54">
        <f t="shared" ref="AN31:BC42" si="46">+AM31</f>
        <v>0</v>
      </c>
      <c r="AO31" s="54">
        <f t="shared" si="46"/>
        <v>0</v>
      </c>
      <c r="AP31" s="54">
        <f t="shared" si="46"/>
        <v>0</v>
      </c>
      <c r="AQ31" s="54">
        <f t="shared" si="46"/>
        <v>0</v>
      </c>
      <c r="AR31" s="54">
        <f t="shared" si="46"/>
        <v>0</v>
      </c>
      <c r="AS31" s="54">
        <f t="shared" si="46"/>
        <v>0</v>
      </c>
      <c r="AT31" s="54">
        <f t="shared" si="46"/>
        <v>0</v>
      </c>
      <c r="AU31" s="54">
        <f t="shared" si="46"/>
        <v>0</v>
      </c>
      <c r="AV31" s="54">
        <f t="shared" si="46"/>
        <v>0</v>
      </c>
      <c r="AW31" s="54">
        <f t="shared" si="46"/>
        <v>0</v>
      </c>
      <c r="AX31" s="54">
        <f t="shared" si="46"/>
        <v>0</v>
      </c>
      <c r="AY31" s="54">
        <f t="shared" si="46"/>
        <v>0</v>
      </c>
      <c r="AZ31" s="54">
        <f t="shared" si="46"/>
        <v>0</v>
      </c>
      <c r="BA31" s="54">
        <f t="shared" si="46"/>
        <v>0</v>
      </c>
      <c r="BB31" s="54">
        <f t="shared" si="46"/>
        <v>0</v>
      </c>
      <c r="BC31" s="54">
        <f t="shared" si="46"/>
        <v>0</v>
      </c>
      <c r="BD31" s="54">
        <f t="shared" ref="BD31:BF42" si="47">+BC31</f>
        <v>0</v>
      </c>
      <c r="BE31" s="54">
        <f t="shared" si="47"/>
        <v>0</v>
      </c>
      <c r="BF31" s="54">
        <f t="shared" si="47"/>
        <v>0</v>
      </c>
      <c r="BG31" s="54">
        <f t="shared" ref="BG31:BH42" si="48">+BE31</f>
        <v>0</v>
      </c>
      <c r="BH31" s="54">
        <f t="shared" si="48"/>
        <v>0</v>
      </c>
      <c r="BI31" s="54">
        <f t="shared" ref="BI31:BJ42" si="49">+BH31</f>
        <v>0</v>
      </c>
      <c r="BJ31" s="54">
        <f t="shared" si="49"/>
        <v>0</v>
      </c>
      <c r="BK31" s="54">
        <f t="shared" ref="BK31:BK42" si="50">+AZ31</f>
        <v>0</v>
      </c>
      <c r="BL31" s="54">
        <f t="shared" ref="BL31:BO42" si="51">+BK31</f>
        <v>0</v>
      </c>
      <c r="BM31" s="54">
        <f t="shared" si="51"/>
        <v>0</v>
      </c>
      <c r="BN31" s="54">
        <f t="shared" si="51"/>
        <v>0</v>
      </c>
      <c r="BO31" s="54">
        <f t="shared" si="51"/>
        <v>0</v>
      </c>
      <c r="BP31" s="54">
        <f t="shared" ref="BP31:BP42" si="52">+BE31</f>
        <v>0</v>
      </c>
      <c r="BQ31" s="54">
        <f t="shared" ref="BQ31:BT42" si="53">+BP31</f>
        <v>0</v>
      </c>
      <c r="BR31" s="54">
        <f t="shared" si="53"/>
        <v>0</v>
      </c>
      <c r="BS31" s="54">
        <f t="shared" si="53"/>
        <v>0</v>
      </c>
      <c r="BT31" s="54">
        <f t="shared" si="53"/>
        <v>0</v>
      </c>
      <c r="BU31" s="54">
        <f t="shared" ref="BU31:BU42" si="54">+BJ31</f>
        <v>0</v>
      </c>
      <c r="BV31" s="54">
        <f t="shared" ref="BV31:BV42" si="55">+BU31</f>
        <v>0</v>
      </c>
      <c r="BW31" s="54">
        <f t="shared" ref="BW31:BX42" si="56">+BU31</f>
        <v>0</v>
      </c>
      <c r="BX31" s="54">
        <f t="shared" si="56"/>
        <v>0</v>
      </c>
      <c r="BY31" s="54">
        <f t="shared" ref="BY31:CB42" si="57">+BX31</f>
        <v>0</v>
      </c>
      <c r="BZ31" s="54">
        <f t="shared" si="57"/>
        <v>0</v>
      </c>
      <c r="CA31" s="54">
        <f t="shared" si="57"/>
        <v>0</v>
      </c>
      <c r="CB31" s="54">
        <f t="shared" si="57"/>
        <v>0</v>
      </c>
      <c r="CC31" s="54">
        <f t="shared" ref="CC31:CD42" si="58">+CA31</f>
        <v>0</v>
      </c>
      <c r="CD31" s="54">
        <f t="shared" si="58"/>
        <v>0</v>
      </c>
      <c r="CE31" s="54">
        <f t="shared" ref="CE31:CE42" si="59">+CD31</f>
        <v>0</v>
      </c>
      <c r="CF31" s="54">
        <f t="shared" ref="CF31:CF42" si="60">+BA31</f>
        <v>0</v>
      </c>
      <c r="CG31" s="54">
        <f t="shared" ref="CG31:CG42" si="61">+BA31</f>
        <v>0</v>
      </c>
      <c r="CH31" s="54">
        <f t="shared" ref="CH31:CQ42" si="62">+BA31</f>
        <v>0</v>
      </c>
      <c r="CI31" s="54">
        <f t="shared" si="62"/>
        <v>0</v>
      </c>
      <c r="CJ31" s="54">
        <f t="shared" si="62"/>
        <v>0</v>
      </c>
      <c r="CK31" s="54">
        <f t="shared" si="62"/>
        <v>0</v>
      </c>
      <c r="CL31" s="54">
        <f t="shared" si="62"/>
        <v>0</v>
      </c>
      <c r="CM31" s="54">
        <f t="shared" si="62"/>
        <v>0</v>
      </c>
      <c r="CN31" s="54">
        <f t="shared" si="62"/>
        <v>0</v>
      </c>
      <c r="CO31" s="54">
        <f t="shared" si="62"/>
        <v>0</v>
      </c>
      <c r="CP31" s="54">
        <f t="shared" si="62"/>
        <v>0</v>
      </c>
      <c r="CQ31" s="54">
        <f t="shared" si="62"/>
        <v>0</v>
      </c>
      <c r="CR31" s="54">
        <f t="shared" ref="CR31:CS42" si="63">+BU31</f>
        <v>0</v>
      </c>
      <c r="CS31" s="54">
        <f t="shared" si="63"/>
        <v>0</v>
      </c>
      <c r="CT31" s="54">
        <f t="shared" ref="CT31:CU42" si="64">+BX31</f>
        <v>0</v>
      </c>
      <c r="CU31" s="54">
        <f t="shared" si="64"/>
        <v>0</v>
      </c>
      <c r="CV31" s="54">
        <f t="shared" ref="CV31:CW42" si="65">+BU31</f>
        <v>0</v>
      </c>
      <c r="CW31" s="54">
        <f t="shared" si="65"/>
        <v>0</v>
      </c>
      <c r="CX31" s="54">
        <f t="shared" ref="CX31:DB42" si="66">+BX31</f>
        <v>0</v>
      </c>
      <c r="CY31" s="54">
        <f t="shared" si="66"/>
        <v>0</v>
      </c>
      <c r="CZ31" s="54">
        <f t="shared" si="66"/>
        <v>0</v>
      </c>
      <c r="DA31" s="54">
        <f t="shared" si="66"/>
        <v>0</v>
      </c>
      <c r="DB31" s="54">
        <f t="shared" si="66"/>
        <v>0</v>
      </c>
      <c r="DC31" s="54">
        <f t="shared" ref="DC31:DD42" si="67">+CD31</f>
        <v>0</v>
      </c>
      <c r="DD31" s="54">
        <f t="shared" si="67"/>
        <v>0</v>
      </c>
      <c r="DE31" s="54">
        <f t="shared" ref="DE31:DE42" si="68">+CE31</f>
        <v>0</v>
      </c>
      <c r="DF31" s="54">
        <f>+BU31</f>
        <v>0</v>
      </c>
      <c r="DG31" s="54">
        <f t="shared" si="30"/>
        <v>0</v>
      </c>
      <c r="DH31" s="54">
        <f t="shared" si="30"/>
        <v>0</v>
      </c>
      <c r="DI31" s="54">
        <f t="shared" si="30"/>
        <v>0</v>
      </c>
      <c r="DJ31" s="54">
        <f t="shared" si="30"/>
        <v>0</v>
      </c>
      <c r="DK31" s="54">
        <f t="shared" si="30"/>
        <v>0</v>
      </c>
      <c r="DL31" s="54">
        <f t="shared" si="30"/>
        <v>0</v>
      </c>
      <c r="DM31" s="54">
        <f t="shared" si="30"/>
        <v>0</v>
      </c>
      <c r="DN31" s="54">
        <f t="shared" si="30"/>
        <v>0</v>
      </c>
      <c r="DO31" s="54">
        <f>+DE31</f>
        <v>0</v>
      </c>
      <c r="DP31" s="54">
        <f t="shared" si="32"/>
        <v>0</v>
      </c>
      <c r="DQ31" s="54">
        <f t="shared" si="32"/>
        <v>0</v>
      </c>
      <c r="DR31" s="54">
        <f t="shared" si="32"/>
        <v>0</v>
      </c>
      <c r="DS31" s="54">
        <f t="shared" si="32"/>
        <v>0</v>
      </c>
      <c r="DT31" s="54">
        <f t="shared" si="32"/>
        <v>0</v>
      </c>
      <c r="DU31" s="54">
        <f t="shared" si="32"/>
        <v>0</v>
      </c>
      <c r="DV31" s="54">
        <f t="shared" si="32"/>
        <v>0</v>
      </c>
      <c r="DW31" s="54">
        <f>+DV31</f>
        <v>0</v>
      </c>
    </row>
    <row r="32" spans="1:127" ht="18" x14ac:dyDescent="0.2">
      <c r="A32" s="19"/>
      <c r="B32" s="23" t="s">
        <v>63</v>
      </c>
      <c r="C32" s="494" t="s">
        <v>64</v>
      </c>
      <c r="D32" s="495"/>
      <c r="E32" s="492"/>
      <c r="F32" s="1" t="s">
        <v>60</v>
      </c>
      <c r="G32" s="25">
        <v>0</v>
      </c>
      <c r="J32" s="51">
        <f t="shared" si="10"/>
        <v>0</v>
      </c>
      <c r="K32" s="54">
        <f t="shared" ref="K32:K42" si="69">+J32</f>
        <v>0</v>
      </c>
      <c r="L32" s="54">
        <f t="shared" si="40"/>
        <v>0</v>
      </c>
      <c r="M32" s="54">
        <f t="shared" si="40"/>
        <v>0</v>
      </c>
      <c r="N32" s="54">
        <f t="shared" si="40"/>
        <v>0</v>
      </c>
      <c r="O32" s="54">
        <f t="shared" si="41"/>
        <v>0</v>
      </c>
      <c r="P32" s="54">
        <f t="shared" si="41"/>
        <v>0</v>
      </c>
      <c r="Q32" s="54">
        <f t="shared" si="41"/>
        <v>0</v>
      </c>
      <c r="R32" s="54">
        <f t="shared" si="42"/>
        <v>0</v>
      </c>
      <c r="S32" s="54">
        <f t="shared" si="42"/>
        <v>0</v>
      </c>
      <c r="T32" s="54">
        <f t="shared" si="42"/>
        <v>0</v>
      </c>
      <c r="U32" s="51">
        <f t="shared" ref="U32:U51" si="70">G32</f>
        <v>0</v>
      </c>
      <c r="V32" s="54">
        <f t="shared" ref="V32:AG42" si="71">+U32</f>
        <v>0</v>
      </c>
      <c r="W32" s="54">
        <f t="shared" si="71"/>
        <v>0</v>
      </c>
      <c r="X32" s="54">
        <f t="shared" si="71"/>
        <v>0</v>
      </c>
      <c r="Y32" s="54">
        <f t="shared" si="71"/>
        <v>0</v>
      </c>
      <c r="Z32" s="54">
        <f t="shared" si="71"/>
        <v>0</v>
      </c>
      <c r="AA32" s="54">
        <f t="shared" si="71"/>
        <v>0</v>
      </c>
      <c r="AB32" s="54">
        <f t="shared" si="71"/>
        <v>0</v>
      </c>
      <c r="AC32" s="54">
        <f t="shared" si="71"/>
        <v>0</v>
      </c>
      <c r="AD32" s="54">
        <f t="shared" si="71"/>
        <v>0</v>
      </c>
      <c r="AE32" s="54">
        <f t="shared" si="71"/>
        <v>0</v>
      </c>
      <c r="AF32" s="54">
        <f t="shared" si="71"/>
        <v>0</v>
      </c>
      <c r="AG32" s="54">
        <f t="shared" si="71"/>
        <v>0</v>
      </c>
      <c r="AH32" s="54">
        <f t="shared" si="44"/>
        <v>0</v>
      </c>
      <c r="AI32" s="54">
        <f t="shared" si="44"/>
        <v>0</v>
      </c>
      <c r="AJ32" s="54">
        <f t="shared" si="44"/>
        <v>0</v>
      </c>
      <c r="AK32" s="54">
        <f t="shared" si="45"/>
        <v>0</v>
      </c>
      <c r="AL32" s="54">
        <f t="shared" si="45"/>
        <v>0</v>
      </c>
      <c r="AM32" s="54">
        <f t="shared" si="45"/>
        <v>0</v>
      </c>
      <c r="AN32" s="54">
        <f t="shared" si="46"/>
        <v>0</v>
      </c>
      <c r="AO32" s="54">
        <f t="shared" si="46"/>
        <v>0</v>
      </c>
      <c r="AP32" s="54">
        <f t="shared" si="46"/>
        <v>0</v>
      </c>
      <c r="AQ32" s="54">
        <f t="shared" si="46"/>
        <v>0</v>
      </c>
      <c r="AR32" s="54">
        <f t="shared" si="46"/>
        <v>0</v>
      </c>
      <c r="AS32" s="54">
        <f t="shared" si="46"/>
        <v>0</v>
      </c>
      <c r="AT32" s="54">
        <f t="shared" si="46"/>
        <v>0</v>
      </c>
      <c r="AU32" s="54">
        <f t="shared" si="46"/>
        <v>0</v>
      </c>
      <c r="AV32" s="54">
        <f t="shared" si="46"/>
        <v>0</v>
      </c>
      <c r="AW32" s="54">
        <f t="shared" si="46"/>
        <v>0</v>
      </c>
      <c r="AX32" s="54">
        <f t="shared" si="46"/>
        <v>0</v>
      </c>
      <c r="AY32" s="54">
        <f t="shared" si="46"/>
        <v>0</v>
      </c>
      <c r="AZ32" s="54">
        <f t="shared" si="46"/>
        <v>0</v>
      </c>
      <c r="BA32" s="54">
        <f t="shared" si="46"/>
        <v>0</v>
      </c>
      <c r="BB32" s="54">
        <f t="shared" si="46"/>
        <v>0</v>
      </c>
      <c r="BC32" s="54">
        <f t="shared" si="46"/>
        <v>0</v>
      </c>
      <c r="BD32" s="54">
        <f t="shared" si="47"/>
        <v>0</v>
      </c>
      <c r="BE32" s="54">
        <f t="shared" si="47"/>
        <v>0</v>
      </c>
      <c r="BF32" s="54">
        <f t="shared" si="47"/>
        <v>0</v>
      </c>
      <c r="BG32" s="54">
        <f t="shared" si="48"/>
        <v>0</v>
      </c>
      <c r="BH32" s="54">
        <f t="shared" si="48"/>
        <v>0</v>
      </c>
      <c r="BI32" s="54">
        <f t="shared" si="49"/>
        <v>0</v>
      </c>
      <c r="BJ32" s="54">
        <f t="shared" si="49"/>
        <v>0</v>
      </c>
      <c r="BK32" s="54">
        <f t="shared" si="50"/>
        <v>0</v>
      </c>
      <c r="BL32" s="54">
        <f t="shared" si="51"/>
        <v>0</v>
      </c>
      <c r="BM32" s="54">
        <f t="shared" si="51"/>
        <v>0</v>
      </c>
      <c r="BN32" s="54">
        <f t="shared" si="51"/>
        <v>0</v>
      </c>
      <c r="BO32" s="54">
        <f t="shared" si="51"/>
        <v>0</v>
      </c>
      <c r="BP32" s="54">
        <f t="shared" si="52"/>
        <v>0</v>
      </c>
      <c r="BQ32" s="54">
        <f t="shared" si="53"/>
        <v>0</v>
      </c>
      <c r="BR32" s="54">
        <f t="shared" si="53"/>
        <v>0</v>
      </c>
      <c r="BS32" s="54">
        <f t="shared" si="53"/>
        <v>0</v>
      </c>
      <c r="BT32" s="54">
        <f t="shared" si="53"/>
        <v>0</v>
      </c>
      <c r="BU32" s="54">
        <f t="shared" si="54"/>
        <v>0</v>
      </c>
      <c r="BV32" s="54">
        <f t="shared" si="55"/>
        <v>0</v>
      </c>
      <c r="BW32" s="54">
        <f t="shared" si="56"/>
        <v>0</v>
      </c>
      <c r="BX32" s="54">
        <f t="shared" si="56"/>
        <v>0</v>
      </c>
      <c r="BY32" s="54">
        <f t="shared" si="57"/>
        <v>0</v>
      </c>
      <c r="BZ32" s="54">
        <f t="shared" si="57"/>
        <v>0</v>
      </c>
      <c r="CA32" s="54">
        <f t="shared" si="57"/>
        <v>0</v>
      </c>
      <c r="CB32" s="54">
        <f t="shared" si="57"/>
        <v>0</v>
      </c>
      <c r="CC32" s="54">
        <f t="shared" si="58"/>
        <v>0</v>
      </c>
      <c r="CD32" s="54">
        <f t="shared" si="58"/>
        <v>0</v>
      </c>
      <c r="CE32" s="54">
        <f t="shared" si="59"/>
        <v>0</v>
      </c>
      <c r="CF32" s="54">
        <f t="shared" si="60"/>
        <v>0</v>
      </c>
      <c r="CG32" s="54">
        <f t="shared" si="61"/>
        <v>0</v>
      </c>
      <c r="CH32" s="54">
        <f t="shared" si="62"/>
        <v>0</v>
      </c>
      <c r="CI32" s="54">
        <f t="shared" si="62"/>
        <v>0</v>
      </c>
      <c r="CJ32" s="54">
        <f t="shared" si="62"/>
        <v>0</v>
      </c>
      <c r="CK32" s="54">
        <f t="shared" si="62"/>
        <v>0</v>
      </c>
      <c r="CL32" s="54">
        <f t="shared" si="62"/>
        <v>0</v>
      </c>
      <c r="CM32" s="54">
        <f t="shared" si="62"/>
        <v>0</v>
      </c>
      <c r="CN32" s="54">
        <f t="shared" si="62"/>
        <v>0</v>
      </c>
      <c r="CO32" s="54">
        <f t="shared" si="62"/>
        <v>0</v>
      </c>
      <c r="CP32" s="54">
        <f t="shared" si="62"/>
        <v>0</v>
      </c>
      <c r="CQ32" s="54">
        <f t="shared" si="62"/>
        <v>0</v>
      </c>
      <c r="CR32" s="54">
        <f t="shared" si="63"/>
        <v>0</v>
      </c>
      <c r="CS32" s="54">
        <f t="shared" si="63"/>
        <v>0</v>
      </c>
      <c r="CT32" s="54">
        <f t="shared" si="64"/>
        <v>0</v>
      </c>
      <c r="CU32" s="54">
        <f t="shared" si="64"/>
        <v>0</v>
      </c>
      <c r="CV32" s="54">
        <f t="shared" si="65"/>
        <v>0</v>
      </c>
      <c r="CW32" s="54">
        <f t="shared" si="65"/>
        <v>0</v>
      </c>
      <c r="CX32" s="54">
        <f t="shared" si="66"/>
        <v>0</v>
      </c>
      <c r="CY32" s="54">
        <f t="shared" si="66"/>
        <v>0</v>
      </c>
      <c r="CZ32" s="54">
        <f t="shared" si="66"/>
        <v>0</v>
      </c>
      <c r="DA32" s="54">
        <f t="shared" si="66"/>
        <v>0</v>
      </c>
      <c r="DB32" s="54">
        <f t="shared" si="66"/>
        <v>0</v>
      </c>
      <c r="DC32" s="54">
        <f t="shared" si="67"/>
        <v>0</v>
      </c>
      <c r="DD32" s="54">
        <f t="shared" si="67"/>
        <v>0</v>
      </c>
      <c r="DE32" s="54">
        <f t="shared" si="68"/>
        <v>0</v>
      </c>
      <c r="DF32" s="54">
        <f>+BU32</f>
        <v>0</v>
      </c>
      <c r="DG32" s="54">
        <f t="shared" si="30"/>
        <v>0</v>
      </c>
      <c r="DH32" s="54">
        <f t="shared" si="30"/>
        <v>0</v>
      </c>
      <c r="DI32" s="54">
        <f t="shared" si="30"/>
        <v>0</v>
      </c>
      <c r="DJ32" s="54">
        <f t="shared" si="30"/>
        <v>0</v>
      </c>
      <c r="DK32" s="54">
        <f t="shared" si="30"/>
        <v>0</v>
      </c>
      <c r="DL32" s="54">
        <f t="shared" si="30"/>
        <v>0</v>
      </c>
      <c r="DM32" s="54">
        <f t="shared" si="30"/>
        <v>0</v>
      </c>
      <c r="DN32" s="54">
        <f t="shared" si="30"/>
        <v>0</v>
      </c>
      <c r="DO32" s="54">
        <f>+DE32</f>
        <v>0</v>
      </c>
      <c r="DP32" s="54">
        <f t="shared" si="32"/>
        <v>0</v>
      </c>
      <c r="DQ32" s="54">
        <f t="shared" si="32"/>
        <v>0</v>
      </c>
      <c r="DR32" s="54">
        <f t="shared" si="32"/>
        <v>0</v>
      </c>
      <c r="DS32" s="54">
        <f t="shared" si="32"/>
        <v>0</v>
      </c>
      <c r="DT32" s="54">
        <f t="shared" si="32"/>
        <v>0</v>
      </c>
      <c r="DU32" s="54">
        <f t="shared" si="32"/>
        <v>0</v>
      </c>
      <c r="DV32" s="54">
        <f t="shared" si="32"/>
        <v>0</v>
      </c>
      <c r="DW32" s="54">
        <f>+DV32</f>
        <v>0</v>
      </c>
    </row>
    <row r="33" spans="1:127" ht="18" x14ac:dyDescent="0.2">
      <c r="A33" s="16"/>
      <c r="B33" s="23" t="s">
        <v>65</v>
      </c>
      <c r="C33" s="494" t="s">
        <v>66</v>
      </c>
      <c r="D33" s="495"/>
      <c r="E33" s="492"/>
      <c r="F33" s="1" t="s">
        <v>67</v>
      </c>
      <c r="G33" s="25">
        <f>IF(A33="",100,A33)</f>
        <v>100</v>
      </c>
      <c r="J33" s="51">
        <f>G33</f>
        <v>100</v>
      </c>
      <c r="K33" s="54">
        <f t="shared" si="69"/>
        <v>100</v>
      </c>
      <c r="L33" s="54">
        <f t="shared" si="40"/>
        <v>100</v>
      </c>
      <c r="M33" s="54">
        <f t="shared" si="40"/>
        <v>100</v>
      </c>
      <c r="N33" s="54">
        <f t="shared" si="40"/>
        <v>100</v>
      </c>
      <c r="O33" s="54">
        <f t="shared" si="41"/>
        <v>100</v>
      </c>
      <c r="P33" s="54">
        <f t="shared" si="41"/>
        <v>100</v>
      </c>
      <c r="Q33" s="54">
        <f t="shared" si="41"/>
        <v>100</v>
      </c>
      <c r="R33" s="54">
        <f t="shared" si="42"/>
        <v>100</v>
      </c>
      <c r="S33" s="54">
        <f t="shared" si="42"/>
        <v>100</v>
      </c>
      <c r="T33" s="54">
        <f t="shared" si="42"/>
        <v>100</v>
      </c>
      <c r="U33" s="51">
        <f t="shared" si="70"/>
        <v>100</v>
      </c>
      <c r="V33" s="54">
        <f t="shared" si="71"/>
        <v>100</v>
      </c>
      <c r="W33" s="54">
        <f t="shared" si="71"/>
        <v>100</v>
      </c>
      <c r="X33" s="54">
        <f t="shared" si="71"/>
        <v>100</v>
      </c>
      <c r="Y33" s="54">
        <f t="shared" si="71"/>
        <v>100</v>
      </c>
      <c r="Z33" s="54">
        <f t="shared" si="71"/>
        <v>100</v>
      </c>
      <c r="AA33" s="54">
        <f t="shared" si="71"/>
        <v>100</v>
      </c>
      <c r="AB33" s="54">
        <f t="shared" si="71"/>
        <v>100</v>
      </c>
      <c r="AC33" s="54">
        <f t="shared" si="71"/>
        <v>100</v>
      </c>
      <c r="AD33" s="54">
        <f t="shared" si="71"/>
        <v>100</v>
      </c>
      <c r="AE33" s="54">
        <f t="shared" si="71"/>
        <v>100</v>
      </c>
      <c r="AF33" s="54">
        <f t="shared" si="71"/>
        <v>100</v>
      </c>
      <c r="AG33" s="54">
        <f t="shared" si="71"/>
        <v>100</v>
      </c>
      <c r="AH33" s="54">
        <f t="shared" si="44"/>
        <v>100</v>
      </c>
      <c r="AI33" s="54">
        <f t="shared" si="44"/>
        <v>100</v>
      </c>
      <c r="AJ33" s="54">
        <f t="shared" si="44"/>
        <v>100</v>
      </c>
      <c r="AK33" s="54">
        <f t="shared" si="45"/>
        <v>100</v>
      </c>
      <c r="AL33" s="54">
        <f t="shared" si="45"/>
        <v>100</v>
      </c>
      <c r="AM33" s="54">
        <f t="shared" si="45"/>
        <v>100</v>
      </c>
      <c r="AN33" s="54">
        <f t="shared" si="46"/>
        <v>100</v>
      </c>
      <c r="AO33" s="54">
        <f t="shared" si="46"/>
        <v>100</v>
      </c>
      <c r="AP33" s="54">
        <f t="shared" si="46"/>
        <v>100</v>
      </c>
      <c r="AQ33" s="54">
        <f t="shared" si="46"/>
        <v>100</v>
      </c>
      <c r="AR33" s="54">
        <f t="shared" si="46"/>
        <v>100</v>
      </c>
      <c r="AS33" s="54">
        <f t="shared" si="46"/>
        <v>100</v>
      </c>
      <c r="AT33" s="54">
        <f t="shared" si="46"/>
        <v>100</v>
      </c>
      <c r="AU33" s="54">
        <f t="shared" si="46"/>
        <v>100</v>
      </c>
      <c r="AV33" s="54">
        <f t="shared" si="46"/>
        <v>100</v>
      </c>
      <c r="AW33" s="54">
        <f t="shared" si="46"/>
        <v>100</v>
      </c>
      <c r="AX33" s="54">
        <f t="shared" si="46"/>
        <v>100</v>
      </c>
      <c r="AY33" s="54">
        <f t="shared" si="46"/>
        <v>100</v>
      </c>
      <c r="AZ33" s="54">
        <f t="shared" si="46"/>
        <v>100</v>
      </c>
      <c r="BA33" s="54">
        <f t="shared" si="46"/>
        <v>100</v>
      </c>
      <c r="BB33" s="54">
        <f t="shared" si="46"/>
        <v>100</v>
      </c>
      <c r="BC33" s="54">
        <f t="shared" si="46"/>
        <v>100</v>
      </c>
      <c r="BD33" s="54">
        <f t="shared" si="47"/>
        <v>100</v>
      </c>
      <c r="BE33" s="54">
        <f t="shared" si="47"/>
        <v>100</v>
      </c>
      <c r="BF33" s="54">
        <f t="shared" si="47"/>
        <v>100</v>
      </c>
      <c r="BG33" s="54">
        <f t="shared" si="48"/>
        <v>100</v>
      </c>
      <c r="BH33" s="54">
        <f t="shared" si="48"/>
        <v>100</v>
      </c>
      <c r="BI33" s="54">
        <f t="shared" si="49"/>
        <v>100</v>
      </c>
      <c r="BJ33" s="54">
        <f t="shared" si="49"/>
        <v>100</v>
      </c>
      <c r="BK33" s="54">
        <f t="shared" si="50"/>
        <v>100</v>
      </c>
      <c r="BL33" s="54">
        <f t="shared" si="51"/>
        <v>100</v>
      </c>
      <c r="BM33" s="54">
        <f t="shared" si="51"/>
        <v>100</v>
      </c>
      <c r="BN33" s="54">
        <f t="shared" si="51"/>
        <v>100</v>
      </c>
      <c r="BO33" s="54">
        <f t="shared" si="51"/>
        <v>100</v>
      </c>
      <c r="BP33" s="54">
        <f t="shared" si="52"/>
        <v>100</v>
      </c>
      <c r="BQ33" s="54">
        <f t="shared" si="53"/>
        <v>100</v>
      </c>
      <c r="BR33" s="54">
        <f t="shared" si="53"/>
        <v>100</v>
      </c>
      <c r="BS33" s="54">
        <f t="shared" si="53"/>
        <v>100</v>
      </c>
      <c r="BT33" s="54">
        <f t="shared" si="53"/>
        <v>100</v>
      </c>
      <c r="BU33" s="54">
        <f t="shared" si="54"/>
        <v>100</v>
      </c>
      <c r="BV33" s="54">
        <f t="shared" si="55"/>
        <v>100</v>
      </c>
      <c r="BW33" s="54">
        <f t="shared" si="56"/>
        <v>100</v>
      </c>
      <c r="BX33" s="54">
        <f t="shared" si="56"/>
        <v>100</v>
      </c>
      <c r="BY33" s="54">
        <f t="shared" si="57"/>
        <v>100</v>
      </c>
      <c r="BZ33" s="54">
        <f t="shared" si="57"/>
        <v>100</v>
      </c>
      <c r="CA33" s="54">
        <f t="shared" si="57"/>
        <v>100</v>
      </c>
      <c r="CB33" s="54">
        <f t="shared" si="57"/>
        <v>100</v>
      </c>
      <c r="CC33" s="54">
        <f t="shared" si="58"/>
        <v>100</v>
      </c>
      <c r="CD33" s="54">
        <f t="shared" si="58"/>
        <v>100</v>
      </c>
      <c r="CE33" s="54">
        <f t="shared" si="59"/>
        <v>100</v>
      </c>
      <c r="CF33" s="54">
        <f t="shared" si="60"/>
        <v>100</v>
      </c>
      <c r="CG33" s="54">
        <f t="shared" si="61"/>
        <v>100</v>
      </c>
      <c r="CH33" s="54">
        <f t="shared" si="62"/>
        <v>100</v>
      </c>
      <c r="CI33" s="54">
        <f t="shared" si="62"/>
        <v>100</v>
      </c>
      <c r="CJ33" s="54">
        <f t="shared" si="62"/>
        <v>100</v>
      </c>
      <c r="CK33" s="54">
        <f t="shared" si="62"/>
        <v>100</v>
      </c>
      <c r="CL33" s="54">
        <f t="shared" si="62"/>
        <v>100</v>
      </c>
      <c r="CM33" s="54">
        <f t="shared" si="62"/>
        <v>100</v>
      </c>
      <c r="CN33" s="54">
        <f t="shared" si="62"/>
        <v>100</v>
      </c>
      <c r="CO33" s="54">
        <f t="shared" si="62"/>
        <v>100</v>
      </c>
      <c r="CP33" s="54">
        <f t="shared" si="62"/>
        <v>100</v>
      </c>
      <c r="CQ33" s="54">
        <f t="shared" si="62"/>
        <v>100</v>
      </c>
      <c r="CR33" s="54">
        <f t="shared" si="63"/>
        <v>100</v>
      </c>
      <c r="CS33" s="54">
        <f t="shared" si="63"/>
        <v>100</v>
      </c>
      <c r="CT33" s="54">
        <f t="shared" si="64"/>
        <v>100</v>
      </c>
      <c r="CU33" s="54">
        <f t="shared" si="64"/>
        <v>100</v>
      </c>
      <c r="CV33" s="54">
        <f t="shared" si="65"/>
        <v>100</v>
      </c>
      <c r="CW33" s="54">
        <f t="shared" si="65"/>
        <v>100</v>
      </c>
      <c r="CX33" s="54">
        <f t="shared" si="66"/>
        <v>100</v>
      </c>
      <c r="CY33" s="54">
        <f t="shared" si="66"/>
        <v>100</v>
      </c>
      <c r="CZ33" s="54">
        <f t="shared" si="66"/>
        <v>100</v>
      </c>
      <c r="DA33" s="54">
        <f t="shared" si="66"/>
        <v>100</v>
      </c>
      <c r="DB33" s="54">
        <f t="shared" si="66"/>
        <v>100</v>
      </c>
      <c r="DC33" s="54">
        <f t="shared" si="67"/>
        <v>100</v>
      </c>
      <c r="DD33" s="54">
        <f t="shared" si="67"/>
        <v>100</v>
      </c>
      <c r="DE33" s="68">
        <v>2</v>
      </c>
      <c r="DF33" s="68">
        <v>5</v>
      </c>
      <c r="DG33" s="68">
        <v>10</v>
      </c>
      <c r="DH33" s="68">
        <v>20</v>
      </c>
      <c r="DI33" s="68">
        <v>30</v>
      </c>
      <c r="DJ33" s="68">
        <v>40</v>
      </c>
      <c r="DK33" s="68">
        <v>50</v>
      </c>
      <c r="DL33" s="68">
        <v>60</v>
      </c>
      <c r="DM33" s="68">
        <v>80</v>
      </c>
      <c r="DN33" s="68">
        <v>100</v>
      </c>
      <c r="DO33" s="68">
        <v>125</v>
      </c>
      <c r="DP33" s="68">
        <v>150</v>
      </c>
      <c r="DQ33" s="68">
        <v>175</v>
      </c>
      <c r="DR33" s="68">
        <v>200</v>
      </c>
      <c r="DS33" s="68">
        <v>225</v>
      </c>
      <c r="DT33" s="68">
        <v>250</v>
      </c>
      <c r="DU33" s="68">
        <v>275</v>
      </c>
      <c r="DV33" s="68">
        <v>300</v>
      </c>
      <c r="DW33" s="68">
        <v>300</v>
      </c>
    </row>
    <row r="34" spans="1:127" ht="18" x14ac:dyDescent="0.2">
      <c r="A34" s="16">
        <f>入力シート_水銀!Q8</f>
        <v>5</v>
      </c>
      <c r="B34" s="23" t="s">
        <v>68</v>
      </c>
      <c r="C34" s="494" t="s">
        <v>69</v>
      </c>
      <c r="D34" s="495"/>
      <c r="E34" s="492"/>
      <c r="F34" s="1" t="s">
        <v>60</v>
      </c>
      <c r="G34" s="25">
        <f>IF(A34="",10,A34)</f>
        <v>5</v>
      </c>
      <c r="J34" s="51">
        <f t="shared" ref="J34:J40" si="72">G34</f>
        <v>5</v>
      </c>
      <c r="K34" s="54">
        <f t="shared" si="69"/>
        <v>5</v>
      </c>
      <c r="L34" s="54">
        <f t="shared" si="40"/>
        <v>5</v>
      </c>
      <c r="M34" s="54">
        <f t="shared" si="40"/>
        <v>5</v>
      </c>
      <c r="N34" s="54">
        <f t="shared" si="40"/>
        <v>5</v>
      </c>
      <c r="O34" s="54">
        <f t="shared" si="41"/>
        <v>5</v>
      </c>
      <c r="P34" s="54">
        <f t="shared" si="41"/>
        <v>5</v>
      </c>
      <c r="Q34" s="54">
        <f t="shared" si="41"/>
        <v>5</v>
      </c>
      <c r="R34" s="54">
        <f t="shared" si="42"/>
        <v>5</v>
      </c>
      <c r="S34" s="54">
        <f t="shared" si="42"/>
        <v>5</v>
      </c>
      <c r="T34" s="54">
        <f t="shared" si="42"/>
        <v>5</v>
      </c>
      <c r="U34" s="51">
        <f t="shared" si="70"/>
        <v>5</v>
      </c>
      <c r="V34" s="54">
        <f t="shared" si="71"/>
        <v>5</v>
      </c>
      <c r="W34" s="54">
        <f t="shared" si="71"/>
        <v>5</v>
      </c>
      <c r="X34" s="54">
        <f t="shared" si="71"/>
        <v>5</v>
      </c>
      <c r="Y34" s="54">
        <f t="shared" si="71"/>
        <v>5</v>
      </c>
      <c r="Z34" s="54">
        <f t="shared" si="71"/>
        <v>5</v>
      </c>
      <c r="AA34" s="54">
        <f t="shared" si="71"/>
        <v>5</v>
      </c>
      <c r="AB34" s="54">
        <f t="shared" si="71"/>
        <v>5</v>
      </c>
      <c r="AC34" s="54">
        <f t="shared" si="71"/>
        <v>5</v>
      </c>
      <c r="AD34" s="54">
        <f t="shared" si="71"/>
        <v>5</v>
      </c>
      <c r="AE34" s="54">
        <f t="shared" si="71"/>
        <v>5</v>
      </c>
      <c r="AF34" s="54">
        <f t="shared" si="71"/>
        <v>5</v>
      </c>
      <c r="AG34" s="54">
        <f t="shared" si="71"/>
        <v>5</v>
      </c>
      <c r="AH34" s="54">
        <f t="shared" si="44"/>
        <v>5</v>
      </c>
      <c r="AI34" s="54">
        <f t="shared" si="44"/>
        <v>5</v>
      </c>
      <c r="AJ34" s="54">
        <f t="shared" si="44"/>
        <v>5</v>
      </c>
      <c r="AK34" s="54">
        <f t="shared" si="45"/>
        <v>5</v>
      </c>
      <c r="AL34" s="54">
        <f t="shared" si="45"/>
        <v>5</v>
      </c>
      <c r="AM34" s="54">
        <f t="shared" si="45"/>
        <v>5</v>
      </c>
      <c r="AN34" s="54">
        <f t="shared" si="46"/>
        <v>5</v>
      </c>
      <c r="AO34" s="54">
        <f t="shared" si="46"/>
        <v>5</v>
      </c>
      <c r="AP34" s="54">
        <f t="shared" si="46"/>
        <v>5</v>
      </c>
      <c r="AQ34" s="54">
        <f t="shared" si="46"/>
        <v>5</v>
      </c>
      <c r="AR34" s="54">
        <f t="shared" si="46"/>
        <v>5</v>
      </c>
      <c r="AS34" s="54">
        <f t="shared" si="46"/>
        <v>5</v>
      </c>
      <c r="AT34" s="54">
        <f t="shared" si="46"/>
        <v>5</v>
      </c>
      <c r="AU34" s="54">
        <f t="shared" si="46"/>
        <v>5</v>
      </c>
      <c r="AV34" s="54">
        <f t="shared" si="46"/>
        <v>5</v>
      </c>
      <c r="AW34" s="54">
        <f t="shared" si="46"/>
        <v>5</v>
      </c>
      <c r="AX34" s="54">
        <f t="shared" si="46"/>
        <v>5</v>
      </c>
      <c r="AY34" s="54">
        <f t="shared" si="46"/>
        <v>5</v>
      </c>
      <c r="AZ34" s="54">
        <f t="shared" si="46"/>
        <v>5</v>
      </c>
      <c r="BA34" s="54">
        <f t="shared" si="46"/>
        <v>5</v>
      </c>
      <c r="BB34" s="54">
        <f t="shared" si="46"/>
        <v>5</v>
      </c>
      <c r="BC34" s="54">
        <f t="shared" si="46"/>
        <v>5</v>
      </c>
      <c r="BD34" s="54">
        <f t="shared" si="47"/>
        <v>5</v>
      </c>
      <c r="BE34" s="54">
        <f t="shared" si="47"/>
        <v>5</v>
      </c>
      <c r="BF34" s="54">
        <f t="shared" si="47"/>
        <v>5</v>
      </c>
      <c r="BG34" s="54">
        <f t="shared" si="48"/>
        <v>5</v>
      </c>
      <c r="BH34" s="54">
        <f t="shared" si="48"/>
        <v>5</v>
      </c>
      <c r="BI34" s="54">
        <f t="shared" si="49"/>
        <v>5</v>
      </c>
      <c r="BJ34" s="54">
        <f t="shared" si="49"/>
        <v>5</v>
      </c>
      <c r="BK34" s="54">
        <f t="shared" si="50"/>
        <v>5</v>
      </c>
      <c r="BL34" s="54">
        <f t="shared" si="51"/>
        <v>5</v>
      </c>
      <c r="BM34" s="54">
        <f t="shared" si="51"/>
        <v>5</v>
      </c>
      <c r="BN34" s="54">
        <f t="shared" si="51"/>
        <v>5</v>
      </c>
      <c r="BO34" s="54">
        <f t="shared" si="51"/>
        <v>5</v>
      </c>
      <c r="BP34" s="54">
        <f t="shared" si="52"/>
        <v>5</v>
      </c>
      <c r="BQ34" s="54">
        <f t="shared" si="53"/>
        <v>5</v>
      </c>
      <c r="BR34" s="54">
        <f t="shared" si="53"/>
        <v>5</v>
      </c>
      <c r="BS34" s="54">
        <f t="shared" si="53"/>
        <v>5</v>
      </c>
      <c r="BT34" s="54">
        <f t="shared" si="53"/>
        <v>5</v>
      </c>
      <c r="BU34" s="54">
        <f t="shared" si="54"/>
        <v>5</v>
      </c>
      <c r="BV34" s="54">
        <f t="shared" si="55"/>
        <v>5</v>
      </c>
      <c r="BW34" s="54">
        <f t="shared" si="56"/>
        <v>5</v>
      </c>
      <c r="BX34" s="54">
        <f t="shared" si="56"/>
        <v>5</v>
      </c>
      <c r="BY34" s="54">
        <f t="shared" si="57"/>
        <v>5</v>
      </c>
      <c r="BZ34" s="54">
        <f t="shared" si="57"/>
        <v>5</v>
      </c>
      <c r="CA34" s="54">
        <f t="shared" si="57"/>
        <v>5</v>
      </c>
      <c r="CB34" s="54">
        <f t="shared" si="57"/>
        <v>5</v>
      </c>
      <c r="CC34" s="54">
        <f t="shared" si="58"/>
        <v>5</v>
      </c>
      <c r="CD34" s="54">
        <f t="shared" si="58"/>
        <v>5</v>
      </c>
      <c r="CE34" s="54">
        <f t="shared" si="59"/>
        <v>5</v>
      </c>
      <c r="CF34" s="54">
        <f t="shared" si="60"/>
        <v>5</v>
      </c>
      <c r="CG34" s="54">
        <f t="shared" si="61"/>
        <v>5</v>
      </c>
      <c r="CH34" s="54">
        <f t="shared" si="62"/>
        <v>5</v>
      </c>
      <c r="CI34" s="54">
        <f t="shared" si="62"/>
        <v>5</v>
      </c>
      <c r="CJ34" s="54">
        <f t="shared" si="62"/>
        <v>5</v>
      </c>
      <c r="CK34" s="54">
        <f t="shared" si="62"/>
        <v>5</v>
      </c>
      <c r="CL34" s="54">
        <f t="shared" si="62"/>
        <v>5</v>
      </c>
      <c r="CM34" s="54">
        <f t="shared" si="62"/>
        <v>5</v>
      </c>
      <c r="CN34" s="54">
        <f t="shared" si="62"/>
        <v>5</v>
      </c>
      <c r="CO34" s="54">
        <f t="shared" si="62"/>
        <v>5</v>
      </c>
      <c r="CP34" s="54">
        <f t="shared" si="62"/>
        <v>5</v>
      </c>
      <c r="CQ34" s="54">
        <f t="shared" si="62"/>
        <v>5</v>
      </c>
      <c r="CR34" s="54">
        <f t="shared" si="63"/>
        <v>5</v>
      </c>
      <c r="CS34" s="54">
        <f t="shared" si="63"/>
        <v>5</v>
      </c>
      <c r="CT34" s="54">
        <f t="shared" si="64"/>
        <v>5</v>
      </c>
      <c r="CU34" s="54">
        <f t="shared" si="64"/>
        <v>5</v>
      </c>
      <c r="CV34" s="54">
        <f t="shared" si="65"/>
        <v>5</v>
      </c>
      <c r="CW34" s="54">
        <f t="shared" si="65"/>
        <v>5</v>
      </c>
      <c r="CX34" s="54">
        <f t="shared" si="66"/>
        <v>5</v>
      </c>
      <c r="CY34" s="54">
        <f t="shared" si="66"/>
        <v>5</v>
      </c>
      <c r="CZ34" s="54">
        <f t="shared" si="66"/>
        <v>5</v>
      </c>
      <c r="DA34" s="54">
        <f t="shared" si="66"/>
        <v>5</v>
      </c>
      <c r="DB34" s="54">
        <f t="shared" si="66"/>
        <v>5</v>
      </c>
      <c r="DC34" s="54">
        <f t="shared" si="67"/>
        <v>5</v>
      </c>
      <c r="DD34" s="54">
        <f t="shared" si="67"/>
        <v>5</v>
      </c>
      <c r="DE34" s="54">
        <f t="shared" si="68"/>
        <v>5</v>
      </c>
      <c r="DF34" s="54">
        <f t="shared" ref="DF34:DF42" si="73">+BU34</f>
        <v>5</v>
      </c>
      <c r="DG34" s="54">
        <f t="shared" ref="DG34:DN42" si="74">+DF34</f>
        <v>5</v>
      </c>
      <c r="DH34" s="54">
        <f t="shared" si="74"/>
        <v>5</v>
      </c>
      <c r="DI34" s="54">
        <f t="shared" si="74"/>
        <v>5</v>
      </c>
      <c r="DJ34" s="54">
        <f t="shared" si="74"/>
        <v>5</v>
      </c>
      <c r="DK34" s="54">
        <f t="shared" si="74"/>
        <v>5</v>
      </c>
      <c r="DL34" s="54">
        <f t="shared" si="74"/>
        <v>5</v>
      </c>
      <c r="DM34" s="54">
        <f t="shared" si="74"/>
        <v>5</v>
      </c>
      <c r="DN34" s="54">
        <f t="shared" si="74"/>
        <v>5</v>
      </c>
      <c r="DO34" s="54">
        <f t="shared" ref="DO34:DO42" si="75">+DE34</f>
        <v>5</v>
      </c>
      <c r="DP34" s="54">
        <f t="shared" si="32"/>
        <v>5</v>
      </c>
      <c r="DQ34" s="54">
        <f t="shared" si="32"/>
        <v>5</v>
      </c>
      <c r="DR34" s="54">
        <f t="shared" si="32"/>
        <v>5</v>
      </c>
      <c r="DS34" s="54">
        <f t="shared" si="32"/>
        <v>5</v>
      </c>
      <c r="DT34" s="54">
        <f t="shared" si="32"/>
        <v>5</v>
      </c>
      <c r="DU34" s="54">
        <f t="shared" si="32"/>
        <v>5</v>
      </c>
      <c r="DV34" s="54">
        <f t="shared" si="32"/>
        <v>5</v>
      </c>
      <c r="DW34" s="54">
        <f t="shared" si="32"/>
        <v>5</v>
      </c>
    </row>
    <row r="35" spans="1:127" ht="18" x14ac:dyDescent="0.2">
      <c r="A35" s="16"/>
      <c r="B35" s="23" t="s">
        <v>70</v>
      </c>
      <c r="C35" s="494" t="s">
        <v>71</v>
      </c>
      <c r="D35" s="495"/>
      <c r="E35" s="492"/>
      <c r="F35" s="1" t="s">
        <v>60</v>
      </c>
      <c r="G35" s="25">
        <f>IF(A35="",5,A35)</f>
        <v>5</v>
      </c>
      <c r="J35" s="51">
        <f t="shared" si="72"/>
        <v>5</v>
      </c>
      <c r="K35" s="54">
        <f t="shared" si="69"/>
        <v>5</v>
      </c>
      <c r="L35" s="54">
        <f t="shared" si="40"/>
        <v>5</v>
      </c>
      <c r="M35" s="54">
        <f t="shared" si="40"/>
        <v>5</v>
      </c>
      <c r="N35" s="54">
        <f t="shared" si="40"/>
        <v>5</v>
      </c>
      <c r="O35" s="54">
        <f t="shared" si="41"/>
        <v>5</v>
      </c>
      <c r="P35" s="54">
        <f t="shared" si="41"/>
        <v>5</v>
      </c>
      <c r="Q35" s="54">
        <f t="shared" si="41"/>
        <v>5</v>
      </c>
      <c r="R35" s="54">
        <f t="shared" si="42"/>
        <v>5</v>
      </c>
      <c r="S35" s="54">
        <f t="shared" si="42"/>
        <v>5</v>
      </c>
      <c r="T35" s="54">
        <f t="shared" si="42"/>
        <v>5</v>
      </c>
      <c r="U35" s="51">
        <f t="shared" si="70"/>
        <v>5</v>
      </c>
      <c r="V35" s="54">
        <f t="shared" si="71"/>
        <v>5</v>
      </c>
      <c r="W35" s="54">
        <f t="shared" si="71"/>
        <v>5</v>
      </c>
      <c r="X35" s="54">
        <f t="shared" si="71"/>
        <v>5</v>
      </c>
      <c r="Y35" s="54">
        <f t="shared" si="71"/>
        <v>5</v>
      </c>
      <c r="Z35" s="54">
        <f t="shared" si="71"/>
        <v>5</v>
      </c>
      <c r="AA35" s="54">
        <f t="shared" si="71"/>
        <v>5</v>
      </c>
      <c r="AB35" s="54">
        <f t="shared" si="71"/>
        <v>5</v>
      </c>
      <c r="AC35" s="54">
        <f t="shared" si="71"/>
        <v>5</v>
      </c>
      <c r="AD35" s="54">
        <f t="shared" si="71"/>
        <v>5</v>
      </c>
      <c r="AE35" s="54">
        <f t="shared" si="71"/>
        <v>5</v>
      </c>
      <c r="AF35" s="54">
        <f t="shared" si="71"/>
        <v>5</v>
      </c>
      <c r="AG35" s="54">
        <f t="shared" si="71"/>
        <v>5</v>
      </c>
      <c r="AH35" s="54">
        <f t="shared" si="44"/>
        <v>5</v>
      </c>
      <c r="AI35" s="54">
        <f t="shared" si="44"/>
        <v>5</v>
      </c>
      <c r="AJ35" s="54">
        <f t="shared" si="44"/>
        <v>5</v>
      </c>
      <c r="AK35" s="54">
        <f t="shared" si="45"/>
        <v>5</v>
      </c>
      <c r="AL35" s="54">
        <f t="shared" si="45"/>
        <v>5</v>
      </c>
      <c r="AM35" s="54">
        <f t="shared" si="45"/>
        <v>5</v>
      </c>
      <c r="AN35" s="54">
        <f t="shared" si="46"/>
        <v>5</v>
      </c>
      <c r="AO35" s="54">
        <f t="shared" si="46"/>
        <v>5</v>
      </c>
      <c r="AP35" s="54">
        <f t="shared" si="46"/>
        <v>5</v>
      </c>
      <c r="AQ35" s="54">
        <f t="shared" si="46"/>
        <v>5</v>
      </c>
      <c r="AR35" s="54">
        <f t="shared" si="46"/>
        <v>5</v>
      </c>
      <c r="AS35" s="54">
        <f t="shared" si="46"/>
        <v>5</v>
      </c>
      <c r="AT35" s="54">
        <f t="shared" si="46"/>
        <v>5</v>
      </c>
      <c r="AU35" s="54">
        <f t="shared" si="46"/>
        <v>5</v>
      </c>
      <c r="AV35" s="54">
        <f t="shared" si="46"/>
        <v>5</v>
      </c>
      <c r="AW35" s="54">
        <f t="shared" si="46"/>
        <v>5</v>
      </c>
      <c r="AX35" s="54">
        <f t="shared" si="46"/>
        <v>5</v>
      </c>
      <c r="AY35" s="54">
        <f t="shared" si="46"/>
        <v>5</v>
      </c>
      <c r="AZ35" s="54">
        <f t="shared" si="46"/>
        <v>5</v>
      </c>
      <c r="BA35" s="54">
        <f t="shared" si="46"/>
        <v>5</v>
      </c>
      <c r="BB35" s="54">
        <f t="shared" si="46"/>
        <v>5</v>
      </c>
      <c r="BC35" s="54">
        <f t="shared" si="46"/>
        <v>5</v>
      </c>
      <c r="BD35" s="54">
        <f t="shared" si="47"/>
        <v>5</v>
      </c>
      <c r="BE35" s="54">
        <f t="shared" si="47"/>
        <v>5</v>
      </c>
      <c r="BF35" s="54">
        <f t="shared" si="47"/>
        <v>5</v>
      </c>
      <c r="BG35" s="54">
        <f t="shared" si="48"/>
        <v>5</v>
      </c>
      <c r="BH35" s="54">
        <f t="shared" si="48"/>
        <v>5</v>
      </c>
      <c r="BI35" s="54">
        <f t="shared" si="49"/>
        <v>5</v>
      </c>
      <c r="BJ35" s="54">
        <f t="shared" si="49"/>
        <v>5</v>
      </c>
      <c r="BK35" s="54">
        <f t="shared" si="50"/>
        <v>5</v>
      </c>
      <c r="BL35" s="54">
        <f t="shared" si="51"/>
        <v>5</v>
      </c>
      <c r="BM35" s="54">
        <f t="shared" si="51"/>
        <v>5</v>
      </c>
      <c r="BN35" s="54">
        <f t="shared" si="51"/>
        <v>5</v>
      </c>
      <c r="BO35" s="54">
        <f t="shared" si="51"/>
        <v>5</v>
      </c>
      <c r="BP35" s="54">
        <f t="shared" si="52"/>
        <v>5</v>
      </c>
      <c r="BQ35" s="54">
        <f t="shared" si="53"/>
        <v>5</v>
      </c>
      <c r="BR35" s="54">
        <f t="shared" si="53"/>
        <v>5</v>
      </c>
      <c r="BS35" s="54">
        <f t="shared" si="53"/>
        <v>5</v>
      </c>
      <c r="BT35" s="54">
        <f t="shared" si="53"/>
        <v>5</v>
      </c>
      <c r="BU35" s="54">
        <f t="shared" si="54"/>
        <v>5</v>
      </c>
      <c r="BV35" s="54">
        <f t="shared" si="55"/>
        <v>5</v>
      </c>
      <c r="BW35" s="54">
        <f t="shared" si="56"/>
        <v>5</v>
      </c>
      <c r="BX35" s="54">
        <f t="shared" si="56"/>
        <v>5</v>
      </c>
      <c r="BY35" s="54">
        <f t="shared" si="57"/>
        <v>5</v>
      </c>
      <c r="BZ35" s="54">
        <f t="shared" si="57"/>
        <v>5</v>
      </c>
      <c r="CA35" s="54">
        <f t="shared" si="57"/>
        <v>5</v>
      </c>
      <c r="CB35" s="54">
        <f t="shared" si="57"/>
        <v>5</v>
      </c>
      <c r="CC35" s="54">
        <f t="shared" si="58"/>
        <v>5</v>
      </c>
      <c r="CD35" s="54">
        <f t="shared" si="58"/>
        <v>5</v>
      </c>
      <c r="CE35" s="54">
        <f t="shared" si="59"/>
        <v>5</v>
      </c>
      <c r="CF35" s="54">
        <f t="shared" si="60"/>
        <v>5</v>
      </c>
      <c r="CG35" s="54">
        <f t="shared" si="61"/>
        <v>5</v>
      </c>
      <c r="CH35" s="54">
        <f t="shared" si="62"/>
        <v>5</v>
      </c>
      <c r="CI35" s="54">
        <f t="shared" si="62"/>
        <v>5</v>
      </c>
      <c r="CJ35" s="54">
        <f t="shared" si="62"/>
        <v>5</v>
      </c>
      <c r="CK35" s="54">
        <f t="shared" si="62"/>
        <v>5</v>
      </c>
      <c r="CL35" s="54">
        <f t="shared" si="62"/>
        <v>5</v>
      </c>
      <c r="CM35" s="54">
        <f t="shared" si="62"/>
        <v>5</v>
      </c>
      <c r="CN35" s="54">
        <f t="shared" si="62"/>
        <v>5</v>
      </c>
      <c r="CO35" s="54">
        <f t="shared" si="62"/>
        <v>5</v>
      </c>
      <c r="CP35" s="54">
        <f t="shared" si="62"/>
        <v>5</v>
      </c>
      <c r="CQ35" s="54">
        <f t="shared" si="62"/>
        <v>5</v>
      </c>
      <c r="CR35" s="54">
        <f t="shared" si="63"/>
        <v>5</v>
      </c>
      <c r="CS35" s="54">
        <f t="shared" si="63"/>
        <v>5</v>
      </c>
      <c r="CT35" s="54">
        <f t="shared" si="64"/>
        <v>5</v>
      </c>
      <c r="CU35" s="54">
        <f t="shared" si="64"/>
        <v>5</v>
      </c>
      <c r="CV35" s="54">
        <f t="shared" si="65"/>
        <v>5</v>
      </c>
      <c r="CW35" s="54">
        <f t="shared" si="65"/>
        <v>5</v>
      </c>
      <c r="CX35" s="54">
        <f t="shared" si="66"/>
        <v>5</v>
      </c>
      <c r="CY35" s="54">
        <f t="shared" si="66"/>
        <v>5</v>
      </c>
      <c r="CZ35" s="54">
        <f t="shared" si="66"/>
        <v>5</v>
      </c>
      <c r="DA35" s="54">
        <f t="shared" si="66"/>
        <v>5</v>
      </c>
      <c r="DB35" s="54">
        <f t="shared" si="66"/>
        <v>5</v>
      </c>
      <c r="DC35" s="54">
        <f t="shared" si="67"/>
        <v>5</v>
      </c>
      <c r="DD35" s="54">
        <f t="shared" si="67"/>
        <v>5</v>
      </c>
      <c r="DE35" s="54">
        <f t="shared" si="68"/>
        <v>5</v>
      </c>
      <c r="DF35" s="54">
        <f t="shared" si="73"/>
        <v>5</v>
      </c>
      <c r="DG35" s="54">
        <f t="shared" si="74"/>
        <v>5</v>
      </c>
      <c r="DH35" s="54">
        <f t="shared" si="74"/>
        <v>5</v>
      </c>
      <c r="DI35" s="54">
        <f t="shared" si="74"/>
        <v>5</v>
      </c>
      <c r="DJ35" s="54">
        <f t="shared" si="74"/>
        <v>5</v>
      </c>
      <c r="DK35" s="54">
        <f t="shared" si="74"/>
        <v>5</v>
      </c>
      <c r="DL35" s="54">
        <f t="shared" si="74"/>
        <v>5</v>
      </c>
      <c r="DM35" s="54">
        <f t="shared" si="74"/>
        <v>5</v>
      </c>
      <c r="DN35" s="54">
        <f t="shared" si="74"/>
        <v>5</v>
      </c>
      <c r="DO35" s="54">
        <f t="shared" si="75"/>
        <v>5</v>
      </c>
      <c r="DP35" s="54">
        <f t="shared" si="32"/>
        <v>5</v>
      </c>
      <c r="DQ35" s="54">
        <f t="shared" si="32"/>
        <v>5</v>
      </c>
      <c r="DR35" s="54">
        <f t="shared" si="32"/>
        <v>5</v>
      </c>
      <c r="DS35" s="54">
        <f t="shared" si="32"/>
        <v>5</v>
      </c>
      <c r="DT35" s="54">
        <f t="shared" si="32"/>
        <v>5</v>
      </c>
      <c r="DU35" s="54">
        <f t="shared" si="32"/>
        <v>5</v>
      </c>
      <c r="DV35" s="54">
        <f t="shared" si="32"/>
        <v>5</v>
      </c>
      <c r="DW35" s="54">
        <f t="shared" si="32"/>
        <v>5</v>
      </c>
    </row>
    <row r="36" spans="1:127" ht="21" x14ac:dyDescent="0.2">
      <c r="A36" s="16">
        <f>入力シート_水銀!Q13</f>
        <v>8</v>
      </c>
      <c r="B36" s="23" t="s">
        <v>72</v>
      </c>
      <c r="C36" s="494" t="s">
        <v>73</v>
      </c>
      <c r="D36" s="495"/>
      <c r="E36" s="492"/>
      <c r="F36" s="1" t="s">
        <v>60</v>
      </c>
      <c r="G36" s="25">
        <f>IF(A36="",10,A36)</f>
        <v>8</v>
      </c>
      <c r="H36" s="26"/>
      <c r="J36" s="51">
        <f t="shared" si="72"/>
        <v>8</v>
      </c>
      <c r="K36" s="54">
        <f t="shared" si="69"/>
        <v>8</v>
      </c>
      <c r="L36" s="54">
        <f t="shared" si="40"/>
        <v>8</v>
      </c>
      <c r="M36" s="54">
        <f t="shared" si="40"/>
        <v>8</v>
      </c>
      <c r="N36" s="54">
        <f t="shared" si="40"/>
        <v>8</v>
      </c>
      <c r="O36" s="54">
        <f t="shared" si="41"/>
        <v>8</v>
      </c>
      <c r="P36" s="54">
        <f t="shared" si="41"/>
        <v>8</v>
      </c>
      <c r="Q36" s="54">
        <f t="shared" si="41"/>
        <v>8</v>
      </c>
      <c r="R36" s="54">
        <f t="shared" si="42"/>
        <v>8</v>
      </c>
      <c r="S36" s="54">
        <f t="shared" si="42"/>
        <v>8</v>
      </c>
      <c r="T36" s="54">
        <f t="shared" si="42"/>
        <v>8</v>
      </c>
      <c r="U36" s="51">
        <f t="shared" si="70"/>
        <v>8</v>
      </c>
      <c r="V36" s="54">
        <f t="shared" si="71"/>
        <v>8</v>
      </c>
      <c r="W36" s="54">
        <f t="shared" si="71"/>
        <v>8</v>
      </c>
      <c r="X36" s="54">
        <f t="shared" si="71"/>
        <v>8</v>
      </c>
      <c r="Y36" s="54">
        <f t="shared" si="71"/>
        <v>8</v>
      </c>
      <c r="Z36" s="54">
        <f t="shared" si="71"/>
        <v>8</v>
      </c>
      <c r="AA36" s="54">
        <f t="shared" si="71"/>
        <v>8</v>
      </c>
      <c r="AB36" s="54">
        <f t="shared" si="71"/>
        <v>8</v>
      </c>
      <c r="AC36" s="54">
        <f t="shared" si="71"/>
        <v>8</v>
      </c>
      <c r="AD36" s="54">
        <f t="shared" si="71"/>
        <v>8</v>
      </c>
      <c r="AE36" s="54">
        <f t="shared" si="71"/>
        <v>8</v>
      </c>
      <c r="AF36" s="54">
        <f t="shared" si="71"/>
        <v>8</v>
      </c>
      <c r="AG36" s="54">
        <f t="shared" si="71"/>
        <v>8</v>
      </c>
      <c r="AH36" s="54">
        <f t="shared" si="44"/>
        <v>8</v>
      </c>
      <c r="AI36" s="54">
        <f t="shared" si="44"/>
        <v>8</v>
      </c>
      <c r="AJ36" s="54">
        <f t="shared" si="44"/>
        <v>8</v>
      </c>
      <c r="AK36" s="54">
        <f t="shared" si="45"/>
        <v>8</v>
      </c>
      <c r="AL36" s="54">
        <f t="shared" si="45"/>
        <v>8</v>
      </c>
      <c r="AM36" s="54">
        <f t="shared" si="45"/>
        <v>8</v>
      </c>
      <c r="AN36" s="54">
        <f t="shared" si="46"/>
        <v>8</v>
      </c>
      <c r="AO36" s="54">
        <f t="shared" si="46"/>
        <v>8</v>
      </c>
      <c r="AP36" s="54">
        <f t="shared" si="46"/>
        <v>8</v>
      </c>
      <c r="AQ36" s="54">
        <f t="shared" si="46"/>
        <v>8</v>
      </c>
      <c r="AR36" s="54">
        <f t="shared" si="46"/>
        <v>8</v>
      </c>
      <c r="AS36" s="54">
        <f t="shared" si="46"/>
        <v>8</v>
      </c>
      <c r="AT36" s="54">
        <f t="shared" si="46"/>
        <v>8</v>
      </c>
      <c r="AU36" s="54">
        <f t="shared" si="46"/>
        <v>8</v>
      </c>
      <c r="AV36" s="54">
        <f t="shared" si="46"/>
        <v>8</v>
      </c>
      <c r="AW36" s="54">
        <f t="shared" si="46"/>
        <v>8</v>
      </c>
      <c r="AX36" s="54">
        <f t="shared" si="46"/>
        <v>8</v>
      </c>
      <c r="AY36" s="54">
        <f t="shared" si="46"/>
        <v>8</v>
      </c>
      <c r="AZ36" s="54">
        <f t="shared" si="46"/>
        <v>8</v>
      </c>
      <c r="BA36" s="54">
        <f t="shared" si="46"/>
        <v>8</v>
      </c>
      <c r="BB36" s="54">
        <f t="shared" si="46"/>
        <v>8</v>
      </c>
      <c r="BC36" s="54">
        <f t="shared" si="46"/>
        <v>8</v>
      </c>
      <c r="BD36" s="54">
        <f t="shared" si="47"/>
        <v>8</v>
      </c>
      <c r="BE36" s="54">
        <f t="shared" si="47"/>
        <v>8</v>
      </c>
      <c r="BF36" s="54">
        <f t="shared" si="47"/>
        <v>8</v>
      </c>
      <c r="BG36" s="54">
        <f t="shared" si="48"/>
        <v>8</v>
      </c>
      <c r="BH36" s="54">
        <f t="shared" si="48"/>
        <v>8</v>
      </c>
      <c r="BI36" s="54">
        <f t="shared" si="49"/>
        <v>8</v>
      </c>
      <c r="BJ36" s="54">
        <f t="shared" si="49"/>
        <v>8</v>
      </c>
      <c r="BK36" s="54">
        <f t="shared" si="50"/>
        <v>8</v>
      </c>
      <c r="BL36" s="54">
        <f t="shared" si="51"/>
        <v>8</v>
      </c>
      <c r="BM36" s="54">
        <f t="shared" si="51"/>
        <v>8</v>
      </c>
      <c r="BN36" s="54">
        <f t="shared" si="51"/>
        <v>8</v>
      </c>
      <c r="BO36" s="54">
        <f t="shared" si="51"/>
        <v>8</v>
      </c>
      <c r="BP36" s="54">
        <f t="shared" si="52"/>
        <v>8</v>
      </c>
      <c r="BQ36" s="54">
        <f t="shared" si="53"/>
        <v>8</v>
      </c>
      <c r="BR36" s="54">
        <f t="shared" si="53"/>
        <v>8</v>
      </c>
      <c r="BS36" s="54">
        <f t="shared" si="53"/>
        <v>8</v>
      </c>
      <c r="BT36" s="54">
        <f t="shared" si="53"/>
        <v>8</v>
      </c>
      <c r="BU36" s="54">
        <f t="shared" si="54"/>
        <v>8</v>
      </c>
      <c r="BV36" s="54">
        <f t="shared" si="55"/>
        <v>8</v>
      </c>
      <c r="BW36" s="54">
        <f t="shared" si="56"/>
        <v>8</v>
      </c>
      <c r="BX36" s="54">
        <f t="shared" si="56"/>
        <v>8</v>
      </c>
      <c r="BY36" s="54">
        <f t="shared" si="57"/>
        <v>8</v>
      </c>
      <c r="BZ36" s="54">
        <f t="shared" si="57"/>
        <v>8</v>
      </c>
      <c r="CA36" s="54">
        <f t="shared" si="57"/>
        <v>8</v>
      </c>
      <c r="CB36" s="54">
        <f t="shared" si="57"/>
        <v>8</v>
      </c>
      <c r="CC36" s="54">
        <f t="shared" si="58"/>
        <v>8</v>
      </c>
      <c r="CD36" s="54">
        <f t="shared" si="58"/>
        <v>8</v>
      </c>
      <c r="CE36" s="54">
        <f t="shared" si="59"/>
        <v>8</v>
      </c>
      <c r="CF36" s="54">
        <f t="shared" si="60"/>
        <v>8</v>
      </c>
      <c r="CG36" s="54">
        <f t="shared" si="61"/>
        <v>8</v>
      </c>
      <c r="CH36" s="54">
        <f t="shared" si="62"/>
        <v>8</v>
      </c>
      <c r="CI36" s="54">
        <f t="shared" si="62"/>
        <v>8</v>
      </c>
      <c r="CJ36" s="54">
        <f t="shared" si="62"/>
        <v>8</v>
      </c>
      <c r="CK36" s="54">
        <f t="shared" si="62"/>
        <v>8</v>
      </c>
      <c r="CL36" s="54">
        <f t="shared" si="62"/>
        <v>8</v>
      </c>
      <c r="CM36" s="54">
        <f t="shared" si="62"/>
        <v>8</v>
      </c>
      <c r="CN36" s="54">
        <f t="shared" si="62"/>
        <v>8</v>
      </c>
      <c r="CO36" s="54">
        <f t="shared" si="62"/>
        <v>8</v>
      </c>
      <c r="CP36" s="54">
        <f t="shared" si="62"/>
        <v>8</v>
      </c>
      <c r="CQ36" s="54">
        <f t="shared" si="62"/>
        <v>8</v>
      </c>
      <c r="CR36" s="54">
        <f t="shared" si="63"/>
        <v>8</v>
      </c>
      <c r="CS36" s="54">
        <f t="shared" si="63"/>
        <v>8</v>
      </c>
      <c r="CT36" s="54">
        <f t="shared" si="64"/>
        <v>8</v>
      </c>
      <c r="CU36" s="54">
        <f t="shared" si="64"/>
        <v>8</v>
      </c>
      <c r="CV36" s="54">
        <f t="shared" si="65"/>
        <v>8</v>
      </c>
      <c r="CW36" s="54">
        <f t="shared" si="65"/>
        <v>8</v>
      </c>
      <c r="CX36" s="54">
        <f t="shared" si="66"/>
        <v>8</v>
      </c>
      <c r="CY36" s="54">
        <f t="shared" si="66"/>
        <v>8</v>
      </c>
      <c r="CZ36" s="54">
        <f t="shared" si="66"/>
        <v>8</v>
      </c>
      <c r="DA36" s="54">
        <f t="shared" si="66"/>
        <v>8</v>
      </c>
      <c r="DB36" s="54">
        <f t="shared" si="66"/>
        <v>8</v>
      </c>
      <c r="DC36" s="54">
        <f t="shared" si="67"/>
        <v>8</v>
      </c>
      <c r="DD36" s="54">
        <f t="shared" si="67"/>
        <v>8</v>
      </c>
      <c r="DE36" s="54">
        <f t="shared" si="68"/>
        <v>8</v>
      </c>
      <c r="DF36" s="54">
        <f t="shared" si="73"/>
        <v>8</v>
      </c>
      <c r="DG36" s="54">
        <f t="shared" si="74"/>
        <v>8</v>
      </c>
      <c r="DH36" s="54">
        <f t="shared" si="74"/>
        <v>8</v>
      </c>
      <c r="DI36" s="54">
        <f t="shared" si="74"/>
        <v>8</v>
      </c>
      <c r="DJ36" s="54">
        <f t="shared" si="74"/>
        <v>8</v>
      </c>
      <c r="DK36" s="54">
        <f t="shared" si="74"/>
        <v>8</v>
      </c>
      <c r="DL36" s="54">
        <f t="shared" si="74"/>
        <v>8</v>
      </c>
      <c r="DM36" s="54">
        <f t="shared" si="74"/>
        <v>8</v>
      </c>
      <c r="DN36" s="54">
        <f t="shared" si="74"/>
        <v>8</v>
      </c>
      <c r="DO36" s="54">
        <f t="shared" si="75"/>
        <v>8</v>
      </c>
      <c r="DP36" s="54">
        <f t="shared" si="32"/>
        <v>8</v>
      </c>
      <c r="DQ36" s="54">
        <f t="shared" si="32"/>
        <v>8</v>
      </c>
      <c r="DR36" s="54">
        <f t="shared" si="32"/>
        <v>8</v>
      </c>
      <c r="DS36" s="54">
        <f t="shared" si="32"/>
        <v>8</v>
      </c>
      <c r="DT36" s="54">
        <f t="shared" si="32"/>
        <v>8</v>
      </c>
      <c r="DU36" s="54">
        <f t="shared" si="32"/>
        <v>8</v>
      </c>
      <c r="DV36" s="54">
        <f t="shared" si="32"/>
        <v>8</v>
      </c>
      <c r="DW36" s="54">
        <f t="shared" si="32"/>
        <v>8</v>
      </c>
    </row>
    <row r="37" spans="1:127" ht="20.5" x14ac:dyDescent="0.2">
      <c r="A37" s="16">
        <f>入力シート_水銀!Q14</f>
        <v>0.8</v>
      </c>
      <c r="B37" s="23" t="s">
        <v>74</v>
      </c>
      <c r="C37" s="494" t="s">
        <v>75</v>
      </c>
      <c r="D37" s="495"/>
      <c r="E37" s="492"/>
      <c r="F37" s="1" t="s">
        <v>60</v>
      </c>
      <c r="G37" s="25">
        <f>IF(A37="",1,A37)</f>
        <v>0.8</v>
      </c>
      <c r="J37" s="51">
        <f t="shared" si="72"/>
        <v>0.8</v>
      </c>
      <c r="K37" s="54">
        <f t="shared" si="69"/>
        <v>0.8</v>
      </c>
      <c r="L37" s="54">
        <f t="shared" si="40"/>
        <v>0.8</v>
      </c>
      <c r="M37" s="54">
        <f t="shared" si="40"/>
        <v>0.8</v>
      </c>
      <c r="N37" s="54">
        <f t="shared" si="40"/>
        <v>0.8</v>
      </c>
      <c r="O37" s="54">
        <f t="shared" si="41"/>
        <v>0.8</v>
      </c>
      <c r="P37" s="54">
        <f t="shared" si="41"/>
        <v>0.8</v>
      </c>
      <c r="Q37" s="54">
        <f t="shared" si="41"/>
        <v>0.8</v>
      </c>
      <c r="R37" s="54">
        <f t="shared" si="42"/>
        <v>0.8</v>
      </c>
      <c r="S37" s="54">
        <f t="shared" si="42"/>
        <v>0.8</v>
      </c>
      <c r="T37" s="54">
        <f t="shared" si="42"/>
        <v>0.8</v>
      </c>
      <c r="U37" s="51">
        <f t="shared" si="70"/>
        <v>0.8</v>
      </c>
      <c r="V37" s="54">
        <f t="shared" si="71"/>
        <v>0.8</v>
      </c>
      <c r="W37" s="54">
        <f t="shared" si="71"/>
        <v>0.8</v>
      </c>
      <c r="X37" s="54">
        <f t="shared" si="71"/>
        <v>0.8</v>
      </c>
      <c r="Y37" s="54">
        <f t="shared" si="71"/>
        <v>0.8</v>
      </c>
      <c r="Z37" s="54">
        <f t="shared" si="71"/>
        <v>0.8</v>
      </c>
      <c r="AA37" s="54">
        <f t="shared" si="71"/>
        <v>0.8</v>
      </c>
      <c r="AB37" s="54">
        <f t="shared" si="71"/>
        <v>0.8</v>
      </c>
      <c r="AC37" s="54">
        <f t="shared" si="71"/>
        <v>0.8</v>
      </c>
      <c r="AD37" s="54">
        <f t="shared" si="71"/>
        <v>0.8</v>
      </c>
      <c r="AE37" s="54">
        <f t="shared" si="71"/>
        <v>0.8</v>
      </c>
      <c r="AF37" s="54">
        <f t="shared" si="71"/>
        <v>0.8</v>
      </c>
      <c r="AG37" s="54">
        <f t="shared" si="71"/>
        <v>0.8</v>
      </c>
      <c r="AH37" s="54">
        <f t="shared" si="44"/>
        <v>0.8</v>
      </c>
      <c r="AI37" s="54">
        <f t="shared" si="44"/>
        <v>0.8</v>
      </c>
      <c r="AJ37" s="54">
        <f t="shared" si="44"/>
        <v>0.8</v>
      </c>
      <c r="AK37" s="54">
        <f t="shared" si="45"/>
        <v>0.8</v>
      </c>
      <c r="AL37" s="54">
        <f t="shared" si="45"/>
        <v>0.8</v>
      </c>
      <c r="AM37" s="54">
        <f t="shared" si="45"/>
        <v>0.8</v>
      </c>
      <c r="AN37" s="54">
        <f t="shared" si="46"/>
        <v>0.8</v>
      </c>
      <c r="AO37" s="54">
        <f t="shared" si="46"/>
        <v>0.8</v>
      </c>
      <c r="AP37" s="54">
        <f t="shared" si="46"/>
        <v>0.8</v>
      </c>
      <c r="AQ37" s="54">
        <f t="shared" si="46"/>
        <v>0.8</v>
      </c>
      <c r="AR37" s="54">
        <f t="shared" si="46"/>
        <v>0.8</v>
      </c>
      <c r="AS37" s="54">
        <f t="shared" si="46"/>
        <v>0.8</v>
      </c>
      <c r="AT37" s="54">
        <f t="shared" si="46"/>
        <v>0.8</v>
      </c>
      <c r="AU37" s="54">
        <f t="shared" si="46"/>
        <v>0.8</v>
      </c>
      <c r="AV37" s="54">
        <f t="shared" si="46"/>
        <v>0.8</v>
      </c>
      <c r="AW37" s="54">
        <f t="shared" si="46"/>
        <v>0.8</v>
      </c>
      <c r="AX37" s="54">
        <f t="shared" si="46"/>
        <v>0.8</v>
      </c>
      <c r="AY37" s="54">
        <f t="shared" si="46"/>
        <v>0.8</v>
      </c>
      <c r="AZ37" s="54">
        <f t="shared" si="46"/>
        <v>0.8</v>
      </c>
      <c r="BA37" s="54">
        <f t="shared" si="46"/>
        <v>0.8</v>
      </c>
      <c r="BB37" s="54">
        <f t="shared" si="46"/>
        <v>0.8</v>
      </c>
      <c r="BC37" s="54">
        <f t="shared" si="46"/>
        <v>0.8</v>
      </c>
      <c r="BD37" s="54">
        <f t="shared" si="47"/>
        <v>0.8</v>
      </c>
      <c r="BE37" s="54">
        <f t="shared" si="47"/>
        <v>0.8</v>
      </c>
      <c r="BF37" s="54">
        <f t="shared" si="47"/>
        <v>0.8</v>
      </c>
      <c r="BG37" s="54">
        <f t="shared" si="48"/>
        <v>0.8</v>
      </c>
      <c r="BH37" s="54">
        <f t="shared" si="48"/>
        <v>0.8</v>
      </c>
      <c r="BI37" s="54">
        <f t="shared" si="49"/>
        <v>0.8</v>
      </c>
      <c r="BJ37" s="54">
        <f t="shared" si="49"/>
        <v>0.8</v>
      </c>
      <c r="BK37" s="54">
        <f t="shared" si="50"/>
        <v>0.8</v>
      </c>
      <c r="BL37" s="54">
        <f t="shared" si="51"/>
        <v>0.8</v>
      </c>
      <c r="BM37" s="54">
        <f t="shared" si="51"/>
        <v>0.8</v>
      </c>
      <c r="BN37" s="54">
        <f t="shared" si="51"/>
        <v>0.8</v>
      </c>
      <c r="BO37" s="54">
        <f t="shared" si="51"/>
        <v>0.8</v>
      </c>
      <c r="BP37" s="54">
        <f t="shared" si="52"/>
        <v>0.8</v>
      </c>
      <c r="BQ37" s="54">
        <f t="shared" si="53"/>
        <v>0.8</v>
      </c>
      <c r="BR37" s="54">
        <f t="shared" si="53"/>
        <v>0.8</v>
      </c>
      <c r="BS37" s="54">
        <f t="shared" si="53"/>
        <v>0.8</v>
      </c>
      <c r="BT37" s="54">
        <f t="shared" si="53"/>
        <v>0.8</v>
      </c>
      <c r="BU37" s="54">
        <f t="shared" si="54"/>
        <v>0.8</v>
      </c>
      <c r="BV37" s="54">
        <f t="shared" si="55"/>
        <v>0.8</v>
      </c>
      <c r="BW37" s="54">
        <f t="shared" si="56"/>
        <v>0.8</v>
      </c>
      <c r="BX37" s="54">
        <f t="shared" si="56"/>
        <v>0.8</v>
      </c>
      <c r="BY37" s="54">
        <f t="shared" si="57"/>
        <v>0.8</v>
      </c>
      <c r="BZ37" s="54">
        <f t="shared" si="57"/>
        <v>0.8</v>
      </c>
      <c r="CA37" s="54">
        <f t="shared" si="57"/>
        <v>0.8</v>
      </c>
      <c r="CB37" s="54">
        <f t="shared" si="57"/>
        <v>0.8</v>
      </c>
      <c r="CC37" s="54">
        <f t="shared" si="58"/>
        <v>0.8</v>
      </c>
      <c r="CD37" s="54">
        <f t="shared" si="58"/>
        <v>0.8</v>
      </c>
      <c r="CE37" s="54">
        <f t="shared" si="59"/>
        <v>0.8</v>
      </c>
      <c r="CF37" s="54">
        <f t="shared" si="60"/>
        <v>0.8</v>
      </c>
      <c r="CG37" s="54">
        <f t="shared" si="61"/>
        <v>0.8</v>
      </c>
      <c r="CH37" s="54">
        <f t="shared" si="62"/>
        <v>0.8</v>
      </c>
      <c r="CI37" s="54">
        <f t="shared" si="62"/>
        <v>0.8</v>
      </c>
      <c r="CJ37" s="54">
        <f t="shared" si="62"/>
        <v>0.8</v>
      </c>
      <c r="CK37" s="54">
        <f t="shared" si="62"/>
        <v>0.8</v>
      </c>
      <c r="CL37" s="54">
        <f t="shared" si="62"/>
        <v>0.8</v>
      </c>
      <c r="CM37" s="54">
        <f t="shared" si="62"/>
        <v>0.8</v>
      </c>
      <c r="CN37" s="54">
        <f t="shared" si="62"/>
        <v>0.8</v>
      </c>
      <c r="CO37" s="54">
        <f t="shared" si="62"/>
        <v>0.8</v>
      </c>
      <c r="CP37" s="54">
        <f t="shared" si="62"/>
        <v>0.8</v>
      </c>
      <c r="CQ37" s="54">
        <f t="shared" si="62"/>
        <v>0.8</v>
      </c>
      <c r="CR37" s="54">
        <f t="shared" si="63"/>
        <v>0.8</v>
      </c>
      <c r="CS37" s="54">
        <f t="shared" si="63"/>
        <v>0.8</v>
      </c>
      <c r="CT37" s="54">
        <f t="shared" si="64"/>
        <v>0.8</v>
      </c>
      <c r="CU37" s="54">
        <f t="shared" si="64"/>
        <v>0.8</v>
      </c>
      <c r="CV37" s="54">
        <f t="shared" si="65"/>
        <v>0.8</v>
      </c>
      <c r="CW37" s="54">
        <f t="shared" si="65"/>
        <v>0.8</v>
      </c>
      <c r="CX37" s="54">
        <f t="shared" si="66"/>
        <v>0.8</v>
      </c>
      <c r="CY37" s="54">
        <f t="shared" si="66"/>
        <v>0.8</v>
      </c>
      <c r="CZ37" s="54">
        <f t="shared" si="66"/>
        <v>0.8</v>
      </c>
      <c r="DA37" s="54">
        <f t="shared" si="66"/>
        <v>0.8</v>
      </c>
      <c r="DB37" s="54">
        <f t="shared" si="66"/>
        <v>0.8</v>
      </c>
      <c r="DC37" s="54">
        <f t="shared" si="67"/>
        <v>0.8</v>
      </c>
      <c r="DD37" s="54">
        <f t="shared" si="67"/>
        <v>0.8</v>
      </c>
      <c r="DE37" s="54">
        <f t="shared" si="68"/>
        <v>0.8</v>
      </c>
      <c r="DF37" s="54">
        <f t="shared" si="73"/>
        <v>0.8</v>
      </c>
      <c r="DG37" s="54">
        <f t="shared" si="74"/>
        <v>0.8</v>
      </c>
      <c r="DH37" s="54">
        <f t="shared" si="74"/>
        <v>0.8</v>
      </c>
      <c r="DI37" s="54">
        <f t="shared" si="74"/>
        <v>0.8</v>
      </c>
      <c r="DJ37" s="54">
        <f t="shared" si="74"/>
        <v>0.8</v>
      </c>
      <c r="DK37" s="54">
        <f t="shared" si="74"/>
        <v>0.8</v>
      </c>
      <c r="DL37" s="54">
        <f t="shared" si="74"/>
        <v>0.8</v>
      </c>
      <c r="DM37" s="54">
        <f t="shared" si="74"/>
        <v>0.8</v>
      </c>
      <c r="DN37" s="54">
        <f t="shared" si="74"/>
        <v>0.8</v>
      </c>
      <c r="DO37" s="54">
        <f t="shared" si="75"/>
        <v>0.8</v>
      </c>
      <c r="DP37" s="54">
        <f t="shared" si="32"/>
        <v>0.8</v>
      </c>
      <c r="DQ37" s="54">
        <f t="shared" si="32"/>
        <v>0.8</v>
      </c>
      <c r="DR37" s="54">
        <f t="shared" si="32"/>
        <v>0.8</v>
      </c>
      <c r="DS37" s="54">
        <f t="shared" si="32"/>
        <v>0.8</v>
      </c>
      <c r="DT37" s="54">
        <f t="shared" si="32"/>
        <v>0.8</v>
      </c>
      <c r="DU37" s="54">
        <f t="shared" si="32"/>
        <v>0.8</v>
      </c>
      <c r="DV37" s="54">
        <f t="shared" si="32"/>
        <v>0.8</v>
      </c>
      <c r="DW37" s="54">
        <f t="shared" si="32"/>
        <v>0.8</v>
      </c>
    </row>
    <row r="38" spans="1:127" ht="21" x14ac:dyDescent="0.2">
      <c r="A38" s="16">
        <f>+G37</f>
        <v>0.8</v>
      </c>
      <c r="B38" s="23" t="s">
        <v>76</v>
      </c>
      <c r="C38" s="494" t="s">
        <v>77</v>
      </c>
      <c r="D38" s="495"/>
      <c r="E38" s="492"/>
      <c r="F38" s="1" t="s">
        <v>60</v>
      </c>
      <c r="G38" s="25">
        <f>IF(A38="",1,A38)</f>
        <v>0.8</v>
      </c>
      <c r="J38" s="51">
        <f t="shared" si="72"/>
        <v>0.8</v>
      </c>
      <c r="K38" s="54">
        <f t="shared" si="69"/>
        <v>0.8</v>
      </c>
      <c r="L38" s="54">
        <f t="shared" si="40"/>
        <v>0.8</v>
      </c>
      <c r="M38" s="54">
        <f t="shared" si="40"/>
        <v>0.8</v>
      </c>
      <c r="N38" s="54">
        <f t="shared" si="40"/>
        <v>0.8</v>
      </c>
      <c r="O38" s="54">
        <f t="shared" si="41"/>
        <v>0.8</v>
      </c>
      <c r="P38" s="54">
        <f t="shared" si="41"/>
        <v>0.8</v>
      </c>
      <c r="Q38" s="54">
        <f t="shared" si="41"/>
        <v>0.8</v>
      </c>
      <c r="R38" s="54">
        <f t="shared" si="42"/>
        <v>0.8</v>
      </c>
      <c r="S38" s="54">
        <f t="shared" si="42"/>
        <v>0.8</v>
      </c>
      <c r="T38" s="54">
        <f t="shared" si="42"/>
        <v>0.8</v>
      </c>
      <c r="U38" s="51">
        <f t="shared" si="70"/>
        <v>0.8</v>
      </c>
      <c r="V38" s="54">
        <f t="shared" si="71"/>
        <v>0.8</v>
      </c>
      <c r="W38" s="54">
        <f t="shared" si="71"/>
        <v>0.8</v>
      </c>
      <c r="X38" s="54">
        <f t="shared" si="71"/>
        <v>0.8</v>
      </c>
      <c r="Y38" s="54">
        <f t="shared" si="71"/>
        <v>0.8</v>
      </c>
      <c r="Z38" s="54">
        <f t="shared" si="71"/>
        <v>0.8</v>
      </c>
      <c r="AA38" s="54">
        <f t="shared" si="71"/>
        <v>0.8</v>
      </c>
      <c r="AB38" s="54">
        <f t="shared" si="71"/>
        <v>0.8</v>
      </c>
      <c r="AC38" s="54">
        <f t="shared" si="71"/>
        <v>0.8</v>
      </c>
      <c r="AD38" s="54">
        <f t="shared" si="71"/>
        <v>0.8</v>
      </c>
      <c r="AE38" s="54">
        <f t="shared" si="71"/>
        <v>0.8</v>
      </c>
      <c r="AF38" s="54">
        <f t="shared" si="71"/>
        <v>0.8</v>
      </c>
      <c r="AG38" s="54">
        <f t="shared" si="71"/>
        <v>0.8</v>
      </c>
      <c r="AH38" s="54">
        <f t="shared" si="44"/>
        <v>0.8</v>
      </c>
      <c r="AI38" s="54">
        <f t="shared" si="44"/>
        <v>0.8</v>
      </c>
      <c r="AJ38" s="54">
        <f t="shared" si="44"/>
        <v>0.8</v>
      </c>
      <c r="AK38" s="54">
        <f t="shared" si="45"/>
        <v>0.8</v>
      </c>
      <c r="AL38" s="54">
        <f t="shared" si="45"/>
        <v>0.8</v>
      </c>
      <c r="AM38" s="54">
        <f t="shared" si="45"/>
        <v>0.8</v>
      </c>
      <c r="AN38" s="54">
        <f t="shared" si="46"/>
        <v>0.8</v>
      </c>
      <c r="AO38" s="54">
        <f t="shared" si="46"/>
        <v>0.8</v>
      </c>
      <c r="AP38" s="54">
        <f t="shared" si="46"/>
        <v>0.8</v>
      </c>
      <c r="AQ38" s="54">
        <f t="shared" si="46"/>
        <v>0.8</v>
      </c>
      <c r="AR38" s="54">
        <f t="shared" si="46"/>
        <v>0.8</v>
      </c>
      <c r="AS38" s="54">
        <f t="shared" si="46"/>
        <v>0.8</v>
      </c>
      <c r="AT38" s="54">
        <f t="shared" si="46"/>
        <v>0.8</v>
      </c>
      <c r="AU38" s="54">
        <f t="shared" si="46"/>
        <v>0.8</v>
      </c>
      <c r="AV38" s="54">
        <f t="shared" si="46"/>
        <v>0.8</v>
      </c>
      <c r="AW38" s="54">
        <f t="shared" si="46"/>
        <v>0.8</v>
      </c>
      <c r="AX38" s="54">
        <f t="shared" si="46"/>
        <v>0.8</v>
      </c>
      <c r="AY38" s="54">
        <f t="shared" si="46"/>
        <v>0.8</v>
      </c>
      <c r="AZ38" s="54">
        <f t="shared" si="46"/>
        <v>0.8</v>
      </c>
      <c r="BA38" s="54">
        <f t="shared" si="46"/>
        <v>0.8</v>
      </c>
      <c r="BB38" s="54">
        <f t="shared" si="46"/>
        <v>0.8</v>
      </c>
      <c r="BC38" s="54">
        <f t="shared" si="46"/>
        <v>0.8</v>
      </c>
      <c r="BD38" s="54">
        <f t="shared" si="47"/>
        <v>0.8</v>
      </c>
      <c r="BE38" s="54">
        <f t="shared" si="47"/>
        <v>0.8</v>
      </c>
      <c r="BF38" s="54">
        <f t="shared" si="47"/>
        <v>0.8</v>
      </c>
      <c r="BG38" s="54">
        <f t="shared" si="48"/>
        <v>0.8</v>
      </c>
      <c r="BH38" s="54">
        <f t="shared" si="48"/>
        <v>0.8</v>
      </c>
      <c r="BI38" s="54">
        <f t="shared" si="49"/>
        <v>0.8</v>
      </c>
      <c r="BJ38" s="54">
        <f t="shared" si="49"/>
        <v>0.8</v>
      </c>
      <c r="BK38" s="54">
        <f t="shared" si="50"/>
        <v>0.8</v>
      </c>
      <c r="BL38" s="54">
        <f t="shared" si="51"/>
        <v>0.8</v>
      </c>
      <c r="BM38" s="54">
        <f t="shared" si="51"/>
        <v>0.8</v>
      </c>
      <c r="BN38" s="54">
        <f t="shared" si="51"/>
        <v>0.8</v>
      </c>
      <c r="BO38" s="54">
        <f t="shared" si="51"/>
        <v>0.8</v>
      </c>
      <c r="BP38" s="54">
        <f t="shared" si="52"/>
        <v>0.8</v>
      </c>
      <c r="BQ38" s="54">
        <f t="shared" si="53"/>
        <v>0.8</v>
      </c>
      <c r="BR38" s="54">
        <f t="shared" si="53"/>
        <v>0.8</v>
      </c>
      <c r="BS38" s="54">
        <f t="shared" si="53"/>
        <v>0.8</v>
      </c>
      <c r="BT38" s="54">
        <f t="shared" si="53"/>
        <v>0.8</v>
      </c>
      <c r="BU38" s="54">
        <f t="shared" si="54"/>
        <v>0.8</v>
      </c>
      <c r="BV38" s="54">
        <f t="shared" si="55"/>
        <v>0.8</v>
      </c>
      <c r="BW38" s="54">
        <f t="shared" si="56"/>
        <v>0.8</v>
      </c>
      <c r="BX38" s="54">
        <f t="shared" si="56"/>
        <v>0.8</v>
      </c>
      <c r="BY38" s="54">
        <f t="shared" si="57"/>
        <v>0.8</v>
      </c>
      <c r="BZ38" s="54">
        <f t="shared" si="57"/>
        <v>0.8</v>
      </c>
      <c r="CA38" s="54">
        <f t="shared" si="57"/>
        <v>0.8</v>
      </c>
      <c r="CB38" s="54">
        <f t="shared" si="57"/>
        <v>0.8</v>
      </c>
      <c r="CC38" s="54">
        <f t="shared" si="58"/>
        <v>0.8</v>
      </c>
      <c r="CD38" s="54">
        <f t="shared" si="58"/>
        <v>0.8</v>
      </c>
      <c r="CE38" s="54">
        <f t="shared" si="59"/>
        <v>0.8</v>
      </c>
      <c r="CF38" s="54">
        <f t="shared" si="60"/>
        <v>0.8</v>
      </c>
      <c r="CG38" s="54">
        <f t="shared" si="61"/>
        <v>0.8</v>
      </c>
      <c r="CH38" s="54">
        <f t="shared" si="62"/>
        <v>0.8</v>
      </c>
      <c r="CI38" s="54">
        <f t="shared" si="62"/>
        <v>0.8</v>
      </c>
      <c r="CJ38" s="54">
        <f t="shared" si="62"/>
        <v>0.8</v>
      </c>
      <c r="CK38" s="54">
        <f t="shared" si="62"/>
        <v>0.8</v>
      </c>
      <c r="CL38" s="54">
        <f t="shared" si="62"/>
        <v>0.8</v>
      </c>
      <c r="CM38" s="54">
        <f t="shared" si="62"/>
        <v>0.8</v>
      </c>
      <c r="CN38" s="54">
        <f t="shared" si="62"/>
        <v>0.8</v>
      </c>
      <c r="CO38" s="54">
        <f t="shared" si="62"/>
        <v>0.8</v>
      </c>
      <c r="CP38" s="54">
        <f t="shared" si="62"/>
        <v>0.8</v>
      </c>
      <c r="CQ38" s="54">
        <f t="shared" si="62"/>
        <v>0.8</v>
      </c>
      <c r="CR38" s="54">
        <f t="shared" si="63"/>
        <v>0.8</v>
      </c>
      <c r="CS38" s="54">
        <f t="shared" si="63"/>
        <v>0.8</v>
      </c>
      <c r="CT38" s="54">
        <f t="shared" si="64"/>
        <v>0.8</v>
      </c>
      <c r="CU38" s="54">
        <f t="shared" si="64"/>
        <v>0.8</v>
      </c>
      <c r="CV38" s="54">
        <f t="shared" si="65"/>
        <v>0.8</v>
      </c>
      <c r="CW38" s="54">
        <f t="shared" si="65"/>
        <v>0.8</v>
      </c>
      <c r="CX38" s="54">
        <f t="shared" si="66"/>
        <v>0.8</v>
      </c>
      <c r="CY38" s="54">
        <f t="shared" si="66"/>
        <v>0.8</v>
      </c>
      <c r="CZ38" s="54">
        <f t="shared" si="66"/>
        <v>0.8</v>
      </c>
      <c r="DA38" s="54">
        <f t="shared" si="66"/>
        <v>0.8</v>
      </c>
      <c r="DB38" s="54">
        <f t="shared" si="66"/>
        <v>0.8</v>
      </c>
      <c r="DC38" s="54">
        <f t="shared" si="67"/>
        <v>0.8</v>
      </c>
      <c r="DD38" s="54">
        <f t="shared" si="67"/>
        <v>0.8</v>
      </c>
      <c r="DE38" s="54">
        <f t="shared" si="68"/>
        <v>0.8</v>
      </c>
      <c r="DF38" s="54">
        <f t="shared" si="73"/>
        <v>0.8</v>
      </c>
      <c r="DG38" s="54">
        <f t="shared" si="74"/>
        <v>0.8</v>
      </c>
      <c r="DH38" s="54">
        <f t="shared" si="74"/>
        <v>0.8</v>
      </c>
      <c r="DI38" s="54">
        <f t="shared" si="74"/>
        <v>0.8</v>
      </c>
      <c r="DJ38" s="54">
        <f t="shared" si="74"/>
        <v>0.8</v>
      </c>
      <c r="DK38" s="54">
        <f t="shared" si="74"/>
        <v>0.8</v>
      </c>
      <c r="DL38" s="54">
        <f t="shared" si="74"/>
        <v>0.8</v>
      </c>
      <c r="DM38" s="54">
        <f t="shared" si="74"/>
        <v>0.8</v>
      </c>
      <c r="DN38" s="54">
        <f t="shared" si="74"/>
        <v>0.8</v>
      </c>
      <c r="DO38" s="54">
        <f t="shared" si="75"/>
        <v>0.8</v>
      </c>
      <c r="DP38" s="54">
        <f t="shared" si="32"/>
        <v>0.8</v>
      </c>
      <c r="DQ38" s="54">
        <f t="shared" si="32"/>
        <v>0.8</v>
      </c>
      <c r="DR38" s="54">
        <f t="shared" si="32"/>
        <v>0.8</v>
      </c>
      <c r="DS38" s="54">
        <f t="shared" si="32"/>
        <v>0.8</v>
      </c>
      <c r="DT38" s="54">
        <f t="shared" si="32"/>
        <v>0.8</v>
      </c>
      <c r="DU38" s="54">
        <f t="shared" si="32"/>
        <v>0.8</v>
      </c>
      <c r="DV38" s="54">
        <f t="shared" si="32"/>
        <v>0.8</v>
      </c>
      <c r="DW38" s="54">
        <f t="shared" si="32"/>
        <v>0.8</v>
      </c>
    </row>
    <row r="39" spans="1:127" ht="18" x14ac:dyDescent="0.2">
      <c r="A39" s="27">
        <f>入力シート_水銀!Q19</f>
        <v>3.0000000000000001E-5</v>
      </c>
      <c r="B39" s="23" t="s">
        <v>78</v>
      </c>
      <c r="C39" s="494" t="s">
        <v>79</v>
      </c>
      <c r="D39" s="495"/>
      <c r="E39" s="492"/>
      <c r="F39" s="1" t="s">
        <v>80</v>
      </c>
      <c r="G39" s="28">
        <f>IF(A39="",0.000032,A39)</f>
        <v>3.0000000000000001E-5</v>
      </c>
      <c r="J39" s="51">
        <f t="shared" si="72"/>
        <v>3.0000000000000001E-5</v>
      </c>
      <c r="K39" s="54">
        <f t="shared" si="69"/>
        <v>3.0000000000000001E-5</v>
      </c>
      <c r="L39" s="54">
        <f t="shared" si="40"/>
        <v>3.0000000000000001E-5</v>
      </c>
      <c r="M39" s="54">
        <f t="shared" si="40"/>
        <v>3.0000000000000001E-5</v>
      </c>
      <c r="N39" s="54">
        <f t="shared" si="40"/>
        <v>3.0000000000000001E-5</v>
      </c>
      <c r="O39" s="54">
        <f t="shared" si="41"/>
        <v>3.0000000000000001E-5</v>
      </c>
      <c r="P39" s="54">
        <f t="shared" si="41"/>
        <v>3.0000000000000001E-5</v>
      </c>
      <c r="Q39" s="54">
        <f t="shared" si="41"/>
        <v>3.0000000000000001E-5</v>
      </c>
      <c r="R39" s="54">
        <f t="shared" si="42"/>
        <v>3.0000000000000001E-5</v>
      </c>
      <c r="S39" s="54">
        <f t="shared" si="42"/>
        <v>3.0000000000000001E-5</v>
      </c>
      <c r="T39" s="54">
        <f t="shared" si="42"/>
        <v>3.0000000000000001E-5</v>
      </c>
      <c r="U39" s="51">
        <f t="shared" si="70"/>
        <v>3.0000000000000001E-5</v>
      </c>
      <c r="V39" s="54">
        <f t="shared" si="71"/>
        <v>3.0000000000000001E-5</v>
      </c>
      <c r="W39" s="54">
        <f t="shared" si="71"/>
        <v>3.0000000000000001E-5</v>
      </c>
      <c r="X39" s="54">
        <f t="shared" si="71"/>
        <v>3.0000000000000001E-5</v>
      </c>
      <c r="Y39" s="54">
        <f t="shared" si="71"/>
        <v>3.0000000000000001E-5</v>
      </c>
      <c r="Z39" s="54">
        <f t="shared" si="71"/>
        <v>3.0000000000000001E-5</v>
      </c>
      <c r="AA39" s="54">
        <f t="shared" si="71"/>
        <v>3.0000000000000001E-5</v>
      </c>
      <c r="AB39" s="54">
        <f t="shared" si="71"/>
        <v>3.0000000000000001E-5</v>
      </c>
      <c r="AC39" s="54">
        <f t="shared" si="71"/>
        <v>3.0000000000000001E-5</v>
      </c>
      <c r="AD39" s="54">
        <f t="shared" si="71"/>
        <v>3.0000000000000001E-5</v>
      </c>
      <c r="AE39" s="54">
        <f t="shared" si="71"/>
        <v>3.0000000000000001E-5</v>
      </c>
      <c r="AF39" s="54">
        <f t="shared" si="71"/>
        <v>3.0000000000000001E-5</v>
      </c>
      <c r="AG39" s="54">
        <f t="shared" si="71"/>
        <v>3.0000000000000001E-5</v>
      </c>
      <c r="AH39" s="54">
        <f t="shared" si="44"/>
        <v>3.0000000000000001E-5</v>
      </c>
      <c r="AI39" s="54">
        <f t="shared" si="44"/>
        <v>3.0000000000000001E-5</v>
      </c>
      <c r="AJ39" s="54">
        <f t="shared" si="44"/>
        <v>3.0000000000000001E-5</v>
      </c>
      <c r="AK39" s="54">
        <f t="shared" si="45"/>
        <v>3.0000000000000001E-5</v>
      </c>
      <c r="AL39" s="54">
        <f t="shared" si="45"/>
        <v>3.0000000000000001E-5</v>
      </c>
      <c r="AM39" s="54">
        <f t="shared" si="45"/>
        <v>3.0000000000000001E-5</v>
      </c>
      <c r="AN39" s="54">
        <f t="shared" si="46"/>
        <v>3.0000000000000001E-5</v>
      </c>
      <c r="AO39" s="54">
        <f t="shared" si="46"/>
        <v>3.0000000000000001E-5</v>
      </c>
      <c r="AP39" s="54">
        <f t="shared" si="46"/>
        <v>3.0000000000000001E-5</v>
      </c>
      <c r="AQ39" s="54">
        <f t="shared" si="46"/>
        <v>3.0000000000000001E-5</v>
      </c>
      <c r="AR39" s="54">
        <f t="shared" si="46"/>
        <v>3.0000000000000001E-5</v>
      </c>
      <c r="AS39" s="54">
        <f t="shared" si="46"/>
        <v>3.0000000000000001E-5</v>
      </c>
      <c r="AT39" s="54">
        <f t="shared" si="46"/>
        <v>3.0000000000000001E-5</v>
      </c>
      <c r="AU39" s="54">
        <f t="shared" si="46"/>
        <v>3.0000000000000001E-5</v>
      </c>
      <c r="AV39" s="54">
        <f t="shared" si="46"/>
        <v>3.0000000000000001E-5</v>
      </c>
      <c r="AW39" s="54">
        <f t="shared" si="46"/>
        <v>3.0000000000000001E-5</v>
      </c>
      <c r="AX39" s="54">
        <f t="shared" si="46"/>
        <v>3.0000000000000001E-5</v>
      </c>
      <c r="AY39" s="54">
        <f t="shared" si="46"/>
        <v>3.0000000000000001E-5</v>
      </c>
      <c r="AZ39" s="54">
        <f t="shared" si="46"/>
        <v>3.0000000000000001E-5</v>
      </c>
      <c r="BA39" s="54">
        <f t="shared" si="46"/>
        <v>3.0000000000000001E-5</v>
      </c>
      <c r="BB39" s="54">
        <f t="shared" si="46"/>
        <v>3.0000000000000001E-5</v>
      </c>
      <c r="BC39" s="54">
        <f t="shared" si="46"/>
        <v>3.0000000000000001E-5</v>
      </c>
      <c r="BD39" s="54">
        <f t="shared" si="47"/>
        <v>3.0000000000000001E-5</v>
      </c>
      <c r="BE39" s="54">
        <f t="shared" si="47"/>
        <v>3.0000000000000001E-5</v>
      </c>
      <c r="BF39" s="54">
        <f t="shared" si="47"/>
        <v>3.0000000000000001E-5</v>
      </c>
      <c r="BG39" s="54">
        <f t="shared" si="48"/>
        <v>3.0000000000000001E-5</v>
      </c>
      <c r="BH39" s="54">
        <f t="shared" si="48"/>
        <v>3.0000000000000001E-5</v>
      </c>
      <c r="BI39" s="54">
        <f t="shared" si="49"/>
        <v>3.0000000000000001E-5</v>
      </c>
      <c r="BJ39" s="54">
        <f t="shared" si="49"/>
        <v>3.0000000000000001E-5</v>
      </c>
      <c r="BK39" s="54">
        <f t="shared" si="50"/>
        <v>3.0000000000000001E-5</v>
      </c>
      <c r="BL39" s="54">
        <f t="shared" si="51"/>
        <v>3.0000000000000001E-5</v>
      </c>
      <c r="BM39" s="54">
        <f t="shared" si="51"/>
        <v>3.0000000000000001E-5</v>
      </c>
      <c r="BN39" s="54">
        <f t="shared" si="51"/>
        <v>3.0000000000000001E-5</v>
      </c>
      <c r="BO39" s="54">
        <f t="shared" si="51"/>
        <v>3.0000000000000001E-5</v>
      </c>
      <c r="BP39" s="54">
        <f t="shared" si="52"/>
        <v>3.0000000000000001E-5</v>
      </c>
      <c r="BQ39" s="54">
        <f t="shared" si="53"/>
        <v>3.0000000000000001E-5</v>
      </c>
      <c r="BR39" s="54">
        <f t="shared" si="53"/>
        <v>3.0000000000000001E-5</v>
      </c>
      <c r="BS39" s="54">
        <f t="shared" si="53"/>
        <v>3.0000000000000001E-5</v>
      </c>
      <c r="BT39" s="54">
        <f t="shared" si="53"/>
        <v>3.0000000000000001E-5</v>
      </c>
      <c r="BU39" s="54">
        <f t="shared" si="54"/>
        <v>3.0000000000000001E-5</v>
      </c>
      <c r="BV39" s="54">
        <f t="shared" si="55"/>
        <v>3.0000000000000001E-5</v>
      </c>
      <c r="BW39" s="54">
        <f t="shared" si="56"/>
        <v>3.0000000000000001E-5</v>
      </c>
      <c r="BX39" s="54">
        <f t="shared" si="56"/>
        <v>3.0000000000000001E-5</v>
      </c>
      <c r="BY39" s="54">
        <f t="shared" si="57"/>
        <v>3.0000000000000001E-5</v>
      </c>
      <c r="BZ39" s="54">
        <f t="shared" si="57"/>
        <v>3.0000000000000001E-5</v>
      </c>
      <c r="CA39" s="54">
        <f t="shared" si="57"/>
        <v>3.0000000000000001E-5</v>
      </c>
      <c r="CB39" s="54">
        <f t="shared" si="57"/>
        <v>3.0000000000000001E-5</v>
      </c>
      <c r="CC39" s="54">
        <f t="shared" si="58"/>
        <v>3.0000000000000001E-5</v>
      </c>
      <c r="CD39" s="54">
        <f t="shared" si="58"/>
        <v>3.0000000000000001E-5</v>
      </c>
      <c r="CE39" s="54">
        <f t="shared" si="59"/>
        <v>3.0000000000000001E-5</v>
      </c>
      <c r="CF39" s="54">
        <f t="shared" si="60"/>
        <v>3.0000000000000001E-5</v>
      </c>
      <c r="CG39" s="54">
        <f t="shared" si="61"/>
        <v>3.0000000000000001E-5</v>
      </c>
      <c r="CH39" s="54">
        <f t="shared" si="62"/>
        <v>3.0000000000000001E-5</v>
      </c>
      <c r="CI39" s="54">
        <f t="shared" si="62"/>
        <v>3.0000000000000001E-5</v>
      </c>
      <c r="CJ39" s="54">
        <f t="shared" si="62"/>
        <v>3.0000000000000001E-5</v>
      </c>
      <c r="CK39" s="54">
        <f t="shared" si="62"/>
        <v>3.0000000000000001E-5</v>
      </c>
      <c r="CL39" s="54">
        <f t="shared" si="62"/>
        <v>3.0000000000000001E-5</v>
      </c>
      <c r="CM39" s="54">
        <f t="shared" si="62"/>
        <v>3.0000000000000001E-5</v>
      </c>
      <c r="CN39" s="54">
        <f t="shared" si="62"/>
        <v>3.0000000000000001E-5</v>
      </c>
      <c r="CO39" s="54">
        <f t="shared" si="62"/>
        <v>3.0000000000000001E-5</v>
      </c>
      <c r="CP39" s="54">
        <f t="shared" si="62"/>
        <v>3.0000000000000001E-5</v>
      </c>
      <c r="CQ39" s="54">
        <f t="shared" si="62"/>
        <v>3.0000000000000001E-5</v>
      </c>
      <c r="CR39" s="54">
        <f t="shared" si="63"/>
        <v>3.0000000000000001E-5</v>
      </c>
      <c r="CS39" s="54">
        <f t="shared" si="63"/>
        <v>3.0000000000000001E-5</v>
      </c>
      <c r="CT39" s="54">
        <f t="shared" si="64"/>
        <v>3.0000000000000001E-5</v>
      </c>
      <c r="CU39" s="54">
        <f t="shared" si="64"/>
        <v>3.0000000000000001E-5</v>
      </c>
      <c r="CV39" s="54">
        <f t="shared" si="65"/>
        <v>3.0000000000000001E-5</v>
      </c>
      <c r="CW39" s="54">
        <f t="shared" si="65"/>
        <v>3.0000000000000001E-5</v>
      </c>
      <c r="CX39" s="54">
        <f t="shared" si="66"/>
        <v>3.0000000000000001E-5</v>
      </c>
      <c r="CY39" s="54">
        <f t="shared" si="66"/>
        <v>3.0000000000000001E-5</v>
      </c>
      <c r="CZ39" s="54">
        <f t="shared" si="66"/>
        <v>3.0000000000000001E-5</v>
      </c>
      <c r="DA39" s="54">
        <f t="shared" si="66"/>
        <v>3.0000000000000001E-5</v>
      </c>
      <c r="DB39" s="54">
        <f t="shared" si="66"/>
        <v>3.0000000000000001E-5</v>
      </c>
      <c r="DC39" s="54">
        <f t="shared" si="67"/>
        <v>3.0000000000000001E-5</v>
      </c>
      <c r="DD39" s="54">
        <f t="shared" si="67"/>
        <v>3.0000000000000001E-5</v>
      </c>
      <c r="DE39" s="54">
        <f t="shared" si="68"/>
        <v>3.0000000000000001E-5</v>
      </c>
      <c r="DF39" s="54">
        <f t="shared" si="73"/>
        <v>3.0000000000000001E-5</v>
      </c>
      <c r="DG39" s="54">
        <f t="shared" si="74"/>
        <v>3.0000000000000001E-5</v>
      </c>
      <c r="DH39" s="54">
        <f t="shared" si="74"/>
        <v>3.0000000000000001E-5</v>
      </c>
      <c r="DI39" s="54">
        <f t="shared" si="74"/>
        <v>3.0000000000000001E-5</v>
      </c>
      <c r="DJ39" s="54">
        <f t="shared" si="74"/>
        <v>3.0000000000000001E-5</v>
      </c>
      <c r="DK39" s="54">
        <f t="shared" si="74"/>
        <v>3.0000000000000001E-5</v>
      </c>
      <c r="DL39" s="54">
        <f t="shared" si="74"/>
        <v>3.0000000000000001E-5</v>
      </c>
      <c r="DM39" s="54">
        <f t="shared" si="74"/>
        <v>3.0000000000000001E-5</v>
      </c>
      <c r="DN39" s="54">
        <f t="shared" si="74"/>
        <v>3.0000000000000001E-5</v>
      </c>
      <c r="DO39" s="54">
        <f t="shared" si="75"/>
        <v>3.0000000000000001E-5</v>
      </c>
      <c r="DP39" s="54">
        <f t="shared" si="32"/>
        <v>3.0000000000000001E-5</v>
      </c>
      <c r="DQ39" s="54">
        <f t="shared" si="32"/>
        <v>3.0000000000000001E-5</v>
      </c>
      <c r="DR39" s="54">
        <f t="shared" si="32"/>
        <v>3.0000000000000001E-5</v>
      </c>
      <c r="DS39" s="54">
        <f t="shared" si="32"/>
        <v>3.0000000000000001E-5</v>
      </c>
      <c r="DT39" s="54">
        <f t="shared" si="32"/>
        <v>3.0000000000000001E-5</v>
      </c>
      <c r="DU39" s="54">
        <f t="shared" si="32"/>
        <v>3.0000000000000001E-5</v>
      </c>
      <c r="DV39" s="54">
        <f t="shared" si="32"/>
        <v>3.0000000000000001E-5</v>
      </c>
      <c r="DW39" s="54">
        <f t="shared" si="32"/>
        <v>3.0000000000000001E-5</v>
      </c>
    </row>
    <row r="40" spans="1:127" ht="18" x14ac:dyDescent="0.2">
      <c r="A40" s="16">
        <f>入力シート_水銀!G18</f>
        <v>5.0000000000000001E-3</v>
      </c>
      <c r="B40" s="23" t="s">
        <v>81</v>
      </c>
      <c r="C40" s="494" t="s">
        <v>82</v>
      </c>
      <c r="D40" s="495"/>
      <c r="E40" s="492"/>
      <c r="F40" s="1" t="s">
        <v>83</v>
      </c>
      <c r="G40" s="25">
        <f>IF(A40="",0.005,A40)</f>
        <v>5.0000000000000001E-3</v>
      </c>
      <c r="J40" s="51">
        <f t="shared" si="72"/>
        <v>5.0000000000000001E-3</v>
      </c>
      <c r="K40" s="54">
        <f t="shared" si="69"/>
        <v>5.0000000000000001E-3</v>
      </c>
      <c r="L40" s="54">
        <f t="shared" si="40"/>
        <v>5.0000000000000001E-3</v>
      </c>
      <c r="M40" s="54">
        <f t="shared" si="40"/>
        <v>5.0000000000000001E-3</v>
      </c>
      <c r="N40" s="54">
        <f t="shared" si="40"/>
        <v>5.0000000000000001E-3</v>
      </c>
      <c r="O40" s="54">
        <f t="shared" si="41"/>
        <v>5.0000000000000001E-3</v>
      </c>
      <c r="P40" s="54">
        <f t="shared" si="41"/>
        <v>5.0000000000000001E-3</v>
      </c>
      <c r="Q40" s="54">
        <f t="shared" si="41"/>
        <v>5.0000000000000001E-3</v>
      </c>
      <c r="R40" s="54">
        <f t="shared" si="42"/>
        <v>5.0000000000000001E-3</v>
      </c>
      <c r="S40" s="54">
        <f t="shared" si="42"/>
        <v>5.0000000000000001E-3</v>
      </c>
      <c r="T40" s="54">
        <f t="shared" si="42"/>
        <v>5.0000000000000001E-3</v>
      </c>
      <c r="U40" s="51">
        <f t="shared" si="70"/>
        <v>5.0000000000000001E-3</v>
      </c>
      <c r="V40" s="54">
        <f t="shared" si="71"/>
        <v>5.0000000000000001E-3</v>
      </c>
      <c r="W40" s="54">
        <f t="shared" si="71"/>
        <v>5.0000000000000001E-3</v>
      </c>
      <c r="X40" s="54">
        <f t="shared" si="71"/>
        <v>5.0000000000000001E-3</v>
      </c>
      <c r="Y40" s="54">
        <f t="shared" si="71"/>
        <v>5.0000000000000001E-3</v>
      </c>
      <c r="Z40" s="54">
        <f t="shared" si="71"/>
        <v>5.0000000000000001E-3</v>
      </c>
      <c r="AA40" s="54">
        <f t="shared" si="71"/>
        <v>5.0000000000000001E-3</v>
      </c>
      <c r="AB40" s="54">
        <f t="shared" si="71"/>
        <v>5.0000000000000001E-3</v>
      </c>
      <c r="AC40" s="54">
        <f t="shared" si="71"/>
        <v>5.0000000000000001E-3</v>
      </c>
      <c r="AD40" s="54">
        <f t="shared" si="71"/>
        <v>5.0000000000000001E-3</v>
      </c>
      <c r="AE40" s="54">
        <f t="shared" si="71"/>
        <v>5.0000000000000001E-3</v>
      </c>
      <c r="AF40" s="54">
        <f t="shared" si="71"/>
        <v>5.0000000000000001E-3</v>
      </c>
      <c r="AG40" s="54">
        <f t="shared" si="71"/>
        <v>5.0000000000000001E-3</v>
      </c>
      <c r="AH40" s="54">
        <f t="shared" si="44"/>
        <v>5.0000000000000001E-3</v>
      </c>
      <c r="AI40" s="54">
        <f t="shared" si="44"/>
        <v>5.0000000000000001E-3</v>
      </c>
      <c r="AJ40" s="54">
        <f t="shared" si="44"/>
        <v>5.0000000000000001E-3</v>
      </c>
      <c r="AK40" s="54">
        <f t="shared" si="45"/>
        <v>5.0000000000000001E-3</v>
      </c>
      <c r="AL40" s="54">
        <f t="shared" si="45"/>
        <v>5.0000000000000001E-3</v>
      </c>
      <c r="AM40" s="54">
        <f t="shared" si="45"/>
        <v>5.0000000000000001E-3</v>
      </c>
      <c r="AN40" s="54">
        <f t="shared" si="46"/>
        <v>5.0000000000000001E-3</v>
      </c>
      <c r="AO40" s="54">
        <f t="shared" si="46"/>
        <v>5.0000000000000001E-3</v>
      </c>
      <c r="AP40" s="54">
        <f t="shared" si="46"/>
        <v>5.0000000000000001E-3</v>
      </c>
      <c r="AQ40" s="54">
        <f t="shared" si="46"/>
        <v>5.0000000000000001E-3</v>
      </c>
      <c r="AR40" s="54">
        <f t="shared" si="46"/>
        <v>5.0000000000000001E-3</v>
      </c>
      <c r="AS40" s="54">
        <f t="shared" si="46"/>
        <v>5.0000000000000001E-3</v>
      </c>
      <c r="AT40" s="54">
        <f t="shared" si="46"/>
        <v>5.0000000000000001E-3</v>
      </c>
      <c r="AU40" s="54">
        <f t="shared" si="46"/>
        <v>5.0000000000000001E-3</v>
      </c>
      <c r="AV40" s="54">
        <f t="shared" si="46"/>
        <v>5.0000000000000001E-3</v>
      </c>
      <c r="AW40" s="54">
        <f t="shared" si="46"/>
        <v>5.0000000000000001E-3</v>
      </c>
      <c r="AX40" s="54">
        <f t="shared" si="46"/>
        <v>5.0000000000000001E-3</v>
      </c>
      <c r="AY40" s="54">
        <f t="shared" si="46"/>
        <v>5.0000000000000001E-3</v>
      </c>
      <c r="AZ40" s="54">
        <f t="shared" si="46"/>
        <v>5.0000000000000001E-3</v>
      </c>
      <c r="BA40" s="54">
        <f t="shared" si="46"/>
        <v>5.0000000000000001E-3</v>
      </c>
      <c r="BB40" s="54">
        <f t="shared" si="46"/>
        <v>5.0000000000000001E-3</v>
      </c>
      <c r="BC40" s="54">
        <f t="shared" si="46"/>
        <v>5.0000000000000001E-3</v>
      </c>
      <c r="BD40" s="54">
        <f t="shared" si="47"/>
        <v>5.0000000000000001E-3</v>
      </c>
      <c r="BE40" s="54">
        <f t="shared" si="47"/>
        <v>5.0000000000000001E-3</v>
      </c>
      <c r="BF40" s="54">
        <f t="shared" si="47"/>
        <v>5.0000000000000001E-3</v>
      </c>
      <c r="BG40" s="54">
        <f t="shared" si="48"/>
        <v>5.0000000000000001E-3</v>
      </c>
      <c r="BH40" s="54">
        <f t="shared" si="48"/>
        <v>5.0000000000000001E-3</v>
      </c>
      <c r="BI40" s="54">
        <f t="shared" si="49"/>
        <v>5.0000000000000001E-3</v>
      </c>
      <c r="BJ40" s="54">
        <f t="shared" si="49"/>
        <v>5.0000000000000001E-3</v>
      </c>
      <c r="BK40" s="54">
        <f t="shared" si="50"/>
        <v>5.0000000000000001E-3</v>
      </c>
      <c r="BL40" s="54">
        <f t="shared" si="51"/>
        <v>5.0000000000000001E-3</v>
      </c>
      <c r="BM40" s="54">
        <f t="shared" si="51"/>
        <v>5.0000000000000001E-3</v>
      </c>
      <c r="BN40" s="54">
        <f t="shared" si="51"/>
        <v>5.0000000000000001E-3</v>
      </c>
      <c r="BO40" s="54">
        <f t="shared" si="51"/>
        <v>5.0000000000000001E-3</v>
      </c>
      <c r="BP40" s="54">
        <f t="shared" si="52"/>
        <v>5.0000000000000001E-3</v>
      </c>
      <c r="BQ40" s="54">
        <f t="shared" si="53"/>
        <v>5.0000000000000001E-3</v>
      </c>
      <c r="BR40" s="54">
        <f t="shared" si="53"/>
        <v>5.0000000000000001E-3</v>
      </c>
      <c r="BS40" s="54">
        <f t="shared" si="53"/>
        <v>5.0000000000000001E-3</v>
      </c>
      <c r="BT40" s="54">
        <f t="shared" si="53"/>
        <v>5.0000000000000001E-3</v>
      </c>
      <c r="BU40" s="54">
        <f t="shared" si="54"/>
        <v>5.0000000000000001E-3</v>
      </c>
      <c r="BV40" s="54">
        <f t="shared" si="55"/>
        <v>5.0000000000000001E-3</v>
      </c>
      <c r="BW40" s="54">
        <f t="shared" si="56"/>
        <v>5.0000000000000001E-3</v>
      </c>
      <c r="BX40" s="54">
        <f t="shared" si="56"/>
        <v>5.0000000000000001E-3</v>
      </c>
      <c r="BY40" s="54">
        <f t="shared" si="57"/>
        <v>5.0000000000000001E-3</v>
      </c>
      <c r="BZ40" s="54">
        <f t="shared" si="57"/>
        <v>5.0000000000000001E-3</v>
      </c>
      <c r="CA40" s="54">
        <f t="shared" si="57"/>
        <v>5.0000000000000001E-3</v>
      </c>
      <c r="CB40" s="54">
        <f t="shared" si="57"/>
        <v>5.0000000000000001E-3</v>
      </c>
      <c r="CC40" s="54">
        <f t="shared" si="58"/>
        <v>5.0000000000000001E-3</v>
      </c>
      <c r="CD40" s="54">
        <f t="shared" si="58"/>
        <v>5.0000000000000001E-3</v>
      </c>
      <c r="CE40" s="54">
        <f t="shared" si="59"/>
        <v>5.0000000000000001E-3</v>
      </c>
      <c r="CF40" s="54">
        <f t="shared" si="60"/>
        <v>5.0000000000000001E-3</v>
      </c>
      <c r="CG40" s="54">
        <f t="shared" si="61"/>
        <v>5.0000000000000001E-3</v>
      </c>
      <c r="CH40" s="54">
        <f t="shared" si="62"/>
        <v>5.0000000000000001E-3</v>
      </c>
      <c r="CI40" s="54">
        <f t="shared" si="62"/>
        <v>5.0000000000000001E-3</v>
      </c>
      <c r="CJ40" s="54">
        <f t="shared" si="62"/>
        <v>5.0000000000000001E-3</v>
      </c>
      <c r="CK40" s="54">
        <f t="shared" si="62"/>
        <v>5.0000000000000001E-3</v>
      </c>
      <c r="CL40" s="54">
        <f t="shared" si="62"/>
        <v>5.0000000000000001E-3</v>
      </c>
      <c r="CM40" s="54">
        <f t="shared" si="62"/>
        <v>5.0000000000000001E-3</v>
      </c>
      <c r="CN40" s="54">
        <f t="shared" si="62"/>
        <v>5.0000000000000001E-3</v>
      </c>
      <c r="CO40" s="54">
        <f t="shared" si="62"/>
        <v>5.0000000000000001E-3</v>
      </c>
      <c r="CP40" s="54">
        <f t="shared" si="62"/>
        <v>5.0000000000000001E-3</v>
      </c>
      <c r="CQ40" s="54">
        <f t="shared" si="62"/>
        <v>5.0000000000000001E-3</v>
      </c>
      <c r="CR40" s="54">
        <f t="shared" si="63"/>
        <v>5.0000000000000001E-3</v>
      </c>
      <c r="CS40" s="54">
        <f t="shared" si="63"/>
        <v>5.0000000000000001E-3</v>
      </c>
      <c r="CT40" s="54">
        <f t="shared" si="64"/>
        <v>5.0000000000000001E-3</v>
      </c>
      <c r="CU40" s="54">
        <f t="shared" si="64"/>
        <v>5.0000000000000001E-3</v>
      </c>
      <c r="CV40" s="54">
        <f t="shared" si="65"/>
        <v>5.0000000000000001E-3</v>
      </c>
      <c r="CW40" s="54">
        <f t="shared" si="65"/>
        <v>5.0000000000000001E-3</v>
      </c>
      <c r="CX40" s="54">
        <f t="shared" si="66"/>
        <v>5.0000000000000001E-3</v>
      </c>
      <c r="CY40" s="54">
        <f t="shared" si="66"/>
        <v>5.0000000000000001E-3</v>
      </c>
      <c r="CZ40" s="54">
        <f t="shared" si="66"/>
        <v>5.0000000000000001E-3</v>
      </c>
      <c r="DA40" s="54">
        <f t="shared" si="66"/>
        <v>5.0000000000000001E-3</v>
      </c>
      <c r="DB40" s="54">
        <f t="shared" si="66"/>
        <v>5.0000000000000001E-3</v>
      </c>
      <c r="DC40" s="54">
        <f t="shared" si="67"/>
        <v>5.0000000000000001E-3</v>
      </c>
      <c r="DD40" s="54">
        <f t="shared" si="67"/>
        <v>5.0000000000000001E-3</v>
      </c>
      <c r="DE40" s="54">
        <f t="shared" si="68"/>
        <v>5.0000000000000001E-3</v>
      </c>
      <c r="DF40" s="54">
        <f t="shared" si="73"/>
        <v>5.0000000000000001E-3</v>
      </c>
      <c r="DG40" s="54">
        <f t="shared" si="74"/>
        <v>5.0000000000000001E-3</v>
      </c>
      <c r="DH40" s="54">
        <f t="shared" si="74"/>
        <v>5.0000000000000001E-3</v>
      </c>
      <c r="DI40" s="54">
        <f t="shared" si="74"/>
        <v>5.0000000000000001E-3</v>
      </c>
      <c r="DJ40" s="54">
        <f t="shared" si="74"/>
        <v>5.0000000000000001E-3</v>
      </c>
      <c r="DK40" s="54">
        <f t="shared" si="74"/>
        <v>5.0000000000000001E-3</v>
      </c>
      <c r="DL40" s="54">
        <f t="shared" si="74"/>
        <v>5.0000000000000001E-3</v>
      </c>
      <c r="DM40" s="54">
        <f t="shared" si="74"/>
        <v>5.0000000000000001E-3</v>
      </c>
      <c r="DN40" s="54">
        <f t="shared" si="74"/>
        <v>5.0000000000000001E-3</v>
      </c>
      <c r="DO40" s="54">
        <f t="shared" si="75"/>
        <v>5.0000000000000001E-3</v>
      </c>
      <c r="DP40" s="54">
        <f t="shared" si="32"/>
        <v>5.0000000000000001E-3</v>
      </c>
      <c r="DQ40" s="54">
        <f t="shared" si="32"/>
        <v>5.0000000000000001E-3</v>
      </c>
      <c r="DR40" s="54">
        <f t="shared" si="32"/>
        <v>5.0000000000000001E-3</v>
      </c>
      <c r="DS40" s="54">
        <f t="shared" si="32"/>
        <v>5.0000000000000001E-3</v>
      </c>
      <c r="DT40" s="54">
        <f t="shared" si="32"/>
        <v>5.0000000000000001E-3</v>
      </c>
      <c r="DU40" s="54">
        <f t="shared" si="32"/>
        <v>5.0000000000000001E-3</v>
      </c>
      <c r="DV40" s="54">
        <f t="shared" si="32"/>
        <v>5.0000000000000001E-3</v>
      </c>
      <c r="DW40" s="54">
        <f t="shared" si="32"/>
        <v>5.0000000000000001E-3</v>
      </c>
    </row>
    <row r="41" spans="1:127" ht="18" x14ac:dyDescent="0.2">
      <c r="A41" s="16">
        <f>入力シート_水銀!Q20</f>
        <v>0.3</v>
      </c>
      <c r="B41" s="23" t="s">
        <v>137</v>
      </c>
      <c r="C41" s="494" t="s">
        <v>84</v>
      </c>
      <c r="D41" s="495"/>
      <c r="E41" s="492"/>
      <c r="F41" s="1" t="s">
        <v>85</v>
      </c>
      <c r="G41" s="25">
        <f>IF(A41="",0.2,A41)</f>
        <v>0.3</v>
      </c>
      <c r="J41" s="51">
        <f>G41</f>
        <v>0.3</v>
      </c>
      <c r="K41" s="54">
        <f t="shared" si="69"/>
        <v>0.3</v>
      </c>
      <c r="L41" s="54">
        <f t="shared" si="40"/>
        <v>0.3</v>
      </c>
      <c r="M41" s="54">
        <f t="shared" si="40"/>
        <v>0.3</v>
      </c>
      <c r="N41" s="54">
        <f t="shared" si="40"/>
        <v>0.3</v>
      </c>
      <c r="O41" s="54">
        <f t="shared" si="41"/>
        <v>0.3</v>
      </c>
      <c r="P41" s="54">
        <f t="shared" si="41"/>
        <v>0.3</v>
      </c>
      <c r="Q41" s="54">
        <f t="shared" si="41"/>
        <v>0.3</v>
      </c>
      <c r="R41" s="54">
        <f t="shared" si="42"/>
        <v>0.3</v>
      </c>
      <c r="S41" s="54">
        <f t="shared" si="42"/>
        <v>0.3</v>
      </c>
      <c r="T41" s="54">
        <f t="shared" si="42"/>
        <v>0.3</v>
      </c>
      <c r="U41" s="51">
        <f t="shared" si="70"/>
        <v>0.3</v>
      </c>
      <c r="V41" s="54">
        <f t="shared" si="71"/>
        <v>0.3</v>
      </c>
      <c r="W41" s="54">
        <f t="shared" si="71"/>
        <v>0.3</v>
      </c>
      <c r="X41" s="54">
        <f t="shared" si="71"/>
        <v>0.3</v>
      </c>
      <c r="Y41" s="54">
        <f t="shared" si="71"/>
        <v>0.3</v>
      </c>
      <c r="Z41" s="54">
        <f t="shared" si="71"/>
        <v>0.3</v>
      </c>
      <c r="AA41" s="54">
        <f t="shared" si="71"/>
        <v>0.3</v>
      </c>
      <c r="AB41" s="54">
        <f t="shared" si="71"/>
        <v>0.3</v>
      </c>
      <c r="AC41" s="54">
        <f t="shared" si="71"/>
        <v>0.3</v>
      </c>
      <c r="AD41" s="54">
        <f t="shared" si="71"/>
        <v>0.3</v>
      </c>
      <c r="AE41" s="54">
        <f t="shared" si="71"/>
        <v>0.3</v>
      </c>
      <c r="AF41" s="54">
        <f t="shared" si="71"/>
        <v>0.3</v>
      </c>
      <c r="AG41" s="54">
        <f t="shared" si="71"/>
        <v>0.3</v>
      </c>
      <c r="AH41" s="54">
        <f t="shared" si="44"/>
        <v>0.3</v>
      </c>
      <c r="AI41" s="54">
        <f t="shared" si="44"/>
        <v>0.3</v>
      </c>
      <c r="AJ41" s="54">
        <f t="shared" si="44"/>
        <v>0.3</v>
      </c>
      <c r="AK41" s="54">
        <f t="shared" si="45"/>
        <v>0.3</v>
      </c>
      <c r="AL41" s="54">
        <f t="shared" si="45"/>
        <v>0.3</v>
      </c>
      <c r="AM41" s="54">
        <f t="shared" si="45"/>
        <v>0.3</v>
      </c>
      <c r="AN41" s="54">
        <f t="shared" si="46"/>
        <v>0.3</v>
      </c>
      <c r="AO41" s="54">
        <f t="shared" si="46"/>
        <v>0.3</v>
      </c>
      <c r="AP41" s="54">
        <f t="shared" si="46"/>
        <v>0.3</v>
      </c>
      <c r="AQ41" s="54">
        <f t="shared" si="46"/>
        <v>0.3</v>
      </c>
      <c r="AR41" s="54">
        <f t="shared" si="46"/>
        <v>0.3</v>
      </c>
      <c r="AS41" s="54">
        <f t="shared" si="46"/>
        <v>0.3</v>
      </c>
      <c r="AT41" s="54">
        <f t="shared" si="46"/>
        <v>0.3</v>
      </c>
      <c r="AU41" s="54">
        <f t="shared" si="46"/>
        <v>0.3</v>
      </c>
      <c r="AV41" s="54">
        <f t="shared" si="46"/>
        <v>0.3</v>
      </c>
      <c r="AW41" s="54">
        <f t="shared" si="46"/>
        <v>0.3</v>
      </c>
      <c r="AX41" s="54">
        <f t="shared" si="46"/>
        <v>0.3</v>
      </c>
      <c r="AY41" s="54">
        <f t="shared" si="46"/>
        <v>0.3</v>
      </c>
      <c r="AZ41" s="54">
        <f t="shared" si="46"/>
        <v>0.3</v>
      </c>
      <c r="BA41" s="54">
        <f t="shared" si="46"/>
        <v>0.3</v>
      </c>
      <c r="BB41" s="54">
        <f t="shared" si="46"/>
        <v>0.3</v>
      </c>
      <c r="BC41" s="54">
        <f t="shared" si="46"/>
        <v>0.3</v>
      </c>
      <c r="BD41" s="54">
        <f t="shared" si="47"/>
        <v>0.3</v>
      </c>
      <c r="BE41" s="54">
        <f t="shared" si="47"/>
        <v>0.3</v>
      </c>
      <c r="BF41" s="54">
        <f t="shared" si="47"/>
        <v>0.3</v>
      </c>
      <c r="BG41" s="54">
        <f t="shared" si="48"/>
        <v>0.3</v>
      </c>
      <c r="BH41" s="54">
        <f t="shared" si="48"/>
        <v>0.3</v>
      </c>
      <c r="BI41" s="54">
        <f t="shared" si="49"/>
        <v>0.3</v>
      </c>
      <c r="BJ41" s="54">
        <f t="shared" si="49"/>
        <v>0.3</v>
      </c>
      <c r="BK41" s="54">
        <f t="shared" si="50"/>
        <v>0.3</v>
      </c>
      <c r="BL41" s="54">
        <f t="shared" si="51"/>
        <v>0.3</v>
      </c>
      <c r="BM41" s="54">
        <f t="shared" si="51"/>
        <v>0.3</v>
      </c>
      <c r="BN41" s="54">
        <f t="shared" si="51"/>
        <v>0.3</v>
      </c>
      <c r="BO41" s="54">
        <f t="shared" si="51"/>
        <v>0.3</v>
      </c>
      <c r="BP41" s="54">
        <f t="shared" si="52"/>
        <v>0.3</v>
      </c>
      <c r="BQ41" s="54">
        <f t="shared" si="53"/>
        <v>0.3</v>
      </c>
      <c r="BR41" s="54">
        <f t="shared" si="53"/>
        <v>0.3</v>
      </c>
      <c r="BS41" s="54">
        <f t="shared" si="53"/>
        <v>0.3</v>
      </c>
      <c r="BT41" s="54">
        <f t="shared" si="53"/>
        <v>0.3</v>
      </c>
      <c r="BU41" s="54">
        <f t="shared" si="54"/>
        <v>0.3</v>
      </c>
      <c r="BV41" s="54">
        <f t="shared" si="55"/>
        <v>0.3</v>
      </c>
      <c r="BW41" s="54">
        <f t="shared" si="56"/>
        <v>0.3</v>
      </c>
      <c r="BX41" s="54">
        <f t="shared" si="56"/>
        <v>0.3</v>
      </c>
      <c r="BY41" s="54">
        <f t="shared" si="57"/>
        <v>0.3</v>
      </c>
      <c r="BZ41" s="54">
        <f t="shared" si="57"/>
        <v>0.3</v>
      </c>
      <c r="CA41" s="54">
        <f t="shared" si="57"/>
        <v>0.3</v>
      </c>
      <c r="CB41" s="54">
        <f t="shared" si="57"/>
        <v>0.3</v>
      </c>
      <c r="CC41" s="54">
        <f t="shared" si="58"/>
        <v>0.3</v>
      </c>
      <c r="CD41" s="54">
        <f t="shared" si="58"/>
        <v>0.3</v>
      </c>
      <c r="CE41" s="54">
        <f t="shared" si="59"/>
        <v>0.3</v>
      </c>
      <c r="CF41" s="54">
        <f t="shared" si="60"/>
        <v>0.3</v>
      </c>
      <c r="CG41" s="54">
        <f t="shared" si="61"/>
        <v>0.3</v>
      </c>
      <c r="CH41" s="54">
        <f t="shared" si="62"/>
        <v>0.3</v>
      </c>
      <c r="CI41" s="54">
        <f t="shared" si="62"/>
        <v>0.3</v>
      </c>
      <c r="CJ41" s="54">
        <f t="shared" si="62"/>
        <v>0.3</v>
      </c>
      <c r="CK41" s="54">
        <f t="shared" si="62"/>
        <v>0.3</v>
      </c>
      <c r="CL41" s="54">
        <f t="shared" si="62"/>
        <v>0.3</v>
      </c>
      <c r="CM41" s="54">
        <f t="shared" si="62"/>
        <v>0.3</v>
      </c>
      <c r="CN41" s="54">
        <f t="shared" si="62"/>
        <v>0.3</v>
      </c>
      <c r="CO41" s="54">
        <f t="shared" si="62"/>
        <v>0.3</v>
      </c>
      <c r="CP41" s="54">
        <f t="shared" si="62"/>
        <v>0.3</v>
      </c>
      <c r="CQ41" s="54">
        <f t="shared" si="62"/>
        <v>0.3</v>
      </c>
      <c r="CR41" s="54">
        <f t="shared" si="63"/>
        <v>0.3</v>
      </c>
      <c r="CS41" s="54">
        <f t="shared" si="63"/>
        <v>0.3</v>
      </c>
      <c r="CT41" s="54">
        <f t="shared" si="64"/>
        <v>0.3</v>
      </c>
      <c r="CU41" s="54">
        <f t="shared" si="64"/>
        <v>0.3</v>
      </c>
      <c r="CV41" s="54">
        <f t="shared" si="65"/>
        <v>0.3</v>
      </c>
      <c r="CW41" s="54">
        <f t="shared" si="65"/>
        <v>0.3</v>
      </c>
      <c r="CX41" s="54">
        <f t="shared" si="66"/>
        <v>0.3</v>
      </c>
      <c r="CY41" s="54">
        <f t="shared" si="66"/>
        <v>0.3</v>
      </c>
      <c r="CZ41" s="54">
        <f t="shared" si="66"/>
        <v>0.3</v>
      </c>
      <c r="DA41" s="54">
        <f t="shared" si="66"/>
        <v>0.3</v>
      </c>
      <c r="DB41" s="54">
        <f t="shared" si="66"/>
        <v>0.3</v>
      </c>
      <c r="DC41" s="54">
        <f t="shared" si="67"/>
        <v>0.3</v>
      </c>
      <c r="DD41" s="54">
        <f t="shared" si="67"/>
        <v>0.3</v>
      </c>
      <c r="DE41" s="54">
        <f t="shared" si="68"/>
        <v>0.3</v>
      </c>
      <c r="DF41" s="54">
        <f t="shared" si="73"/>
        <v>0.3</v>
      </c>
      <c r="DG41" s="54">
        <f t="shared" si="74"/>
        <v>0.3</v>
      </c>
      <c r="DH41" s="54">
        <f t="shared" si="74"/>
        <v>0.3</v>
      </c>
      <c r="DI41" s="54">
        <f t="shared" si="74"/>
        <v>0.3</v>
      </c>
      <c r="DJ41" s="54">
        <f t="shared" si="74"/>
        <v>0.3</v>
      </c>
      <c r="DK41" s="54">
        <f t="shared" si="74"/>
        <v>0.3</v>
      </c>
      <c r="DL41" s="54">
        <f t="shared" si="74"/>
        <v>0.3</v>
      </c>
      <c r="DM41" s="54">
        <f t="shared" si="74"/>
        <v>0.3</v>
      </c>
      <c r="DN41" s="54">
        <f t="shared" si="74"/>
        <v>0.3</v>
      </c>
      <c r="DO41" s="54">
        <f t="shared" si="75"/>
        <v>0.3</v>
      </c>
      <c r="DP41" s="54">
        <f t="shared" si="32"/>
        <v>0.3</v>
      </c>
      <c r="DQ41" s="54">
        <f t="shared" si="32"/>
        <v>0.3</v>
      </c>
      <c r="DR41" s="54">
        <f t="shared" si="32"/>
        <v>0.3</v>
      </c>
      <c r="DS41" s="54">
        <f t="shared" si="32"/>
        <v>0.3</v>
      </c>
      <c r="DT41" s="54">
        <f t="shared" si="32"/>
        <v>0.3</v>
      </c>
      <c r="DU41" s="54">
        <f t="shared" si="32"/>
        <v>0.3</v>
      </c>
      <c r="DV41" s="54">
        <f t="shared" si="32"/>
        <v>0.3</v>
      </c>
      <c r="DW41" s="54">
        <f t="shared" si="32"/>
        <v>0.3</v>
      </c>
    </row>
    <row r="42" spans="1:127" ht="21" x14ac:dyDescent="0.2">
      <c r="A42" s="16">
        <f>IF(+入力シート_水銀!Q12="-",0,+入力シート_水銀!Q12)</f>
        <v>0</v>
      </c>
      <c r="B42" s="23" t="s">
        <v>86</v>
      </c>
      <c r="C42" s="494" t="s">
        <v>87</v>
      </c>
      <c r="D42" s="495"/>
      <c r="E42" s="492"/>
      <c r="F42" s="1" t="s">
        <v>67</v>
      </c>
      <c r="G42" s="29">
        <f>IF(A42="",7,A42)</f>
        <v>0</v>
      </c>
      <c r="J42" s="51">
        <f>G42</f>
        <v>0</v>
      </c>
      <c r="K42" s="54">
        <f t="shared" si="69"/>
        <v>0</v>
      </c>
      <c r="L42" s="54">
        <f t="shared" si="40"/>
        <v>0</v>
      </c>
      <c r="M42" s="54">
        <f t="shared" si="40"/>
        <v>0</v>
      </c>
      <c r="N42" s="54">
        <f t="shared" si="40"/>
        <v>0</v>
      </c>
      <c r="O42" s="54">
        <f t="shared" si="41"/>
        <v>0</v>
      </c>
      <c r="P42" s="54">
        <f t="shared" si="41"/>
        <v>0</v>
      </c>
      <c r="Q42" s="54">
        <f t="shared" si="41"/>
        <v>0</v>
      </c>
      <c r="R42" s="54">
        <f t="shared" si="42"/>
        <v>0</v>
      </c>
      <c r="S42" s="54">
        <f t="shared" si="42"/>
        <v>0</v>
      </c>
      <c r="T42" s="54">
        <f t="shared" si="42"/>
        <v>0</v>
      </c>
      <c r="U42" s="51">
        <f t="shared" si="70"/>
        <v>0</v>
      </c>
      <c r="V42" s="54">
        <f t="shared" si="71"/>
        <v>0</v>
      </c>
      <c r="W42" s="54">
        <f t="shared" si="71"/>
        <v>0</v>
      </c>
      <c r="X42" s="54">
        <f t="shared" si="71"/>
        <v>0</v>
      </c>
      <c r="Y42" s="54">
        <f t="shared" si="71"/>
        <v>0</v>
      </c>
      <c r="Z42" s="54">
        <f t="shared" si="71"/>
        <v>0</v>
      </c>
      <c r="AA42" s="54">
        <f t="shared" si="71"/>
        <v>0</v>
      </c>
      <c r="AB42" s="54">
        <f t="shared" si="71"/>
        <v>0</v>
      </c>
      <c r="AC42" s="54">
        <f t="shared" si="71"/>
        <v>0</v>
      </c>
      <c r="AD42" s="54">
        <f t="shared" si="71"/>
        <v>0</v>
      </c>
      <c r="AE42" s="54">
        <f t="shared" si="71"/>
        <v>0</v>
      </c>
      <c r="AF42" s="54">
        <f t="shared" si="71"/>
        <v>0</v>
      </c>
      <c r="AG42" s="54">
        <f t="shared" si="71"/>
        <v>0</v>
      </c>
      <c r="AH42" s="54">
        <f t="shared" si="44"/>
        <v>0</v>
      </c>
      <c r="AI42" s="54">
        <f t="shared" si="44"/>
        <v>0</v>
      </c>
      <c r="AJ42" s="54">
        <f t="shared" si="44"/>
        <v>0</v>
      </c>
      <c r="AK42" s="54">
        <f t="shared" si="45"/>
        <v>0</v>
      </c>
      <c r="AL42" s="54">
        <f t="shared" si="45"/>
        <v>0</v>
      </c>
      <c r="AM42" s="54">
        <f t="shared" si="45"/>
        <v>0</v>
      </c>
      <c r="AN42" s="54">
        <f t="shared" si="46"/>
        <v>0</v>
      </c>
      <c r="AO42" s="54">
        <f t="shared" si="46"/>
        <v>0</v>
      </c>
      <c r="AP42" s="54">
        <f t="shared" si="46"/>
        <v>0</v>
      </c>
      <c r="AQ42" s="54">
        <f t="shared" si="46"/>
        <v>0</v>
      </c>
      <c r="AR42" s="54">
        <f t="shared" si="46"/>
        <v>0</v>
      </c>
      <c r="AS42" s="54">
        <f t="shared" si="46"/>
        <v>0</v>
      </c>
      <c r="AT42" s="54">
        <f t="shared" si="46"/>
        <v>0</v>
      </c>
      <c r="AU42" s="54">
        <f t="shared" si="46"/>
        <v>0</v>
      </c>
      <c r="AV42" s="54">
        <f t="shared" si="46"/>
        <v>0</v>
      </c>
      <c r="AW42" s="54">
        <f t="shared" si="46"/>
        <v>0</v>
      </c>
      <c r="AX42" s="54">
        <f t="shared" si="46"/>
        <v>0</v>
      </c>
      <c r="AY42" s="54">
        <f t="shared" si="46"/>
        <v>0</v>
      </c>
      <c r="AZ42" s="54">
        <f t="shared" si="46"/>
        <v>0</v>
      </c>
      <c r="BA42" s="54">
        <f t="shared" si="46"/>
        <v>0</v>
      </c>
      <c r="BB42" s="54">
        <f t="shared" si="46"/>
        <v>0</v>
      </c>
      <c r="BC42" s="54">
        <f t="shared" si="46"/>
        <v>0</v>
      </c>
      <c r="BD42" s="54">
        <f t="shared" si="47"/>
        <v>0</v>
      </c>
      <c r="BE42" s="54">
        <f t="shared" si="47"/>
        <v>0</v>
      </c>
      <c r="BF42" s="54">
        <f t="shared" si="47"/>
        <v>0</v>
      </c>
      <c r="BG42" s="54">
        <f t="shared" si="48"/>
        <v>0</v>
      </c>
      <c r="BH42" s="54">
        <f t="shared" si="48"/>
        <v>0</v>
      </c>
      <c r="BI42" s="54">
        <f t="shared" si="49"/>
        <v>0</v>
      </c>
      <c r="BJ42" s="54">
        <f t="shared" si="49"/>
        <v>0</v>
      </c>
      <c r="BK42" s="54">
        <f t="shared" si="50"/>
        <v>0</v>
      </c>
      <c r="BL42" s="54">
        <f t="shared" si="51"/>
        <v>0</v>
      </c>
      <c r="BM42" s="54">
        <f t="shared" si="51"/>
        <v>0</v>
      </c>
      <c r="BN42" s="54">
        <f t="shared" si="51"/>
        <v>0</v>
      </c>
      <c r="BO42" s="54">
        <f t="shared" si="51"/>
        <v>0</v>
      </c>
      <c r="BP42" s="54">
        <f t="shared" si="52"/>
        <v>0</v>
      </c>
      <c r="BQ42" s="54">
        <f t="shared" si="53"/>
        <v>0</v>
      </c>
      <c r="BR42" s="54">
        <f t="shared" si="53"/>
        <v>0</v>
      </c>
      <c r="BS42" s="54">
        <f t="shared" si="53"/>
        <v>0</v>
      </c>
      <c r="BT42" s="54">
        <f t="shared" si="53"/>
        <v>0</v>
      </c>
      <c r="BU42" s="54">
        <f t="shared" si="54"/>
        <v>0</v>
      </c>
      <c r="BV42" s="54">
        <f t="shared" si="55"/>
        <v>0</v>
      </c>
      <c r="BW42" s="54">
        <f t="shared" si="56"/>
        <v>0</v>
      </c>
      <c r="BX42" s="54">
        <f t="shared" si="56"/>
        <v>0</v>
      </c>
      <c r="BY42" s="54">
        <f t="shared" si="57"/>
        <v>0</v>
      </c>
      <c r="BZ42" s="54">
        <f t="shared" si="57"/>
        <v>0</v>
      </c>
      <c r="CA42" s="54">
        <f t="shared" si="57"/>
        <v>0</v>
      </c>
      <c r="CB42" s="54">
        <f t="shared" si="57"/>
        <v>0</v>
      </c>
      <c r="CC42" s="54">
        <f t="shared" si="58"/>
        <v>0</v>
      </c>
      <c r="CD42" s="54">
        <f t="shared" si="58"/>
        <v>0</v>
      </c>
      <c r="CE42" s="54">
        <f t="shared" si="59"/>
        <v>0</v>
      </c>
      <c r="CF42" s="54">
        <f t="shared" si="60"/>
        <v>0</v>
      </c>
      <c r="CG42" s="54">
        <f t="shared" si="61"/>
        <v>0</v>
      </c>
      <c r="CH42" s="54">
        <f t="shared" si="62"/>
        <v>0</v>
      </c>
      <c r="CI42" s="54">
        <f t="shared" si="62"/>
        <v>0</v>
      </c>
      <c r="CJ42" s="54">
        <f t="shared" si="62"/>
        <v>0</v>
      </c>
      <c r="CK42" s="54">
        <f t="shared" si="62"/>
        <v>0</v>
      </c>
      <c r="CL42" s="54">
        <f t="shared" si="62"/>
        <v>0</v>
      </c>
      <c r="CM42" s="54">
        <f t="shared" si="62"/>
        <v>0</v>
      </c>
      <c r="CN42" s="54">
        <f t="shared" si="62"/>
        <v>0</v>
      </c>
      <c r="CO42" s="54">
        <f t="shared" si="62"/>
        <v>0</v>
      </c>
      <c r="CP42" s="54">
        <f t="shared" si="62"/>
        <v>0</v>
      </c>
      <c r="CQ42" s="54">
        <f t="shared" si="62"/>
        <v>0</v>
      </c>
      <c r="CR42" s="54">
        <f t="shared" si="63"/>
        <v>0</v>
      </c>
      <c r="CS42" s="54">
        <f t="shared" si="63"/>
        <v>0</v>
      </c>
      <c r="CT42" s="54">
        <f t="shared" si="64"/>
        <v>0</v>
      </c>
      <c r="CU42" s="54">
        <f t="shared" si="64"/>
        <v>0</v>
      </c>
      <c r="CV42" s="54">
        <f t="shared" si="65"/>
        <v>0</v>
      </c>
      <c r="CW42" s="54">
        <f t="shared" si="65"/>
        <v>0</v>
      </c>
      <c r="CX42" s="54">
        <f t="shared" si="66"/>
        <v>0</v>
      </c>
      <c r="CY42" s="54">
        <f t="shared" si="66"/>
        <v>0</v>
      </c>
      <c r="CZ42" s="54">
        <f t="shared" si="66"/>
        <v>0</v>
      </c>
      <c r="DA42" s="54">
        <f t="shared" si="66"/>
        <v>0</v>
      </c>
      <c r="DB42" s="54">
        <f t="shared" si="66"/>
        <v>0</v>
      </c>
      <c r="DC42" s="54">
        <f t="shared" si="67"/>
        <v>0</v>
      </c>
      <c r="DD42" s="54">
        <f t="shared" si="67"/>
        <v>0</v>
      </c>
      <c r="DE42" s="54">
        <f t="shared" si="68"/>
        <v>0</v>
      </c>
      <c r="DF42" s="54">
        <f t="shared" si="73"/>
        <v>0</v>
      </c>
      <c r="DG42" s="54">
        <f t="shared" si="74"/>
        <v>0</v>
      </c>
      <c r="DH42" s="54">
        <f t="shared" si="74"/>
        <v>0</v>
      </c>
      <c r="DI42" s="54">
        <f t="shared" si="74"/>
        <v>0</v>
      </c>
      <c r="DJ42" s="54">
        <f t="shared" si="74"/>
        <v>0</v>
      </c>
      <c r="DK42" s="54">
        <f t="shared" si="74"/>
        <v>0</v>
      </c>
      <c r="DL42" s="54">
        <f t="shared" si="74"/>
        <v>0</v>
      </c>
      <c r="DM42" s="54">
        <f t="shared" si="74"/>
        <v>0</v>
      </c>
      <c r="DN42" s="54">
        <f t="shared" si="74"/>
        <v>0</v>
      </c>
      <c r="DO42" s="54">
        <f t="shared" si="75"/>
        <v>0</v>
      </c>
      <c r="DP42" s="54">
        <f t="shared" si="32"/>
        <v>0</v>
      </c>
      <c r="DQ42" s="54">
        <f t="shared" si="32"/>
        <v>0</v>
      </c>
      <c r="DR42" s="54">
        <f t="shared" si="32"/>
        <v>0</v>
      </c>
      <c r="DS42" s="54">
        <f t="shared" si="32"/>
        <v>0</v>
      </c>
      <c r="DT42" s="54">
        <f t="shared" si="32"/>
        <v>0</v>
      </c>
      <c r="DU42" s="54">
        <f t="shared" si="32"/>
        <v>0</v>
      </c>
      <c r="DV42" s="54">
        <f t="shared" si="32"/>
        <v>0</v>
      </c>
      <c r="DW42" s="54">
        <f t="shared" si="32"/>
        <v>0</v>
      </c>
    </row>
    <row r="43" spans="1:127" ht="14" x14ac:dyDescent="0.3">
      <c r="A43" s="30">
        <f>入力シート_水銀!Q21</f>
        <v>0.4</v>
      </c>
      <c r="B43" s="31" t="s">
        <v>138</v>
      </c>
      <c r="C43" s="496" t="s">
        <v>126</v>
      </c>
      <c r="D43" s="496"/>
      <c r="E43" s="496"/>
      <c r="F43" s="292" t="s">
        <v>140</v>
      </c>
      <c r="G43" s="25">
        <f>IF(A43="",0.2,A43)</f>
        <v>0.4</v>
      </c>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36"/>
      <c r="BR43" s="36"/>
      <c r="BS43" s="36"/>
      <c r="BT43" s="36"/>
      <c r="BU43" s="36"/>
      <c r="BV43" s="36"/>
      <c r="BW43" s="36"/>
      <c r="BX43" s="36"/>
      <c r="BY43" s="36"/>
      <c r="BZ43" s="36"/>
      <c r="CA43" s="36"/>
      <c r="CB43" s="36"/>
      <c r="CC43" s="36"/>
      <c r="CD43" s="36"/>
      <c r="CE43" s="36"/>
      <c r="CF43" s="36"/>
      <c r="CG43" s="36"/>
      <c r="CH43" s="36"/>
      <c r="CI43" s="36"/>
      <c r="CJ43" s="36"/>
      <c r="CK43" s="36"/>
      <c r="CL43" s="36"/>
      <c r="CM43" s="36"/>
      <c r="CN43" s="36"/>
      <c r="CO43" s="36"/>
      <c r="CP43" s="36"/>
      <c r="CQ43" s="36"/>
      <c r="CR43" s="36"/>
      <c r="CS43" s="36"/>
      <c r="CT43" s="36"/>
      <c r="CU43" s="36"/>
      <c r="CV43" s="36"/>
      <c r="CW43" s="36"/>
      <c r="CX43" s="36"/>
      <c r="CY43" s="36"/>
      <c r="CZ43" s="36"/>
      <c r="DA43" s="36"/>
      <c r="DB43" s="36"/>
      <c r="DC43" s="36"/>
      <c r="DD43" s="36"/>
      <c r="DE43" s="36"/>
      <c r="DF43" s="36"/>
      <c r="DG43" s="36"/>
      <c r="DH43" s="36"/>
      <c r="DI43" s="36"/>
      <c r="DJ43" s="36"/>
      <c r="DK43" s="36"/>
      <c r="DL43" s="36"/>
      <c r="DM43" s="36"/>
      <c r="DN43" s="36"/>
      <c r="DO43" s="36"/>
      <c r="DP43" s="36"/>
      <c r="DQ43" s="36"/>
      <c r="DR43" s="36"/>
      <c r="DS43" s="36"/>
      <c r="DT43" s="36"/>
      <c r="DU43" s="36"/>
      <c r="DV43" s="36"/>
      <c r="DW43" s="36"/>
    </row>
    <row r="44" spans="1:127" ht="14" x14ac:dyDescent="0.3">
      <c r="A44" s="16">
        <f>入力シート_水銀!Q10</f>
        <v>7.9</v>
      </c>
      <c r="B44" s="32" t="s">
        <v>88</v>
      </c>
      <c r="C44" s="493" t="s">
        <v>89</v>
      </c>
      <c r="D44" s="493"/>
      <c r="E44" s="493"/>
      <c r="F44" s="291" t="s">
        <v>90</v>
      </c>
      <c r="G44" s="33">
        <f>IF(A44="",IF(G45*G46&gt;0,G45*G46,G43),A44)</f>
        <v>7.9</v>
      </c>
      <c r="J44" s="51">
        <f t="shared" ref="J44:J51" si="76">G44</f>
        <v>7.9</v>
      </c>
      <c r="K44" s="51">
        <f t="shared" ref="K44:N52" si="77">+J44</f>
        <v>7.9</v>
      </c>
      <c r="L44" s="51">
        <f t="shared" si="77"/>
        <v>7.9</v>
      </c>
      <c r="M44" s="51">
        <f t="shared" si="77"/>
        <v>7.9</v>
      </c>
      <c r="N44" s="51">
        <f t="shared" si="77"/>
        <v>7.9</v>
      </c>
      <c r="O44" s="51">
        <f t="shared" ref="O44:Q52" si="78">+J44</f>
        <v>7.9</v>
      </c>
      <c r="P44" s="51">
        <f t="shared" si="78"/>
        <v>7.9</v>
      </c>
      <c r="Q44" s="51">
        <f t="shared" si="78"/>
        <v>7.9</v>
      </c>
      <c r="R44" s="51">
        <f t="shared" ref="R44:T52" si="79">+L44</f>
        <v>7.9</v>
      </c>
      <c r="S44" s="51">
        <f t="shared" si="79"/>
        <v>7.9</v>
      </c>
      <c r="T44" s="51">
        <f t="shared" si="79"/>
        <v>7.9</v>
      </c>
      <c r="U44" s="51">
        <f t="shared" si="70"/>
        <v>7.9</v>
      </c>
      <c r="V44" s="51">
        <f>+U44</f>
        <v>7.9</v>
      </c>
      <c r="W44" s="51">
        <f t="shared" ref="W44:AG44" si="80">+V44</f>
        <v>7.9</v>
      </c>
      <c r="X44" s="51">
        <f t="shared" si="80"/>
        <v>7.9</v>
      </c>
      <c r="Y44" s="51">
        <f t="shared" si="80"/>
        <v>7.9</v>
      </c>
      <c r="Z44" s="51">
        <f t="shared" si="80"/>
        <v>7.9</v>
      </c>
      <c r="AA44" s="51">
        <f t="shared" si="80"/>
        <v>7.9</v>
      </c>
      <c r="AB44" s="51">
        <f t="shared" si="80"/>
        <v>7.9</v>
      </c>
      <c r="AC44" s="51">
        <f t="shared" si="80"/>
        <v>7.9</v>
      </c>
      <c r="AD44" s="51">
        <f t="shared" si="80"/>
        <v>7.9</v>
      </c>
      <c r="AE44" s="51">
        <f t="shared" si="80"/>
        <v>7.9</v>
      </c>
      <c r="AF44" s="51">
        <f t="shared" si="80"/>
        <v>7.9</v>
      </c>
      <c r="AG44" s="51">
        <f t="shared" si="80"/>
        <v>7.9</v>
      </c>
      <c r="AH44" s="51">
        <f t="shared" ref="AH44:AJ52" si="81">+AC44</f>
        <v>7.9</v>
      </c>
      <c r="AI44" s="51">
        <f t="shared" si="81"/>
        <v>7.9</v>
      </c>
      <c r="AJ44" s="51">
        <f t="shared" si="81"/>
        <v>7.9</v>
      </c>
      <c r="AK44" s="51">
        <f t="shared" ref="AK44:AM52" si="82">+AE44</f>
        <v>7.9</v>
      </c>
      <c r="AL44" s="51">
        <f t="shared" si="82"/>
        <v>7.9</v>
      </c>
      <c r="AM44" s="51">
        <f t="shared" si="82"/>
        <v>7.9</v>
      </c>
      <c r="AN44" s="51">
        <f t="shared" ref="AN44:BA52" si="83">+AM44</f>
        <v>7.9</v>
      </c>
      <c r="AO44" s="51">
        <f t="shared" si="83"/>
        <v>7.9</v>
      </c>
      <c r="AP44" s="51">
        <f t="shared" si="83"/>
        <v>7.9</v>
      </c>
      <c r="AQ44" s="51">
        <f t="shared" si="83"/>
        <v>7.9</v>
      </c>
      <c r="AR44" s="51">
        <f t="shared" si="83"/>
        <v>7.9</v>
      </c>
      <c r="AS44" s="51">
        <f t="shared" si="83"/>
        <v>7.9</v>
      </c>
      <c r="AT44" s="51">
        <f t="shared" si="83"/>
        <v>7.9</v>
      </c>
      <c r="AU44" s="51">
        <f t="shared" si="83"/>
        <v>7.9</v>
      </c>
      <c r="AV44" s="51">
        <f t="shared" si="83"/>
        <v>7.9</v>
      </c>
      <c r="AW44" s="51">
        <f t="shared" si="83"/>
        <v>7.9</v>
      </c>
      <c r="AX44" s="51">
        <f t="shared" si="83"/>
        <v>7.9</v>
      </c>
      <c r="AY44" s="51">
        <f t="shared" si="83"/>
        <v>7.9</v>
      </c>
      <c r="AZ44" s="51">
        <f t="shared" si="83"/>
        <v>7.9</v>
      </c>
      <c r="BA44" s="51">
        <f>+AZ44</f>
        <v>7.9</v>
      </c>
      <c r="BB44" s="51">
        <f t="shared" ref="BB44:BF52" si="84">+BA44</f>
        <v>7.9</v>
      </c>
      <c r="BC44" s="51">
        <f t="shared" si="84"/>
        <v>7.9</v>
      </c>
      <c r="BD44" s="51">
        <f t="shared" si="84"/>
        <v>7.9</v>
      </c>
      <c r="BE44" s="51">
        <f t="shared" si="84"/>
        <v>7.9</v>
      </c>
      <c r="BF44" s="51">
        <f t="shared" si="84"/>
        <v>7.9</v>
      </c>
      <c r="BG44" s="51">
        <f t="shared" ref="BG44:BH52" si="85">+BE44</f>
        <v>7.9</v>
      </c>
      <c r="BH44" s="51">
        <f t="shared" si="85"/>
        <v>7.9</v>
      </c>
      <c r="BI44" s="51">
        <f t="shared" ref="BI44:BJ52" si="86">+BH44</f>
        <v>7.9</v>
      </c>
      <c r="BJ44" s="51">
        <f t="shared" si="86"/>
        <v>7.9</v>
      </c>
      <c r="BK44" s="51">
        <f t="shared" ref="BK44:BK52" si="87">+AZ44</f>
        <v>7.9</v>
      </c>
      <c r="BL44" s="51">
        <f t="shared" ref="BL44:BO52" si="88">+BK44</f>
        <v>7.9</v>
      </c>
      <c r="BM44" s="51">
        <f t="shared" si="88"/>
        <v>7.9</v>
      </c>
      <c r="BN44" s="51">
        <f t="shared" si="88"/>
        <v>7.9</v>
      </c>
      <c r="BO44" s="51">
        <f t="shared" si="88"/>
        <v>7.9</v>
      </c>
      <c r="BP44" s="51">
        <f t="shared" ref="BP44:BP52" si="89">+BE44</f>
        <v>7.9</v>
      </c>
      <c r="BQ44" s="51">
        <f t="shared" ref="BQ44:BT52" si="90">+BP44</f>
        <v>7.9</v>
      </c>
      <c r="BR44" s="51">
        <f t="shared" si="90"/>
        <v>7.9</v>
      </c>
      <c r="BS44" s="51">
        <f t="shared" si="90"/>
        <v>7.9</v>
      </c>
      <c r="BT44" s="51">
        <f t="shared" si="90"/>
        <v>7.9</v>
      </c>
      <c r="BU44" s="51">
        <f t="shared" ref="BU44:BU52" si="91">+BJ44</f>
        <v>7.9</v>
      </c>
      <c r="BV44" s="51">
        <f t="shared" ref="BV44:BV52" si="92">+BU44</f>
        <v>7.9</v>
      </c>
      <c r="BW44" s="51">
        <f t="shared" ref="BW44:BX52" si="93">+BU44</f>
        <v>7.9</v>
      </c>
      <c r="BX44" s="51">
        <f t="shared" si="93"/>
        <v>7.9</v>
      </c>
      <c r="BY44" s="51">
        <f t="shared" ref="BY44:CB52" si="94">+BX44</f>
        <v>7.9</v>
      </c>
      <c r="BZ44" s="51">
        <f t="shared" si="94"/>
        <v>7.9</v>
      </c>
      <c r="CA44" s="51">
        <f t="shared" si="94"/>
        <v>7.9</v>
      </c>
      <c r="CB44" s="51">
        <f t="shared" si="94"/>
        <v>7.9</v>
      </c>
      <c r="CC44" s="51">
        <f t="shared" ref="CC44:CD52" si="95">+CA44</f>
        <v>7.9</v>
      </c>
      <c r="CD44" s="51">
        <f t="shared" si="95"/>
        <v>7.9</v>
      </c>
      <c r="CE44" s="51">
        <f t="shared" ref="CE44:CE52" si="96">+CD44</f>
        <v>7.9</v>
      </c>
      <c r="CF44" s="51">
        <f t="shared" ref="CF44:CF52" si="97">+BA44</f>
        <v>7.9</v>
      </c>
      <c r="CG44" s="51">
        <f t="shared" ref="CG44:CG52" si="98">+BA44</f>
        <v>7.9</v>
      </c>
      <c r="CH44" s="51">
        <f t="shared" ref="CH44:CQ52" si="99">+BA44</f>
        <v>7.9</v>
      </c>
      <c r="CI44" s="51">
        <f t="shared" si="99"/>
        <v>7.9</v>
      </c>
      <c r="CJ44" s="51">
        <f t="shared" si="99"/>
        <v>7.9</v>
      </c>
      <c r="CK44" s="51">
        <f t="shared" si="99"/>
        <v>7.9</v>
      </c>
      <c r="CL44" s="51">
        <f t="shared" si="99"/>
        <v>7.9</v>
      </c>
      <c r="CM44" s="51">
        <f t="shared" si="99"/>
        <v>7.9</v>
      </c>
      <c r="CN44" s="51">
        <f t="shared" si="99"/>
        <v>7.9</v>
      </c>
      <c r="CO44" s="51">
        <f t="shared" si="99"/>
        <v>7.9</v>
      </c>
      <c r="CP44" s="51">
        <f t="shared" si="99"/>
        <v>7.9</v>
      </c>
      <c r="CQ44" s="51">
        <f t="shared" si="99"/>
        <v>7.9</v>
      </c>
      <c r="CR44" s="51">
        <f t="shared" ref="CR44:CS52" si="100">+BU44</f>
        <v>7.9</v>
      </c>
      <c r="CS44" s="51">
        <f t="shared" si="100"/>
        <v>7.9</v>
      </c>
      <c r="CT44" s="51">
        <f t="shared" ref="CT44:CU52" si="101">+BX44</f>
        <v>7.9</v>
      </c>
      <c r="CU44" s="51">
        <f t="shared" si="101"/>
        <v>7.9</v>
      </c>
      <c r="CV44" s="51">
        <f t="shared" ref="CV44:CW52" si="102">+BU44</f>
        <v>7.9</v>
      </c>
      <c r="CW44" s="51">
        <f t="shared" si="102"/>
        <v>7.9</v>
      </c>
      <c r="CX44" s="51">
        <f t="shared" ref="CX44:DB52" si="103">+BX44</f>
        <v>7.9</v>
      </c>
      <c r="CY44" s="51">
        <f t="shared" si="103"/>
        <v>7.9</v>
      </c>
      <c r="CZ44" s="51">
        <f t="shared" si="103"/>
        <v>7.9</v>
      </c>
      <c r="DA44" s="51">
        <f t="shared" si="103"/>
        <v>7.9</v>
      </c>
      <c r="DB44" s="51">
        <f t="shared" si="103"/>
        <v>7.9</v>
      </c>
      <c r="DC44" s="51">
        <f t="shared" ref="DC44:DD52" si="104">+CD44</f>
        <v>7.9</v>
      </c>
      <c r="DD44" s="51">
        <f t="shared" si="104"/>
        <v>7.9</v>
      </c>
      <c r="DE44" s="51">
        <f t="shared" ref="DE44:DE52" si="105">+CE44</f>
        <v>7.9</v>
      </c>
      <c r="DF44" s="51">
        <f t="shared" ref="DF44:DF52" si="106">+BU44</f>
        <v>7.9</v>
      </c>
      <c r="DG44" s="51">
        <f t="shared" ref="DG44:DN52" si="107">+DF44</f>
        <v>7.9</v>
      </c>
      <c r="DH44" s="51">
        <f t="shared" si="107"/>
        <v>7.9</v>
      </c>
      <c r="DI44" s="51">
        <f t="shared" si="107"/>
        <v>7.9</v>
      </c>
      <c r="DJ44" s="51">
        <f t="shared" si="107"/>
        <v>7.9</v>
      </c>
      <c r="DK44" s="51">
        <f t="shared" si="107"/>
        <v>7.9</v>
      </c>
      <c r="DL44" s="51">
        <f t="shared" si="107"/>
        <v>7.9</v>
      </c>
      <c r="DM44" s="51">
        <f t="shared" si="107"/>
        <v>7.9</v>
      </c>
      <c r="DN44" s="51">
        <f t="shared" si="107"/>
        <v>7.9</v>
      </c>
      <c r="DO44" s="51">
        <f t="shared" ref="DO44:DO52" si="108">+DE44</f>
        <v>7.9</v>
      </c>
      <c r="DP44" s="51">
        <f t="shared" ref="DP44:DW52" si="109">+DO44</f>
        <v>7.9</v>
      </c>
      <c r="DQ44" s="51">
        <f t="shared" si="109"/>
        <v>7.9</v>
      </c>
      <c r="DR44" s="51">
        <f t="shared" si="109"/>
        <v>7.9</v>
      </c>
      <c r="DS44" s="51">
        <f t="shared" si="109"/>
        <v>7.9</v>
      </c>
      <c r="DT44" s="51">
        <f t="shared" si="109"/>
        <v>7.9</v>
      </c>
      <c r="DU44" s="51">
        <f t="shared" si="109"/>
        <v>7.9</v>
      </c>
      <c r="DV44" s="51">
        <f t="shared" si="109"/>
        <v>7.9</v>
      </c>
      <c r="DW44" s="51">
        <f t="shared" si="109"/>
        <v>7.9</v>
      </c>
    </row>
    <row r="45" spans="1:127" ht="18" x14ac:dyDescent="0.4">
      <c r="A45" s="16" t="str">
        <f>入力シート_水銀!Q11</f>
        <v>-</v>
      </c>
      <c r="B45" s="20" t="s">
        <v>91</v>
      </c>
      <c r="C45" s="493" t="s">
        <v>92</v>
      </c>
      <c r="D45" s="493"/>
      <c r="E45" s="493"/>
      <c r="F45" s="291" t="s">
        <v>93</v>
      </c>
      <c r="G45" s="33" t="str">
        <f>IF(A45="",154.9,A45)</f>
        <v>-</v>
      </c>
      <c r="J45" s="51" t="str">
        <f t="shared" si="76"/>
        <v>-</v>
      </c>
      <c r="K45" s="51" t="str">
        <f t="shared" si="77"/>
        <v>-</v>
      </c>
      <c r="L45" s="51" t="str">
        <f t="shared" si="77"/>
        <v>-</v>
      </c>
      <c r="M45" s="51" t="str">
        <f t="shared" si="77"/>
        <v>-</v>
      </c>
      <c r="N45" s="51" t="str">
        <f t="shared" si="77"/>
        <v>-</v>
      </c>
      <c r="O45" s="51" t="str">
        <f t="shared" si="78"/>
        <v>-</v>
      </c>
      <c r="P45" s="51" t="str">
        <f t="shared" si="78"/>
        <v>-</v>
      </c>
      <c r="Q45" s="51" t="str">
        <f t="shared" si="78"/>
        <v>-</v>
      </c>
      <c r="R45" s="51" t="str">
        <f t="shared" si="79"/>
        <v>-</v>
      </c>
      <c r="S45" s="51" t="str">
        <f t="shared" si="79"/>
        <v>-</v>
      </c>
      <c r="T45" s="51" t="str">
        <f t="shared" si="79"/>
        <v>-</v>
      </c>
      <c r="U45" s="51" t="str">
        <f t="shared" si="70"/>
        <v>-</v>
      </c>
      <c r="V45" s="51" t="str">
        <f t="shared" ref="V45:AG52" si="110">+U45</f>
        <v>-</v>
      </c>
      <c r="W45" s="51" t="str">
        <f t="shared" si="110"/>
        <v>-</v>
      </c>
      <c r="X45" s="51" t="str">
        <f t="shared" si="110"/>
        <v>-</v>
      </c>
      <c r="Y45" s="51" t="str">
        <f t="shared" si="110"/>
        <v>-</v>
      </c>
      <c r="Z45" s="51" t="str">
        <f t="shared" si="110"/>
        <v>-</v>
      </c>
      <c r="AA45" s="51" t="str">
        <f t="shared" si="110"/>
        <v>-</v>
      </c>
      <c r="AB45" s="51" t="str">
        <f t="shared" si="110"/>
        <v>-</v>
      </c>
      <c r="AC45" s="51" t="str">
        <f t="shared" si="110"/>
        <v>-</v>
      </c>
      <c r="AD45" s="51" t="str">
        <f t="shared" si="110"/>
        <v>-</v>
      </c>
      <c r="AE45" s="51" t="str">
        <f t="shared" si="110"/>
        <v>-</v>
      </c>
      <c r="AF45" s="51" t="str">
        <f t="shared" si="110"/>
        <v>-</v>
      </c>
      <c r="AG45" s="51" t="str">
        <f t="shared" si="110"/>
        <v>-</v>
      </c>
      <c r="AH45" s="51" t="str">
        <f t="shared" si="81"/>
        <v>-</v>
      </c>
      <c r="AI45" s="51" t="str">
        <f t="shared" si="81"/>
        <v>-</v>
      </c>
      <c r="AJ45" s="51" t="str">
        <f t="shared" si="81"/>
        <v>-</v>
      </c>
      <c r="AK45" s="51" t="str">
        <f t="shared" si="82"/>
        <v>-</v>
      </c>
      <c r="AL45" s="51" t="str">
        <f t="shared" si="82"/>
        <v>-</v>
      </c>
      <c r="AM45" s="51" t="str">
        <f t="shared" si="82"/>
        <v>-</v>
      </c>
      <c r="AN45" s="51" t="str">
        <f t="shared" si="83"/>
        <v>-</v>
      </c>
      <c r="AO45" s="51" t="str">
        <f t="shared" si="83"/>
        <v>-</v>
      </c>
      <c r="AP45" s="51" t="str">
        <f t="shared" si="83"/>
        <v>-</v>
      </c>
      <c r="AQ45" s="51" t="str">
        <f t="shared" si="83"/>
        <v>-</v>
      </c>
      <c r="AR45" s="51" t="str">
        <f t="shared" si="83"/>
        <v>-</v>
      </c>
      <c r="AS45" s="51" t="str">
        <f t="shared" si="83"/>
        <v>-</v>
      </c>
      <c r="AT45" s="51" t="str">
        <f t="shared" si="83"/>
        <v>-</v>
      </c>
      <c r="AU45" s="51" t="str">
        <f t="shared" si="83"/>
        <v>-</v>
      </c>
      <c r="AV45" s="51" t="str">
        <f t="shared" si="83"/>
        <v>-</v>
      </c>
      <c r="AW45" s="51" t="str">
        <f t="shared" si="83"/>
        <v>-</v>
      </c>
      <c r="AX45" s="51" t="str">
        <f t="shared" si="83"/>
        <v>-</v>
      </c>
      <c r="AY45" s="51" t="str">
        <f t="shared" si="83"/>
        <v>-</v>
      </c>
      <c r="AZ45" s="51" t="str">
        <f t="shared" si="83"/>
        <v>-</v>
      </c>
      <c r="BA45" s="51" t="str">
        <f>+AZ45</f>
        <v>-</v>
      </c>
      <c r="BB45" s="51" t="str">
        <f t="shared" si="84"/>
        <v>-</v>
      </c>
      <c r="BC45" s="51" t="str">
        <f t="shared" si="84"/>
        <v>-</v>
      </c>
      <c r="BD45" s="51" t="str">
        <f t="shared" si="84"/>
        <v>-</v>
      </c>
      <c r="BE45" s="51" t="str">
        <f t="shared" si="84"/>
        <v>-</v>
      </c>
      <c r="BF45" s="51" t="str">
        <f t="shared" si="84"/>
        <v>-</v>
      </c>
      <c r="BG45" s="51" t="str">
        <f t="shared" si="85"/>
        <v>-</v>
      </c>
      <c r="BH45" s="51" t="str">
        <f t="shared" si="85"/>
        <v>-</v>
      </c>
      <c r="BI45" s="51" t="str">
        <f t="shared" si="86"/>
        <v>-</v>
      </c>
      <c r="BJ45" s="51" t="str">
        <f t="shared" si="86"/>
        <v>-</v>
      </c>
      <c r="BK45" s="51" t="str">
        <f t="shared" si="87"/>
        <v>-</v>
      </c>
      <c r="BL45" s="51" t="str">
        <f t="shared" si="88"/>
        <v>-</v>
      </c>
      <c r="BM45" s="51" t="str">
        <f t="shared" si="88"/>
        <v>-</v>
      </c>
      <c r="BN45" s="51" t="str">
        <f t="shared" si="88"/>
        <v>-</v>
      </c>
      <c r="BO45" s="51" t="str">
        <f t="shared" si="88"/>
        <v>-</v>
      </c>
      <c r="BP45" s="51" t="str">
        <f t="shared" si="89"/>
        <v>-</v>
      </c>
      <c r="BQ45" s="51" t="str">
        <f t="shared" si="90"/>
        <v>-</v>
      </c>
      <c r="BR45" s="51" t="str">
        <f t="shared" si="90"/>
        <v>-</v>
      </c>
      <c r="BS45" s="51" t="str">
        <f t="shared" si="90"/>
        <v>-</v>
      </c>
      <c r="BT45" s="51" t="str">
        <f t="shared" si="90"/>
        <v>-</v>
      </c>
      <c r="BU45" s="51" t="str">
        <f t="shared" si="91"/>
        <v>-</v>
      </c>
      <c r="BV45" s="51" t="str">
        <f t="shared" si="92"/>
        <v>-</v>
      </c>
      <c r="BW45" s="51" t="str">
        <f t="shared" si="93"/>
        <v>-</v>
      </c>
      <c r="BX45" s="51" t="str">
        <f t="shared" si="93"/>
        <v>-</v>
      </c>
      <c r="BY45" s="51" t="str">
        <f t="shared" si="94"/>
        <v>-</v>
      </c>
      <c r="BZ45" s="51" t="str">
        <f t="shared" si="94"/>
        <v>-</v>
      </c>
      <c r="CA45" s="51" t="str">
        <f t="shared" si="94"/>
        <v>-</v>
      </c>
      <c r="CB45" s="51" t="str">
        <f t="shared" si="94"/>
        <v>-</v>
      </c>
      <c r="CC45" s="51" t="str">
        <f t="shared" si="95"/>
        <v>-</v>
      </c>
      <c r="CD45" s="51" t="str">
        <f t="shared" si="95"/>
        <v>-</v>
      </c>
      <c r="CE45" s="51" t="str">
        <f t="shared" si="96"/>
        <v>-</v>
      </c>
      <c r="CF45" s="51" t="str">
        <f t="shared" si="97"/>
        <v>-</v>
      </c>
      <c r="CG45" s="51" t="str">
        <f t="shared" si="98"/>
        <v>-</v>
      </c>
      <c r="CH45" s="51" t="str">
        <f t="shared" si="99"/>
        <v>-</v>
      </c>
      <c r="CI45" s="51" t="str">
        <f t="shared" si="99"/>
        <v>-</v>
      </c>
      <c r="CJ45" s="51" t="str">
        <f t="shared" si="99"/>
        <v>-</v>
      </c>
      <c r="CK45" s="51" t="str">
        <f t="shared" si="99"/>
        <v>-</v>
      </c>
      <c r="CL45" s="51" t="str">
        <f t="shared" si="99"/>
        <v>-</v>
      </c>
      <c r="CM45" s="51" t="str">
        <f t="shared" si="99"/>
        <v>-</v>
      </c>
      <c r="CN45" s="51" t="str">
        <f t="shared" si="99"/>
        <v>-</v>
      </c>
      <c r="CO45" s="51" t="str">
        <f t="shared" si="99"/>
        <v>-</v>
      </c>
      <c r="CP45" s="51" t="str">
        <f t="shared" si="99"/>
        <v>-</v>
      </c>
      <c r="CQ45" s="51" t="str">
        <f t="shared" si="99"/>
        <v>-</v>
      </c>
      <c r="CR45" s="51" t="str">
        <f t="shared" si="100"/>
        <v>-</v>
      </c>
      <c r="CS45" s="51" t="str">
        <f t="shared" si="100"/>
        <v>-</v>
      </c>
      <c r="CT45" s="51" t="str">
        <f t="shared" si="101"/>
        <v>-</v>
      </c>
      <c r="CU45" s="51" t="str">
        <f t="shared" si="101"/>
        <v>-</v>
      </c>
      <c r="CV45" s="51" t="str">
        <f t="shared" si="102"/>
        <v>-</v>
      </c>
      <c r="CW45" s="51" t="str">
        <f t="shared" si="102"/>
        <v>-</v>
      </c>
      <c r="CX45" s="51" t="str">
        <f t="shared" si="103"/>
        <v>-</v>
      </c>
      <c r="CY45" s="51" t="str">
        <f t="shared" si="103"/>
        <v>-</v>
      </c>
      <c r="CZ45" s="51" t="str">
        <f t="shared" si="103"/>
        <v>-</v>
      </c>
      <c r="DA45" s="51" t="str">
        <f t="shared" si="103"/>
        <v>-</v>
      </c>
      <c r="DB45" s="51" t="str">
        <f t="shared" si="103"/>
        <v>-</v>
      </c>
      <c r="DC45" s="51" t="str">
        <f t="shared" si="104"/>
        <v>-</v>
      </c>
      <c r="DD45" s="51" t="str">
        <f t="shared" si="104"/>
        <v>-</v>
      </c>
      <c r="DE45" s="51" t="str">
        <f t="shared" si="105"/>
        <v>-</v>
      </c>
      <c r="DF45" s="51" t="str">
        <f t="shared" si="106"/>
        <v>-</v>
      </c>
      <c r="DG45" s="51" t="str">
        <f t="shared" si="107"/>
        <v>-</v>
      </c>
      <c r="DH45" s="51" t="str">
        <f t="shared" si="107"/>
        <v>-</v>
      </c>
      <c r="DI45" s="51" t="str">
        <f t="shared" si="107"/>
        <v>-</v>
      </c>
      <c r="DJ45" s="51" t="str">
        <f t="shared" si="107"/>
        <v>-</v>
      </c>
      <c r="DK45" s="51" t="str">
        <f t="shared" si="107"/>
        <v>-</v>
      </c>
      <c r="DL45" s="51" t="str">
        <f t="shared" si="107"/>
        <v>-</v>
      </c>
      <c r="DM45" s="51" t="str">
        <f t="shared" si="107"/>
        <v>-</v>
      </c>
      <c r="DN45" s="51" t="str">
        <f t="shared" si="107"/>
        <v>-</v>
      </c>
      <c r="DO45" s="51" t="str">
        <f t="shared" si="108"/>
        <v>-</v>
      </c>
      <c r="DP45" s="51" t="str">
        <f t="shared" si="109"/>
        <v>-</v>
      </c>
      <c r="DQ45" s="51" t="str">
        <f t="shared" si="109"/>
        <v>-</v>
      </c>
      <c r="DR45" s="51" t="str">
        <f t="shared" si="109"/>
        <v>-</v>
      </c>
      <c r="DS45" s="51" t="str">
        <f t="shared" si="109"/>
        <v>-</v>
      </c>
      <c r="DT45" s="51" t="str">
        <f t="shared" si="109"/>
        <v>-</v>
      </c>
      <c r="DU45" s="51" t="str">
        <f t="shared" si="109"/>
        <v>-</v>
      </c>
      <c r="DV45" s="51" t="str">
        <f t="shared" si="109"/>
        <v>-</v>
      </c>
      <c r="DW45" s="51" t="str">
        <f t="shared" si="109"/>
        <v>-</v>
      </c>
    </row>
    <row r="46" spans="1:127" ht="18" x14ac:dyDescent="0.4">
      <c r="A46" s="16"/>
      <c r="B46" s="20" t="s">
        <v>94</v>
      </c>
      <c r="C46" s="493" t="s">
        <v>95</v>
      </c>
      <c r="D46" s="493"/>
      <c r="E46" s="493"/>
      <c r="F46" s="291" t="s">
        <v>96</v>
      </c>
      <c r="G46" s="33">
        <f>IF(A46="",0.001,A46)</f>
        <v>1E-3</v>
      </c>
      <c r="J46" s="51">
        <f t="shared" si="76"/>
        <v>1E-3</v>
      </c>
      <c r="K46" s="51">
        <f t="shared" si="77"/>
        <v>1E-3</v>
      </c>
      <c r="L46" s="51">
        <f t="shared" si="77"/>
        <v>1E-3</v>
      </c>
      <c r="M46" s="51">
        <f t="shared" si="77"/>
        <v>1E-3</v>
      </c>
      <c r="N46" s="51">
        <f t="shared" si="77"/>
        <v>1E-3</v>
      </c>
      <c r="O46" s="51">
        <f t="shared" si="78"/>
        <v>1E-3</v>
      </c>
      <c r="P46" s="51">
        <f t="shared" si="78"/>
        <v>1E-3</v>
      </c>
      <c r="Q46" s="51">
        <f t="shared" si="78"/>
        <v>1E-3</v>
      </c>
      <c r="R46" s="51">
        <f t="shared" si="79"/>
        <v>1E-3</v>
      </c>
      <c r="S46" s="51">
        <f t="shared" si="79"/>
        <v>1E-3</v>
      </c>
      <c r="T46" s="51">
        <f t="shared" si="79"/>
        <v>1E-3</v>
      </c>
      <c r="U46" s="51">
        <f t="shared" si="70"/>
        <v>1E-3</v>
      </c>
      <c r="V46" s="51">
        <f t="shared" si="110"/>
        <v>1E-3</v>
      </c>
      <c r="W46" s="51">
        <f t="shared" si="110"/>
        <v>1E-3</v>
      </c>
      <c r="X46" s="51">
        <f t="shared" si="110"/>
        <v>1E-3</v>
      </c>
      <c r="Y46" s="51">
        <f t="shared" si="110"/>
        <v>1E-3</v>
      </c>
      <c r="Z46" s="51">
        <f t="shared" si="110"/>
        <v>1E-3</v>
      </c>
      <c r="AA46" s="51">
        <f t="shared" si="110"/>
        <v>1E-3</v>
      </c>
      <c r="AB46" s="51">
        <f t="shared" si="110"/>
        <v>1E-3</v>
      </c>
      <c r="AC46" s="51">
        <f t="shared" si="110"/>
        <v>1E-3</v>
      </c>
      <c r="AD46" s="51">
        <f t="shared" si="110"/>
        <v>1E-3</v>
      </c>
      <c r="AE46" s="51">
        <f t="shared" si="110"/>
        <v>1E-3</v>
      </c>
      <c r="AF46" s="51">
        <f t="shared" si="110"/>
        <v>1E-3</v>
      </c>
      <c r="AG46" s="51">
        <f t="shared" si="110"/>
        <v>1E-3</v>
      </c>
      <c r="AH46" s="51">
        <f t="shared" si="81"/>
        <v>1E-3</v>
      </c>
      <c r="AI46" s="51">
        <f t="shared" si="81"/>
        <v>1E-3</v>
      </c>
      <c r="AJ46" s="51">
        <f t="shared" si="81"/>
        <v>1E-3</v>
      </c>
      <c r="AK46" s="51">
        <f t="shared" si="82"/>
        <v>1E-3</v>
      </c>
      <c r="AL46" s="51">
        <f t="shared" si="82"/>
        <v>1E-3</v>
      </c>
      <c r="AM46" s="51">
        <f t="shared" si="82"/>
        <v>1E-3</v>
      </c>
      <c r="AN46" s="51">
        <f t="shared" si="83"/>
        <v>1E-3</v>
      </c>
      <c r="AO46" s="51">
        <f t="shared" si="83"/>
        <v>1E-3</v>
      </c>
      <c r="AP46" s="51">
        <f t="shared" si="83"/>
        <v>1E-3</v>
      </c>
      <c r="AQ46" s="51">
        <f t="shared" si="83"/>
        <v>1E-3</v>
      </c>
      <c r="AR46" s="51">
        <f t="shared" si="83"/>
        <v>1E-3</v>
      </c>
      <c r="AS46" s="51">
        <f t="shared" si="83"/>
        <v>1E-3</v>
      </c>
      <c r="AT46" s="51">
        <f t="shared" si="83"/>
        <v>1E-3</v>
      </c>
      <c r="AU46" s="51">
        <f t="shared" si="83"/>
        <v>1E-3</v>
      </c>
      <c r="AV46" s="51">
        <f t="shared" si="83"/>
        <v>1E-3</v>
      </c>
      <c r="AW46" s="51">
        <f t="shared" si="83"/>
        <v>1E-3</v>
      </c>
      <c r="AX46" s="51">
        <f t="shared" si="83"/>
        <v>1E-3</v>
      </c>
      <c r="AY46" s="51">
        <f t="shared" si="83"/>
        <v>1E-3</v>
      </c>
      <c r="AZ46" s="51">
        <f t="shared" si="83"/>
        <v>1E-3</v>
      </c>
      <c r="BA46" s="51">
        <f t="shared" si="83"/>
        <v>1E-3</v>
      </c>
      <c r="BB46" s="51">
        <f t="shared" si="84"/>
        <v>1E-3</v>
      </c>
      <c r="BC46" s="51">
        <f t="shared" si="84"/>
        <v>1E-3</v>
      </c>
      <c r="BD46" s="51">
        <f t="shared" si="84"/>
        <v>1E-3</v>
      </c>
      <c r="BE46" s="51">
        <f t="shared" si="84"/>
        <v>1E-3</v>
      </c>
      <c r="BF46" s="51">
        <f t="shared" si="84"/>
        <v>1E-3</v>
      </c>
      <c r="BG46" s="51">
        <f t="shared" si="85"/>
        <v>1E-3</v>
      </c>
      <c r="BH46" s="51">
        <f t="shared" si="85"/>
        <v>1E-3</v>
      </c>
      <c r="BI46" s="51">
        <f t="shared" si="86"/>
        <v>1E-3</v>
      </c>
      <c r="BJ46" s="51">
        <f t="shared" si="86"/>
        <v>1E-3</v>
      </c>
      <c r="BK46" s="51">
        <f t="shared" si="87"/>
        <v>1E-3</v>
      </c>
      <c r="BL46" s="51">
        <f t="shared" si="88"/>
        <v>1E-3</v>
      </c>
      <c r="BM46" s="51">
        <f t="shared" si="88"/>
        <v>1E-3</v>
      </c>
      <c r="BN46" s="51">
        <f t="shared" si="88"/>
        <v>1E-3</v>
      </c>
      <c r="BO46" s="51">
        <f t="shared" si="88"/>
        <v>1E-3</v>
      </c>
      <c r="BP46" s="51">
        <f t="shared" si="89"/>
        <v>1E-3</v>
      </c>
      <c r="BQ46" s="51">
        <f t="shared" si="90"/>
        <v>1E-3</v>
      </c>
      <c r="BR46" s="51">
        <f t="shared" si="90"/>
        <v>1E-3</v>
      </c>
      <c r="BS46" s="51">
        <f t="shared" si="90"/>
        <v>1E-3</v>
      </c>
      <c r="BT46" s="51">
        <f t="shared" si="90"/>
        <v>1E-3</v>
      </c>
      <c r="BU46" s="51">
        <f t="shared" si="91"/>
        <v>1E-3</v>
      </c>
      <c r="BV46" s="51">
        <f t="shared" si="92"/>
        <v>1E-3</v>
      </c>
      <c r="BW46" s="51">
        <f t="shared" si="93"/>
        <v>1E-3</v>
      </c>
      <c r="BX46" s="51">
        <f t="shared" si="93"/>
        <v>1E-3</v>
      </c>
      <c r="BY46" s="51">
        <f t="shared" si="94"/>
        <v>1E-3</v>
      </c>
      <c r="BZ46" s="51">
        <f t="shared" si="94"/>
        <v>1E-3</v>
      </c>
      <c r="CA46" s="51">
        <f t="shared" si="94"/>
        <v>1E-3</v>
      </c>
      <c r="CB46" s="51">
        <f t="shared" si="94"/>
        <v>1E-3</v>
      </c>
      <c r="CC46" s="51">
        <f t="shared" si="95"/>
        <v>1E-3</v>
      </c>
      <c r="CD46" s="51">
        <f t="shared" si="95"/>
        <v>1E-3</v>
      </c>
      <c r="CE46" s="51">
        <f t="shared" si="96"/>
        <v>1E-3</v>
      </c>
      <c r="CF46" s="51">
        <f t="shared" si="97"/>
        <v>1E-3</v>
      </c>
      <c r="CG46" s="51">
        <f t="shared" si="98"/>
        <v>1E-3</v>
      </c>
      <c r="CH46" s="51">
        <f t="shared" si="99"/>
        <v>1E-3</v>
      </c>
      <c r="CI46" s="51">
        <f t="shared" si="99"/>
        <v>1E-3</v>
      </c>
      <c r="CJ46" s="51">
        <f t="shared" si="99"/>
        <v>1E-3</v>
      </c>
      <c r="CK46" s="51">
        <f t="shared" si="99"/>
        <v>1E-3</v>
      </c>
      <c r="CL46" s="51">
        <f t="shared" si="99"/>
        <v>1E-3</v>
      </c>
      <c r="CM46" s="51">
        <f t="shared" si="99"/>
        <v>1E-3</v>
      </c>
      <c r="CN46" s="51">
        <f t="shared" si="99"/>
        <v>1E-3</v>
      </c>
      <c r="CO46" s="51">
        <f t="shared" si="99"/>
        <v>1E-3</v>
      </c>
      <c r="CP46" s="51">
        <f t="shared" si="99"/>
        <v>1E-3</v>
      </c>
      <c r="CQ46" s="51">
        <f t="shared" si="99"/>
        <v>1E-3</v>
      </c>
      <c r="CR46" s="51">
        <f t="shared" si="100"/>
        <v>1E-3</v>
      </c>
      <c r="CS46" s="51">
        <f t="shared" si="100"/>
        <v>1E-3</v>
      </c>
      <c r="CT46" s="51">
        <f t="shared" si="101"/>
        <v>1E-3</v>
      </c>
      <c r="CU46" s="51">
        <f t="shared" si="101"/>
        <v>1E-3</v>
      </c>
      <c r="CV46" s="51">
        <f t="shared" si="102"/>
        <v>1E-3</v>
      </c>
      <c r="CW46" s="51">
        <f t="shared" si="102"/>
        <v>1E-3</v>
      </c>
      <c r="CX46" s="51">
        <f t="shared" si="103"/>
        <v>1E-3</v>
      </c>
      <c r="CY46" s="51">
        <f t="shared" si="103"/>
        <v>1E-3</v>
      </c>
      <c r="CZ46" s="51">
        <f t="shared" si="103"/>
        <v>1E-3</v>
      </c>
      <c r="DA46" s="51">
        <f t="shared" si="103"/>
        <v>1E-3</v>
      </c>
      <c r="DB46" s="51">
        <f t="shared" si="103"/>
        <v>1E-3</v>
      </c>
      <c r="DC46" s="51">
        <f t="shared" si="104"/>
        <v>1E-3</v>
      </c>
      <c r="DD46" s="51">
        <f t="shared" si="104"/>
        <v>1E-3</v>
      </c>
      <c r="DE46" s="51">
        <f t="shared" si="105"/>
        <v>1E-3</v>
      </c>
      <c r="DF46" s="51">
        <f t="shared" si="106"/>
        <v>1E-3</v>
      </c>
      <c r="DG46" s="51">
        <f t="shared" si="107"/>
        <v>1E-3</v>
      </c>
      <c r="DH46" s="51">
        <f t="shared" si="107"/>
        <v>1E-3</v>
      </c>
      <c r="DI46" s="51">
        <f t="shared" si="107"/>
        <v>1E-3</v>
      </c>
      <c r="DJ46" s="51">
        <f t="shared" si="107"/>
        <v>1E-3</v>
      </c>
      <c r="DK46" s="51">
        <f t="shared" si="107"/>
        <v>1E-3</v>
      </c>
      <c r="DL46" s="51">
        <f t="shared" si="107"/>
        <v>1E-3</v>
      </c>
      <c r="DM46" s="51">
        <f t="shared" si="107"/>
        <v>1E-3</v>
      </c>
      <c r="DN46" s="51">
        <f t="shared" si="107"/>
        <v>1E-3</v>
      </c>
      <c r="DO46" s="51">
        <f t="shared" si="108"/>
        <v>1E-3</v>
      </c>
      <c r="DP46" s="51">
        <f t="shared" si="109"/>
        <v>1E-3</v>
      </c>
      <c r="DQ46" s="51">
        <f t="shared" si="109"/>
        <v>1E-3</v>
      </c>
      <c r="DR46" s="51">
        <f t="shared" si="109"/>
        <v>1E-3</v>
      </c>
      <c r="DS46" s="51">
        <f t="shared" si="109"/>
        <v>1E-3</v>
      </c>
      <c r="DT46" s="51">
        <f t="shared" si="109"/>
        <v>1E-3</v>
      </c>
      <c r="DU46" s="51">
        <f t="shared" si="109"/>
        <v>1E-3</v>
      </c>
      <c r="DV46" s="51">
        <f t="shared" si="109"/>
        <v>1E-3</v>
      </c>
      <c r="DW46" s="51">
        <f t="shared" si="109"/>
        <v>1E-3</v>
      </c>
    </row>
    <row r="47" spans="1:127" ht="18" x14ac:dyDescent="0.2">
      <c r="A47" s="19"/>
      <c r="B47" s="23" t="s">
        <v>97</v>
      </c>
      <c r="C47" s="494" t="s">
        <v>98</v>
      </c>
      <c r="D47" s="495"/>
      <c r="E47" s="492"/>
      <c r="F47" s="1" t="s">
        <v>99</v>
      </c>
      <c r="G47" s="34">
        <f>IF(G42=0,0,LN(2)/G42)</f>
        <v>0</v>
      </c>
      <c r="J47" s="51">
        <f t="shared" si="76"/>
        <v>0</v>
      </c>
      <c r="K47" s="51">
        <f t="shared" si="77"/>
        <v>0</v>
      </c>
      <c r="L47" s="51">
        <f t="shared" si="77"/>
        <v>0</v>
      </c>
      <c r="M47" s="51">
        <f t="shared" si="77"/>
        <v>0</v>
      </c>
      <c r="N47" s="51">
        <f t="shared" si="77"/>
        <v>0</v>
      </c>
      <c r="O47" s="51">
        <f t="shared" si="78"/>
        <v>0</v>
      </c>
      <c r="P47" s="51">
        <f t="shared" si="78"/>
        <v>0</v>
      </c>
      <c r="Q47" s="51">
        <f t="shared" si="78"/>
        <v>0</v>
      </c>
      <c r="R47" s="51">
        <f t="shared" si="79"/>
        <v>0</v>
      </c>
      <c r="S47" s="51">
        <f t="shared" si="79"/>
        <v>0</v>
      </c>
      <c r="T47" s="51">
        <f t="shared" si="79"/>
        <v>0</v>
      </c>
      <c r="U47" s="53">
        <f t="shared" si="70"/>
        <v>0</v>
      </c>
      <c r="V47" s="51">
        <f t="shared" si="110"/>
        <v>0</v>
      </c>
      <c r="W47" s="51">
        <f t="shared" si="110"/>
        <v>0</v>
      </c>
      <c r="X47" s="51">
        <f t="shared" si="110"/>
        <v>0</v>
      </c>
      <c r="Y47" s="51">
        <f t="shared" si="110"/>
        <v>0</v>
      </c>
      <c r="Z47" s="51">
        <f t="shared" si="110"/>
        <v>0</v>
      </c>
      <c r="AA47" s="51">
        <f t="shared" si="110"/>
        <v>0</v>
      </c>
      <c r="AB47" s="51">
        <f t="shared" si="110"/>
        <v>0</v>
      </c>
      <c r="AC47" s="51">
        <f t="shared" si="110"/>
        <v>0</v>
      </c>
      <c r="AD47" s="51">
        <f t="shared" si="110"/>
        <v>0</v>
      </c>
      <c r="AE47" s="51">
        <f t="shared" si="110"/>
        <v>0</v>
      </c>
      <c r="AF47" s="51">
        <f t="shared" si="110"/>
        <v>0</v>
      </c>
      <c r="AG47" s="51">
        <f t="shared" si="110"/>
        <v>0</v>
      </c>
      <c r="AH47" s="51">
        <f t="shared" si="81"/>
        <v>0</v>
      </c>
      <c r="AI47" s="51">
        <f t="shared" si="81"/>
        <v>0</v>
      </c>
      <c r="AJ47" s="51">
        <f t="shared" si="81"/>
        <v>0</v>
      </c>
      <c r="AK47" s="51">
        <f t="shared" si="82"/>
        <v>0</v>
      </c>
      <c r="AL47" s="51">
        <f t="shared" si="82"/>
        <v>0</v>
      </c>
      <c r="AM47" s="51">
        <f t="shared" si="82"/>
        <v>0</v>
      </c>
      <c r="AN47" s="51">
        <f t="shared" si="83"/>
        <v>0</v>
      </c>
      <c r="AO47" s="51">
        <f t="shared" si="83"/>
        <v>0</v>
      </c>
      <c r="AP47" s="51">
        <f t="shared" si="83"/>
        <v>0</v>
      </c>
      <c r="AQ47" s="51">
        <f t="shared" si="83"/>
        <v>0</v>
      </c>
      <c r="AR47" s="51">
        <f t="shared" si="83"/>
        <v>0</v>
      </c>
      <c r="AS47" s="51">
        <f t="shared" si="83"/>
        <v>0</v>
      </c>
      <c r="AT47" s="51">
        <f t="shared" si="83"/>
        <v>0</v>
      </c>
      <c r="AU47" s="51">
        <f t="shared" si="83"/>
        <v>0</v>
      </c>
      <c r="AV47" s="51">
        <f t="shared" si="83"/>
        <v>0</v>
      </c>
      <c r="AW47" s="51">
        <f t="shared" si="83"/>
        <v>0</v>
      </c>
      <c r="AX47" s="51">
        <f t="shared" si="83"/>
        <v>0</v>
      </c>
      <c r="AY47" s="51">
        <f t="shared" si="83"/>
        <v>0</v>
      </c>
      <c r="AZ47" s="51">
        <f t="shared" si="83"/>
        <v>0</v>
      </c>
      <c r="BA47" s="51">
        <f t="shared" si="83"/>
        <v>0</v>
      </c>
      <c r="BB47" s="51">
        <f t="shared" si="84"/>
        <v>0</v>
      </c>
      <c r="BC47" s="51">
        <f t="shared" si="84"/>
        <v>0</v>
      </c>
      <c r="BD47" s="51">
        <f t="shared" si="84"/>
        <v>0</v>
      </c>
      <c r="BE47" s="51">
        <f t="shared" si="84"/>
        <v>0</v>
      </c>
      <c r="BF47" s="51">
        <f t="shared" si="84"/>
        <v>0</v>
      </c>
      <c r="BG47" s="51">
        <f t="shared" si="85"/>
        <v>0</v>
      </c>
      <c r="BH47" s="51">
        <f t="shared" si="85"/>
        <v>0</v>
      </c>
      <c r="BI47" s="51">
        <f t="shared" si="86"/>
        <v>0</v>
      </c>
      <c r="BJ47" s="51">
        <f t="shared" si="86"/>
        <v>0</v>
      </c>
      <c r="BK47" s="51">
        <f t="shared" si="87"/>
        <v>0</v>
      </c>
      <c r="BL47" s="51">
        <f t="shared" si="88"/>
        <v>0</v>
      </c>
      <c r="BM47" s="51">
        <f t="shared" si="88"/>
        <v>0</v>
      </c>
      <c r="BN47" s="51">
        <f t="shared" si="88"/>
        <v>0</v>
      </c>
      <c r="BO47" s="51">
        <f t="shared" si="88"/>
        <v>0</v>
      </c>
      <c r="BP47" s="51">
        <f t="shared" si="89"/>
        <v>0</v>
      </c>
      <c r="BQ47" s="51">
        <f t="shared" si="90"/>
        <v>0</v>
      </c>
      <c r="BR47" s="51">
        <f t="shared" si="90"/>
        <v>0</v>
      </c>
      <c r="BS47" s="51">
        <f t="shared" si="90"/>
        <v>0</v>
      </c>
      <c r="BT47" s="51">
        <f t="shared" si="90"/>
        <v>0</v>
      </c>
      <c r="BU47" s="51">
        <f t="shared" si="91"/>
        <v>0</v>
      </c>
      <c r="BV47" s="51">
        <f t="shared" si="92"/>
        <v>0</v>
      </c>
      <c r="BW47" s="51">
        <f t="shared" si="93"/>
        <v>0</v>
      </c>
      <c r="BX47" s="51">
        <f t="shared" si="93"/>
        <v>0</v>
      </c>
      <c r="BY47" s="51">
        <f t="shared" si="94"/>
        <v>0</v>
      </c>
      <c r="BZ47" s="51">
        <f t="shared" si="94"/>
        <v>0</v>
      </c>
      <c r="CA47" s="51">
        <f t="shared" si="94"/>
        <v>0</v>
      </c>
      <c r="CB47" s="51">
        <f t="shared" si="94"/>
        <v>0</v>
      </c>
      <c r="CC47" s="51">
        <f t="shared" si="95"/>
        <v>0</v>
      </c>
      <c r="CD47" s="51">
        <f t="shared" si="95"/>
        <v>0</v>
      </c>
      <c r="CE47" s="51">
        <f t="shared" si="96"/>
        <v>0</v>
      </c>
      <c r="CF47" s="51">
        <f t="shared" si="97"/>
        <v>0</v>
      </c>
      <c r="CG47" s="51">
        <f t="shared" si="98"/>
        <v>0</v>
      </c>
      <c r="CH47" s="51">
        <f t="shared" si="99"/>
        <v>0</v>
      </c>
      <c r="CI47" s="51">
        <f t="shared" si="99"/>
        <v>0</v>
      </c>
      <c r="CJ47" s="51">
        <f t="shared" si="99"/>
        <v>0</v>
      </c>
      <c r="CK47" s="51">
        <f t="shared" si="99"/>
        <v>0</v>
      </c>
      <c r="CL47" s="51">
        <f t="shared" si="99"/>
        <v>0</v>
      </c>
      <c r="CM47" s="51">
        <f t="shared" si="99"/>
        <v>0</v>
      </c>
      <c r="CN47" s="51">
        <f t="shared" si="99"/>
        <v>0</v>
      </c>
      <c r="CO47" s="51">
        <f t="shared" si="99"/>
        <v>0</v>
      </c>
      <c r="CP47" s="51">
        <f t="shared" si="99"/>
        <v>0</v>
      </c>
      <c r="CQ47" s="51">
        <f t="shared" si="99"/>
        <v>0</v>
      </c>
      <c r="CR47" s="51">
        <f t="shared" si="100"/>
        <v>0</v>
      </c>
      <c r="CS47" s="51">
        <f t="shared" si="100"/>
        <v>0</v>
      </c>
      <c r="CT47" s="51">
        <f t="shared" si="101"/>
        <v>0</v>
      </c>
      <c r="CU47" s="51">
        <f t="shared" si="101"/>
        <v>0</v>
      </c>
      <c r="CV47" s="51">
        <f t="shared" si="102"/>
        <v>0</v>
      </c>
      <c r="CW47" s="51">
        <f t="shared" si="102"/>
        <v>0</v>
      </c>
      <c r="CX47" s="51">
        <f t="shared" si="103"/>
        <v>0</v>
      </c>
      <c r="CY47" s="51">
        <f t="shared" si="103"/>
        <v>0</v>
      </c>
      <c r="CZ47" s="51">
        <f t="shared" si="103"/>
        <v>0</v>
      </c>
      <c r="DA47" s="51">
        <f t="shared" si="103"/>
        <v>0</v>
      </c>
      <c r="DB47" s="51">
        <f t="shared" si="103"/>
        <v>0</v>
      </c>
      <c r="DC47" s="51">
        <f t="shared" si="104"/>
        <v>0</v>
      </c>
      <c r="DD47" s="51">
        <f t="shared" si="104"/>
        <v>0</v>
      </c>
      <c r="DE47" s="51">
        <f t="shared" si="105"/>
        <v>0</v>
      </c>
      <c r="DF47" s="51">
        <f t="shared" si="106"/>
        <v>0</v>
      </c>
      <c r="DG47" s="51">
        <f t="shared" si="107"/>
        <v>0</v>
      </c>
      <c r="DH47" s="51">
        <f t="shared" si="107"/>
        <v>0</v>
      </c>
      <c r="DI47" s="51">
        <f t="shared" si="107"/>
        <v>0</v>
      </c>
      <c r="DJ47" s="51">
        <f t="shared" si="107"/>
        <v>0</v>
      </c>
      <c r="DK47" s="51">
        <f t="shared" si="107"/>
        <v>0</v>
      </c>
      <c r="DL47" s="51">
        <f t="shared" si="107"/>
        <v>0</v>
      </c>
      <c r="DM47" s="51">
        <f t="shared" si="107"/>
        <v>0</v>
      </c>
      <c r="DN47" s="51">
        <f t="shared" si="107"/>
        <v>0</v>
      </c>
      <c r="DO47" s="51">
        <f t="shared" si="108"/>
        <v>0</v>
      </c>
      <c r="DP47" s="51">
        <f t="shared" si="109"/>
        <v>0</v>
      </c>
      <c r="DQ47" s="51">
        <f t="shared" si="109"/>
        <v>0</v>
      </c>
      <c r="DR47" s="51">
        <f t="shared" si="109"/>
        <v>0</v>
      </c>
      <c r="DS47" s="51">
        <f t="shared" si="109"/>
        <v>0</v>
      </c>
      <c r="DT47" s="51">
        <f t="shared" si="109"/>
        <v>0</v>
      </c>
      <c r="DU47" s="51">
        <f t="shared" si="109"/>
        <v>0</v>
      </c>
      <c r="DV47" s="51">
        <f t="shared" si="109"/>
        <v>0</v>
      </c>
      <c r="DW47" s="51">
        <f t="shared" si="109"/>
        <v>0</v>
      </c>
    </row>
    <row r="48" spans="1:127" ht="18" x14ac:dyDescent="0.2">
      <c r="A48" s="19"/>
      <c r="B48" s="23" t="s">
        <v>100</v>
      </c>
      <c r="C48" s="494" t="s">
        <v>101</v>
      </c>
      <c r="D48" s="495"/>
      <c r="E48" s="492"/>
      <c r="F48" s="1" t="s">
        <v>102</v>
      </c>
      <c r="G48" s="35">
        <f>+G49*G40/G41</f>
        <v>15.768000000000002</v>
      </c>
      <c r="J48" s="51">
        <f t="shared" si="76"/>
        <v>15.768000000000002</v>
      </c>
      <c r="K48" s="51">
        <f t="shared" si="77"/>
        <v>15.768000000000002</v>
      </c>
      <c r="L48" s="51">
        <f t="shared" si="77"/>
        <v>15.768000000000002</v>
      </c>
      <c r="M48" s="51">
        <f t="shared" si="77"/>
        <v>15.768000000000002</v>
      </c>
      <c r="N48" s="51">
        <f t="shared" si="77"/>
        <v>15.768000000000002</v>
      </c>
      <c r="O48" s="51">
        <f t="shared" si="78"/>
        <v>15.768000000000002</v>
      </c>
      <c r="P48" s="51">
        <f t="shared" si="78"/>
        <v>15.768000000000002</v>
      </c>
      <c r="Q48" s="51">
        <f t="shared" si="78"/>
        <v>15.768000000000002</v>
      </c>
      <c r="R48" s="51">
        <f t="shared" si="79"/>
        <v>15.768000000000002</v>
      </c>
      <c r="S48" s="51">
        <f t="shared" si="79"/>
        <v>15.768000000000002</v>
      </c>
      <c r="T48" s="51">
        <f t="shared" si="79"/>
        <v>15.768000000000002</v>
      </c>
      <c r="U48" s="51">
        <f t="shared" si="70"/>
        <v>15.768000000000002</v>
      </c>
      <c r="V48" s="51">
        <f t="shared" si="110"/>
        <v>15.768000000000002</v>
      </c>
      <c r="W48" s="51">
        <f t="shared" si="110"/>
        <v>15.768000000000002</v>
      </c>
      <c r="X48" s="51">
        <f t="shared" si="110"/>
        <v>15.768000000000002</v>
      </c>
      <c r="Y48" s="51">
        <f t="shared" si="110"/>
        <v>15.768000000000002</v>
      </c>
      <c r="Z48" s="51">
        <f t="shared" si="110"/>
        <v>15.768000000000002</v>
      </c>
      <c r="AA48" s="51">
        <f t="shared" si="110"/>
        <v>15.768000000000002</v>
      </c>
      <c r="AB48" s="51">
        <f t="shared" si="110"/>
        <v>15.768000000000002</v>
      </c>
      <c r="AC48" s="51">
        <f t="shared" si="110"/>
        <v>15.768000000000002</v>
      </c>
      <c r="AD48" s="51">
        <f t="shared" si="110"/>
        <v>15.768000000000002</v>
      </c>
      <c r="AE48" s="51">
        <f t="shared" si="110"/>
        <v>15.768000000000002</v>
      </c>
      <c r="AF48" s="51">
        <f t="shared" si="110"/>
        <v>15.768000000000002</v>
      </c>
      <c r="AG48" s="51">
        <f t="shared" si="110"/>
        <v>15.768000000000002</v>
      </c>
      <c r="AH48" s="51">
        <f t="shared" si="81"/>
        <v>15.768000000000002</v>
      </c>
      <c r="AI48" s="51">
        <f t="shared" si="81"/>
        <v>15.768000000000002</v>
      </c>
      <c r="AJ48" s="51">
        <f t="shared" si="81"/>
        <v>15.768000000000002</v>
      </c>
      <c r="AK48" s="51">
        <f t="shared" si="82"/>
        <v>15.768000000000002</v>
      </c>
      <c r="AL48" s="51">
        <f t="shared" si="82"/>
        <v>15.768000000000002</v>
      </c>
      <c r="AM48" s="51">
        <f t="shared" si="82"/>
        <v>15.768000000000002</v>
      </c>
      <c r="AN48" s="51">
        <f t="shared" si="83"/>
        <v>15.768000000000002</v>
      </c>
      <c r="AO48" s="51">
        <f t="shared" si="83"/>
        <v>15.768000000000002</v>
      </c>
      <c r="AP48" s="51">
        <f t="shared" si="83"/>
        <v>15.768000000000002</v>
      </c>
      <c r="AQ48" s="51">
        <f t="shared" si="83"/>
        <v>15.768000000000002</v>
      </c>
      <c r="AR48" s="51">
        <f t="shared" si="83"/>
        <v>15.768000000000002</v>
      </c>
      <c r="AS48" s="51">
        <f t="shared" si="83"/>
        <v>15.768000000000002</v>
      </c>
      <c r="AT48" s="51">
        <f t="shared" si="83"/>
        <v>15.768000000000002</v>
      </c>
      <c r="AU48" s="51">
        <f t="shared" si="83"/>
        <v>15.768000000000002</v>
      </c>
      <c r="AV48" s="51">
        <f t="shared" si="83"/>
        <v>15.768000000000002</v>
      </c>
      <c r="AW48" s="51">
        <f t="shared" si="83"/>
        <v>15.768000000000002</v>
      </c>
      <c r="AX48" s="51">
        <f t="shared" si="83"/>
        <v>15.768000000000002</v>
      </c>
      <c r="AY48" s="51">
        <f t="shared" si="83"/>
        <v>15.768000000000002</v>
      </c>
      <c r="AZ48" s="51">
        <f t="shared" si="83"/>
        <v>15.768000000000002</v>
      </c>
      <c r="BA48" s="51">
        <f t="shared" si="83"/>
        <v>15.768000000000002</v>
      </c>
      <c r="BB48" s="51">
        <f t="shared" si="84"/>
        <v>15.768000000000002</v>
      </c>
      <c r="BC48" s="51">
        <f t="shared" si="84"/>
        <v>15.768000000000002</v>
      </c>
      <c r="BD48" s="51">
        <f t="shared" si="84"/>
        <v>15.768000000000002</v>
      </c>
      <c r="BE48" s="51">
        <f t="shared" si="84"/>
        <v>15.768000000000002</v>
      </c>
      <c r="BF48" s="51">
        <f t="shared" si="84"/>
        <v>15.768000000000002</v>
      </c>
      <c r="BG48" s="51">
        <f t="shared" si="85"/>
        <v>15.768000000000002</v>
      </c>
      <c r="BH48" s="51">
        <f t="shared" si="85"/>
        <v>15.768000000000002</v>
      </c>
      <c r="BI48" s="51">
        <f t="shared" si="86"/>
        <v>15.768000000000002</v>
      </c>
      <c r="BJ48" s="51">
        <f t="shared" si="86"/>
        <v>15.768000000000002</v>
      </c>
      <c r="BK48" s="51">
        <f t="shared" si="87"/>
        <v>15.768000000000002</v>
      </c>
      <c r="BL48" s="51">
        <f t="shared" si="88"/>
        <v>15.768000000000002</v>
      </c>
      <c r="BM48" s="51">
        <f t="shared" si="88"/>
        <v>15.768000000000002</v>
      </c>
      <c r="BN48" s="51">
        <f t="shared" si="88"/>
        <v>15.768000000000002</v>
      </c>
      <c r="BO48" s="51">
        <f t="shared" si="88"/>
        <v>15.768000000000002</v>
      </c>
      <c r="BP48" s="51">
        <f t="shared" si="89"/>
        <v>15.768000000000002</v>
      </c>
      <c r="BQ48" s="51">
        <f t="shared" si="90"/>
        <v>15.768000000000002</v>
      </c>
      <c r="BR48" s="51">
        <f t="shared" si="90"/>
        <v>15.768000000000002</v>
      </c>
      <c r="BS48" s="51">
        <f t="shared" si="90"/>
        <v>15.768000000000002</v>
      </c>
      <c r="BT48" s="51">
        <f t="shared" si="90"/>
        <v>15.768000000000002</v>
      </c>
      <c r="BU48" s="51">
        <f t="shared" si="91"/>
        <v>15.768000000000002</v>
      </c>
      <c r="BV48" s="51">
        <f t="shared" si="92"/>
        <v>15.768000000000002</v>
      </c>
      <c r="BW48" s="51">
        <f t="shared" si="93"/>
        <v>15.768000000000002</v>
      </c>
      <c r="BX48" s="51">
        <f t="shared" si="93"/>
        <v>15.768000000000002</v>
      </c>
      <c r="BY48" s="51">
        <f t="shared" si="94"/>
        <v>15.768000000000002</v>
      </c>
      <c r="BZ48" s="51">
        <f t="shared" si="94"/>
        <v>15.768000000000002</v>
      </c>
      <c r="CA48" s="51">
        <f t="shared" si="94"/>
        <v>15.768000000000002</v>
      </c>
      <c r="CB48" s="51">
        <f t="shared" si="94"/>
        <v>15.768000000000002</v>
      </c>
      <c r="CC48" s="51">
        <f t="shared" si="95"/>
        <v>15.768000000000002</v>
      </c>
      <c r="CD48" s="51">
        <f t="shared" si="95"/>
        <v>15.768000000000002</v>
      </c>
      <c r="CE48" s="51">
        <f t="shared" si="96"/>
        <v>15.768000000000002</v>
      </c>
      <c r="CF48" s="51">
        <f t="shared" si="97"/>
        <v>15.768000000000002</v>
      </c>
      <c r="CG48" s="51">
        <f t="shared" si="98"/>
        <v>15.768000000000002</v>
      </c>
      <c r="CH48" s="51">
        <f t="shared" si="99"/>
        <v>15.768000000000002</v>
      </c>
      <c r="CI48" s="51">
        <f t="shared" si="99"/>
        <v>15.768000000000002</v>
      </c>
      <c r="CJ48" s="51">
        <f t="shared" si="99"/>
        <v>15.768000000000002</v>
      </c>
      <c r="CK48" s="51">
        <f t="shared" si="99"/>
        <v>15.768000000000002</v>
      </c>
      <c r="CL48" s="51">
        <f t="shared" si="99"/>
        <v>15.768000000000002</v>
      </c>
      <c r="CM48" s="51">
        <f t="shared" si="99"/>
        <v>15.768000000000002</v>
      </c>
      <c r="CN48" s="51">
        <f t="shared" si="99"/>
        <v>15.768000000000002</v>
      </c>
      <c r="CO48" s="51">
        <f t="shared" si="99"/>
        <v>15.768000000000002</v>
      </c>
      <c r="CP48" s="51">
        <f t="shared" si="99"/>
        <v>15.768000000000002</v>
      </c>
      <c r="CQ48" s="51">
        <f t="shared" si="99"/>
        <v>15.768000000000002</v>
      </c>
      <c r="CR48" s="51">
        <f t="shared" si="100"/>
        <v>15.768000000000002</v>
      </c>
      <c r="CS48" s="51">
        <f t="shared" si="100"/>
        <v>15.768000000000002</v>
      </c>
      <c r="CT48" s="51">
        <f t="shared" si="101"/>
        <v>15.768000000000002</v>
      </c>
      <c r="CU48" s="51">
        <f t="shared" si="101"/>
        <v>15.768000000000002</v>
      </c>
      <c r="CV48" s="51">
        <f t="shared" si="102"/>
        <v>15.768000000000002</v>
      </c>
      <c r="CW48" s="51">
        <f t="shared" si="102"/>
        <v>15.768000000000002</v>
      </c>
      <c r="CX48" s="51">
        <f t="shared" si="103"/>
        <v>15.768000000000002</v>
      </c>
      <c r="CY48" s="51">
        <f t="shared" si="103"/>
        <v>15.768000000000002</v>
      </c>
      <c r="CZ48" s="51">
        <f t="shared" si="103"/>
        <v>15.768000000000002</v>
      </c>
      <c r="DA48" s="51">
        <f t="shared" si="103"/>
        <v>15.768000000000002</v>
      </c>
      <c r="DB48" s="51">
        <f t="shared" si="103"/>
        <v>15.768000000000002</v>
      </c>
      <c r="DC48" s="51">
        <f t="shared" si="104"/>
        <v>15.768000000000002</v>
      </c>
      <c r="DD48" s="51">
        <f t="shared" si="104"/>
        <v>15.768000000000002</v>
      </c>
      <c r="DE48" s="51">
        <f t="shared" si="105"/>
        <v>15.768000000000002</v>
      </c>
      <c r="DF48" s="51">
        <f t="shared" si="106"/>
        <v>15.768000000000002</v>
      </c>
      <c r="DG48" s="51">
        <f t="shared" si="107"/>
        <v>15.768000000000002</v>
      </c>
      <c r="DH48" s="51">
        <f t="shared" si="107"/>
        <v>15.768000000000002</v>
      </c>
      <c r="DI48" s="51">
        <f t="shared" si="107"/>
        <v>15.768000000000002</v>
      </c>
      <c r="DJ48" s="51">
        <f t="shared" si="107"/>
        <v>15.768000000000002</v>
      </c>
      <c r="DK48" s="51">
        <f t="shared" si="107"/>
        <v>15.768000000000002</v>
      </c>
      <c r="DL48" s="51">
        <f t="shared" si="107"/>
        <v>15.768000000000002</v>
      </c>
      <c r="DM48" s="51">
        <f t="shared" si="107"/>
        <v>15.768000000000002</v>
      </c>
      <c r="DN48" s="51">
        <f t="shared" si="107"/>
        <v>15.768000000000002</v>
      </c>
      <c r="DO48" s="51">
        <f t="shared" si="108"/>
        <v>15.768000000000002</v>
      </c>
      <c r="DP48" s="51">
        <f t="shared" si="109"/>
        <v>15.768000000000002</v>
      </c>
      <c r="DQ48" s="51">
        <f t="shared" si="109"/>
        <v>15.768000000000002</v>
      </c>
      <c r="DR48" s="51">
        <f t="shared" si="109"/>
        <v>15.768000000000002</v>
      </c>
      <c r="DS48" s="51">
        <f t="shared" si="109"/>
        <v>15.768000000000002</v>
      </c>
      <c r="DT48" s="51">
        <f t="shared" si="109"/>
        <v>15.768000000000002</v>
      </c>
      <c r="DU48" s="51">
        <f t="shared" si="109"/>
        <v>15.768000000000002</v>
      </c>
      <c r="DV48" s="51">
        <f t="shared" si="109"/>
        <v>15.768000000000002</v>
      </c>
      <c r="DW48" s="51">
        <f t="shared" si="109"/>
        <v>15.768000000000002</v>
      </c>
    </row>
    <row r="49" spans="1:127" ht="18" x14ac:dyDescent="0.2">
      <c r="A49" s="19"/>
      <c r="B49" s="23" t="s">
        <v>78</v>
      </c>
      <c r="C49" s="494" t="s">
        <v>79</v>
      </c>
      <c r="D49" s="495"/>
      <c r="E49" s="492"/>
      <c r="F49" s="1" t="s">
        <v>102</v>
      </c>
      <c r="G49" s="36">
        <f>+G39*86400*365</f>
        <v>946.08</v>
      </c>
      <c r="J49" s="51">
        <f t="shared" si="76"/>
        <v>946.08</v>
      </c>
      <c r="K49" s="51">
        <f t="shared" si="77"/>
        <v>946.08</v>
      </c>
      <c r="L49" s="51">
        <f t="shared" si="77"/>
        <v>946.08</v>
      </c>
      <c r="M49" s="51">
        <f t="shared" si="77"/>
        <v>946.08</v>
      </c>
      <c r="N49" s="51">
        <f t="shared" si="77"/>
        <v>946.08</v>
      </c>
      <c r="O49" s="51">
        <f t="shared" si="78"/>
        <v>946.08</v>
      </c>
      <c r="P49" s="51">
        <f t="shared" si="78"/>
        <v>946.08</v>
      </c>
      <c r="Q49" s="51">
        <f t="shared" si="78"/>
        <v>946.08</v>
      </c>
      <c r="R49" s="51">
        <f t="shared" si="79"/>
        <v>946.08</v>
      </c>
      <c r="S49" s="51">
        <f t="shared" si="79"/>
        <v>946.08</v>
      </c>
      <c r="T49" s="51">
        <f t="shared" si="79"/>
        <v>946.08</v>
      </c>
      <c r="U49" s="51">
        <f t="shared" si="70"/>
        <v>946.08</v>
      </c>
      <c r="V49" s="51">
        <f t="shared" si="110"/>
        <v>946.08</v>
      </c>
      <c r="W49" s="51">
        <f t="shared" si="110"/>
        <v>946.08</v>
      </c>
      <c r="X49" s="51">
        <f t="shared" si="110"/>
        <v>946.08</v>
      </c>
      <c r="Y49" s="51">
        <f t="shared" si="110"/>
        <v>946.08</v>
      </c>
      <c r="Z49" s="51">
        <f t="shared" si="110"/>
        <v>946.08</v>
      </c>
      <c r="AA49" s="51">
        <f t="shared" si="110"/>
        <v>946.08</v>
      </c>
      <c r="AB49" s="51">
        <f t="shared" si="110"/>
        <v>946.08</v>
      </c>
      <c r="AC49" s="51">
        <f t="shared" si="110"/>
        <v>946.08</v>
      </c>
      <c r="AD49" s="51">
        <f t="shared" si="110"/>
        <v>946.08</v>
      </c>
      <c r="AE49" s="51">
        <f t="shared" si="110"/>
        <v>946.08</v>
      </c>
      <c r="AF49" s="51">
        <f t="shared" si="110"/>
        <v>946.08</v>
      </c>
      <c r="AG49" s="51">
        <f t="shared" si="110"/>
        <v>946.08</v>
      </c>
      <c r="AH49" s="51">
        <f t="shared" si="81"/>
        <v>946.08</v>
      </c>
      <c r="AI49" s="51">
        <f t="shared" si="81"/>
        <v>946.08</v>
      </c>
      <c r="AJ49" s="51">
        <f t="shared" si="81"/>
        <v>946.08</v>
      </c>
      <c r="AK49" s="51">
        <f t="shared" si="82"/>
        <v>946.08</v>
      </c>
      <c r="AL49" s="51">
        <f t="shared" si="82"/>
        <v>946.08</v>
      </c>
      <c r="AM49" s="51">
        <f t="shared" si="82"/>
        <v>946.08</v>
      </c>
      <c r="AN49" s="51">
        <f t="shared" si="83"/>
        <v>946.08</v>
      </c>
      <c r="AO49" s="51">
        <f t="shared" si="83"/>
        <v>946.08</v>
      </c>
      <c r="AP49" s="51">
        <f t="shared" si="83"/>
        <v>946.08</v>
      </c>
      <c r="AQ49" s="51">
        <f t="shared" si="83"/>
        <v>946.08</v>
      </c>
      <c r="AR49" s="51">
        <f t="shared" si="83"/>
        <v>946.08</v>
      </c>
      <c r="AS49" s="51">
        <f t="shared" si="83"/>
        <v>946.08</v>
      </c>
      <c r="AT49" s="51">
        <f t="shared" si="83"/>
        <v>946.08</v>
      </c>
      <c r="AU49" s="51">
        <f t="shared" si="83"/>
        <v>946.08</v>
      </c>
      <c r="AV49" s="51">
        <f t="shared" si="83"/>
        <v>946.08</v>
      </c>
      <c r="AW49" s="51">
        <f t="shared" si="83"/>
        <v>946.08</v>
      </c>
      <c r="AX49" s="51">
        <f t="shared" si="83"/>
        <v>946.08</v>
      </c>
      <c r="AY49" s="51">
        <f t="shared" si="83"/>
        <v>946.08</v>
      </c>
      <c r="AZ49" s="51">
        <f t="shared" si="83"/>
        <v>946.08</v>
      </c>
      <c r="BA49" s="51">
        <f t="shared" si="83"/>
        <v>946.08</v>
      </c>
      <c r="BB49" s="51">
        <f t="shared" si="84"/>
        <v>946.08</v>
      </c>
      <c r="BC49" s="51">
        <f t="shared" si="84"/>
        <v>946.08</v>
      </c>
      <c r="BD49" s="51">
        <f t="shared" si="84"/>
        <v>946.08</v>
      </c>
      <c r="BE49" s="51">
        <f t="shared" si="84"/>
        <v>946.08</v>
      </c>
      <c r="BF49" s="51">
        <f t="shared" si="84"/>
        <v>946.08</v>
      </c>
      <c r="BG49" s="51">
        <f t="shared" si="85"/>
        <v>946.08</v>
      </c>
      <c r="BH49" s="51">
        <f t="shared" si="85"/>
        <v>946.08</v>
      </c>
      <c r="BI49" s="51">
        <f t="shared" si="86"/>
        <v>946.08</v>
      </c>
      <c r="BJ49" s="51">
        <f t="shared" si="86"/>
        <v>946.08</v>
      </c>
      <c r="BK49" s="51">
        <f t="shared" si="87"/>
        <v>946.08</v>
      </c>
      <c r="BL49" s="51">
        <f t="shared" si="88"/>
        <v>946.08</v>
      </c>
      <c r="BM49" s="51">
        <f t="shared" si="88"/>
        <v>946.08</v>
      </c>
      <c r="BN49" s="51">
        <f t="shared" si="88"/>
        <v>946.08</v>
      </c>
      <c r="BO49" s="51">
        <f t="shared" si="88"/>
        <v>946.08</v>
      </c>
      <c r="BP49" s="51">
        <f t="shared" si="89"/>
        <v>946.08</v>
      </c>
      <c r="BQ49" s="51">
        <f t="shared" si="90"/>
        <v>946.08</v>
      </c>
      <c r="BR49" s="51">
        <f t="shared" si="90"/>
        <v>946.08</v>
      </c>
      <c r="BS49" s="51">
        <f t="shared" si="90"/>
        <v>946.08</v>
      </c>
      <c r="BT49" s="51">
        <f t="shared" si="90"/>
        <v>946.08</v>
      </c>
      <c r="BU49" s="51">
        <f t="shared" si="91"/>
        <v>946.08</v>
      </c>
      <c r="BV49" s="51">
        <f t="shared" si="92"/>
        <v>946.08</v>
      </c>
      <c r="BW49" s="51">
        <f t="shared" si="93"/>
        <v>946.08</v>
      </c>
      <c r="BX49" s="51">
        <f t="shared" si="93"/>
        <v>946.08</v>
      </c>
      <c r="BY49" s="51">
        <f t="shared" si="94"/>
        <v>946.08</v>
      </c>
      <c r="BZ49" s="51">
        <f t="shared" si="94"/>
        <v>946.08</v>
      </c>
      <c r="CA49" s="51">
        <f t="shared" si="94"/>
        <v>946.08</v>
      </c>
      <c r="CB49" s="51">
        <f t="shared" si="94"/>
        <v>946.08</v>
      </c>
      <c r="CC49" s="51">
        <f t="shared" si="95"/>
        <v>946.08</v>
      </c>
      <c r="CD49" s="51">
        <f t="shared" si="95"/>
        <v>946.08</v>
      </c>
      <c r="CE49" s="51">
        <f t="shared" si="96"/>
        <v>946.08</v>
      </c>
      <c r="CF49" s="51">
        <f t="shared" si="97"/>
        <v>946.08</v>
      </c>
      <c r="CG49" s="51">
        <f t="shared" si="98"/>
        <v>946.08</v>
      </c>
      <c r="CH49" s="51">
        <f t="shared" si="99"/>
        <v>946.08</v>
      </c>
      <c r="CI49" s="51">
        <f t="shared" si="99"/>
        <v>946.08</v>
      </c>
      <c r="CJ49" s="51">
        <f t="shared" si="99"/>
        <v>946.08</v>
      </c>
      <c r="CK49" s="51">
        <f t="shared" si="99"/>
        <v>946.08</v>
      </c>
      <c r="CL49" s="51">
        <f t="shared" si="99"/>
        <v>946.08</v>
      </c>
      <c r="CM49" s="51">
        <f t="shared" si="99"/>
        <v>946.08</v>
      </c>
      <c r="CN49" s="51">
        <f t="shared" si="99"/>
        <v>946.08</v>
      </c>
      <c r="CO49" s="51">
        <f t="shared" si="99"/>
        <v>946.08</v>
      </c>
      <c r="CP49" s="51">
        <f t="shared" si="99"/>
        <v>946.08</v>
      </c>
      <c r="CQ49" s="51">
        <f t="shared" si="99"/>
        <v>946.08</v>
      </c>
      <c r="CR49" s="51">
        <f t="shared" si="100"/>
        <v>946.08</v>
      </c>
      <c r="CS49" s="51">
        <f t="shared" si="100"/>
        <v>946.08</v>
      </c>
      <c r="CT49" s="51">
        <f t="shared" si="101"/>
        <v>946.08</v>
      </c>
      <c r="CU49" s="51">
        <f t="shared" si="101"/>
        <v>946.08</v>
      </c>
      <c r="CV49" s="51">
        <f t="shared" si="102"/>
        <v>946.08</v>
      </c>
      <c r="CW49" s="51">
        <f t="shared" si="102"/>
        <v>946.08</v>
      </c>
      <c r="CX49" s="51">
        <f t="shared" si="103"/>
        <v>946.08</v>
      </c>
      <c r="CY49" s="51">
        <f t="shared" si="103"/>
        <v>946.08</v>
      </c>
      <c r="CZ49" s="51">
        <f t="shared" si="103"/>
        <v>946.08</v>
      </c>
      <c r="DA49" s="51">
        <f t="shared" si="103"/>
        <v>946.08</v>
      </c>
      <c r="DB49" s="51">
        <f t="shared" si="103"/>
        <v>946.08</v>
      </c>
      <c r="DC49" s="51">
        <f t="shared" si="104"/>
        <v>946.08</v>
      </c>
      <c r="DD49" s="51">
        <f t="shared" si="104"/>
        <v>946.08</v>
      </c>
      <c r="DE49" s="51">
        <f t="shared" si="105"/>
        <v>946.08</v>
      </c>
      <c r="DF49" s="51">
        <f t="shared" si="106"/>
        <v>946.08</v>
      </c>
      <c r="DG49" s="51">
        <f t="shared" si="107"/>
        <v>946.08</v>
      </c>
      <c r="DH49" s="51">
        <f t="shared" si="107"/>
        <v>946.08</v>
      </c>
      <c r="DI49" s="51">
        <f t="shared" si="107"/>
        <v>946.08</v>
      </c>
      <c r="DJ49" s="51">
        <f t="shared" si="107"/>
        <v>946.08</v>
      </c>
      <c r="DK49" s="51">
        <f t="shared" si="107"/>
        <v>946.08</v>
      </c>
      <c r="DL49" s="51">
        <f t="shared" si="107"/>
        <v>946.08</v>
      </c>
      <c r="DM49" s="51">
        <f t="shared" si="107"/>
        <v>946.08</v>
      </c>
      <c r="DN49" s="51">
        <f t="shared" si="107"/>
        <v>946.08</v>
      </c>
      <c r="DO49" s="51">
        <f t="shared" si="108"/>
        <v>946.08</v>
      </c>
      <c r="DP49" s="51">
        <f t="shared" si="109"/>
        <v>946.08</v>
      </c>
      <c r="DQ49" s="51">
        <f t="shared" si="109"/>
        <v>946.08</v>
      </c>
      <c r="DR49" s="51">
        <f t="shared" si="109"/>
        <v>946.08</v>
      </c>
      <c r="DS49" s="51">
        <f t="shared" si="109"/>
        <v>946.08</v>
      </c>
      <c r="DT49" s="51">
        <f t="shared" si="109"/>
        <v>946.08</v>
      </c>
      <c r="DU49" s="51">
        <f t="shared" si="109"/>
        <v>946.08</v>
      </c>
      <c r="DV49" s="51">
        <f t="shared" si="109"/>
        <v>946.08</v>
      </c>
      <c r="DW49" s="51">
        <f t="shared" si="109"/>
        <v>946.08</v>
      </c>
    </row>
    <row r="50" spans="1:127" ht="18" x14ac:dyDescent="0.2">
      <c r="A50" s="19"/>
      <c r="B50" s="23" t="s">
        <v>103</v>
      </c>
      <c r="C50" s="494" t="s">
        <v>104</v>
      </c>
      <c r="D50" s="495"/>
      <c r="E50" s="492"/>
      <c r="F50" s="1"/>
      <c r="G50" s="93">
        <f>1+G44*G51/G41</f>
        <v>43.660000000000011</v>
      </c>
      <c r="J50" s="51">
        <f t="shared" si="76"/>
        <v>43.660000000000011</v>
      </c>
      <c r="K50" s="51">
        <f t="shared" si="77"/>
        <v>43.660000000000011</v>
      </c>
      <c r="L50" s="51">
        <f t="shared" si="77"/>
        <v>43.660000000000011</v>
      </c>
      <c r="M50" s="51">
        <f t="shared" si="77"/>
        <v>43.660000000000011</v>
      </c>
      <c r="N50" s="51">
        <f t="shared" si="77"/>
        <v>43.660000000000011</v>
      </c>
      <c r="O50" s="51">
        <f t="shared" si="78"/>
        <v>43.660000000000011</v>
      </c>
      <c r="P50" s="51">
        <f t="shared" si="78"/>
        <v>43.660000000000011</v>
      </c>
      <c r="Q50" s="51">
        <f t="shared" si="78"/>
        <v>43.660000000000011</v>
      </c>
      <c r="R50" s="51">
        <f t="shared" si="79"/>
        <v>43.660000000000011</v>
      </c>
      <c r="S50" s="51">
        <f t="shared" si="79"/>
        <v>43.660000000000011</v>
      </c>
      <c r="T50" s="51">
        <f t="shared" si="79"/>
        <v>43.660000000000011</v>
      </c>
      <c r="U50" s="51">
        <f t="shared" si="70"/>
        <v>43.660000000000011</v>
      </c>
      <c r="V50" s="51">
        <f t="shared" si="110"/>
        <v>43.660000000000011</v>
      </c>
      <c r="W50" s="51">
        <f t="shared" si="110"/>
        <v>43.660000000000011</v>
      </c>
      <c r="X50" s="51">
        <f t="shared" si="110"/>
        <v>43.660000000000011</v>
      </c>
      <c r="Y50" s="51">
        <f t="shared" si="110"/>
        <v>43.660000000000011</v>
      </c>
      <c r="Z50" s="51">
        <f t="shared" si="110"/>
        <v>43.660000000000011</v>
      </c>
      <c r="AA50" s="51">
        <f t="shared" si="110"/>
        <v>43.660000000000011</v>
      </c>
      <c r="AB50" s="51">
        <f t="shared" si="110"/>
        <v>43.660000000000011</v>
      </c>
      <c r="AC50" s="51">
        <f t="shared" si="110"/>
        <v>43.660000000000011</v>
      </c>
      <c r="AD50" s="51">
        <f t="shared" si="110"/>
        <v>43.660000000000011</v>
      </c>
      <c r="AE50" s="51">
        <f t="shared" si="110"/>
        <v>43.660000000000011</v>
      </c>
      <c r="AF50" s="51">
        <f t="shared" si="110"/>
        <v>43.660000000000011</v>
      </c>
      <c r="AG50" s="51">
        <f t="shared" si="110"/>
        <v>43.660000000000011</v>
      </c>
      <c r="AH50" s="51">
        <f t="shared" si="81"/>
        <v>43.660000000000011</v>
      </c>
      <c r="AI50" s="51">
        <f t="shared" si="81"/>
        <v>43.660000000000011</v>
      </c>
      <c r="AJ50" s="51">
        <f t="shared" si="81"/>
        <v>43.660000000000011</v>
      </c>
      <c r="AK50" s="51">
        <f t="shared" si="82"/>
        <v>43.660000000000011</v>
      </c>
      <c r="AL50" s="51">
        <f t="shared" si="82"/>
        <v>43.660000000000011</v>
      </c>
      <c r="AM50" s="51">
        <f t="shared" si="82"/>
        <v>43.660000000000011</v>
      </c>
      <c r="AN50" s="51">
        <f t="shared" si="83"/>
        <v>43.660000000000011</v>
      </c>
      <c r="AO50" s="51">
        <f t="shared" si="83"/>
        <v>43.660000000000011</v>
      </c>
      <c r="AP50" s="51">
        <f t="shared" si="83"/>
        <v>43.660000000000011</v>
      </c>
      <c r="AQ50" s="51">
        <f t="shared" si="83"/>
        <v>43.660000000000011</v>
      </c>
      <c r="AR50" s="51">
        <f t="shared" si="83"/>
        <v>43.660000000000011</v>
      </c>
      <c r="AS50" s="51">
        <f t="shared" si="83"/>
        <v>43.660000000000011</v>
      </c>
      <c r="AT50" s="51">
        <f t="shared" si="83"/>
        <v>43.660000000000011</v>
      </c>
      <c r="AU50" s="51">
        <f t="shared" si="83"/>
        <v>43.660000000000011</v>
      </c>
      <c r="AV50" s="51">
        <f t="shared" si="83"/>
        <v>43.660000000000011</v>
      </c>
      <c r="AW50" s="51">
        <f t="shared" si="83"/>
        <v>43.660000000000011</v>
      </c>
      <c r="AX50" s="51">
        <f t="shared" si="83"/>
        <v>43.660000000000011</v>
      </c>
      <c r="AY50" s="51">
        <f t="shared" si="83"/>
        <v>43.660000000000011</v>
      </c>
      <c r="AZ50" s="51">
        <f t="shared" si="83"/>
        <v>43.660000000000011</v>
      </c>
      <c r="BA50" s="51">
        <f t="shared" si="83"/>
        <v>43.660000000000011</v>
      </c>
      <c r="BB50" s="51">
        <f t="shared" si="84"/>
        <v>43.660000000000011</v>
      </c>
      <c r="BC50" s="51">
        <f t="shared" si="84"/>
        <v>43.660000000000011</v>
      </c>
      <c r="BD50" s="51">
        <f t="shared" si="84"/>
        <v>43.660000000000011</v>
      </c>
      <c r="BE50" s="51">
        <f t="shared" si="84"/>
        <v>43.660000000000011</v>
      </c>
      <c r="BF50" s="51">
        <f t="shared" si="84"/>
        <v>43.660000000000011</v>
      </c>
      <c r="BG50" s="51">
        <f t="shared" si="85"/>
        <v>43.660000000000011</v>
      </c>
      <c r="BH50" s="51">
        <f t="shared" si="85"/>
        <v>43.660000000000011</v>
      </c>
      <c r="BI50" s="51">
        <f t="shared" si="86"/>
        <v>43.660000000000011</v>
      </c>
      <c r="BJ50" s="51">
        <f t="shared" si="86"/>
        <v>43.660000000000011</v>
      </c>
      <c r="BK50" s="51">
        <f t="shared" si="87"/>
        <v>43.660000000000011</v>
      </c>
      <c r="BL50" s="51">
        <f t="shared" si="88"/>
        <v>43.660000000000011</v>
      </c>
      <c r="BM50" s="51">
        <f t="shared" si="88"/>
        <v>43.660000000000011</v>
      </c>
      <c r="BN50" s="51">
        <f t="shared" si="88"/>
        <v>43.660000000000011</v>
      </c>
      <c r="BO50" s="51">
        <f t="shared" si="88"/>
        <v>43.660000000000011</v>
      </c>
      <c r="BP50" s="51">
        <f t="shared" si="89"/>
        <v>43.660000000000011</v>
      </c>
      <c r="BQ50" s="51">
        <f t="shared" si="90"/>
        <v>43.660000000000011</v>
      </c>
      <c r="BR50" s="51">
        <f t="shared" si="90"/>
        <v>43.660000000000011</v>
      </c>
      <c r="BS50" s="51">
        <f t="shared" si="90"/>
        <v>43.660000000000011</v>
      </c>
      <c r="BT50" s="51">
        <f t="shared" si="90"/>
        <v>43.660000000000011</v>
      </c>
      <c r="BU50" s="51">
        <f t="shared" si="91"/>
        <v>43.660000000000011</v>
      </c>
      <c r="BV50" s="51">
        <f t="shared" si="92"/>
        <v>43.660000000000011</v>
      </c>
      <c r="BW50" s="51">
        <f t="shared" si="93"/>
        <v>43.660000000000011</v>
      </c>
      <c r="BX50" s="51">
        <f t="shared" si="93"/>
        <v>43.660000000000011</v>
      </c>
      <c r="BY50" s="51">
        <f t="shared" si="94"/>
        <v>43.660000000000011</v>
      </c>
      <c r="BZ50" s="51">
        <f t="shared" si="94"/>
        <v>43.660000000000011</v>
      </c>
      <c r="CA50" s="51">
        <f t="shared" si="94"/>
        <v>43.660000000000011</v>
      </c>
      <c r="CB50" s="51">
        <f t="shared" si="94"/>
        <v>43.660000000000011</v>
      </c>
      <c r="CC50" s="51">
        <f t="shared" si="95"/>
        <v>43.660000000000011</v>
      </c>
      <c r="CD50" s="51">
        <f t="shared" si="95"/>
        <v>43.660000000000011</v>
      </c>
      <c r="CE50" s="51">
        <f t="shared" si="96"/>
        <v>43.660000000000011</v>
      </c>
      <c r="CF50" s="51">
        <f t="shared" si="97"/>
        <v>43.660000000000011</v>
      </c>
      <c r="CG50" s="51">
        <f t="shared" si="98"/>
        <v>43.660000000000011</v>
      </c>
      <c r="CH50" s="51">
        <f t="shared" si="99"/>
        <v>43.660000000000011</v>
      </c>
      <c r="CI50" s="51">
        <f t="shared" si="99"/>
        <v>43.660000000000011</v>
      </c>
      <c r="CJ50" s="51">
        <f t="shared" si="99"/>
        <v>43.660000000000011</v>
      </c>
      <c r="CK50" s="51">
        <f t="shared" si="99"/>
        <v>43.660000000000011</v>
      </c>
      <c r="CL50" s="51">
        <f t="shared" si="99"/>
        <v>43.660000000000011</v>
      </c>
      <c r="CM50" s="51">
        <f t="shared" si="99"/>
        <v>43.660000000000011</v>
      </c>
      <c r="CN50" s="51">
        <f t="shared" si="99"/>
        <v>43.660000000000011</v>
      </c>
      <c r="CO50" s="51">
        <f t="shared" si="99"/>
        <v>43.660000000000011</v>
      </c>
      <c r="CP50" s="51">
        <f t="shared" si="99"/>
        <v>43.660000000000011</v>
      </c>
      <c r="CQ50" s="51">
        <f t="shared" si="99"/>
        <v>43.660000000000011</v>
      </c>
      <c r="CR50" s="51">
        <f t="shared" si="100"/>
        <v>43.660000000000011</v>
      </c>
      <c r="CS50" s="51">
        <f t="shared" si="100"/>
        <v>43.660000000000011</v>
      </c>
      <c r="CT50" s="51">
        <f t="shared" si="101"/>
        <v>43.660000000000011</v>
      </c>
      <c r="CU50" s="51">
        <f t="shared" si="101"/>
        <v>43.660000000000011</v>
      </c>
      <c r="CV50" s="51">
        <f t="shared" si="102"/>
        <v>43.660000000000011</v>
      </c>
      <c r="CW50" s="51">
        <f t="shared" si="102"/>
        <v>43.660000000000011</v>
      </c>
      <c r="CX50" s="51">
        <f t="shared" si="103"/>
        <v>43.660000000000011</v>
      </c>
      <c r="CY50" s="51">
        <f t="shared" si="103"/>
        <v>43.660000000000011</v>
      </c>
      <c r="CZ50" s="51">
        <f t="shared" si="103"/>
        <v>43.660000000000011</v>
      </c>
      <c r="DA50" s="51">
        <f t="shared" si="103"/>
        <v>43.660000000000011</v>
      </c>
      <c r="DB50" s="51">
        <f t="shared" si="103"/>
        <v>43.660000000000011</v>
      </c>
      <c r="DC50" s="51">
        <f t="shared" si="104"/>
        <v>43.660000000000011</v>
      </c>
      <c r="DD50" s="51">
        <f t="shared" si="104"/>
        <v>43.660000000000011</v>
      </c>
      <c r="DE50" s="51">
        <f t="shared" si="105"/>
        <v>43.660000000000011</v>
      </c>
      <c r="DF50" s="51">
        <f t="shared" si="106"/>
        <v>43.660000000000011</v>
      </c>
      <c r="DG50" s="51">
        <f t="shared" si="107"/>
        <v>43.660000000000011</v>
      </c>
      <c r="DH50" s="51">
        <f t="shared" si="107"/>
        <v>43.660000000000011</v>
      </c>
      <c r="DI50" s="51">
        <f t="shared" si="107"/>
        <v>43.660000000000011</v>
      </c>
      <c r="DJ50" s="51">
        <f t="shared" si="107"/>
        <v>43.660000000000011</v>
      </c>
      <c r="DK50" s="51">
        <f t="shared" si="107"/>
        <v>43.660000000000011</v>
      </c>
      <c r="DL50" s="51">
        <f t="shared" si="107"/>
        <v>43.660000000000011</v>
      </c>
      <c r="DM50" s="51">
        <f t="shared" si="107"/>
        <v>43.660000000000011</v>
      </c>
      <c r="DN50" s="51">
        <f t="shared" si="107"/>
        <v>43.660000000000011</v>
      </c>
      <c r="DO50" s="51">
        <f t="shared" si="108"/>
        <v>43.660000000000011</v>
      </c>
      <c r="DP50" s="51">
        <f t="shared" si="109"/>
        <v>43.660000000000011</v>
      </c>
      <c r="DQ50" s="51">
        <f t="shared" si="109"/>
        <v>43.660000000000011</v>
      </c>
      <c r="DR50" s="51">
        <f t="shared" si="109"/>
        <v>43.660000000000011</v>
      </c>
      <c r="DS50" s="51">
        <f t="shared" si="109"/>
        <v>43.660000000000011</v>
      </c>
      <c r="DT50" s="51">
        <f t="shared" si="109"/>
        <v>43.660000000000011</v>
      </c>
      <c r="DU50" s="51">
        <f t="shared" si="109"/>
        <v>43.660000000000011</v>
      </c>
      <c r="DV50" s="51">
        <f t="shared" si="109"/>
        <v>43.660000000000011</v>
      </c>
      <c r="DW50" s="51">
        <f t="shared" si="109"/>
        <v>43.660000000000011</v>
      </c>
    </row>
    <row r="51" spans="1:127" ht="18" x14ac:dyDescent="0.4">
      <c r="A51" s="16">
        <f>入力シート_水銀!Q23</f>
        <v>1.62</v>
      </c>
      <c r="B51" s="20" t="s">
        <v>105</v>
      </c>
      <c r="C51" s="494" t="s">
        <v>106</v>
      </c>
      <c r="D51" s="495"/>
      <c r="E51" s="492"/>
      <c r="F51" s="291" t="s">
        <v>107</v>
      </c>
      <c r="G51" s="25">
        <f>IF(A51="",1.67,A51)</f>
        <v>1.62</v>
      </c>
      <c r="J51" s="51">
        <f t="shared" si="76"/>
        <v>1.62</v>
      </c>
      <c r="K51" s="51">
        <f t="shared" si="77"/>
        <v>1.62</v>
      </c>
      <c r="L51" s="51">
        <f t="shared" si="77"/>
        <v>1.62</v>
      </c>
      <c r="M51" s="51">
        <f t="shared" si="77"/>
        <v>1.62</v>
      </c>
      <c r="N51" s="51">
        <f t="shared" si="77"/>
        <v>1.62</v>
      </c>
      <c r="O51" s="51">
        <f t="shared" si="78"/>
        <v>1.62</v>
      </c>
      <c r="P51" s="51">
        <f t="shared" si="78"/>
        <v>1.62</v>
      </c>
      <c r="Q51" s="51">
        <f t="shared" si="78"/>
        <v>1.62</v>
      </c>
      <c r="R51" s="51">
        <f t="shared" si="79"/>
        <v>1.62</v>
      </c>
      <c r="S51" s="51">
        <f t="shared" si="79"/>
        <v>1.62</v>
      </c>
      <c r="T51" s="51">
        <f t="shared" si="79"/>
        <v>1.62</v>
      </c>
      <c r="U51" s="52">
        <f t="shared" si="70"/>
        <v>1.62</v>
      </c>
      <c r="V51" s="51">
        <f t="shared" si="110"/>
        <v>1.62</v>
      </c>
      <c r="W51" s="51">
        <f t="shared" si="110"/>
        <v>1.62</v>
      </c>
      <c r="X51" s="51">
        <f t="shared" si="110"/>
        <v>1.62</v>
      </c>
      <c r="Y51" s="51">
        <f t="shared" si="110"/>
        <v>1.62</v>
      </c>
      <c r="Z51" s="51">
        <f t="shared" si="110"/>
        <v>1.62</v>
      </c>
      <c r="AA51" s="51">
        <f t="shared" si="110"/>
        <v>1.62</v>
      </c>
      <c r="AB51" s="51">
        <f t="shared" si="110"/>
        <v>1.62</v>
      </c>
      <c r="AC51" s="51">
        <f t="shared" si="110"/>
        <v>1.62</v>
      </c>
      <c r="AD51" s="51">
        <f t="shared" si="110"/>
        <v>1.62</v>
      </c>
      <c r="AE51" s="51">
        <f t="shared" si="110"/>
        <v>1.62</v>
      </c>
      <c r="AF51" s="51">
        <f t="shared" si="110"/>
        <v>1.62</v>
      </c>
      <c r="AG51" s="51">
        <f t="shared" si="110"/>
        <v>1.62</v>
      </c>
      <c r="AH51" s="51">
        <f t="shared" si="81"/>
        <v>1.62</v>
      </c>
      <c r="AI51" s="51">
        <f t="shared" si="81"/>
        <v>1.62</v>
      </c>
      <c r="AJ51" s="51">
        <f t="shared" si="81"/>
        <v>1.62</v>
      </c>
      <c r="AK51" s="51">
        <f t="shared" si="82"/>
        <v>1.62</v>
      </c>
      <c r="AL51" s="51">
        <f t="shared" si="82"/>
        <v>1.62</v>
      </c>
      <c r="AM51" s="51">
        <f t="shared" si="82"/>
        <v>1.62</v>
      </c>
      <c r="AN51" s="51">
        <f t="shared" si="83"/>
        <v>1.62</v>
      </c>
      <c r="AO51" s="51">
        <f t="shared" si="83"/>
        <v>1.62</v>
      </c>
      <c r="AP51" s="51">
        <f t="shared" si="83"/>
        <v>1.62</v>
      </c>
      <c r="AQ51" s="51">
        <f t="shared" si="83"/>
        <v>1.62</v>
      </c>
      <c r="AR51" s="51">
        <f t="shared" si="83"/>
        <v>1.62</v>
      </c>
      <c r="AS51" s="51">
        <f t="shared" si="83"/>
        <v>1.62</v>
      </c>
      <c r="AT51" s="51">
        <f t="shared" si="83"/>
        <v>1.62</v>
      </c>
      <c r="AU51" s="51">
        <f t="shared" si="83"/>
        <v>1.62</v>
      </c>
      <c r="AV51" s="51">
        <f t="shared" si="83"/>
        <v>1.62</v>
      </c>
      <c r="AW51" s="51">
        <f t="shared" si="83"/>
        <v>1.62</v>
      </c>
      <c r="AX51" s="51">
        <f t="shared" si="83"/>
        <v>1.62</v>
      </c>
      <c r="AY51" s="51">
        <f t="shared" si="83"/>
        <v>1.62</v>
      </c>
      <c r="AZ51" s="51">
        <f t="shared" si="83"/>
        <v>1.62</v>
      </c>
      <c r="BA51" s="51">
        <f t="shared" si="83"/>
        <v>1.62</v>
      </c>
      <c r="BB51" s="51">
        <f t="shared" si="84"/>
        <v>1.62</v>
      </c>
      <c r="BC51" s="51">
        <f t="shared" si="84"/>
        <v>1.62</v>
      </c>
      <c r="BD51" s="51">
        <f t="shared" si="84"/>
        <v>1.62</v>
      </c>
      <c r="BE51" s="51">
        <f t="shared" si="84"/>
        <v>1.62</v>
      </c>
      <c r="BF51" s="51">
        <f t="shared" si="84"/>
        <v>1.62</v>
      </c>
      <c r="BG51" s="51">
        <f t="shared" si="85"/>
        <v>1.62</v>
      </c>
      <c r="BH51" s="51">
        <f t="shared" si="85"/>
        <v>1.62</v>
      </c>
      <c r="BI51" s="51">
        <f t="shared" si="86"/>
        <v>1.62</v>
      </c>
      <c r="BJ51" s="51">
        <f t="shared" si="86"/>
        <v>1.62</v>
      </c>
      <c r="BK51" s="51">
        <f t="shared" si="87"/>
        <v>1.62</v>
      </c>
      <c r="BL51" s="51">
        <f t="shared" si="88"/>
        <v>1.62</v>
      </c>
      <c r="BM51" s="51">
        <f t="shared" si="88"/>
        <v>1.62</v>
      </c>
      <c r="BN51" s="51">
        <f t="shared" si="88"/>
        <v>1.62</v>
      </c>
      <c r="BO51" s="51">
        <f t="shared" si="88"/>
        <v>1.62</v>
      </c>
      <c r="BP51" s="51">
        <f t="shared" si="89"/>
        <v>1.62</v>
      </c>
      <c r="BQ51" s="51">
        <f t="shared" si="90"/>
        <v>1.62</v>
      </c>
      <c r="BR51" s="51">
        <f t="shared" si="90"/>
        <v>1.62</v>
      </c>
      <c r="BS51" s="51">
        <f t="shared" si="90"/>
        <v>1.62</v>
      </c>
      <c r="BT51" s="51">
        <f t="shared" si="90"/>
        <v>1.62</v>
      </c>
      <c r="BU51" s="51">
        <f t="shared" si="91"/>
        <v>1.62</v>
      </c>
      <c r="BV51" s="51">
        <f t="shared" si="92"/>
        <v>1.62</v>
      </c>
      <c r="BW51" s="51">
        <f t="shared" si="93"/>
        <v>1.62</v>
      </c>
      <c r="BX51" s="51">
        <f t="shared" si="93"/>
        <v>1.62</v>
      </c>
      <c r="BY51" s="51">
        <f t="shared" si="94"/>
        <v>1.62</v>
      </c>
      <c r="BZ51" s="51">
        <f t="shared" si="94"/>
        <v>1.62</v>
      </c>
      <c r="CA51" s="51">
        <f t="shared" si="94"/>
        <v>1.62</v>
      </c>
      <c r="CB51" s="51">
        <f t="shared" si="94"/>
        <v>1.62</v>
      </c>
      <c r="CC51" s="51">
        <f t="shared" si="95"/>
        <v>1.62</v>
      </c>
      <c r="CD51" s="51">
        <f t="shared" si="95"/>
        <v>1.62</v>
      </c>
      <c r="CE51" s="51">
        <f t="shared" si="96"/>
        <v>1.62</v>
      </c>
      <c r="CF51" s="51">
        <f t="shared" si="97"/>
        <v>1.62</v>
      </c>
      <c r="CG51" s="51">
        <f t="shared" si="98"/>
        <v>1.62</v>
      </c>
      <c r="CH51" s="51">
        <f t="shared" si="99"/>
        <v>1.62</v>
      </c>
      <c r="CI51" s="51">
        <f t="shared" si="99"/>
        <v>1.62</v>
      </c>
      <c r="CJ51" s="51">
        <f t="shared" si="99"/>
        <v>1.62</v>
      </c>
      <c r="CK51" s="51">
        <f t="shared" si="99"/>
        <v>1.62</v>
      </c>
      <c r="CL51" s="51">
        <f t="shared" si="99"/>
        <v>1.62</v>
      </c>
      <c r="CM51" s="51">
        <f t="shared" si="99"/>
        <v>1.62</v>
      </c>
      <c r="CN51" s="51">
        <f t="shared" si="99"/>
        <v>1.62</v>
      </c>
      <c r="CO51" s="51">
        <f t="shared" si="99"/>
        <v>1.62</v>
      </c>
      <c r="CP51" s="51">
        <f t="shared" si="99"/>
        <v>1.62</v>
      </c>
      <c r="CQ51" s="51">
        <f t="shared" si="99"/>
        <v>1.62</v>
      </c>
      <c r="CR51" s="51">
        <f t="shared" si="100"/>
        <v>1.62</v>
      </c>
      <c r="CS51" s="51">
        <f t="shared" si="100"/>
        <v>1.62</v>
      </c>
      <c r="CT51" s="51">
        <f t="shared" si="101"/>
        <v>1.62</v>
      </c>
      <c r="CU51" s="51">
        <f t="shared" si="101"/>
        <v>1.62</v>
      </c>
      <c r="CV51" s="51">
        <f t="shared" si="102"/>
        <v>1.62</v>
      </c>
      <c r="CW51" s="51">
        <f t="shared" si="102"/>
        <v>1.62</v>
      </c>
      <c r="CX51" s="51">
        <f t="shared" si="103"/>
        <v>1.62</v>
      </c>
      <c r="CY51" s="51">
        <f t="shared" si="103"/>
        <v>1.62</v>
      </c>
      <c r="CZ51" s="51">
        <f t="shared" si="103"/>
        <v>1.62</v>
      </c>
      <c r="DA51" s="51">
        <f t="shared" si="103"/>
        <v>1.62</v>
      </c>
      <c r="DB51" s="51">
        <f t="shared" si="103"/>
        <v>1.62</v>
      </c>
      <c r="DC51" s="51">
        <f t="shared" si="104"/>
        <v>1.62</v>
      </c>
      <c r="DD51" s="51">
        <f t="shared" si="104"/>
        <v>1.62</v>
      </c>
      <c r="DE51" s="51">
        <f t="shared" si="105"/>
        <v>1.62</v>
      </c>
      <c r="DF51" s="51">
        <f t="shared" si="106"/>
        <v>1.62</v>
      </c>
      <c r="DG51" s="51">
        <f t="shared" si="107"/>
        <v>1.62</v>
      </c>
      <c r="DH51" s="51">
        <f t="shared" si="107"/>
        <v>1.62</v>
      </c>
      <c r="DI51" s="51">
        <f t="shared" si="107"/>
        <v>1.62</v>
      </c>
      <c r="DJ51" s="51">
        <f t="shared" si="107"/>
        <v>1.62</v>
      </c>
      <c r="DK51" s="51">
        <f t="shared" si="107"/>
        <v>1.62</v>
      </c>
      <c r="DL51" s="51">
        <f t="shared" si="107"/>
        <v>1.62</v>
      </c>
      <c r="DM51" s="51">
        <f t="shared" si="107"/>
        <v>1.62</v>
      </c>
      <c r="DN51" s="51">
        <f t="shared" si="107"/>
        <v>1.62</v>
      </c>
      <c r="DO51" s="51">
        <f t="shared" si="108"/>
        <v>1.62</v>
      </c>
      <c r="DP51" s="51">
        <f t="shared" si="109"/>
        <v>1.62</v>
      </c>
      <c r="DQ51" s="51">
        <f t="shared" si="109"/>
        <v>1.62</v>
      </c>
      <c r="DR51" s="51">
        <f t="shared" si="109"/>
        <v>1.62</v>
      </c>
      <c r="DS51" s="51">
        <f t="shared" si="109"/>
        <v>1.62</v>
      </c>
      <c r="DT51" s="51">
        <f t="shared" si="109"/>
        <v>1.62</v>
      </c>
      <c r="DU51" s="51">
        <f t="shared" si="109"/>
        <v>1.62</v>
      </c>
      <c r="DV51" s="51">
        <f t="shared" si="109"/>
        <v>1.62</v>
      </c>
      <c r="DW51" s="51">
        <f t="shared" si="109"/>
        <v>1.62</v>
      </c>
    </row>
    <row r="52" spans="1:127" ht="37.5" customHeight="1" x14ac:dyDescent="0.2">
      <c r="A52" s="19"/>
      <c r="B52" s="37"/>
      <c r="C52" s="492"/>
      <c r="D52" s="493"/>
      <c r="E52" s="493"/>
      <c r="F52" s="291"/>
      <c r="G52" s="38">
        <f>SQRT(1+4*G47*G36/G48)</f>
        <v>1</v>
      </c>
      <c r="J52" s="52">
        <f>G52</f>
        <v>1</v>
      </c>
      <c r="K52" s="55">
        <f t="shared" si="77"/>
        <v>1</v>
      </c>
      <c r="L52" s="55">
        <f t="shared" si="77"/>
        <v>1</v>
      </c>
      <c r="M52" s="55">
        <f t="shared" si="77"/>
        <v>1</v>
      </c>
      <c r="N52" s="55">
        <f t="shared" si="77"/>
        <v>1</v>
      </c>
      <c r="O52" s="55">
        <f t="shared" si="78"/>
        <v>1</v>
      </c>
      <c r="P52" s="55">
        <f t="shared" si="78"/>
        <v>1</v>
      </c>
      <c r="Q52" s="55">
        <f t="shared" si="78"/>
        <v>1</v>
      </c>
      <c r="R52" s="55">
        <f t="shared" si="79"/>
        <v>1</v>
      </c>
      <c r="S52" s="55">
        <f t="shared" si="79"/>
        <v>1</v>
      </c>
      <c r="T52" s="55">
        <f t="shared" si="79"/>
        <v>1</v>
      </c>
      <c r="U52" s="52">
        <f>G52</f>
        <v>1</v>
      </c>
      <c r="V52" s="55">
        <f>+U52</f>
        <v>1</v>
      </c>
      <c r="W52" s="55">
        <f t="shared" si="110"/>
        <v>1</v>
      </c>
      <c r="X52" s="55">
        <f t="shared" si="110"/>
        <v>1</v>
      </c>
      <c r="Y52" s="55">
        <f t="shared" si="110"/>
        <v>1</v>
      </c>
      <c r="Z52" s="55">
        <f t="shared" si="110"/>
        <v>1</v>
      </c>
      <c r="AA52" s="55">
        <f t="shared" si="110"/>
        <v>1</v>
      </c>
      <c r="AB52" s="55">
        <f t="shared" si="110"/>
        <v>1</v>
      </c>
      <c r="AC52" s="55">
        <f t="shared" si="110"/>
        <v>1</v>
      </c>
      <c r="AD52" s="55">
        <f t="shared" si="110"/>
        <v>1</v>
      </c>
      <c r="AE52" s="55">
        <f t="shared" si="110"/>
        <v>1</v>
      </c>
      <c r="AF52" s="55">
        <f t="shared" si="110"/>
        <v>1</v>
      </c>
      <c r="AG52" s="55">
        <f t="shared" si="110"/>
        <v>1</v>
      </c>
      <c r="AH52" s="55">
        <f t="shared" si="81"/>
        <v>1</v>
      </c>
      <c r="AI52" s="55">
        <f t="shared" si="81"/>
        <v>1</v>
      </c>
      <c r="AJ52" s="55">
        <f t="shared" si="81"/>
        <v>1</v>
      </c>
      <c r="AK52" s="55">
        <f t="shared" si="82"/>
        <v>1</v>
      </c>
      <c r="AL52" s="55">
        <f t="shared" si="82"/>
        <v>1</v>
      </c>
      <c r="AM52" s="55">
        <f t="shared" si="82"/>
        <v>1</v>
      </c>
      <c r="AN52" s="55">
        <f t="shared" si="83"/>
        <v>1</v>
      </c>
      <c r="AO52" s="55">
        <f t="shared" si="83"/>
        <v>1</v>
      </c>
      <c r="AP52" s="55">
        <f t="shared" si="83"/>
        <v>1</v>
      </c>
      <c r="AQ52" s="55">
        <f t="shared" si="83"/>
        <v>1</v>
      </c>
      <c r="AR52" s="55">
        <f t="shared" si="83"/>
        <v>1</v>
      </c>
      <c r="AS52" s="55">
        <f t="shared" si="83"/>
        <v>1</v>
      </c>
      <c r="AT52" s="55">
        <f t="shared" si="83"/>
        <v>1</v>
      </c>
      <c r="AU52" s="55">
        <f t="shared" si="83"/>
        <v>1</v>
      </c>
      <c r="AV52" s="55">
        <f t="shared" si="83"/>
        <v>1</v>
      </c>
      <c r="AW52" s="55">
        <f t="shared" si="83"/>
        <v>1</v>
      </c>
      <c r="AX52" s="55">
        <f t="shared" si="83"/>
        <v>1</v>
      </c>
      <c r="AY52" s="55">
        <f t="shared" si="83"/>
        <v>1</v>
      </c>
      <c r="AZ52" s="55">
        <f t="shared" si="83"/>
        <v>1</v>
      </c>
      <c r="BA52" s="55">
        <f t="shared" si="83"/>
        <v>1</v>
      </c>
      <c r="BB52" s="55">
        <f t="shared" si="84"/>
        <v>1</v>
      </c>
      <c r="BC52" s="55">
        <f t="shared" si="84"/>
        <v>1</v>
      </c>
      <c r="BD52" s="55">
        <f t="shared" si="84"/>
        <v>1</v>
      </c>
      <c r="BE52" s="55">
        <f t="shared" si="84"/>
        <v>1</v>
      </c>
      <c r="BF52" s="55">
        <f t="shared" si="84"/>
        <v>1</v>
      </c>
      <c r="BG52" s="55">
        <f t="shared" si="85"/>
        <v>1</v>
      </c>
      <c r="BH52" s="55">
        <f t="shared" si="85"/>
        <v>1</v>
      </c>
      <c r="BI52" s="55">
        <f t="shared" si="86"/>
        <v>1</v>
      </c>
      <c r="BJ52" s="55">
        <f t="shared" si="86"/>
        <v>1</v>
      </c>
      <c r="BK52" s="55">
        <f t="shared" si="87"/>
        <v>1</v>
      </c>
      <c r="BL52" s="55">
        <f t="shared" si="88"/>
        <v>1</v>
      </c>
      <c r="BM52" s="55">
        <f t="shared" si="88"/>
        <v>1</v>
      </c>
      <c r="BN52" s="55">
        <f t="shared" si="88"/>
        <v>1</v>
      </c>
      <c r="BO52" s="55">
        <f t="shared" si="88"/>
        <v>1</v>
      </c>
      <c r="BP52" s="55">
        <f t="shared" si="89"/>
        <v>1</v>
      </c>
      <c r="BQ52" s="55">
        <f t="shared" si="90"/>
        <v>1</v>
      </c>
      <c r="BR52" s="55">
        <f t="shared" si="90"/>
        <v>1</v>
      </c>
      <c r="BS52" s="55">
        <f t="shared" si="90"/>
        <v>1</v>
      </c>
      <c r="BT52" s="55">
        <f t="shared" si="90"/>
        <v>1</v>
      </c>
      <c r="BU52" s="55">
        <f t="shared" si="91"/>
        <v>1</v>
      </c>
      <c r="BV52" s="55">
        <f t="shared" si="92"/>
        <v>1</v>
      </c>
      <c r="BW52" s="55">
        <f t="shared" si="93"/>
        <v>1</v>
      </c>
      <c r="BX52" s="55">
        <f t="shared" si="93"/>
        <v>1</v>
      </c>
      <c r="BY52" s="55">
        <f t="shared" si="94"/>
        <v>1</v>
      </c>
      <c r="BZ52" s="55">
        <f t="shared" si="94"/>
        <v>1</v>
      </c>
      <c r="CA52" s="55">
        <f t="shared" si="94"/>
        <v>1</v>
      </c>
      <c r="CB52" s="55">
        <f t="shared" si="94"/>
        <v>1</v>
      </c>
      <c r="CC52" s="55">
        <f t="shared" si="95"/>
        <v>1</v>
      </c>
      <c r="CD52" s="55">
        <f t="shared" si="95"/>
        <v>1</v>
      </c>
      <c r="CE52" s="55">
        <f t="shared" si="96"/>
        <v>1</v>
      </c>
      <c r="CF52" s="55">
        <f t="shared" si="97"/>
        <v>1</v>
      </c>
      <c r="CG52" s="55">
        <f t="shared" si="98"/>
        <v>1</v>
      </c>
      <c r="CH52" s="55">
        <f t="shared" si="99"/>
        <v>1</v>
      </c>
      <c r="CI52" s="55">
        <f t="shared" si="99"/>
        <v>1</v>
      </c>
      <c r="CJ52" s="55">
        <f t="shared" si="99"/>
        <v>1</v>
      </c>
      <c r="CK52" s="55">
        <f t="shared" si="99"/>
        <v>1</v>
      </c>
      <c r="CL52" s="55">
        <f t="shared" si="99"/>
        <v>1</v>
      </c>
      <c r="CM52" s="55">
        <f t="shared" si="99"/>
        <v>1</v>
      </c>
      <c r="CN52" s="55">
        <f t="shared" si="99"/>
        <v>1</v>
      </c>
      <c r="CO52" s="55">
        <f t="shared" si="99"/>
        <v>1</v>
      </c>
      <c r="CP52" s="55">
        <f t="shared" si="99"/>
        <v>1</v>
      </c>
      <c r="CQ52" s="55">
        <f t="shared" si="99"/>
        <v>1</v>
      </c>
      <c r="CR52" s="55">
        <f t="shared" si="100"/>
        <v>1</v>
      </c>
      <c r="CS52" s="55">
        <f t="shared" si="100"/>
        <v>1</v>
      </c>
      <c r="CT52" s="55">
        <f t="shared" si="101"/>
        <v>1</v>
      </c>
      <c r="CU52" s="55">
        <f t="shared" si="101"/>
        <v>1</v>
      </c>
      <c r="CV52" s="55">
        <f t="shared" si="102"/>
        <v>1</v>
      </c>
      <c r="CW52" s="55">
        <f t="shared" si="102"/>
        <v>1</v>
      </c>
      <c r="CX52" s="55">
        <f t="shared" si="103"/>
        <v>1</v>
      </c>
      <c r="CY52" s="55">
        <f t="shared" si="103"/>
        <v>1</v>
      </c>
      <c r="CZ52" s="55">
        <f t="shared" si="103"/>
        <v>1</v>
      </c>
      <c r="DA52" s="55">
        <f t="shared" si="103"/>
        <v>1</v>
      </c>
      <c r="DB52" s="55">
        <f t="shared" si="103"/>
        <v>1</v>
      </c>
      <c r="DC52" s="55">
        <f t="shared" si="104"/>
        <v>1</v>
      </c>
      <c r="DD52" s="55">
        <f t="shared" si="104"/>
        <v>1</v>
      </c>
      <c r="DE52" s="55">
        <f t="shared" si="105"/>
        <v>1</v>
      </c>
      <c r="DF52" s="55">
        <f t="shared" si="106"/>
        <v>1</v>
      </c>
      <c r="DG52" s="55">
        <f t="shared" si="107"/>
        <v>1</v>
      </c>
      <c r="DH52" s="55">
        <f t="shared" si="107"/>
        <v>1</v>
      </c>
      <c r="DI52" s="55">
        <f t="shared" si="107"/>
        <v>1</v>
      </c>
      <c r="DJ52" s="55">
        <f t="shared" si="107"/>
        <v>1</v>
      </c>
      <c r="DK52" s="55">
        <f t="shared" si="107"/>
        <v>1</v>
      </c>
      <c r="DL52" s="55">
        <f t="shared" si="107"/>
        <v>1</v>
      </c>
      <c r="DM52" s="55">
        <f t="shared" si="107"/>
        <v>1</v>
      </c>
      <c r="DN52" s="55">
        <f t="shared" si="107"/>
        <v>1</v>
      </c>
      <c r="DO52" s="55">
        <f t="shared" si="108"/>
        <v>1</v>
      </c>
      <c r="DP52" s="55">
        <f t="shared" si="109"/>
        <v>1</v>
      </c>
      <c r="DQ52" s="55">
        <f t="shared" si="109"/>
        <v>1</v>
      </c>
      <c r="DR52" s="55">
        <f t="shared" si="109"/>
        <v>1</v>
      </c>
      <c r="DS52" s="55">
        <f t="shared" si="109"/>
        <v>1</v>
      </c>
      <c r="DT52" s="55">
        <f t="shared" si="109"/>
        <v>1</v>
      </c>
      <c r="DU52" s="55">
        <f t="shared" si="109"/>
        <v>1</v>
      </c>
      <c r="DV52" s="55">
        <f t="shared" si="109"/>
        <v>1</v>
      </c>
      <c r="DW52" s="55">
        <f t="shared" si="109"/>
        <v>1</v>
      </c>
    </row>
    <row r="53" spans="1:127" ht="37.5" customHeight="1" x14ac:dyDescent="0.2">
      <c r="A53" s="19"/>
      <c r="B53" s="37" t="s">
        <v>108</v>
      </c>
      <c r="C53" s="492"/>
      <c r="D53" s="493"/>
      <c r="E53" s="493"/>
      <c r="F53" s="39"/>
      <c r="G53" s="38">
        <f>EXP(G30/(2*G36)*(1-G52))</f>
        <v>1</v>
      </c>
      <c r="I53" s="71">
        <f>J53</f>
        <v>1</v>
      </c>
      <c r="J53" s="38">
        <f>EXP(J30/(2*J36)*(1-J52))</f>
        <v>1</v>
      </c>
      <c r="K53" s="38">
        <f t="shared" ref="K53:T53" si="111">EXP(K30/(2*K36)*(1-K52))</f>
        <v>1</v>
      </c>
      <c r="L53" s="38">
        <f t="shared" si="111"/>
        <v>1</v>
      </c>
      <c r="M53" s="38">
        <f t="shared" si="111"/>
        <v>1</v>
      </c>
      <c r="N53" s="38">
        <f t="shared" si="111"/>
        <v>1</v>
      </c>
      <c r="O53" s="38">
        <f t="shared" si="111"/>
        <v>1</v>
      </c>
      <c r="P53" s="38">
        <f t="shared" si="111"/>
        <v>1</v>
      </c>
      <c r="Q53" s="38">
        <f t="shared" si="111"/>
        <v>1</v>
      </c>
      <c r="R53" s="38">
        <f t="shared" si="111"/>
        <v>1</v>
      </c>
      <c r="S53" s="38">
        <f t="shared" si="111"/>
        <v>1</v>
      </c>
      <c r="T53" s="38">
        <f t="shared" si="111"/>
        <v>1</v>
      </c>
      <c r="U53" s="38">
        <f>EXP(U30/(2*U36)*(1-U52))</f>
        <v>1</v>
      </c>
      <c r="V53" s="38">
        <f>EXP(V30/(2*V36)*(1-V52))</f>
        <v>1</v>
      </c>
      <c r="W53" s="38">
        <f t="shared" ref="W53:CH53" si="112">EXP(W30/(2*W36)*(1-W52))</f>
        <v>1</v>
      </c>
      <c r="X53" s="38">
        <f t="shared" si="112"/>
        <v>1</v>
      </c>
      <c r="Y53" s="38">
        <f t="shared" si="112"/>
        <v>1</v>
      </c>
      <c r="Z53" s="38">
        <f t="shared" si="112"/>
        <v>1</v>
      </c>
      <c r="AA53" s="38">
        <f t="shared" si="112"/>
        <v>1</v>
      </c>
      <c r="AB53" s="38">
        <f t="shared" si="112"/>
        <v>1</v>
      </c>
      <c r="AC53" s="38">
        <f t="shared" si="112"/>
        <v>1</v>
      </c>
      <c r="AD53" s="38">
        <f t="shared" si="112"/>
        <v>1</v>
      </c>
      <c r="AE53" s="38">
        <f t="shared" si="112"/>
        <v>1</v>
      </c>
      <c r="AF53" s="38">
        <f t="shared" si="112"/>
        <v>1</v>
      </c>
      <c r="AG53" s="38">
        <f t="shared" si="112"/>
        <v>1</v>
      </c>
      <c r="AH53" s="38">
        <f t="shared" si="112"/>
        <v>1</v>
      </c>
      <c r="AI53" s="38">
        <f t="shared" si="112"/>
        <v>1</v>
      </c>
      <c r="AJ53" s="38">
        <f t="shared" si="112"/>
        <v>1</v>
      </c>
      <c r="AK53" s="38">
        <f t="shared" si="112"/>
        <v>1</v>
      </c>
      <c r="AL53" s="38">
        <f t="shared" si="112"/>
        <v>1</v>
      </c>
      <c r="AM53" s="38">
        <f t="shared" si="112"/>
        <v>1</v>
      </c>
      <c r="AN53" s="38">
        <f t="shared" si="112"/>
        <v>1</v>
      </c>
      <c r="AO53" s="38">
        <f t="shared" si="112"/>
        <v>1</v>
      </c>
      <c r="AP53" s="38">
        <f t="shared" si="112"/>
        <v>1</v>
      </c>
      <c r="AQ53" s="38">
        <f t="shared" si="112"/>
        <v>1</v>
      </c>
      <c r="AR53" s="38">
        <f t="shared" si="112"/>
        <v>1</v>
      </c>
      <c r="AS53" s="38">
        <f t="shared" si="112"/>
        <v>1</v>
      </c>
      <c r="AT53" s="38">
        <f t="shared" si="112"/>
        <v>1</v>
      </c>
      <c r="AU53" s="38">
        <f t="shared" si="112"/>
        <v>1</v>
      </c>
      <c r="AV53" s="38">
        <f t="shared" si="112"/>
        <v>1</v>
      </c>
      <c r="AW53" s="38">
        <f t="shared" si="112"/>
        <v>1</v>
      </c>
      <c r="AX53" s="38">
        <f t="shared" si="112"/>
        <v>1</v>
      </c>
      <c r="AY53" s="38">
        <f t="shared" si="112"/>
        <v>1</v>
      </c>
      <c r="AZ53" s="38">
        <f t="shared" si="112"/>
        <v>1</v>
      </c>
      <c r="BA53" s="38">
        <f t="shared" si="112"/>
        <v>1</v>
      </c>
      <c r="BB53" s="38">
        <f t="shared" si="112"/>
        <v>1</v>
      </c>
      <c r="BC53" s="38">
        <f t="shared" si="112"/>
        <v>1</v>
      </c>
      <c r="BD53" s="38">
        <f t="shared" si="112"/>
        <v>1</v>
      </c>
      <c r="BE53" s="38">
        <f t="shared" si="112"/>
        <v>1</v>
      </c>
      <c r="BF53" s="38">
        <f t="shared" si="112"/>
        <v>1</v>
      </c>
      <c r="BG53" s="38">
        <f t="shared" si="112"/>
        <v>1</v>
      </c>
      <c r="BH53" s="38">
        <f t="shared" si="112"/>
        <v>1</v>
      </c>
      <c r="BI53" s="38">
        <f t="shared" si="112"/>
        <v>1</v>
      </c>
      <c r="BJ53" s="38">
        <f t="shared" si="112"/>
        <v>1</v>
      </c>
      <c r="BK53" s="38">
        <f t="shared" si="112"/>
        <v>1</v>
      </c>
      <c r="BL53" s="38">
        <f t="shared" si="112"/>
        <v>1</v>
      </c>
      <c r="BM53" s="38">
        <f t="shared" si="112"/>
        <v>1</v>
      </c>
      <c r="BN53" s="38">
        <f t="shared" si="112"/>
        <v>1</v>
      </c>
      <c r="BO53" s="38">
        <f t="shared" si="112"/>
        <v>1</v>
      </c>
      <c r="BP53" s="38">
        <f t="shared" si="112"/>
        <v>1</v>
      </c>
      <c r="BQ53" s="38">
        <f t="shared" si="112"/>
        <v>1</v>
      </c>
      <c r="BR53" s="38">
        <f t="shared" si="112"/>
        <v>1</v>
      </c>
      <c r="BS53" s="38">
        <f t="shared" si="112"/>
        <v>1</v>
      </c>
      <c r="BT53" s="38">
        <f t="shared" si="112"/>
        <v>1</v>
      </c>
      <c r="BU53" s="38">
        <f t="shared" si="112"/>
        <v>1</v>
      </c>
      <c r="BV53" s="38">
        <f t="shared" si="112"/>
        <v>1</v>
      </c>
      <c r="BW53" s="38">
        <f t="shared" si="112"/>
        <v>1</v>
      </c>
      <c r="BX53" s="38">
        <f t="shared" si="112"/>
        <v>1</v>
      </c>
      <c r="BY53" s="38">
        <f t="shared" si="112"/>
        <v>1</v>
      </c>
      <c r="BZ53" s="38">
        <f t="shared" si="112"/>
        <v>1</v>
      </c>
      <c r="CA53" s="38">
        <f t="shared" si="112"/>
        <v>1</v>
      </c>
      <c r="CB53" s="38">
        <f t="shared" si="112"/>
        <v>1</v>
      </c>
      <c r="CC53" s="38">
        <f t="shared" si="112"/>
        <v>1</v>
      </c>
      <c r="CD53" s="38">
        <f t="shared" si="112"/>
        <v>1</v>
      </c>
      <c r="CE53" s="38">
        <f t="shared" si="112"/>
        <v>1</v>
      </c>
      <c r="CF53" s="38">
        <f t="shared" si="112"/>
        <v>1</v>
      </c>
      <c r="CG53" s="38">
        <f t="shared" si="112"/>
        <v>1</v>
      </c>
      <c r="CH53" s="38">
        <f t="shared" si="112"/>
        <v>1</v>
      </c>
      <c r="CI53" s="38">
        <f t="shared" ref="CI53:DW53" si="113">EXP(CI30/(2*CI36)*(1-CI52))</f>
        <v>1</v>
      </c>
      <c r="CJ53" s="38">
        <f t="shared" si="113"/>
        <v>1</v>
      </c>
      <c r="CK53" s="38">
        <f t="shared" si="113"/>
        <v>1</v>
      </c>
      <c r="CL53" s="38">
        <f t="shared" si="113"/>
        <v>1</v>
      </c>
      <c r="CM53" s="38">
        <f t="shared" si="113"/>
        <v>1</v>
      </c>
      <c r="CN53" s="38">
        <f t="shared" si="113"/>
        <v>1</v>
      </c>
      <c r="CO53" s="38">
        <f t="shared" si="113"/>
        <v>1</v>
      </c>
      <c r="CP53" s="38">
        <f t="shared" si="113"/>
        <v>1</v>
      </c>
      <c r="CQ53" s="38">
        <f t="shared" si="113"/>
        <v>1</v>
      </c>
      <c r="CR53" s="38">
        <f t="shared" si="113"/>
        <v>1</v>
      </c>
      <c r="CS53" s="38">
        <f t="shared" si="113"/>
        <v>1</v>
      </c>
      <c r="CT53" s="38">
        <f t="shared" si="113"/>
        <v>1</v>
      </c>
      <c r="CU53" s="38">
        <f t="shared" si="113"/>
        <v>1</v>
      </c>
      <c r="CV53" s="38">
        <f t="shared" si="113"/>
        <v>1</v>
      </c>
      <c r="CW53" s="38">
        <f t="shared" si="113"/>
        <v>1</v>
      </c>
      <c r="CX53" s="38">
        <f t="shared" si="113"/>
        <v>1</v>
      </c>
      <c r="CY53" s="38">
        <f t="shared" si="113"/>
        <v>1</v>
      </c>
      <c r="CZ53" s="38">
        <f t="shared" si="113"/>
        <v>1</v>
      </c>
      <c r="DA53" s="38">
        <f t="shared" si="113"/>
        <v>1</v>
      </c>
      <c r="DB53" s="38">
        <f t="shared" si="113"/>
        <v>1</v>
      </c>
      <c r="DC53" s="38">
        <f t="shared" si="113"/>
        <v>1</v>
      </c>
      <c r="DD53" s="38">
        <f t="shared" si="113"/>
        <v>1</v>
      </c>
      <c r="DE53" s="38">
        <f t="shared" si="113"/>
        <v>1</v>
      </c>
      <c r="DF53" s="38">
        <f t="shared" si="113"/>
        <v>1</v>
      </c>
      <c r="DG53" s="38">
        <f t="shared" si="113"/>
        <v>1</v>
      </c>
      <c r="DH53" s="38">
        <f t="shared" si="113"/>
        <v>1</v>
      </c>
      <c r="DI53" s="38">
        <f t="shared" si="113"/>
        <v>1</v>
      </c>
      <c r="DJ53" s="38">
        <f t="shared" si="113"/>
        <v>1</v>
      </c>
      <c r="DK53" s="38">
        <f t="shared" si="113"/>
        <v>1</v>
      </c>
      <c r="DL53" s="38">
        <f t="shared" si="113"/>
        <v>1</v>
      </c>
      <c r="DM53" s="38">
        <f t="shared" si="113"/>
        <v>1</v>
      </c>
      <c r="DN53" s="38">
        <f t="shared" si="113"/>
        <v>1</v>
      </c>
      <c r="DO53" s="38">
        <f t="shared" si="113"/>
        <v>1</v>
      </c>
      <c r="DP53" s="38">
        <f t="shared" si="113"/>
        <v>1</v>
      </c>
      <c r="DQ53" s="38">
        <f t="shared" si="113"/>
        <v>1</v>
      </c>
      <c r="DR53" s="38">
        <f t="shared" si="113"/>
        <v>1</v>
      </c>
      <c r="DS53" s="38">
        <f t="shared" si="113"/>
        <v>1</v>
      </c>
      <c r="DT53" s="38">
        <f t="shared" si="113"/>
        <v>1</v>
      </c>
      <c r="DU53" s="38">
        <f t="shared" si="113"/>
        <v>1</v>
      </c>
      <c r="DV53" s="38">
        <f t="shared" si="113"/>
        <v>1</v>
      </c>
      <c r="DW53" s="38">
        <f t="shared" si="113"/>
        <v>1</v>
      </c>
    </row>
    <row r="54" spans="1:127" ht="37.5" customHeight="1" x14ac:dyDescent="0.2">
      <c r="A54" s="19"/>
      <c r="B54" s="37" t="s">
        <v>109</v>
      </c>
      <c r="C54" s="492"/>
      <c r="D54" s="493"/>
      <c r="E54" s="493"/>
      <c r="F54" s="291"/>
      <c r="G54" s="40">
        <f>IF(G30-G48*G33/G50*G52&lt;=0,2-ERFC((-G30+G48*G33/G50*G52)/(2*SQRT(G36*G48*G33/G50))),ERFC((G30-G48*G33/G50*G52)/(2*SQRT(G36*G48*G33/G50))))</f>
        <v>7.869941176512095E-3</v>
      </c>
      <c r="I54" s="71">
        <f>J54/2</f>
        <v>3.2912869830469595E-4</v>
      </c>
      <c r="J54" s="48">
        <f>IF(J30-J48*J33/J50*J52&lt;=0,2-ERFC((-J30+J48*J33/J50*J52)/(2*SQRT(J36*J48*J33/J50))),ERFC((J30-J48*J33/J50*J52)/(2*SQRT(J36*J48*J33/J50))))</f>
        <v>6.582573966093919E-4</v>
      </c>
      <c r="K54" s="48">
        <f t="shared" ref="K54:T54" si="114">IF(K30-K48*K33/K50*K52&lt;=0,2-ERFC((-K30+K48*K33/K50*K52)/(2*SQRT(K36*K48*K33/K50))),ERFC((K30-K48*K33/K50*K52)/(2*SQRT(K36*K48*K33/K50))))</f>
        <v>0</v>
      </c>
      <c r="L54" s="48">
        <f t="shared" si="114"/>
        <v>0</v>
      </c>
      <c r="M54" s="48">
        <f t="shared" si="114"/>
        <v>0</v>
      </c>
      <c r="N54" s="48">
        <f t="shared" si="114"/>
        <v>0</v>
      </c>
      <c r="O54" s="48">
        <f t="shared" si="114"/>
        <v>0</v>
      </c>
      <c r="P54" s="48">
        <f t="shared" si="114"/>
        <v>0</v>
      </c>
      <c r="Q54" s="48">
        <f t="shared" si="114"/>
        <v>0</v>
      </c>
      <c r="R54" s="48">
        <f t="shared" si="114"/>
        <v>0</v>
      </c>
      <c r="S54" s="48">
        <f t="shared" si="114"/>
        <v>0</v>
      </c>
      <c r="T54" s="48">
        <f t="shared" si="114"/>
        <v>0</v>
      </c>
      <c r="U54" s="48">
        <f>IF(U30-U48*U33/U50*U52&lt;=0,2-ERFC((-U30+U48*U33/U50*U52)/(2*SQRT(U36*U48*U33/U50))),ERFC((U30-U48*U33/U50*U52)/(2*SQRT(U36*U48*U33/U50))))</f>
        <v>0</v>
      </c>
      <c r="V54" s="48">
        <f>IF(V30-V48*V33/V50*V52&lt;=0,2-ERFC((-V30+V48*V33/V50*V52)/(2*SQRT(V36*V48*V33/V50))),ERFC((V30-V48*V33/V50*V52)/(2*SQRT(V36*V48*V33/V50))))</f>
        <v>0</v>
      </c>
      <c r="W54" s="48">
        <f t="shared" ref="W54:CH54" si="115">IF(W30-W48*W33/W50*W52&lt;=0,2-ERFC((-W30+W48*W33/W50*W52)/(2*SQRT(W36*W48*W33/W50))),ERFC((W30-W48*W33/W50*W52)/(2*SQRT(W36*W48*W33/W50))))</f>
        <v>0</v>
      </c>
      <c r="X54" s="48">
        <f t="shared" si="115"/>
        <v>0</v>
      </c>
      <c r="Y54" s="48">
        <f t="shared" si="115"/>
        <v>0</v>
      </c>
      <c r="Z54" s="48">
        <f t="shared" si="115"/>
        <v>0</v>
      </c>
      <c r="AA54" s="48">
        <f t="shared" si="115"/>
        <v>0</v>
      </c>
      <c r="AB54" s="48">
        <f t="shared" si="115"/>
        <v>0</v>
      </c>
      <c r="AC54" s="48">
        <f t="shared" si="115"/>
        <v>0</v>
      </c>
      <c r="AD54" s="48">
        <f t="shared" si="115"/>
        <v>0</v>
      </c>
      <c r="AE54" s="48">
        <f t="shared" si="115"/>
        <v>0</v>
      </c>
      <c r="AF54" s="48">
        <f t="shared" si="115"/>
        <v>0</v>
      </c>
      <c r="AG54" s="48">
        <f t="shared" si="115"/>
        <v>0</v>
      </c>
      <c r="AH54" s="48">
        <f t="shared" si="115"/>
        <v>0</v>
      </c>
      <c r="AI54" s="48">
        <f t="shared" si="115"/>
        <v>0</v>
      </c>
      <c r="AJ54" s="48">
        <f t="shared" si="115"/>
        <v>0</v>
      </c>
      <c r="AK54" s="48">
        <f t="shared" si="115"/>
        <v>0</v>
      </c>
      <c r="AL54" s="48">
        <f t="shared" si="115"/>
        <v>0</v>
      </c>
      <c r="AM54" s="48">
        <f t="shared" si="115"/>
        <v>0</v>
      </c>
      <c r="AN54" s="48">
        <f t="shared" si="115"/>
        <v>0</v>
      </c>
      <c r="AO54" s="48">
        <f t="shared" si="115"/>
        <v>7.9015320367648119E-283</v>
      </c>
      <c r="AP54" s="48">
        <f t="shared" si="115"/>
        <v>1.3196276541556799E-221</v>
      </c>
      <c r="AQ54" s="48">
        <f t="shared" si="115"/>
        <v>6.8378368620805407E-168</v>
      </c>
      <c r="AR54" s="48">
        <f t="shared" si="115"/>
        <v>1.105449229240934E-121</v>
      </c>
      <c r="AS54" s="48">
        <f t="shared" si="115"/>
        <v>5.6253213590951717E-83</v>
      </c>
      <c r="AT54" s="48">
        <f t="shared" si="115"/>
        <v>9.1483611280123432E-52</v>
      </c>
      <c r="AU54" s="48">
        <f t="shared" si="115"/>
        <v>4.8974199949590203E-28</v>
      </c>
      <c r="AV54" s="48">
        <f t="shared" si="115"/>
        <v>9.2572973025875884E-12</v>
      </c>
      <c r="AW54" s="48">
        <f t="shared" si="115"/>
        <v>7.869941176512095E-3</v>
      </c>
      <c r="AX54" s="48">
        <f t="shared" si="115"/>
        <v>9.2572973025875884E-12</v>
      </c>
      <c r="AY54" s="48">
        <f t="shared" si="115"/>
        <v>1.5375573516759271E-10</v>
      </c>
      <c r="AZ54" s="48">
        <f t="shared" si="115"/>
        <v>2.1559217856658603E-9</v>
      </c>
      <c r="BA54" s="48">
        <f t="shared" si="115"/>
        <v>2.5532356366968393E-8</v>
      </c>
      <c r="BB54" s="48">
        <f t="shared" si="115"/>
        <v>2.5553185306430289E-7</v>
      </c>
      <c r="BC54" s="48">
        <f t="shared" si="115"/>
        <v>2.1626372190393212E-6</v>
      </c>
      <c r="BD54" s="48">
        <f t="shared" si="115"/>
        <v>1.5490169898205333E-5</v>
      </c>
      <c r="BE54" s="48">
        <f t="shared" si="115"/>
        <v>9.3991901035341962E-5</v>
      </c>
      <c r="BF54" s="48">
        <f t="shared" si="115"/>
        <v>4.8374454683642107E-4</v>
      </c>
      <c r="BG54" s="48">
        <f t="shared" si="115"/>
        <v>2.1149315730161116E-3</v>
      </c>
      <c r="BH54" s="48">
        <f t="shared" si="115"/>
        <v>7.869941176512095E-3</v>
      </c>
      <c r="BI54" s="48">
        <f t="shared" si="115"/>
        <v>2.176476371834564E-4</v>
      </c>
      <c r="BJ54" s="48">
        <f t="shared" si="115"/>
        <v>2.5618154764467214E-4</v>
      </c>
      <c r="BK54" s="48">
        <f t="shared" si="115"/>
        <v>3.0104423337470008E-4</v>
      </c>
      <c r="BL54" s="48">
        <f t="shared" si="115"/>
        <v>3.5318482917880552E-4</v>
      </c>
      <c r="BM54" s="48">
        <f t="shared" si="115"/>
        <v>4.13679239042675E-4</v>
      </c>
      <c r="BN54" s="48">
        <f t="shared" si="115"/>
        <v>4.8374454683642107E-4</v>
      </c>
      <c r="BO54" s="48">
        <f t="shared" si="115"/>
        <v>5.6475468235820238E-4</v>
      </c>
      <c r="BP54" s="48">
        <f t="shared" si="115"/>
        <v>6.582573966093919E-4</v>
      </c>
      <c r="BQ54" s="48">
        <f t="shared" si="115"/>
        <v>7.6599259409876699E-4</v>
      </c>
      <c r="BR54" s="48">
        <f t="shared" si="115"/>
        <v>8.8991206229973663E-4</v>
      </c>
      <c r="BS54" s="48">
        <f t="shared" si="115"/>
        <v>1.0322006289998048E-3</v>
      </c>
      <c r="BT54" s="48">
        <f t="shared" si="115"/>
        <v>1.1952987670611104E-3</v>
      </c>
      <c r="BU54" s="48">
        <f t="shared" si="115"/>
        <v>1.3819266529422876E-3</v>
      </c>
      <c r="BV54" s="48">
        <f t="shared" si="115"/>
        <v>1.5951096701180014E-3</v>
      </c>
      <c r="BW54" s="48">
        <f t="shared" si="115"/>
        <v>1.8382053311957335E-3</v>
      </c>
      <c r="BX54" s="48">
        <f t="shared" si="115"/>
        <v>2.1149315730161116E-3</v>
      </c>
      <c r="BY54" s="48">
        <f t="shared" si="115"/>
        <v>2.4293963573082059E-3</v>
      </c>
      <c r="BZ54" s="48">
        <f t="shared" si="115"/>
        <v>2.7861284855624558E-3</v>
      </c>
      <c r="CA54" s="48">
        <f t="shared" si="115"/>
        <v>3.1901095107266051E-3</v>
      </c>
      <c r="CB54" s="48">
        <f t="shared" si="115"/>
        <v>3.6468066002115153E-3</v>
      </c>
      <c r="CC54" s="48">
        <f t="shared" si="115"/>
        <v>4.162206174647326E-3</v>
      </c>
      <c r="CD54" s="48">
        <f t="shared" si="115"/>
        <v>6.582573966093919E-4</v>
      </c>
      <c r="CE54" s="48">
        <f t="shared" si="115"/>
        <v>1.8559304876009652</v>
      </c>
      <c r="CF54" s="48">
        <f t="shared" si="115"/>
        <v>1.8441601516582535</v>
      </c>
      <c r="CG54" s="48">
        <f t="shared" si="115"/>
        <v>1.8184516847881502</v>
      </c>
      <c r="CH54" s="48">
        <f t="shared" si="115"/>
        <v>1.7578391660922106</v>
      </c>
      <c r="CI54" s="48">
        <f t="shared" ref="CI54:DW54" si="116">IF(CI30-CI48*CI33/CI50*CI52&lt;=0,2-ERFC((-CI30+CI48*CI33/CI50*CI52)/(2*SQRT(CI36*CI48*CI33/CI50))),ERFC((CI30-CI48*CI33/CI50*CI52)/(2*SQRT(CI36*CI48*CI33/CI50))))</f>
        <v>1.6842369529982886</v>
      </c>
      <c r="CJ54" s="48">
        <f t="shared" si="116"/>
        <v>1.5972964966612622</v>
      </c>
      <c r="CK54" s="48">
        <f t="shared" si="116"/>
        <v>1.497398800888802</v>
      </c>
      <c r="CL54" s="48">
        <f t="shared" si="116"/>
        <v>0.87162251917908984</v>
      </c>
      <c r="CM54" s="48">
        <f t="shared" si="116"/>
        <v>0.32041844979242284</v>
      </c>
      <c r="CN54" s="48">
        <f t="shared" si="116"/>
        <v>6.7910716394416704E-2</v>
      </c>
      <c r="CO54" s="48">
        <f t="shared" si="116"/>
        <v>7.869941176512095E-3</v>
      </c>
      <c r="CP54" s="48">
        <f t="shared" si="116"/>
        <v>4.8374454683642107E-4</v>
      </c>
      <c r="CQ54" s="48">
        <f t="shared" si="116"/>
        <v>1.5490169898205333E-5</v>
      </c>
      <c r="CR54" s="48">
        <f t="shared" si="116"/>
        <v>2.5553185306430289E-7</v>
      </c>
      <c r="CS54" s="48">
        <f t="shared" si="116"/>
        <v>2.1559217856658603E-9</v>
      </c>
      <c r="CT54" s="48">
        <f t="shared" si="116"/>
        <v>9.2572973025875884E-12</v>
      </c>
      <c r="CU54" s="48">
        <f t="shared" si="116"/>
        <v>2.0160231666869661E-14</v>
      </c>
      <c r="CV54" s="48">
        <f t="shared" si="116"/>
        <v>2.2211336246305297E-17</v>
      </c>
      <c r="CW54" s="48">
        <f t="shared" si="116"/>
        <v>1.2356800021910731E-20</v>
      </c>
      <c r="CX54" s="48">
        <f t="shared" si="116"/>
        <v>3.4662973091495093E-24</v>
      </c>
      <c r="CY54" s="48">
        <f t="shared" si="116"/>
        <v>4.8974199949590203E-28</v>
      </c>
      <c r="CZ54" s="48">
        <f t="shared" si="116"/>
        <v>3.481962113212271E-32</v>
      </c>
      <c r="DA54" s="48">
        <f t="shared" si="116"/>
        <v>1.2448700302439743E-36</v>
      </c>
      <c r="DB54" s="48">
        <f t="shared" si="116"/>
        <v>2.2367230416124709E-41</v>
      </c>
      <c r="DC54" s="48">
        <f t="shared" si="116"/>
        <v>2.0187266838899679E-46</v>
      </c>
      <c r="DD54" s="48">
        <f t="shared" si="116"/>
        <v>9.1483611280123432E-52</v>
      </c>
      <c r="DE54" s="48">
        <f t="shared" si="116"/>
        <v>0</v>
      </c>
      <c r="DF54" s="48">
        <f t="shared" si="116"/>
        <v>2.5345477955540359E-167</v>
      </c>
      <c r="DG54" s="48">
        <f t="shared" si="116"/>
        <v>1.2208310040919132E-82</v>
      </c>
      <c r="DH54" s="48">
        <f t="shared" si="116"/>
        <v>2.9767893473279668E-40</v>
      </c>
      <c r="DI54" s="48">
        <f t="shared" si="116"/>
        <v>4.1165436439243188E-26</v>
      </c>
      <c r="DJ54" s="48">
        <f t="shared" si="116"/>
        <v>4.8295988417795202E-19</v>
      </c>
      <c r="DK54" s="48">
        <f t="shared" si="116"/>
        <v>8.3377772110945951E-15</v>
      </c>
      <c r="DL54" s="48">
        <f t="shared" si="116"/>
        <v>5.4992721060957325E-12</v>
      </c>
      <c r="DM54" s="48">
        <f t="shared" si="116"/>
        <v>1.7736279231784684E-8</v>
      </c>
      <c r="DN54" s="48">
        <f t="shared" si="116"/>
        <v>2.1626372190393212E-6</v>
      </c>
      <c r="DO54" s="48">
        <f t="shared" si="116"/>
        <v>9.5601981993312832E-5</v>
      </c>
      <c r="DP54" s="48">
        <f t="shared" si="116"/>
        <v>1.1343986277654746E-3</v>
      </c>
      <c r="DQ54" s="48">
        <f t="shared" si="116"/>
        <v>6.3429135947973498E-3</v>
      </c>
      <c r="DR54" s="48">
        <f t="shared" si="116"/>
        <v>2.2159077128389069E-2</v>
      </c>
      <c r="DS54" s="48">
        <f t="shared" si="116"/>
        <v>5.6598620827396209E-2</v>
      </c>
      <c r="DT54" s="48">
        <f t="shared" si="116"/>
        <v>0.1161787172169815</v>
      </c>
      <c r="DU54" s="48">
        <f t="shared" si="116"/>
        <v>0.20358279543239563</v>
      </c>
      <c r="DV54" s="48">
        <f t="shared" si="116"/>
        <v>0.31710280293627957</v>
      </c>
      <c r="DW54" s="48">
        <f t="shared" si="116"/>
        <v>0.31710280293627957</v>
      </c>
    </row>
    <row r="55" spans="1:127" ht="37.5" customHeight="1" x14ac:dyDescent="0.2">
      <c r="A55" s="19"/>
      <c r="B55" s="37" t="s">
        <v>110</v>
      </c>
      <c r="C55" s="492"/>
      <c r="D55" s="493"/>
      <c r="E55" s="493"/>
      <c r="F55" s="39"/>
      <c r="G55" s="38">
        <f>ERF((G34)/(4*(G37*G30)^0.5))</f>
        <v>0.15667510512298777</v>
      </c>
      <c r="H55" s="41"/>
      <c r="I55" s="71">
        <f>J55</f>
        <v>0.14437374556750274</v>
      </c>
      <c r="J55" s="38">
        <f>ERF((J34)/(4*(J37*J30)^0.5))</f>
        <v>0.14437374556750274</v>
      </c>
      <c r="K55" s="38">
        <f t="shared" ref="K55:T55" si="117">ERF((K34)/(4*(K37*K30)^0.5))</f>
        <v>4.9867460392022467E-3</v>
      </c>
      <c r="L55" s="38">
        <f t="shared" si="117"/>
        <v>3.5261734187406429E-3</v>
      </c>
      <c r="M55" s="38">
        <f t="shared" si="117"/>
        <v>2.8791116641875853E-3</v>
      </c>
      <c r="N55" s="38">
        <f t="shared" si="117"/>
        <v>2.4933851942641628E-3</v>
      </c>
      <c r="O55" s="38">
        <f t="shared" si="117"/>
        <v>2.2301522413465213E-3</v>
      </c>
      <c r="P55" s="38">
        <f t="shared" si="117"/>
        <v>2.0358415905657569E-3</v>
      </c>
      <c r="Q55" s="38">
        <f t="shared" si="117"/>
        <v>1.8848233566647592E-3</v>
      </c>
      <c r="R55" s="38">
        <f t="shared" si="117"/>
        <v>1.7630910137794817E-3</v>
      </c>
      <c r="S55" s="38">
        <f t="shared" si="117"/>
        <v>1.6622582992287564E-3</v>
      </c>
      <c r="T55" s="38">
        <f t="shared" si="117"/>
        <v>1.5769567995979502E-3</v>
      </c>
      <c r="U55" s="38">
        <f>ERF((U34)/(4*(U37*U30)^0.5))</f>
        <v>1.5768551657527899E-2</v>
      </c>
      <c r="V55" s="38">
        <f>ERF((V34)/(4*(V37*V30)^0.5))</f>
        <v>1.1150412755608121E-2</v>
      </c>
      <c r="W55" s="38">
        <f t="shared" ref="W55:CH55" si="118">ERF((W34)/(4*(W37*W30)^0.5))</f>
        <v>9.1043726769731853E-3</v>
      </c>
      <c r="X55" s="38">
        <f t="shared" si="118"/>
        <v>7.8846608000364242E-3</v>
      </c>
      <c r="Y55" s="38">
        <f t="shared" si="118"/>
        <v>7.0522779676913533E-3</v>
      </c>
      <c r="Z55" s="38">
        <f t="shared" si="118"/>
        <v>6.43783351201304E-3</v>
      </c>
      <c r="AA55" s="38">
        <f t="shared" si="118"/>
        <v>5.9602849033622554E-3</v>
      </c>
      <c r="AB55" s="38">
        <f t="shared" si="118"/>
        <v>5.5753424906871451E-3</v>
      </c>
      <c r="AC55" s="38">
        <f t="shared" si="118"/>
        <v>5.2564880631506116E-3</v>
      </c>
      <c r="AD55" s="38">
        <f t="shared" si="118"/>
        <v>4.9835338058494445E-2</v>
      </c>
      <c r="AE55" s="38">
        <f t="shared" si="118"/>
        <v>3.5250373867322833E-2</v>
      </c>
      <c r="AF55" s="38">
        <f t="shared" si="118"/>
        <v>2.8784932257004309E-2</v>
      </c>
      <c r="AG55" s="38">
        <f t="shared" si="118"/>
        <v>2.4929834868754254E-2</v>
      </c>
      <c r="AH55" s="38">
        <f t="shared" si="118"/>
        <v>2.2298647944327364E-2</v>
      </c>
      <c r="AI55" s="38">
        <f t="shared" si="118"/>
        <v>2.0356229179763444E-2</v>
      </c>
      <c r="AJ55" s="38">
        <f t="shared" si="118"/>
        <v>1.8846498243810107E-2</v>
      </c>
      <c r="AK55" s="38">
        <f t="shared" si="118"/>
        <v>1.7629489782642008E-2</v>
      </c>
      <c r="AL55" s="38">
        <f t="shared" si="118"/>
        <v>1.6621392650343809E-2</v>
      </c>
      <c r="AM55" s="38">
        <f t="shared" si="118"/>
        <v>1.5768551657527899E-2</v>
      </c>
      <c r="AN55" s="38">
        <f t="shared" si="118"/>
        <v>4.9835338058494445E-2</v>
      </c>
      <c r="AO55" s="38">
        <f t="shared" si="118"/>
        <v>5.2527260979315045E-2</v>
      </c>
      <c r="AP55" s="38">
        <f t="shared" si="118"/>
        <v>5.570853921978447E-2</v>
      </c>
      <c r="AQ55" s="38">
        <f t="shared" si="118"/>
        <v>5.9548015034165749E-2</v>
      </c>
      <c r="AR55" s="38">
        <f t="shared" si="118"/>
        <v>6.4309246113872398E-2</v>
      </c>
      <c r="AS55" s="38">
        <f t="shared" si="118"/>
        <v>7.0431977722387087E-2</v>
      </c>
      <c r="AT55" s="38">
        <f t="shared" si="118"/>
        <v>7.8719745926375276E-2</v>
      </c>
      <c r="AU55" s="38">
        <f t="shared" si="118"/>
        <v>9.0848506034133192E-2</v>
      </c>
      <c r="AV55" s="38">
        <f t="shared" si="118"/>
        <v>0.11114583723180337</v>
      </c>
      <c r="AW55" s="38">
        <f t="shared" si="118"/>
        <v>0.15667510512298777</v>
      </c>
      <c r="AX55" s="38">
        <f t="shared" si="118"/>
        <v>0.11114583723180337</v>
      </c>
      <c r="AY55" s="38">
        <f t="shared" si="118"/>
        <v>0.11401373981322839</v>
      </c>
      <c r="AZ55" s="38">
        <f t="shared" si="118"/>
        <v>0.11711574849870574</v>
      </c>
      <c r="BA55" s="38">
        <f t="shared" si="118"/>
        <v>0.12048555020453343</v>
      </c>
      <c r="BB55" s="38">
        <f t="shared" si="118"/>
        <v>0.12416403361658972</v>
      </c>
      <c r="BC55" s="38">
        <f t="shared" si="118"/>
        <v>0.12820139780338702</v>
      </c>
      <c r="BD55" s="38">
        <f t="shared" si="118"/>
        <v>0.13266006805487585</v>
      </c>
      <c r="BE55" s="38">
        <f t="shared" si="118"/>
        <v>0.13761881155445893</v>
      </c>
      <c r="BF55" s="38">
        <f t="shared" si="118"/>
        <v>0.14317868369184381</v>
      </c>
      <c r="BG55" s="38">
        <f t="shared" si="118"/>
        <v>0.14947185227489188</v>
      </c>
      <c r="BH55" s="38">
        <f t="shared" si="118"/>
        <v>0.15667510512298777</v>
      </c>
      <c r="BI55" s="38">
        <f t="shared" si="118"/>
        <v>0.1403162048013338</v>
      </c>
      <c r="BJ55" s="38">
        <f t="shared" si="118"/>
        <v>0.14087496728483481</v>
      </c>
      <c r="BK55" s="38">
        <f t="shared" si="118"/>
        <v>0.14144045832973684</v>
      </c>
      <c r="BL55" s="38">
        <f t="shared" si="118"/>
        <v>0.14201281406407187</v>
      </c>
      <c r="BM55" s="38">
        <f t="shared" si="118"/>
        <v>0.14259217450283393</v>
      </c>
      <c r="BN55" s="38">
        <f t="shared" si="118"/>
        <v>0.14317868369184381</v>
      </c>
      <c r="BO55" s="38">
        <f t="shared" si="118"/>
        <v>0.14377248985817584</v>
      </c>
      <c r="BP55" s="38">
        <f t="shared" si="118"/>
        <v>0.14437374556750274</v>
      </c>
      <c r="BQ55" s="38">
        <f t="shared" si="118"/>
        <v>0.14498260788873829</v>
      </c>
      <c r="BR55" s="38">
        <f t="shared" si="118"/>
        <v>0.14559923856638052</v>
      </c>
      <c r="BS55" s="38">
        <f t="shared" si="118"/>
        <v>0.1462238042009853</v>
      </c>
      <c r="BT55" s="38">
        <f t="shared" si="118"/>
        <v>0.14685647643822727</v>
      </c>
      <c r="BU55" s="38">
        <f t="shared" si="118"/>
        <v>0.1474974321670354</v>
      </c>
      <c r="BV55" s="38">
        <f t="shared" si="118"/>
        <v>0.1481468537273217</v>
      </c>
      <c r="BW55" s="38">
        <f t="shared" si="118"/>
        <v>0.14880492912785814</v>
      </c>
      <c r="BX55" s="38">
        <f t="shared" si="118"/>
        <v>0.14947185227489188</v>
      </c>
      <c r="BY55" s="38">
        <f t="shared" si="118"/>
        <v>0.15014782321212988</v>
      </c>
      <c r="BZ55" s="38">
        <f t="shared" si="118"/>
        <v>0.15083304837276829</v>
      </c>
      <c r="CA55" s="38">
        <f t="shared" si="118"/>
        <v>0.1515277408442858</v>
      </c>
      <c r="CB55" s="38">
        <f t="shared" si="118"/>
        <v>0.15223212064677394</v>
      </c>
      <c r="CC55" s="38">
        <f t="shared" si="118"/>
        <v>0.15294641502562825</v>
      </c>
      <c r="CD55" s="38">
        <f t="shared" si="118"/>
        <v>0.14437374556750274</v>
      </c>
      <c r="CE55" s="38">
        <f t="shared" si="118"/>
        <v>0.95189317211148061</v>
      </c>
      <c r="CF55" s="38">
        <f t="shared" si="118"/>
        <v>0.83774950015276817</v>
      </c>
      <c r="CG55" s="38">
        <f t="shared" si="118"/>
        <v>0.67695105439907488</v>
      </c>
      <c r="CH55" s="38">
        <f t="shared" si="118"/>
        <v>0.515304997201804</v>
      </c>
      <c r="CI55" s="38">
        <f t="shared" ref="CI55:DW55" si="119">ERF((CI34)/(4*(CI37*CI30)^0.5))</f>
        <v>0.43169143619380518</v>
      </c>
      <c r="CJ55" s="38">
        <f t="shared" si="119"/>
        <v>0.37876859767072762</v>
      </c>
      <c r="CK55" s="38">
        <f t="shared" si="119"/>
        <v>0.34146863350159512</v>
      </c>
      <c r="CL55" s="38">
        <f t="shared" si="119"/>
        <v>0.24533943694031421</v>
      </c>
      <c r="CM55" s="38">
        <f t="shared" si="119"/>
        <v>0.20139675449060934</v>
      </c>
      <c r="CN55" s="38">
        <f t="shared" si="119"/>
        <v>0.17488488460304996</v>
      </c>
      <c r="CO55" s="38">
        <f t="shared" si="119"/>
        <v>0.15667510512298777</v>
      </c>
      <c r="CP55" s="38">
        <f t="shared" si="119"/>
        <v>0.14317868369184381</v>
      </c>
      <c r="CQ55" s="38">
        <f t="shared" si="119"/>
        <v>0.13266006805487585</v>
      </c>
      <c r="CR55" s="38">
        <f t="shared" si="119"/>
        <v>0.12416403361658972</v>
      </c>
      <c r="CS55" s="38">
        <f t="shared" si="119"/>
        <v>0.11711574849870574</v>
      </c>
      <c r="CT55" s="38">
        <f t="shared" si="119"/>
        <v>0.11114583723180337</v>
      </c>
      <c r="CU55" s="38">
        <f t="shared" si="119"/>
        <v>0.10600468498098554</v>
      </c>
      <c r="CV55" s="38">
        <f t="shared" si="119"/>
        <v>0.10151673383106423</v>
      </c>
      <c r="CW55" s="38">
        <f t="shared" si="119"/>
        <v>9.7554434862687958E-2</v>
      </c>
      <c r="CX55" s="38">
        <f t="shared" si="119"/>
        <v>9.4022588327902765E-2</v>
      </c>
      <c r="CY55" s="38">
        <f t="shared" si="119"/>
        <v>9.0848506034133192E-2</v>
      </c>
      <c r="CZ55" s="38">
        <f t="shared" si="119"/>
        <v>8.7975599315752245E-2</v>
      </c>
      <c r="DA55" s="38">
        <f t="shared" si="119"/>
        <v>8.5359066631971584E-2</v>
      </c>
      <c r="DB55" s="38">
        <f t="shared" si="119"/>
        <v>8.2962913823113285E-2</v>
      </c>
      <c r="DC55" s="38">
        <f t="shared" si="119"/>
        <v>8.0757846157171714E-2</v>
      </c>
      <c r="DD55" s="38">
        <f t="shared" si="119"/>
        <v>7.8719745926375276E-2</v>
      </c>
      <c r="DE55" s="38">
        <f t="shared" si="119"/>
        <v>0.12820139780338702</v>
      </c>
      <c r="DF55" s="38">
        <f t="shared" si="119"/>
        <v>0.12820139780338702</v>
      </c>
      <c r="DG55" s="38">
        <f t="shared" si="119"/>
        <v>0.12820139780338702</v>
      </c>
      <c r="DH55" s="38">
        <f t="shared" si="119"/>
        <v>0.12820139780338702</v>
      </c>
      <c r="DI55" s="38">
        <f t="shared" si="119"/>
        <v>0.12820139780338702</v>
      </c>
      <c r="DJ55" s="38">
        <f t="shared" si="119"/>
        <v>0.12820139780338702</v>
      </c>
      <c r="DK55" s="38">
        <f t="shared" si="119"/>
        <v>0.12820139780338702</v>
      </c>
      <c r="DL55" s="38">
        <f t="shared" si="119"/>
        <v>0.12820139780338702</v>
      </c>
      <c r="DM55" s="38">
        <f t="shared" si="119"/>
        <v>0.12820139780338702</v>
      </c>
      <c r="DN55" s="38">
        <f t="shared" si="119"/>
        <v>0.12820139780338702</v>
      </c>
      <c r="DO55" s="38">
        <f t="shared" si="119"/>
        <v>0.12820139780338702</v>
      </c>
      <c r="DP55" s="38">
        <f t="shared" si="119"/>
        <v>0.12820139780338702</v>
      </c>
      <c r="DQ55" s="38">
        <f t="shared" si="119"/>
        <v>0.12820139780338702</v>
      </c>
      <c r="DR55" s="38">
        <f t="shared" si="119"/>
        <v>0.12820139780338702</v>
      </c>
      <c r="DS55" s="38">
        <f t="shared" si="119"/>
        <v>0.12820139780338702</v>
      </c>
      <c r="DT55" s="38">
        <f t="shared" si="119"/>
        <v>0.12820139780338702</v>
      </c>
      <c r="DU55" s="38">
        <f t="shared" si="119"/>
        <v>0.12820139780338702</v>
      </c>
      <c r="DV55" s="38">
        <f t="shared" si="119"/>
        <v>0.12820139780338702</v>
      </c>
      <c r="DW55" s="38">
        <f t="shared" si="119"/>
        <v>0.12820139780338702</v>
      </c>
    </row>
    <row r="56" spans="1:127" ht="37.5" customHeight="1" x14ac:dyDescent="0.2">
      <c r="B56" s="37" t="s">
        <v>111</v>
      </c>
      <c r="C56" s="492"/>
      <c r="D56" s="493"/>
      <c r="E56" s="493"/>
      <c r="F56" s="39"/>
      <c r="G56" s="38">
        <f>ERF((G35)/(2*(G38*G30)^0.5))</f>
        <v>0.30736721595803979</v>
      </c>
      <c r="J56" s="38">
        <f>ERF((J35)/(2*(J38*J30)^0.5))</f>
        <v>0.28405915211808913</v>
      </c>
      <c r="K56" s="38">
        <f t="shared" ref="K56:T56" si="120">ERF((K35)/(2*(K38*K30)^0.5))</f>
        <v>9.9732972880759441E-3</v>
      </c>
      <c r="L56" s="38">
        <f t="shared" si="120"/>
        <v>7.0522779676913533E-3</v>
      </c>
      <c r="M56" s="38">
        <f t="shared" si="120"/>
        <v>5.7581858402267838E-3</v>
      </c>
      <c r="N56" s="38">
        <f t="shared" si="120"/>
        <v>4.9867460392022467E-3</v>
      </c>
      <c r="O56" s="38">
        <f t="shared" si="120"/>
        <v>4.4602870597080591E-3</v>
      </c>
      <c r="P56" s="38">
        <f t="shared" si="120"/>
        <v>4.071669927004827E-3</v>
      </c>
      <c r="Q56" s="38">
        <f t="shared" si="120"/>
        <v>3.7696361953762749E-3</v>
      </c>
      <c r="R56" s="38">
        <f t="shared" si="120"/>
        <v>3.5261734187406429E-3</v>
      </c>
      <c r="S56" s="38">
        <f t="shared" si="120"/>
        <v>3.3245093838130224E-3</v>
      </c>
      <c r="T56" s="38">
        <f t="shared" si="120"/>
        <v>3.1539074392224384E-3</v>
      </c>
      <c r="U56" s="38">
        <f>ERF((U35)/(2*(U38*U30)^0.5))</f>
        <v>3.1530945127879552E-2</v>
      </c>
      <c r="V56" s="38">
        <f>ERF((V35)/(2*(V38*V30)^0.5))</f>
        <v>2.2298647944327364E-2</v>
      </c>
      <c r="W56" s="38">
        <f t="shared" ref="W56:CH56" si="121">ERF((W35)/(2*(W38*W30)^0.5))</f>
        <v>1.8207559978790821E-2</v>
      </c>
      <c r="X56" s="38">
        <f t="shared" si="121"/>
        <v>1.5768551657527899E-2</v>
      </c>
      <c r="Y56" s="38">
        <f t="shared" si="121"/>
        <v>1.410400500127445E-2</v>
      </c>
      <c r="Z56" s="38">
        <f t="shared" si="121"/>
        <v>1.2875247910157164E-2</v>
      </c>
      <c r="AA56" s="38">
        <f t="shared" si="121"/>
        <v>1.1920237212366902E-2</v>
      </c>
      <c r="AB56" s="38">
        <f t="shared" si="121"/>
        <v>1.1150412755608121E-2</v>
      </c>
      <c r="AC56" s="38">
        <f t="shared" si="121"/>
        <v>1.0512747985894091E-2</v>
      </c>
      <c r="AD56" s="38">
        <f t="shared" si="121"/>
        <v>9.9476449660225785E-2</v>
      </c>
      <c r="AE56" s="38">
        <f t="shared" si="121"/>
        <v>7.0431977722387087E-2</v>
      </c>
      <c r="AF56" s="38">
        <f t="shared" si="121"/>
        <v>5.7532412585581116E-2</v>
      </c>
      <c r="AG56" s="38">
        <f t="shared" si="121"/>
        <v>4.9835338058494445E-2</v>
      </c>
      <c r="AH56" s="38">
        <f t="shared" si="121"/>
        <v>4.4579883006436401E-2</v>
      </c>
      <c r="AI56" s="38">
        <f t="shared" si="121"/>
        <v>4.0699210637790265E-2</v>
      </c>
      <c r="AJ56" s="38">
        <f t="shared" si="121"/>
        <v>3.7682482891192068E-2</v>
      </c>
      <c r="AK56" s="38">
        <f t="shared" si="121"/>
        <v>3.5250373867322833E-2</v>
      </c>
      <c r="AL56" s="38">
        <f t="shared" si="121"/>
        <v>3.3235572980726762E-2</v>
      </c>
      <c r="AM56" s="38">
        <f t="shared" si="121"/>
        <v>3.1530945127879552E-2</v>
      </c>
      <c r="AN56" s="38">
        <f t="shared" si="121"/>
        <v>9.9476449660225785E-2</v>
      </c>
      <c r="AO56" s="38">
        <f t="shared" si="121"/>
        <v>0.10482711518475331</v>
      </c>
      <c r="AP56" s="38">
        <f t="shared" si="121"/>
        <v>0.11114583723180337</v>
      </c>
      <c r="AQ56" s="38">
        <f t="shared" si="121"/>
        <v>0.11876480996972943</v>
      </c>
      <c r="AR56" s="38">
        <f t="shared" si="121"/>
        <v>0.12820139780338702</v>
      </c>
      <c r="AS56" s="38">
        <f t="shared" si="121"/>
        <v>0.1403162048013338</v>
      </c>
      <c r="AT56" s="38">
        <f t="shared" si="121"/>
        <v>0.15667510512298777</v>
      </c>
      <c r="AU56" s="38">
        <f t="shared" si="121"/>
        <v>0.18052302322247885</v>
      </c>
      <c r="AV56" s="38">
        <f t="shared" si="121"/>
        <v>0.22014538203508091</v>
      </c>
      <c r="AW56" s="38">
        <f t="shared" si="121"/>
        <v>0.30736721595803979</v>
      </c>
      <c r="AX56" s="38">
        <f t="shared" si="121"/>
        <v>0.22014538203508091</v>
      </c>
      <c r="AY56" s="38">
        <f t="shared" si="121"/>
        <v>0.2257113101628738</v>
      </c>
      <c r="AZ56" s="38">
        <f t="shared" si="121"/>
        <v>0.2317217964541661</v>
      </c>
      <c r="BA56" s="38">
        <f t="shared" si="121"/>
        <v>0.23823933251226612</v>
      </c>
      <c r="BB56" s="38">
        <f t="shared" si="121"/>
        <v>0.24533943694031421</v>
      </c>
      <c r="BC56" s="38">
        <f t="shared" si="121"/>
        <v>0.25311436660963615</v>
      </c>
      <c r="BD56" s="38">
        <f t="shared" si="121"/>
        <v>0.26167820691832078</v>
      </c>
      <c r="BE56" s="38">
        <f t="shared" si="121"/>
        <v>0.27117399010768123</v>
      </c>
      <c r="BF56" s="38">
        <f t="shared" si="121"/>
        <v>0.28178387046601411</v>
      </c>
      <c r="BG56" s="38">
        <f t="shared" si="121"/>
        <v>0.29374403789514747</v>
      </c>
      <c r="BH56" s="38">
        <f t="shared" si="121"/>
        <v>0.30736721595803979</v>
      </c>
      <c r="BI56" s="38">
        <f t="shared" si="121"/>
        <v>0.27632639016823701</v>
      </c>
      <c r="BJ56" s="38">
        <f t="shared" si="121"/>
        <v>0.27739253855264112</v>
      </c>
      <c r="BK56" s="38">
        <f t="shared" si="121"/>
        <v>0.27847111427101262</v>
      </c>
      <c r="BL56" s="38">
        <f t="shared" si="121"/>
        <v>0.27956236045003369</v>
      </c>
      <c r="BM56" s="38">
        <f t="shared" si="121"/>
        <v>0.28066652692234195</v>
      </c>
      <c r="BN56" s="38">
        <f t="shared" si="121"/>
        <v>0.28178387046601411</v>
      </c>
      <c r="BO56" s="38">
        <f t="shared" si="121"/>
        <v>0.28291465505457591</v>
      </c>
      <c r="BP56" s="38">
        <f t="shared" si="121"/>
        <v>0.28405915211808913</v>
      </c>
      <c r="BQ56" s="38">
        <f t="shared" si="121"/>
        <v>0.28521764081589979</v>
      </c>
      <c r="BR56" s="38">
        <f t="shared" si="121"/>
        <v>0.28639040832166751</v>
      </c>
      <c r="BS56" s="38">
        <f t="shared" si="121"/>
        <v>0.28757775012133324</v>
      </c>
      <c r="BT56" s="38">
        <f t="shared" si="121"/>
        <v>0.28877997032472597</v>
      </c>
      <c r="BU56" s="38">
        <f t="shared" si="121"/>
        <v>0.28999738199155134</v>
      </c>
      <c r="BV56" s="38">
        <f t="shared" si="121"/>
        <v>0.29123030747255041</v>
      </c>
      <c r="BW56" s="38">
        <f t="shared" si="121"/>
        <v>0.29247907876667112</v>
      </c>
      <c r="BX56" s="38">
        <f t="shared" si="121"/>
        <v>0.29374403789514747</v>
      </c>
      <c r="BY56" s="38">
        <f t="shared" si="121"/>
        <v>0.29502553729343645</v>
      </c>
      <c r="BZ56" s="38">
        <f t="shared" si="121"/>
        <v>0.29632394022203118</v>
      </c>
      <c r="CA56" s="38">
        <f t="shared" si="121"/>
        <v>0.29763962119723025</v>
      </c>
      <c r="CB56" s="38">
        <f t="shared" si="121"/>
        <v>0.29897296644301929</v>
      </c>
      <c r="CC56" s="38">
        <f t="shared" si="121"/>
        <v>0.30032437436529519</v>
      </c>
      <c r="CD56" s="38">
        <f t="shared" si="121"/>
        <v>0.28405915211808913</v>
      </c>
      <c r="CE56" s="38">
        <f t="shared" si="121"/>
        <v>0.99992277320449452</v>
      </c>
      <c r="CF56" s="38">
        <f t="shared" si="121"/>
        <v>0.99481139244768446</v>
      </c>
      <c r="CG56" s="38">
        <f t="shared" si="121"/>
        <v>0.95189317211148061</v>
      </c>
      <c r="CH56" s="38">
        <f t="shared" si="121"/>
        <v>0.83774950015276817</v>
      </c>
      <c r="CI56" s="38">
        <f t="shared" ref="CI56:DW56" si="122">ERF((CI35)/(2*(CI38*CI30)^0.5))</f>
        <v>0.7461669707841263</v>
      </c>
      <c r="CJ56" s="38">
        <f t="shared" si="122"/>
        <v>0.67695105439907488</v>
      </c>
      <c r="CK56" s="38">
        <f t="shared" si="122"/>
        <v>0.62324088218841811</v>
      </c>
      <c r="CL56" s="38">
        <f t="shared" si="122"/>
        <v>0.46802894190259892</v>
      </c>
      <c r="CM56" s="38">
        <f t="shared" si="122"/>
        <v>0.39016595632654066</v>
      </c>
      <c r="CN56" s="38">
        <f t="shared" si="122"/>
        <v>0.34146863350159512</v>
      </c>
      <c r="CO56" s="38">
        <f t="shared" si="122"/>
        <v>0.30736721595803979</v>
      </c>
      <c r="CP56" s="38">
        <f t="shared" si="122"/>
        <v>0.28178387046601411</v>
      </c>
      <c r="CQ56" s="38">
        <f t="shared" si="122"/>
        <v>0.26167820691832078</v>
      </c>
      <c r="CR56" s="38">
        <f t="shared" si="122"/>
        <v>0.24533943694031421</v>
      </c>
      <c r="CS56" s="38">
        <f t="shared" si="122"/>
        <v>0.2317217964541661</v>
      </c>
      <c r="CT56" s="38">
        <f t="shared" si="122"/>
        <v>0.22014538203508091</v>
      </c>
      <c r="CU56" s="38">
        <f t="shared" si="122"/>
        <v>0.2101465301308737</v>
      </c>
      <c r="CV56" s="38">
        <f t="shared" si="122"/>
        <v>0.20139675449060934</v>
      </c>
      <c r="CW56" s="38">
        <f t="shared" si="122"/>
        <v>0.19365597004290375</v>
      </c>
      <c r="CX56" s="38">
        <f t="shared" si="122"/>
        <v>0.18674408801357262</v>
      </c>
      <c r="CY56" s="38">
        <f t="shared" si="122"/>
        <v>0.18052302322247885</v>
      </c>
      <c r="CZ56" s="38">
        <f t="shared" si="122"/>
        <v>0.17488488460304996</v>
      </c>
      <c r="DA56" s="38">
        <f t="shared" si="122"/>
        <v>0.1697439853379569</v>
      </c>
      <c r="DB56" s="38">
        <f t="shared" si="122"/>
        <v>0.16503129364104502</v>
      </c>
      <c r="DC56" s="38">
        <f t="shared" si="122"/>
        <v>0.16069048943283404</v>
      </c>
      <c r="DD56" s="38">
        <f t="shared" si="122"/>
        <v>0.15667510512298777</v>
      </c>
      <c r="DE56" s="38">
        <f t="shared" si="122"/>
        <v>0.25311436660963615</v>
      </c>
      <c r="DF56" s="38">
        <f t="shared" si="122"/>
        <v>0.25311436660963615</v>
      </c>
      <c r="DG56" s="38">
        <f t="shared" si="122"/>
        <v>0.25311436660963615</v>
      </c>
      <c r="DH56" s="38">
        <f t="shared" si="122"/>
        <v>0.25311436660963615</v>
      </c>
      <c r="DI56" s="38">
        <f t="shared" si="122"/>
        <v>0.25311436660963615</v>
      </c>
      <c r="DJ56" s="38">
        <f t="shared" si="122"/>
        <v>0.25311436660963615</v>
      </c>
      <c r="DK56" s="38">
        <f t="shared" si="122"/>
        <v>0.25311436660963615</v>
      </c>
      <c r="DL56" s="38">
        <f t="shared" si="122"/>
        <v>0.25311436660963615</v>
      </c>
      <c r="DM56" s="38">
        <f t="shared" si="122"/>
        <v>0.25311436660963615</v>
      </c>
      <c r="DN56" s="38">
        <f t="shared" si="122"/>
        <v>0.25311436660963615</v>
      </c>
      <c r="DO56" s="38">
        <f t="shared" si="122"/>
        <v>0.25311436660963615</v>
      </c>
      <c r="DP56" s="38">
        <f t="shared" si="122"/>
        <v>0.25311436660963615</v>
      </c>
      <c r="DQ56" s="38">
        <f t="shared" si="122"/>
        <v>0.25311436660963615</v>
      </c>
      <c r="DR56" s="38">
        <f t="shared" si="122"/>
        <v>0.25311436660963615</v>
      </c>
      <c r="DS56" s="38">
        <f t="shared" si="122"/>
        <v>0.25311436660963615</v>
      </c>
      <c r="DT56" s="38">
        <f t="shared" si="122"/>
        <v>0.25311436660963615</v>
      </c>
      <c r="DU56" s="38">
        <f t="shared" si="122"/>
        <v>0.25311436660963615</v>
      </c>
      <c r="DV56" s="38">
        <f t="shared" si="122"/>
        <v>0.25311436660963615</v>
      </c>
      <c r="DW56" s="38">
        <f t="shared" si="122"/>
        <v>0.25311436660963615</v>
      </c>
    </row>
  </sheetData>
  <mergeCells count="32">
    <mergeCell ref="C55:E55"/>
    <mergeCell ref="C56:E56"/>
    <mergeCell ref="C49:E49"/>
    <mergeCell ref="C50:E50"/>
    <mergeCell ref="C51:E51"/>
    <mergeCell ref="C52:E52"/>
    <mergeCell ref="C53:E53"/>
    <mergeCell ref="C54:E54"/>
    <mergeCell ref="C48:E48"/>
    <mergeCell ref="C37:E37"/>
    <mergeCell ref="C38:E38"/>
    <mergeCell ref="C39:E39"/>
    <mergeCell ref="C40:E40"/>
    <mergeCell ref="C41:E41"/>
    <mergeCell ref="C42:E42"/>
    <mergeCell ref="C43:E43"/>
    <mergeCell ref="C44:E44"/>
    <mergeCell ref="C45:E45"/>
    <mergeCell ref="C46:E46"/>
    <mergeCell ref="C47:E47"/>
    <mergeCell ref="C36:E36"/>
    <mergeCell ref="E23:F23"/>
    <mergeCell ref="C26:E26"/>
    <mergeCell ref="C27:E27"/>
    <mergeCell ref="C28:E28"/>
    <mergeCell ref="C29:E29"/>
    <mergeCell ref="C30:E30"/>
    <mergeCell ref="C31:E31"/>
    <mergeCell ref="C32:E32"/>
    <mergeCell ref="C33:E33"/>
    <mergeCell ref="C34:E34"/>
    <mergeCell ref="C35:E35"/>
  </mergeCells>
  <phoneticPr fontId="2"/>
  <conditionalFormatting sqref="G29">
    <cfRule type="expression" dxfId="179" priority="15">
      <formula>$A$29&gt;0</formula>
    </cfRule>
  </conditionalFormatting>
  <conditionalFormatting sqref="G30">
    <cfRule type="expression" dxfId="178" priority="14">
      <formula>A30&gt;0</formula>
    </cfRule>
  </conditionalFormatting>
  <conditionalFormatting sqref="G42">
    <cfRule type="expression" dxfId="177" priority="13">
      <formula>$A42&gt;0</formula>
    </cfRule>
  </conditionalFormatting>
  <conditionalFormatting sqref="G44">
    <cfRule type="expression" dxfId="176" priority="12">
      <formula>$A$44&gt;0</formula>
    </cfRule>
  </conditionalFormatting>
  <conditionalFormatting sqref="G45">
    <cfRule type="expression" dxfId="175" priority="11">
      <formula>$A$45&gt;0</formula>
    </cfRule>
  </conditionalFormatting>
  <conditionalFormatting sqref="G46">
    <cfRule type="expression" dxfId="174" priority="10">
      <formula>$A$46&gt;0</formula>
    </cfRule>
  </conditionalFormatting>
  <conditionalFormatting sqref="G34">
    <cfRule type="expression" dxfId="173" priority="9">
      <formula>$A$34&gt;0</formula>
    </cfRule>
  </conditionalFormatting>
  <conditionalFormatting sqref="H36 G35:G38">
    <cfRule type="expression" dxfId="172" priority="8">
      <formula>$A$35&gt;0</formula>
    </cfRule>
  </conditionalFormatting>
  <conditionalFormatting sqref="G33">
    <cfRule type="expression" dxfId="171" priority="7">
      <formula>$A$33&gt;0</formula>
    </cfRule>
  </conditionalFormatting>
  <conditionalFormatting sqref="G40:G41">
    <cfRule type="expression" dxfId="170" priority="6">
      <formula>$A$40&gt;0</formula>
    </cfRule>
  </conditionalFormatting>
  <conditionalFormatting sqref="G41">
    <cfRule type="expression" dxfId="169" priority="5">
      <formula>$A$41&gt;0</formula>
    </cfRule>
  </conditionalFormatting>
  <conditionalFormatting sqref="G39">
    <cfRule type="expression" dxfId="168" priority="4">
      <formula>$A$39&gt;0</formula>
    </cfRule>
  </conditionalFormatting>
  <conditionalFormatting sqref="G51">
    <cfRule type="expression" dxfId="167" priority="3">
      <formula>$A$51&gt;0</formula>
    </cfRule>
  </conditionalFormatting>
  <conditionalFormatting sqref="G43">
    <cfRule type="expression" dxfId="166" priority="2">
      <formula>$A$40&gt;0</formula>
    </cfRule>
  </conditionalFormatting>
  <conditionalFormatting sqref="G43">
    <cfRule type="expression" dxfId="165" priority="1">
      <formula>$A$41&gt;0</formula>
    </cfRule>
  </conditionalFormatting>
  <pageMargins left="0.7" right="0.7" top="0.75" bottom="0.75" header="0.3" footer="0.3"/>
  <pageSetup paperSize="9" orientation="portrait" horizontalDpi="300" verticalDpi="300" r:id="rId1"/>
  <drawing r:id="rId2"/>
  <legacyDrawing r:id="rId3"/>
  <oleObjects>
    <mc:AlternateContent xmlns:mc="http://schemas.openxmlformats.org/markup-compatibility/2006">
      <mc:Choice Requires="x14">
        <oleObject progId="Equation.3" shapeId="37889" r:id="rId4">
          <objectPr defaultSize="0" autoPict="0" r:id="rId5">
            <anchor moveWithCells="1" sizeWithCells="1">
              <from>
                <xdr:col>2</xdr:col>
                <xdr:colOff>107950</xdr:colOff>
                <xdr:row>52</xdr:row>
                <xdr:rowOff>57150</xdr:rowOff>
              </from>
              <to>
                <xdr:col>4</xdr:col>
                <xdr:colOff>781050</xdr:colOff>
                <xdr:row>53</xdr:row>
                <xdr:rowOff>0</xdr:rowOff>
              </to>
            </anchor>
          </objectPr>
        </oleObject>
      </mc:Choice>
      <mc:Fallback>
        <oleObject progId="Equation.3" shapeId="37889" r:id="rId4"/>
      </mc:Fallback>
    </mc:AlternateContent>
    <mc:AlternateContent xmlns:mc="http://schemas.openxmlformats.org/markup-compatibility/2006">
      <mc:Choice Requires="x14">
        <oleObject progId="Equation.3" shapeId="37890" r:id="rId6">
          <objectPr defaultSize="0" autoPict="0" r:id="rId7">
            <anchor moveWithCells="1" sizeWithCells="1">
              <from>
                <xdr:col>1</xdr:col>
                <xdr:colOff>1003300</xdr:colOff>
                <xdr:row>53</xdr:row>
                <xdr:rowOff>38100</xdr:rowOff>
              </from>
              <to>
                <xdr:col>5</xdr:col>
                <xdr:colOff>0</xdr:colOff>
                <xdr:row>54</xdr:row>
                <xdr:rowOff>0</xdr:rowOff>
              </to>
            </anchor>
          </objectPr>
        </oleObject>
      </mc:Choice>
      <mc:Fallback>
        <oleObject progId="Equation.3" shapeId="37890" r:id="rId6"/>
      </mc:Fallback>
    </mc:AlternateContent>
    <mc:AlternateContent xmlns:mc="http://schemas.openxmlformats.org/markup-compatibility/2006">
      <mc:Choice Requires="x14">
        <oleObject progId="Equation.3" shapeId="37891" r:id="rId8">
          <objectPr defaultSize="0" autoPict="0" r:id="rId9">
            <anchor moveWithCells="1" sizeWithCells="1">
              <from>
                <xdr:col>2</xdr:col>
                <xdr:colOff>95250</xdr:colOff>
                <xdr:row>51</xdr:row>
                <xdr:rowOff>19050</xdr:rowOff>
              </from>
              <to>
                <xdr:col>4</xdr:col>
                <xdr:colOff>584200</xdr:colOff>
                <xdr:row>51</xdr:row>
                <xdr:rowOff>438150</xdr:rowOff>
              </to>
            </anchor>
          </objectPr>
        </oleObject>
      </mc:Choice>
      <mc:Fallback>
        <oleObject progId="Equation.3" shapeId="37891" r:id="rId8"/>
      </mc:Fallback>
    </mc:AlternateContent>
    <mc:AlternateContent xmlns:mc="http://schemas.openxmlformats.org/markup-compatibility/2006">
      <mc:Choice Requires="x14">
        <oleObject progId="Equation.3" shapeId="37892" r:id="rId10">
          <objectPr defaultSize="0" autoPict="0" r:id="rId11">
            <anchor>
              <from>
                <xdr:col>0</xdr:col>
                <xdr:colOff>469900</xdr:colOff>
                <xdr:row>4</xdr:row>
                <xdr:rowOff>76200</xdr:rowOff>
              </from>
              <to>
                <xdr:col>4</xdr:col>
                <xdr:colOff>527050</xdr:colOff>
                <xdr:row>8</xdr:row>
                <xdr:rowOff>12700</xdr:rowOff>
              </to>
            </anchor>
          </objectPr>
        </oleObject>
      </mc:Choice>
      <mc:Fallback>
        <oleObject progId="Equation.3" shapeId="37892" r:id="rId10"/>
      </mc:Fallback>
    </mc:AlternateContent>
    <mc:AlternateContent xmlns:mc="http://schemas.openxmlformats.org/markup-compatibility/2006">
      <mc:Choice Requires="x14">
        <oleObject progId="Equation.3" shapeId="37893" r:id="rId12">
          <objectPr defaultSize="0" autoPict="0" r:id="rId13">
            <anchor>
              <from>
                <xdr:col>10</xdr:col>
                <xdr:colOff>0</xdr:colOff>
                <xdr:row>4</xdr:row>
                <xdr:rowOff>57150</xdr:rowOff>
              </from>
              <to>
                <xdr:col>13</xdr:col>
                <xdr:colOff>127000</xdr:colOff>
                <xdr:row>7</xdr:row>
                <xdr:rowOff>146050</xdr:rowOff>
              </to>
            </anchor>
          </objectPr>
        </oleObject>
      </mc:Choice>
      <mc:Fallback>
        <oleObject progId="Equation.3" shapeId="37893" r:id="rId12"/>
      </mc:Fallback>
    </mc:AlternateContent>
    <mc:AlternateContent xmlns:mc="http://schemas.openxmlformats.org/markup-compatibility/2006">
      <mc:Choice Requires="x14">
        <oleObject progId="Equation.3" shapeId="37894" r:id="rId14">
          <objectPr defaultSize="0" autoPict="0" r:id="rId15">
            <anchor>
              <from>
                <xdr:col>4</xdr:col>
                <xdr:colOff>565150</xdr:colOff>
                <xdr:row>4</xdr:row>
                <xdr:rowOff>38100</xdr:rowOff>
              </from>
              <to>
                <xdr:col>9</xdr:col>
                <xdr:colOff>641350</xdr:colOff>
                <xdr:row>8</xdr:row>
                <xdr:rowOff>50800</xdr:rowOff>
              </to>
            </anchor>
          </objectPr>
        </oleObject>
      </mc:Choice>
      <mc:Fallback>
        <oleObject progId="Equation.3" shapeId="37894" r:id="rId14"/>
      </mc:Fallback>
    </mc:AlternateContent>
    <mc:AlternateContent xmlns:mc="http://schemas.openxmlformats.org/markup-compatibility/2006">
      <mc:Choice Requires="x14">
        <oleObject progId="Equation.3" shapeId="37895" r:id="rId16">
          <objectPr defaultSize="0" autoPict="0" r:id="rId17">
            <anchor>
              <from>
                <xdr:col>2</xdr:col>
                <xdr:colOff>57150</xdr:colOff>
                <xdr:row>54</xdr:row>
                <xdr:rowOff>12700</xdr:rowOff>
              </from>
              <to>
                <xdr:col>4</xdr:col>
                <xdr:colOff>717550</xdr:colOff>
                <xdr:row>54</xdr:row>
                <xdr:rowOff>450850</xdr:rowOff>
              </to>
            </anchor>
          </objectPr>
        </oleObject>
      </mc:Choice>
      <mc:Fallback>
        <oleObject progId="Equation.3" shapeId="37895" r:id="rId16"/>
      </mc:Fallback>
    </mc:AlternateContent>
  </oleObjec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FF0000"/>
    <pageSetUpPr fitToPage="1"/>
  </sheetPr>
  <dimension ref="A1:AA67"/>
  <sheetViews>
    <sheetView showGridLines="0" showRowColHeaders="0" zoomScaleNormal="100" zoomScaleSheetLayoutView="106" workbookViewId="0">
      <selection activeCell="G25" sqref="G25:G26"/>
    </sheetView>
  </sheetViews>
  <sheetFormatPr defaultColWidth="8.7265625" defaultRowHeight="13" x14ac:dyDescent="0.2"/>
  <cols>
    <col min="1" max="2" width="1.6328125" style="94" customWidth="1"/>
    <col min="3" max="3" width="10.6328125" style="94" customWidth="1"/>
    <col min="4" max="4" width="13.36328125" style="94" customWidth="1"/>
    <col min="5" max="5" width="12.6328125" style="94" customWidth="1"/>
    <col min="6" max="6" width="4.6328125" style="94" customWidth="1"/>
    <col min="7" max="7" width="12.453125" style="94" customWidth="1"/>
    <col min="8" max="8" width="6.90625" style="94" customWidth="1"/>
    <col min="9" max="10" width="8.6328125" style="94" customWidth="1"/>
    <col min="11" max="11" width="8.7265625" style="94"/>
    <col min="12" max="12" width="3.6328125" style="94" customWidth="1"/>
    <col min="13" max="14" width="2.6328125" style="94" customWidth="1"/>
    <col min="15" max="15" width="16.6328125" style="94" customWidth="1"/>
    <col min="16" max="16" width="5.08984375" style="94" customWidth="1"/>
    <col min="17" max="17" width="8.7265625" style="94"/>
    <col min="18" max="18" width="8" style="94" customWidth="1"/>
    <col min="19" max="19" width="2.6328125" style="94" customWidth="1"/>
    <col min="20" max="20" width="1.6328125" style="94" customWidth="1"/>
    <col min="21" max="21" width="9" style="94" customWidth="1"/>
    <col min="22" max="22" width="12.08984375" style="94" hidden="1" customWidth="1"/>
    <col min="23" max="23" width="16.7265625" style="94" hidden="1" customWidth="1"/>
    <col min="24" max="24" width="10.08984375" style="94" hidden="1" customWidth="1"/>
    <col min="25" max="26" width="26.26953125" style="94" hidden="1" customWidth="1"/>
    <col min="27" max="27" width="8.7265625" style="94" customWidth="1"/>
    <col min="28" max="16384" width="8.7265625" style="94"/>
  </cols>
  <sheetData>
    <row r="1" spans="1:27" ht="13.5" thickBot="1" x14ac:dyDescent="0.25">
      <c r="A1" s="157"/>
      <c r="B1" s="157"/>
      <c r="C1" s="157"/>
      <c r="D1" s="157"/>
      <c r="E1" s="157"/>
      <c r="F1" s="157"/>
      <c r="G1" s="157"/>
      <c r="H1" s="157"/>
      <c r="I1" s="157"/>
      <c r="J1" s="157"/>
      <c r="K1" s="157"/>
      <c r="L1" s="157"/>
      <c r="M1" s="157"/>
      <c r="N1" s="157"/>
      <c r="O1" s="157"/>
      <c r="P1" s="157"/>
      <c r="Q1" s="157"/>
      <c r="R1" s="157"/>
      <c r="S1" s="157"/>
      <c r="T1" s="192" t="str">
        <f>'入力シート (複数物質)'!Z1</f>
        <v xml:space="preserve">地下水汚染が到達し得る距離の計算ツール　Ver 1.0  </v>
      </c>
      <c r="U1" s="6"/>
    </row>
    <row r="2" spans="1:27" x14ac:dyDescent="0.2">
      <c r="A2" s="193"/>
      <c r="B2" s="128"/>
      <c r="C2" s="128"/>
      <c r="D2" s="388" t="s">
        <v>301</v>
      </c>
      <c r="E2" s="388"/>
      <c r="F2" s="388"/>
      <c r="G2" s="388"/>
      <c r="H2" s="388"/>
      <c r="I2" s="128"/>
      <c r="J2" s="128"/>
      <c r="K2" s="128"/>
      <c r="L2" s="128"/>
      <c r="M2" s="128"/>
      <c r="N2" s="128"/>
      <c r="O2" s="128"/>
      <c r="P2" s="128"/>
      <c r="Q2" s="128"/>
      <c r="R2" s="128"/>
      <c r="S2" s="128"/>
      <c r="T2" s="179"/>
    </row>
    <row r="3" spans="1:27" ht="13.5" customHeight="1" x14ac:dyDescent="0.2">
      <c r="A3" s="193"/>
      <c r="B3" s="128"/>
      <c r="C3" s="129"/>
      <c r="D3" s="388"/>
      <c r="E3" s="388"/>
      <c r="F3" s="388"/>
      <c r="G3" s="388"/>
      <c r="H3" s="388"/>
      <c r="I3" s="130"/>
      <c r="J3" s="130"/>
      <c r="K3" s="130"/>
      <c r="L3" s="130"/>
      <c r="M3" s="129"/>
      <c r="N3" s="128"/>
      <c r="O3" s="128"/>
      <c r="P3" s="128"/>
      <c r="Q3" s="128"/>
      <c r="R3" s="128"/>
      <c r="S3" s="128"/>
      <c r="T3" s="180"/>
      <c r="V3" s="95" t="s">
        <v>124</v>
      </c>
      <c r="W3" s="246">
        <f>G25</f>
        <v>200</v>
      </c>
      <c r="X3" s="94" t="s">
        <v>125</v>
      </c>
    </row>
    <row r="4" spans="1:27" ht="20.149999999999999" customHeight="1" thickBot="1" x14ac:dyDescent="0.25">
      <c r="A4" s="193"/>
      <c r="B4" s="128"/>
      <c r="C4" s="200" t="s">
        <v>244</v>
      </c>
      <c r="D4" s="158"/>
      <c r="E4" s="158"/>
      <c r="F4" s="158"/>
      <c r="G4" s="158"/>
      <c r="H4" s="158"/>
      <c r="I4" s="158"/>
      <c r="J4" s="158"/>
      <c r="K4" s="158"/>
      <c r="L4" s="159"/>
      <c r="M4" s="129"/>
      <c r="N4" s="131" t="s">
        <v>261</v>
      </c>
      <c r="O4" s="128"/>
      <c r="P4" s="128"/>
      <c r="Q4" s="128"/>
      <c r="R4" s="128"/>
      <c r="S4" s="128"/>
      <c r="T4" s="180"/>
      <c r="V4" s="210" t="s">
        <v>182</v>
      </c>
      <c r="W4"/>
      <c r="X4" s="211" t="s">
        <v>20</v>
      </c>
      <c r="Y4" s="211"/>
      <c r="Z4" s="211"/>
    </row>
    <row r="5" spans="1:27" ht="19.5" customHeight="1" thickBot="1" x14ac:dyDescent="0.25">
      <c r="A5" s="193"/>
      <c r="B5" s="128"/>
      <c r="C5" s="160" t="s">
        <v>158</v>
      </c>
      <c r="D5" s="132"/>
      <c r="E5" s="106"/>
      <c r="F5" s="133"/>
      <c r="G5" s="133"/>
      <c r="H5" s="133"/>
      <c r="I5" s="133"/>
      <c r="J5" s="133"/>
      <c r="K5" s="133"/>
      <c r="L5" s="161"/>
      <c r="M5" s="129"/>
      <c r="N5" s="134"/>
      <c r="O5" s="181"/>
      <c r="P5" s="181"/>
      <c r="Q5" s="181"/>
      <c r="R5" s="181"/>
      <c r="S5" s="182"/>
      <c r="T5" s="180"/>
      <c r="V5" s="212">
        <f>VLOOKUP(G15,W38:X42,2,FALSE)</f>
        <v>3</v>
      </c>
      <c r="W5"/>
      <c r="X5" s="212">
        <f>VLOOKUP(G13,Y38:Z67,2,FALSE)</f>
        <v>204</v>
      </c>
      <c r="Y5" s="211"/>
      <c r="Z5" s="211"/>
    </row>
    <row r="6" spans="1:27" ht="19.5" customHeight="1" thickBot="1" x14ac:dyDescent="0.25">
      <c r="A6" s="193"/>
      <c r="B6" s="128"/>
      <c r="C6" s="162" t="s">
        <v>159</v>
      </c>
      <c r="D6" s="132"/>
      <c r="E6" s="107"/>
      <c r="F6" s="133"/>
      <c r="G6" s="133"/>
      <c r="H6" s="133"/>
      <c r="I6" s="133"/>
      <c r="J6" s="133"/>
      <c r="K6" s="133"/>
      <c r="L6" s="161"/>
      <c r="M6" s="129"/>
      <c r="N6" s="135" t="s">
        <v>155</v>
      </c>
      <c r="O6" s="111" t="s">
        <v>161</v>
      </c>
      <c r="P6" s="112"/>
      <c r="Q6" s="183"/>
      <c r="R6" s="183"/>
      <c r="S6" s="184"/>
      <c r="T6" s="180"/>
      <c r="V6" s="236">
        <v>1</v>
      </c>
      <c r="W6" s="237" t="s">
        <v>183</v>
      </c>
      <c r="X6" s="249">
        <v>1</v>
      </c>
      <c r="Y6" s="213" t="s">
        <v>184</v>
      </c>
      <c r="Z6" s="214"/>
    </row>
    <row r="7" spans="1:27" ht="19.5" customHeight="1" thickBot="1" x14ac:dyDescent="0.25">
      <c r="A7" s="193"/>
      <c r="B7" s="128"/>
      <c r="C7" s="162" t="s">
        <v>160</v>
      </c>
      <c r="D7" s="132"/>
      <c r="E7" s="108"/>
      <c r="F7" s="133"/>
      <c r="G7" s="133"/>
      <c r="H7" s="133"/>
      <c r="I7" s="133"/>
      <c r="J7" s="133"/>
      <c r="K7" s="133"/>
      <c r="L7" s="161"/>
      <c r="M7" s="129"/>
      <c r="N7" s="135"/>
      <c r="O7" s="113" t="s">
        <v>17</v>
      </c>
      <c r="P7" s="113" t="s">
        <v>9</v>
      </c>
      <c r="Q7" s="113" t="s">
        <v>18</v>
      </c>
      <c r="R7" s="113" t="s">
        <v>5</v>
      </c>
      <c r="S7" s="185"/>
      <c r="T7" s="180"/>
      <c r="V7" s="238">
        <v>2</v>
      </c>
      <c r="W7" s="231" t="s">
        <v>185</v>
      </c>
      <c r="X7" s="250">
        <v>2</v>
      </c>
      <c r="Y7" s="216" t="s">
        <v>186</v>
      </c>
      <c r="Z7" s="214"/>
    </row>
    <row r="8" spans="1:27" ht="19.5" customHeight="1" thickBot="1" x14ac:dyDescent="0.25">
      <c r="A8" s="193"/>
      <c r="B8" s="128"/>
      <c r="C8" s="162" t="s">
        <v>240</v>
      </c>
      <c r="D8" s="132"/>
      <c r="E8" s="403"/>
      <c r="F8" s="404"/>
      <c r="G8" s="404"/>
      <c r="H8" s="404"/>
      <c r="I8" s="404"/>
      <c r="J8" s="404"/>
      <c r="K8" s="405"/>
      <c r="L8" s="163"/>
      <c r="M8" s="129"/>
      <c r="N8" s="135"/>
      <c r="O8" s="114" t="s">
        <v>30</v>
      </c>
      <c r="P8" s="115" t="s">
        <v>21</v>
      </c>
      <c r="Q8" s="115">
        <f>VLOOKUP($X$5,'パラメーター 一覧表'!$A$20:$F$49,3)</f>
        <v>5</v>
      </c>
      <c r="R8" s="115" t="s">
        <v>19</v>
      </c>
      <c r="S8" s="184"/>
      <c r="T8" s="180"/>
      <c r="V8" s="239">
        <v>3</v>
      </c>
      <c r="W8" s="231" t="s">
        <v>187</v>
      </c>
      <c r="X8" s="250">
        <v>3</v>
      </c>
      <c r="Y8" s="216" t="s">
        <v>188</v>
      </c>
      <c r="Z8" s="214"/>
    </row>
    <row r="9" spans="1:27" ht="19.5" customHeight="1" thickBot="1" x14ac:dyDescent="0.25">
      <c r="A9" s="193"/>
      <c r="B9" s="128"/>
      <c r="C9" s="162" t="s">
        <v>238</v>
      </c>
      <c r="D9" s="132"/>
      <c r="E9" s="247"/>
      <c r="F9" s="110" t="s">
        <v>242</v>
      </c>
      <c r="G9" s="136"/>
      <c r="H9" s="136"/>
      <c r="I9" s="136"/>
      <c r="J9" s="136"/>
      <c r="K9" s="136"/>
      <c r="L9" s="164"/>
      <c r="M9" s="129"/>
      <c r="N9" s="135"/>
      <c r="O9" s="114" t="s">
        <v>23</v>
      </c>
      <c r="P9" s="115" t="s">
        <v>22</v>
      </c>
      <c r="Q9" s="115">
        <f>VLOOKUP($X$5,'パラメーター 一覧表'!$A$20:$F$49,4)</f>
        <v>10</v>
      </c>
      <c r="R9" s="115" t="s">
        <v>29</v>
      </c>
      <c r="S9" s="184"/>
      <c r="T9" s="180"/>
      <c r="V9" s="240">
        <v>4</v>
      </c>
      <c r="W9" s="231" t="s">
        <v>248</v>
      </c>
      <c r="X9" s="251">
        <v>101</v>
      </c>
      <c r="Y9" s="218" t="s">
        <v>189</v>
      </c>
      <c r="Z9" s="219"/>
    </row>
    <row r="10" spans="1:27" ht="19.5" customHeight="1" thickBot="1" x14ac:dyDescent="0.25">
      <c r="A10" s="193"/>
      <c r="B10" s="128"/>
      <c r="C10" s="174"/>
      <c r="D10" s="175"/>
      <c r="E10" s="175"/>
      <c r="F10" s="175"/>
      <c r="G10" s="175"/>
      <c r="H10" s="175"/>
      <c r="I10" s="176"/>
      <c r="J10" s="177"/>
      <c r="K10" s="175"/>
      <c r="L10" s="178"/>
      <c r="M10" s="129"/>
      <c r="N10" s="135"/>
      <c r="O10" s="114" t="s">
        <v>24</v>
      </c>
      <c r="P10" s="115" t="s">
        <v>27</v>
      </c>
      <c r="Q10" s="115">
        <f>IF(VLOOKUP($X$5,'パラメーター 一覧表'!$A$20:$J$49,5)=0,Q11*Q24,VLOOKUP($X$5,'パラメーター 一覧表'!$A$20:$J$49,5))</f>
        <v>4</v>
      </c>
      <c r="R10" s="115" t="s">
        <v>28</v>
      </c>
      <c r="S10" s="184"/>
      <c r="T10" s="180"/>
      <c r="V10" s="241">
        <v>5</v>
      </c>
      <c r="W10" s="242" t="s">
        <v>249</v>
      </c>
      <c r="X10" s="251">
        <v>102</v>
      </c>
      <c r="Y10" s="218" t="s">
        <v>211</v>
      </c>
      <c r="Z10" s="219"/>
    </row>
    <row r="11" spans="1:27" ht="19.5" customHeight="1" x14ac:dyDescent="0.2">
      <c r="A11" s="193"/>
      <c r="B11" s="128"/>
      <c r="C11" s="208"/>
      <c r="D11" s="208"/>
      <c r="E11" s="208"/>
      <c r="F11" s="208"/>
      <c r="G11" s="208"/>
      <c r="H11" s="208"/>
      <c r="I11" s="209"/>
      <c r="J11" s="209"/>
      <c r="K11" s="208"/>
      <c r="L11" s="208"/>
      <c r="M11" s="129"/>
      <c r="N11" s="135"/>
      <c r="O11" s="114" t="s">
        <v>39</v>
      </c>
      <c r="P11" s="115" t="s">
        <v>35</v>
      </c>
      <c r="Q11" s="115" t="str">
        <f>VLOOKUP($X$5,'パラメーター 一覧表'!$A$20:$H$49,7)</f>
        <v>-</v>
      </c>
      <c r="R11" s="115" t="s">
        <v>28</v>
      </c>
      <c r="S11" s="184"/>
      <c r="T11" s="180"/>
      <c r="V11" s="220"/>
      <c r="W11" s="66"/>
      <c r="X11" s="217">
        <v>103</v>
      </c>
      <c r="Y11" s="218" t="s">
        <v>190</v>
      </c>
      <c r="Z11" s="219"/>
    </row>
    <row r="12" spans="1:27" ht="19.5" customHeight="1" thickBot="1" x14ac:dyDescent="0.25">
      <c r="A12" s="193"/>
      <c r="B12" s="128"/>
      <c r="C12" s="200" t="s">
        <v>122</v>
      </c>
      <c r="D12" s="201"/>
      <c r="E12" s="201"/>
      <c r="F12" s="201"/>
      <c r="G12" s="202" t="s">
        <v>241</v>
      </c>
      <c r="H12" s="203"/>
      <c r="I12" s="204"/>
      <c r="J12" s="205"/>
      <c r="K12" s="206"/>
      <c r="L12" s="207"/>
      <c r="M12" s="140"/>
      <c r="N12" s="135"/>
      <c r="O12" s="114" t="s">
        <v>25</v>
      </c>
      <c r="P12" s="115" t="s">
        <v>163</v>
      </c>
      <c r="Q12" s="115" t="str">
        <f>VLOOKUP($X$5,'パラメーター 一覧表'!$A$20:$F$49,6)</f>
        <v>-</v>
      </c>
      <c r="R12" s="115" t="s">
        <v>26</v>
      </c>
      <c r="S12" s="184"/>
      <c r="T12" s="180"/>
      <c r="V12"/>
      <c r="W12"/>
      <c r="X12" s="217">
        <v>104</v>
      </c>
      <c r="Y12" s="218" t="s">
        <v>207</v>
      </c>
      <c r="Z12" s="219"/>
    </row>
    <row r="13" spans="1:27" ht="19.5" customHeight="1" thickBot="1" x14ac:dyDescent="0.25">
      <c r="A13" s="193"/>
      <c r="B13" s="128"/>
      <c r="C13" s="166" t="s">
        <v>155</v>
      </c>
      <c r="D13" s="98" t="s">
        <v>20</v>
      </c>
      <c r="E13" s="99"/>
      <c r="F13" s="100"/>
      <c r="G13" s="406" t="s">
        <v>302</v>
      </c>
      <c r="H13" s="407"/>
      <c r="I13" s="138"/>
      <c r="J13" s="140"/>
      <c r="K13" s="141"/>
      <c r="L13" s="167"/>
      <c r="M13" s="140"/>
      <c r="N13" s="135"/>
      <c r="O13" s="114" t="s">
        <v>113</v>
      </c>
      <c r="P13" s="115" t="s">
        <v>115</v>
      </c>
      <c r="Q13" s="115">
        <f>VLOOKUP($X$5,'パラメーター 一覧表'!$A$20:$J$49,8)</f>
        <v>25</v>
      </c>
      <c r="R13" s="115" t="s">
        <v>117</v>
      </c>
      <c r="S13" s="184"/>
      <c r="T13" s="180"/>
      <c r="V13" s="66"/>
      <c r="W13" s="66"/>
      <c r="X13" s="217">
        <v>105</v>
      </c>
      <c r="Y13" s="218" t="s">
        <v>206</v>
      </c>
      <c r="Z13" s="219"/>
      <c r="AA13" s="105" t="s">
        <v>245</v>
      </c>
    </row>
    <row r="14" spans="1:27" ht="19.5" customHeight="1" thickBot="1" x14ac:dyDescent="0.25">
      <c r="A14" s="193"/>
      <c r="B14" s="128"/>
      <c r="C14" s="166"/>
      <c r="D14" s="290"/>
      <c r="E14" s="290"/>
      <c r="F14" s="290"/>
      <c r="G14" s="140"/>
      <c r="H14" s="140"/>
      <c r="I14" s="137"/>
      <c r="J14" s="129"/>
      <c r="K14" s="142"/>
      <c r="L14" s="168"/>
      <c r="M14" s="129"/>
      <c r="N14" s="135"/>
      <c r="O14" s="114" t="s">
        <v>114</v>
      </c>
      <c r="P14" s="115" t="s">
        <v>116</v>
      </c>
      <c r="Q14" s="115">
        <f>VLOOKUP($X$5,'パラメーター 一覧表'!$A$20:$J$49,9)</f>
        <v>2.5</v>
      </c>
      <c r="R14" s="115" t="s">
        <v>117</v>
      </c>
      <c r="S14" s="184"/>
      <c r="T14" s="180"/>
      <c r="V14" s="66"/>
      <c r="W14" s="66"/>
      <c r="X14" s="217">
        <v>106</v>
      </c>
      <c r="Y14" s="218" t="s">
        <v>212</v>
      </c>
      <c r="Z14" s="219"/>
    </row>
    <row r="15" spans="1:27" ht="19.5" customHeight="1" thickBot="1" x14ac:dyDescent="0.25">
      <c r="A15" s="193"/>
      <c r="B15" s="128"/>
      <c r="C15" s="166" t="s">
        <v>156</v>
      </c>
      <c r="D15" s="101" t="s">
        <v>15</v>
      </c>
      <c r="E15" s="102"/>
      <c r="F15" s="103"/>
      <c r="G15" s="408" t="str">
        <f>'入力シート (複数物質)'!H30</f>
        <v>砂</v>
      </c>
      <c r="H15" s="409"/>
      <c r="I15" s="129"/>
      <c r="J15" s="129"/>
      <c r="K15" s="129"/>
      <c r="L15" s="165"/>
      <c r="M15" s="129"/>
      <c r="N15" s="135"/>
      <c r="O15" s="114" t="s">
        <v>118</v>
      </c>
      <c r="P15" s="115"/>
      <c r="Q15" s="115">
        <f>VLOOKUP($X$5,'パラメーター 一覧表'!$A$20:$J$49,10)</f>
        <v>0.01</v>
      </c>
      <c r="R15" s="115" t="s">
        <v>29</v>
      </c>
      <c r="S15" s="184"/>
      <c r="T15" s="180"/>
      <c r="V15" s="66"/>
      <c r="W15" s="66"/>
      <c r="X15" s="217">
        <v>107</v>
      </c>
      <c r="Y15" s="218" t="s">
        <v>217</v>
      </c>
      <c r="Z15" s="219"/>
    </row>
    <row r="16" spans="1:27" ht="19.5" customHeight="1" x14ac:dyDescent="0.2">
      <c r="A16" s="193"/>
      <c r="B16" s="128"/>
      <c r="C16" s="166"/>
      <c r="D16" s="290"/>
      <c r="E16" s="290"/>
      <c r="F16" s="290"/>
      <c r="G16" s="140"/>
      <c r="H16" s="140"/>
      <c r="I16" s="140"/>
      <c r="J16" s="140"/>
      <c r="K16" s="140"/>
      <c r="L16" s="169"/>
      <c r="M16" s="140"/>
      <c r="N16" s="135"/>
      <c r="O16" s="183"/>
      <c r="P16" s="183"/>
      <c r="Q16" s="183"/>
      <c r="R16" s="183"/>
      <c r="S16" s="184"/>
      <c r="T16" s="180"/>
      <c r="V16" s="66"/>
      <c r="W16" s="66"/>
      <c r="X16" s="217">
        <v>108</v>
      </c>
      <c r="Y16" s="218" t="s">
        <v>224</v>
      </c>
      <c r="Z16" s="219"/>
    </row>
    <row r="17" spans="1:26" ht="19.5" customHeight="1" thickBot="1" x14ac:dyDescent="0.25">
      <c r="A17" s="193"/>
      <c r="B17" s="128"/>
      <c r="C17" s="389" t="s">
        <v>157</v>
      </c>
      <c r="D17" s="390" t="s">
        <v>123</v>
      </c>
      <c r="E17" s="391"/>
      <c r="F17" s="392"/>
      <c r="G17" s="143" t="s">
        <v>18</v>
      </c>
      <c r="H17" s="144" t="s">
        <v>5</v>
      </c>
      <c r="I17" s="128"/>
      <c r="J17" s="140"/>
      <c r="K17" s="140"/>
      <c r="L17" s="169"/>
      <c r="M17" s="140"/>
      <c r="N17" s="135" t="s">
        <v>156</v>
      </c>
      <c r="O17" s="116" t="s">
        <v>16</v>
      </c>
      <c r="P17" s="117"/>
      <c r="Q17" s="183"/>
      <c r="R17" s="183"/>
      <c r="S17" s="184"/>
      <c r="T17" s="180"/>
      <c r="V17"/>
      <c r="W17"/>
      <c r="X17" s="217">
        <v>109</v>
      </c>
      <c r="Y17" s="218" t="s">
        <v>205</v>
      </c>
      <c r="Z17" s="219"/>
    </row>
    <row r="18" spans="1:26" ht="19.5" customHeight="1" thickBot="1" x14ac:dyDescent="0.25">
      <c r="A18" s="193"/>
      <c r="B18" s="128"/>
      <c r="C18" s="389"/>
      <c r="D18" s="393"/>
      <c r="E18" s="394"/>
      <c r="F18" s="394"/>
      <c r="G18" s="104">
        <f>'入力シート (複数物質)'!H33</f>
        <v>5.0000000000000001E-3</v>
      </c>
      <c r="H18" s="109" t="s">
        <v>131</v>
      </c>
      <c r="I18" s="140"/>
      <c r="J18" s="140"/>
      <c r="K18" s="140"/>
      <c r="L18" s="169"/>
      <c r="M18" s="140"/>
      <c r="N18" s="135"/>
      <c r="O18" s="118" t="s">
        <v>17</v>
      </c>
      <c r="P18" s="118" t="s">
        <v>9</v>
      </c>
      <c r="Q18" s="118" t="s">
        <v>18</v>
      </c>
      <c r="R18" s="118" t="s">
        <v>5</v>
      </c>
      <c r="S18" s="185"/>
      <c r="T18" s="180"/>
      <c r="V18"/>
      <c r="W18"/>
      <c r="X18" s="217">
        <v>110</v>
      </c>
      <c r="Y18" s="218" t="s">
        <v>218</v>
      </c>
      <c r="Z18" s="219"/>
    </row>
    <row r="19" spans="1:26" ht="19.5" customHeight="1" x14ac:dyDescent="0.2">
      <c r="A19" s="193"/>
      <c r="B19" s="128"/>
      <c r="C19" s="170"/>
      <c r="D19" s="171"/>
      <c r="E19" s="171"/>
      <c r="F19" s="171"/>
      <c r="G19" s="172"/>
      <c r="H19" s="172"/>
      <c r="I19" s="172"/>
      <c r="J19" s="172"/>
      <c r="K19" s="172"/>
      <c r="L19" s="173"/>
      <c r="M19" s="140"/>
      <c r="N19" s="135"/>
      <c r="O19" s="119" t="s">
        <v>2</v>
      </c>
      <c r="P19" s="120" t="s">
        <v>10</v>
      </c>
      <c r="Q19" s="121">
        <f>VLOOKUP($V$5,'パラメーター 一覧表'!$A$7:$G$12,3)</f>
        <v>3.0000000000000001E-5</v>
      </c>
      <c r="R19" s="120" t="s">
        <v>6</v>
      </c>
      <c r="S19" s="184"/>
      <c r="T19" s="180"/>
      <c r="V19"/>
      <c r="W19"/>
      <c r="X19" s="217">
        <v>111</v>
      </c>
      <c r="Y19" s="218" t="s">
        <v>216</v>
      </c>
      <c r="Z19" s="219"/>
    </row>
    <row r="20" spans="1:26" ht="19.5" customHeight="1" x14ac:dyDescent="0.2">
      <c r="A20" s="193"/>
      <c r="B20" s="128"/>
      <c r="C20" s="290"/>
      <c r="D20" s="290"/>
      <c r="E20" s="290"/>
      <c r="F20" s="290"/>
      <c r="G20" s="140"/>
      <c r="H20" s="140"/>
      <c r="I20" s="140"/>
      <c r="J20" s="140"/>
      <c r="K20" s="140"/>
      <c r="L20" s="140"/>
      <c r="M20" s="140"/>
      <c r="N20" s="135"/>
      <c r="O20" s="119" t="s">
        <v>3</v>
      </c>
      <c r="P20" s="120" t="s">
        <v>11</v>
      </c>
      <c r="Q20" s="120">
        <f>VLOOKUP($V$5,'パラメーター 一覧表'!$A$7:$G$12,4)</f>
        <v>0.3</v>
      </c>
      <c r="R20" s="120" t="s">
        <v>7</v>
      </c>
      <c r="S20" s="184"/>
      <c r="T20" s="180"/>
      <c r="V20"/>
      <c r="W20"/>
      <c r="X20" s="217">
        <v>112</v>
      </c>
      <c r="Y20" s="218" t="s">
        <v>208</v>
      </c>
      <c r="Z20" s="219"/>
    </row>
    <row r="21" spans="1:26" ht="19.5" customHeight="1" x14ac:dyDescent="0.2">
      <c r="A21" s="193"/>
      <c r="B21" s="128"/>
      <c r="C21" s="128"/>
      <c r="D21" s="128"/>
      <c r="E21" s="128"/>
      <c r="F21" s="128"/>
      <c r="G21" s="128"/>
      <c r="H21" s="128"/>
      <c r="I21" s="140"/>
      <c r="J21" s="140"/>
      <c r="K21" s="140"/>
      <c r="L21" s="140"/>
      <c r="M21" s="140"/>
      <c r="N21" s="135"/>
      <c r="O21" s="119" t="s">
        <v>126</v>
      </c>
      <c r="P21" s="120" t="s">
        <v>127</v>
      </c>
      <c r="Q21" s="120">
        <f>VLOOKUP($V$5,'パラメーター 一覧表'!$A$7:$G$12,5)</f>
        <v>0.4</v>
      </c>
      <c r="R21" s="120" t="s">
        <v>7</v>
      </c>
      <c r="S21" s="184"/>
      <c r="T21" s="180"/>
      <c r="V21"/>
      <c r="W21"/>
      <c r="X21" s="217">
        <v>113</v>
      </c>
      <c r="Y21" s="218" t="s">
        <v>219</v>
      </c>
      <c r="Z21" s="219"/>
    </row>
    <row r="22" spans="1:26" ht="19.5" customHeight="1" thickBot="1" x14ac:dyDescent="0.25">
      <c r="A22" s="193"/>
      <c r="B22" s="128"/>
      <c r="C22" s="145"/>
      <c r="D22" s="145"/>
      <c r="E22" s="145"/>
      <c r="F22" s="145"/>
      <c r="G22" s="145"/>
      <c r="H22" s="145"/>
      <c r="I22" s="146"/>
      <c r="J22" s="140"/>
      <c r="K22" s="140"/>
      <c r="L22" s="140"/>
      <c r="M22" s="140"/>
      <c r="N22" s="135"/>
      <c r="O22" s="119" t="s">
        <v>4</v>
      </c>
      <c r="P22" s="120" t="s">
        <v>12</v>
      </c>
      <c r="Q22" s="120">
        <f>VLOOKUP($V$5,'パラメーター 一覧表'!$A$7:$G$12,6)</f>
        <v>2.7</v>
      </c>
      <c r="R22" s="120" t="s">
        <v>8</v>
      </c>
      <c r="S22" s="184"/>
      <c r="T22" s="180"/>
      <c r="V22"/>
      <c r="W22"/>
      <c r="X22" s="217">
        <v>201</v>
      </c>
      <c r="Y22" s="218" t="s">
        <v>191</v>
      </c>
      <c r="Z22" s="219"/>
    </row>
    <row r="23" spans="1:26" ht="19.5" customHeight="1" x14ac:dyDescent="0.2">
      <c r="A23" s="193"/>
      <c r="B23" s="128"/>
      <c r="C23" s="147" t="s">
        <v>121</v>
      </c>
      <c r="D23" s="148"/>
      <c r="E23" s="148"/>
      <c r="F23" s="148"/>
      <c r="G23" s="149"/>
      <c r="H23" s="149"/>
      <c r="I23" s="150"/>
      <c r="J23" s="140"/>
      <c r="K23" s="140"/>
      <c r="L23" s="140"/>
      <c r="M23" s="140"/>
      <c r="N23" s="135"/>
      <c r="O23" s="119" t="s">
        <v>13</v>
      </c>
      <c r="P23" s="120" t="s">
        <v>14</v>
      </c>
      <c r="Q23" s="120">
        <f>VLOOKUP($V$5,'パラメーター 一覧表'!$A$7:$G$12,7)</f>
        <v>1.62</v>
      </c>
      <c r="R23" s="120" t="s">
        <v>8</v>
      </c>
      <c r="S23" s="184"/>
      <c r="T23" s="180"/>
      <c r="V23"/>
      <c r="W23"/>
      <c r="X23" s="221">
        <v>202</v>
      </c>
      <c r="Y23" s="222" t="s">
        <v>192</v>
      </c>
      <c r="Z23" s="223"/>
    </row>
    <row r="24" spans="1:26" ht="19.5" customHeight="1" thickBot="1" x14ac:dyDescent="0.25">
      <c r="A24" s="193"/>
      <c r="B24" s="128"/>
      <c r="C24" s="151"/>
      <c r="D24" s="290"/>
      <c r="E24" s="290"/>
      <c r="F24" s="290"/>
      <c r="G24" s="290"/>
      <c r="H24" s="290"/>
      <c r="I24" s="248"/>
      <c r="J24" s="140"/>
      <c r="K24" s="140"/>
      <c r="L24" s="140"/>
      <c r="M24" s="140"/>
      <c r="N24" s="135"/>
      <c r="O24" s="119" t="s">
        <v>38</v>
      </c>
      <c r="P24" s="119" t="s">
        <v>36</v>
      </c>
      <c r="Q24" s="120">
        <f>VLOOKUP($V$5,'パラメーター 一覧表'!$A$7:$H$12,8)</f>
        <v>1E-3</v>
      </c>
      <c r="R24" s="119" t="s">
        <v>37</v>
      </c>
      <c r="S24" s="186"/>
      <c r="T24" s="180"/>
      <c r="V24"/>
      <c r="W24"/>
      <c r="X24" s="221">
        <v>203</v>
      </c>
      <c r="Y24" s="222" t="s">
        <v>193</v>
      </c>
      <c r="Z24" s="223"/>
    </row>
    <row r="25" spans="1:26" ht="19.5" customHeight="1" x14ac:dyDescent="0.2">
      <c r="A25" s="193"/>
      <c r="B25" s="128"/>
      <c r="C25" s="151"/>
      <c r="D25" s="501" t="s">
        <v>120</v>
      </c>
      <c r="E25" s="502"/>
      <c r="F25" s="502"/>
      <c r="G25" s="399">
        <f>計算シート_砒素!$C$21</f>
        <v>200</v>
      </c>
      <c r="H25" s="401" t="s">
        <v>19</v>
      </c>
      <c r="I25" s="248"/>
      <c r="J25" s="140"/>
      <c r="K25" s="140"/>
      <c r="L25" s="140"/>
      <c r="M25" s="140"/>
      <c r="N25" s="135"/>
      <c r="O25" s="183"/>
      <c r="P25" s="183"/>
      <c r="Q25" s="183"/>
      <c r="R25" s="183"/>
      <c r="S25" s="184"/>
      <c r="T25" s="180"/>
      <c r="V25"/>
      <c r="W25"/>
      <c r="X25" s="217">
        <v>204</v>
      </c>
      <c r="Y25" s="218" t="s">
        <v>194</v>
      </c>
      <c r="Z25" s="219"/>
    </row>
    <row r="26" spans="1:26" ht="19.5" customHeight="1" thickBot="1" x14ac:dyDescent="0.25">
      <c r="A26" s="193"/>
      <c r="B26" s="128"/>
      <c r="C26" s="151"/>
      <c r="D26" s="503"/>
      <c r="E26" s="504"/>
      <c r="F26" s="504"/>
      <c r="G26" s="400"/>
      <c r="H26" s="402"/>
      <c r="I26" s="248"/>
      <c r="J26" s="140"/>
      <c r="K26" s="140"/>
      <c r="L26" s="140"/>
      <c r="M26" s="140"/>
      <c r="N26" s="135" t="s">
        <v>157</v>
      </c>
      <c r="O26" s="122" t="s">
        <v>162</v>
      </c>
      <c r="P26" s="123"/>
      <c r="Q26" s="183"/>
      <c r="R26" s="183"/>
      <c r="S26" s="184"/>
      <c r="T26" s="180"/>
      <c r="V26"/>
      <c r="W26"/>
      <c r="X26" s="217">
        <v>205</v>
      </c>
      <c r="Y26" s="218" t="s">
        <v>195</v>
      </c>
      <c r="Z26" s="219"/>
    </row>
    <row r="27" spans="1:26" ht="19.5" customHeight="1" x14ac:dyDescent="0.2">
      <c r="A27" s="193"/>
      <c r="B27" s="128"/>
      <c r="C27" s="151"/>
      <c r="D27" s="290"/>
      <c r="E27" s="290"/>
      <c r="F27" s="290"/>
      <c r="G27" s="266">
        <f>+計算シート_砒素!C24</f>
        <v>197</v>
      </c>
      <c r="H27" s="290"/>
      <c r="I27" s="248"/>
      <c r="J27" s="140"/>
      <c r="K27" s="140"/>
      <c r="L27" s="140"/>
      <c r="M27" s="140"/>
      <c r="N27" s="135"/>
      <c r="O27" s="124" t="s">
        <v>17</v>
      </c>
      <c r="P27" s="124" t="s">
        <v>9</v>
      </c>
      <c r="Q27" s="124" t="s">
        <v>18</v>
      </c>
      <c r="R27" s="124" t="s">
        <v>5</v>
      </c>
      <c r="S27" s="185"/>
      <c r="T27" s="180"/>
      <c r="V27"/>
      <c r="W27"/>
      <c r="X27" s="217">
        <v>206</v>
      </c>
      <c r="Y27" s="218" t="s">
        <v>196</v>
      </c>
      <c r="Z27" s="219"/>
    </row>
    <row r="28" spans="1:26" ht="19.5" customHeight="1" x14ac:dyDescent="0.2">
      <c r="A28" s="193"/>
      <c r="B28" s="128"/>
      <c r="C28" s="153"/>
      <c r="D28" s="140"/>
      <c r="E28" s="140"/>
      <c r="F28" s="140"/>
      <c r="G28" s="290"/>
      <c r="H28" s="198" t="s">
        <v>239</v>
      </c>
      <c r="I28" s="152"/>
      <c r="J28" s="140"/>
      <c r="K28" s="140"/>
      <c r="L28" s="140"/>
      <c r="M28" s="140"/>
      <c r="N28" s="135"/>
      <c r="O28" s="125" t="s">
        <v>150</v>
      </c>
      <c r="P28" s="125" t="s">
        <v>151</v>
      </c>
      <c r="Q28" s="126">
        <f>+計算シート_砒素!G48</f>
        <v>15.768000000000002</v>
      </c>
      <c r="R28" s="126" t="s">
        <v>154</v>
      </c>
      <c r="S28" s="184"/>
      <c r="T28" s="180"/>
      <c r="V28"/>
      <c r="W28"/>
      <c r="X28" s="217">
        <v>207</v>
      </c>
      <c r="Y28" s="218" t="s">
        <v>197</v>
      </c>
      <c r="Z28" s="219"/>
    </row>
    <row r="29" spans="1:26" ht="19.5" customHeight="1" thickBot="1" x14ac:dyDescent="0.25">
      <c r="A29" s="193"/>
      <c r="B29" s="128"/>
      <c r="C29" s="154"/>
      <c r="D29" s="145"/>
      <c r="E29" s="145"/>
      <c r="F29" s="145"/>
      <c r="G29" s="145"/>
      <c r="H29" s="145"/>
      <c r="I29" s="155"/>
      <c r="J29" s="140"/>
      <c r="K29" s="140"/>
      <c r="L29" s="140"/>
      <c r="M29" s="140"/>
      <c r="N29" s="135"/>
      <c r="O29" s="125" t="s">
        <v>152</v>
      </c>
      <c r="P29" s="127" t="s">
        <v>153</v>
      </c>
      <c r="Q29" s="126">
        <f>+計算シート_砒素!G50</f>
        <v>22.6</v>
      </c>
      <c r="R29" s="126"/>
      <c r="S29" s="184"/>
      <c r="T29" s="180"/>
      <c r="V29"/>
      <c r="W29"/>
      <c r="X29" s="217">
        <v>208</v>
      </c>
      <c r="Y29" s="218" t="s">
        <v>198</v>
      </c>
      <c r="Z29" s="219"/>
    </row>
    <row r="30" spans="1:26" ht="19.5" customHeight="1" x14ac:dyDescent="0.2">
      <c r="A30" s="193"/>
      <c r="B30" s="128"/>
      <c r="C30" s="128"/>
      <c r="D30" s="128"/>
      <c r="E30" s="128"/>
      <c r="F30" s="128"/>
      <c r="G30" s="128"/>
      <c r="H30" s="128"/>
      <c r="I30" s="140"/>
      <c r="J30" s="140"/>
      <c r="K30" s="140"/>
      <c r="L30" s="140"/>
      <c r="M30" s="140"/>
      <c r="N30" s="156"/>
      <c r="O30" s="189"/>
      <c r="P30" s="190"/>
      <c r="Q30" s="191"/>
      <c r="R30" s="191"/>
      <c r="S30" s="187"/>
      <c r="T30" s="180"/>
      <c r="V30"/>
      <c r="W30"/>
      <c r="X30" s="217">
        <v>209</v>
      </c>
      <c r="Y30" s="218" t="s">
        <v>199</v>
      </c>
      <c r="Z30" s="219"/>
    </row>
    <row r="31" spans="1:26" ht="7.5" customHeight="1" thickBot="1" x14ac:dyDescent="0.25">
      <c r="A31" s="194"/>
      <c r="B31" s="157"/>
      <c r="C31" s="157"/>
      <c r="D31" s="157"/>
      <c r="E31" s="157"/>
      <c r="F31" s="157"/>
      <c r="G31" s="157"/>
      <c r="H31" s="157"/>
      <c r="I31" s="139"/>
      <c r="J31" s="139"/>
      <c r="K31" s="139"/>
      <c r="L31" s="139"/>
      <c r="M31" s="139"/>
      <c r="N31" s="157"/>
      <c r="O31" s="157"/>
      <c r="P31" s="157"/>
      <c r="Q31" s="157"/>
      <c r="R31" s="157"/>
      <c r="S31" s="157"/>
      <c r="T31" s="188"/>
      <c r="V31"/>
      <c r="W31"/>
      <c r="X31" s="217">
        <v>301</v>
      </c>
      <c r="Y31" s="218" t="s">
        <v>200</v>
      </c>
      <c r="Z31" s="219"/>
    </row>
    <row r="32" spans="1:26" ht="19.5" customHeight="1" x14ac:dyDescent="0.2">
      <c r="V32"/>
      <c r="W32"/>
      <c r="X32" s="217">
        <v>302</v>
      </c>
      <c r="Y32" s="218" t="s">
        <v>201</v>
      </c>
      <c r="Z32" s="219"/>
    </row>
    <row r="33" spans="3:26" ht="19.5" hidden="1" customHeight="1" x14ac:dyDescent="0.2">
      <c r="C33" s="105" t="s">
        <v>155</v>
      </c>
      <c r="D33" s="105" t="s">
        <v>156</v>
      </c>
      <c r="E33" s="105" t="s">
        <v>157</v>
      </c>
      <c r="V33"/>
      <c r="W33"/>
      <c r="X33" s="217">
        <v>303</v>
      </c>
      <c r="Y33" s="218" t="s">
        <v>202</v>
      </c>
      <c r="Z33" s="219"/>
    </row>
    <row r="34" spans="3:26" ht="19.5" hidden="1" customHeight="1" x14ac:dyDescent="0.2">
      <c r="C34" s="262">
        <f>LOG(+計算シート_砒素!J53)</f>
        <v>0</v>
      </c>
      <c r="D34" s="262">
        <f>LOG(+計算シート_砒素!J54/2)</f>
        <v>-1.8064519943327921</v>
      </c>
      <c r="E34" s="262">
        <f>+LOG(計算シート_砒素!J55)</f>
        <v>-1.1972971301248512</v>
      </c>
      <c r="V34"/>
      <c r="W34"/>
      <c r="X34" s="217">
        <v>304</v>
      </c>
      <c r="Y34" s="218" t="s">
        <v>203</v>
      </c>
      <c r="Z34" s="219"/>
    </row>
    <row r="35" spans="3:26" ht="19.5" customHeight="1" thickBot="1" x14ac:dyDescent="0.25">
      <c r="V35"/>
      <c r="W35"/>
      <c r="X35" s="224">
        <v>305</v>
      </c>
      <c r="Y35" s="225" t="s">
        <v>204</v>
      </c>
      <c r="Z35" s="219"/>
    </row>
    <row r="36" spans="3:26" ht="19.5" customHeight="1" x14ac:dyDescent="0.2">
      <c r="Y36" s="211"/>
      <c r="Z36" s="211"/>
    </row>
    <row r="37" spans="3:26" ht="19.5" customHeight="1" thickBot="1" x14ac:dyDescent="0.25">
      <c r="V37"/>
      <c r="W37"/>
      <c r="X37" s="211"/>
      <c r="Y37" s="211"/>
      <c r="Z37" s="211"/>
    </row>
    <row r="38" spans="3:26" ht="19.5" customHeight="1" x14ac:dyDescent="0.2">
      <c r="V38"/>
      <c r="W38" s="226" t="s">
        <v>185</v>
      </c>
      <c r="X38" s="227">
        <v>2</v>
      </c>
      <c r="Y38" s="228" t="s">
        <v>224</v>
      </c>
      <c r="Z38" s="229">
        <v>108</v>
      </c>
    </row>
    <row r="39" spans="3:26" ht="19.5" customHeight="1" x14ac:dyDescent="0.2">
      <c r="V39"/>
      <c r="W39" s="230" t="s">
        <v>243</v>
      </c>
      <c r="X39" s="231">
        <v>4</v>
      </c>
      <c r="Y39" s="217" t="s">
        <v>205</v>
      </c>
      <c r="Z39" s="218">
        <v>109</v>
      </c>
    </row>
    <row r="40" spans="3:26" ht="19.5" customHeight="1" x14ac:dyDescent="0.2">
      <c r="V40"/>
      <c r="W40" s="230" t="s">
        <v>187</v>
      </c>
      <c r="X40" s="231">
        <v>3</v>
      </c>
      <c r="Y40" s="217" t="s">
        <v>206</v>
      </c>
      <c r="Z40" s="218">
        <v>105</v>
      </c>
    </row>
    <row r="41" spans="3:26" ht="16.5" x14ac:dyDescent="0.2">
      <c r="V41"/>
      <c r="W41" s="230" t="s">
        <v>183</v>
      </c>
      <c r="X41" s="231">
        <v>1</v>
      </c>
      <c r="Y41" s="217" t="s">
        <v>207</v>
      </c>
      <c r="Z41" s="218">
        <v>104</v>
      </c>
    </row>
    <row r="42" spans="3:26" ht="17" thickBot="1" x14ac:dyDescent="0.25">
      <c r="V42"/>
      <c r="W42" s="232" t="s">
        <v>246</v>
      </c>
      <c r="X42" s="233">
        <v>5</v>
      </c>
      <c r="Y42" s="217" t="s">
        <v>208</v>
      </c>
      <c r="Z42" s="218">
        <v>112</v>
      </c>
    </row>
    <row r="43" spans="3:26" ht="16.5" x14ac:dyDescent="0.2">
      <c r="V43"/>
      <c r="W43"/>
      <c r="X43" s="211"/>
      <c r="Y43" s="217" t="s">
        <v>203</v>
      </c>
      <c r="Z43" s="218">
        <v>304</v>
      </c>
    </row>
    <row r="44" spans="3:26" ht="16.5" x14ac:dyDescent="0.2">
      <c r="V44"/>
      <c r="W44"/>
      <c r="X44" s="211"/>
      <c r="Y44" s="234" t="s">
        <v>192</v>
      </c>
      <c r="Z44" s="235">
        <v>202</v>
      </c>
    </row>
    <row r="45" spans="3:26" ht="16.5" x14ac:dyDescent="0.2">
      <c r="V45"/>
      <c r="W45"/>
      <c r="X45" s="211"/>
      <c r="Y45" s="217" t="s">
        <v>189</v>
      </c>
      <c r="Z45" s="218">
        <v>101</v>
      </c>
    </row>
    <row r="46" spans="3:26" ht="16.5" x14ac:dyDescent="0.2">
      <c r="V46"/>
      <c r="W46"/>
      <c r="X46" s="211"/>
      <c r="Y46" s="217" t="s">
        <v>199</v>
      </c>
      <c r="Z46" s="218">
        <v>209</v>
      </c>
    </row>
    <row r="47" spans="3:26" ht="16.5" x14ac:dyDescent="0.2">
      <c r="V47"/>
      <c r="W47"/>
      <c r="X47" s="211"/>
      <c r="Y47" s="217" t="s">
        <v>190</v>
      </c>
      <c r="Z47" s="218">
        <v>103</v>
      </c>
    </row>
    <row r="48" spans="3:26" ht="16.5" x14ac:dyDescent="0.2">
      <c r="V48"/>
      <c r="W48"/>
      <c r="X48" s="211"/>
      <c r="Y48" s="217" t="s">
        <v>211</v>
      </c>
      <c r="Z48" s="218">
        <v>102</v>
      </c>
    </row>
    <row r="49" spans="3:26" ht="16.5" x14ac:dyDescent="0.2">
      <c r="V49"/>
      <c r="W49"/>
      <c r="X49" s="211"/>
      <c r="Y49" s="217" t="s">
        <v>212</v>
      </c>
      <c r="Z49" s="218">
        <v>106</v>
      </c>
    </row>
    <row r="50" spans="3:26" ht="16.5" x14ac:dyDescent="0.2">
      <c r="C50"/>
      <c r="D50"/>
      <c r="E50"/>
      <c r="F50"/>
      <c r="G50"/>
      <c r="V50"/>
      <c r="W50"/>
      <c r="X50" s="211"/>
      <c r="Y50" s="217" t="s">
        <v>200</v>
      </c>
      <c r="Z50" s="218">
        <v>301</v>
      </c>
    </row>
    <row r="51" spans="3:26" ht="16.5" x14ac:dyDescent="0.2">
      <c r="C51"/>
      <c r="D51"/>
      <c r="E51"/>
      <c r="F51"/>
      <c r="G51"/>
      <c r="V51"/>
      <c r="W51"/>
      <c r="X51" s="211"/>
      <c r="Y51" s="234" t="s">
        <v>193</v>
      </c>
      <c r="Z51" s="235">
        <v>203</v>
      </c>
    </row>
    <row r="52" spans="3:26" ht="16.5" x14ac:dyDescent="0.2">
      <c r="V52"/>
      <c r="W52"/>
      <c r="X52" s="211"/>
      <c r="Y52" s="217" t="s">
        <v>198</v>
      </c>
      <c r="Z52" s="218">
        <v>208</v>
      </c>
    </row>
    <row r="53" spans="3:26" ht="16.5" x14ac:dyDescent="0.2">
      <c r="V53"/>
      <c r="W53"/>
      <c r="X53" s="211"/>
      <c r="Y53" s="215" t="s">
        <v>184</v>
      </c>
      <c r="Z53" s="216">
        <v>1</v>
      </c>
    </row>
    <row r="54" spans="3:26" ht="16.5" x14ac:dyDescent="0.2">
      <c r="V54"/>
      <c r="W54"/>
      <c r="X54" s="211"/>
      <c r="Y54" s="215" t="s">
        <v>186</v>
      </c>
      <c r="Z54" s="216">
        <v>2</v>
      </c>
    </row>
    <row r="55" spans="3:26" ht="16.5" x14ac:dyDescent="0.2">
      <c r="V55"/>
      <c r="W55"/>
      <c r="X55" s="211"/>
      <c r="Y55" s="215" t="s">
        <v>188</v>
      </c>
      <c r="Z55" s="216">
        <v>3</v>
      </c>
    </row>
    <row r="56" spans="3:26" ht="16.5" x14ac:dyDescent="0.2">
      <c r="V56"/>
      <c r="W56"/>
      <c r="X56" s="211"/>
      <c r="Y56" s="217" t="s">
        <v>201</v>
      </c>
      <c r="Z56" s="218">
        <v>302</v>
      </c>
    </row>
    <row r="57" spans="3:26" ht="16.5" x14ac:dyDescent="0.2">
      <c r="V57"/>
      <c r="W57"/>
      <c r="X57" s="211"/>
      <c r="Y57" s="217" t="s">
        <v>202</v>
      </c>
      <c r="Z57" s="218">
        <v>303</v>
      </c>
    </row>
    <row r="58" spans="3:26" ht="16.5" x14ac:dyDescent="0.2">
      <c r="V58"/>
      <c r="W58"/>
      <c r="X58" s="211"/>
      <c r="Y58" s="217" t="s">
        <v>216</v>
      </c>
      <c r="Z58" s="218">
        <v>111</v>
      </c>
    </row>
    <row r="59" spans="3:26" ht="16.5" x14ac:dyDescent="0.2">
      <c r="V59"/>
      <c r="W59"/>
      <c r="X59" s="211"/>
      <c r="Y59" s="217" t="s">
        <v>217</v>
      </c>
      <c r="Z59" s="218">
        <v>107</v>
      </c>
    </row>
    <row r="60" spans="3:26" ht="16.5" x14ac:dyDescent="0.2">
      <c r="V60"/>
      <c r="W60"/>
      <c r="X60" s="211"/>
      <c r="Y60" s="217" t="s">
        <v>218</v>
      </c>
      <c r="Z60" s="218">
        <v>110</v>
      </c>
    </row>
    <row r="61" spans="3:26" ht="16.5" x14ac:dyDescent="0.2">
      <c r="V61"/>
      <c r="W61"/>
      <c r="X61" s="211"/>
      <c r="Y61" s="217" t="s">
        <v>191</v>
      </c>
      <c r="Z61" s="218">
        <v>201</v>
      </c>
    </row>
    <row r="62" spans="3:26" ht="16.5" x14ac:dyDescent="0.2">
      <c r="V62"/>
      <c r="W62"/>
      <c r="X62" s="211"/>
      <c r="Y62" s="217" t="s">
        <v>194</v>
      </c>
      <c r="Z62" s="218">
        <v>204</v>
      </c>
    </row>
    <row r="63" spans="3:26" ht="16.5" x14ac:dyDescent="0.2">
      <c r="V63"/>
      <c r="W63"/>
      <c r="X63" s="211"/>
      <c r="Y63" s="217" t="s">
        <v>196</v>
      </c>
      <c r="Z63" s="218">
        <v>206</v>
      </c>
    </row>
    <row r="64" spans="3:26" ht="16.5" x14ac:dyDescent="0.2">
      <c r="V64"/>
      <c r="W64"/>
      <c r="X64" s="211"/>
      <c r="Y64" s="217" t="s">
        <v>219</v>
      </c>
      <c r="Z64" s="218">
        <v>113</v>
      </c>
    </row>
    <row r="65" spans="22:26" ht="16.5" x14ac:dyDescent="0.2">
      <c r="V65"/>
      <c r="W65"/>
      <c r="X65" s="211"/>
      <c r="Y65" s="217" t="s">
        <v>197</v>
      </c>
      <c r="Z65" s="218">
        <v>207</v>
      </c>
    </row>
    <row r="66" spans="22:26" ht="16.5" x14ac:dyDescent="0.2">
      <c r="V66"/>
      <c r="W66"/>
      <c r="X66" s="211"/>
      <c r="Y66" s="217" t="s">
        <v>204</v>
      </c>
      <c r="Z66" s="218">
        <v>305</v>
      </c>
    </row>
    <row r="67" spans="22:26" ht="17" thickBot="1" x14ac:dyDescent="0.25">
      <c r="V67"/>
      <c r="W67"/>
      <c r="X67" s="211"/>
      <c r="Y67" s="224" t="s">
        <v>195</v>
      </c>
      <c r="Z67" s="225">
        <v>205</v>
      </c>
    </row>
  </sheetData>
  <mergeCells count="9">
    <mergeCell ref="D25:F26"/>
    <mergeCell ref="G25:G26"/>
    <mergeCell ref="H25:H26"/>
    <mergeCell ref="D2:H3"/>
    <mergeCell ref="E8:K8"/>
    <mergeCell ref="G13:H13"/>
    <mergeCell ref="G15:H15"/>
    <mergeCell ref="C17:C18"/>
    <mergeCell ref="D17:F18"/>
  </mergeCells>
  <phoneticPr fontId="2"/>
  <pageMargins left="0.39370078740157483" right="0.39370078740157483" top="0.59055118110236227" bottom="0.19685039370078741" header="0.39370078740157483" footer="0.19685039370078741"/>
  <pageSetup paperSize="9" orientation="landscape"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A1:O66"/>
  <sheetViews>
    <sheetView showGridLines="0" showRowColHeaders="0" zoomScale="70" zoomScaleNormal="70" workbookViewId="0">
      <selection activeCell="B3" sqref="B3:M3"/>
    </sheetView>
  </sheetViews>
  <sheetFormatPr defaultRowHeight="13" x14ac:dyDescent="0.2"/>
  <cols>
    <col min="1" max="1" width="3.6328125" customWidth="1"/>
    <col min="2" max="2" width="6.90625" customWidth="1"/>
    <col min="3" max="3" width="15" customWidth="1"/>
    <col min="4" max="4" width="4.36328125" customWidth="1"/>
    <col min="7" max="7" width="12.90625" customWidth="1"/>
    <col min="8" max="8" width="14.6328125" customWidth="1"/>
    <col min="9" max="9" width="9.453125" bestFit="1" customWidth="1"/>
    <col min="11" max="11" width="9" customWidth="1"/>
    <col min="13" max="13" width="3.6328125" customWidth="1"/>
  </cols>
  <sheetData>
    <row r="1" spans="1:15" x14ac:dyDescent="0.2">
      <c r="A1" s="286"/>
      <c r="B1" s="278"/>
      <c r="C1" s="278"/>
      <c r="D1" s="278"/>
      <c r="E1" s="278"/>
      <c r="F1" s="278"/>
      <c r="G1" s="278"/>
      <c r="H1" s="278"/>
      <c r="I1" s="278"/>
      <c r="J1" s="278"/>
      <c r="K1" s="278"/>
      <c r="L1" s="278"/>
      <c r="M1" s="285" t="str">
        <f>'入力シート (複数物質)'!Z1</f>
        <v xml:space="preserve">地下水汚染が到達し得る距離の計算ツール　Ver 1.0  </v>
      </c>
      <c r="N1" s="270"/>
      <c r="O1" s="270"/>
    </row>
    <row r="2" spans="1:15" ht="15" customHeight="1" x14ac:dyDescent="0.2">
      <c r="A2" s="275"/>
      <c r="B2" s="276"/>
      <c r="C2" s="276"/>
      <c r="D2" s="276"/>
      <c r="E2" s="276"/>
      <c r="F2" s="276"/>
      <c r="G2" s="276"/>
      <c r="H2" s="276"/>
      <c r="I2" s="276"/>
      <c r="J2" s="276"/>
      <c r="K2" s="276"/>
      <c r="L2" s="276"/>
      <c r="M2" s="284"/>
      <c r="N2" s="270"/>
      <c r="O2" s="270"/>
    </row>
    <row r="3" spans="1:15" ht="28" x14ac:dyDescent="0.2">
      <c r="A3" s="275"/>
      <c r="B3" s="434" t="s">
        <v>462</v>
      </c>
      <c r="C3" s="435"/>
      <c r="D3" s="435"/>
      <c r="E3" s="435"/>
      <c r="F3" s="435"/>
      <c r="G3" s="435"/>
      <c r="H3" s="435"/>
      <c r="I3" s="435"/>
      <c r="J3" s="435"/>
      <c r="K3" s="435"/>
      <c r="L3" s="435"/>
      <c r="M3" s="436"/>
      <c r="N3" s="270"/>
      <c r="O3" s="270"/>
    </row>
    <row r="4" spans="1:15" ht="15" customHeight="1" x14ac:dyDescent="0.2">
      <c r="A4" s="275"/>
      <c r="B4" s="277"/>
      <c r="C4" s="277"/>
      <c r="D4" s="277"/>
      <c r="E4" s="277"/>
      <c r="F4" s="277"/>
      <c r="G4" s="277"/>
      <c r="H4" s="277"/>
      <c r="I4" s="277"/>
      <c r="J4" s="277"/>
      <c r="K4" s="277"/>
      <c r="L4" s="277"/>
      <c r="M4" s="274"/>
      <c r="N4" s="270"/>
      <c r="O4" s="270"/>
    </row>
    <row r="5" spans="1:15" ht="20.149999999999999" customHeight="1" x14ac:dyDescent="0.2">
      <c r="A5" s="275"/>
      <c r="C5" s="437" t="str">
        <f>'入力シート (複数物質)'!C6</f>
        <v>文書番号</v>
      </c>
      <c r="D5" s="419"/>
      <c r="E5" s="420" t="str">
        <f>'入力シート (複数物質)'!E6</f>
        <v>文書－１２３－４５－６７８</v>
      </c>
      <c r="F5" s="420"/>
      <c r="G5" s="420"/>
      <c r="H5" s="293"/>
      <c r="I5" s="293"/>
      <c r="J5" s="293"/>
      <c r="K5" s="293"/>
      <c r="L5" s="293"/>
      <c r="M5" s="274"/>
      <c r="N5" s="270"/>
      <c r="O5" s="270"/>
    </row>
    <row r="6" spans="1:15" ht="20.149999999999999" customHeight="1" x14ac:dyDescent="0.2">
      <c r="A6" s="275"/>
      <c r="C6" s="438" t="str">
        <f>'入力シート (複数物質)'!C7</f>
        <v>状況調査報告書提出日</v>
      </c>
      <c r="D6" s="438"/>
      <c r="E6" s="433">
        <f>'入力シート (複数物質)'!E7</f>
        <v>43565</v>
      </c>
      <c r="F6" s="433"/>
      <c r="G6" s="293"/>
      <c r="H6" s="293"/>
      <c r="I6" s="293"/>
      <c r="J6" s="293"/>
      <c r="K6" s="293"/>
      <c r="L6" s="293"/>
      <c r="M6" s="274"/>
      <c r="N6" s="270"/>
      <c r="O6" s="270"/>
    </row>
    <row r="7" spans="1:15" ht="20.149999999999999" customHeight="1" x14ac:dyDescent="0.2">
      <c r="A7" s="275"/>
      <c r="C7" s="419" t="str">
        <f>'入力シート (複数物質)'!C8</f>
        <v>計算実施日</v>
      </c>
      <c r="D7" s="419"/>
      <c r="E7" s="433">
        <f>'入力シート (複数物質)'!E8</f>
        <v>43570</v>
      </c>
      <c r="F7" s="433"/>
      <c r="G7" s="293"/>
      <c r="H7" s="293"/>
      <c r="I7" s="293"/>
      <c r="J7" s="293"/>
      <c r="K7" s="293"/>
      <c r="L7" s="293"/>
      <c r="M7" s="274"/>
      <c r="N7" s="270"/>
      <c r="O7" s="270"/>
    </row>
    <row r="8" spans="1:15" ht="20.149999999999999" customHeight="1" x14ac:dyDescent="0.2">
      <c r="A8" s="275"/>
      <c r="C8" s="419" t="str">
        <f>'入力シート (複数物質)'!C9</f>
        <v>所在地</v>
      </c>
      <c r="D8" s="419"/>
      <c r="E8" s="466" t="str">
        <f>'入力シート (複数物質)'!E9</f>
        <v>東京都 千代田区 霞が関 １－２－２　</v>
      </c>
      <c r="F8" s="466"/>
      <c r="G8" s="466"/>
      <c r="H8" s="466"/>
      <c r="I8" s="466"/>
      <c r="J8" s="466"/>
      <c r="K8" s="466"/>
      <c r="L8" s="466"/>
      <c r="M8" s="274"/>
      <c r="N8" s="270"/>
      <c r="O8" s="270"/>
    </row>
    <row r="9" spans="1:15" ht="20.149999999999999" customHeight="1" x14ac:dyDescent="0.2">
      <c r="A9" s="275"/>
      <c r="C9" s="419" t="str">
        <f>'入力シート (複数物質)'!C10</f>
        <v>自由設定項目</v>
      </c>
      <c r="D9" s="419"/>
      <c r="E9" s="466" t="str">
        <f>'入力シート (複数物質)'!E10</f>
        <v>※ この項目は項目タイトルを自由に設定することができます。</v>
      </c>
      <c r="F9" s="466"/>
      <c r="G9" s="466"/>
      <c r="H9" s="466"/>
      <c r="I9" s="466"/>
      <c r="J9" s="466"/>
      <c r="K9" s="466"/>
      <c r="L9" s="466"/>
      <c r="M9" s="274"/>
      <c r="N9" s="270"/>
      <c r="O9" s="270"/>
    </row>
    <row r="10" spans="1:15" ht="9" customHeight="1" x14ac:dyDescent="0.2">
      <c r="A10" s="275"/>
      <c r="C10" s="279"/>
      <c r="D10" s="279"/>
      <c r="E10" s="279"/>
      <c r="F10" s="279"/>
      <c r="G10" s="279"/>
      <c r="H10" s="279"/>
      <c r="I10" s="279"/>
      <c r="J10" s="279"/>
      <c r="K10" s="279"/>
      <c r="L10" s="279"/>
      <c r="M10" s="274"/>
      <c r="N10" s="270"/>
      <c r="O10" s="270"/>
    </row>
    <row r="11" spans="1:15" ht="20.149999999999999" customHeight="1" x14ac:dyDescent="0.2">
      <c r="A11" s="275"/>
      <c r="C11" s="280" t="s">
        <v>259</v>
      </c>
      <c r="D11" s="279"/>
      <c r="E11" s="432" t="str">
        <f>'入力シート (複数物質)'!H30</f>
        <v>砂</v>
      </c>
      <c r="F11" s="432"/>
      <c r="H11" s="327"/>
      <c r="I11" s="327"/>
      <c r="J11" s="279"/>
      <c r="K11" s="279"/>
      <c r="L11" s="279"/>
      <c r="M11" s="274"/>
      <c r="N11" s="270"/>
      <c r="O11" s="270"/>
    </row>
    <row r="12" spans="1:15" ht="20.149999999999999" customHeight="1" x14ac:dyDescent="0.2">
      <c r="A12" s="275"/>
      <c r="C12" s="280" t="s">
        <v>258</v>
      </c>
      <c r="D12" s="279"/>
      <c r="E12" s="328">
        <f>'入力シート (複数物質)'!H33</f>
        <v>5.0000000000000001E-3</v>
      </c>
      <c r="F12" s="277" t="str">
        <f>'入力シート (複数物質)'!K33</f>
        <v>m/m</v>
      </c>
      <c r="I12" s="277"/>
      <c r="K12" s="279"/>
      <c r="L12" s="279"/>
      <c r="M12" s="274"/>
      <c r="N12" s="270"/>
      <c r="O12" s="270"/>
    </row>
    <row r="13" spans="1:15" ht="15" customHeight="1" thickBot="1" x14ac:dyDescent="0.25">
      <c r="A13" s="275"/>
      <c r="K13" s="294"/>
      <c r="L13" s="279"/>
      <c r="M13" s="274"/>
      <c r="N13" s="270"/>
      <c r="O13" s="270"/>
    </row>
    <row r="14" spans="1:15" ht="26.15" customHeight="1" thickBot="1" x14ac:dyDescent="0.25">
      <c r="A14" s="275"/>
      <c r="D14" s="483" t="s">
        <v>438</v>
      </c>
      <c r="E14" s="484"/>
      <c r="F14" s="484"/>
      <c r="G14" s="485"/>
      <c r="H14" s="486" t="s">
        <v>437</v>
      </c>
      <c r="I14" s="487"/>
      <c r="J14" s="488"/>
      <c r="L14" s="279"/>
      <c r="M14" s="274"/>
      <c r="N14" s="270"/>
      <c r="O14" s="270"/>
    </row>
    <row r="15" spans="1:15" ht="23.15" customHeight="1" x14ac:dyDescent="0.2">
      <c r="A15" s="275"/>
      <c r="D15" s="467" t="s">
        <v>184</v>
      </c>
      <c r="E15" s="317" t="s">
        <v>232</v>
      </c>
      <c r="F15" s="318"/>
      <c r="G15" s="318"/>
      <c r="H15" s="475">
        <f>IF('入力シート (複数物質)'!$AD$6=999,IF('入力シート (複数物質)'!AG17=TRUE,入力シート_クロロエチレン!G25,"－"),"－")</f>
        <v>1800</v>
      </c>
      <c r="I15" s="476"/>
      <c r="J15" s="329" t="str">
        <f>IF('入力シート (複数物質)'!$AD$6=999,IF('入力シート (複数物質)'!AG17=TRUE,"m",""),"")</f>
        <v>m</v>
      </c>
      <c r="L15" s="279"/>
      <c r="M15" s="274"/>
      <c r="N15" s="270"/>
      <c r="O15" s="270"/>
    </row>
    <row r="16" spans="1:15" ht="23.15" customHeight="1" x14ac:dyDescent="0.2">
      <c r="A16" s="275"/>
      <c r="D16" s="468"/>
      <c r="E16" s="311" t="s">
        <v>190</v>
      </c>
      <c r="F16" s="312"/>
      <c r="G16" s="312"/>
      <c r="H16" s="473">
        <f>IF('入力シート (複数物質)'!$AD$6=999,IF('入力シート (複数物質)'!AG19=TRUE,入力シート_四塩化炭素!G25,"－"),"－")</f>
        <v>1200</v>
      </c>
      <c r="I16" s="474"/>
      <c r="J16" s="330" t="str">
        <f>IF('入力シート (複数物質)'!$AD$6=999,IF('入力シート (複数物質)'!AG19=TRUE,"m",""),"")</f>
        <v>m</v>
      </c>
      <c r="L16" s="279"/>
      <c r="M16" s="274"/>
      <c r="N16" s="270"/>
      <c r="O16" s="270"/>
    </row>
    <row r="17" spans="1:15" ht="23.15" customHeight="1" x14ac:dyDescent="0.2">
      <c r="A17" s="275"/>
      <c r="D17" s="468"/>
      <c r="E17" s="311" t="s">
        <v>325</v>
      </c>
      <c r="F17" s="312"/>
      <c r="G17" s="312"/>
      <c r="H17" s="473">
        <f>IF('入力シート (複数物質)'!$AD$6=999,IF('入力シート (複数物質)'!AG20=TRUE,入力シート_1・2・ジクロロエタン!G25,"－"),"－")</f>
        <v>700</v>
      </c>
      <c r="I17" s="474"/>
      <c r="J17" s="330" t="str">
        <f>IF('入力シート (複数物質)'!$AD$6=999,IF('入力シート (複数物質)'!AG20=TRUE,"m",""),"")</f>
        <v>m</v>
      </c>
      <c r="L17" s="279"/>
      <c r="M17" s="274"/>
      <c r="N17" s="270"/>
      <c r="O17" s="270"/>
    </row>
    <row r="18" spans="1:15" ht="23.15" customHeight="1" x14ac:dyDescent="0.2">
      <c r="A18" s="275"/>
      <c r="D18" s="468"/>
      <c r="E18" s="311" t="s">
        <v>233</v>
      </c>
      <c r="F18" s="312"/>
      <c r="G18" s="312"/>
      <c r="H18" s="473">
        <f>IF('入力シート (複数物質)'!$AD$6=999,IF('入力シート (複数物質)'!AG21=TRUE,入力シート_1・1・ジクロロエチレン!G25,"－"),"－")</f>
        <v>900</v>
      </c>
      <c r="I18" s="474"/>
      <c r="J18" s="330" t="str">
        <f>IF('入力シート (複数物質)'!$AD$6=999,IF('入力シート (複数物質)'!AG21=TRUE,"m",""),"")</f>
        <v>m</v>
      </c>
      <c r="L18" s="279"/>
      <c r="M18" s="274"/>
      <c r="N18" s="270"/>
      <c r="O18" s="270"/>
    </row>
    <row r="19" spans="1:15" ht="23.15" customHeight="1" x14ac:dyDescent="0.2">
      <c r="A19" s="275"/>
      <c r="D19" s="468"/>
      <c r="E19" s="311" t="s">
        <v>440</v>
      </c>
      <c r="F19" s="312"/>
      <c r="G19" s="312"/>
      <c r="H19" s="473">
        <f>IF('入力シート (複数物質)'!$AD$6=999,IF('入力シート (複数物質)'!AG22=TRUE,入力シート_1・2・ジクロロエチレン!G25,"－"),"－")</f>
        <v>1100</v>
      </c>
      <c r="I19" s="474"/>
      <c r="J19" s="330" t="str">
        <f>IF('入力シート (複数物質)'!$AD$6=999,IF('入力シート (複数物質)'!AG22=TRUE,"m",""),"")</f>
        <v>m</v>
      </c>
      <c r="L19" s="279"/>
      <c r="M19" s="274"/>
      <c r="N19" s="270"/>
      <c r="O19" s="270"/>
    </row>
    <row r="20" spans="1:15" ht="23.15" customHeight="1" x14ac:dyDescent="0.2">
      <c r="A20" s="275"/>
      <c r="D20" s="468"/>
      <c r="E20" s="311" t="s">
        <v>330</v>
      </c>
      <c r="F20" s="312"/>
      <c r="G20" s="312"/>
      <c r="H20" s="473">
        <f>IF('入力シート (複数物質)'!$AD$6=999,IF('入力シート (複数物質)'!AG27=TRUE,入力シート_1・3・ジクロロプロペン!G25,"－"),"－")</f>
        <v>80</v>
      </c>
      <c r="I20" s="474"/>
      <c r="J20" s="330" t="str">
        <f>IF('入力シート (複数物質)'!$AD$6=999,IF('入力シート (複数物質)'!AG27=TRUE,"m",""),"")</f>
        <v>m</v>
      </c>
      <c r="L20" s="279"/>
      <c r="M20" s="274"/>
      <c r="N20" s="270"/>
      <c r="O20" s="270"/>
    </row>
    <row r="21" spans="1:15" ht="23.15" customHeight="1" x14ac:dyDescent="0.2">
      <c r="A21" s="275"/>
      <c r="D21" s="468"/>
      <c r="E21" s="311" t="s">
        <v>323</v>
      </c>
      <c r="F21" s="310"/>
      <c r="G21" s="310"/>
      <c r="H21" s="473">
        <f>IF('入力シート (複数物質)'!$AD$6=999,IF('入力シート (複数物質)'!AG18=TRUE,入力シート_ジクロロメタン!G25,"－"),"－")</f>
        <v>900</v>
      </c>
      <c r="I21" s="474"/>
      <c r="J21" s="330" t="str">
        <f>IF('入力シート (複数物質)'!$AD$6=999,IF('入力シート (複数物質)'!AG18=TRUE,"m",""),"")</f>
        <v>m</v>
      </c>
      <c r="L21" s="279"/>
      <c r="M21" s="274"/>
      <c r="N21" s="270"/>
      <c r="O21" s="270"/>
    </row>
    <row r="22" spans="1:15" ht="23.15" customHeight="1" x14ac:dyDescent="0.2">
      <c r="A22" s="275"/>
      <c r="D22" s="468"/>
      <c r="E22" s="311" t="s">
        <v>329</v>
      </c>
      <c r="F22" s="312"/>
      <c r="G22" s="312"/>
      <c r="H22" s="473">
        <f>IF('入力シート (複数物質)'!$AD$6=999,IF('入力シート (複数物質)'!AG26=TRUE,入力シート_テトラクロロエチレン!G25,"－"),"－")</f>
        <v>1300</v>
      </c>
      <c r="I22" s="474"/>
      <c r="J22" s="330" t="str">
        <f>IF('入力シート (複数物質)'!$AD$6=999,IF('入力シート (複数物質)'!AG26=TRUE,"m",""),"")</f>
        <v>m</v>
      </c>
      <c r="L22" s="279"/>
      <c r="M22" s="274"/>
      <c r="N22" s="270"/>
      <c r="O22" s="270"/>
    </row>
    <row r="23" spans="1:15" ht="23.15" customHeight="1" x14ac:dyDescent="0.2">
      <c r="A23" s="275"/>
      <c r="D23" s="468"/>
      <c r="E23" s="311" t="s">
        <v>326</v>
      </c>
      <c r="F23" s="312"/>
      <c r="G23" s="312"/>
      <c r="H23" s="473">
        <f>IF('入力シート (複数物質)'!$AD$6=999,IF('入力シート (複数物質)'!AG23=TRUE,入力シート_1・1・1・トリクロロエタン!G25,"－"),"－")</f>
        <v>200</v>
      </c>
      <c r="I23" s="474"/>
      <c r="J23" s="330" t="str">
        <f>IF('入力シート (複数物質)'!$AD$6=999,IF('入力シート (複数物質)'!AG23=TRUE,"m",""),"")</f>
        <v>m</v>
      </c>
      <c r="L23" s="279"/>
      <c r="M23" s="274"/>
      <c r="N23" s="270"/>
      <c r="O23" s="270"/>
    </row>
    <row r="24" spans="1:15" ht="23.15" customHeight="1" x14ac:dyDescent="0.2">
      <c r="A24" s="275"/>
      <c r="D24" s="468"/>
      <c r="E24" s="311" t="s">
        <v>327</v>
      </c>
      <c r="F24" s="312"/>
      <c r="G24" s="312"/>
      <c r="H24" s="473">
        <f>IF('入力シート (複数物質)'!$AD$6=999,IF('入力シート (複数物質)'!AG24=TRUE,入力シート_1・1・2・トリクロロエタン!G25,"－"),"－")</f>
        <v>700</v>
      </c>
      <c r="I24" s="474"/>
      <c r="J24" s="330" t="str">
        <f>IF('入力シート (複数物質)'!$AD$6=999,IF('入力シート (複数物質)'!AG24=TRUE,"m",""),"")</f>
        <v>m</v>
      </c>
      <c r="L24" s="279"/>
      <c r="M24" s="274"/>
      <c r="N24" s="270"/>
      <c r="O24" s="270"/>
    </row>
    <row r="25" spans="1:15" ht="23.15" customHeight="1" x14ac:dyDescent="0.2">
      <c r="A25" s="275"/>
      <c r="D25" s="468"/>
      <c r="E25" s="311" t="s">
        <v>328</v>
      </c>
      <c r="F25" s="312"/>
      <c r="G25" s="312"/>
      <c r="H25" s="473">
        <f>IF('入力シート (複数物質)'!$AD$6=999,IF('入力シート (複数物質)'!AG25=TRUE,入力シート_トリクロロエチレン!G25,"－"),"－")</f>
        <v>1200</v>
      </c>
      <c r="I25" s="474"/>
      <c r="J25" s="330" t="str">
        <f>IF('入力シート (複数物質)'!$AD$6=999,IF('入力シート (複数物質)'!AG25=TRUE,"m",""),"")</f>
        <v>m</v>
      </c>
      <c r="L25" s="279"/>
      <c r="M25" s="274"/>
      <c r="N25" s="270"/>
      <c r="O25" s="270"/>
    </row>
    <row r="26" spans="1:15" ht="23.15" customHeight="1" thickBot="1" x14ac:dyDescent="0.25">
      <c r="A26" s="275"/>
      <c r="D26" s="469"/>
      <c r="E26" s="319" t="s">
        <v>234</v>
      </c>
      <c r="F26" s="320"/>
      <c r="G26" s="320"/>
      <c r="H26" s="477">
        <f>IF('入力シート (複数物質)'!$AD$6=999,IF('入力シート (複数物質)'!AG28=TRUE,入力シート_ベンゼン!G25,"－"),"－")</f>
        <v>600</v>
      </c>
      <c r="I26" s="478"/>
      <c r="J26" s="331" t="str">
        <f>IF('入力シート (複数物質)'!$AD$6=999,IF('入力シート (複数物質)'!AG28=TRUE,"m",""),"")</f>
        <v>m</v>
      </c>
      <c r="L26" s="279"/>
      <c r="M26" s="274"/>
      <c r="N26" s="270"/>
      <c r="O26" s="270"/>
    </row>
    <row r="27" spans="1:15" ht="23.15" customHeight="1" x14ac:dyDescent="0.2">
      <c r="A27" s="275"/>
      <c r="D27" s="467" t="s">
        <v>186</v>
      </c>
      <c r="E27" s="313" t="s">
        <v>464</v>
      </c>
      <c r="F27" s="310"/>
      <c r="G27" s="314"/>
      <c r="H27" s="473">
        <f>IF('入力シート (複数物質)'!$AD$6=999,IF('入力シート (複数物質)'!AG30=TRUE,入力シート_カドミウム!G25,"－"),"－")</f>
        <v>80</v>
      </c>
      <c r="I27" s="474"/>
      <c r="J27" s="330" t="str">
        <f>IF('入力シート (複数物質)'!$AD$6=999,IF('入力シート (複数物質)'!AG30=TRUE,"m",""),"")</f>
        <v>m</v>
      </c>
      <c r="L27" s="279"/>
      <c r="M27" s="274"/>
      <c r="N27" s="270"/>
      <c r="O27" s="270"/>
    </row>
    <row r="28" spans="1:15" ht="23.15" customHeight="1" x14ac:dyDescent="0.2">
      <c r="A28" s="275"/>
      <c r="D28" s="468"/>
      <c r="E28" s="311" t="s">
        <v>467</v>
      </c>
      <c r="F28" s="314"/>
      <c r="G28" s="314"/>
      <c r="H28" s="473">
        <f>IF('入力シート (複数物質)'!$AD$6=999,IF('入力シート (複数物質)'!AG33=TRUE,入力シート_六価クロム!G25,"－"),"－")</f>
        <v>500</v>
      </c>
      <c r="I28" s="474"/>
      <c r="J28" s="330" t="str">
        <f>IF('入力シート (複数物質)'!$AD$6=999,IF('入力シート (複数物質)'!AG33=TRUE,"m",""),"")</f>
        <v>m</v>
      </c>
      <c r="L28" s="279"/>
      <c r="M28" s="274"/>
      <c r="N28" s="270"/>
      <c r="O28" s="270"/>
    </row>
    <row r="29" spans="1:15" ht="23.15" customHeight="1" x14ac:dyDescent="0.2">
      <c r="A29" s="275"/>
      <c r="D29" s="468"/>
      <c r="E29" s="377" t="s">
        <v>469</v>
      </c>
      <c r="F29" s="378"/>
      <c r="G29" s="378"/>
      <c r="H29" s="479">
        <f>IF('入力シート (複数物質)'!$AD$6=999,IF('入力シート (複数物質)'!AG37=TRUE,入力シート_シアン!G25,"－"),"－")</f>
        <v>90</v>
      </c>
      <c r="I29" s="480"/>
      <c r="J29" s="379" t="str">
        <f>IF('入力シート (複数物質)'!$AD$6=999,IF('入力シート (複数物質)'!AG37=TRUE,"m",""),"")</f>
        <v>m</v>
      </c>
      <c r="L29" s="279"/>
      <c r="M29" s="274"/>
      <c r="N29" s="270"/>
      <c r="O29" s="270"/>
    </row>
    <row r="30" spans="1:15" ht="23.15" customHeight="1" x14ac:dyDescent="0.2">
      <c r="A30" s="275"/>
      <c r="D30" s="468"/>
      <c r="E30" s="311" t="s">
        <v>472</v>
      </c>
      <c r="F30" s="310"/>
      <c r="G30" s="312"/>
      <c r="H30" s="473">
        <f>IF('入力シート (複数物質)'!$AD$6=999,IF('入力シート (複数物質)'!AG31=TRUE,入力シート_水銀!G25,"－"),"－")</f>
        <v>150</v>
      </c>
      <c r="I30" s="474"/>
      <c r="J30" s="330" t="str">
        <f>IF('入力シート (複数物質)'!$AD$6=999,IF('入力シート (複数物質)'!AG31=TRUE,"m",""),"")</f>
        <v>m</v>
      </c>
      <c r="L30" s="279"/>
      <c r="M30" s="274"/>
      <c r="N30" s="270"/>
      <c r="O30" s="270"/>
    </row>
    <row r="31" spans="1:15" ht="23.15" customHeight="1" x14ac:dyDescent="0.2">
      <c r="A31" s="275"/>
      <c r="D31" s="468"/>
      <c r="E31" s="311" t="s">
        <v>473</v>
      </c>
      <c r="F31" s="314"/>
      <c r="G31" s="314"/>
      <c r="H31" s="473">
        <f>IF('入力シート (複数物質)'!$AD$6=999,IF('入力シート (複数物質)'!AG36=TRUE,入力シート_セレン!G25,"－"),"－")</f>
        <v>150</v>
      </c>
      <c r="I31" s="474"/>
      <c r="J31" s="330" t="str">
        <f>IF('入力シート (複数物質)'!$AD$6=999,IF('入力シート (複数物質)'!AG36=TRUE,"m",""),"")</f>
        <v>m</v>
      </c>
      <c r="L31" s="279"/>
      <c r="M31" s="274"/>
      <c r="N31" s="270"/>
      <c r="O31" s="270"/>
    </row>
    <row r="32" spans="1:15" ht="23.15" customHeight="1" x14ac:dyDescent="0.2">
      <c r="A32" s="275"/>
      <c r="D32" s="468"/>
      <c r="E32" s="380" t="s">
        <v>477</v>
      </c>
      <c r="F32" s="381"/>
      <c r="G32" s="381"/>
      <c r="H32" s="481">
        <f>IF('入力シート (複数物質)'!$AD$6=999,IF('入力シート (複数物質)'!AG29=TRUE,入力シート_鉛!G25,"－"),"－")</f>
        <v>90</v>
      </c>
      <c r="I32" s="482"/>
      <c r="J32" s="382" t="str">
        <f>IF('入力シート (複数物質)'!$AD$6=999,IF('入力シート (複数物質)'!AG29=TRUE,"m",""),"")</f>
        <v>m</v>
      </c>
      <c r="L32" s="279"/>
      <c r="M32" s="274"/>
      <c r="N32" s="270"/>
      <c r="O32" s="270"/>
    </row>
    <row r="33" spans="1:15" ht="23.15" customHeight="1" x14ac:dyDescent="0.2">
      <c r="A33" s="275"/>
      <c r="D33" s="468"/>
      <c r="E33" s="311" t="s">
        <v>479</v>
      </c>
      <c r="F33" s="310"/>
      <c r="G33" s="314"/>
      <c r="H33" s="473">
        <f>IF('入力シート (複数物質)'!$AD$6=999,IF('入力シート (複数物質)'!AG32=TRUE,入力シート_砒素!G25,"－"),"－")</f>
        <v>200</v>
      </c>
      <c r="I33" s="474"/>
      <c r="J33" s="330" t="str">
        <f>IF('入力シート (複数物質)'!$AD$6=999,IF('入力シート (複数物質)'!AG32=TRUE,"m",""),"")</f>
        <v>m</v>
      </c>
      <c r="L33" s="279"/>
      <c r="M33" s="274"/>
      <c r="N33" s="270"/>
      <c r="O33" s="270"/>
    </row>
    <row r="34" spans="1:15" ht="23.15" customHeight="1" x14ac:dyDescent="0.2">
      <c r="A34" s="275"/>
      <c r="D34" s="468"/>
      <c r="E34" s="311" t="s">
        <v>483</v>
      </c>
      <c r="F34" s="312"/>
      <c r="G34" s="314"/>
      <c r="H34" s="473">
        <f>IF('入力シート (複数物質)'!$AD$6=999,IF('入力シート (複数物質)'!AG34=TRUE,入力シート_ふっ素!G25,"－"),"－")</f>
        <v>300</v>
      </c>
      <c r="I34" s="474"/>
      <c r="J34" s="330" t="str">
        <f>IF('入力シート (複数物質)'!$AD$6=999,IF('入力シート (複数物質)'!AG34=TRUE,"m",""),"")</f>
        <v>m</v>
      </c>
      <c r="L34" s="270"/>
      <c r="M34" s="274"/>
      <c r="N34" s="270"/>
      <c r="O34" s="270"/>
    </row>
    <row r="35" spans="1:15" ht="23.15" customHeight="1" thickBot="1" x14ac:dyDescent="0.25">
      <c r="A35" s="275"/>
      <c r="D35" s="469"/>
      <c r="E35" s="311" t="s">
        <v>487</v>
      </c>
      <c r="F35" s="314"/>
      <c r="G35" s="314"/>
      <c r="H35" s="473">
        <f>IF('入力シート (複数物質)'!$AD$6=999,IF('入力シート (複数物質)'!AG35=TRUE,入力シート_ほう素!G25,"－"),"－")</f>
        <v>700</v>
      </c>
      <c r="I35" s="474"/>
      <c r="J35" s="330" t="str">
        <f>IF('入力シート (複数物質)'!$AD$6=999,IF('入力シート (複数物質)'!AG35=TRUE,"m",""),"")</f>
        <v>m</v>
      </c>
      <c r="L35" s="270"/>
      <c r="M35" s="274"/>
      <c r="N35" s="270"/>
      <c r="O35" s="270"/>
    </row>
    <row r="36" spans="1:15" ht="23.15" customHeight="1" x14ac:dyDescent="0.2">
      <c r="A36" s="275"/>
      <c r="D36" s="470" t="s">
        <v>188</v>
      </c>
      <c r="E36" s="322" t="s">
        <v>235</v>
      </c>
      <c r="F36" s="323"/>
      <c r="G36" s="324"/>
      <c r="H36" s="475">
        <f>IF('入力シート (複数物質)'!$AD$6=999,IF('入力シート (複数物質)'!AG38=TRUE,入力シート_シマジン!G25,"－"),"－")</f>
        <v>150</v>
      </c>
      <c r="I36" s="476"/>
      <c r="J36" s="332" t="str">
        <f>IF('入力シート (複数物質)'!$AD$6=999,IF('入力シート (複数物質)'!AG38=TRUE,"m",""),"")</f>
        <v>m</v>
      </c>
      <c r="L36" s="276"/>
      <c r="M36" s="274"/>
      <c r="N36" s="270"/>
      <c r="O36" s="270"/>
    </row>
    <row r="37" spans="1:15" ht="23.15" customHeight="1" x14ac:dyDescent="0.2">
      <c r="A37" s="275"/>
      <c r="D37" s="471"/>
      <c r="E37" s="313" t="s">
        <v>237</v>
      </c>
      <c r="F37" s="315"/>
      <c r="G37" s="314"/>
      <c r="H37" s="473">
        <f>IF('入力シート (複数物質)'!$AD$6=999,IF('入力シート (複数物質)'!AG40=TRUE,入力シート_チオベンカルブ!G25,"－"),"－")</f>
        <v>50</v>
      </c>
      <c r="I37" s="474"/>
      <c r="J37" s="333" t="str">
        <f>IF('入力シート (複数物質)'!$AD$6=999,IF('入力シート (複数物質)'!AG40=TRUE,"m",""),"")</f>
        <v>m</v>
      </c>
      <c r="L37" s="309"/>
      <c r="M37" s="274"/>
      <c r="N37" s="270"/>
      <c r="O37" s="270"/>
    </row>
    <row r="38" spans="1:15" ht="23.15" customHeight="1" x14ac:dyDescent="0.2">
      <c r="A38" s="275"/>
      <c r="D38" s="471"/>
      <c r="E38" s="313" t="s">
        <v>236</v>
      </c>
      <c r="F38" s="315"/>
      <c r="G38" s="316"/>
      <c r="H38" s="473">
        <f>IF('入力シート (複数物質)'!$AD$6=999,IF('入力シート (複数物質)'!AG39=TRUE,入力シート_チウラム!G25,"－"),"－")</f>
        <v>50</v>
      </c>
      <c r="I38" s="474"/>
      <c r="J38" s="333" t="str">
        <f>IF('入力シート (複数物質)'!$AD$6=999,IF('入力シート (複数物質)'!AG39=TRUE,"m",""),"")</f>
        <v>m</v>
      </c>
      <c r="L38" s="309"/>
      <c r="M38" s="274"/>
      <c r="N38" s="270"/>
      <c r="O38" s="270"/>
    </row>
    <row r="39" spans="1:15" ht="23.15" customHeight="1" x14ac:dyDescent="0.2">
      <c r="A39" s="275"/>
      <c r="D39" s="471"/>
      <c r="E39" s="313" t="s">
        <v>449</v>
      </c>
      <c r="F39" s="315"/>
      <c r="G39" s="314"/>
      <c r="H39" s="473">
        <f>IF('入力シート (複数物質)'!$AD$6=999,IF('入力シート (複数物質)'!AG41=TRUE,入力シート_PCB!G25,"－"),"－")</f>
        <v>20</v>
      </c>
      <c r="I39" s="474"/>
      <c r="J39" s="333" t="str">
        <f>IF('入力シート (複数物質)'!$AD$6=999,IF('入力シート (複数物質)'!AG41=TRUE,"m",""),"")</f>
        <v>m</v>
      </c>
      <c r="L39" s="198"/>
      <c r="M39" s="274"/>
      <c r="N39" s="270"/>
      <c r="O39" s="270"/>
    </row>
    <row r="40" spans="1:15" ht="23.15" customHeight="1" thickBot="1" x14ac:dyDescent="0.25">
      <c r="A40" s="275"/>
      <c r="D40" s="472"/>
      <c r="E40" s="325" t="s">
        <v>491</v>
      </c>
      <c r="F40" s="326"/>
      <c r="G40" s="321"/>
      <c r="H40" s="477">
        <f>IF('入力シート (複数物質)'!$AD$6=999,IF('入力シート (複数物質)'!AG42=TRUE,入力シート_有機リン!G25,"－"),"－")</f>
        <v>30</v>
      </c>
      <c r="I40" s="478"/>
      <c r="J40" s="334" t="str">
        <f>IF('入力シート (複数物質)'!$AD$6=999,IF('入力シート (複数物質)'!AG42=TRUE,"m",""),"")</f>
        <v>m</v>
      </c>
      <c r="L40" s="276"/>
      <c r="M40" s="274"/>
      <c r="N40" s="270"/>
      <c r="O40" s="270"/>
    </row>
    <row r="41" spans="1:15" ht="15" customHeight="1" x14ac:dyDescent="0.2">
      <c r="A41" s="275"/>
      <c r="B41" s="276"/>
      <c r="C41" s="276"/>
      <c r="D41" s="276"/>
      <c r="E41" s="276"/>
      <c r="F41" s="276"/>
      <c r="G41" s="276"/>
      <c r="H41" s="276"/>
      <c r="I41" s="276"/>
      <c r="J41" s="276"/>
      <c r="K41" s="276"/>
      <c r="L41" s="276"/>
      <c r="M41" s="274"/>
      <c r="N41" s="270"/>
      <c r="O41" s="270"/>
    </row>
    <row r="42" spans="1:15" ht="25" customHeight="1" thickBot="1" x14ac:dyDescent="0.25">
      <c r="A42" s="275"/>
      <c r="B42" s="277" t="s">
        <v>256</v>
      </c>
      <c r="C42" s="276"/>
      <c r="D42" s="276"/>
      <c r="E42" s="276"/>
      <c r="F42" s="276"/>
      <c r="G42" s="276"/>
      <c r="H42" s="276"/>
      <c r="I42" s="276"/>
      <c r="J42" s="276"/>
      <c r="K42" s="276"/>
      <c r="L42" s="276"/>
      <c r="M42" s="274"/>
      <c r="N42" s="270"/>
      <c r="O42" s="270"/>
    </row>
    <row r="43" spans="1:15" ht="25" customHeight="1" x14ac:dyDescent="0.2">
      <c r="A43" s="275"/>
      <c r="B43" s="410" t="s">
        <v>454</v>
      </c>
      <c r="C43" s="411"/>
      <c r="D43" s="411"/>
      <c r="E43" s="411"/>
      <c r="F43" s="411"/>
      <c r="G43" s="411"/>
      <c r="H43" s="411"/>
      <c r="I43" s="411"/>
      <c r="J43" s="411"/>
      <c r="K43" s="411"/>
      <c r="L43" s="412"/>
      <c r="M43" s="274"/>
      <c r="N43" s="270"/>
      <c r="O43" s="270"/>
    </row>
    <row r="44" spans="1:15" ht="25" customHeight="1" x14ac:dyDescent="0.2">
      <c r="A44" s="275"/>
      <c r="B44" s="413"/>
      <c r="C44" s="414"/>
      <c r="D44" s="414"/>
      <c r="E44" s="414"/>
      <c r="F44" s="414"/>
      <c r="G44" s="414"/>
      <c r="H44" s="414"/>
      <c r="I44" s="414"/>
      <c r="J44" s="414"/>
      <c r="K44" s="414"/>
      <c r="L44" s="415"/>
      <c r="M44" s="274"/>
      <c r="N44" s="270"/>
      <c r="O44" s="270"/>
    </row>
    <row r="45" spans="1:15" ht="25" customHeight="1" thickBot="1" x14ac:dyDescent="0.25">
      <c r="A45" s="275"/>
      <c r="B45" s="416"/>
      <c r="C45" s="417"/>
      <c r="D45" s="417"/>
      <c r="E45" s="417"/>
      <c r="F45" s="417"/>
      <c r="G45" s="417"/>
      <c r="H45" s="417"/>
      <c r="I45" s="417"/>
      <c r="J45" s="417"/>
      <c r="K45" s="417"/>
      <c r="L45" s="418"/>
      <c r="M45" s="274"/>
      <c r="N45" s="270"/>
      <c r="O45" s="270"/>
    </row>
    <row r="46" spans="1:15" ht="25" customHeight="1" thickBot="1" x14ac:dyDescent="0.25">
      <c r="A46" s="273"/>
      <c r="B46" s="272"/>
      <c r="C46" s="272"/>
      <c r="D46" s="272"/>
      <c r="E46" s="272"/>
      <c r="F46" s="272"/>
      <c r="G46" s="272"/>
      <c r="H46" s="272"/>
      <c r="I46" s="272"/>
      <c r="J46" s="272"/>
      <c r="K46" s="272"/>
      <c r="L46" s="272"/>
      <c r="M46" s="271"/>
      <c r="N46" s="270"/>
      <c r="O46" s="270"/>
    </row>
    <row r="47" spans="1:15" ht="25" customHeight="1" x14ac:dyDescent="0.2">
      <c r="A47" s="270"/>
      <c r="B47" s="270"/>
      <c r="C47" s="270"/>
      <c r="D47" s="270"/>
      <c r="E47" s="270"/>
      <c r="F47" s="270"/>
      <c r="G47" s="270"/>
      <c r="H47" s="270"/>
      <c r="I47" s="270"/>
      <c r="J47" s="270"/>
      <c r="K47" s="270"/>
      <c r="L47" s="270"/>
      <c r="M47" s="270"/>
    </row>
    <row r="48" spans="1:15" ht="25" customHeight="1" x14ac:dyDescent="0.2"/>
    <row r="49" ht="25" customHeight="1" x14ac:dyDescent="0.2"/>
    <row r="50" ht="25" customHeight="1" x14ac:dyDescent="0.2"/>
    <row r="51" ht="25" customHeight="1" x14ac:dyDescent="0.2"/>
    <row r="52" ht="25" customHeight="1" x14ac:dyDescent="0.2"/>
    <row r="53" ht="25" customHeight="1" x14ac:dyDescent="0.2"/>
    <row r="54" ht="25" customHeight="1" x14ac:dyDescent="0.2"/>
    <row r="55" ht="25" customHeight="1" x14ac:dyDescent="0.2"/>
    <row r="56" ht="25" customHeight="1" x14ac:dyDescent="0.2"/>
    <row r="57" ht="25" customHeight="1" x14ac:dyDescent="0.2"/>
    <row r="58" ht="25" customHeight="1" x14ac:dyDescent="0.2"/>
    <row r="59" ht="25" customHeight="1" x14ac:dyDescent="0.2"/>
    <row r="60" ht="25" customHeight="1" x14ac:dyDescent="0.2"/>
    <row r="61" ht="25" customHeight="1" x14ac:dyDescent="0.2"/>
    <row r="62" ht="25" customHeight="1" x14ac:dyDescent="0.2"/>
    <row r="63" ht="25" customHeight="1" x14ac:dyDescent="0.2"/>
    <row r="64" ht="25" customHeight="1" x14ac:dyDescent="0.2"/>
    <row r="65" ht="25" customHeight="1" x14ac:dyDescent="0.2"/>
    <row r="66" ht="25" customHeight="1" x14ac:dyDescent="0.2"/>
  </sheetData>
  <sheetProtection password="CC6D" sheet="1" objects="1" scenarios="1"/>
  <mergeCells count="44">
    <mergeCell ref="H27:I27"/>
    <mergeCell ref="H32:I32"/>
    <mergeCell ref="H26:I26"/>
    <mergeCell ref="D14:G14"/>
    <mergeCell ref="H35:I35"/>
    <mergeCell ref="H34:I34"/>
    <mergeCell ref="H28:I28"/>
    <mergeCell ref="H33:I33"/>
    <mergeCell ref="H30:I30"/>
    <mergeCell ref="H14:J14"/>
    <mergeCell ref="H20:I20"/>
    <mergeCell ref="H22:I22"/>
    <mergeCell ref="H25:I25"/>
    <mergeCell ref="H24:I24"/>
    <mergeCell ref="H23:I23"/>
    <mergeCell ref="H19:I19"/>
    <mergeCell ref="B43:L45"/>
    <mergeCell ref="D15:D26"/>
    <mergeCell ref="D27:D35"/>
    <mergeCell ref="D36:D40"/>
    <mergeCell ref="H18:I18"/>
    <mergeCell ref="H17:I17"/>
    <mergeCell ref="H16:I16"/>
    <mergeCell ref="H21:I21"/>
    <mergeCell ref="H15:I15"/>
    <mergeCell ref="H40:I40"/>
    <mergeCell ref="H39:I39"/>
    <mergeCell ref="H37:I37"/>
    <mergeCell ref="H38:I38"/>
    <mergeCell ref="H36:I36"/>
    <mergeCell ref="H29:I29"/>
    <mergeCell ref="H31:I31"/>
    <mergeCell ref="E11:F11"/>
    <mergeCell ref="C8:D8"/>
    <mergeCell ref="C9:D9"/>
    <mergeCell ref="B3:M3"/>
    <mergeCell ref="C5:D5"/>
    <mergeCell ref="C6:D6"/>
    <mergeCell ref="E6:F6"/>
    <mergeCell ref="C7:D7"/>
    <mergeCell ref="E7:F7"/>
    <mergeCell ref="E8:L8"/>
    <mergeCell ref="E9:L9"/>
    <mergeCell ref="E5:G5"/>
  </mergeCells>
  <phoneticPr fontId="2"/>
  <conditionalFormatting sqref="H15:I40">
    <cfRule type="top10" dxfId="420" priority="45" rank="1"/>
  </conditionalFormatting>
  <printOptions horizontalCentered="1" verticalCentered="1"/>
  <pageMargins left="0.70866141732283472" right="0.70866141732283472" top="0.74803149606299213" bottom="0.74803149606299213" header="0.31496062992125984" footer="0.31496062992125984"/>
  <pageSetup paperSize="9" scale="77" orientation="portrait" r:id="rId1"/>
  <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dimension ref="A1:DW56"/>
  <sheetViews>
    <sheetView zoomScale="69" zoomScaleNormal="69" workbookViewId="0">
      <selection activeCell="G25" sqref="G25:G26"/>
    </sheetView>
  </sheetViews>
  <sheetFormatPr defaultRowHeight="13" x14ac:dyDescent="0.2"/>
  <cols>
    <col min="1" max="1" width="11.26953125" customWidth="1"/>
    <col min="2" max="2" width="13.26953125" customWidth="1"/>
    <col min="3" max="3" width="9.453125" bestFit="1" customWidth="1"/>
    <col min="5" max="5" width="10.453125" bestFit="1" customWidth="1"/>
    <col min="6" max="6" width="9.453125" bestFit="1" customWidth="1"/>
    <col min="7" max="7" width="10.08984375" bestFit="1" customWidth="1"/>
    <col min="9" max="9" width="9.08984375" bestFit="1" customWidth="1"/>
    <col min="10" max="127" width="10.08984375" style="45" bestFit="1" customWidth="1"/>
  </cols>
  <sheetData>
    <row r="1" spans="1:127" x14ac:dyDescent="0.2">
      <c r="A1" t="s">
        <v>40</v>
      </c>
    </row>
    <row r="3" spans="1:127" x14ac:dyDescent="0.2">
      <c r="A3" t="s">
        <v>41</v>
      </c>
      <c r="B3" t="s">
        <v>112</v>
      </c>
    </row>
    <row r="10" spans="1:127" x14ac:dyDescent="0.2">
      <c r="A10" s="42"/>
      <c r="B10" s="42"/>
      <c r="C10" s="42"/>
      <c r="D10" s="42"/>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row>
    <row r="11" spans="1:127" x14ac:dyDescent="0.2">
      <c r="A11" s="42"/>
      <c r="B11" s="42"/>
      <c r="C11" s="42"/>
      <c r="D11" s="42"/>
      <c r="E11" s="43"/>
      <c r="F11" s="42"/>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row>
    <row r="12" spans="1:127" x14ac:dyDescent="0.2">
      <c r="A12" s="42"/>
      <c r="B12" s="42"/>
      <c r="C12" s="42"/>
      <c r="D12" s="42"/>
      <c r="E12" s="4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c r="DT12" s="42"/>
      <c r="DU12" s="42"/>
      <c r="DV12" s="42"/>
      <c r="DW12" s="42"/>
    </row>
    <row r="13" spans="1:127" x14ac:dyDescent="0.2">
      <c r="A13" s="42"/>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c r="DT13" s="42"/>
      <c r="DU13" s="42"/>
      <c r="DV13" s="42"/>
      <c r="DW13" s="42"/>
    </row>
    <row r="14" spans="1:127" x14ac:dyDescent="0.2">
      <c r="A14" s="42"/>
      <c r="B14" s="43"/>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c r="DT14" s="42"/>
      <c r="DU14" s="42"/>
      <c r="DV14" s="42"/>
      <c r="DW14" s="42"/>
    </row>
    <row r="15" spans="1:127" x14ac:dyDescent="0.2">
      <c r="A15" s="42"/>
      <c r="B15" s="42"/>
      <c r="C15" s="42"/>
      <c r="D15" s="43"/>
      <c r="E15" s="42"/>
      <c r="F15" s="42"/>
      <c r="G15" s="42"/>
      <c r="H15" s="42"/>
      <c r="I15" s="42"/>
      <c r="J15" s="42"/>
      <c r="K15" s="42"/>
      <c r="L15" s="42"/>
      <c r="M15" s="42"/>
      <c r="N15" s="42"/>
      <c r="O15" s="42"/>
      <c r="P15" s="42"/>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c r="BC15" s="42"/>
      <c r="BD15" s="42"/>
      <c r="BE15" s="42"/>
      <c r="BF15" s="42"/>
      <c r="BG15" s="42"/>
      <c r="BH15" s="42"/>
      <c r="BI15" s="42"/>
      <c r="BJ15" s="42"/>
      <c r="BK15" s="42"/>
      <c r="BL15" s="42"/>
      <c r="BM15" s="42"/>
      <c r="BN15" s="42"/>
      <c r="BO15" s="42"/>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c r="CN15" s="42"/>
      <c r="CO15" s="42"/>
      <c r="CP15" s="42"/>
      <c r="CQ15" s="42"/>
      <c r="CR15" s="42"/>
      <c r="CS15" s="42"/>
      <c r="CT15" s="42"/>
      <c r="CU15" s="42"/>
      <c r="CV15" s="42"/>
      <c r="CW15" s="42"/>
      <c r="CX15" s="42"/>
      <c r="CY15" s="42"/>
      <c r="CZ15" s="42"/>
      <c r="DA15" s="42"/>
      <c r="DB15" s="42"/>
      <c r="DC15" s="42"/>
      <c r="DD15" s="42"/>
      <c r="DE15" s="42"/>
      <c r="DF15" s="42"/>
      <c r="DG15" s="42"/>
      <c r="DH15" s="42"/>
      <c r="DI15" s="42"/>
      <c r="DJ15" s="42"/>
      <c r="DK15" s="42"/>
      <c r="DL15" s="42"/>
      <c r="DM15" s="42"/>
      <c r="DN15" s="42"/>
      <c r="DO15" s="42"/>
      <c r="DP15" s="42"/>
      <c r="DQ15" s="42"/>
      <c r="DR15" s="42"/>
      <c r="DS15" s="42"/>
      <c r="DT15" s="42"/>
      <c r="DU15" s="42"/>
      <c r="DV15" s="42"/>
      <c r="DW15" s="42"/>
    </row>
    <row r="16" spans="1:127" x14ac:dyDescent="0.2">
      <c r="A16" s="42"/>
      <c r="B16" s="42"/>
      <c r="C16" s="42"/>
      <c r="D16" s="42"/>
      <c r="E16" s="42"/>
      <c r="F16" s="42"/>
      <c r="G16" s="42"/>
      <c r="H16" s="42"/>
      <c r="I16" s="42"/>
      <c r="J16" s="42"/>
      <c r="K16" s="42"/>
      <c r="L16" s="42"/>
      <c r="M16" s="42"/>
      <c r="N16" s="42"/>
      <c r="O16" s="42"/>
      <c r="P16" s="42"/>
      <c r="Q16" s="42"/>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42"/>
      <c r="CQ16" s="42"/>
      <c r="CR16" s="42"/>
      <c r="CS16" s="42"/>
      <c r="CT16" s="42"/>
      <c r="CU16" s="42"/>
      <c r="CV16" s="42"/>
      <c r="CW16" s="42"/>
      <c r="CX16" s="42"/>
      <c r="CY16" s="42"/>
      <c r="CZ16" s="42"/>
      <c r="DA16" s="42"/>
      <c r="DB16" s="42"/>
      <c r="DC16" s="42"/>
      <c r="DD16" s="42"/>
      <c r="DE16" s="42"/>
      <c r="DF16" s="42"/>
      <c r="DG16" s="42"/>
      <c r="DH16" s="42"/>
      <c r="DI16" s="42"/>
      <c r="DJ16" s="42"/>
      <c r="DK16" s="42"/>
      <c r="DL16" s="42"/>
      <c r="DM16" s="42"/>
      <c r="DN16" s="42"/>
      <c r="DO16" s="42"/>
      <c r="DP16" s="42"/>
      <c r="DQ16" s="42"/>
      <c r="DR16" s="42"/>
      <c r="DS16" s="42"/>
      <c r="DT16" s="42"/>
      <c r="DU16" s="42"/>
      <c r="DV16" s="42"/>
      <c r="DW16" s="42"/>
    </row>
    <row r="17" spans="1:127" x14ac:dyDescent="0.2">
      <c r="A17" s="42"/>
      <c r="B17" s="42"/>
      <c r="C17" s="42"/>
      <c r="D17" s="42"/>
      <c r="E17" s="42"/>
      <c r="F17" s="42"/>
      <c r="G17" s="42"/>
      <c r="H17" s="42"/>
      <c r="I17" s="42"/>
      <c r="J17" s="42"/>
      <c r="K17" s="42"/>
      <c r="L17" s="42"/>
      <c r="M17" s="42"/>
      <c r="N17" s="42"/>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c r="DO17" s="42"/>
      <c r="DP17" s="42"/>
      <c r="DQ17" s="42"/>
      <c r="DR17" s="42"/>
      <c r="DS17" s="42"/>
      <c r="DT17" s="42"/>
      <c r="DU17" s="42"/>
      <c r="DV17" s="42"/>
      <c r="DW17" s="42"/>
    </row>
    <row r="18" spans="1:127" x14ac:dyDescent="0.2">
      <c r="A18" s="42"/>
      <c r="B18" s="42"/>
      <c r="C18" s="42"/>
      <c r="D18" s="42"/>
      <c r="E18" s="42"/>
      <c r="F18" s="42"/>
      <c r="G18" s="42"/>
      <c r="H18" s="42"/>
      <c r="I18" s="42"/>
      <c r="J18" s="42"/>
      <c r="K18" s="42"/>
      <c r="L18" s="42"/>
      <c r="M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c r="DI18" s="42"/>
      <c r="DJ18" s="42"/>
      <c r="DK18" s="42"/>
      <c r="DL18" s="42"/>
      <c r="DM18" s="42"/>
      <c r="DN18" s="42"/>
      <c r="DO18" s="42"/>
      <c r="DP18" s="42"/>
      <c r="DQ18" s="42"/>
      <c r="DR18" s="42"/>
      <c r="DS18" s="42"/>
      <c r="DT18" s="42"/>
      <c r="DU18" s="42"/>
      <c r="DV18" s="42"/>
      <c r="DW18" s="42"/>
    </row>
    <row r="19" spans="1:127" x14ac:dyDescent="0.2">
      <c r="A19" s="42"/>
      <c r="B19" s="42"/>
      <c r="C19" s="42"/>
      <c r="D19" s="42"/>
      <c r="E19" s="44"/>
      <c r="F19" s="44"/>
      <c r="G19" s="44"/>
      <c r="H19" s="42"/>
      <c r="I19" s="42"/>
      <c r="J19" s="44"/>
      <c r="K19" s="44"/>
      <c r="L19" s="44"/>
      <c r="M19" s="44"/>
      <c r="N19" s="44"/>
      <c r="O19" s="44"/>
      <c r="P19" s="44"/>
      <c r="Q19" s="44"/>
      <c r="R19" s="44"/>
      <c r="S19" s="44"/>
      <c r="T19" s="44"/>
      <c r="U19" s="44"/>
      <c r="V19" s="44"/>
      <c r="W19" s="44"/>
      <c r="X19" s="44"/>
      <c r="Y19" s="44"/>
      <c r="Z19" s="44"/>
      <c r="AA19" s="44"/>
      <c r="AB19" s="44"/>
      <c r="AC19" s="44"/>
      <c r="AD19" s="44"/>
      <c r="AE19" s="44"/>
      <c r="AF19" s="44"/>
      <c r="AG19" s="44"/>
      <c r="AH19" s="44"/>
      <c r="AI19" s="44"/>
      <c r="AJ19" s="44"/>
      <c r="AK19" s="44"/>
      <c r="AL19" s="44"/>
      <c r="AM19" s="44"/>
      <c r="AN19" s="44"/>
      <c r="AO19" s="44"/>
      <c r="AP19" s="44"/>
      <c r="AQ19" s="44"/>
      <c r="AR19" s="44"/>
      <c r="AS19" s="44"/>
      <c r="AT19" s="44"/>
      <c r="AU19" s="44"/>
      <c r="AV19" s="44"/>
      <c r="AW19" s="44"/>
      <c r="AX19" s="44"/>
      <c r="AY19" s="44"/>
      <c r="AZ19" s="44"/>
      <c r="BA19" s="44"/>
      <c r="BB19" s="44"/>
      <c r="BC19" s="44"/>
      <c r="BD19" s="44"/>
      <c r="BE19" s="44"/>
      <c r="BF19" s="44"/>
      <c r="BG19" s="44"/>
      <c r="BH19" s="44"/>
      <c r="BI19" s="44"/>
      <c r="BJ19" s="44"/>
      <c r="BK19" s="44"/>
      <c r="BL19" s="44"/>
      <c r="BM19" s="44"/>
      <c r="BN19" s="44"/>
      <c r="BO19" s="44"/>
      <c r="BP19" s="44"/>
      <c r="BQ19" s="44"/>
      <c r="BR19" s="44"/>
      <c r="BS19" s="44"/>
      <c r="BT19" s="44"/>
      <c r="BU19" s="44"/>
      <c r="BV19" s="44"/>
      <c r="BW19" s="44"/>
      <c r="BX19" s="44"/>
      <c r="BY19" s="44"/>
      <c r="BZ19" s="44"/>
      <c r="CA19" s="44"/>
      <c r="CB19" s="44"/>
      <c r="CC19" s="44"/>
      <c r="CD19" s="44"/>
      <c r="CE19" s="44">
        <f>IF(CE20&lt;60,100,+IF(CE20&lt;120,200,+IF(CE20&lt;300,500,1000)))</f>
        <v>500</v>
      </c>
      <c r="CF19" s="44"/>
      <c r="CG19" s="44"/>
      <c r="CH19" s="44"/>
      <c r="CI19" s="44"/>
      <c r="CJ19" s="44"/>
      <c r="CK19" s="44"/>
      <c r="CL19" s="44"/>
      <c r="CM19" s="44"/>
      <c r="CN19" s="44"/>
      <c r="CO19" s="44"/>
      <c r="CP19" s="44"/>
      <c r="CQ19" s="44"/>
      <c r="CR19" s="44"/>
      <c r="CS19" s="44"/>
      <c r="CT19" s="44"/>
      <c r="CU19" s="44"/>
      <c r="CV19" s="44"/>
      <c r="CW19" s="44"/>
      <c r="CX19" s="44"/>
      <c r="CY19" s="44"/>
      <c r="CZ19" s="44"/>
      <c r="DA19" s="44"/>
      <c r="DB19" s="44"/>
      <c r="DC19" s="44"/>
      <c r="DD19" s="44"/>
      <c r="DE19" s="44"/>
      <c r="DF19" s="44"/>
      <c r="DG19" s="44"/>
      <c r="DH19" s="44"/>
      <c r="DI19" s="44"/>
      <c r="DJ19" s="44"/>
      <c r="DK19" s="44"/>
      <c r="DL19" s="44"/>
      <c r="DM19" s="44"/>
      <c r="DN19" s="44"/>
      <c r="DO19" s="44"/>
      <c r="DP19" s="44"/>
      <c r="DQ19" s="44"/>
      <c r="DR19" s="44"/>
      <c r="DS19" s="44"/>
      <c r="DT19" s="44"/>
      <c r="DU19" s="44"/>
      <c r="DV19" s="44"/>
      <c r="DW19" s="44"/>
    </row>
    <row r="20" spans="1:127" x14ac:dyDescent="0.2">
      <c r="A20" s="42"/>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c r="BZ20" s="42"/>
      <c r="CA20" s="42"/>
      <c r="CB20" s="42"/>
      <c r="CC20" s="42"/>
      <c r="CD20" s="42"/>
      <c r="CE20" s="42">
        <f>BI23</f>
        <v>197</v>
      </c>
      <c r="CF20" s="42"/>
      <c r="CG20" s="42"/>
      <c r="CH20" s="42"/>
      <c r="CI20" s="42"/>
      <c r="CJ20" s="42"/>
      <c r="CK20" s="42"/>
      <c r="CL20" s="42"/>
      <c r="CM20" s="42"/>
      <c r="CN20" s="42"/>
      <c r="CO20" s="42"/>
      <c r="CP20" s="42"/>
      <c r="CQ20" s="42"/>
      <c r="CR20" s="42"/>
      <c r="CS20" s="42"/>
      <c r="CT20" s="42"/>
      <c r="CU20" s="42"/>
      <c r="CV20" s="42"/>
      <c r="CW20" s="42"/>
      <c r="CX20" s="42"/>
      <c r="CY20" s="42"/>
      <c r="CZ20" s="42"/>
      <c r="DA20" s="42"/>
      <c r="DB20" s="42"/>
      <c r="DC20" s="42"/>
      <c r="DD20" s="42"/>
      <c r="DE20" s="42"/>
      <c r="DF20" s="42"/>
      <c r="DG20" s="42"/>
      <c r="DH20" s="42"/>
      <c r="DI20" s="42"/>
      <c r="DJ20" s="42"/>
      <c r="DK20" s="42"/>
      <c r="DL20" s="42"/>
      <c r="DM20" s="42"/>
      <c r="DN20" s="42"/>
      <c r="DO20" s="42"/>
      <c r="DP20" s="42"/>
      <c r="DQ20" s="42"/>
      <c r="DR20" s="42"/>
      <c r="DS20" s="42"/>
      <c r="DT20" s="42"/>
      <c r="DU20" s="42"/>
      <c r="DV20" s="42"/>
      <c r="DW20" s="42"/>
    </row>
    <row r="21" spans="1:127" x14ac:dyDescent="0.2">
      <c r="A21" s="42"/>
      <c r="B21" s="244" t="s">
        <v>149</v>
      </c>
      <c r="C21" s="245">
        <f>IF(C24&gt;1000000,"&gt;1,000,000",IF(C24&gt;500,ROUNDUP(C24,-2),IF(C24&gt;100,ROUNDUP(C24/5,-1)*5,ROUNDUP(C24,-1))))</f>
        <v>200</v>
      </c>
      <c r="D21" s="42"/>
      <c r="E21" s="83">
        <f>IF(CD27&lt;0.01,IF(CD27&lt;0.001,ROUNDDOWN(CD27,5),ROUNDDOWN(CD27,4)),ROUNDDOWN(CD27,3))</f>
        <v>9.9000000000000008E-3</v>
      </c>
      <c r="F21" s="42"/>
      <c r="G21" s="42"/>
      <c r="H21" s="42"/>
      <c r="I21" s="42"/>
      <c r="J21" s="83">
        <f>IF(J27&lt;0.01,IF(J27&lt;0.001,ROUNDDOWN(J27,5),ROUNDDOWN(J27,4)),ROUNDDOWN(J27,3))</f>
        <v>9.9000000000000008E-3</v>
      </c>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c r="BZ21" s="42"/>
      <c r="CA21" s="42"/>
      <c r="CB21" s="42"/>
      <c r="CC21" s="42"/>
      <c r="CD21" s="42"/>
      <c r="CE21" s="42">
        <f>ROUNDUP(CE20*1.8/CE19,0)</f>
        <v>1</v>
      </c>
      <c r="CF21" s="42"/>
      <c r="CG21" s="42"/>
      <c r="CH21" s="42"/>
      <c r="CI21" s="42"/>
      <c r="CJ21" s="42"/>
      <c r="CK21" s="42"/>
      <c r="CL21" s="42"/>
      <c r="CM21" s="42"/>
      <c r="CN21" s="42"/>
      <c r="CO21" s="42"/>
      <c r="CP21" s="42"/>
      <c r="CQ21" s="42"/>
      <c r="CR21" s="42"/>
      <c r="CS21" s="42"/>
      <c r="CT21" s="42"/>
      <c r="CU21" s="42"/>
      <c r="CV21" s="42"/>
      <c r="CW21" s="42"/>
      <c r="CX21" s="42"/>
      <c r="CY21" s="42"/>
      <c r="CZ21" s="42"/>
      <c r="DA21" s="42"/>
      <c r="DB21" s="42"/>
      <c r="DC21" s="42"/>
      <c r="DD21" s="42"/>
      <c r="DE21" s="42"/>
      <c r="DF21" s="42"/>
      <c r="DG21" s="42"/>
      <c r="DH21" s="42"/>
      <c r="DI21" s="42"/>
      <c r="DJ21" s="42"/>
      <c r="DK21" s="42"/>
      <c r="DL21" s="42"/>
      <c r="DM21" s="42"/>
      <c r="DN21" s="42"/>
      <c r="DO21" s="42"/>
      <c r="DP21" s="42"/>
      <c r="DQ21" s="42"/>
      <c r="DR21" s="42"/>
      <c r="DS21" s="42"/>
      <c r="DT21" s="42"/>
      <c r="DU21" s="42"/>
      <c r="DV21" s="42"/>
      <c r="DW21" s="42"/>
    </row>
    <row r="22" spans="1:127" ht="13.5" thickBot="1" x14ac:dyDescent="0.25">
      <c r="H22">
        <v>1</v>
      </c>
      <c r="I22" s="71">
        <f>+CE21*CE19</f>
        <v>500</v>
      </c>
      <c r="CE22" s="45">
        <v>0</v>
      </c>
      <c r="CF22" s="45">
        <v>0.1</v>
      </c>
      <c r="CG22" s="45">
        <v>0.2</v>
      </c>
      <c r="CH22" s="45">
        <v>0.4</v>
      </c>
      <c r="CI22" s="45">
        <v>0.6</v>
      </c>
      <c r="CJ22" s="45">
        <v>0.8</v>
      </c>
      <c r="CK22" s="45">
        <v>1</v>
      </c>
      <c r="CL22" s="45">
        <v>2</v>
      </c>
      <c r="CM22" s="45">
        <v>3</v>
      </c>
      <c r="CN22" s="45">
        <v>4</v>
      </c>
      <c r="CO22" s="45">
        <v>5</v>
      </c>
      <c r="CP22" s="45">
        <v>6</v>
      </c>
      <c r="CQ22" s="45">
        <v>7</v>
      </c>
      <c r="CR22" s="45">
        <v>8</v>
      </c>
      <c r="CS22" s="45">
        <v>9</v>
      </c>
      <c r="CT22" s="45">
        <v>10</v>
      </c>
      <c r="CU22" s="45">
        <v>11</v>
      </c>
      <c r="CV22" s="45">
        <v>12</v>
      </c>
      <c r="CW22" s="45">
        <v>13</v>
      </c>
      <c r="CX22" s="45">
        <v>14</v>
      </c>
      <c r="CY22" s="45">
        <v>15</v>
      </c>
      <c r="CZ22" s="45">
        <v>16</v>
      </c>
      <c r="DA22" s="45">
        <v>17</v>
      </c>
      <c r="DB22" s="45">
        <v>18</v>
      </c>
      <c r="DC22" s="45">
        <v>19</v>
      </c>
      <c r="DD22" s="45">
        <v>20</v>
      </c>
    </row>
    <row r="23" spans="1:127" ht="13.5" thickBot="1" x14ac:dyDescent="0.25">
      <c r="B23" s="7" t="s">
        <v>43</v>
      </c>
      <c r="C23" s="8">
        <f>入力シート_砒素!Q15</f>
        <v>0.01</v>
      </c>
      <c r="D23" s="9" t="s">
        <v>42</v>
      </c>
      <c r="E23" s="497" t="s">
        <v>44</v>
      </c>
      <c r="F23" s="498"/>
      <c r="H23">
        <f>+C23</f>
        <v>0.01</v>
      </c>
      <c r="I23">
        <f>+C23</f>
        <v>0.01</v>
      </c>
      <c r="J23" s="6">
        <f>MIN(J24:AL24)</f>
        <v>197</v>
      </c>
      <c r="K23" s="264">
        <f>IF(MIN(K24:T24)=0,1000000,MIN(K24:T24))</f>
        <v>100000</v>
      </c>
      <c r="U23" s="264">
        <f>IF(MIN(U24:AC24)=0,1000000,MIN(U24:AC24))</f>
        <v>10000</v>
      </c>
      <c r="AD23" s="264">
        <f>IF(MIN(AD24:AM24)=0,1000000,MIN(AD24:AM24))</f>
        <v>1000</v>
      </c>
      <c r="AN23" s="264">
        <f>IF(MIN(AN24:AW24)=0,1000000,MIN(AN24:AW24))</f>
        <v>200</v>
      </c>
      <c r="AX23" s="264">
        <f>IF(MIN(AX24:BG24)=0,1000000,MIN(AX24:BG24))</f>
        <v>200</v>
      </c>
      <c r="BI23" s="264">
        <f>IF(MIN(BI24:CC24)=0,1000000,MIN(BI24:CC24))</f>
        <v>197</v>
      </c>
    </row>
    <row r="24" spans="1:127" ht="13.5" thickBot="1" x14ac:dyDescent="0.25">
      <c r="B24" s="10" t="s">
        <v>45</v>
      </c>
      <c r="C24" s="11">
        <f>IF(+BI23=1000000,"&gt;1,000,000",+BI23)</f>
        <v>197</v>
      </c>
      <c r="D24" s="12" t="s">
        <v>46</v>
      </c>
      <c r="E24" s="60">
        <f>IF(CD27&lt;0.1,IF(CD27&lt;0.01,IF(CD27&lt;0.001,ROUNDDOWN(CD27,5),ROUNDDOWN(CD27,4)),ROUNDDOWN(CD27,3)),ROUNDDOWN(CD27,2))</f>
        <v>9.9000000000000008E-3</v>
      </c>
      <c r="F24" s="13" t="s">
        <v>42</v>
      </c>
      <c r="H24">
        <f>+BI30</f>
        <v>205</v>
      </c>
      <c r="I24">
        <f>+CC30</f>
        <v>185</v>
      </c>
      <c r="J24" s="57">
        <f>IF(J27&lt;=$C$23,J30,"")</f>
        <v>197</v>
      </c>
      <c r="K24" s="58">
        <f t="shared" ref="K24:T24" si="0">IF(K27&lt;=$C$23,K30,"")</f>
        <v>100000</v>
      </c>
      <c r="L24" s="58">
        <f t="shared" si="0"/>
        <v>200000</v>
      </c>
      <c r="M24" s="58">
        <f t="shared" si="0"/>
        <v>300000</v>
      </c>
      <c r="N24" s="58">
        <f t="shared" si="0"/>
        <v>400000</v>
      </c>
      <c r="O24" s="58">
        <f t="shared" si="0"/>
        <v>500000</v>
      </c>
      <c r="P24" s="58">
        <f t="shared" si="0"/>
        <v>600000</v>
      </c>
      <c r="Q24" s="58">
        <f t="shared" si="0"/>
        <v>700000</v>
      </c>
      <c r="R24" s="58">
        <f t="shared" si="0"/>
        <v>800000</v>
      </c>
      <c r="S24" s="58">
        <f t="shared" si="0"/>
        <v>900000</v>
      </c>
      <c r="T24" s="263">
        <f t="shared" si="0"/>
        <v>1000000</v>
      </c>
      <c r="U24" s="57">
        <f>IF(U27&lt;=$C$23,U30,"")</f>
        <v>10000</v>
      </c>
      <c r="V24" s="58">
        <f t="shared" ref="V24:AM24" si="1">IF(V27&lt;=$C$23,V30,"")</f>
        <v>20000</v>
      </c>
      <c r="W24" s="58">
        <f t="shared" si="1"/>
        <v>30000</v>
      </c>
      <c r="X24" s="58">
        <f t="shared" si="1"/>
        <v>40000</v>
      </c>
      <c r="Y24" s="58">
        <f t="shared" si="1"/>
        <v>50000</v>
      </c>
      <c r="Z24" s="58">
        <f t="shared" si="1"/>
        <v>60000</v>
      </c>
      <c r="AA24" s="58">
        <f t="shared" si="1"/>
        <v>70000</v>
      </c>
      <c r="AB24" s="58">
        <f t="shared" si="1"/>
        <v>80000</v>
      </c>
      <c r="AC24" s="58">
        <f t="shared" si="1"/>
        <v>90000</v>
      </c>
      <c r="AD24" s="58">
        <f t="shared" si="1"/>
        <v>1000</v>
      </c>
      <c r="AE24" s="58">
        <f t="shared" si="1"/>
        <v>2000</v>
      </c>
      <c r="AF24" s="58">
        <f t="shared" si="1"/>
        <v>3000</v>
      </c>
      <c r="AG24" s="58">
        <f t="shared" si="1"/>
        <v>4000</v>
      </c>
      <c r="AH24" s="58">
        <f t="shared" si="1"/>
        <v>5000</v>
      </c>
      <c r="AI24" s="58">
        <f t="shared" si="1"/>
        <v>6000</v>
      </c>
      <c r="AJ24" s="58">
        <f t="shared" si="1"/>
        <v>7000</v>
      </c>
      <c r="AK24" s="58">
        <f t="shared" si="1"/>
        <v>8000</v>
      </c>
      <c r="AL24" s="58">
        <f t="shared" si="1"/>
        <v>9000</v>
      </c>
      <c r="AM24" s="58">
        <f t="shared" si="1"/>
        <v>10000</v>
      </c>
      <c r="AN24" s="56">
        <f>IF(AN27&lt;=$C$23,AN30,"")</f>
        <v>1000</v>
      </c>
      <c r="AO24" s="56">
        <f t="shared" ref="AO24:BG24" si="2">IF(AO27&lt;=$C$23,AO30,"")</f>
        <v>900</v>
      </c>
      <c r="AP24" s="56">
        <f t="shared" si="2"/>
        <v>800</v>
      </c>
      <c r="AQ24" s="56">
        <f t="shared" si="2"/>
        <v>700</v>
      </c>
      <c r="AR24" s="56">
        <f t="shared" si="2"/>
        <v>600</v>
      </c>
      <c r="AS24" s="56">
        <f t="shared" si="2"/>
        <v>500</v>
      </c>
      <c r="AT24" s="56">
        <f t="shared" si="2"/>
        <v>400</v>
      </c>
      <c r="AU24" s="56">
        <f t="shared" si="2"/>
        <v>300</v>
      </c>
      <c r="AV24" s="56">
        <f t="shared" si="2"/>
        <v>200</v>
      </c>
      <c r="AW24" s="56" t="str">
        <f t="shared" si="2"/>
        <v/>
      </c>
      <c r="AX24" s="56">
        <f t="shared" si="2"/>
        <v>200</v>
      </c>
      <c r="AY24" s="56" t="str">
        <f t="shared" si="2"/>
        <v/>
      </c>
      <c r="AZ24" s="56" t="str">
        <f t="shared" si="2"/>
        <v/>
      </c>
      <c r="BA24" s="56" t="str">
        <f t="shared" si="2"/>
        <v/>
      </c>
      <c r="BB24" s="56" t="str">
        <f t="shared" si="2"/>
        <v/>
      </c>
      <c r="BC24" s="56" t="str">
        <f t="shared" si="2"/>
        <v/>
      </c>
      <c r="BD24" s="56" t="str">
        <f t="shared" si="2"/>
        <v/>
      </c>
      <c r="BE24" s="56" t="str">
        <f t="shared" si="2"/>
        <v/>
      </c>
      <c r="BF24" s="56" t="str">
        <f t="shared" si="2"/>
        <v/>
      </c>
      <c r="BG24" s="56" t="str">
        <f t="shared" si="2"/>
        <v/>
      </c>
      <c r="BH24" s="56" t="str">
        <f>IF(BH27&lt;=$C$23,BH30,"")</f>
        <v/>
      </c>
      <c r="BI24" s="56">
        <f t="shared" ref="BI24:CD24" si="3">IF(BI27&lt;=$C$23,BI30,"")</f>
        <v>205</v>
      </c>
      <c r="BJ24" s="56">
        <f t="shared" si="3"/>
        <v>204</v>
      </c>
      <c r="BK24" s="56">
        <f t="shared" si="3"/>
        <v>203</v>
      </c>
      <c r="BL24" s="56">
        <f t="shared" si="3"/>
        <v>202</v>
      </c>
      <c r="BM24" s="56">
        <f t="shared" si="3"/>
        <v>201</v>
      </c>
      <c r="BN24" s="56">
        <f t="shared" si="3"/>
        <v>200</v>
      </c>
      <c r="BO24" s="56">
        <f t="shared" si="3"/>
        <v>199</v>
      </c>
      <c r="BP24" s="56">
        <f t="shared" si="3"/>
        <v>198</v>
      </c>
      <c r="BQ24" s="56">
        <f t="shared" si="3"/>
        <v>197</v>
      </c>
      <c r="BR24" s="56" t="str">
        <f t="shared" si="3"/>
        <v/>
      </c>
      <c r="BS24" s="56" t="str">
        <f t="shared" si="3"/>
        <v/>
      </c>
      <c r="BT24" s="56" t="str">
        <f t="shared" si="3"/>
        <v/>
      </c>
      <c r="BU24" s="56" t="str">
        <f t="shared" si="3"/>
        <v/>
      </c>
      <c r="BV24" s="56" t="str">
        <f t="shared" si="3"/>
        <v/>
      </c>
      <c r="BW24" s="56" t="str">
        <f t="shared" si="3"/>
        <v/>
      </c>
      <c r="BX24" s="56" t="str">
        <f t="shared" si="3"/>
        <v/>
      </c>
      <c r="BY24" s="56" t="str">
        <f t="shared" si="3"/>
        <v/>
      </c>
      <c r="BZ24" s="56" t="str">
        <f t="shared" si="3"/>
        <v/>
      </c>
      <c r="CA24" s="56" t="str">
        <f t="shared" si="3"/>
        <v/>
      </c>
      <c r="CB24" s="56" t="str">
        <f t="shared" si="3"/>
        <v/>
      </c>
      <c r="CC24" s="56" t="str">
        <f t="shared" si="3"/>
        <v/>
      </c>
      <c r="CD24" s="56">
        <f t="shared" si="3"/>
        <v>197</v>
      </c>
      <c r="CE24" s="69"/>
      <c r="CF24" s="69"/>
      <c r="CG24" s="69"/>
      <c r="CH24" s="69"/>
      <c r="CI24" s="69"/>
      <c r="CJ24" s="69"/>
      <c r="CK24" s="69"/>
      <c r="CL24" s="69"/>
      <c r="CM24" s="69"/>
      <c r="CN24" s="69"/>
      <c r="CO24" s="69"/>
      <c r="CP24" s="69"/>
      <c r="CQ24" s="69"/>
      <c r="CR24" s="69"/>
      <c r="CS24" s="69"/>
      <c r="CT24" s="69"/>
      <c r="CU24" s="69"/>
      <c r="CV24" s="69"/>
      <c r="CW24" s="69"/>
      <c r="CX24" s="69"/>
      <c r="CY24" s="69"/>
      <c r="CZ24" s="69"/>
      <c r="DA24" s="69"/>
      <c r="DB24" s="69"/>
      <c r="DC24" s="69"/>
      <c r="DD24" s="69"/>
      <c r="DE24" s="67"/>
      <c r="DF24" s="67"/>
      <c r="DG24" s="67"/>
      <c r="DH24" s="67"/>
      <c r="DI24" s="67"/>
      <c r="DJ24" s="67"/>
      <c r="DK24" s="67"/>
      <c r="DL24" s="67"/>
      <c r="DM24" s="67"/>
      <c r="DN24" s="67"/>
      <c r="DO24" s="67"/>
      <c r="DP24" s="67"/>
      <c r="DQ24" s="67"/>
      <c r="DR24" s="67"/>
      <c r="DS24" s="67"/>
      <c r="DT24" s="67"/>
      <c r="DU24" s="67"/>
      <c r="DV24" s="67"/>
      <c r="DW24" s="67"/>
    </row>
    <row r="25" spans="1:127" ht="13.5" thickBot="1" x14ac:dyDescent="0.25">
      <c r="A25" s="14"/>
      <c r="B25" s="14"/>
      <c r="C25" s="14">
        <f>IF(BI23=1000000,-100,BI23)</f>
        <v>197</v>
      </c>
      <c r="D25" s="14"/>
      <c r="E25" s="84">
        <f>E24</f>
        <v>9.9000000000000008E-3</v>
      </c>
      <c r="F25" s="15"/>
      <c r="G25" s="14"/>
      <c r="H25">
        <f>+AX30</f>
        <v>200</v>
      </c>
      <c r="I25">
        <f>IF(BH30&lt;10,0.1,+BH30-10)</f>
        <v>90</v>
      </c>
      <c r="J25" s="46"/>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6"/>
      <c r="BM25" s="46"/>
      <c r="BN25" s="46"/>
      <c r="BO25" s="46"/>
      <c r="BP25" s="46"/>
      <c r="BQ25" s="46"/>
      <c r="BR25" s="46"/>
      <c r="BS25" s="46"/>
      <c r="BT25" s="46"/>
      <c r="BU25" s="46"/>
      <c r="BV25" s="46"/>
      <c r="BW25" s="46"/>
      <c r="BX25" s="46"/>
      <c r="BY25" s="46"/>
      <c r="BZ25" s="46"/>
      <c r="CA25" s="46"/>
      <c r="CB25" s="46"/>
      <c r="CC25" s="46"/>
      <c r="CD25" s="46"/>
      <c r="CE25" s="46"/>
      <c r="CF25" s="46"/>
      <c r="CG25" s="46"/>
      <c r="CH25" s="46"/>
      <c r="CI25" s="46"/>
      <c r="CJ25" s="46"/>
      <c r="CK25" s="46"/>
      <c r="CL25" s="46"/>
      <c r="CM25" s="46"/>
      <c r="CN25" s="46"/>
      <c r="CO25" s="46"/>
      <c r="CP25" s="46"/>
      <c r="CQ25" s="46"/>
      <c r="CR25" s="46"/>
      <c r="CS25" s="46"/>
      <c r="CT25" s="46"/>
      <c r="CU25" s="46"/>
      <c r="CV25" s="46"/>
      <c r="CW25" s="46"/>
      <c r="CX25" s="46"/>
      <c r="CY25" s="46"/>
      <c r="CZ25" s="46"/>
      <c r="DA25" s="46"/>
      <c r="DB25" s="46"/>
      <c r="DC25" s="46"/>
      <c r="DD25" s="46"/>
      <c r="DE25" s="46"/>
      <c r="DF25" s="46"/>
      <c r="DG25" s="46"/>
      <c r="DH25" s="46"/>
      <c r="DI25" s="46"/>
      <c r="DJ25" s="46"/>
      <c r="DK25" s="46"/>
      <c r="DL25" s="46"/>
      <c r="DM25" s="46"/>
      <c r="DN25" s="46"/>
      <c r="DO25" s="46"/>
      <c r="DP25" s="46"/>
      <c r="DQ25" s="46"/>
      <c r="DR25" s="46"/>
      <c r="DS25" s="46"/>
      <c r="DT25" s="46"/>
      <c r="DU25" s="46"/>
      <c r="DV25" s="46"/>
      <c r="DW25" s="46"/>
    </row>
    <row r="26" spans="1:127" x14ac:dyDescent="0.2">
      <c r="A26" s="16" t="s">
        <v>47</v>
      </c>
      <c r="B26" s="17" t="s">
        <v>48</v>
      </c>
      <c r="C26" s="499" t="s">
        <v>49</v>
      </c>
      <c r="D26" s="500"/>
      <c r="E26" s="500"/>
      <c r="F26" s="18" t="s">
        <v>50</v>
      </c>
      <c r="G26" s="18" t="s">
        <v>51</v>
      </c>
      <c r="J26" s="47" t="s">
        <v>51</v>
      </c>
      <c r="K26" s="47" t="s">
        <v>51</v>
      </c>
      <c r="L26" s="47" t="s">
        <v>51</v>
      </c>
      <c r="M26" s="47" t="s">
        <v>51</v>
      </c>
      <c r="N26" s="47" t="s">
        <v>51</v>
      </c>
      <c r="O26" s="47" t="s">
        <v>51</v>
      </c>
      <c r="P26" s="47" t="s">
        <v>51</v>
      </c>
      <c r="Q26" s="47" t="s">
        <v>51</v>
      </c>
      <c r="R26" s="47" t="s">
        <v>51</v>
      </c>
      <c r="S26" s="47" t="s">
        <v>51</v>
      </c>
      <c r="T26" s="47" t="s">
        <v>51</v>
      </c>
      <c r="U26" s="47" t="s">
        <v>51</v>
      </c>
      <c r="V26" s="47" t="s">
        <v>51</v>
      </c>
      <c r="W26" s="47" t="s">
        <v>51</v>
      </c>
      <c r="X26" s="47" t="s">
        <v>51</v>
      </c>
      <c r="Y26" s="47" t="s">
        <v>51</v>
      </c>
      <c r="Z26" s="47" t="s">
        <v>51</v>
      </c>
      <c r="AA26" s="47" t="s">
        <v>51</v>
      </c>
      <c r="AB26" s="47" t="s">
        <v>51</v>
      </c>
      <c r="AC26" s="47" t="s">
        <v>51</v>
      </c>
      <c r="AD26" s="47" t="s">
        <v>51</v>
      </c>
      <c r="AE26" s="47" t="s">
        <v>51</v>
      </c>
      <c r="AF26" s="47" t="s">
        <v>51</v>
      </c>
      <c r="AG26" s="47" t="s">
        <v>51</v>
      </c>
      <c r="AH26" s="47" t="s">
        <v>51</v>
      </c>
      <c r="AI26" s="47" t="s">
        <v>51</v>
      </c>
      <c r="AJ26" s="47" t="s">
        <v>51</v>
      </c>
      <c r="AK26" s="47" t="s">
        <v>51</v>
      </c>
      <c r="AL26" s="47" t="s">
        <v>51</v>
      </c>
      <c r="AM26" s="47" t="s">
        <v>51</v>
      </c>
      <c r="AN26" s="47" t="s">
        <v>51</v>
      </c>
      <c r="AO26" s="47" t="s">
        <v>51</v>
      </c>
      <c r="AP26" s="47" t="s">
        <v>51</v>
      </c>
      <c r="AQ26" s="47" t="s">
        <v>51</v>
      </c>
      <c r="AR26" s="47" t="s">
        <v>51</v>
      </c>
      <c r="AS26" s="47" t="s">
        <v>51</v>
      </c>
      <c r="AT26" s="47" t="s">
        <v>51</v>
      </c>
      <c r="AU26" s="47" t="s">
        <v>51</v>
      </c>
      <c r="AV26" s="47" t="s">
        <v>51</v>
      </c>
      <c r="AW26" s="47" t="s">
        <v>51</v>
      </c>
      <c r="AX26" s="47" t="s">
        <v>51</v>
      </c>
      <c r="AY26" s="47" t="s">
        <v>51</v>
      </c>
      <c r="AZ26" s="47" t="s">
        <v>51</v>
      </c>
      <c r="BA26" s="47" t="s">
        <v>51</v>
      </c>
      <c r="BB26" s="47" t="s">
        <v>51</v>
      </c>
      <c r="BC26" s="47" t="s">
        <v>51</v>
      </c>
      <c r="BD26" s="47" t="s">
        <v>51</v>
      </c>
      <c r="BE26" s="47" t="s">
        <v>51</v>
      </c>
      <c r="BF26" s="47" t="s">
        <v>51</v>
      </c>
      <c r="BG26" s="47" t="s">
        <v>51</v>
      </c>
      <c r="BH26" s="47" t="s">
        <v>51</v>
      </c>
      <c r="BI26" s="47" t="s">
        <v>51</v>
      </c>
      <c r="BJ26" s="47" t="s">
        <v>51</v>
      </c>
      <c r="BK26" s="47" t="s">
        <v>51</v>
      </c>
      <c r="BL26" s="47" t="s">
        <v>51</v>
      </c>
      <c r="BM26" s="47" t="s">
        <v>51</v>
      </c>
      <c r="BN26" s="47" t="s">
        <v>51</v>
      </c>
      <c r="BO26" s="47" t="s">
        <v>51</v>
      </c>
      <c r="BP26" s="47" t="s">
        <v>51</v>
      </c>
      <c r="BQ26" s="47" t="s">
        <v>51</v>
      </c>
      <c r="BR26" s="47" t="s">
        <v>51</v>
      </c>
      <c r="BS26" s="47" t="s">
        <v>51</v>
      </c>
      <c r="BT26" s="47" t="s">
        <v>51</v>
      </c>
      <c r="BU26" s="47" t="s">
        <v>51</v>
      </c>
      <c r="BV26" s="47" t="s">
        <v>51</v>
      </c>
      <c r="BW26" s="47" t="s">
        <v>51</v>
      </c>
      <c r="BX26" s="47" t="s">
        <v>51</v>
      </c>
      <c r="BY26" s="47" t="s">
        <v>51</v>
      </c>
      <c r="BZ26" s="47" t="s">
        <v>51</v>
      </c>
      <c r="CA26" s="47" t="s">
        <v>51</v>
      </c>
      <c r="CB26" s="47" t="s">
        <v>51</v>
      </c>
      <c r="CC26" s="47" t="s">
        <v>51</v>
      </c>
      <c r="CD26" s="47" t="s">
        <v>51</v>
      </c>
      <c r="CE26" s="47" t="s">
        <v>51</v>
      </c>
      <c r="CF26" s="47" t="s">
        <v>51</v>
      </c>
      <c r="CG26" s="47" t="s">
        <v>51</v>
      </c>
      <c r="CH26" s="47" t="s">
        <v>51</v>
      </c>
      <c r="CI26" s="47" t="s">
        <v>51</v>
      </c>
      <c r="CJ26" s="47" t="s">
        <v>51</v>
      </c>
      <c r="CK26" s="47" t="s">
        <v>51</v>
      </c>
      <c r="CL26" s="47" t="s">
        <v>51</v>
      </c>
      <c r="CM26" s="47" t="s">
        <v>51</v>
      </c>
      <c r="CN26" s="47" t="s">
        <v>51</v>
      </c>
      <c r="CO26" s="47" t="s">
        <v>51</v>
      </c>
      <c r="CP26" s="47" t="s">
        <v>51</v>
      </c>
      <c r="CQ26" s="47" t="s">
        <v>51</v>
      </c>
      <c r="CR26" s="47" t="s">
        <v>51</v>
      </c>
      <c r="CS26" s="47" t="s">
        <v>51</v>
      </c>
      <c r="CT26" s="47" t="s">
        <v>51</v>
      </c>
      <c r="CU26" s="47" t="s">
        <v>51</v>
      </c>
      <c r="CV26" s="47" t="s">
        <v>51</v>
      </c>
      <c r="CW26" s="47" t="s">
        <v>51</v>
      </c>
      <c r="CX26" s="47" t="s">
        <v>51</v>
      </c>
      <c r="CY26" s="47" t="s">
        <v>51</v>
      </c>
      <c r="CZ26" s="47" t="s">
        <v>51</v>
      </c>
      <c r="DA26" s="47" t="s">
        <v>51</v>
      </c>
      <c r="DB26" s="47" t="s">
        <v>51</v>
      </c>
      <c r="DC26" s="47" t="s">
        <v>51</v>
      </c>
      <c r="DD26" s="47" t="s">
        <v>51</v>
      </c>
      <c r="DE26" s="47" t="s">
        <v>51</v>
      </c>
      <c r="DF26" s="47" t="s">
        <v>51</v>
      </c>
      <c r="DG26" s="47" t="s">
        <v>51</v>
      </c>
      <c r="DH26" s="47" t="s">
        <v>51</v>
      </c>
      <c r="DI26" s="47" t="s">
        <v>51</v>
      </c>
      <c r="DJ26" s="47" t="s">
        <v>51</v>
      </c>
      <c r="DK26" s="47" t="s">
        <v>51</v>
      </c>
      <c r="DL26" s="47" t="s">
        <v>51</v>
      </c>
      <c r="DM26" s="47" t="s">
        <v>51</v>
      </c>
      <c r="DN26" s="47" t="s">
        <v>51</v>
      </c>
      <c r="DO26" s="47" t="s">
        <v>51</v>
      </c>
      <c r="DP26" s="47" t="s">
        <v>51</v>
      </c>
      <c r="DQ26" s="47" t="s">
        <v>51</v>
      </c>
      <c r="DR26" s="47" t="s">
        <v>51</v>
      </c>
      <c r="DS26" s="47" t="s">
        <v>51</v>
      </c>
      <c r="DT26" s="47" t="s">
        <v>51</v>
      </c>
      <c r="DU26" s="47" t="s">
        <v>51</v>
      </c>
      <c r="DV26" s="47" t="s">
        <v>51</v>
      </c>
      <c r="DW26" s="47" t="s">
        <v>51</v>
      </c>
    </row>
    <row r="27" spans="1:127" ht="21" x14ac:dyDescent="0.55000000000000004">
      <c r="A27" s="19"/>
      <c r="B27" s="20" t="s">
        <v>52</v>
      </c>
      <c r="C27" s="492" t="s">
        <v>53</v>
      </c>
      <c r="D27" s="493"/>
      <c r="E27" s="493"/>
      <c r="F27" s="291" t="s">
        <v>54</v>
      </c>
      <c r="G27" s="22">
        <f>+G29*G53*G54*G55/2</f>
        <v>0.27096766244814996</v>
      </c>
      <c r="I27" s="61">
        <f>+G29</f>
        <v>10</v>
      </c>
      <c r="J27" s="22">
        <f t="shared" ref="J27:BU27" si="4">+J29*J53*J54*J55/2</f>
        <v>9.9140447648617472E-3</v>
      </c>
      <c r="K27" s="22">
        <f t="shared" si="4"/>
        <v>0</v>
      </c>
      <c r="L27" s="22">
        <f t="shared" si="4"/>
        <v>0</v>
      </c>
      <c r="M27" s="22">
        <f t="shared" si="4"/>
        <v>0</v>
      </c>
      <c r="N27" s="22">
        <f t="shared" si="4"/>
        <v>0</v>
      </c>
      <c r="O27" s="22">
        <f t="shared" si="4"/>
        <v>0</v>
      </c>
      <c r="P27" s="22">
        <f t="shared" si="4"/>
        <v>0</v>
      </c>
      <c r="Q27" s="22">
        <f t="shared" si="4"/>
        <v>0</v>
      </c>
      <c r="R27" s="22">
        <f t="shared" si="4"/>
        <v>0</v>
      </c>
      <c r="S27" s="22">
        <f t="shared" si="4"/>
        <v>0</v>
      </c>
      <c r="T27" s="22">
        <f t="shared" si="4"/>
        <v>0</v>
      </c>
      <c r="U27" s="22">
        <f t="shared" si="4"/>
        <v>0</v>
      </c>
      <c r="V27" s="22">
        <f t="shared" si="4"/>
        <v>0</v>
      </c>
      <c r="W27" s="22">
        <f t="shared" si="4"/>
        <v>0</v>
      </c>
      <c r="X27" s="22">
        <f t="shared" si="4"/>
        <v>0</v>
      </c>
      <c r="Y27" s="22">
        <f t="shared" si="4"/>
        <v>0</v>
      </c>
      <c r="Z27" s="22">
        <f t="shared" si="4"/>
        <v>0</v>
      </c>
      <c r="AA27" s="22">
        <f t="shared" si="4"/>
        <v>0</v>
      </c>
      <c r="AB27" s="22">
        <f t="shared" si="4"/>
        <v>0</v>
      </c>
      <c r="AC27" s="22">
        <f t="shared" si="4"/>
        <v>0</v>
      </c>
      <c r="AD27" s="22">
        <f t="shared" si="4"/>
        <v>9.7368907548808406E-57</v>
      </c>
      <c r="AE27" s="22">
        <f t="shared" si="4"/>
        <v>2.9385450254190837E-235</v>
      </c>
      <c r="AF27" s="22">
        <f t="shared" si="4"/>
        <v>0</v>
      </c>
      <c r="AG27" s="22">
        <f t="shared" si="4"/>
        <v>0</v>
      </c>
      <c r="AH27" s="22">
        <f t="shared" si="4"/>
        <v>0</v>
      </c>
      <c r="AI27" s="22">
        <f t="shared" si="4"/>
        <v>0</v>
      </c>
      <c r="AJ27" s="22">
        <f t="shared" si="4"/>
        <v>0</v>
      </c>
      <c r="AK27" s="22">
        <f t="shared" si="4"/>
        <v>0</v>
      </c>
      <c r="AL27" s="22">
        <f t="shared" si="4"/>
        <v>0</v>
      </c>
      <c r="AM27" s="22">
        <f t="shared" si="4"/>
        <v>0</v>
      </c>
      <c r="AN27" s="22">
        <f t="shared" si="4"/>
        <v>9.7368907548808406E-57</v>
      </c>
      <c r="AO27" s="22">
        <f t="shared" si="4"/>
        <v>1.0435718343752795E-45</v>
      </c>
      <c r="AP27" s="22">
        <f t="shared" si="4"/>
        <v>6.4944861944413519E-36</v>
      </c>
      <c r="AQ27" s="22">
        <f t="shared" si="4"/>
        <v>2.3602565888401162E-27</v>
      </c>
      <c r="AR27" s="22">
        <f t="shared" si="4"/>
        <v>5.0515802038038768E-20</v>
      </c>
      <c r="AS27" s="22">
        <f t="shared" si="4"/>
        <v>6.4520283836793853E-14</v>
      </c>
      <c r="AT27" s="22">
        <f t="shared" si="4"/>
        <v>5.0292946626326572E-9</v>
      </c>
      <c r="AU27" s="22">
        <f t="shared" si="4"/>
        <v>2.4958192696605048E-5</v>
      </c>
      <c r="AV27" s="22">
        <f t="shared" si="4"/>
        <v>8.6516137384668283E-3</v>
      </c>
      <c r="AW27" s="22">
        <f t="shared" si="4"/>
        <v>0.27096766244814996</v>
      </c>
      <c r="AX27" s="22">
        <f t="shared" si="4"/>
        <v>8.6516137384668283E-3</v>
      </c>
      <c r="AY27" s="22">
        <f t="shared" si="4"/>
        <v>1.3507725625783222E-2</v>
      </c>
      <c r="AZ27" s="22">
        <f t="shared" si="4"/>
        <v>2.0588065967547056E-2</v>
      </c>
      <c r="BA27" s="22">
        <f t="shared" si="4"/>
        <v>3.0647496079490442E-2</v>
      </c>
      <c r="BB27" s="22">
        <f t="shared" si="4"/>
        <v>4.4580657619220497E-2</v>
      </c>
      <c r="BC27" s="22">
        <f t="shared" si="4"/>
        <v>6.3405816110397181E-2</v>
      </c>
      <c r="BD27" s="22">
        <f t="shared" si="4"/>
        <v>8.8235187019853334E-2</v>
      </c>
      <c r="BE27" s="22">
        <f t="shared" si="4"/>
        <v>0.12023523143004206</v>
      </c>
      <c r="BF27" s="22">
        <f t="shared" si="4"/>
        <v>0.16058507637612621</v>
      </c>
      <c r="BG27" s="22">
        <f t="shared" si="4"/>
        <v>0.21044677527176595</v>
      </c>
      <c r="BH27" s="22">
        <f t="shared" si="4"/>
        <v>0.27096766244814996</v>
      </c>
      <c r="BI27" s="22">
        <f t="shared" si="4"/>
        <v>6.8608810377306095E-3</v>
      </c>
      <c r="BJ27" s="22">
        <f t="shared" si="4"/>
        <v>7.1901317426011748E-3</v>
      </c>
      <c r="BK27" s="22">
        <f t="shared" si="4"/>
        <v>7.5333282819446687E-3</v>
      </c>
      <c r="BL27" s="22">
        <f t="shared" si="4"/>
        <v>7.8909661684686376E-3</v>
      </c>
      <c r="BM27" s="22">
        <f t="shared" si="4"/>
        <v>8.2635540256095728E-3</v>
      </c>
      <c r="BN27" s="22">
        <f t="shared" si="4"/>
        <v>8.6516137384668283E-3</v>
      </c>
      <c r="BO27" s="22">
        <f t="shared" si="4"/>
        <v>9.0556805979904887E-3</v>
      </c>
      <c r="BP27" s="22">
        <f t="shared" si="4"/>
        <v>9.4763034380316111E-3</v>
      </c>
      <c r="BQ27" s="22">
        <f t="shared" si="4"/>
        <v>9.9140447648617472E-3</v>
      </c>
      <c r="BR27" s="22">
        <f t="shared" si="4"/>
        <v>1.0369480878769238E-2</v>
      </c>
      <c r="BS27" s="22">
        <f t="shared" si="4"/>
        <v>1.0843201987340675E-2</v>
      </c>
      <c r="BT27" s="22">
        <f t="shared" si="4"/>
        <v>1.1335812310037593E-2</v>
      </c>
      <c r="BU27" s="22">
        <f t="shared" si="4"/>
        <v>1.1847930173681548E-2</v>
      </c>
      <c r="BV27" s="22">
        <f t="shared" ref="BV27:CD27" si="5">+BV29*BV53*BV54*BV55/2</f>
        <v>1.2380188098464447E-2</v>
      </c>
      <c r="BW27" s="22">
        <f t="shared" si="5"/>
        <v>1.2933232874105581E-2</v>
      </c>
      <c r="BX27" s="22">
        <f t="shared" si="5"/>
        <v>1.3507725625783222E-2</v>
      </c>
      <c r="BY27" s="22">
        <f t="shared" si="5"/>
        <v>1.410434186947491E-2</v>
      </c>
      <c r="BZ27" s="22">
        <f t="shared" si="5"/>
        <v>1.4723771556349161E-2</v>
      </c>
      <c r="CA27" s="22">
        <f t="shared" si="5"/>
        <v>1.5366719105860247E-2</v>
      </c>
      <c r="CB27" s="22">
        <f t="shared" si="5"/>
        <v>1.603390342720792E-2</v>
      </c>
      <c r="CC27" s="22">
        <f t="shared" si="5"/>
        <v>1.6726057928835879E-2</v>
      </c>
      <c r="CD27" s="22">
        <f t="shared" si="5"/>
        <v>9.9140447648617472E-3</v>
      </c>
      <c r="CE27" s="82">
        <f>IF(+CE29*CE53*CE54*CE55/2&lt;0.0000000001,0.0000000001,+CE29*CE53*CE54*CE55/2)</f>
        <v>6.464953439155166</v>
      </c>
      <c r="CF27" s="82">
        <f>IF(+CF29*CF53*CF54*CF55/2&lt;0.0000000001,0.0000000001,+CF29*CF53*CF54*CF55/2)</f>
        <v>4.5420714697609368</v>
      </c>
      <c r="CG27" s="82">
        <f t="shared" ref="CG27:DD27" si="6">IF(+CG29*CG53*CG54*CG55/2&lt;0.0000000001,0.0000000001,+CG29*CG53*CG54*CG55/2)</f>
        <v>3.3069210771140867</v>
      </c>
      <c r="CH27" s="82">
        <f t="shared" si="6"/>
        <v>2.3328068227316261</v>
      </c>
      <c r="CI27" s="82">
        <f t="shared" si="6"/>
        <v>1.8698728912845088</v>
      </c>
      <c r="CJ27" s="82">
        <f t="shared" si="6"/>
        <v>1.5798701384666234</v>
      </c>
      <c r="CK27" s="82">
        <f t="shared" si="6"/>
        <v>1.3726281162926051</v>
      </c>
      <c r="CL27" s="82">
        <f t="shared" si="6"/>
        <v>0.79284811798032739</v>
      </c>
      <c r="CM27" s="82">
        <f t="shared" si="6"/>
        <v>0.47736486296146874</v>
      </c>
      <c r="CN27" s="82">
        <f t="shared" si="6"/>
        <v>0.27096766244814996</v>
      </c>
      <c r="CO27" s="82">
        <f t="shared" si="6"/>
        <v>0.13929321165650896</v>
      </c>
      <c r="CP27" s="82">
        <f t="shared" si="6"/>
        <v>6.3405816110397181E-2</v>
      </c>
      <c r="CQ27" s="82">
        <f t="shared" si="6"/>
        <v>2.5192635432201644E-2</v>
      </c>
      <c r="CR27" s="82">
        <f t="shared" si="6"/>
        <v>8.6516137384668283E-3</v>
      </c>
      <c r="CS27" s="82">
        <f t="shared" si="6"/>
        <v>2.5501393068744541E-3</v>
      </c>
      <c r="CT27" s="82">
        <f t="shared" si="6"/>
        <v>6.418755340922307E-4</v>
      </c>
      <c r="CU27" s="82">
        <f t="shared" si="6"/>
        <v>1.3743323403295251E-4</v>
      </c>
      <c r="CV27" s="82">
        <f t="shared" si="6"/>
        <v>2.4958192696605048E-5</v>
      </c>
      <c r="CW27" s="82">
        <f t="shared" si="6"/>
        <v>3.8355194999664134E-6</v>
      </c>
      <c r="CX27" s="82">
        <f t="shared" si="6"/>
        <v>4.9789997858598094E-7</v>
      </c>
      <c r="CY27" s="82">
        <f t="shared" si="6"/>
        <v>5.4517946762570615E-8</v>
      </c>
      <c r="CZ27" s="82">
        <f t="shared" si="6"/>
        <v>5.0292946626326572E-9</v>
      </c>
      <c r="DA27" s="82">
        <f t="shared" si="6"/>
        <v>3.9050505547235376E-10</v>
      </c>
      <c r="DB27" s="82">
        <f t="shared" si="6"/>
        <v>1E-10</v>
      </c>
      <c r="DC27" s="82">
        <f t="shared" si="6"/>
        <v>1E-10</v>
      </c>
      <c r="DD27" s="82">
        <f t="shared" si="6"/>
        <v>1E-10</v>
      </c>
      <c r="DE27" s="22">
        <f t="shared" ref="DE27:DW27" si="7">+DE29*DE53*DE54*DE55/2</f>
        <v>1.8246981725089779E-125</v>
      </c>
      <c r="DF27" s="22">
        <f t="shared" si="7"/>
        <v>1.4141771613409601E-50</v>
      </c>
      <c r="DG27" s="22">
        <f t="shared" si="7"/>
        <v>1.5498189521494114E-25</v>
      </c>
      <c r="DH27" s="22">
        <f t="shared" si="7"/>
        <v>5.9080241481446453E-13</v>
      </c>
      <c r="DI27" s="22">
        <f t="shared" si="7"/>
        <v>9.789184064396942E-9</v>
      </c>
      <c r="DJ27" s="22">
        <f t="shared" si="7"/>
        <v>1.287525099702714E-6</v>
      </c>
      <c r="DK27" s="22">
        <f t="shared" si="7"/>
        <v>2.4264251653350106E-5</v>
      </c>
      <c r="DL27" s="22">
        <f t="shared" si="7"/>
        <v>1.7238898103343739E-4</v>
      </c>
      <c r="DM27" s="22">
        <f t="shared" si="7"/>
        <v>1.9996000716374193E-3</v>
      </c>
      <c r="DN27" s="22">
        <f t="shared" si="7"/>
        <v>8.6516137384668283E-3</v>
      </c>
      <c r="DO27" s="22">
        <f t="shared" si="7"/>
        <v>2.7611128626178528E-2</v>
      </c>
      <c r="DP27" s="22">
        <f t="shared" si="7"/>
        <v>5.9069636328647014E-2</v>
      </c>
      <c r="DQ27" s="22">
        <f t="shared" si="7"/>
        <v>0.10042434514904035</v>
      </c>
      <c r="DR27" s="22">
        <f t="shared" si="7"/>
        <v>0.14781870496168911</v>
      </c>
      <c r="DS27" s="22">
        <f t="shared" si="7"/>
        <v>0.19763418506441766</v>
      </c>
      <c r="DT27" s="22">
        <f t="shared" si="7"/>
        <v>0.24706995766690265</v>
      </c>
      <c r="DU27" s="22">
        <f t="shared" si="7"/>
        <v>0.29421407485730183</v>
      </c>
      <c r="DV27" s="22">
        <f t="shared" si="7"/>
        <v>0.33790861578794751</v>
      </c>
      <c r="DW27" s="22">
        <f t="shared" si="7"/>
        <v>0.33790861578794751</v>
      </c>
    </row>
    <row r="28" spans="1:127" ht="21" x14ac:dyDescent="0.55000000000000004">
      <c r="A28" s="19"/>
      <c r="B28" s="20" t="s">
        <v>55</v>
      </c>
      <c r="C28" s="492" t="s">
        <v>53</v>
      </c>
      <c r="D28" s="493"/>
      <c r="E28" s="493"/>
      <c r="F28" s="291" t="s">
        <v>54</v>
      </c>
      <c r="G28" s="22">
        <f>+G29*G53*G55</f>
        <v>0.89020707489366036</v>
      </c>
      <c r="J28" s="22">
        <f t="shared" ref="J28:BU28" si="8">+J29*J53*J55</f>
        <v>0.63489640780294065</v>
      </c>
      <c r="K28" s="22">
        <f t="shared" si="8"/>
        <v>2.8209420407749729E-2</v>
      </c>
      <c r="L28" s="22">
        <f t="shared" si="8"/>
        <v>1.9947093241847347E-2</v>
      </c>
      <c r="M28" s="22">
        <f t="shared" si="8"/>
        <v>1.6286739086527738E-2</v>
      </c>
      <c r="N28" s="22">
        <f t="shared" si="8"/>
        <v>1.4104732242478817E-2</v>
      </c>
      <c r="O28" s="22">
        <f t="shared" si="8"/>
        <v>1.2615657353576682E-2</v>
      </c>
      <c r="P28" s="22">
        <f t="shared" si="8"/>
        <v>1.1516467650270888E-2</v>
      </c>
      <c r="Q28" s="22">
        <f t="shared" si="8"/>
        <v>1.0662177757878873E-2</v>
      </c>
      <c r="R28" s="22">
        <f t="shared" si="8"/>
        <v>9.9735544127559569E-3</v>
      </c>
      <c r="S28" s="22">
        <f t="shared" si="8"/>
        <v>9.403157549139049E-3</v>
      </c>
      <c r="T28" s="22">
        <f t="shared" si="8"/>
        <v>8.9206187223015831E-3</v>
      </c>
      <c r="U28" s="22">
        <f t="shared" si="8"/>
        <v>8.9204347379863241E-2</v>
      </c>
      <c r="V28" s="22">
        <f t="shared" si="8"/>
        <v>6.3077655990903009E-2</v>
      </c>
      <c r="W28" s="22">
        <f t="shared" si="8"/>
        <v>5.1502869277362473E-2</v>
      </c>
      <c r="X28" s="22">
        <f t="shared" si="8"/>
        <v>4.4602870597080589E-2</v>
      </c>
      <c r="Y28" s="22">
        <f t="shared" si="8"/>
        <v>3.9894061814816459E-2</v>
      </c>
      <c r="Z28" s="22">
        <f t="shared" si="8"/>
        <v>3.6418154567766481E-2</v>
      </c>
      <c r="AA28" s="22">
        <f t="shared" si="8"/>
        <v>3.3716676219956256E-2</v>
      </c>
      <c r="AB28" s="22">
        <f t="shared" si="8"/>
        <v>3.1539074392224385E-2</v>
      </c>
      <c r="AC28" s="22">
        <f t="shared" si="8"/>
        <v>2.9735333104073999E-2</v>
      </c>
      <c r="AD28" s="22">
        <f t="shared" si="8"/>
        <v>0.28203603304328018</v>
      </c>
      <c r="AE28" s="22">
        <f t="shared" si="8"/>
        <v>0.1994503639047609</v>
      </c>
      <c r="AF28" s="22">
        <f t="shared" si="8"/>
        <v>0.16285619443116406</v>
      </c>
      <c r="AG28" s="22">
        <f t="shared" si="8"/>
        <v>0.1410400500127445</v>
      </c>
      <c r="AH28" s="22">
        <f t="shared" si="8"/>
        <v>0.12615136977203434</v>
      </c>
      <c r="AI28" s="22">
        <f t="shared" si="8"/>
        <v>0.11516071784052564</v>
      </c>
      <c r="AJ28" s="22">
        <f t="shared" si="8"/>
        <v>0.10661863612832373</v>
      </c>
      <c r="AK28" s="22">
        <f t="shared" si="8"/>
        <v>9.9732972880759441E-2</v>
      </c>
      <c r="AL28" s="22">
        <f t="shared" si="8"/>
        <v>9.4029420645961717E-2</v>
      </c>
      <c r="AM28" s="22">
        <f t="shared" si="8"/>
        <v>8.9204347379863241E-2</v>
      </c>
      <c r="AN28" s="22">
        <f t="shared" si="8"/>
        <v>0.28203603304328018</v>
      </c>
      <c r="AO28" s="22">
        <f t="shared" si="8"/>
        <v>0.29728520174748829</v>
      </c>
      <c r="AP28" s="22">
        <f t="shared" si="8"/>
        <v>0.31530945127879551</v>
      </c>
      <c r="AQ28" s="22">
        <f t="shared" si="8"/>
        <v>0.33706744499615532</v>
      </c>
      <c r="AR28" s="22">
        <f t="shared" si="8"/>
        <v>0.36405639733927309</v>
      </c>
      <c r="AS28" s="22">
        <f t="shared" si="8"/>
        <v>0.39877611676744923</v>
      </c>
      <c r="AT28" s="22">
        <f t="shared" si="8"/>
        <v>0.44579883006436399</v>
      </c>
      <c r="AU28" s="22">
        <f t="shared" si="8"/>
        <v>0.51467483149355742</v>
      </c>
      <c r="AV28" s="22">
        <f t="shared" si="8"/>
        <v>0.6301266802851937</v>
      </c>
      <c r="AW28" s="22">
        <f t="shared" si="8"/>
        <v>0.89020707489366036</v>
      </c>
      <c r="AX28" s="22">
        <f t="shared" si="8"/>
        <v>0.6301266802851937</v>
      </c>
      <c r="AY28" s="22">
        <f t="shared" si="8"/>
        <v>0.64646092044048042</v>
      </c>
      <c r="AZ28" s="22">
        <f t="shared" si="8"/>
        <v>0.66413503705244614</v>
      </c>
      <c r="BA28" s="22">
        <f t="shared" si="8"/>
        <v>0.68334283405141094</v>
      </c>
      <c r="BB28" s="22">
        <f t="shared" si="8"/>
        <v>0.70431977722387085</v>
      </c>
      <c r="BC28" s="22">
        <f t="shared" si="8"/>
        <v>0.72735526474767898</v>
      </c>
      <c r="BD28" s="22">
        <f t="shared" si="8"/>
        <v>0.75280962513230421</v>
      </c>
      <c r="BE28" s="22">
        <f t="shared" si="8"/>
        <v>0.78113815767707384</v>
      </c>
      <c r="BF28" s="22">
        <f t="shared" si="8"/>
        <v>0.81292594571711174</v>
      </c>
      <c r="BG28" s="22">
        <f t="shared" si="8"/>
        <v>0.84893965579494302</v>
      </c>
      <c r="BH28" s="22">
        <f t="shared" si="8"/>
        <v>0.89020707489366036</v>
      </c>
      <c r="BI28" s="22">
        <f t="shared" si="8"/>
        <v>0.62241057181921666</v>
      </c>
      <c r="BJ28" s="22">
        <f t="shared" si="8"/>
        <v>0.62393111729709894</v>
      </c>
      <c r="BK28" s="22">
        <f t="shared" si="8"/>
        <v>0.62546286153622499</v>
      </c>
      <c r="BL28" s="22">
        <f t="shared" si="8"/>
        <v>0.62700594267887944</v>
      </c>
      <c r="BM28" s="22">
        <f t="shared" si="8"/>
        <v>0.6285605012648503</v>
      </c>
      <c r="BN28" s="22">
        <f t="shared" si="8"/>
        <v>0.6301266802851937</v>
      </c>
      <c r="BO28" s="22">
        <f t="shared" si="8"/>
        <v>0.63170462523747828</v>
      </c>
      <c r="BP28" s="22">
        <f t="shared" si="8"/>
        <v>0.63329448418256107</v>
      </c>
      <c r="BQ28" s="22">
        <f t="shared" si="8"/>
        <v>0.63489640780294065</v>
      </c>
      <c r="BR28" s="22">
        <f t="shared" si="8"/>
        <v>0.63651054946274588</v>
      </c>
      <c r="BS28" s="22">
        <f t="shared" si="8"/>
        <v>0.63813706526940606</v>
      </c>
      <c r="BT28" s="22">
        <f t="shared" si="8"/>
        <v>0.63977611413706781</v>
      </c>
      <c r="BU28" s="22">
        <f t="shared" si="8"/>
        <v>0.64142785785181056</v>
      </c>
      <c r="BV28" s="22">
        <f t="shared" ref="BV28:DW28" si="9">+BV29*BV53*BV55</f>
        <v>0.64309246113872398</v>
      </c>
      <c r="BW28" s="22">
        <f t="shared" si="9"/>
        <v>0.64477009173091082</v>
      </c>
      <c r="BX28" s="22">
        <f t="shared" si="9"/>
        <v>0.64646092044048042</v>
      </c>
      <c r="BY28" s="22">
        <f t="shared" si="9"/>
        <v>0.6481651212315992</v>
      </c>
      <c r="BZ28" s="22">
        <f t="shared" si="9"/>
        <v>0.64988287129567257</v>
      </c>
      <c r="CA28" s="22">
        <f t="shared" si="9"/>
        <v>0.65161435112873023</v>
      </c>
      <c r="CB28" s="22">
        <f t="shared" si="9"/>
        <v>0.65335974461108948</v>
      </c>
      <c r="CC28" s="22">
        <f t="shared" si="9"/>
        <v>0.65511923908938097</v>
      </c>
      <c r="CD28" s="22">
        <f t="shared" si="9"/>
        <v>0.63489640780294065</v>
      </c>
      <c r="CE28" s="22">
        <f t="shared" si="9"/>
        <v>7.3644752271702725</v>
      </c>
      <c r="CF28" s="22">
        <f t="shared" si="9"/>
        <v>5.2049987781304647</v>
      </c>
      <c r="CG28" s="22">
        <f t="shared" si="9"/>
        <v>3.8292492254802619</v>
      </c>
      <c r="CH28" s="22">
        <f t="shared" si="9"/>
        <v>2.7632639016823699</v>
      </c>
      <c r="CI28" s="22">
        <f t="shared" si="9"/>
        <v>2.2717000731555248</v>
      </c>
      <c r="CJ28" s="22">
        <f t="shared" si="9"/>
        <v>1.974126513658474</v>
      </c>
      <c r="CK28" s="22">
        <f t="shared" si="9"/>
        <v>1.7693672624187853</v>
      </c>
      <c r="CL28" s="22">
        <f t="shared" si="9"/>
        <v>1.2563293883710815</v>
      </c>
      <c r="CM28" s="22">
        <f t="shared" si="9"/>
        <v>1.0272103873991698</v>
      </c>
      <c r="CN28" s="22">
        <f t="shared" si="9"/>
        <v>0.89020707489366036</v>
      </c>
      <c r="CO28" s="22">
        <f t="shared" si="9"/>
        <v>0.79655674554057976</v>
      </c>
      <c r="CP28" s="22">
        <f t="shared" si="9"/>
        <v>0.72735526474767898</v>
      </c>
      <c r="CQ28" s="22">
        <f t="shared" si="9"/>
        <v>0.67353361034124026</v>
      </c>
      <c r="CR28" s="22">
        <f t="shared" si="9"/>
        <v>0.6301266802851937</v>
      </c>
      <c r="CS28" s="22">
        <f t="shared" si="9"/>
        <v>0.59415784170251684</v>
      </c>
      <c r="CT28" s="22">
        <f t="shared" si="9"/>
        <v>0.56371977797016626</v>
      </c>
      <c r="CU28" s="22">
        <f t="shared" si="9"/>
        <v>0.53752641336196749</v>
      </c>
      <c r="CV28" s="22">
        <f t="shared" si="9"/>
        <v>0.51467483149355742</v>
      </c>
      <c r="CW28" s="22">
        <f t="shared" si="9"/>
        <v>0.4945099847804314</v>
      </c>
      <c r="CX28" s="22">
        <f t="shared" si="9"/>
        <v>0.47654355326340775</v>
      </c>
      <c r="CY28" s="22">
        <f t="shared" si="9"/>
        <v>0.46040307227961408</v>
      </c>
      <c r="CZ28" s="22">
        <f t="shared" si="9"/>
        <v>0.44579883006436399</v>
      </c>
      <c r="DA28" s="22">
        <f t="shared" si="9"/>
        <v>0.43250163666262859</v>
      </c>
      <c r="DB28" s="22">
        <f t="shared" si="9"/>
        <v>0.42032748194438146</v>
      </c>
      <c r="DC28" s="22">
        <f t="shared" si="9"/>
        <v>0.40912669402606916</v>
      </c>
      <c r="DD28" s="22">
        <f t="shared" si="9"/>
        <v>0.39877611676744923</v>
      </c>
      <c r="DE28" s="22">
        <f t="shared" si="9"/>
        <v>0.6301266802851937</v>
      </c>
      <c r="DF28" s="22">
        <f t="shared" si="9"/>
        <v>0.6301266802851937</v>
      </c>
      <c r="DG28" s="22">
        <f t="shared" si="9"/>
        <v>0.6301266802851937</v>
      </c>
      <c r="DH28" s="22">
        <f t="shared" si="9"/>
        <v>0.6301266802851937</v>
      </c>
      <c r="DI28" s="22">
        <f t="shared" si="9"/>
        <v>0.6301266802851937</v>
      </c>
      <c r="DJ28" s="22">
        <f t="shared" si="9"/>
        <v>0.6301266802851937</v>
      </c>
      <c r="DK28" s="22">
        <f t="shared" si="9"/>
        <v>0.6301266802851937</v>
      </c>
      <c r="DL28" s="22">
        <f t="shared" si="9"/>
        <v>0.6301266802851937</v>
      </c>
      <c r="DM28" s="22">
        <f t="shared" si="9"/>
        <v>0.6301266802851937</v>
      </c>
      <c r="DN28" s="22">
        <f t="shared" si="9"/>
        <v>0.6301266802851937</v>
      </c>
      <c r="DO28" s="22">
        <f t="shared" si="9"/>
        <v>0.6301266802851937</v>
      </c>
      <c r="DP28" s="22">
        <f t="shared" si="9"/>
        <v>0.6301266802851937</v>
      </c>
      <c r="DQ28" s="22">
        <f t="shared" si="9"/>
        <v>0.6301266802851937</v>
      </c>
      <c r="DR28" s="22">
        <f t="shared" si="9"/>
        <v>0.6301266802851937</v>
      </c>
      <c r="DS28" s="22">
        <f t="shared" si="9"/>
        <v>0.6301266802851937</v>
      </c>
      <c r="DT28" s="22">
        <f t="shared" si="9"/>
        <v>0.6301266802851937</v>
      </c>
      <c r="DU28" s="22">
        <f t="shared" si="9"/>
        <v>0.6301266802851937</v>
      </c>
      <c r="DV28" s="22">
        <f t="shared" si="9"/>
        <v>0.6301266802851937</v>
      </c>
      <c r="DW28" s="22">
        <f t="shared" si="9"/>
        <v>0.6301266802851937</v>
      </c>
    </row>
    <row r="29" spans="1:127" ht="18" x14ac:dyDescent="0.2">
      <c r="A29" s="16">
        <f>入力シート_砒素!Q9</f>
        <v>10</v>
      </c>
      <c r="B29" s="23" t="s">
        <v>56</v>
      </c>
      <c r="C29" s="492" t="s">
        <v>57</v>
      </c>
      <c r="D29" s="493"/>
      <c r="E29" s="493"/>
      <c r="F29" s="1" t="s">
        <v>54</v>
      </c>
      <c r="G29" s="72">
        <f>IF(A29="",1,A29)</f>
        <v>10</v>
      </c>
      <c r="J29" s="51">
        <f t="shared" ref="J29:J32" si="10">G29</f>
        <v>10</v>
      </c>
      <c r="K29" s="50">
        <f t="shared" ref="K29:N29" si="11">+J29</f>
        <v>10</v>
      </c>
      <c r="L29" s="50">
        <f t="shared" si="11"/>
        <v>10</v>
      </c>
      <c r="M29" s="50">
        <f t="shared" si="11"/>
        <v>10</v>
      </c>
      <c r="N29" s="50">
        <f t="shared" si="11"/>
        <v>10</v>
      </c>
      <c r="O29" s="50">
        <f>+J29</f>
        <v>10</v>
      </c>
      <c r="P29" s="50">
        <f>+K29</f>
        <v>10</v>
      </c>
      <c r="Q29" s="50">
        <f>+L29</f>
        <v>10</v>
      </c>
      <c r="R29" s="50">
        <f>+L29</f>
        <v>10</v>
      </c>
      <c r="S29" s="50">
        <f>+M29</f>
        <v>10</v>
      </c>
      <c r="T29" s="50">
        <f>+N29</f>
        <v>10</v>
      </c>
      <c r="U29" s="50">
        <f>G29</f>
        <v>10</v>
      </c>
      <c r="V29" s="50">
        <f>+U29</f>
        <v>10</v>
      </c>
      <c r="W29" s="50">
        <f t="shared" ref="W29:AG29" si="12">+V29</f>
        <v>10</v>
      </c>
      <c r="X29" s="50">
        <f t="shared" si="12"/>
        <v>10</v>
      </c>
      <c r="Y29" s="50">
        <f t="shared" si="12"/>
        <v>10</v>
      </c>
      <c r="Z29" s="50">
        <f t="shared" si="12"/>
        <v>10</v>
      </c>
      <c r="AA29" s="50">
        <f t="shared" si="12"/>
        <v>10</v>
      </c>
      <c r="AB29" s="50">
        <f t="shared" si="12"/>
        <v>10</v>
      </c>
      <c r="AC29" s="50">
        <f t="shared" si="12"/>
        <v>10</v>
      </c>
      <c r="AD29" s="50">
        <f t="shared" si="12"/>
        <v>10</v>
      </c>
      <c r="AE29" s="50">
        <f t="shared" si="12"/>
        <v>10</v>
      </c>
      <c r="AF29" s="50">
        <f t="shared" si="12"/>
        <v>10</v>
      </c>
      <c r="AG29" s="50">
        <f t="shared" si="12"/>
        <v>10</v>
      </c>
      <c r="AH29" s="50">
        <f>+AC29</f>
        <v>10</v>
      </c>
      <c r="AI29" s="50">
        <f>+AD29</f>
        <v>10</v>
      </c>
      <c r="AJ29" s="50">
        <f>+AE29</f>
        <v>10</v>
      </c>
      <c r="AK29" s="50">
        <f>+AE29</f>
        <v>10</v>
      </c>
      <c r="AL29" s="50">
        <f>+AF29</f>
        <v>10</v>
      </c>
      <c r="AM29" s="50">
        <f>+AG29</f>
        <v>10</v>
      </c>
      <c r="AN29" s="50">
        <f t="shared" ref="AN29:BF29" si="13">+AM29</f>
        <v>10</v>
      </c>
      <c r="AO29" s="50">
        <f t="shared" si="13"/>
        <v>10</v>
      </c>
      <c r="AP29" s="50">
        <f t="shared" si="13"/>
        <v>10</v>
      </c>
      <c r="AQ29" s="50">
        <f t="shared" si="13"/>
        <v>10</v>
      </c>
      <c r="AR29" s="50">
        <f t="shared" si="13"/>
        <v>10</v>
      </c>
      <c r="AS29" s="50">
        <f t="shared" si="13"/>
        <v>10</v>
      </c>
      <c r="AT29" s="50">
        <f t="shared" si="13"/>
        <v>10</v>
      </c>
      <c r="AU29" s="50">
        <f t="shared" si="13"/>
        <v>10</v>
      </c>
      <c r="AV29" s="50">
        <f t="shared" si="13"/>
        <v>10</v>
      </c>
      <c r="AW29" s="50">
        <f t="shared" si="13"/>
        <v>10</v>
      </c>
      <c r="AX29" s="50">
        <f t="shared" si="13"/>
        <v>10</v>
      </c>
      <c r="AY29" s="50">
        <f t="shared" si="13"/>
        <v>10</v>
      </c>
      <c r="AZ29" s="50">
        <f t="shared" si="13"/>
        <v>10</v>
      </c>
      <c r="BA29" s="50">
        <f t="shared" si="13"/>
        <v>10</v>
      </c>
      <c r="BB29" s="50">
        <f t="shared" si="13"/>
        <v>10</v>
      </c>
      <c r="BC29" s="50">
        <f t="shared" si="13"/>
        <v>10</v>
      </c>
      <c r="BD29" s="50">
        <f t="shared" si="13"/>
        <v>10</v>
      </c>
      <c r="BE29" s="50">
        <f t="shared" si="13"/>
        <v>10</v>
      </c>
      <c r="BF29" s="50">
        <f t="shared" si="13"/>
        <v>10</v>
      </c>
      <c r="BG29" s="50">
        <f t="shared" ref="BG29" si="14">+BE29</f>
        <v>10</v>
      </c>
      <c r="BH29" s="50">
        <f>+BF29</f>
        <v>10</v>
      </c>
      <c r="BI29" s="50">
        <f t="shared" ref="BI29:BJ29" si="15">+BH29</f>
        <v>10</v>
      </c>
      <c r="BJ29" s="50">
        <f t="shared" si="15"/>
        <v>10</v>
      </c>
      <c r="BK29" s="50">
        <f t="shared" ref="BK29" si="16">+AZ29</f>
        <v>10</v>
      </c>
      <c r="BL29" s="50">
        <f t="shared" ref="BL29:BO29" si="17">+BK29</f>
        <v>10</v>
      </c>
      <c r="BM29" s="50">
        <f t="shared" si="17"/>
        <v>10</v>
      </c>
      <c r="BN29" s="50">
        <f t="shared" si="17"/>
        <v>10</v>
      </c>
      <c r="BO29" s="50">
        <f t="shared" si="17"/>
        <v>10</v>
      </c>
      <c r="BP29" s="50">
        <f t="shared" ref="BP29" si="18">+BE29</f>
        <v>10</v>
      </c>
      <c r="BQ29" s="50">
        <f t="shared" ref="BQ29:BT29" si="19">+BP29</f>
        <v>10</v>
      </c>
      <c r="BR29" s="50">
        <f t="shared" si="19"/>
        <v>10</v>
      </c>
      <c r="BS29" s="50">
        <f t="shared" si="19"/>
        <v>10</v>
      </c>
      <c r="BT29" s="50">
        <f t="shared" si="19"/>
        <v>10</v>
      </c>
      <c r="BU29" s="50">
        <f t="shared" ref="BU29" si="20">+BJ29</f>
        <v>10</v>
      </c>
      <c r="BV29" s="50">
        <f t="shared" ref="BV29" si="21">+BU29</f>
        <v>10</v>
      </c>
      <c r="BW29" s="50">
        <f t="shared" ref="BW29:BX29" si="22">+BU29</f>
        <v>10</v>
      </c>
      <c r="BX29" s="50">
        <f t="shared" si="22"/>
        <v>10</v>
      </c>
      <c r="BY29" s="50">
        <f t="shared" ref="BY29:CB29" si="23">+BX29</f>
        <v>10</v>
      </c>
      <c r="BZ29" s="50">
        <f t="shared" si="23"/>
        <v>10</v>
      </c>
      <c r="CA29" s="50">
        <f t="shared" si="23"/>
        <v>10</v>
      </c>
      <c r="CB29" s="50">
        <f t="shared" si="23"/>
        <v>10</v>
      </c>
      <c r="CC29" s="50">
        <f>+CA29</f>
        <v>10</v>
      </c>
      <c r="CD29" s="50">
        <f>+CB29</f>
        <v>10</v>
      </c>
      <c r="CE29" s="50">
        <f t="shared" ref="CE29" si="24">+CD29</f>
        <v>10</v>
      </c>
      <c r="CF29" s="50">
        <f>+BA29</f>
        <v>10</v>
      </c>
      <c r="CG29" s="50">
        <f>+BA29</f>
        <v>10</v>
      </c>
      <c r="CH29" s="50">
        <f t="shared" ref="CH29:CQ29" si="25">+BA29</f>
        <v>10</v>
      </c>
      <c r="CI29" s="50">
        <f t="shared" si="25"/>
        <v>10</v>
      </c>
      <c r="CJ29" s="50">
        <f t="shared" si="25"/>
        <v>10</v>
      </c>
      <c r="CK29" s="50">
        <f t="shared" si="25"/>
        <v>10</v>
      </c>
      <c r="CL29" s="50">
        <f t="shared" si="25"/>
        <v>10</v>
      </c>
      <c r="CM29" s="50">
        <f t="shared" si="25"/>
        <v>10</v>
      </c>
      <c r="CN29" s="50">
        <f t="shared" si="25"/>
        <v>10</v>
      </c>
      <c r="CO29" s="50">
        <f t="shared" si="25"/>
        <v>10</v>
      </c>
      <c r="CP29" s="50">
        <f t="shared" si="25"/>
        <v>10</v>
      </c>
      <c r="CQ29" s="50">
        <f t="shared" si="25"/>
        <v>10</v>
      </c>
      <c r="CR29" s="50">
        <f>+BU29</f>
        <v>10</v>
      </c>
      <c r="CS29" s="50">
        <f>+BV29</f>
        <v>10</v>
      </c>
      <c r="CT29" s="50">
        <f t="shared" ref="CT29:CU29" si="26">+BX29</f>
        <v>10</v>
      </c>
      <c r="CU29" s="50">
        <f t="shared" si="26"/>
        <v>10</v>
      </c>
      <c r="CV29" s="50">
        <f>+BU29</f>
        <v>10</v>
      </c>
      <c r="CW29" s="50">
        <f>+BV29</f>
        <v>10</v>
      </c>
      <c r="CX29" s="50">
        <f>+BX29</f>
        <v>10</v>
      </c>
      <c r="CY29" s="50">
        <f>+BY29</f>
        <v>10</v>
      </c>
      <c r="CZ29" s="50">
        <f>+BZ29</f>
        <v>10</v>
      </c>
      <c r="DA29" s="50">
        <f>+CA29</f>
        <v>10</v>
      </c>
      <c r="DB29" s="50">
        <f>+CB29</f>
        <v>10</v>
      </c>
      <c r="DC29" s="50">
        <f t="shared" ref="DC29:DD29" si="27">+CD29</f>
        <v>10</v>
      </c>
      <c r="DD29" s="50">
        <f t="shared" si="27"/>
        <v>10</v>
      </c>
      <c r="DE29" s="50">
        <f t="shared" ref="DE29" si="28">+CE29</f>
        <v>10</v>
      </c>
      <c r="DF29" s="50">
        <f t="shared" ref="DF29" si="29">+BU29</f>
        <v>10</v>
      </c>
      <c r="DG29" s="50">
        <f t="shared" ref="DG29:DO32" si="30">+DF29</f>
        <v>10</v>
      </c>
      <c r="DH29" s="50">
        <f t="shared" si="30"/>
        <v>10</v>
      </c>
      <c r="DI29" s="50">
        <f t="shared" si="30"/>
        <v>10</v>
      </c>
      <c r="DJ29" s="50">
        <f t="shared" si="30"/>
        <v>10</v>
      </c>
      <c r="DK29" s="50">
        <f t="shared" si="30"/>
        <v>10</v>
      </c>
      <c r="DL29" s="50">
        <f t="shared" si="30"/>
        <v>10</v>
      </c>
      <c r="DM29" s="50">
        <f t="shared" si="30"/>
        <v>10</v>
      </c>
      <c r="DN29" s="50">
        <f t="shared" si="30"/>
        <v>10</v>
      </c>
      <c r="DO29" s="50">
        <f t="shared" ref="DO29" si="31">+DE29</f>
        <v>10</v>
      </c>
      <c r="DP29" s="50">
        <f t="shared" ref="DP29:DW42" si="32">+DO29</f>
        <v>10</v>
      </c>
      <c r="DQ29" s="50">
        <f t="shared" si="32"/>
        <v>10</v>
      </c>
      <c r="DR29" s="50">
        <f t="shared" si="32"/>
        <v>10</v>
      </c>
      <c r="DS29" s="50">
        <f t="shared" si="32"/>
        <v>10</v>
      </c>
      <c r="DT29" s="50">
        <f t="shared" si="32"/>
        <v>10</v>
      </c>
      <c r="DU29" s="50">
        <f t="shared" si="32"/>
        <v>10</v>
      </c>
      <c r="DV29" s="50">
        <f t="shared" si="32"/>
        <v>10</v>
      </c>
      <c r="DW29" s="50">
        <f>+DV29</f>
        <v>10</v>
      </c>
    </row>
    <row r="30" spans="1:127" ht="18" x14ac:dyDescent="0.2">
      <c r="A30" s="16"/>
      <c r="B30" s="23" t="s">
        <v>58</v>
      </c>
      <c r="C30" s="494" t="s">
        <v>59</v>
      </c>
      <c r="D30" s="495"/>
      <c r="E30" s="492"/>
      <c r="F30" s="1" t="s">
        <v>60</v>
      </c>
      <c r="G30" s="24">
        <f>IF(A30="",100,A30)</f>
        <v>100</v>
      </c>
      <c r="I30">
        <v>1</v>
      </c>
      <c r="J30" s="49">
        <f>IF(C24="&gt;1,000,000",1800000,C24)</f>
        <v>197</v>
      </c>
      <c r="K30" s="49">
        <v>100000</v>
      </c>
      <c r="L30" s="49">
        <f>+K30+100000</f>
        <v>200000</v>
      </c>
      <c r="M30" s="49">
        <f t="shared" ref="M30:T30" si="33">+L30+100000</f>
        <v>300000</v>
      </c>
      <c r="N30" s="49">
        <f t="shared" si="33"/>
        <v>400000</v>
      </c>
      <c r="O30" s="49">
        <f t="shared" si="33"/>
        <v>500000</v>
      </c>
      <c r="P30" s="49">
        <f t="shared" si="33"/>
        <v>600000</v>
      </c>
      <c r="Q30" s="49">
        <f t="shared" si="33"/>
        <v>700000</v>
      </c>
      <c r="R30" s="49">
        <f t="shared" si="33"/>
        <v>800000</v>
      </c>
      <c r="S30" s="49">
        <f t="shared" si="33"/>
        <v>900000</v>
      </c>
      <c r="T30" s="49">
        <f t="shared" si="33"/>
        <v>1000000</v>
      </c>
      <c r="U30" s="49">
        <f>+$K$23-100000+10000</f>
        <v>10000</v>
      </c>
      <c r="V30" s="49">
        <f>+U30+10000</f>
        <v>20000</v>
      </c>
      <c r="W30" s="49">
        <f t="shared" ref="W30:AC30" si="34">+V30+10000</f>
        <v>30000</v>
      </c>
      <c r="X30" s="49">
        <f t="shared" si="34"/>
        <v>40000</v>
      </c>
      <c r="Y30" s="49">
        <f t="shared" si="34"/>
        <v>50000</v>
      </c>
      <c r="Z30" s="49">
        <f t="shared" si="34"/>
        <v>60000</v>
      </c>
      <c r="AA30" s="49">
        <f t="shared" si="34"/>
        <v>70000</v>
      </c>
      <c r="AB30" s="49">
        <f t="shared" si="34"/>
        <v>80000</v>
      </c>
      <c r="AC30" s="49">
        <f t="shared" si="34"/>
        <v>90000</v>
      </c>
      <c r="AD30" s="265">
        <f>+$U$23-10000+1000</f>
        <v>1000</v>
      </c>
      <c r="AE30" s="49">
        <f>+AD30+1000</f>
        <v>2000</v>
      </c>
      <c r="AF30" s="49">
        <f t="shared" ref="AF30:AM30" si="35">+AE30+1000</f>
        <v>3000</v>
      </c>
      <c r="AG30" s="49">
        <f t="shared" si="35"/>
        <v>4000</v>
      </c>
      <c r="AH30" s="49">
        <f t="shared" si="35"/>
        <v>5000</v>
      </c>
      <c r="AI30" s="49">
        <f t="shared" si="35"/>
        <v>6000</v>
      </c>
      <c r="AJ30" s="49">
        <f t="shared" si="35"/>
        <v>7000</v>
      </c>
      <c r="AK30" s="49">
        <f t="shared" si="35"/>
        <v>8000</v>
      </c>
      <c r="AL30" s="49">
        <f t="shared" si="35"/>
        <v>9000</v>
      </c>
      <c r="AM30" s="49">
        <f t="shared" si="35"/>
        <v>10000</v>
      </c>
      <c r="AN30" s="59">
        <f>+AD23</f>
        <v>1000</v>
      </c>
      <c r="AO30" s="49">
        <f>+AN30-100</f>
        <v>900</v>
      </c>
      <c r="AP30" s="49">
        <f t="shared" ref="AP30:AW30" si="36">+AO30-100</f>
        <v>800</v>
      </c>
      <c r="AQ30" s="49">
        <f t="shared" si="36"/>
        <v>700</v>
      </c>
      <c r="AR30" s="49">
        <f t="shared" si="36"/>
        <v>600</v>
      </c>
      <c r="AS30" s="49">
        <f t="shared" si="36"/>
        <v>500</v>
      </c>
      <c r="AT30" s="49">
        <f t="shared" si="36"/>
        <v>400</v>
      </c>
      <c r="AU30" s="49">
        <f t="shared" si="36"/>
        <v>300</v>
      </c>
      <c r="AV30" s="49">
        <f t="shared" si="36"/>
        <v>200</v>
      </c>
      <c r="AW30" s="49">
        <f t="shared" si="36"/>
        <v>100</v>
      </c>
      <c r="AX30" s="59">
        <f>AN23</f>
        <v>200</v>
      </c>
      <c r="AY30" s="49">
        <f>+AX30-10</f>
        <v>190</v>
      </c>
      <c r="AZ30" s="49">
        <f t="shared" ref="AZ30:BG30" si="37">+AY30-10</f>
        <v>180</v>
      </c>
      <c r="BA30" s="49">
        <f t="shared" si="37"/>
        <v>170</v>
      </c>
      <c r="BB30" s="49">
        <f t="shared" si="37"/>
        <v>160</v>
      </c>
      <c r="BC30" s="49">
        <f t="shared" si="37"/>
        <v>150</v>
      </c>
      <c r="BD30" s="49">
        <f t="shared" si="37"/>
        <v>140</v>
      </c>
      <c r="BE30" s="49">
        <f t="shared" si="37"/>
        <v>130</v>
      </c>
      <c r="BF30" s="49">
        <f t="shared" si="37"/>
        <v>120</v>
      </c>
      <c r="BG30" s="49">
        <f t="shared" si="37"/>
        <v>110</v>
      </c>
      <c r="BH30" s="49">
        <f>IF(BG30=10,1,+BG30-10)</f>
        <v>100</v>
      </c>
      <c r="BI30" s="59">
        <f>AX23+5</f>
        <v>205</v>
      </c>
      <c r="BJ30" s="49">
        <f>IF(+BI30-1&gt;0,+BI30-1,0.1)</f>
        <v>204</v>
      </c>
      <c r="BK30" s="49">
        <f t="shared" ref="BK30:CC30" si="38">IF(+BJ30-1&gt;0,+BJ30-1,0.1)</f>
        <v>203</v>
      </c>
      <c r="BL30" s="49">
        <f t="shared" si="38"/>
        <v>202</v>
      </c>
      <c r="BM30" s="49">
        <f t="shared" si="38"/>
        <v>201</v>
      </c>
      <c r="BN30" s="49">
        <f t="shared" si="38"/>
        <v>200</v>
      </c>
      <c r="BO30" s="49">
        <f t="shared" si="38"/>
        <v>199</v>
      </c>
      <c r="BP30" s="49">
        <f t="shared" si="38"/>
        <v>198</v>
      </c>
      <c r="BQ30" s="49">
        <f t="shared" si="38"/>
        <v>197</v>
      </c>
      <c r="BR30" s="49">
        <f t="shared" si="38"/>
        <v>196</v>
      </c>
      <c r="BS30" s="49">
        <f t="shared" si="38"/>
        <v>195</v>
      </c>
      <c r="BT30" s="49">
        <f t="shared" si="38"/>
        <v>194</v>
      </c>
      <c r="BU30" s="49">
        <f t="shared" si="38"/>
        <v>193</v>
      </c>
      <c r="BV30" s="49">
        <f t="shared" si="38"/>
        <v>192</v>
      </c>
      <c r="BW30" s="49">
        <f t="shared" si="38"/>
        <v>191</v>
      </c>
      <c r="BX30" s="49">
        <f t="shared" si="38"/>
        <v>190</v>
      </c>
      <c r="BY30" s="49">
        <f t="shared" si="38"/>
        <v>189</v>
      </c>
      <c r="BZ30" s="49">
        <f t="shared" si="38"/>
        <v>188</v>
      </c>
      <c r="CA30" s="49">
        <f t="shared" si="38"/>
        <v>187</v>
      </c>
      <c r="CB30" s="49">
        <f t="shared" si="38"/>
        <v>186</v>
      </c>
      <c r="CC30" s="49">
        <f t="shared" si="38"/>
        <v>185</v>
      </c>
      <c r="CD30" s="73">
        <f>+BI23</f>
        <v>197</v>
      </c>
      <c r="CE30" s="59">
        <v>1</v>
      </c>
      <c r="CF30" s="70">
        <f>+$CE$21*CF22*($CE$19/20)</f>
        <v>2.5</v>
      </c>
      <c r="CG30" s="70">
        <f t="shared" ref="CG30:DD30" si="39">+$CE$21*CG22*($CE$19/20)</f>
        <v>5</v>
      </c>
      <c r="CH30" s="70">
        <f t="shared" si="39"/>
        <v>10</v>
      </c>
      <c r="CI30" s="70">
        <f t="shared" si="39"/>
        <v>15</v>
      </c>
      <c r="CJ30" s="70">
        <f t="shared" si="39"/>
        <v>20</v>
      </c>
      <c r="CK30" s="70">
        <f t="shared" si="39"/>
        <v>25</v>
      </c>
      <c r="CL30" s="70">
        <f t="shared" si="39"/>
        <v>50</v>
      </c>
      <c r="CM30" s="70">
        <f t="shared" si="39"/>
        <v>75</v>
      </c>
      <c r="CN30" s="70">
        <f t="shared" si="39"/>
        <v>100</v>
      </c>
      <c r="CO30" s="70">
        <f t="shared" si="39"/>
        <v>125</v>
      </c>
      <c r="CP30" s="70">
        <f t="shared" si="39"/>
        <v>150</v>
      </c>
      <c r="CQ30" s="70">
        <f t="shared" si="39"/>
        <v>175</v>
      </c>
      <c r="CR30" s="70">
        <f t="shared" si="39"/>
        <v>200</v>
      </c>
      <c r="CS30" s="70">
        <f t="shared" si="39"/>
        <v>225</v>
      </c>
      <c r="CT30" s="70">
        <f t="shared" si="39"/>
        <v>250</v>
      </c>
      <c r="CU30" s="70">
        <f t="shared" si="39"/>
        <v>275</v>
      </c>
      <c r="CV30" s="70">
        <f t="shared" si="39"/>
        <v>300</v>
      </c>
      <c r="CW30" s="70">
        <f t="shared" si="39"/>
        <v>325</v>
      </c>
      <c r="CX30" s="70">
        <f t="shared" si="39"/>
        <v>350</v>
      </c>
      <c r="CY30" s="70">
        <f t="shared" si="39"/>
        <v>375</v>
      </c>
      <c r="CZ30" s="70">
        <f t="shared" si="39"/>
        <v>400</v>
      </c>
      <c r="DA30" s="70">
        <f t="shared" si="39"/>
        <v>425</v>
      </c>
      <c r="DB30" s="70">
        <f t="shared" si="39"/>
        <v>450</v>
      </c>
      <c r="DC30" s="70">
        <f t="shared" si="39"/>
        <v>475</v>
      </c>
      <c r="DD30" s="70">
        <f t="shared" si="39"/>
        <v>500</v>
      </c>
      <c r="DE30" s="49">
        <f>入力シート_砒素!W3</f>
        <v>200</v>
      </c>
      <c r="DF30" s="49">
        <f>+DE30</f>
        <v>200</v>
      </c>
      <c r="DG30" s="49">
        <f t="shared" si="30"/>
        <v>200</v>
      </c>
      <c r="DH30" s="49">
        <f t="shared" si="30"/>
        <v>200</v>
      </c>
      <c r="DI30" s="49">
        <f t="shared" si="30"/>
        <v>200</v>
      </c>
      <c r="DJ30" s="49">
        <f t="shared" si="30"/>
        <v>200</v>
      </c>
      <c r="DK30" s="49">
        <f t="shared" si="30"/>
        <v>200</v>
      </c>
      <c r="DL30" s="49">
        <f t="shared" si="30"/>
        <v>200</v>
      </c>
      <c r="DM30" s="49">
        <f t="shared" si="30"/>
        <v>200</v>
      </c>
      <c r="DN30" s="49">
        <f t="shared" si="30"/>
        <v>200</v>
      </c>
      <c r="DO30" s="49">
        <f t="shared" si="30"/>
        <v>200</v>
      </c>
      <c r="DP30" s="49">
        <f t="shared" si="32"/>
        <v>200</v>
      </c>
      <c r="DQ30" s="49">
        <f t="shared" si="32"/>
        <v>200</v>
      </c>
      <c r="DR30" s="49">
        <f t="shared" si="32"/>
        <v>200</v>
      </c>
      <c r="DS30" s="49">
        <f t="shared" si="32"/>
        <v>200</v>
      </c>
      <c r="DT30" s="49">
        <f t="shared" si="32"/>
        <v>200</v>
      </c>
      <c r="DU30" s="49">
        <f t="shared" si="32"/>
        <v>200</v>
      </c>
      <c r="DV30" s="49">
        <f t="shared" si="32"/>
        <v>200</v>
      </c>
      <c r="DW30" s="49">
        <f>+DV30</f>
        <v>200</v>
      </c>
    </row>
    <row r="31" spans="1:127" ht="18" x14ac:dyDescent="0.2">
      <c r="A31" s="19"/>
      <c r="B31" s="23" t="s">
        <v>61</v>
      </c>
      <c r="C31" s="494" t="s">
        <v>62</v>
      </c>
      <c r="D31" s="495"/>
      <c r="E31" s="492"/>
      <c r="F31" s="1" t="s">
        <v>60</v>
      </c>
      <c r="G31" s="25">
        <v>0</v>
      </c>
      <c r="J31" s="51">
        <f>G31</f>
        <v>0</v>
      </c>
      <c r="K31" s="54">
        <f>+J31</f>
        <v>0</v>
      </c>
      <c r="L31" s="54">
        <f t="shared" ref="L31:N42" si="40">+K31</f>
        <v>0</v>
      </c>
      <c r="M31" s="54">
        <f t="shared" si="40"/>
        <v>0</v>
      </c>
      <c r="N31" s="54">
        <f t="shared" si="40"/>
        <v>0</v>
      </c>
      <c r="O31" s="54">
        <f t="shared" ref="O31:Q42" si="41">+J31</f>
        <v>0</v>
      </c>
      <c r="P31" s="54">
        <f t="shared" si="41"/>
        <v>0</v>
      </c>
      <c r="Q31" s="54">
        <f t="shared" si="41"/>
        <v>0</v>
      </c>
      <c r="R31" s="54">
        <f t="shared" ref="R31:T42" si="42">+L31</f>
        <v>0</v>
      </c>
      <c r="S31" s="54">
        <f t="shared" si="42"/>
        <v>0</v>
      </c>
      <c r="T31" s="54">
        <f t="shared" si="42"/>
        <v>0</v>
      </c>
      <c r="U31" s="51">
        <f>G31</f>
        <v>0</v>
      </c>
      <c r="V31" s="54">
        <f>+U31</f>
        <v>0</v>
      </c>
      <c r="W31" s="54">
        <f t="shared" ref="W31:AG31" si="43">+V31</f>
        <v>0</v>
      </c>
      <c r="X31" s="54">
        <f t="shared" si="43"/>
        <v>0</v>
      </c>
      <c r="Y31" s="54">
        <f t="shared" si="43"/>
        <v>0</v>
      </c>
      <c r="Z31" s="54">
        <f t="shared" si="43"/>
        <v>0</v>
      </c>
      <c r="AA31" s="54">
        <f t="shared" si="43"/>
        <v>0</v>
      </c>
      <c r="AB31" s="54">
        <f t="shared" si="43"/>
        <v>0</v>
      </c>
      <c r="AC31" s="54">
        <f t="shared" si="43"/>
        <v>0</v>
      </c>
      <c r="AD31" s="54">
        <f t="shared" si="43"/>
        <v>0</v>
      </c>
      <c r="AE31" s="54">
        <f t="shared" si="43"/>
        <v>0</v>
      </c>
      <c r="AF31" s="54">
        <f t="shared" si="43"/>
        <v>0</v>
      </c>
      <c r="AG31" s="54">
        <f t="shared" si="43"/>
        <v>0</v>
      </c>
      <c r="AH31" s="54">
        <f t="shared" ref="AH31:AJ42" si="44">+AC31</f>
        <v>0</v>
      </c>
      <c r="AI31" s="54">
        <f t="shared" si="44"/>
        <v>0</v>
      </c>
      <c r="AJ31" s="54">
        <f t="shared" si="44"/>
        <v>0</v>
      </c>
      <c r="AK31" s="54">
        <f t="shared" ref="AK31:AM42" si="45">+AE31</f>
        <v>0</v>
      </c>
      <c r="AL31" s="54">
        <f t="shared" si="45"/>
        <v>0</v>
      </c>
      <c r="AM31" s="54">
        <f t="shared" si="45"/>
        <v>0</v>
      </c>
      <c r="AN31" s="54">
        <f t="shared" ref="AN31:BC42" si="46">+AM31</f>
        <v>0</v>
      </c>
      <c r="AO31" s="54">
        <f t="shared" si="46"/>
        <v>0</v>
      </c>
      <c r="AP31" s="54">
        <f t="shared" si="46"/>
        <v>0</v>
      </c>
      <c r="AQ31" s="54">
        <f t="shared" si="46"/>
        <v>0</v>
      </c>
      <c r="AR31" s="54">
        <f t="shared" si="46"/>
        <v>0</v>
      </c>
      <c r="AS31" s="54">
        <f t="shared" si="46"/>
        <v>0</v>
      </c>
      <c r="AT31" s="54">
        <f t="shared" si="46"/>
        <v>0</v>
      </c>
      <c r="AU31" s="54">
        <f t="shared" si="46"/>
        <v>0</v>
      </c>
      <c r="AV31" s="54">
        <f t="shared" si="46"/>
        <v>0</v>
      </c>
      <c r="AW31" s="54">
        <f t="shared" si="46"/>
        <v>0</v>
      </c>
      <c r="AX31" s="54">
        <f t="shared" si="46"/>
        <v>0</v>
      </c>
      <c r="AY31" s="54">
        <f t="shared" si="46"/>
        <v>0</v>
      </c>
      <c r="AZ31" s="54">
        <f t="shared" si="46"/>
        <v>0</v>
      </c>
      <c r="BA31" s="54">
        <f t="shared" si="46"/>
        <v>0</v>
      </c>
      <c r="BB31" s="54">
        <f t="shared" si="46"/>
        <v>0</v>
      </c>
      <c r="BC31" s="54">
        <f t="shared" si="46"/>
        <v>0</v>
      </c>
      <c r="BD31" s="54">
        <f t="shared" ref="BD31:BF42" si="47">+BC31</f>
        <v>0</v>
      </c>
      <c r="BE31" s="54">
        <f t="shared" si="47"/>
        <v>0</v>
      </c>
      <c r="BF31" s="54">
        <f t="shared" si="47"/>
        <v>0</v>
      </c>
      <c r="BG31" s="54">
        <f t="shared" ref="BG31:BH42" si="48">+BE31</f>
        <v>0</v>
      </c>
      <c r="BH31" s="54">
        <f t="shared" si="48"/>
        <v>0</v>
      </c>
      <c r="BI31" s="54">
        <f t="shared" ref="BI31:BJ42" si="49">+BH31</f>
        <v>0</v>
      </c>
      <c r="BJ31" s="54">
        <f t="shared" si="49"/>
        <v>0</v>
      </c>
      <c r="BK31" s="54">
        <f t="shared" ref="BK31:BK42" si="50">+AZ31</f>
        <v>0</v>
      </c>
      <c r="BL31" s="54">
        <f t="shared" ref="BL31:BO42" si="51">+BK31</f>
        <v>0</v>
      </c>
      <c r="BM31" s="54">
        <f t="shared" si="51"/>
        <v>0</v>
      </c>
      <c r="BN31" s="54">
        <f t="shared" si="51"/>
        <v>0</v>
      </c>
      <c r="BO31" s="54">
        <f t="shared" si="51"/>
        <v>0</v>
      </c>
      <c r="BP31" s="54">
        <f t="shared" ref="BP31:BP42" si="52">+BE31</f>
        <v>0</v>
      </c>
      <c r="BQ31" s="54">
        <f t="shared" ref="BQ31:BT42" si="53">+BP31</f>
        <v>0</v>
      </c>
      <c r="BR31" s="54">
        <f t="shared" si="53"/>
        <v>0</v>
      </c>
      <c r="BS31" s="54">
        <f t="shared" si="53"/>
        <v>0</v>
      </c>
      <c r="BT31" s="54">
        <f t="shared" si="53"/>
        <v>0</v>
      </c>
      <c r="BU31" s="54">
        <f t="shared" ref="BU31:BU42" si="54">+BJ31</f>
        <v>0</v>
      </c>
      <c r="BV31" s="54">
        <f t="shared" ref="BV31:BV42" si="55">+BU31</f>
        <v>0</v>
      </c>
      <c r="BW31" s="54">
        <f t="shared" ref="BW31:BX42" si="56">+BU31</f>
        <v>0</v>
      </c>
      <c r="BX31" s="54">
        <f t="shared" si="56"/>
        <v>0</v>
      </c>
      <c r="BY31" s="54">
        <f t="shared" ref="BY31:CB42" si="57">+BX31</f>
        <v>0</v>
      </c>
      <c r="BZ31" s="54">
        <f t="shared" si="57"/>
        <v>0</v>
      </c>
      <c r="CA31" s="54">
        <f t="shared" si="57"/>
        <v>0</v>
      </c>
      <c r="CB31" s="54">
        <f t="shared" si="57"/>
        <v>0</v>
      </c>
      <c r="CC31" s="54">
        <f t="shared" ref="CC31:CD42" si="58">+CA31</f>
        <v>0</v>
      </c>
      <c r="CD31" s="54">
        <f t="shared" si="58"/>
        <v>0</v>
      </c>
      <c r="CE31" s="54">
        <f t="shared" ref="CE31:CE42" si="59">+CD31</f>
        <v>0</v>
      </c>
      <c r="CF31" s="54">
        <f t="shared" ref="CF31:CF42" si="60">+BA31</f>
        <v>0</v>
      </c>
      <c r="CG31" s="54">
        <f t="shared" ref="CG31:CG42" si="61">+BA31</f>
        <v>0</v>
      </c>
      <c r="CH31" s="54">
        <f t="shared" ref="CH31:CQ42" si="62">+BA31</f>
        <v>0</v>
      </c>
      <c r="CI31" s="54">
        <f t="shared" si="62"/>
        <v>0</v>
      </c>
      <c r="CJ31" s="54">
        <f t="shared" si="62"/>
        <v>0</v>
      </c>
      <c r="CK31" s="54">
        <f t="shared" si="62"/>
        <v>0</v>
      </c>
      <c r="CL31" s="54">
        <f t="shared" si="62"/>
        <v>0</v>
      </c>
      <c r="CM31" s="54">
        <f t="shared" si="62"/>
        <v>0</v>
      </c>
      <c r="CN31" s="54">
        <f t="shared" si="62"/>
        <v>0</v>
      </c>
      <c r="CO31" s="54">
        <f t="shared" si="62"/>
        <v>0</v>
      </c>
      <c r="CP31" s="54">
        <f t="shared" si="62"/>
        <v>0</v>
      </c>
      <c r="CQ31" s="54">
        <f t="shared" si="62"/>
        <v>0</v>
      </c>
      <c r="CR31" s="54">
        <f t="shared" ref="CR31:CS42" si="63">+BU31</f>
        <v>0</v>
      </c>
      <c r="CS31" s="54">
        <f t="shared" si="63"/>
        <v>0</v>
      </c>
      <c r="CT31" s="54">
        <f t="shared" ref="CT31:CU42" si="64">+BX31</f>
        <v>0</v>
      </c>
      <c r="CU31" s="54">
        <f t="shared" si="64"/>
        <v>0</v>
      </c>
      <c r="CV31" s="54">
        <f t="shared" ref="CV31:CW42" si="65">+BU31</f>
        <v>0</v>
      </c>
      <c r="CW31" s="54">
        <f t="shared" si="65"/>
        <v>0</v>
      </c>
      <c r="CX31" s="54">
        <f t="shared" ref="CX31:DB42" si="66">+BX31</f>
        <v>0</v>
      </c>
      <c r="CY31" s="54">
        <f t="shared" si="66"/>
        <v>0</v>
      </c>
      <c r="CZ31" s="54">
        <f t="shared" si="66"/>
        <v>0</v>
      </c>
      <c r="DA31" s="54">
        <f t="shared" si="66"/>
        <v>0</v>
      </c>
      <c r="DB31" s="54">
        <f t="shared" si="66"/>
        <v>0</v>
      </c>
      <c r="DC31" s="54">
        <f t="shared" ref="DC31:DD42" si="67">+CD31</f>
        <v>0</v>
      </c>
      <c r="DD31" s="54">
        <f t="shared" si="67"/>
        <v>0</v>
      </c>
      <c r="DE31" s="54">
        <f t="shared" ref="DE31:DE42" si="68">+CE31</f>
        <v>0</v>
      </c>
      <c r="DF31" s="54">
        <f>+BU31</f>
        <v>0</v>
      </c>
      <c r="DG31" s="54">
        <f t="shared" si="30"/>
        <v>0</v>
      </c>
      <c r="DH31" s="54">
        <f t="shared" si="30"/>
        <v>0</v>
      </c>
      <c r="DI31" s="54">
        <f t="shared" si="30"/>
        <v>0</v>
      </c>
      <c r="DJ31" s="54">
        <f t="shared" si="30"/>
        <v>0</v>
      </c>
      <c r="DK31" s="54">
        <f t="shared" si="30"/>
        <v>0</v>
      </c>
      <c r="DL31" s="54">
        <f t="shared" si="30"/>
        <v>0</v>
      </c>
      <c r="DM31" s="54">
        <f t="shared" si="30"/>
        <v>0</v>
      </c>
      <c r="DN31" s="54">
        <f t="shared" si="30"/>
        <v>0</v>
      </c>
      <c r="DO31" s="54">
        <f>+DE31</f>
        <v>0</v>
      </c>
      <c r="DP31" s="54">
        <f t="shared" si="32"/>
        <v>0</v>
      </c>
      <c r="DQ31" s="54">
        <f t="shared" si="32"/>
        <v>0</v>
      </c>
      <c r="DR31" s="54">
        <f t="shared" si="32"/>
        <v>0</v>
      </c>
      <c r="DS31" s="54">
        <f t="shared" si="32"/>
        <v>0</v>
      </c>
      <c r="DT31" s="54">
        <f t="shared" si="32"/>
        <v>0</v>
      </c>
      <c r="DU31" s="54">
        <f t="shared" si="32"/>
        <v>0</v>
      </c>
      <c r="DV31" s="54">
        <f t="shared" si="32"/>
        <v>0</v>
      </c>
      <c r="DW31" s="54">
        <f>+DV31</f>
        <v>0</v>
      </c>
    </row>
    <row r="32" spans="1:127" ht="18" x14ac:dyDescent="0.2">
      <c r="A32" s="19"/>
      <c r="B32" s="23" t="s">
        <v>63</v>
      </c>
      <c r="C32" s="494" t="s">
        <v>64</v>
      </c>
      <c r="D32" s="495"/>
      <c r="E32" s="492"/>
      <c r="F32" s="1" t="s">
        <v>60</v>
      </c>
      <c r="G32" s="25">
        <v>0</v>
      </c>
      <c r="J32" s="51">
        <f t="shared" si="10"/>
        <v>0</v>
      </c>
      <c r="K32" s="54">
        <f t="shared" ref="K32:K42" si="69">+J32</f>
        <v>0</v>
      </c>
      <c r="L32" s="54">
        <f t="shared" si="40"/>
        <v>0</v>
      </c>
      <c r="M32" s="54">
        <f t="shared" si="40"/>
        <v>0</v>
      </c>
      <c r="N32" s="54">
        <f t="shared" si="40"/>
        <v>0</v>
      </c>
      <c r="O32" s="54">
        <f t="shared" si="41"/>
        <v>0</v>
      </c>
      <c r="P32" s="54">
        <f t="shared" si="41"/>
        <v>0</v>
      </c>
      <c r="Q32" s="54">
        <f t="shared" si="41"/>
        <v>0</v>
      </c>
      <c r="R32" s="54">
        <f t="shared" si="42"/>
        <v>0</v>
      </c>
      <c r="S32" s="54">
        <f t="shared" si="42"/>
        <v>0</v>
      </c>
      <c r="T32" s="54">
        <f t="shared" si="42"/>
        <v>0</v>
      </c>
      <c r="U32" s="51">
        <f t="shared" ref="U32:U51" si="70">G32</f>
        <v>0</v>
      </c>
      <c r="V32" s="54">
        <f t="shared" ref="V32:AG42" si="71">+U32</f>
        <v>0</v>
      </c>
      <c r="W32" s="54">
        <f t="shared" si="71"/>
        <v>0</v>
      </c>
      <c r="X32" s="54">
        <f t="shared" si="71"/>
        <v>0</v>
      </c>
      <c r="Y32" s="54">
        <f t="shared" si="71"/>
        <v>0</v>
      </c>
      <c r="Z32" s="54">
        <f t="shared" si="71"/>
        <v>0</v>
      </c>
      <c r="AA32" s="54">
        <f t="shared" si="71"/>
        <v>0</v>
      </c>
      <c r="AB32" s="54">
        <f t="shared" si="71"/>
        <v>0</v>
      </c>
      <c r="AC32" s="54">
        <f t="shared" si="71"/>
        <v>0</v>
      </c>
      <c r="AD32" s="54">
        <f t="shared" si="71"/>
        <v>0</v>
      </c>
      <c r="AE32" s="54">
        <f t="shared" si="71"/>
        <v>0</v>
      </c>
      <c r="AF32" s="54">
        <f t="shared" si="71"/>
        <v>0</v>
      </c>
      <c r="AG32" s="54">
        <f t="shared" si="71"/>
        <v>0</v>
      </c>
      <c r="AH32" s="54">
        <f t="shared" si="44"/>
        <v>0</v>
      </c>
      <c r="AI32" s="54">
        <f t="shared" si="44"/>
        <v>0</v>
      </c>
      <c r="AJ32" s="54">
        <f t="shared" si="44"/>
        <v>0</v>
      </c>
      <c r="AK32" s="54">
        <f t="shared" si="45"/>
        <v>0</v>
      </c>
      <c r="AL32" s="54">
        <f t="shared" si="45"/>
        <v>0</v>
      </c>
      <c r="AM32" s="54">
        <f t="shared" si="45"/>
        <v>0</v>
      </c>
      <c r="AN32" s="54">
        <f t="shared" si="46"/>
        <v>0</v>
      </c>
      <c r="AO32" s="54">
        <f t="shared" si="46"/>
        <v>0</v>
      </c>
      <c r="AP32" s="54">
        <f t="shared" si="46"/>
        <v>0</v>
      </c>
      <c r="AQ32" s="54">
        <f t="shared" si="46"/>
        <v>0</v>
      </c>
      <c r="AR32" s="54">
        <f t="shared" si="46"/>
        <v>0</v>
      </c>
      <c r="AS32" s="54">
        <f t="shared" si="46"/>
        <v>0</v>
      </c>
      <c r="AT32" s="54">
        <f t="shared" si="46"/>
        <v>0</v>
      </c>
      <c r="AU32" s="54">
        <f t="shared" si="46"/>
        <v>0</v>
      </c>
      <c r="AV32" s="54">
        <f t="shared" si="46"/>
        <v>0</v>
      </c>
      <c r="AW32" s="54">
        <f t="shared" si="46"/>
        <v>0</v>
      </c>
      <c r="AX32" s="54">
        <f t="shared" si="46"/>
        <v>0</v>
      </c>
      <c r="AY32" s="54">
        <f t="shared" si="46"/>
        <v>0</v>
      </c>
      <c r="AZ32" s="54">
        <f t="shared" si="46"/>
        <v>0</v>
      </c>
      <c r="BA32" s="54">
        <f t="shared" si="46"/>
        <v>0</v>
      </c>
      <c r="BB32" s="54">
        <f t="shared" si="46"/>
        <v>0</v>
      </c>
      <c r="BC32" s="54">
        <f t="shared" si="46"/>
        <v>0</v>
      </c>
      <c r="BD32" s="54">
        <f t="shared" si="47"/>
        <v>0</v>
      </c>
      <c r="BE32" s="54">
        <f t="shared" si="47"/>
        <v>0</v>
      </c>
      <c r="BF32" s="54">
        <f t="shared" si="47"/>
        <v>0</v>
      </c>
      <c r="BG32" s="54">
        <f t="shared" si="48"/>
        <v>0</v>
      </c>
      <c r="BH32" s="54">
        <f t="shared" si="48"/>
        <v>0</v>
      </c>
      <c r="BI32" s="54">
        <f t="shared" si="49"/>
        <v>0</v>
      </c>
      <c r="BJ32" s="54">
        <f t="shared" si="49"/>
        <v>0</v>
      </c>
      <c r="BK32" s="54">
        <f t="shared" si="50"/>
        <v>0</v>
      </c>
      <c r="BL32" s="54">
        <f t="shared" si="51"/>
        <v>0</v>
      </c>
      <c r="BM32" s="54">
        <f t="shared" si="51"/>
        <v>0</v>
      </c>
      <c r="BN32" s="54">
        <f t="shared" si="51"/>
        <v>0</v>
      </c>
      <c r="BO32" s="54">
        <f t="shared" si="51"/>
        <v>0</v>
      </c>
      <c r="BP32" s="54">
        <f t="shared" si="52"/>
        <v>0</v>
      </c>
      <c r="BQ32" s="54">
        <f t="shared" si="53"/>
        <v>0</v>
      </c>
      <c r="BR32" s="54">
        <f t="shared" si="53"/>
        <v>0</v>
      </c>
      <c r="BS32" s="54">
        <f t="shared" si="53"/>
        <v>0</v>
      </c>
      <c r="BT32" s="54">
        <f t="shared" si="53"/>
        <v>0</v>
      </c>
      <c r="BU32" s="54">
        <f t="shared" si="54"/>
        <v>0</v>
      </c>
      <c r="BV32" s="54">
        <f t="shared" si="55"/>
        <v>0</v>
      </c>
      <c r="BW32" s="54">
        <f t="shared" si="56"/>
        <v>0</v>
      </c>
      <c r="BX32" s="54">
        <f t="shared" si="56"/>
        <v>0</v>
      </c>
      <c r="BY32" s="54">
        <f t="shared" si="57"/>
        <v>0</v>
      </c>
      <c r="BZ32" s="54">
        <f t="shared" si="57"/>
        <v>0</v>
      </c>
      <c r="CA32" s="54">
        <f t="shared" si="57"/>
        <v>0</v>
      </c>
      <c r="CB32" s="54">
        <f t="shared" si="57"/>
        <v>0</v>
      </c>
      <c r="CC32" s="54">
        <f t="shared" si="58"/>
        <v>0</v>
      </c>
      <c r="CD32" s="54">
        <f t="shared" si="58"/>
        <v>0</v>
      </c>
      <c r="CE32" s="54">
        <f t="shared" si="59"/>
        <v>0</v>
      </c>
      <c r="CF32" s="54">
        <f t="shared" si="60"/>
        <v>0</v>
      </c>
      <c r="CG32" s="54">
        <f t="shared" si="61"/>
        <v>0</v>
      </c>
      <c r="CH32" s="54">
        <f t="shared" si="62"/>
        <v>0</v>
      </c>
      <c r="CI32" s="54">
        <f t="shared" si="62"/>
        <v>0</v>
      </c>
      <c r="CJ32" s="54">
        <f t="shared" si="62"/>
        <v>0</v>
      </c>
      <c r="CK32" s="54">
        <f t="shared" si="62"/>
        <v>0</v>
      </c>
      <c r="CL32" s="54">
        <f t="shared" si="62"/>
        <v>0</v>
      </c>
      <c r="CM32" s="54">
        <f t="shared" si="62"/>
        <v>0</v>
      </c>
      <c r="CN32" s="54">
        <f t="shared" si="62"/>
        <v>0</v>
      </c>
      <c r="CO32" s="54">
        <f t="shared" si="62"/>
        <v>0</v>
      </c>
      <c r="CP32" s="54">
        <f t="shared" si="62"/>
        <v>0</v>
      </c>
      <c r="CQ32" s="54">
        <f t="shared" si="62"/>
        <v>0</v>
      </c>
      <c r="CR32" s="54">
        <f t="shared" si="63"/>
        <v>0</v>
      </c>
      <c r="CS32" s="54">
        <f t="shared" si="63"/>
        <v>0</v>
      </c>
      <c r="CT32" s="54">
        <f t="shared" si="64"/>
        <v>0</v>
      </c>
      <c r="CU32" s="54">
        <f t="shared" si="64"/>
        <v>0</v>
      </c>
      <c r="CV32" s="54">
        <f t="shared" si="65"/>
        <v>0</v>
      </c>
      <c r="CW32" s="54">
        <f t="shared" si="65"/>
        <v>0</v>
      </c>
      <c r="CX32" s="54">
        <f t="shared" si="66"/>
        <v>0</v>
      </c>
      <c r="CY32" s="54">
        <f t="shared" si="66"/>
        <v>0</v>
      </c>
      <c r="CZ32" s="54">
        <f t="shared" si="66"/>
        <v>0</v>
      </c>
      <c r="DA32" s="54">
        <f t="shared" si="66"/>
        <v>0</v>
      </c>
      <c r="DB32" s="54">
        <f t="shared" si="66"/>
        <v>0</v>
      </c>
      <c r="DC32" s="54">
        <f t="shared" si="67"/>
        <v>0</v>
      </c>
      <c r="DD32" s="54">
        <f t="shared" si="67"/>
        <v>0</v>
      </c>
      <c r="DE32" s="54">
        <f t="shared" si="68"/>
        <v>0</v>
      </c>
      <c r="DF32" s="54">
        <f>+BU32</f>
        <v>0</v>
      </c>
      <c r="DG32" s="54">
        <f t="shared" si="30"/>
        <v>0</v>
      </c>
      <c r="DH32" s="54">
        <f t="shared" si="30"/>
        <v>0</v>
      </c>
      <c r="DI32" s="54">
        <f t="shared" si="30"/>
        <v>0</v>
      </c>
      <c r="DJ32" s="54">
        <f t="shared" si="30"/>
        <v>0</v>
      </c>
      <c r="DK32" s="54">
        <f t="shared" si="30"/>
        <v>0</v>
      </c>
      <c r="DL32" s="54">
        <f t="shared" si="30"/>
        <v>0</v>
      </c>
      <c r="DM32" s="54">
        <f t="shared" si="30"/>
        <v>0</v>
      </c>
      <c r="DN32" s="54">
        <f t="shared" si="30"/>
        <v>0</v>
      </c>
      <c r="DO32" s="54">
        <f>+DE32</f>
        <v>0</v>
      </c>
      <c r="DP32" s="54">
        <f t="shared" si="32"/>
        <v>0</v>
      </c>
      <c r="DQ32" s="54">
        <f t="shared" si="32"/>
        <v>0</v>
      </c>
      <c r="DR32" s="54">
        <f t="shared" si="32"/>
        <v>0</v>
      </c>
      <c r="DS32" s="54">
        <f t="shared" si="32"/>
        <v>0</v>
      </c>
      <c r="DT32" s="54">
        <f t="shared" si="32"/>
        <v>0</v>
      </c>
      <c r="DU32" s="54">
        <f t="shared" si="32"/>
        <v>0</v>
      </c>
      <c r="DV32" s="54">
        <f t="shared" si="32"/>
        <v>0</v>
      </c>
      <c r="DW32" s="54">
        <f>+DV32</f>
        <v>0</v>
      </c>
    </row>
    <row r="33" spans="1:127" ht="18" x14ac:dyDescent="0.2">
      <c r="A33" s="16"/>
      <c r="B33" s="23" t="s">
        <v>65</v>
      </c>
      <c r="C33" s="494" t="s">
        <v>66</v>
      </c>
      <c r="D33" s="495"/>
      <c r="E33" s="492"/>
      <c r="F33" s="1" t="s">
        <v>67</v>
      </c>
      <c r="G33" s="25">
        <f>IF(A33="",100,A33)</f>
        <v>100</v>
      </c>
      <c r="J33" s="51">
        <f>G33</f>
        <v>100</v>
      </c>
      <c r="K33" s="54">
        <f t="shared" si="69"/>
        <v>100</v>
      </c>
      <c r="L33" s="54">
        <f t="shared" si="40"/>
        <v>100</v>
      </c>
      <c r="M33" s="54">
        <f t="shared" si="40"/>
        <v>100</v>
      </c>
      <c r="N33" s="54">
        <f t="shared" si="40"/>
        <v>100</v>
      </c>
      <c r="O33" s="54">
        <f t="shared" si="41"/>
        <v>100</v>
      </c>
      <c r="P33" s="54">
        <f t="shared" si="41"/>
        <v>100</v>
      </c>
      <c r="Q33" s="54">
        <f t="shared" si="41"/>
        <v>100</v>
      </c>
      <c r="R33" s="54">
        <f t="shared" si="42"/>
        <v>100</v>
      </c>
      <c r="S33" s="54">
        <f t="shared" si="42"/>
        <v>100</v>
      </c>
      <c r="T33" s="54">
        <f t="shared" si="42"/>
        <v>100</v>
      </c>
      <c r="U33" s="51">
        <f t="shared" si="70"/>
        <v>100</v>
      </c>
      <c r="V33" s="54">
        <f t="shared" si="71"/>
        <v>100</v>
      </c>
      <c r="W33" s="54">
        <f t="shared" si="71"/>
        <v>100</v>
      </c>
      <c r="X33" s="54">
        <f t="shared" si="71"/>
        <v>100</v>
      </c>
      <c r="Y33" s="54">
        <f t="shared" si="71"/>
        <v>100</v>
      </c>
      <c r="Z33" s="54">
        <f t="shared" si="71"/>
        <v>100</v>
      </c>
      <c r="AA33" s="54">
        <f t="shared" si="71"/>
        <v>100</v>
      </c>
      <c r="AB33" s="54">
        <f t="shared" si="71"/>
        <v>100</v>
      </c>
      <c r="AC33" s="54">
        <f t="shared" si="71"/>
        <v>100</v>
      </c>
      <c r="AD33" s="54">
        <f t="shared" si="71"/>
        <v>100</v>
      </c>
      <c r="AE33" s="54">
        <f t="shared" si="71"/>
        <v>100</v>
      </c>
      <c r="AF33" s="54">
        <f t="shared" si="71"/>
        <v>100</v>
      </c>
      <c r="AG33" s="54">
        <f t="shared" si="71"/>
        <v>100</v>
      </c>
      <c r="AH33" s="54">
        <f t="shared" si="44"/>
        <v>100</v>
      </c>
      <c r="AI33" s="54">
        <f t="shared" si="44"/>
        <v>100</v>
      </c>
      <c r="AJ33" s="54">
        <f t="shared" si="44"/>
        <v>100</v>
      </c>
      <c r="AK33" s="54">
        <f t="shared" si="45"/>
        <v>100</v>
      </c>
      <c r="AL33" s="54">
        <f t="shared" si="45"/>
        <v>100</v>
      </c>
      <c r="AM33" s="54">
        <f t="shared" si="45"/>
        <v>100</v>
      </c>
      <c r="AN33" s="54">
        <f t="shared" si="46"/>
        <v>100</v>
      </c>
      <c r="AO33" s="54">
        <f t="shared" si="46"/>
        <v>100</v>
      </c>
      <c r="AP33" s="54">
        <f t="shared" si="46"/>
        <v>100</v>
      </c>
      <c r="AQ33" s="54">
        <f t="shared" si="46"/>
        <v>100</v>
      </c>
      <c r="AR33" s="54">
        <f t="shared" si="46"/>
        <v>100</v>
      </c>
      <c r="AS33" s="54">
        <f t="shared" si="46"/>
        <v>100</v>
      </c>
      <c r="AT33" s="54">
        <f t="shared" si="46"/>
        <v>100</v>
      </c>
      <c r="AU33" s="54">
        <f t="shared" si="46"/>
        <v>100</v>
      </c>
      <c r="AV33" s="54">
        <f t="shared" si="46"/>
        <v>100</v>
      </c>
      <c r="AW33" s="54">
        <f t="shared" si="46"/>
        <v>100</v>
      </c>
      <c r="AX33" s="54">
        <f t="shared" si="46"/>
        <v>100</v>
      </c>
      <c r="AY33" s="54">
        <f t="shared" si="46"/>
        <v>100</v>
      </c>
      <c r="AZ33" s="54">
        <f t="shared" si="46"/>
        <v>100</v>
      </c>
      <c r="BA33" s="54">
        <f t="shared" si="46"/>
        <v>100</v>
      </c>
      <c r="BB33" s="54">
        <f t="shared" si="46"/>
        <v>100</v>
      </c>
      <c r="BC33" s="54">
        <f t="shared" si="46"/>
        <v>100</v>
      </c>
      <c r="BD33" s="54">
        <f t="shared" si="47"/>
        <v>100</v>
      </c>
      <c r="BE33" s="54">
        <f t="shared" si="47"/>
        <v>100</v>
      </c>
      <c r="BF33" s="54">
        <f t="shared" si="47"/>
        <v>100</v>
      </c>
      <c r="BG33" s="54">
        <f t="shared" si="48"/>
        <v>100</v>
      </c>
      <c r="BH33" s="54">
        <f t="shared" si="48"/>
        <v>100</v>
      </c>
      <c r="BI33" s="54">
        <f t="shared" si="49"/>
        <v>100</v>
      </c>
      <c r="BJ33" s="54">
        <f t="shared" si="49"/>
        <v>100</v>
      </c>
      <c r="BK33" s="54">
        <f t="shared" si="50"/>
        <v>100</v>
      </c>
      <c r="BL33" s="54">
        <f t="shared" si="51"/>
        <v>100</v>
      </c>
      <c r="BM33" s="54">
        <f t="shared" si="51"/>
        <v>100</v>
      </c>
      <c r="BN33" s="54">
        <f t="shared" si="51"/>
        <v>100</v>
      </c>
      <c r="BO33" s="54">
        <f t="shared" si="51"/>
        <v>100</v>
      </c>
      <c r="BP33" s="54">
        <f t="shared" si="52"/>
        <v>100</v>
      </c>
      <c r="BQ33" s="54">
        <f t="shared" si="53"/>
        <v>100</v>
      </c>
      <c r="BR33" s="54">
        <f t="shared" si="53"/>
        <v>100</v>
      </c>
      <c r="BS33" s="54">
        <f t="shared" si="53"/>
        <v>100</v>
      </c>
      <c r="BT33" s="54">
        <f t="shared" si="53"/>
        <v>100</v>
      </c>
      <c r="BU33" s="54">
        <f t="shared" si="54"/>
        <v>100</v>
      </c>
      <c r="BV33" s="54">
        <f t="shared" si="55"/>
        <v>100</v>
      </c>
      <c r="BW33" s="54">
        <f t="shared" si="56"/>
        <v>100</v>
      </c>
      <c r="BX33" s="54">
        <f t="shared" si="56"/>
        <v>100</v>
      </c>
      <c r="BY33" s="54">
        <f t="shared" si="57"/>
        <v>100</v>
      </c>
      <c r="BZ33" s="54">
        <f t="shared" si="57"/>
        <v>100</v>
      </c>
      <c r="CA33" s="54">
        <f t="shared" si="57"/>
        <v>100</v>
      </c>
      <c r="CB33" s="54">
        <f t="shared" si="57"/>
        <v>100</v>
      </c>
      <c r="CC33" s="54">
        <f t="shared" si="58"/>
        <v>100</v>
      </c>
      <c r="CD33" s="54">
        <f t="shared" si="58"/>
        <v>100</v>
      </c>
      <c r="CE33" s="54">
        <f t="shared" si="59"/>
        <v>100</v>
      </c>
      <c r="CF33" s="54">
        <f t="shared" si="60"/>
        <v>100</v>
      </c>
      <c r="CG33" s="54">
        <f t="shared" si="61"/>
        <v>100</v>
      </c>
      <c r="CH33" s="54">
        <f t="shared" si="62"/>
        <v>100</v>
      </c>
      <c r="CI33" s="54">
        <f t="shared" si="62"/>
        <v>100</v>
      </c>
      <c r="CJ33" s="54">
        <f t="shared" si="62"/>
        <v>100</v>
      </c>
      <c r="CK33" s="54">
        <f t="shared" si="62"/>
        <v>100</v>
      </c>
      <c r="CL33" s="54">
        <f t="shared" si="62"/>
        <v>100</v>
      </c>
      <c r="CM33" s="54">
        <f t="shared" si="62"/>
        <v>100</v>
      </c>
      <c r="CN33" s="54">
        <f t="shared" si="62"/>
        <v>100</v>
      </c>
      <c r="CO33" s="54">
        <f t="shared" si="62"/>
        <v>100</v>
      </c>
      <c r="CP33" s="54">
        <f t="shared" si="62"/>
        <v>100</v>
      </c>
      <c r="CQ33" s="54">
        <f t="shared" si="62"/>
        <v>100</v>
      </c>
      <c r="CR33" s="54">
        <f t="shared" si="63"/>
        <v>100</v>
      </c>
      <c r="CS33" s="54">
        <f t="shared" si="63"/>
        <v>100</v>
      </c>
      <c r="CT33" s="54">
        <f t="shared" si="64"/>
        <v>100</v>
      </c>
      <c r="CU33" s="54">
        <f t="shared" si="64"/>
        <v>100</v>
      </c>
      <c r="CV33" s="54">
        <f t="shared" si="65"/>
        <v>100</v>
      </c>
      <c r="CW33" s="54">
        <f t="shared" si="65"/>
        <v>100</v>
      </c>
      <c r="CX33" s="54">
        <f t="shared" si="66"/>
        <v>100</v>
      </c>
      <c r="CY33" s="54">
        <f t="shared" si="66"/>
        <v>100</v>
      </c>
      <c r="CZ33" s="54">
        <f t="shared" si="66"/>
        <v>100</v>
      </c>
      <c r="DA33" s="54">
        <f t="shared" si="66"/>
        <v>100</v>
      </c>
      <c r="DB33" s="54">
        <f t="shared" si="66"/>
        <v>100</v>
      </c>
      <c r="DC33" s="54">
        <f t="shared" si="67"/>
        <v>100</v>
      </c>
      <c r="DD33" s="54">
        <f t="shared" si="67"/>
        <v>100</v>
      </c>
      <c r="DE33" s="68">
        <v>2</v>
      </c>
      <c r="DF33" s="68">
        <v>5</v>
      </c>
      <c r="DG33" s="68">
        <v>10</v>
      </c>
      <c r="DH33" s="68">
        <v>20</v>
      </c>
      <c r="DI33" s="68">
        <v>30</v>
      </c>
      <c r="DJ33" s="68">
        <v>40</v>
      </c>
      <c r="DK33" s="68">
        <v>50</v>
      </c>
      <c r="DL33" s="68">
        <v>60</v>
      </c>
      <c r="DM33" s="68">
        <v>80</v>
      </c>
      <c r="DN33" s="68">
        <v>100</v>
      </c>
      <c r="DO33" s="68">
        <v>125</v>
      </c>
      <c r="DP33" s="68">
        <v>150</v>
      </c>
      <c r="DQ33" s="68">
        <v>175</v>
      </c>
      <c r="DR33" s="68">
        <v>200</v>
      </c>
      <c r="DS33" s="68">
        <v>225</v>
      </c>
      <c r="DT33" s="68">
        <v>250</v>
      </c>
      <c r="DU33" s="68">
        <v>275</v>
      </c>
      <c r="DV33" s="68">
        <v>300</v>
      </c>
      <c r="DW33" s="68">
        <v>300</v>
      </c>
    </row>
    <row r="34" spans="1:127" ht="18" x14ac:dyDescent="0.2">
      <c r="A34" s="16">
        <f>入力シート_砒素!Q8</f>
        <v>5</v>
      </c>
      <c r="B34" s="23" t="s">
        <v>68</v>
      </c>
      <c r="C34" s="494" t="s">
        <v>69</v>
      </c>
      <c r="D34" s="495"/>
      <c r="E34" s="492"/>
      <c r="F34" s="1" t="s">
        <v>60</v>
      </c>
      <c r="G34" s="25">
        <f>IF(A34="",10,A34)</f>
        <v>5</v>
      </c>
      <c r="J34" s="51">
        <f t="shared" ref="J34:J40" si="72">G34</f>
        <v>5</v>
      </c>
      <c r="K34" s="54">
        <f t="shared" si="69"/>
        <v>5</v>
      </c>
      <c r="L34" s="54">
        <f t="shared" si="40"/>
        <v>5</v>
      </c>
      <c r="M34" s="54">
        <f t="shared" si="40"/>
        <v>5</v>
      </c>
      <c r="N34" s="54">
        <f t="shared" si="40"/>
        <v>5</v>
      </c>
      <c r="O34" s="54">
        <f t="shared" si="41"/>
        <v>5</v>
      </c>
      <c r="P34" s="54">
        <f t="shared" si="41"/>
        <v>5</v>
      </c>
      <c r="Q34" s="54">
        <f t="shared" si="41"/>
        <v>5</v>
      </c>
      <c r="R34" s="54">
        <f t="shared" si="42"/>
        <v>5</v>
      </c>
      <c r="S34" s="54">
        <f t="shared" si="42"/>
        <v>5</v>
      </c>
      <c r="T34" s="54">
        <f t="shared" si="42"/>
        <v>5</v>
      </c>
      <c r="U34" s="51">
        <f t="shared" si="70"/>
        <v>5</v>
      </c>
      <c r="V34" s="54">
        <f t="shared" si="71"/>
        <v>5</v>
      </c>
      <c r="W34" s="54">
        <f t="shared" si="71"/>
        <v>5</v>
      </c>
      <c r="X34" s="54">
        <f t="shared" si="71"/>
        <v>5</v>
      </c>
      <c r="Y34" s="54">
        <f t="shared" si="71"/>
        <v>5</v>
      </c>
      <c r="Z34" s="54">
        <f t="shared" si="71"/>
        <v>5</v>
      </c>
      <c r="AA34" s="54">
        <f t="shared" si="71"/>
        <v>5</v>
      </c>
      <c r="AB34" s="54">
        <f t="shared" si="71"/>
        <v>5</v>
      </c>
      <c r="AC34" s="54">
        <f t="shared" si="71"/>
        <v>5</v>
      </c>
      <c r="AD34" s="54">
        <f t="shared" si="71"/>
        <v>5</v>
      </c>
      <c r="AE34" s="54">
        <f t="shared" si="71"/>
        <v>5</v>
      </c>
      <c r="AF34" s="54">
        <f t="shared" si="71"/>
        <v>5</v>
      </c>
      <c r="AG34" s="54">
        <f t="shared" si="71"/>
        <v>5</v>
      </c>
      <c r="AH34" s="54">
        <f t="shared" si="44"/>
        <v>5</v>
      </c>
      <c r="AI34" s="54">
        <f t="shared" si="44"/>
        <v>5</v>
      </c>
      <c r="AJ34" s="54">
        <f t="shared" si="44"/>
        <v>5</v>
      </c>
      <c r="AK34" s="54">
        <f t="shared" si="45"/>
        <v>5</v>
      </c>
      <c r="AL34" s="54">
        <f t="shared" si="45"/>
        <v>5</v>
      </c>
      <c r="AM34" s="54">
        <f t="shared" si="45"/>
        <v>5</v>
      </c>
      <c r="AN34" s="54">
        <f t="shared" si="46"/>
        <v>5</v>
      </c>
      <c r="AO34" s="54">
        <f t="shared" si="46"/>
        <v>5</v>
      </c>
      <c r="AP34" s="54">
        <f t="shared" si="46"/>
        <v>5</v>
      </c>
      <c r="AQ34" s="54">
        <f t="shared" si="46"/>
        <v>5</v>
      </c>
      <c r="AR34" s="54">
        <f t="shared" si="46"/>
        <v>5</v>
      </c>
      <c r="AS34" s="54">
        <f t="shared" si="46"/>
        <v>5</v>
      </c>
      <c r="AT34" s="54">
        <f t="shared" si="46"/>
        <v>5</v>
      </c>
      <c r="AU34" s="54">
        <f t="shared" si="46"/>
        <v>5</v>
      </c>
      <c r="AV34" s="54">
        <f t="shared" si="46"/>
        <v>5</v>
      </c>
      <c r="AW34" s="54">
        <f t="shared" si="46"/>
        <v>5</v>
      </c>
      <c r="AX34" s="54">
        <f t="shared" si="46"/>
        <v>5</v>
      </c>
      <c r="AY34" s="54">
        <f t="shared" si="46"/>
        <v>5</v>
      </c>
      <c r="AZ34" s="54">
        <f t="shared" si="46"/>
        <v>5</v>
      </c>
      <c r="BA34" s="54">
        <f t="shared" si="46"/>
        <v>5</v>
      </c>
      <c r="BB34" s="54">
        <f t="shared" si="46"/>
        <v>5</v>
      </c>
      <c r="BC34" s="54">
        <f t="shared" si="46"/>
        <v>5</v>
      </c>
      <c r="BD34" s="54">
        <f t="shared" si="47"/>
        <v>5</v>
      </c>
      <c r="BE34" s="54">
        <f t="shared" si="47"/>
        <v>5</v>
      </c>
      <c r="BF34" s="54">
        <f t="shared" si="47"/>
        <v>5</v>
      </c>
      <c r="BG34" s="54">
        <f t="shared" si="48"/>
        <v>5</v>
      </c>
      <c r="BH34" s="54">
        <f t="shared" si="48"/>
        <v>5</v>
      </c>
      <c r="BI34" s="54">
        <f t="shared" si="49"/>
        <v>5</v>
      </c>
      <c r="BJ34" s="54">
        <f t="shared" si="49"/>
        <v>5</v>
      </c>
      <c r="BK34" s="54">
        <f t="shared" si="50"/>
        <v>5</v>
      </c>
      <c r="BL34" s="54">
        <f t="shared" si="51"/>
        <v>5</v>
      </c>
      <c r="BM34" s="54">
        <f t="shared" si="51"/>
        <v>5</v>
      </c>
      <c r="BN34" s="54">
        <f t="shared" si="51"/>
        <v>5</v>
      </c>
      <c r="BO34" s="54">
        <f t="shared" si="51"/>
        <v>5</v>
      </c>
      <c r="BP34" s="54">
        <f t="shared" si="52"/>
        <v>5</v>
      </c>
      <c r="BQ34" s="54">
        <f t="shared" si="53"/>
        <v>5</v>
      </c>
      <c r="BR34" s="54">
        <f t="shared" si="53"/>
        <v>5</v>
      </c>
      <c r="BS34" s="54">
        <f t="shared" si="53"/>
        <v>5</v>
      </c>
      <c r="BT34" s="54">
        <f t="shared" si="53"/>
        <v>5</v>
      </c>
      <c r="BU34" s="54">
        <f t="shared" si="54"/>
        <v>5</v>
      </c>
      <c r="BV34" s="54">
        <f t="shared" si="55"/>
        <v>5</v>
      </c>
      <c r="BW34" s="54">
        <f t="shared" si="56"/>
        <v>5</v>
      </c>
      <c r="BX34" s="54">
        <f t="shared" si="56"/>
        <v>5</v>
      </c>
      <c r="BY34" s="54">
        <f t="shared" si="57"/>
        <v>5</v>
      </c>
      <c r="BZ34" s="54">
        <f t="shared" si="57"/>
        <v>5</v>
      </c>
      <c r="CA34" s="54">
        <f t="shared" si="57"/>
        <v>5</v>
      </c>
      <c r="CB34" s="54">
        <f t="shared" si="57"/>
        <v>5</v>
      </c>
      <c r="CC34" s="54">
        <f t="shared" si="58"/>
        <v>5</v>
      </c>
      <c r="CD34" s="54">
        <f t="shared" si="58"/>
        <v>5</v>
      </c>
      <c r="CE34" s="54">
        <f t="shared" si="59"/>
        <v>5</v>
      </c>
      <c r="CF34" s="54">
        <f t="shared" si="60"/>
        <v>5</v>
      </c>
      <c r="CG34" s="54">
        <f t="shared" si="61"/>
        <v>5</v>
      </c>
      <c r="CH34" s="54">
        <f t="shared" si="62"/>
        <v>5</v>
      </c>
      <c r="CI34" s="54">
        <f t="shared" si="62"/>
        <v>5</v>
      </c>
      <c r="CJ34" s="54">
        <f t="shared" si="62"/>
        <v>5</v>
      </c>
      <c r="CK34" s="54">
        <f t="shared" si="62"/>
        <v>5</v>
      </c>
      <c r="CL34" s="54">
        <f t="shared" si="62"/>
        <v>5</v>
      </c>
      <c r="CM34" s="54">
        <f t="shared" si="62"/>
        <v>5</v>
      </c>
      <c r="CN34" s="54">
        <f t="shared" si="62"/>
        <v>5</v>
      </c>
      <c r="CO34" s="54">
        <f t="shared" si="62"/>
        <v>5</v>
      </c>
      <c r="CP34" s="54">
        <f t="shared" si="62"/>
        <v>5</v>
      </c>
      <c r="CQ34" s="54">
        <f t="shared" si="62"/>
        <v>5</v>
      </c>
      <c r="CR34" s="54">
        <f t="shared" si="63"/>
        <v>5</v>
      </c>
      <c r="CS34" s="54">
        <f t="shared" si="63"/>
        <v>5</v>
      </c>
      <c r="CT34" s="54">
        <f t="shared" si="64"/>
        <v>5</v>
      </c>
      <c r="CU34" s="54">
        <f t="shared" si="64"/>
        <v>5</v>
      </c>
      <c r="CV34" s="54">
        <f t="shared" si="65"/>
        <v>5</v>
      </c>
      <c r="CW34" s="54">
        <f t="shared" si="65"/>
        <v>5</v>
      </c>
      <c r="CX34" s="54">
        <f t="shared" si="66"/>
        <v>5</v>
      </c>
      <c r="CY34" s="54">
        <f t="shared" si="66"/>
        <v>5</v>
      </c>
      <c r="CZ34" s="54">
        <f t="shared" si="66"/>
        <v>5</v>
      </c>
      <c r="DA34" s="54">
        <f t="shared" si="66"/>
        <v>5</v>
      </c>
      <c r="DB34" s="54">
        <f t="shared" si="66"/>
        <v>5</v>
      </c>
      <c r="DC34" s="54">
        <f t="shared" si="67"/>
        <v>5</v>
      </c>
      <c r="DD34" s="54">
        <f t="shared" si="67"/>
        <v>5</v>
      </c>
      <c r="DE34" s="54">
        <f t="shared" si="68"/>
        <v>5</v>
      </c>
      <c r="DF34" s="54">
        <f t="shared" ref="DF34:DF42" si="73">+BU34</f>
        <v>5</v>
      </c>
      <c r="DG34" s="54">
        <f t="shared" ref="DG34:DN42" si="74">+DF34</f>
        <v>5</v>
      </c>
      <c r="DH34" s="54">
        <f t="shared" si="74"/>
        <v>5</v>
      </c>
      <c r="DI34" s="54">
        <f t="shared" si="74"/>
        <v>5</v>
      </c>
      <c r="DJ34" s="54">
        <f t="shared" si="74"/>
        <v>5</v>
      </c>
      <c r="DK34" s="54">
        <f t="shared" si="74"/>
        <v>5</v>
      </c>
      <c r="DL34" s="54">
        <f t="shared" si="74"/>
        <v>5</v>
      </c>
      <c r="DM34" s="54">
        <f t="shared" si="74"/>
        <v>5</v>
      </c>
      <c r="DN34" s="54">
        <f t="shared" si="74"/>
        <v>5</v>
      </c>
      <c r="DO34" s="54">
        <f t="shared" ref="DO34:DO42" si="75">+DE34</f>
        <v>5</v>
      </c>
      <c r="DP34" s="54">
        <f t="shared" si="32"/>
        <v>5</v>
      </c>
      <c r="DQ34" s="54">
        <f t="shared" si="32"/>
        <v>5</v>
      </c>
      <c r="DR34" s="54">
        <f t="shared" si="32"/>
        <v>5</v>
      </c>
      <c r="DS34" s="54">
        <f t="shared" si="32"/>
        <v>5</v>
      </c>
      <c r="DT34" s="54">
        <f t="shared" si="32"/>
        <v>5</v>
      </c>
      <c r="DU34" s="54">
        <f t="shared" si="32"/>
        <v>5</v>
      </c>
      <c r="DV34" s="54">
        <f t="shared" si="32"/>
        <v>5</v>
      </c>
      <c r="DW34" s="54">
        <f t="shared" si="32"/>
        <v>5</v>
      </c>
    </row>
    <row r="35" spans="1:127" ht="18" x14ac:dyDescent="0.2">
      <c r="A35" s="16"/>
      <c r="B35" s="23" t="s">
        <v>70</v>
      </c>
      <c r="C35" s="494" t="s">
        <v>71</v>
      </c>
      <c r="D35" s="495"/>
      <c r="E35" s="492"/>
      <c r="F35" s="1" t="s">
        <v>60</v>
      </c>
      <c r="G35" s="25">
        <f>IF(A35="",5,A35)</f>
        <v>5</v>
      </c>
      <c r="J35" s="51">
        <f t="shared" si="72"/>
        <v>5</v>
      </c>
      <c r="K35" s="54">
        <f t="shared" si="69"/>
        <v>5</v>
      </c>
      <c r="L35" s="54">
        <f t="shared" si="40"/>
        <v>5</v>
      </c>
      <c r="M35" s="54">
        <f t="shared" si="40"/>
        <v>5</v>
      </c>
      <c r="N35" s="54">
        <f t="shared" si="40"/>
        <v>5</v>
      </c>
      <c r="O35" s="54">
        <f t="shared" si="41"/>
        <v>5</v>
      </c>
      <c r="P35" s="54">
        <f t="shared" si="41"/>
        <v>5</v>
      </c>
      <c r="Q35" s="54">
        <f t="shared" si="41"/>
        <v>5</v>
      </c>
      <c r="R35" s="54">
        <f t="shared" si="42"/>
        <v>5</v>
      </c>
      <c r="S35" s="54">
        <f t="shared" si="42"/>
        <v>5</v>
      </c>
      <c r="T35" s="54">
        <f t="shared" si="42"/>
        <v>5</v>
      </c>
      <c r="U35" s="51">
        <f t="shared" si="70"/>
        <v>5</v>
      </c>
      <c r="V35" s="54">
        <f t="shared" si="71"/>
        <v>5</v>
      </c>
      <c r="W35" s="54">
        <f t="shared" si="71"/>
        <v>5</v>
      </c>
      <c r="X35" s="54">
        <f t="shared" si="71"/>
        <v>5</v>
      </c>
      <c r="Y35" s="54">
        <f t="shared" si="71"/>
        <v>5</v>
      </c>
      <c r="Z35" s="54">
        <f t="shared" si="71"/>
        <v>5</v>
      </c>
      <c r="AA35" s="54">
        <f t="shared" si="71"/>
        <v>5</v>
      </c>
      <c r="AB35" s="54">
        <f t="shared" si="71"/>
        <v>5</v>
      </c>
      <c r="AC35" s="54">
        <f t="shared" si="71"/>
        <v>5</v>
      </c>
      <c r="AD35" s="54">
        <f t="shared" si="71"/>
        <v>5</v>
      </c>
      <c r="AE35" s="54">
        <f t="shared" si="71"/>
        <v>5</v>
      </c>
      <c r="AF35" s="54">
        <f t="shared" si="71"/>
        <v>5</v>
      </c>
      <c r="AG35" s="54">
        <f t="shared" si="71"/>
        <v>5</v>
      </c>
      <c r="AH35" s="54">
        <f t="shared" si="44"/>
        <v>5</v>
      </c>
      <c r="AI35" s="54">
        <f t="shared" si="44"/>
        <v>5</v>
      </c>
      <c r="AJ35" s="54">
        <f t="shared" si="44"/>
        <v>5</v>
      </c>
      <c r="AK35" s="54">
        <f t="shared" si="45"/>
        <v>5</v>
      </c>
      <c r="AL35" s="54">
        <f t="shared" si="45"/>
        <v>5</v>
      </c>
      <c r="AM35" s="54">
        <f t="shared" si="45"/>
        <v>5</v>
      </c>
      <c r="AN35" s="54">
        <f t="shared" si="46"/>
        <v>5</v>
      </c>
      <c r="AO35" s="54">
        <f t="shared" si="46"/>
        <v>5</v>
      </c>
      <c r="AP35" s="54">
        <f t="shared" si="46"/>
        <v>5</v>
      </c>
      <c r="AQ35" s="54">
        <f t="shared" si="46"/>
        <v>5</v>
      </c>
      <c r="AR35" s="54">
        <f t="shared" si="46"/>
        <v>5</v>
      </c>
      <c r="AS35" s="54">
        <f t="shared" si="46"/>
        <v>5</v>
      </c>
      <c r="AT35" s="54">
        <f t="shared" si="46"/>
        <v>5</v>
      </c>
      <c r="AU35" s="54">
        <f t="shared" si="46"/>
        <v>5</v>
      </c>
      <c r="AV35" s="54">
        <f t="shared" si="46"/>
        <v>5</v>
      </c>
      <c r="AW35" s="54">
        <f t="shared" si="46"/>
        <v>5</v>
      </c>
      <c r="AX35" s="54">
        <f t="shared" si="46"/>
        <v>5</v>
      </c>
      <c r="AY35" s="54">
        <f t="shared" si="46"/>
        <v>5</v>
      </c>
      <c r="AZ35" s="54">
        <f t="shared" si="46"/>
        <v>5</v>
      </c>
      <c r="BA35" s="54">
        <f t="shared" si="46"/>
        <v>5</v>
      </c>
      <c r="BB35" s="54">
        <f t="shared" si="46"/>
        <v>5</v>
      </c>
      <c r="BC35" s="54">
        <f t="shared" si="46"/>
        <v>5</v>
      </c>
      <c r="BD35" s="54">
        <f t="shared" si="47"/>
        <v>5</v>
      </c>
      <c r="BE35" s="54">
        <f t="shared" si="47"/>
        <v>5</v>
      </c>
      <c r="BF35" s="54">
        <f t="shared" si="47"/>
        <v>5</v>
      </c>
      <c r="BG35" s="54">
        <f t="shared" si="48"/>
        <v>5</v>
      </c>
      <c r="BH35" s="54">
        <f t="shared" si="48"/>
        <v>5</v>
      </c>
      <c r="BI35" s="54">
        <f t="shared" si="49"/>
        <v>5</v>
      </c>
      <c r="BJ35" s="54">
        <f t="shared" si="49"/>
        <v>5</v>
      </c>
      <c r="BK35" s="54">
        <f t="shared" si="50"/>
        <v>5</v>
      </c>
      <c r="BL35" s="54">
        <f t="shared" si="51"/>
        <v>5</v>
      </c>
      <c r="BM35" s="54">
        <f t="shared" si="51"/>
        <v>5</v>
      </c>
      <c r="BN35" s="54">
        <f t="shared" si="51"/>
        <v>5</v>
      </c>
      <c r="BO35" s="54">
        <f t="shared" si="51"/>
        <v>5</v>
      </c>
      <c r="BP35" s="54">
        <f t="shared" si="52"/>
        <v>5</v>
      </c>
      <c r="BQ35" s="54">
        <f t="shared" si="53"/>
        <v>5</v>
      </c>
      <c r="BR35" s="54">
        <f t="shared" si="53"/>
        <v>5</v>
      </c>
      <c r="BS35" s="54">
        <f t="shared" si="53"/>
        <v>5</v>
      </c>
      <c r="BT35" s="54">
        <f t="shared" si="53"/>
        <v>5</v>
      </c>
      <c r="BU35" s="54">
        <f t="shared" si="54"/>
        <v>5</v>
      </c>
      <c r="BV35" s="54">
        <f t="shared" si="55"/>
        <v>5</v>
      </c>
      <c r="BW35" s="54">
        <f t="shared" si="56"/>
        <v>5</v>
      </c>
      <c r="BX35" s="54">
        <f t="shared" si="56"/>
        <v>5</v>
      </c>
      <c r="BY35" s="54">
        <f t="shared" si="57"/>
        <v>5</v>
      </c>
      <c r="BZ35" s="54">
        <f t="shared" si="57"/>
        <v>5</v>
      </c>
      <c r="CA35" s="54">
        <f t="shared" si="57"/>
        <v>5</v>
      </c>
      <c r="CB35" s="54">
        <f t="shared" si="57"/>
        <v>5</v>
      </c>
      <c r="CC35" s="54">
        <f t="shared" si="58"/>
        <v>5</v>
      </c>
      <c r="CD35" s="54">
        <f t="shared" si="58"/>
        <v>5</v>
      </c>
      <c r="CE35" s="54">
        <f t="shared" si="59"/>
        <v>5</v>
      </c>
      <c r="CF35" s="54">
        <f t="shared" si="60"/>
        <v>5</v>
      </c>
      <c r="CG35" s="54">
        <f t="shared" si="61"/>
        <v>5</v>
      </c>
      <c r="CH35" s="54">
        <f t="shared" si="62"/>
        <v>5</v>
      </c>
      <c r="CI35" s="54">
        <f t="shared" si="62"/>
        <v>5</v>
      </c>
      <c r="CJ35" s="54">
        <f t="shared" si="62"/>
        <v>5</v>
      </c>
      <c r="CK35" s="54">
        <f t="shared" si="62"/>
        <v>5</v>
      </c>
      <c r="CL35" s="54">
        <f t="shared" si="62"/>
        <v>5</v>
      </c>
      <c r="CM35" s="54">
        <f t="shared" si="62"/>
        <v>5</v>
      </c>
      <c r="CN35" s="54">
        <f t="shared" si="62"/>
        <v>5</v>
      </c>
      <c r="CO35" s="54">
        <f t="shared" si="62"/>
        <v>5</v>
      </c>
      <c r="CP35" s="54">
        <f t="shared" si="62"/>
        <v>5</v>
      </c>
      <c r="CQ35" s="54">
        <f t="shared" si="62"/>
        <v>5</v>
      </c>
      <c r="CR35" s="54">
        <f t="shared" si="63"/>
        <v>5</v>
      </c>
      <c r="CS35" s="54">
        <f t="shared" si="63"/>
        <v>5</v>
      </c>
      <c r="CT35" s="54">
        <f t="shared" si="64"/>
        <v>5</v>
      </c>
      <c r="CU35" s="54">
        <f t="shared" si="64"/>
        <v>5</v>
      </c>
      <c r="CV35" s="54">
        <f t="shared" si="65"/>
        <v>5</v>
      </c>
      <c r="CW35" s="54">
        <f t="shared" si="65"/>
        <v>5</v>
      </c>
      <c r="CX35" s="54">
        <f t="shared" si="66"/>
        <v>5</v>
      </c>
      <c r="CY35" s="54">
        <f t="shared" si="66"/>
        <v>5</v>
      </c>
      <c r="CZ35" s="54">
        <f t="shared" si="66"/>
        <v>5</v>
      </c>
      <c r="DA35" s="54">
        <f t="shared" si="66"/>
        <v>5</v>
      </c>
      <c r="DB35" s="54">
        <f t="shared" si="66"/>
        <v>5</v>
      </c>
      <c r="DC35" s="54">
        <f t="shared" si="67"/>
        <v>5</v>
      </c>
      <c r="DD35" s="54">
        <f t="shared" si="67"/>
        <v>5</v>
      </c>
      <c r="DE35" s="54">
        <f t="shared" si="68"/>
        <v>5</v>
      </c>
      <c r="DF35" s="54">
        <f t="shared" si="73"/>
        <v>5</v>
      </c>
      <c r="DG35" s="54">
        <f t="shared" si="74"/>
        <v>5</v>
      </c>
      <c r="DH35" s="54">
        <f t="shared" si="74"/>
        <v>5</v>
      </c>
      <c r="DI35" s="54">
        <f t="shared" si="74"/>
        <v>5</v>
      </c>
      <c r="DJ35" s="54">
        <f t="shared" si="74"/>
        <v>5</v>
      </c>
      <c r="DK35" s="54">
        <f t="shared" si="74"/>
        <v>5</v>
      </c>
      <c r="DL35" s="54">
        <f t="shared" si="74"/>
        <v>5</v>
      </c>
      <c r="DM35" s="54">
        <f t="shared" si="74"/>
        <v>5</v>
      </c>
      <c r="DN35" s="54">
        <f t="shared" si="74"/>
        <v>5</v>
      </c>
      <c r="DO35" s="54">
        <f t="shared" si="75"/>
        <v>5</v>
      </c>
      <c r="DP35" s="54">
        <f t="shared" si="32"/>
        <v>5</v>
      </c>
      <c r="DQ35" s="54">
        <f t="shared" si="32"/>
        <v>5</v>
      </c>
      <c r="DR35" s="54">
        <f t="shared" si="32"/>
        <v>5</v>
      </c>
      <c r="DS35" s="54">
        <f t="shared" si="32"/>
        <v>5</v>
      </c>
      <c r="DT35" s="54">
        <f t="shared" si="32"/>
        <v>5</v>
      </c>
      <c r="DU35" s="54">
        <f t="shared" si="32"/>
        <v>5</v>
      </c>
      <c r="DV35" s="54">
        <f t="shared" si="32"/>
        <v>5</v>
      </c>
      <c r="DW35" s="54">
        <f t="shared" si="32"/>
        <v>5</v>
      </c>
    </row>
    <row r="36" spans="1:127" ht="21" x14ac:dyDescent="0.2">
      <c r="A36" s="16">
        <f>入力シート_砒素!Q13</f>
        <v>25</v>
      </c>
      <c r="B36" s="23" t="s">
        <v>72</v>
      </c>
      <c r="C36" s="494" t="s">
        <v>73</v>
      </c>
      <c r="D36" s="495"/>
      <c r="E36" s="492"/>
      <c r="F36" s="1" t="s">
        <v>60</v>
      </c>
      <c r="G36" s="25">
        <f>IF(A36="",10,A36)</f>
        <v>25</v>
      </c>
      <c r="H36" s="26"/>
      <c r="J36" s="51">
        <f t="shared" si="72"/>
        <v>25</v>
      </c>
      <c r="K36" s="54">
        <f t="shared" si="69"/>
        <v>25</v>
      </c>
      <c r="L36" s="54">
        <f t="shared" si="40"/>
        <v>25</v>
      </c>
      <c r="M36" s="54">
        <f t="shared" si="40"/>
        <v>25</v>
      </c>
      <c r="N36" s="54">
        <f t="shared" si="40"/>
        <v>25</v>
      </c>
      <c r="O36" s="54">
        <f t="shared" si="41"/>
        <v>25</v>
      </c>
      <c r="P36" s="54">
        <f t="shared" si="41"/>
        <v>25</v>
      </c>
      <c r="Q36" s="54">
        <f t="shared" si="41"/>
        <v>25</v>
      </c>
      <c r="R36" s="54">
        <f t="shared" si="42"/>
        <v>25</v>
      </c>
      <c r="S36" s="54">
        <f t="shared" si="42"/>
        <v>25</v>
      </c>
      <c r="T36" s="54">
        <f t="shared" si="42"/>
        <v>25</v>
      </c>
      <c r="U36" s="51">
        <f t="shared" si="70"/>
        <v>25</v>
      </c>
      <c r="V36" s="54">
        <f t="shared" si="71"/>
        <v>25</v>
      </c>
      <c r="W36" s="54">
        <f t="shared" si="71"/>
        <v>25</v>
      </c>
      <c r="X36" s="54">
        <f t="shared" si="71"/>
        <v>25</v>
      </c>
      <c r="Y36" s="54">
        <f t="shared" si="71"/>
        <v>25</v>
      </c>
      <c r="Z36" s="54">
        <f t="shared" si="71"/>
        <v>25</v>
      </c>
      <c r="AA36" s="54">
        <f t="shared" si="71"/>
        <v>25</v>
      </c>
      <c r="AB36" s="54">
        <f t="shared" si="71"/>
        <v>25</v>
      </c>
      <c r="AC36" s="54">
        <f t="shared" si="71"/>
        <v>25</v>
      </c>
      <c r="AD36" s="54">
        <f t="shared" si="71"/>
        <v>25</v>
      </c>
      <c r="AE36" s="54">
        <f t="shared" si="71"/>
        <v>25</v>
      </c>
      <c r="AF36" s="54">
        <f t="shared" si="71"/>
        <v>25</v>
      </c>
      <c r="AG36" s="54">
        <f t="shared" si="71"/>
        <v>25</v>
      </c>
      <c r="AH36" s="54">
        <f t="shared" si="44"/>
        <v>25</v>
      </c>
      <c r="AI36" s="54">
        <f t="shared" si="44"/>
        <v>25</v>
      </c>
      <c r="AJ36" s="54">
        <f t="shared" si="44"/>
        <v>25</v>
      </c>
      <c r="AK36" s="54">
        <f t="shared" si="45"/>
        <v>25</v>
      </c>
      <c r="AL36" s="54">
        <f t="shared" si="45"/>
        <v>25</v>
      </c>
      <c r="AM36" s="54">
        <f t="shared" si="45"/>
        <v>25</v>
      </c>
      <c r="AN36" s="54">
        <f t="shared" si="46"/>
        <v>25</v>
      </c>
      <c r="AO36" s="54">
        <f t="shared" si="46"/>
        <v>25</v>
      </c>
      <c r="AP36" s="54">
        <f t="shared" si="46"/>
        <v>25</v>
      </c>
      <c r="AQ36" s="54">
        <f t="shared" si="46"/>
        <v>25</v>
      </c>
      <c r="AR36" s="54">
        <f t="shared" si="46"/>
        <v>25</v>
      </c>
      <c r="AS36" s="54">
        <f t="shared" si="46"/>
        <v>25</v>
      </c>
      <c r="AT36" s="54">
        <f t="shared" si="46"/>
        <v>25</v>
      </c>
      <c r="AU36" s="54">
        <f t="shared" si="46"/>
        <v>25</v>
      </c>
      <c r="AV36" s="54">
        <f t="shared" si="46"/>
        <v>25</v>
      </c>
      <c r="AW36" s="54">
        <f t="shared" si="46"/>
        <v>25</v>
      </c>
      <c r="AX36" s="54">
        <f t="shared" si="46"/>
        <v>25</v>
      </c>
      <c r="AY36" s="54">
        <f t="shared" si="46"/>
        <v>25</v>
      </c>
      <c r="AZ36" s="54">
        <f t="shared" si="46"/>
        <v>25</v>
      </c>
      <c r="BA36" s="54">
        <f t="shared" si="46"/>
        <v>25</v>
      </c>
      <c r="BB36" s="54">
        <f t="shared" si="46"/>
        <v>25</v>
      </c>
      <c r="BC36" s="54">
        <f t="shared" si="46"/>
        <v>25</v>
      </c>
      <c r="BD36" s="54">
        <f t="shared" si="47"/>
        <v>25</v>
      </c>
      <c r="BE36" s="54">
        <f t="shared" si="47"/>
        <v>25</v>
      </c>
      <c r="BF36" s="54">
        <f t="shared" si="47"/>
        <v>25</v>
      </c>
      <c r="BG36" s="54">
        <f t="shared" si="48"/>
        <v>25</v>
      </c>
      <c r="BH36" s="54">
        <f t="shared" si="48"/>
        <v>25</v>
      </c>
      <c r="BI36" s="54">
        <f t="shared" si="49"/>
        <v>25</v>
      </c>
      <c r="BJ36" s="54">
        <f t="shared" si="49"/>
        <v>25</v>
      </c>
      <c r="BK36" s="54">
        <f t="shared" si="50"/>
        <v>25</v>
      </c>
      <c r="BL36" s="54">
        <f t="shared" si="51"/>
        <v>25</v>
      </c>
      <c r="BM36" s="54">
        <f t="shared" si="51"/>
        <v>25</v>
      </c>
      <c r="BN36" s="54">
        <f t="shared" si="51"/>
        <v>25</v>
      </c>
      <c r="BO36" s="54">
        <f t="shared" si="51"/>
        <v>25</v>
      </c>
      <c r="BP36" s="54">
        <f t="shared" si="52"/>
        <v>25</v>
      </c>
      <c r="BQ36" s="54">
        <f t="shared" si="53"/>
        <v>25</v>
      </c>
      <c r="BR36" s="54">
        <f t="shared" si="53"/>
        <v>25</v>
      </c>
      <c r="BS36" s="54">
        <f t="shared" si="53"/>
        <v>25</v>
      </c>
      <c r="BT36" s="54">
        <f t="shared" si="53"/>
        <v>25</v>
      </c>
      <c r="BU36" s="54">
        <f t="shared" si="54"/>
        <v>25</v>
      </c>
      <c r="BV36" s="54">
        <f t="shared" si="55"/>
        <v>25</v>
      </c>
      <c r="BW36" s="54">
        <f t="shared" si="56"/>
        <v>25</v>
      </c>
      <c r="BX36" s="54">
        <f t="shared" si="56"/>
        <v>25</v>
      </c>
      <c r="BY36" s="54">
        <f t="shared" si="57"/>
        <v>25</v>
      </c>
      <c r="BZ36" s="54">
        <f t="shared" si="57"/>
        <v>25</v>
      </c>
      <c r="CA36" s="54">
        <f t="shared" si="57"/>
        <v>25</v>
      </c>
      <c r="CB36" s="54">
        <f t="shared" si="57"/>
        <v>25</v>
      </c>
      <c r="CC36" s="54">
        <f t="shared" si="58"/>
        <v>25</v>
      </c>
      <c r="CD36" s="54">
        <f t="shared" si="58"/>
        <v>25</v>
      </c>
      <c r="CE36" s="54">
        <f t="shared" si="59"/>
        <v>25</v>
      </c>
      <c r="CF36" s="54">
        <f t="shared" si="60"/>
        <v>25</v>
      </c>
      <c r="CG36" s="54">
        <f t="shared" si="61"/>
        <v>25</v>
      </c>
      <c r="CH36" s="54">
        <f t="shared" si="62"/>
        <v>25</v>
      </c>
      <c r="CI36" s="54">
        <f t="shared" si="62"/>
        <v>25</v>
      </c>
      <c r="CJ36" s="54">
        <f t="shared" si="62"/>
        <v>25</v>
      </c>
      <c r="CK36" s="54">
        <f t="shared" si="62"/>
        <v>25</v>
      </c>
      <c r="CL36" s="54">
        <f t="shared" si="62"/>
        <v>25</v>
      </c>
      <c r="CM36" s="54">
        <f t="shared" si="62"/>
        <v>25</v>
      </c>
      <c r="CN36" s="54">
        <f t="shared" si="62"/>
        <v>25</v>
      </c>
      <c r="CO36" s="54">
        <f t="shared" si="62"/>
        <v>25</v>
      </c>
      <c r="CP36" s="54">
        <f t="shared" si="62"/>
        <v>25</v>
      </c>
      <c r="CQ36" s="54">
        <f t="shared" si="62"/>
        <v>25</v>
      </c>
      <c r="CR36" s="54">
        <f t="shared" si="63"/>
        <v>25</v>
      </c>
      <c r="CS36" s="54">
        <f t="shared" si="63"/>
        <v>25</v>
      </c>
      <c r="CT36" s="54">
        <f t="shared" si="64"/>
        <v>25</v>
      </c>
      <c r="CU36" s="54">
        <f t="shared" si="64"/>
        <v>25</v>
      </c>
      <c r="CV36" s="54">
        <f t="shared" si="65"/>
        <v>25</v>
      </c>
      <c r="CW36" s="54">
        <f t="shared" si="65"/>
        <v>25</v>
      </c>
      <c r="CX36" s="54">
        <f t="shared" si="66"/>
        <v>25</v>
      </c>
      <c r="CY36" s="54">
        <f t="shared" si="66"/>
        <v>25</v>
      </c>
      <c r="CZ36" s="54">
        <f t="shared" si="66"/>
        <v>25</v>
      </c>
      <c r="DA36" s="54">
        <f t="shared" si="66"/>
        <v>25</v>
      </c>
      <c r="DB36" s="54">
        <f t="shared" si="66"/>
        <v>25</v>
      </c>
      <c r="DC36" s="54">
        <f t="shared" si="67"/>
        <v>25</v>
      </c>
      <c r="DD36" s="54">
        <f t="shared" si="67"/>
        <v>25</v>
      </c>
      <c r="DE36" s="54">
        <f t="shared" si="68"/>
        <v>25</v>
      </c>
      <c r="DF36" s="54">
        <f t="shared" si="73"/>
        <v>25</v>
      </c>
      <c r="DG36" s="54">
        <f t="shared" si="74"/>
        <v>25</v>
      </c>
      <c r="DH36" s="54">
        <f t="shared" si="74"/>
        <v>25</v>
      </c>
      <c r="DI36" s="54">
        <f t="shared" si="74"/>
        <v>25</v>
      </c>
      <c r="DJ36" s="54">
        <f t="shared" si="74"/>
        <v>25</v>
      </c>
      <c r="DK36" s="54">
        <f t="shared" si="74"/>
        <v>25</v>
      </c>
      <c r="DL36" s="54">
        <f t="shared" si="74"/>
        <v>25</v>
      </c>
      <c r="DM36" s="54">
        <f t="shared" si="74"/>
        <v>25</v>
      </c>
      <c r="DN36" s="54">
        <f t="shared" si="74"/>
        <v>25</v>
      </c>
      <c r="DO36" s="54">
        <f t="shared" si="75"/>
        <v>25</v>
      </c>
      <c r="DP36" s="54">
        <f t="shared" si="32"/>
        <v>25</v>
      </c>
      <c r="DQ36" s="54">
        <f t="shared" si="32"/>
        <v>25</v>
      </c>
      <c r="DR36" s="54">
        <f t="shared" si="32"/>
        <v>25</v>
      </c>
      <c r="DS36" s="54">
        <f t="shared" si="32"/>
        <v>25</v>
      </c>
      <c r="DT36" s="54">
        <f t="shared" si="32"/>
        <v>25</v>
      </c>
      <c r="DU36" s="54">
        <f t="shared" si="32"/>
        <v>25</v>
      </c>
      <c r="DV36" s="54">
        <f t="shared" si="32"/>
        <v>25</v>
      </c>
      <c r="DW36" s="54">
        <f t="shared" si="32"/>
        <v>25</v>
      </c>
    </row>
    <row r="37" spans="1:127" ht="20.5" x14ac:dyDescent="0.2">
      <c r="A37" s="16">
        <f>入力シート_砒素!Q14</f>
        <v>2.5</v>
      </c>
      <c r="B37" s="23" t="s">
        <v>74</v>
      </c>
      <c r="C37" s="494" t="s">
        <v>75</v>
      </c>
      <c r="D37" s="495"/>
      <c r="E37" s="492"/>
      <c r="F37" s="1" t="s">
        <v>60</v>
      </c>
      <c r="G37" s="25">
        <f>IF(A37="",1,A37)</f>
        <v>2.5</v>
      </c>
      <c r="J37" s="51">
        <f t="shared" si="72"/>
        <v>2.5</v>
      </c>
      <c r="K37" s="54">
        <f t="shared" si="69"/>
        <v>2.5</v>
      </c>
      <c r="L37" s="54">
        <f t="shared" si="40"/>
        <v>2.5</v>
      </c>
      <c r="M37" s="54">
        <f t="shared" si="40"/>
        <v>2.5</v>
      </c>
      <c r="N37" s="54">
        <f t="shared" si="40"/>
        <v>2.5</v>
      </c>
      <c r="O37" s="54">
        <f t="shared" si="41"/>
        <v>2.5</v>
      </c>
      <c r="P37" s="54">
        <f t="shared" si="41"/>
        <v>2.5</v>
      </c>
      <c r="Q37" s="54">
        <f t="shared" si="41"/>
        <v>2.5</v>
      </c>
      <c r="R37" s="54">
        <f t="shared" si="42"/>
        <v>2.5</v>
      </c>
      <c r="S37" s="54">
        <f t="shared" si="42"/>
        <v>2.5</v>
      </c>
      <c r="T37" s="54">
        <f t="shared" si="42"/>
        <v>2.5</v>
      </c>
      <c r="U37" s="51">
        <f t="shared" si="70"/>
        <v>2.5</v>
      </c>
      <c r="V37" s="54">
        <f t="shared" si="71"/>
        <v>2.5</v>
      </c>
      <c r="W37" s="54">
        <f t="shared" si="71"/>
        <v>2.5</v>
      </c>
      <c r="X37" s="54">
        <f t="shared" si="71"/>
        <v>2.5</v>
      </c>
      <c r="Y37" s="54">
        <f t="shared" si="71"/>
        <v>2.5</v>
      </c>
      <c r="Z37" s="54">
        <f t="shared" si="71"/>
        <v>2.5</v>
      </c>
      <c r="AA37" s="54">
        <f t="shared" si="71"/>
        <v>2.5</v>
      </c>
      <c r="AB37" s="54">
        <f t="shared" si="71"/>
        <v>2.5</v>
      </c>
      <c r="AC37" s="54">
        <f t="shared" si="71"/>
        <v>2.5</v>
      </c>
      <c r="AD37" s="54">
        <f t="shared" si="71"/>
        <v>2.5</v>
      </c>
      <c r="AE37" s="54">
        <f t="shared" si="71"/>
        <v>2.5</v>
      </c>
      <c r="AF37" s="54">
        <f t="shared" si="71"/>
        <v>2.5</v>
      </c>
      <c r="AG37" s="54">
        <f t="shared" si="71"/>
        <v>2.5</v>
      </c>
      <c r="AH37" s="54">
        <f t="shared" si="44"/>
        <v>2.5</v>
      </c>
      <c r="AI37" s="54">
        <f t="shared" si="44"/>
        <v>2.5</v>
      </c>
      <c r="AJ37" s="54">
        <f t="shared" si="44"/>
        <v>2.5</v>
      </c>
      <c r="AK37" s="54">
        <f t="shared" si="45"/>
        <v>2.5</v>
      </c>
      <c r="AL37" s="54">
        <f t="shared" si="45"/>
        <v>2.5</v>
      </c>
      <c r="AM37" s="54">
        <f t="shared" si="45"/>
        <v>2.5</v>
      </c>
      <c r="AN37" s="54">
        <f t="shared" si="46"/>
        <v>2.5</v>
      </c>
      <c r="AO37" s="54">
        <f t="shared" si="46"/>
        <v>2.5</v>
      </c>
      <c r="AP37" s="54">
        <f t="shared" si="46"/>
        <v>2.5</v>
      </c>
      <c r="AQ37" s="54">
        <f t="shared" si="46"/>
        <v>2.5</v>
      </c>
      <c r="AR37" s="54">
        <f t="shared" si="46"/>
        <v>2.5</v>
      </c>
      <c r="AS37" s="54">
        <f t="shared" si="46"/>
        <v>2.5</v>
      </c>
      <c r="AT37" s="54">
        <f t="shared" si="46"/>
        <v>2.5</v>
      </c>
      <c r="AU37" s="54">
        <f t="shared" si="46"/>
        <v>2.5</v>
      </c>
      <c r="AV37" s="54">
        <f t="shared" si="46"/>
        <v>2.5</v>
      </c>
      <c r="AW37" s="54">
        <f t="shared" si="46"/>
        <v>2.5</v>
      </c>
      <c r="AX37" s="54">
        <f t="shared" si="46"/>
        <v>2.5</v>
      </c>
      <c r="AY37" s="54">
        <f t="shared" si="46"/>
        <v>2.5</v>
      </c>
      <c r="AZ37" s="54">
        <f t="shared" si="46"/>
        <v>2.5</v>
      </c>
      <c r="BA37" s="54">
        <f t="shared" si="46"/>
        <v>2.5</v>
      </c>
      <c r="BB37" s="54">
        <f t="shared" si="46"/>
        <v>2.5</v>
      </c>
      <c r="BC37" s="54">
        <f t="shared" si="46"/>
        <v>2.5</v>
      </c>
      <c r="BD37" s="54">
        <f t="shared" si="47"/>
        <v>2.5</v>
      </c>
      <c r="BE37" s="54">
        <f t="shared" si="47"/>
        <v>2.5</v>
      </c>
      <c r="BF37" s="54">
        <f t="shared" si="47"/>
        <v>2.5</v>
      </c>
      <c r="BG37" s="54">
        <f t="shared" si="48"/>
        <v>2.5</v>
      </c>
      <c r="BH37" s="54">
        <f t="shared" si="48"/>
        <v>2.5</v>
      </c>
      <c r="BI37" s="54">
        <f t="shared" si="49"/>
        <v>2.5</v>
      </c>
      <c r="BJ37" s="54">
        <f t="shared" si="49"/>
        <v>2.5</v>
      </c>
      <c r="BK37" s="54">
        <f t="shared" si="50"/>
        <v>2.5</v>
      </c>
      <c r="BL37" s="54">
        <f t="shared" si="51"/>
        <v>2.5</v>
      </c>
      <c r="BM37" s="54">
        <f t="shared" si="51"/>
        <v>2.5</v>
      </c>
      <c r="BN37" s="54">
        <f t="shared" si="51"/>
        <v>2.5</v>
      </c>
      <c r="BO37" s="54">
        <f t="shared" si="51"/>
        <v>2.5</v>
      </c>
      <c r="BP37" s="54">
        <f t="shared" si="52"/>
        <v>2.5</v>
      </c>
      <c r="BQ37" s="54">
        <f t="shared" si="53"/>
        <v>2.5</v>
      </c>
      <c r="BR37" s="54">
        <f t="shared" si="53"/>
        <v>2.5</v>
      </c>
      <c r="BS37" s="54">
        <f t="shared" si="53"/>
        <v>2.5</v>
      </c>
      <c r="BT37" s="54">
        <f t="shared" si="53"/>
        <v>2.5</v>
      </c>
      <c r="BU37" s="54">
        <f t="shared" si="54"/>
        <v>2.5</v>
      </c>
      <c r="BV37" s="54">
        <f t="shared" si="55"/>
        <v>2.5</v>
      </c>
      <c r="BW37" s="54">
        <f t="shared" si="56"/>
        <v>2.5</v>
      </c>
      <c r="BX37" s="54">
        <f t="shared" si="56"/>
        <v>2.5</v>
      </c>
      <c r="BY37" s="54">
        <f t="shared" si="57"/>
        <v>2.5</v>
      </c>
      <c r="BZ37" s="54">
        <f t="shared" si="57"/>
        <v>2.5</v>
      </c>
      <c r="CA37" s="54">
        <f t="shared" si="57"/>
        <v>2.5</v>
      </c>
      <c r="CB37" s="54">
        <f t="shared" si="57"/>
        <v>2.5</v>
      </c>
      <c r="CC37" s="54">
        <f t="shared" si="58"/>
        <v>2.5</v>
      </c>
      <c r="CD37" s="54">
        <f t="shared" si="58"/>
        <v>2.5</v>
      </c>
      <c r="CE37" s="54">
        <f t="shared" si="59"/>
        <v>2.5</v>
      </c>
      <c r="CF37" s="54">
        <f t="shared" si="60"/>
        <v>2.5</v>
      </c>
      <c r="CG37" s="54">
        <f t="shared" si="61"/>
        <v>2.5</v>
      </c>
      <c r="CH37" s="54">
        <f t="shared" si="62"/>
        <v>2.5</v>
      </c>
      <c r="CI37" s="54">
        <f t="shared" si="62"/>
        <v>2.5</v>
      </c>
      <c r="CJ37" s="54">
        <f t="shared" si="62"/>
        <v>2.5</v>
      </c>
      <c r="CK37" s="54">
        <f t="shared" si="62"/>
        <v>2.5</v>
      </c>
      <c r="CL37" s="54">
        <f t="shared" si="62"/>
        <v>2.5</v>
      </c>
      <c r="CM37" s="54">
        <f t="shared" si="62"/>
        <v>2.5</v>
      </c>
      <c r="CN37" s="54">
        <f t="shared" si="62"/>
        <v>2.5</v>
      </c>
      <c r="CO37" s="54">
        <f t="shared" si="62"/>
        <v>2.5</v>
      </c>
      <c r="CP37" s="54">
        <f t="shared" si="62"/>
        <v>2.5</v>
      </c>
      <c r="CQ37" s="54">
        <f t="shared" si="62"/>
        <v>2.5</v>
      </c>
      <c r="CR37" s="54">
        <f t="shared" si="63"/>
        <v>2.5</v>
      </c>
      <c r="CS37" s="54">
        <f t="shared" si="63"/>
        <v>2.5</v>
      </c>
      <c r="CT37" s="54">
        <f t="shared" si="64"/>
        <v>2.5</v>
      </c>
      <c r="CU37" s="54">
        <f t="shared" si="64"/>
        <v>2.5</v>
      </c>
      <c r="CV37" s="54">
        <f t="shared" si="65"/>
        <v>2.5</v>
      </c>
      <c r="CW37" s="54">
        <f t="shared" si="65"/>
        <v>2.5</v>
      </c>
      <c r="CX37" s="54">
        <f t="shared" si="66"/>
        <v>2.5</v>
      </c>
      <c r="CY37" s="54">
        <f t="shared" si="66"/>
        <v>2.5</v>
      </c>
      <c r="CZ37" s="54">
        <f t="shared" si="66"/>
        <v>2.5</v>
      </c>
      <c r="DA37" s="54">
        <f t="shared" si="66"/>
        <v>2.5</v>
      </c>
      <c r="DB37" s="54">
        <f t="shared" si="66"/>
        <v>2.5</v>
      </c>
      <c r="DC37" s="54">
        <f t="shared" si="67"/>
        <v>2.5</v>
      </c>
      <c r="DD37" s="54">
        <f t="shared" si="67"/>
        <v>2.5</v>
      </c>
      <c r="DE37" s="54">
        <f t="shared" si="68"/>
        <v>2.5</v>
      </c>
      <c r="DF37" s="54">
        <f t="shared" si="73"/>
        <v>2.5</v>
      </c>
      <c r="DG37" s="54">
        <f t="shared" si="74"/>
        <v>2.5</v>
      </c>
      <c r="DH37" s="54">
        <f t="shared" si="74"/>
        <v>2.5</v>
      </c>
      <c r="DI37" s="54">
        <f t="shared" si="74"/>
        <v>2.5</v>
      </c>
      <c r="DJ37" s="54">
        <f t="shared" si="74"/>
        <v>2.5</v>
      </c>
      <c r="DK37" s="54">
        <f t="shared" si="74"/>
        <v>2.5</v>
      </c>
      <c r="DL37" s="54">
        <f t="shared" si="74"/>
        <v>2.5</v>
      </c>
      <c r="DM37" s="54">
        <f t="shared" si="74"/>
        <v>2.5</v>
      </c>
      <c r="DN37" s="54">
        <f t="shared" si="74"/>
        <v>2.5</v>
      </c>
      <c r="DO37" s="54">
        <f t="shared" si="75"/>
        <v>2.5</v>
      </c>
      <c r="DP37" s="54">
        <f t="shared" si="32"/>
        <v>2.5</v>
      </c>
      <c r="DQ37" s="54">
        <f t="shared" si="32"/>
        <v>2.5</v>
      </c>
      <c r="DR37" s="54">
        <f t="shared" si="32"/>
        <v>2.5</v>
      </c>
      <c r="DS37" s="54">
        <f t="shared" si="32"/>
        <v>2.5</v>
      </c>
      <c r="DT37" s="54">
        <f t="shared" si="32"/>
        <v>2.5</v>
      </c>
      <c r="DU37" s="54">
        <f t="shared" si="32"/>
        <v>2.5</v>
      </c>
      <c r="DV37" s="54">
        <f t="shared" si="32"/>
        <v>2.5</v>
      </c>
      <c r="DW37" s="54">
        <f t="shared" si="32"/>
        <v>2.5</v>
      </c>
    </row>
    <row r="38" spans="1:127" ht="21" x14ac:dyDescent="0.2">
      <c r="A38" s="16">
        <f>+G37</f>
        <v>2.5</v>
      </c>
      <c r="B38" s="23" t="s">
        <v>76</v>
      </c>
      <c r="C38" s="494" t="s">
        <v>77</v>
      </c>
      <c r="D38" s="495"/>
      <c r="E38" s="492"/>
      <c r="F38" s="1" t="s">
        <v>60</v>
      </c>
      <c r="G38" s="25">
        <f>IF(A38="",1,A38)</f>
        <v>2.5</v>
      </c>
      <c r="J38" s="51">
        <f t="shared" si="72"/>
        <v>2.5</v>
      </c>
      <c r="K38" s="54">
        <f t="shared" si="69"/>
        <v>2.5</v>
      </c>
      <c r="L38" s="54">
        <f t="shared" si="40"/>
        <v>2.5</v>
      </c>
      <c r="M38" s="54">
        <f t="shared" si="40"/>
        <v>2.5</v>
      </c>
      <c r="N38" s="54">
        <f t="shared" si="40"/>
        <v>2.5</v>
      </c>
      <c r="O38" s="54">
        <f t="shared" si="41"/>
        <v>2.5</v>
      </c>
      <c r="P38" s="54">
        <f t="shared" si="41"/>
        <v>2.5</v>
      </c>
      <c r="Q38" s="54">
        <f t="shared" si="41"/>
        <v>2.5</v>
      </c>
      <c r="R38" s="54">
        <f t="shared" si="42"/>
        <v>2.5</v>
      </c>
      <c r="S38" s="54">
        <f t="shared" si="42"/>
        <v>2.5</v>
      </c>
      <c r="T38" s="54">
        <f t="shared" si="42"/>
        <v>2.5</v>
      </c>
      <c r="U38" s="51">
        <f t="shared" si="70"/>
        <v>2.5</v>
      </c>
      <c r="V38" s="54">
        <f t="shared" si="71"/>
        <v>2.5</v>
      </c>
      <c r="W38" s="54">
        <f t="shared" si="71"/>
        <v>2.5</v>
      </c>
      <c r="X38" s="54">
        <f t="shared" si="71"/>
        <v>2.5</v>
      </c>
      <c r="Y38" s="54">
        <f t="shared" si="71"/>
        <v>2.5</v>
      </c>
      <c r="Z38" s="54">
        <f t="shared" si="71"/>
        <v>2.5</v>
      </c>
      <c r="AA38" s="54">
        <f t="shared" si="71"/>
        <v>2.5</v>
      </c>
      <c r="AB38" s="54">
        <f t="shared" si="71"/>
        <v>2.5</v>
      </c>
      <c r="AC38" s="54">
        <f t="shared" si="71"/>
        <v>2.5</v>
      </c>
      <c r="AD38" s="54">
        <f t="shared" si="71"/>
        <v>2.5</v>
      </c>
      <c r="AE38" s="54">
        <f t="shared" si="71"/>
        <v>2.5</v>
      </c>
      <c r="AF38" s="54">
        <f t="shared" si="71"/>
        <v>2.5</v>
      </c>
      <c r="AG38" s="54">
        <f t="shared" si="71"/>
        <v>2.5</v>
      </c>
      <c r="AH38" s="54">
        <f t="shared" si="44"/>
        <v>2.5</v>
      </c>
      <c r="AI38" s="54">
        <f t="shared" si="44"/>
        <v>2.5</v>
      </c>
      <c r="AJ38" s="54">
        <f t="shared" si="44"/>
        <v>2.5</v>
      </c>
      <c r="AK38" s="54">
        <f t="shared" si="45"/>
        <v>2.5</v>
      </c>
      <c r="AL38" s="54">
        <f t="shared" si="45"/>
        <v>2.5</v>
      </c>
      <c r="AM38" s="54">
        <f t="shared" si="45"/>
        <v>2.5</v>
      </c>
      <c r="AN38" s="54">
        <f t="shared" si="46"/>
        <v>2.5</v>
      </c>
      <c r="AO38" s="54">
        <f t="shared" si="46"/>
        <v>2.5</v>
      </c>
      <c r="AP38" s="54">
        <f t="shared" si="46"/>
        <v>2.5</v>
      </c>
      <c r="AQ38" s="54">
        <f t="shared" si="46"/>
        <v>2.5</v>
      </c>
      <c r="AR38" s="54">
        <f t="shared" si="46"/>
        <v>2.5</v>
      </c>
      <c r="AS38" s="54">
        <f t="shared" si="46"/>
        <v>2.5</v>
      </c>
      <c r="AT38" s="54">
        <f t="shared" si="46"/>
        <v>2.5</v>
      </c>
      <c r="AU38" s="54">
        <f t="shared" si="46"/>
        <v>2.5</v>
      </c>
      <c r="AV38" s="54">
        <f t="shared" si="46"/>
        <v>2.5</v>
      </c>
      <c r="AW38" s="54">
        <f t="shared" si="46"/>
        <v>2.5</v>
      </c>
      <c r="AX38" s="54">
        <f t="shared" si="46"/>
        <v>2.5</v>
      </c>
      <c r="AY38" s="54">
        <f t="shared" si="46"/>
        <v>2.5</v>
      </c>
      <c r="AZ38" s="54">
        <f t="shared" si="46"/>
        <v>2.5</v>
      </c>
      <c r="BA38" s="54">
        <f t="shared" si="46"/>
        <v>2.5</v>
      </c>
      <c r="BB38" s="54">
        <f t="shared" si="46"/>
        <v>2.5</v>
      </c>
      <c r="BC38" s="54">
        <f t="shared" si="46"/>
        <v>2.5</v>
      </c>
      <c r="BD38" s="54">
        <f t="shared" si="47"/>
        <v>2.5</v>
      </c>
      <c r="BE38" s="54">
        <f t="shared" si="47"/>
        <v>2.5</v>
      </c>
      <c r="BF38" s="54">
        <f t="shared" si="47"/>
        <v>2.5</v>
      </c>
      <c r="BG38" s="54">
        <f t="shared" si="48"/>
        <v>2.5</v>
      </c>
      <c r="BH38" s="54">
        <f t="shared" si="48"/>
        <v>2.5</v>
      </c>
      <c r="BI38" s="54">
        <f t="shared" si="49"/>
        <v>2.5</v>
      </c>
      <c r="BJ38" s="54">
        <f t="shared" si="49"/>
        <v>2.5</v>
      </c>
      <c r="BK38" s="54">
        <f t="shared" si="50"/>
        <v>2.5</v>
      </c>
      <c r="BL38" s="54">
        <f t="shared" si="51"/>
        <v>2.5</v>
      </c>
      <c r="BM38" s="54">
        <f t="shared" si="51"/>
        <v>2.5</v>
      </c>
      <c r="BN38" s="54">
        <f t="shared" si="51"/>
        <v>2.5</v>
      </c>
      <c r="BO38" s="54">
        <f t="shared" si="51"/>
        <v>2.5</v>
      </c>
      <c r="BP38" s="54">
        <f t="shared" si="52"/>
        <v>2.5</v>
      </c>
      <c r="BQ38" s="54">
        <f t="shared" si="53"/>
        <v>2.5</v>
      </c>
      <c r="BR38" s="54">
        <f t="shared" si="53"/>
        <v>2.5</v>
      </c>
      <c r="BS38" s="54">
        <f t="shared" si="53"/>
        <v>2.5</v>
      </c>
      <c r="BT38" s="54">
        <f t="shared" si="53"/>
        <v>2.5</v>
      </c>
      <c r="BU38" s="54">
        <f t="shared" si="54"/>
        <v>2.5</v>
      </c>
      <c r="BV38" s="54">
        <f t="shared" si="55"/>
        <v>2.5</v>
      </c>
      <c r="BW38" s="54">
        <f t="shared" si="56"/>
        <v>2.5</v>
      </c>
      <c r="BX38" s="54">
        <f t="shared" si="56"/>
        <v>2.5</v>
      </c>
      <c r="BY38" s="54">
        <f t="shared" si="57"/>
        <v>2.5</v>
      </c>
      <c r="BZ38" s="54">
        <f t="shared" si="57"/>
        <v>2.5</v>
      </c>
      <c r="CA38" s="54">
        <f t="shared" si="57"/>
        <v>2.5</v>
      </c>
      <c r="CB38" s="54">
        <f t="shared" si="57"/>
        <v>2.5</v>
      </c>
      <c r="CC38" s="54">
        <f t="shared" si="58"/>
        <v>2.5</v>
      </c>
      <c r="CD38" s="54">
        <f t="shared" si="58"/>
        <v>2.5</v>
      </c>
      <c r="CE38" s="54">
        <f t="shared" si="59"/>
        <v>2.5</v>
      </c>
      <c r="CF38" s="54">
        <f t="shared" si="60"/>
        <v>2.5</v>
      </c>
      <c r="CG38" s="54">
        <f t="shared" si="61"/>
        <v>2.5</v>
      </c>
      <c r="CH38" s="54">
        <f t="shared" si="62"/>
        <v>2.5</v>
      </c>
      <c r="CI38" s="54">
        <f t="shared" si="62"/>
        <v>2.5</v>
      </c>
      <c r="CJ38" s="54">
        <f t="shared" si="62"/>
        <v>2.5</v>
      </c>
      <c r="CK38" s="54">
        <f t="shared" si="62"/>
        <v>2.5</v>
      </c>
      <c r="CL38" s="54">
        <f t="shared" si="62"/>
        <v>2.5</v>
      </c>
      <c r="CM38" s="54">
        <f t="shared" si="62"/>
        <v>2.5</v>
      </c>
      <c r="CN38" s="54">
        <f t="shared" si="62"/>
        <v>2.5</v>
      </c>
      <c r="CO38" s="54">
        <f t="shared" si="62"/>
        <v>2.5</v>
      </c>
      <c r="CP38" s="54">
        <f t="shared" si="62"/>
        <v>2.5</v>
      </c>
      <c r="CQ38" s="54">
        <f t="shared" si="62"/>
        <v>2.5</v>
      </c>
      <c r="CR38" s="54">
        <f t="shared" si="63"/>
        <v>2.5</v>
      </c>
      <c r="CS38" s="54">
        <f t="shared" si="63"/>
        <v>2.5</v>
      </c>
      <c r="CT38" s="54">
        <f t="shared" si="64"/>
        <v>2.5</v>
      </c>
      <c r="CU38" s="54">
        <f t="shared" si="64"/>
        <v>2.5</v>
      </c>
      <c r="CV38" s="54">
        <f t="shared" si="65"/>
        <v>2.5</v>
      </c>
      <c r="CW38" s="54">
        <f t="shared" si="65"/>
        <v>2.5</v>
      </c>
      <c r="CX38" s="54">
        <f t="shared" si="66"/>
        <v>2.5</v>
      </c>
      <c r="CY38" s="54">
        <f t="shared" si="66"/>
        <v>2.5</v>
      </c>
      <c r="CZ38" s="54">
        <f t="shared" si="66"/>
        <v>2.5</v>
      </c>
      <c r="DA38" s="54">
        <f t="shared" si="66"/>
        <v>2.5</v>
      </c>
      <c r="DB38" s="54">
        <f t="shared" si="66"/>
        <v>2.5</v>
      </c>
      <c r="DC38" s="54">
        <f t="shared" si="67"/>
        <v>2.5</v>
      </c>
      <c r="DD38" s="54">
        <f t="shared" si="67"/>
        <v>2.5</v>
      </c>
      <c r="DE38" s="54">
        <f t="shared" si="68"/>
        <v>2.5</v>
      </c>
      <c r="DF38" s="54">
        <f t="shared" si="73"/>
        <v>2.5</v>
      </c>
      <c r="DG38" s="54">
        <f t="shared" si="74"/>
        <v>2.5</v>
      </c>
      <c r="DH38" s="54">
        <f t="shared" si="74"/>
        <v>2.5</v>
      </c>
      <c r="DI38" s="54">
        <f t="shared" si="74"/>
        <v>2.5</v>
      </c>
      <c r="DJ38" s="54">
        <f t="shared" si="74"/>
        <v>2.5</v>
      </c>
      <c r="DK38" s="54">
        <f t="shared" si="74"/>
        <v>2.5</v>
      </c>
      <c r="DL38" s="54">
        <f t="shared" si="74"/>
        <v>2.5</v>
      </c>
      <c r="DM38" s="54">
        <f t="shared" si="74"/>
        <v>2.5</v>
      </c>
      <c r="DN38" s="54">
        <f t="shared" si="74"/>
        <v>2.5</v>
      </c>
      <c r="DO38" s="54">
        <f t="shared" si="75"/>
        <v>2.5</v>
      </c>
      <c r="DP38" s="54">
        <f t="shared" si="32"/>
        <v>2.5</v>
      </c>
      <c r="DQ38" s="54">
        <f t="shared" si="32"/>
        <v>2.5</v>
      </c>
      <c r="DR38" s="54">
        <f t="shared" si="32"/>
        <v>2.5</v>
      </c>
      <c r="DS38" s="54">
        <f t="shared" si="32"/>
        <v>2.5</v>
      </c>
      <c r="DT38" s="54">
        <f t="shared" si="32"/>
        <v>2.5</v>
      </c>
      <c r="DU38" s="54">
        <f t="shared" si="32"/>
        <v>2.5</v>
      </c>
      <c r="DV38" s="54">
        <f t="shared" si="32"/>
        <v>2.5</v>
      </c>
      <c r="DW38" s="54">
        <f t="shared" si="32"/>
        <v>2.5</v>
      </c>
    </row>
    <row r="39" spans="1:127" ht="18" x14ac:dyDescent="0.2">
      <c r="A39" s="27">
        <f>入力シート_砒素!Q19</f>
        <v>3.0000000000000001E-5</v>
      </c>
      <c r="B39" s="23" t="s">
        <v>78</v>
      </c>
      <c r="C39" s="494" t="s">
        <v>79</v>
      </c>
      <c r="D39" s="495"/>
      <c r="E39" s="492"/>
      <c r="F39" s="1" t="s">
        <v>80</v>
      </c>
      <c r="G39" s="28">
        <f>IF(A39="",0.000032,A39)</f>
        <v>3.0000000000000001E-5</v>
      </c>
      <c r="J39" s="51">
        <f t="shared" si="72"/>
        <v>3.0000000000000001E-5</v>
      </c>
      <c r="K39" s="54">
        <f t="shared" si="69"/>
        <v>3.0000000000000001E-5</v>
      </c>
      <c r="L39" s="54">
        <f t="shared" si="40"/>
        <v>3.0000000000000001E-5</v>
      </c>
      <c r="M39" s="54">
        <f t="shared" si="40"/>
        <v>3.0000000000000001E-5</v>
      </c>
      <c r="N39" s="54">
        <f t="shared" si="40"/>
        <v>3.0000000000000001E-5</v>
      </c>
      <c r="O39" s="54">
        <f t="shared" si="41"/>
        <v>3.0000000000000001E-5</v>
      </c>
      <c r="P39" s="54">
        <f t="shared" si="41"/>
        <v>3.0000000000000001E-5</v>
      </c>
      <c r="Q39" s="54">
        <f t="shared" si="41"/>
        <v>3.0000000000000001E-5</v>
      </c>
      <c r="R39" s="54">
        <f t="shared" si="42"/>
        <v>3.0000000000000001E-5</v>
      </c>
      <c r="S39" s="54">
        <f t="shared" si="42"/>
        <v>3.0000000000000001E-5</v>
      </c>
      <c r="T39" s="54">
        <f t="shared" si="42"/>
        <v>3.0000000000000001E-5</v>
      </c>
      <c r="U39" s="51">
        <f t="shared" si="70"/>
        <v>3.0000000000000001E-5</v>
      </c>
      <c r="V39" s="54">
        <f t="shared" si="71"/>
        <v>3.0000000000000001E-5</v>
      </c>
      <c r="W39" s="54">
        <f t="shared" si="71"/>
        <v>3.0000000000000001E-5</v>
      </c>
      <c r="X39" s="54">
        <f t="shared" si="71"/>
        <v>3.0000000000000001E-5</v>
      </c>
      <c r="Y39" s="54">
        <f t="shared" si="71"/>
        <v>3.0000000000000001E-5</v>
      </c>
      <c r="Z39" s="54">
        <f t="shared" si="71"/>
        <v>3.0000000000000001E-5</v>
      </c>
      <c r="AA39" s="54">
        <f t="shared" si="71"/>
        <v>3.0000000000000001E-5</v>
      </c>
      <c r="AB39" s="54">
        <f t="shared" si="71"/>
        <v>3.0000000000000001E-5</v>
      </c>
      <c r="AC39" s="54">
        <f t="shared" si="71"/>
        <v>3.0000000000000001E-5</v>
      </c>
      <c r="AD39" s="54">
        <f t="shared" si="71"/>
        <v>3.0000000000000001E-5</v>
      </c>
      <c r="AE39" s="54">
        <f t="shared" si="71"/>
        <v>3.0000000000000001E-5</v>
      </c>
      <c r="AF39" s="54">
        <f t="shared" si="71"/>
        <v>3.0000000000000001E-5</v>
      </c>
      <c r="AG39" s="54">
        <f t="shared" si="71"/>
        <v>3.0000000000000001E-5</v>
      </c>
      <c r="AH39" s="54">
        <f t="shared" si="44"/>
        <v>3.0000000000000001E-5</v>
      </c>
      <c r="AI39" s="54">
        <f t="shared" si="44"/>
        <v>3.0000000000000001E-5</v>
      </c>
      <c r="AJ39" s="54">
        <f t="shared" si="44"/>
        <v>3.0000000000000001E-5</v>
      </c>
      <c r="AK39" s="54">
        <f t="shared" si="45"/>
        <v>3.0000000000000001E-5</v>
      </c>
      <c r="AL39" s="54">
        <f t="shared" si="45"/>
        <v>3.0000000000000001E-5</v>
      </c>
      <c r="AM39" s="54">
        <f t="shared" si="45"/>
        <v>3.0000000000000001E-5</v>
      </c>
      <c r="AN39" s="54">
        <f t="shared" si="46"/>
        <v>3.0000000000000001E-5</v>
      </c>
      <c r="AO39" s="54">
        <f t="shared" si="46"/>
        <v>3.0000000000000001E-5</v>
      </c>
      <c r="AP39" s="54">
        <f t="shared" si="46"/>
        <v>3.0000000000000001E-5</v>
      </c>
      <c r="AQ39" s="54">
        <f t="shared" si="46"/>
        <v>3.0000000000000001E-5</v>
      </c>
      <c r="AR39" s="54">
        <f t="shared" si="46"/>
        <v>3.0000000000000001E-5</v>
      </c>
      <c r="AS39" s="54">
        <f t="shared" si="46"/>
        <v>3.0000000000000001E-5</v>
      </c>
      <c r="AT39" s="54">
        <f t="shared" si="46"/>
        <v>3.0000000000000001E-5</v>
      </c>
      <c r="AU39" s="54">
        <f t="shared" si="46"/>
        <v>3.0000000000000001E-5</v>
      </c>
      <c r="AV39" s="54">
        <f t="shared" si="46"/>
        <v>3.0000000000000001E-5</v>
      </c>
      <c r="AW39" s="54">
        <f t="shared" si="46"/>
        <v>3.0000000000000001E-5</v>
      </c>
      <c r="AX39" s="54">
        <f t="shared" si="46"/>
        <v>3.0000000000000001E-5</v>
      </c>
      <c r="AY39" s="54">
        <f t="shared" si="46"/>
        <v>3.0000000000000001E-5</v>
      </c>
      <c r="AZ39" s="54">
        <f t="shared" si="46"/>
        <v>3.0000000000000001E-5</v>
      </c>
      <c r="BA39" s="54">
        <f t="shared" si="46"/>
        <v>3.0000000000000001E-5</v>
      </c>
      <c r="BB39" s="54">
        <f t="shared" si="46"/>
        <v>3.0000000000000001E-5</v>
      </c>
      <c r="BC39" s="54">
        <f t="shared" si="46"/>
        <v>3.0000000000000001E-5</v>
      </c>
      <c r="BD39" s="54">
        <f t="shared" si="47"/>
        <v>3.0000000000000001E-5</v>
      </c>
      <c r="BE39" s="54">
        <f t="shared" si="47"/>
        <v>3.0000000000000001E-5</v>
      </c>
      <c r="BF39" s="54">
        <f t="shared" si="47"/>
        <v>3.0000000000000001E-5</v>
      </c>
      <c r="BG39" s="54">
        <f t="shared" si="48"/>
        <v>3.0000000000000001E-5</v>
      </c>
      <c r="BH39" s="54">
        <f t="shared" si="48"/>
        <v>3.0000000000000001E-5</v>
      </c>
      <c r="BI39" s="54">
        <f t="shared" si="49"/>
        <v>3.0000000000000001E-5</v>
      </c>
      <c r="BJ39" s="54">
        <f t="shared" si="49"/>
        <v>3.0000000000000001E-5</v>
      </c>
      <c r="BK39" s="54">
        <f t="shared" si="50"/>
        <v>3.0000000000000001E-5</v>
      </c>
      <c r="BL39" s="54">
        <f t="shared" si="51"/>
        <v>3.0000000000000001E-5</v>
      </c>
      <c r="BM39" s="54">
        <f t="shared" si="51"/>
        <v>3.0000000000000001E-5</v>
      </c>
      <c r="BN39" s="54">
        <f t="shared" si="51"/>
        <v>3.0000000000000001E-5</v>
      </c>
      <c r="BO39" s="54">
        <f t="shared" si="51"/>
        <v>3.0000000000000001E-5</v>
      </c>
      <c r="BP39" s="54">
        <f t="shared" si="52"/>
        <v>3.0000000000000001E-5</v>
      </c>
      <c r="BQ39" s="54">
        <f t="shared" si="53"/>
        <v>3.0000000000000001E-5</v>
      </c>
      <c r="BR39" s="54">
        <f t="shared" si="53"/>
        <v>3.0000000000000001E-5</v>
      </c>
      <c r="BS39" s="54">
        <f t="shared" si="53"/>
        <v>3.0000000000000001E-5</v>
      </c>
      <c r="BT39" s="54">
        <f t="shared" si="53"/>
        <v>3.0000000000000001E-5</v>
      </c>
      <c r="BU39" s="54">
        <f t="shared" si="54"/>
        <v>3.0000000000000001E-5</v>
      </c>
      <c r="BV39" s="54">
        <f t="shared" si="55"/>
        <v>3.0000000000000001E-5</v>
      </c>
      <c r="BW39" s="54">
        <f t="shared" si="56"/>
        <v>3.0000000000000001E-5</v>
      </c>
      <c r="BX39" s="54">
        <f t="shared" si="56"/>
        <v>3.0000000000000001E-5</v>
      </c>
      <c r="BY39" s="54">
        <f t="shared" si="57"/>
        <v>3.0000000000000001E-5</v>
      </c>
      <c r="BZ39" s="54">
        <f t="shared" si="57"/>
        <v>3.0000000000000001E-5</v>
      </c>
      <c r="CA39" s="54">
        <f t="shared" si="57"/>
        <v>3.0000000000000001E-5</v>
      </c>
      <c r="CB39" s="54">
        <f t="shared" si="57"/>
        <v>3.0000000000000001E-5</v>
      </c>
      <c r="CC39" s="54">
        <f t="shared" si="58"/>
        <v>3.0000000000000001E-5</v>
      </c>
      <c r="CD39" s="54">
        <f t="shared" si="58"/>
        <v>3.0000000000000001E-5</v>
      </c>
      <c r="CE39" s="54">
        <f t="shared" si="59"/>
        <v>3.0000000000000001E-5</v>
      </c>
      <c r="CF39" s="54">
        <f t="shared" si="60"/>
        <v>3.0000000000000001E-5</v>
      </c>
      <c r="CG39" s="54">
        <f t="shared" si="61"/>
        <v>3.0000000000000001E-5</v>
      </c>
      <c r="CH39" s="54">
        <f t="shared" si="62"/>
        <v>3.0000000000000001E-5</v>
      </c>
      <c r="CI39" s="54">
        <f t="shared" si="62"/>
        <v>3.0000000000000001E-5</v>
      </c>
      <c r="CJ39" s="54">
        <f t="shared" si="62"/>
        <v>3.0000000000000001E-5</v>
      </c>
      <c r="CK39" s="54">
        <f t="shared" si="62"/>
        <v>3.0000000000000001E-5</v>
      </c>
      <c r="CL39" s="54">
        <f t="shared" si="62"/>
        <v>3.0000000000000001E-5</v>
      </c>
      <c r="CM39" s="54">
        <f t="shared" si="62"/>
        <v>3.0000000000000001E-5</v>
      </c>
      <c r="CN39" s="54">
        <f t="shared" si="62"/>
        <v>3.0000000000000001E-5</v>
      </c>
      <c r="CO39" s="54">
        <f t="shared" si="62"/>
        <v>3.0000000000000001E-5</v>
      </c>
      <c r="CP39" s="54">
        <f t="shared" si="62"/>
        <v>3.0000000000000001E-5</v>
      </c>
      <c r="CQ39" s="54">
        <f t="shared" si="62"/>
        <v>3.0000000000000001E-5</v>
      </c>
      <c r="CR39" s="54">
        <f t="shared" si="63"/>
        <v>3.0000000000000001E-5</v>
      </c>
      <c r="CS39" s="54">
        <f t="shared" si="63"/>
        <v>3.0000000000000001E-5</v>
      </c>
      <c r="CT39" s="54">
        <f t="shared" si="64"/>
        <v>3.0000000000000001E-5</v>
      </c>
      <c r="CU39" s="54">
        <f t="shared" si="64"/>
        <v>3.0000000000000001E-5</v>
      </c>
      <c r="CV39" s="54">
        <f t="shared" si="65"/>
        <v>3.0000000000000001E-5</v>
      </c>
      <c r="CW39" s="54">
        <f t="shared" si="65"/>
        <v>3.0000000000000001E-5</v>
      </c>
      <c r="CX39" s="54">
        <f t="shared" si="66"/>
        <v>3.0000000000000001E-5</v>
      </c>
      <c r="CY39" s="54">
        <f t="shared" si="66"/>
        <v>3.0000000000000001E-5</v>
      </c>
      <c r="CZ39" s="54">
        <f t="shared" si="66"/>
        <v>3.0000000000000001E-5</v>
      </c>
      <c r="DA39" s="54">
        <f t="shared" si="66"/>
        <v>3.0000000000000001E-5</v>
      </c>
      <c r="DB39" s="54">
        <f t="shared" si="66"/>
        <v>3.0000000000000001E-5</v>
      </c>
      <c r="DC39" s="54">
        <f t="shared" si="67"/>
        <v>3.0000000000000001E-5</v>
      </c>
      <c r="DD39" s="54">
        <f t="shared" si="67"/>
        <v>3.0000000000000001E-5</v>
      </c>
      <c r="DE39" s="54">
        <f t="shared" si="68"/>
        <v>3.0000000000000001E-5</v>
      </c>
      <c r="DF39" s="54">
        <f t="shared" si="73"/>
        <v>3.0000000000000001E-5</v>
      </c>
      <c r="DG39" s="54">
        <f t="shared" si="74"/>
        <v>3.0000000000000001E-5</v>
      </c>
      <c r="DH39" s="54">
        <f t="shared" si="74"/>
        <v>3.0000000000000001E-5</v>
      </c>
      <c r="DI39" s="54">
        <f t="shared" si="74"/>
        <v>3.0000000000000001E-5</v>
      </c>
      <c r="DJ39" s="54">
        <f t="shared" si="74"/>
        <v>3.0000000000000001E-5</v>
      </c>
      <c r="DK39" s="54">
        <f t="shared" si="74"/>
        <v>3.0000000000000001E-5</v>
      </c>
      <c r="DL39" s="54">
        <f t="shared" si="74"/>
        <v>3.0000000000000001E-5</v>
      </c>
      <c r="DM39" s="54">
        <f t="shared" si="74"/>
        <v>3.0000000000000001E-5</v>
      </c>
      <c r="DN39" s="54">
        <f t="shared" si="74"/>
        <v>3.0000000000000001E-5</v>
      </c>
      <c r="DO39" s="54">
        <f t="shared" si="75"/>
        <v>3.0000000000000001E-5</v>
      </c>
      <c r="DP39" s="54">
        <f t="shared" si="32"/>
        <v>3.0000000000000001E-5</v>
      </c>
      <c r="DQ39" s="54">
        <f t="shared" si="32"/>
        <v>3.0000000000000001E-5</v>
      </c>
      <c r="DR39" s="54">
        <f t="shared" si="32"/>
        <v>3.0000000000000001E-5</v>
      </c>
      <c r="DS39" s="54">
        <f t="shared" si="32"/>
        <v>3.0000000000000001E-5</v>
      </c>
      <c r="DT39" s="54">
        <f t="shared" si="32"/>
        <v>3.0000000000000001E-5</v>
      </c>
      <c r="DU39" s="54">
        <f t="shared" si="32"/>
        <v>3.0000000000000001E-5</v>
      </c>
      <c r="DV39" s="54">
        <f t="shared" si="32"/>
        <v>3.0000000000000001E-5</v>
      </c>
      <c r="DW39" s="54">
        <f t="shared" si="32"/>
        <v>3.0000000000000001E-5</v>
      </c>
    </row>
    <row r="40" spans="1:127" ht="18" x14ac:dyDescent="0.2">
      <c r="A40" s="16">
        <f>入力シート_砒素!G18</f>
        <v>5.0000000000000001E-3</v>
      </c>
      <c r="B40" s="23" t="s">
        <v>81</v>
      </c>
      <c r="C40" s="494" t="s">
        <v>82</v>
      </c>
      <c r="D40" s="495"/>
      <c r="E40" s="492"/>
      <c r="F40" s="1" t="s">
        <v>83</v>
      </c>
      <c r="G40" s="25">
        <f>IF(A40="",0.005,A40)</f>
        <v>5.0000000000000001E-3</v>
      </c>
      <c r="J40" s="51">
        <f t="shared" si="72"/>
        <v>5.0000000000000001E-3</v>
      </c>
      <c r="K40" s="54">
        <f t="shared" si="69"/>
        <v>5.0000000000000001E-3</v>
      </c>
      <c r="L40" s="54">
        <f t="shared" si="40"/>
        <v>5.0000000000000001E-3</v>
      </c>
      <c r="M40" s="54">
        <f t="shared" si="40"/>
        <v>5.0000000000000001E-3</v>
      </c>
      <c r="N40" s="54">
        <f t="shared" si="40"/>
        <v>5.0000000000000001E-3</v>
      </c>
      <c r="O40" s="54">
        <f t="shared" si="41"/>
        <v>5.0000000000000001E-3</v>
      </c>
      <c r="P40" s="54">
        <f t="shared" si="41"/>
        <v>5.0000000000000001E-3</v>
      </c>
      <c r="Q40" s="54">
        <f t="shared" si="41"/>
        <v>5.0000000000000001E-3</v>
      </c>
      <c r="R40" s="54">
        <f t="shared" si="42"/>
        <v>5.0000000000000001E-3</v>
      </c>
      <c r="S40" s="54">
        <f t="shared" si="42"/>
        <v>5.0000000000000001E-3</v>
      </c>
      <c r="T40" s="54">
        <f t="shared" si="42"/>
        <v>5.0000000000000001E-3</v>
      </c>
      <c r="U40" s="51">
        <f t="shared" si="70"/>
        <v>5.0000000000000001E-3</v>
      </c>
      <c r="V40" s="54">
        <f t="shared" si="71"/>
        <v>5.0000000000000001E-3</v>
      </c>
      <c r="W40" s="54">
        <f t="shared" si="71"/>
        <v>5.0000000000000001E-3</v>
      </c>
      <c r="X40" s="54">
        <f t="shared" si="71"/>
        <v>5.0000000000000001E-3</v>
      </c>
      <c r="Y40" s="54">
        <f t="shared" si="71"/>
        <v>5.0000000000000001E-3</v>
      </c>
      <c r="Z40" s="54">
        <f t="shared" si="71"/>
        <v>5.0000000000000001E-3</v>
      </c>
      <c r="AA40" s="54">
        <f t="shared" si="71"/>
        <v>5.0000000000000001E-3</v>
      </c>
      <c r="AB40" s="54">
        <f t="shared" si="71"/>
        <v>5.0000000000000001E-3</v>
      </c>
      <c r="AC40" s="54">
        <f t="shared" si="71"/>
        <v>5.0000000000000001E-3</v>
      </c>
      <c r="AD40" s="54">
        <f t="shared" si="71"/>
        <v>5.0000000000000001E-3</v>
      </c>
      <c r="AE40" s="54">
        <f t="shared" si="71"/>
        <v>5.0000000000000001E-3</v>
      </c>
      <c r="AF40" s="54">
        <f t="shared" si="71"/>
        <v>5.0000000000000001E-3</v>
      </c>
      <c r="AG40" s="54">
        <f t="shared" si="71"/>
        <v>5.0000000000000001E-3</v>
      </c>
      <c r="AH40" s="54">
        <f t="shared" si="44"/>
        <v>5.0000000000000001E-3</v>
      </c>
      <c r="AI40" s="54">
        <f t="shared" si="44"/>
        <v>5.0000000000000001E-3</v>
      </c>
      <c r="AJ40" s="54">
        <f t="shared" si="44"/>
        <v>5.0000000000000001E-3</v>
      </c>
      <c r="AK40" s="54">
        <f t="shared" si="45"/>
        <v>5.0000000000000001E-3</v>
      </c>
      <c r="AL40" s="54">
        <f t="shared" si="45"/>
        <v>5.0000000000000001E-3</v>
      </c>
      <c r="AM40" s="54">
        <f t="shared" si="45"/>
        <v>5.0000000000000001E-3</v>
      </c>
      <c r="AN40" s="54">
        <f t="shared" si="46"/>
        <v>5.0000000000000001E-3</v>
      </c>
      <c r="AO40" s="54">
        <f t="shared" si="46"/>
        <v>5.0000000000000001E-3</v>
      </c>
      <c r="AP40" s="54">
        <f t="shared" si="46"/>
        <v>5.0000000000000001E-3</v>
      </c>
      <c r="AQ40" s="54">
        <f t="shared" si="46"/>
        <v>5.0000000000000001E-3</v>
      </c>
      <c r="AR40" s="54">
        <f t="shared" si="46"/>
        <v>5.0000000000000001E-3</v>
      </c>
      <c r="AS40" s="54">
        <f t="shared" si="46"/>
        <v>5.0000000000000001E-3</v>
      </c>
      <c r="AT40" s="54">
        <f t="shared" si="46"/>
        <v>5.0000000000000001E-3</v>
      </c>
      <c r="AU40" s="54">
        <f t="shared" si="46"/>
        <v>5.0000000000000001E-3</v>
      </c>
      <c r="AV40" s="54">
        <f t="shared" si="46"/>
        <v>5.0000000000000001E-3</v>
      </c>
      <c r="AW40" s="54">
        <f t="shared" si="46"/>
        <v>5.0000000000000001E-3</v>
      </c>
      <c r="AX40" s="54">
        <f t="shared" si="46"/>
        <v>5.0000000000000001E-3</v>
      </c>
      <c r="AY40" s="54">
        <f t="shared" si="46"/>
        <v>5.0000000000000001E-3</v>
      </c>
      <c r="AZ40" s="54">
        <f t="shared" si="46"/>
        <v>5.0000000000000001E-3</v>
      </c>
      <c r="BA40" s="54">
        <f t="shared" si="46"/>
        <v>5.0000000000000001E-3</v>
      </c>
      <c r="BB40" s="54">
        <f t="shared" si="46"/>
        <v>5.0000000000000001E-3</v>
      </c>
      <c r="BC40" s="54">
        <f t="shared" si="46"/>
        <v>5.0000000000000001E-3</v>
      </c>
      <c r="BD40" s="54">
        <f t="shared" si="47"/>
        <v>5.0000000000000001E-3</v>
      </c>
      <c r="BE40" s="54">
        <f t="shared" si="47"/>
        <v>5.0000000000000001E-3</v>
      </c>
      <c r="BF40" s="54">
        <f t="shared" si="47"/>
        <v>5.0000000000000001E-3</v>
      </c>
      <c r="BG40" s="54">
        <f t="shared" si="48"/>
        <v>5.0000000000000001E-3</v>
      </c>
      <c r="BH40" s="54">
        <f t="shared" si="48"/>
        <v>5.0000000000000001E-3</v>
      </c>
      <c r="BI40" s="54">
        <f t="shared" si="49"/>
        <v>5.0000000000000001E-3</v>
      </c>
      <c r="BJ40" s="54">
        <f t="shared" si="49"/>
        <v>5.0000000000000001E-3</v>
      </c>
      <c r="BK40" s="54">
        <f t="shared" si="50"/>
        <v>5.0000000000000001E-3</v>
      </c>
      <c r="BL40" s="54">
        <f t="shared" si="51"/>
        <v>5.0000000000000001E-3</v>
      </c>
      <c r="BM40" s="54">
        <f t="shared" si="51"/>
        <v>5.0000000000000001E-3</v>
      </c>
      <c r="BN40" s="54">
        <f t="shared" si="51"/>
        <v>5.0000000000000001E-3</v>
      </c>
      <c r="BO40" s="54">
        <f t="shared" si="51"/>
        <v>5.0000000000000001E-3</v>
      </c>
      <c r="BP40" s="54">
        <f t="shared" si="52"/>
        <v>5.0000000000000001E-3</v>
      </c>
      <c r="BQ40" s="54">
        <f t="shared" si="53"/>
        <v>5.0000000000000001E-3</v>
      </c>
      <c r="BR40" s="54">
        <f t="shared" si="53"/>
        <v>5.0000000000000001E-3</v>
      </c>
      <c r="BS40" s="54">
        <f t="shared" si="53"/>
        <v>5.0000000000000001E-3</v>
      </c>
      <c r="BT40" s="54">
        <f t="shared" si="53"/>
        <v>5.0000000000000001E-3</v>
      </c>
      <c r="BU40" s="54">
        <f t="shared" si="54"/>
        <v>5.0000000000000001E-3</v>
      </c>
      <c r="BV40" s="54">
        <f t="shared" si="55"/>
        <v>5.0000000000000001E-3</v>
      </c>
      <c r="BW40" s="54">
        <f t="shared" si="56"/>
        <v>5.0000000000000001E-3</v>
      </c>
      <c r="BX40" s="54">
        <f t="shared" si="56"/>
        <v>5.0000000000000001E-3</v>
      </c>
      <c r="BY40" s="54">
        <f t="shared" si="57"/>
        <v>5.0000000000000001E-3</v>
      </c>
      <c r="BZ40" s="54">
        <f t="shared" si="57"/>
        <v>5.0000000000000001E-3</v>
      </c>
      <c r="CA40" s="54">
        <f t="shared" si="57"/>
        <v>5.0000000000000001E-3</v>
      </c>
      <c r="CB40" s="54">
        <f t="shared" si="57"/>
        <v>5.0000000000000001E-3</v>
      </c>
      <c r="CC40" s="54">
        <f t="shared" si="58"/>
        <v>5.0000000000000001E-3</v>
      </c>
      <c r="CD40" s="54">
        <f t="shared" si="58"/>
        <v>5.0000000000000001E-3</v>
      </c>
      <c r="CE40" s="54">
        <f t="shared" si="59"/>
        <v>5.0000000000000001E-3</v>
      </c>
      <c r="CF40" s="54">
        <f t="shared" si="60"/>
        <v>5.0000000000000001E-3</v>
      </c>
      <c r="CG40" s="54">
        <f t="shared" si="61"/>
        <v>5.0000000000000001E-3</v>
      </c>
      <c r="CH40" s="54">
        <f t="shared" si="62"/>
        <v>5.0000000000000001E-3</v>
      </c>
      <c r="CI40" s="54">
        <f t="shared" si="62"/>
        <v>5.0000000000000001E-3</v>
      </c>
      <c r="CJ40" s="54">
        <f t="shared" si="62"/>
        <v>5.0000000000000001E-3</v>
      </c>
      <c r="CK40" s="54">
        <f t="shared" si="62"/>
        <v>5.0000000000000001E-3</v>
      </c>
      <c r="CL40" s="54">
        <f t="shared" si="62"/>
        <v>5.0000000000000001E-3</v>
      </c>
      <c r="CM40" s="54">
        <f t="shared" si="62"/>
        <v>5.0000000000000001E-3</v>
      </c>
      <c r="CN40" s="54">
        <f t="shared" si="62"/>
        <v>5.0000000000000001E-3</v>
      </c>
      <c r="CO40" s="54">
        <f t="shared" si="62"/>
        <v>5.0000000000000001E-3</v>
      </c>
      <c r="CP40" s="54">
        <f t="shared" si="62"/>
        <v>5.0000000000000001E-3</v>
      </c>
      <c r="CQ40" s="54">
        <f t="shared" si="62"/>
        <v>5.0000000000000001E-3</v>
      </c>
      <c r="CR40" s="54">
        <f t="shared" si="63"/>
        <v>5.0000000000000001E-3</v>
      </c>
      <c r="CS40" s="54">
        <f t="shared" si="63"/>
        <v>5.0000000000000001E-3</v>
      </c>
      <c r="CT40" s="54">
        <f t="shared" si="64"/>
        <v>5.0000000000000001E-3</v>
      </c>
      <c r="CU40" s="54">
        <f t="shared" si="64"/>
        <v>5.0000000000000001E-3</v>
      </c>
      <c r="CV40" s="54">
        <f t="shared" si="65"/>
        <v>5.0000000000000001E-3</v>
      </c>
      <c r="CW40" s="54">
        <f t="shared" si="65"/>
        <v>5.0000000000000001E-3</v>
      </c>
      <c r="CX40" s="54">
        <f t="shared" si="66"/>
        <v>5.0000000000000001E-3</v>
      </c>
      <c r="CY40" s="54">
        <f t="shared" si="66"/>
        <v>5.0000000000000001E-3</v>
      </c>
      <c r="CZ40" s="54">
        <f t="shared" si="66"/>
        <v>5.0000000000000001E-3</v>
      </c>
      <c r="DA40" s="54">
        <f t="shared" si="66"/>
        <v>5.0000000000000001E-3</v>
      </c>
      <c r="DB40" s="54">
        <f t="shared" si="66"/>
        <v>5.0000000000000001E-3</v>
      </c>
      <c r="DC40" s="54">
        <f t="shared" si="67"/>
        <v>5.0000000000000001E-3</v>
      </c>
      <c r="DD40" s="54">
        <f t="shared" si="67"/>
        <v>5.0000000000000001E-3</v>
      </c>
      <c r="DE40" s="54">
        <f t="shared" si="68"/>
        <v>5.0000000000000001E-3</v>
      </c>
      <c r="DF40" s="54">
        <f t="shared" si="73"/>
        <v>5.0000000000000001E-3</v>
      </c>
      <c r="DG40" s="54">
        <f t="shared" si="74"/>
        <v>5.0000000000000001E-3</v>
      </c>
      <c r="DH40" s="54">
        <f t="shared" si="74"/>
        <v>5.0000000000000001E-3</v>
      </c>
      <c r="DI40" s="54">
        <f t="shared" si="74"/>
        <v>5.0000000000000001E-3</v>
      </c>
      <c r="DJ40" s="54">
        <f t="shared" si="74"/>
        <v>5.0000000000000001E-3</v>
      </c>
      <c r="DK40" s="54">
        <f t="shared" si="74"/>
        <v>5.0000000000000001E-3</v>
      </c>
      <c r="DL40" s="54">
        <f t="shared" si="74"/>
        <v>5.0000000000000001E-3</v>
      </c>
      <c r="DM40" s="54">
        <f t="shared" si="74"/>
        <v>5.0000000000000001E-3</v>
      </c>
      <c r="DN40" s="54">
        <f t="shared" si="74"/>
        <v>5.0000000000000001E-3</v>
      </c>
      <c r="DO40" s="54">
        <f t="shared" si="75"/>
        <v>5.0000000000000001E-3</v>
      </c>
      <c r="DP40" s="54">
        <f t="shared" si="32"/>
        <v>5.0000000000000001E-3</v>
      </c>
      <c r="DQ40" s="54">
        <f t="shared" si="32"/>
        <v>5.0000000000000001E-3</v>
      </c>
      <c r="DR40" s="54">
        <f t="shared" si="32"/>
        <v>5.0000000000000001E-3</v>
      </c>
      <c r="DS40" s="54">
        <f t="shared" si="32"/>
        <v>5.0000000000000001E-3</v>
      </c>
      <c r="DT40" s="54">
        <f t="shared" si="32"/>
        <v>5.0000000000000001E-3</v>
      </c>
      <c r="DU40" s="54">
        <f t="shared" si="32"/>
        <v>5.0000000000000001E-3</v>
      </c>
      <c r="DV40" s="54">
        <f t="shared" si="32"/>
        <v>5.0000000000000001E-3</v>
      </c>
      <c r="DW40" s="54">
        <f t="shared" si="32"/>
        <v>5.0000000000000001E-3</v>
      </c>
    </row>
    <row r="41" spans="1:127" ht="18" x14ac:dyDescent="0.2">
      <c r="A41" s="16">
        <f>入力シート_砒素!Q20</f>
        <v>0.3</v>
      </c>
      <c r="B41" s="23" t="s">
        <v>137</v>
      </c>
      <c r="C41" s="494" t="s">
        <v>84</v>
      </c>
      <c r="D41" s="495"/>
      <c r="E41" s="492"/>
      <c r="F41" s="1" t="s">
        <v>85</v>
      </c>
      <c r="G41" s="25">
        <f>IF(A41="",0.2,A41)</f>
        <v>0.3</v>
      </c>
      <c r="J41" s="51">
        <f>G41</f>
        <v>0.3</v>
      </c>
      <c r="K41" s="54">
        <f t="shared" si="69"/>
        <v>0.3</v>
      </c>
      <c r="L41" s="54">
        <f t="shared" si="40"/>
        <v>0.3</v>
      </c>
      <c r="M41" s="54">
        <f t="shared" si="40"/>
        <v>0.3</v>
      </c>
      <c r="N41" s="54">
        <f t="shared" si="40"/>
        <v>0.3</v>
      </c>
      <c r="O41" s="54">
        <f t="shared" si="41"/>
        <v>0.3</v>
      </c>
      <c r="P41" s="54">
        <f t="shared" si="41"/>
        <v>0.3</v>
      </c>
      <c r="Q41" s="54">
        <f t="shared" si="41"/>
        <v>0.3</v>
      </c>
      <c r="R41" s="54">
        <f t="shared" si="42"/>
        <v>0.3</v>
      </c>
      <c r="S41" s="54">
        <f t="shared" si="42"/>
        <v>0.3</v>
      </c>
      <c r="T41" s="54">
        <f t="shared" si="42"/>
        <v>0.3</v>
      </c>
      <c r="U41" s="51">
        <f t="shared" si="70"/>
        <v>0.3</v>
      </c>
      <c r="V41" s="54">
        <f t="shared" si="71"/>
        <v>0.3</v>
      </c>
      <c r="W41" s="54">
        <f t="shared" si="71"/>
        <v>0.3</v>
      </c>
      <c r="X41" s="54">
        <f t="shared" si="71"/>
        <v>0.3</v>
      </c>
      <c r="Y41" s="54">
        <f t="shared" si="71"/>
        <v>0.3</v>
      </c>
      <c r="Z41" s="54">
        <f t="shared" si="71"/>
        <v>0.3</v>
      </c>
      <c r="AA41" s="54">
        <f t="shared" si="71"/>
        <v>0.3</v>
      </c>
      <c r="AB41" s="54">
        <f t="shared" si="71"/>
        <v>0.3</v>
      </c>
      <c r="AC41" s="54">
        <f t="shared" si="71"/>
        <v>0.3</v>
      </c>
      <c r="AD41" s="54">
        <f t="shared" si="71"/>
        <v>0.3</v>
      </c>
      <c r="AE41" s="54">
        <f t="shared" si="71"/>
        <v>0.3</v>
      </c>
      <c r="AF41" s="54">
        <f t="shared" si="71"/>
        <v>0.3</v>
      </c>
      <c r="AG41" s="54">
        <f t="shared" si="71"/>
        <v>0.3</v>
      </c>
      <c r="AH41" s="54">
        <f t="shared" si="44"/>
        <v>0.3</v>
      </c>
      <c r="AI41" s="54">
        <f t="shared" si="44"/>
        <v>0.3</v>
      </c>
      <c r="AJ41" s="54">
        <f t="shared" si="44"/>
        <v>0.3</v>
      </c>
      <c r="AK41" s="54">
        <f t="shared" si="45"/>
        <v>0.3</v>
      </c>
      <c r="AL41" s="54">
        <f t="shared" si="45"/>
        <v>0.3</v>
      </c>
      <c r="AM41" s="54">
        <f t="shared" si="45"/>
        <v>0.3</v>
      </c>
      <c r="AN41" s="54">
        <f t="shared" si="46"/>
        <v>0.3</v>
      </c>
      <c r="AO41" s="54">
        <f t="shared" si="46"/>
        <v>0.3</v>
      </c>
      <c r="AP41" s="54">
        <f t="shared" si="46"/>
        <v>0.3</v>
      </c>
      <c r="AQ41" s="54">
        <f t="shared" si="46"/>
        <v>0.3</v>
      </c>
      <c r="AR41" s="54">
        <f t="shared" si="46"/>
        <v>0.3</v>
      </c>
      <c r="AS41" s="54">
        <f t="shared" si="46"/>
        <v>0.3</v>
      </c>
      <c r="AT41" s="54">
        <f t="shared" si="46"/>
        <v>0.3</v>
      </c>
      <c r="AU41" s="54">
        <f t="shared" si="46"/>
        <v>0.3</v>
      </c>
      <c r="AV41" s="54">
        <f t="shared" si="46"/>
        <v>0.3</v>
      </c>
      <c r="AW41" s="54">
        <f t="shared" si="46"/>
        <v>0.3</v>
      </c>
      <c r="AX41" s="54">
        <f t="shared" si="46"/>
        <v>0.3</v>
      </c>
      <c r="AY41" s="54">
        <f t="shared" si="46"/>
        <v>0.3</v>
      </c>
      <c r="AZ41" s="54">
        <f t="shared" si="46"/>
        <v>0.3</v>
      </c>
      <c r="BA41" s="54">
        <f t="shared" si="46"/>
        <v>0.3</v>
      </c>
      <c r="BB41" s="54">
        <f t="shared" si="46"/>
        <v>0.3</v>
      </c>
      <c r="BC41" s="54">
        <f t="shared" si="46"/>
        <v>0.3</v>
      </c>
      <c r="BD41" s="54">
        <f t="shared" si="47"/>
        <v>0.3</v>
      </c>
      <c r="BE41" s="54">
        <f t="shared" si="47"/>
        <v>0.3</v>
      </c>
      <c r="BF41" s="54">
        <f t="shared" si="47"/>
        <v>0.3</v>
      </c>
      <c r="BG41" s="54">
        <f t="shared" si="48"/>
        <v>0.3</v>
      </c>
      <c r="BH41" s="54">
        <f t="shared" si="48"/>
        <v>0.3</v>
      </c>
      <c r="BI41" s="54">
        <f t="shared" si="49"/>
        <v>0.3</v>
      </c>
      <c r="BJ41" s="54">
        <f t="shared" si="49"/>
        <v>0.3</v>
      </c>
      <c r="BK41" s="54">
        <f t="shared" si="50"/>
        <v>0.3</v>
      </c>
      <c r="BL41" s="54">
        <f t="shared" si="51"/>
        <v>0.3</v>
      </c>
      <c r="BM41" s="54">
        <f t="shared" si="51"/>
        <v>0.3</v>
      </c>
      <c r="BN41" s="54">
        <f t="shared" si="51"/>
        <v>0.3</v>
      </c>
      <c r="BO41" s="54">
        <f t="shared" si="51"/>
        <v>0.3</v>
      </c>
      <c r="BP41" s="54">
        <f t="shared" si="52"/>
        <v>0.3</v>
      </c>
      <c r="BQ41" s="54">
        <f t="shared" si="53"/>
        <v>0.3</v>
      </c>
      <c r="BR41" s="54">
        <f t="shared" si="53"/>
        <v>0.3</v>
      </c>
      <c r="BS41" s="54">
        <f t="shared" si="53"/>
        <v>0.3</v>
      </c>
      <c r="BT41" s="54">
        <f t="shared" si="53"/>
        <v>0.3</v>
      </c>
      <c r="BU41" s="54">
        <f t="shared" si="54"/>
        <v>0.3</v>
      </c>
      <c r="BV41" s="54">
        <f t="shared" si="55"/>
        <v>0.3</v>
      </c>
      <c r="BW41" s="54">
        <f t="shared" si="56"/>
        <v>0.3</v>
      </c>
      <c r="BX41" s="54">
        <f t="shared" si="56"/>
        <v>0.3</v>
      </c>
      <c r="BY41" s="54">
        <f t="shared" si="57"/>
        <v>0.3</v>
      </c>
      <c r="BZ41" s="54">
        <f t="shared" si="57"/>
        <v>0.3</v>
      </c>
      <c r="CA41" s="54">
        <f t="shared" si="57"/>
        <v>0.3</v>
      </c>
      <c r="CB41" s="54">
        <f t="shared" si="57"/>
        <v>0.3</v>
      </c>
      <c r="CC41" s="54">
        <f t="shared" si="58"/>
        <v>0.3</v>
      </c>
      <c r="CD41" s="54">
        <f t="shared" si="58"/>
        <v>0.3</v>
      </c>
      <c r="CE41" s="54">
        <f t="shared" si="59"/>
        <v>0.3</v>
      </c>
      <c r="CF41" s="54">
        <f t="shared" si="60"/>
        <v>0.3</v>
      </c>
      <c r="CG41" s="54">
        <f t="shared" si="61"/>
        <v>0.3</v>
      </c>
      <c r="CH41" s="54">
        <f t="shared" si="62"/>
        <v>0.3</v>
      </c>
      <c r="CI41" s="54">
        <f t="shared" si="62"/>
        <v>0.3</v>
      </c>
      <c r="CJ41" s="54">
        <f t="shared" si="62"/>
        <v>0.3</v>
      </c>
      <c r="CK41" s="54">
        <f t="shared" si="62"/>
        <v>0.3</v>
      </c>
      <c r="CL41" s="54">
        <f t="shared" si="62"/>
        <v>0.3</v>
      </c>
      <c r="CM41" s="54">
        <f t="shared" si="62"/>
        <v>0.3</v>
      </c>
      <c r="CN41" s="54">
        <f t="shared" si="62"/>
        <v>0.3</v>
      </c>
      <c r="CO41" s="54">
        <f t="shared" si="62"/>
        <v>0.3</v>
      </c>
      <c r="CP41" s="54">
        <f t="shared" si="62"/>
        <v>0.3</v>
      </c>
      <c r="CQ41" s="54">
        <f t="shared" si="62"/>
        <v>0.3</v>
      </c>
      <c r="CR41" s="54">
        <f t="shared" si="63"/>
        <v>0.3</v>
      </c>
      <c r="CS41" s="54">
        <f t="shared" si="63"/>
        <v>0.3</v>
      </c>
      <c r="CT41" s="54">
        <f t="shared" si="64"/>
        <v>0.3</v>
      </c>
      <c r="CU41" s="54">
        <f t="shared" si="64"/>
        <v>0.3</v>
      </c>
      <c r="CV41" s="54">
        <f t="shared" si="65"/>
        <v>0.3</v>
      </c>
      <c r="CW41" s="54">
        <f t="shared" si="65"/>
        <v>0.3</v>
      </c>
      <c r="CX41" s="54">
        <f t="shared" si="66"/>
        <v>0.3</v>
      </c>
      <c r="CY41" s="54">
        <f t="shared" si="66"/>
        <v>0.3</v>
      </c>
      <c r="CZ41" s="54">
        <f t="shared" si="66"/>
        <v>0.3</v>
      </c>
      <c r="DA41" s="54">
        <f t="shared" si="66"/>
        <v>0.3</v>
      </c>
      <c r="DB41" s="54">
        <f t="shared" si="66"/>
        <v>0.3</v>
      </c>
      <c r="DC41" s="54">
        <f t="shared" si="67"/>
        <v>0.3</v>
      </c>
      <c r="DD41" s="54">
        <f t="shared" si="67"/>
        <v>0.3</v>
      </c>
      <c r="DE41" s="54">
        <f t="shared" si="68"/>
        <v>0.3</v>
      </c>
      <c r="DF41" s="54">
        <f t="shared" si="73"/>
        <v>0.3</v>
      </c>
      <c r="DG41" s="54">
        <f t="shared" si="74"/>
        <v>0.3</v>
      </c>
      <c r="DH41" s="54">
        <f t="shared" si="74"/>
        <v>0.3</v>
      </c>
      <c r="DI41" s="54">
        <f t="shared" si="74"/>
        <v>0.3</v>
      </c>
      <c r="DJ41" s="54">
        <f t="shared" si="74"/>
        <v>0.3</v>
      </c>
      <c r="DK41" s="54">
        <f t="shared" si="74"/>
        <v>0.3</v>
      </c>
      <c r="DL41" s="54">
        <f t="shared" si="74"/>
        <v>0.3</v>
      </c>
      <c r="DM41" s="54">
        <f t="shared" si="74"/>
        <v>0.3</v>
      </c>
      <c r="DN41" s="54">
        <f t="shared" si="74"/>
        <v>0.3</v>
      </c>
      <c r="DO41" s="54">
        <f t="shared" si="75"/>
        <v>0.3</v>
      </c>
      <c r="DP41" s="54">
        <f t="shared" si="32"/>
        <v>0.3</v>
      </c>
      <c r="DQ41" s="54">
        <f t="shared" si="32"/>
        <v>0.3</v>
      </c>
      <c r="DR41" s="54">
        <f t="shared" si="32"/>
        <v>0.3</v>
      </c>
      <c r="DS41" s="54">
        <f t="shared" si="32"/>
        <v>0.3</v>
      </c>
      <c r="DT41" s="54">
        <f t="shared" si="32"/>
        <v>0.3</v>
      </c>
      <c r="DU41" s="54">
        <f t="shared" si="32"/>
        <v>0.3</v>
      </c>
      <c r="DV41" s="54">
        <f t="shared" si="32"/>
        <v>0.3</v>
      </c>
      <c r="DW41" s="54">
        <f t="shared" si="32"/>
        <v>0.3</v>
      </c>
    </row>
    <row r="42" spans="1:127" ht="21" x14ac:dyDescent="0.2">
      <c r="A42" s="16">
        <f>IF(+入力シート_砒素!Q12="-",0,+入力シート_砒素!Q12)</f>
        <v>0</v>
      </c>
      <c r="B42" s="23" t="s">
        <v>86</v>
      </c>
      <c r="C42" s="494" t="s">
        <v>87</v>
      </c>
      <c r="D42" s="495"/>
      <c r="E42" s="492"/>
      <c r="F42" s="1" t="s">
        <v>67</v>
      </c>
      <c r="G42" s="29">
        <f>IF(A42="",7,A42)</f>
        <v>0</v>
      </c>
      <c r="J42" s="51">
        <f>G42</f>
        <v>0</v>
      </c>
      <c r="K42" s="54">
        <f t="shared" si="69"/>
        <v>0</v>
      </c>
      <c r="L42" s="54">
        <f t="shared" si="40"/>
        <v>0</v>
      </c>
      <c r="M42" s="54">
        <f t="shared" si="40"/>
        <v>0</v>
      </c>
      <c r="N42" s="54">
        <f t="shared" si="40"/>
        <v>0</v>
      </c>
      <c r="O42" s="54">
        <f t="shared" si="41"/>
        <v>0</v>
      </c>
      <c r="P42" s="54">
        <f t="shared" si="41"/>
        <v>0</v>
      </c>
      <c r="Q42" s="54">
        <f t="shared" si="41"/>
        <v>0</v>
      </c>
      <c r="R42" s="54">
        <f t="shared" si="42"/>
        <v>0</v>
      </c>
      <c r="S42" s="54">
        <f t="shared" si="42"/>
        <v>0</v>
      </c>
      <c r="T42" s="54">
        <f t="shared" si="42"/>
        <v>0</v>
      </c>
      <c r="U42" s="51">
        <f t="shared" si="70"/>
        <v>0</v>
      </c>
      <c r="V42" s="54">
        <f t="shared" si="71"/>
        <v>0</v>
      </c>
      <c r="W42" s="54">
        <f t="shared" si="71"/>
        <v>0</v>
      </c>
      <c r="X42" s="54">
        <f t="shared" si="71"/>
        <v>0</v>
      </c>
      <c r="Y42" s="54">
        <f t="shared" si="71"/>
        <v>0</v>
      </c>
      <c r="Z42" s="54">
        <f t="shared" si="71"/>
        <v>0</v>
      </c>
      <c r="AA42" s="54">
        <f t="shared" si="71"/>
        <v>0</v>
      </c>
      <c r="AB42" s="54">
        <f t="shared" si="71"/>
        <v>0</v>
      </c>
      <c r="AC42" s="54">
        <f t="shared" si="71"/>
        <v>0</v>
      </c>
      <c r="AD42" s="54">
        <f t="shared" si="71"/>
        <v>0</v>
      </c>
      <c r="AE42" s="54">
        <f t="shared" si="71"/>
        <v>0</v>
      </c>
      <c r="AF42" s="54">
        <f t="shared" si="71"/>
        <v>0</v>
      </c>
      <c r="AG42" s="54">
        <f t="shared" si="71"/>
        <v>0</v>
      </c>
      <c r="AH42" s="54">
        <f t="shared" si="44"/>
        <v>0</v>
      </c>
      <c r="AI42" s="54">
        <f t="shared" si="44"/>
        <v>0</v>
      </c>
      <c r="AJ42" s="54">
        <f t="shared" si="44"/>
        <v>0</v>
      </c>
      <c r="AK42" s="54">
        <f t="shared" si="45"/>
        <v>0</v>
      </c>
      <c r="AL42" s="54">
        <f t="shared" si="45"/>
        <v>0</v>
      </c>
      <c r="AM42" s="54">
        <f t="shared" si="45"/>
        <v>0</v>
      </c>
      <c r="AN42" s="54">
        <f t="shared" si="46"/>
        <v>0</v>
      </c>
      <c r="AO42" s="54">
        <f t="shared" si="46"/>
        <v>0</v>
      </c>
      <c r="AP42" s="54">
        <f t="shared" si="46"/>
        <v>0</v>
      </c>
      <c r="AQ42" s="54">
        <f t="shared" si="46"/>
        <v>0</v>
      </c>
      <c r="AR42" s="54">
        <f t="shared" si="46"/>
        <v>0</v>
      </c>
      <c r="AS42" s="54">
        <f t="shared" si="46"/>
        <v>0</v>
      </c>
      <c r="AT42" s="54">
        <f t="shared" si="46"/>
        <v>0</v>
      </c>
      <c r="AU42" s="54">
        <f t="shared" si="46"/>
        <v>0</v>
      </c>
      <c r="AV42" s="54">
        <f t="shared" si="46"/>
        <v>0</v>
      </c>
      <c r="AW42" s="54">
        <f t="shared" si="46"/>
        <v>0</v>
      </c>
      <c r="AX42" s="54">
        <f t="shared" si="46"/>
        <v>0</v>
      </c>
      <c r="AY42" s="54">
        <f t="shared" si="46"/>
        <v>0</v>
      </c>
      <c r="AZ42" s="54">
        <f t="shared" si="46"/>
        <v>0</v>
      </c>
      <c r="BA42" s="54">
        <f t="shared" si="46"/>
        <v>0</v>
      </c>
      <c r="BB42" s="54">
        <f t="shared" si="46"/>
        <v>0</v>
      </c>
      <c r="BC42" s="54">
        <f t="shared" si="46"/>
        <v>0</v>
      </c>
      <c r="BD42" s="54">
        <f t="shared" si="47"/>
        <v>0</v>
      </c>
      <c r="BE42" s="54">
        <f t="shared" si="47"/>
        <v>0</v>
      </c>
      <c r="BF42" s="54">
        <f t="shared" si="47"/>
        <v>0</v>
      </c>
      <c r="BG42" s="54">
        <f t="shared" si="48"/>
        <v>0</v>
      </c>
      <c r="BH42" s="54">
        <f t="shared" si="48"/>
        <v>0</v>
      </c>
      <c r="BI42" s="54">
        <f t="shared" si="49"/>
        <v>0</v>
      </c>
      <c r="BJ42" s="54">
        <f t="shared" si="49"/>
        <v>0</v>
      </c>
      <c r="BK42" s="54">
        <f t="shared" si="50"/>
        <v>0</v>
      </c>
      <c r="BL42" s="54">
        <f t="shared" si="51"/>
        <v>0</v>
      </c>
      <c r="BM42" s="54">
        <f t="shared" si="51"/>
        <v>0</v>
      </c>
      <c r="BN42" s="54">
        <f t="shared" si="51"/>
        <v>0</v>
      </c>
      <c r="BO42" s="54">
        <f t="shared" si="51"/>
        <v>0</v>
      </c>
      <c r="BP42" s="54">
        <f t="shared" si="52"/>
        <v>0</v>
      </c>
      <c r="BQ42" s="54">
        <f t="shared" si="53"/>
        <v>0</v>
      </c>
      <c r="BR42" s="54">
        <f t="shared" si="53"/>
        <v>0</v>
      </c>
      <c r="BS42" s="54">
        <f t="shared" si="53"/>
        <v>0</v>
      </c>
      <c r="BT42" s="54">
        <f t="shared" si="53"/>
        <v>0</v>
      </c>
      <c r="BU42" s="54">
        <f t="shared" si="54"/>
        <v>0</v>
      </c>
      <c r="BV42" s="54">
        <f t="shared" si="55"/>
        <v>0</v>
      </c>
      <c r="BW42" s="54">
        <f t="shared" si="56"/>
        <v>0</v>
      </c>
      <c r="BX42" s="54">
        <f t="shared" si="56"/>
        <v>0</v>
      </c>
      <c r="BY42" s="54">
        <f t="shared" si="57"/>
        <v>0</v>
      </c>
      <c r="BZ42" s="54">
        <f t="shared" si="57"/>
        <v>0</v>
      </c>
      <c r="CA42" s="54">
        <f t="shared" si="57"/>
        <v>0</v>
      </c>
      <c r="CB42" s="54">
        <f t="shared" si="57"/>
        <v>0</v>
      </c>
      <c r="CC42" s="54">
        <f t="shared" si="58"/>
        <v>0</v>
      </c>
      <c r="CD42" s="54">
        <f t="shared" si="58"/>
        <v>0</v>
      </c>
      <c r="CE42" s="54">
        <f t="shared" si="59"/>
        <v>0</v>
      </c>
      <c r="CF42" s="54">
        <f t="shared" si="60"/>
        <v>0</v>
      </c>
      <c r="CG42" s="54">
        <f t="shared" si="61"/>
        <v>0</v>
      </c>
      <c r="CH42" s="54">
        <f t="shared" si="62"/>
        <v>0</v>
      </c>
      <c r="CI42" s="54">
        <f t="shared" si="62"/>
        <v>0</v>
      </c>
      <c r="CJ42" s="54">
        <f t="shared" si="62"/>
        <v>0</v>
      </c>
      <c r="CK42" s="54">
        <f t="shared" si="62"/>
        <v>0</v>
      </c>
      <c r="CL42" s="54">
        <f t="shared" si="62"/>
        <v>0</v>
      </c>
      <c r="CM42" s="54">
        <f t="shared" si="62"/>
        <v>0</v>
      </c>
      <c r="CN42" s="54">
        <f t="shared" si="62"/>
        <v>0</v>
      </c>
      <c r="CO42" s="54">
        <f t="shared" si="62"/>
        <v>0</v>
      </c>
      <c r="CP42" s="54">
        <f t="shared" si="62"/>
        <v>0</v>
      </c>
      <c r="CQ42" s="54">
        <f t="shared" si="62"/>
        <v>0</v>
      </c>
      <c r="CR42" s="54">
        <f t="shared" si="63"/>
        <v>0</v>
      </c>
      <c r="CS42" s="54">
        <f t="shared" si="63"/>
        <v>0</v>
      </c>
      <c r="CT42" s="54">
        <f t="shared" si="64"/>
        <v>0</v>
      </c>
      <c r="CU42" s="54">
        <f t="shared" si="64"/>
        <v>0</v>
      </c>
      <c r="CV42" s="54">
        <f t="shared" si="65"/>
        <v>0</v>
      </c>
      <c r="CW42" s="54">
        <f t="shared" si="65"/>
        <v>0</v>
      </c>
      <c r="CX42" s="54">
        <f t="shared" si="66"/>
        <v>0</v>
      </c>
      <c r="CY42" s="54">
        <f t="shared" si="66"/>
        <v>0</v>
      </c>
      <c r="CZ42" s="54">
        <f t="shared" si="66"/>
        <v>0</v>
      </c>
      <c r="DA42" s="54">
        <f t="shared" si="66"/>
        <v>0</v>
      </c>
      <c r="DB42" s="54">
        <f t="shared" si="66"/>
        <v>0</v>
      </c>
      <c r="DC42" s="54">
        <f t="shared" si="67"/>
        <v>0</v>
      </c>
      <c r="DD42" s="54">
        <f t="shared" si="67"/>
        <v>0</v>
      </c>
      <c r="DE42" s="54">
        <f t="shared" si="68"/>
        <v>0</v>
      </c>
      <c r="DF42" s="54">
        <f t="shared" si="73"/>
        <v>0</v>
      </c>
      <c r="DG42" s="54">
        <f t="shared" si="74"/>
        <v>0</v>
      </c>
      <c r="DH42" s="54">
        <f t="shared" si="74"/>
        <v>0</v>
      </c>
      <c r="DI42" s="54">
        <f t="shared" si="74"/>
        <v>0</v>
      </c>
      <c r="DJ42" s="54">
        <f t="shared" si="74"/>
        <v>0</v>
      </c>
      <c r="DK42" s="54">
        <f t="shared" si="74"/>
        <v>0</v>
      </c>
      <c r="DL42" s="54">
        <f t="shared" si="74"/>
        <v>0</v>
      </c>
      <c r="DM42" s="54">
        <f t="shared" si="74"/>
        <v>0</v>
      </c>
      <c r="DN42" s="54">
        <f t="shared" si="74"/>
        <v>0</v>
      </c>
      <c r="DO42" s="54">
        <f t="shared" si="75"/>
        <v>0</v>
      </c>
      <c r="DP42" s="54">
        <f t="shared" si="32"/>
        <v>0</v>
      </c>
      <c r="DQ42" s="54">
        <f t="shared" si="32"/>
        <v>0</v>
      </c>
      <c r="DR42" s="54">
        <f t="shared" si="32"/>
        <v>0</v>
      </c>
      <c r="DS42" s="54">
        <f t="shared" si="32"/>
        <v>0</v>
      </c>
      <c r="DT42" s="54">
        <f t="shared" si="32"/>
        <v>0</v>
      </c>
      <c r="DU42" s="54">
        <f t="shared" si="32"/>
        <v>0</v>
      </c>
      <c r="DV42" s="54">
        <f t="shared" si="32"/>
        <v>0</v>
      </c>
      <c r="DW42" s="54">
        <f t="shared" si="32"/>
        <v>0</v>
      </c>
    </row>
    <row r="43" spans="1:127" ht="14" x14ac:dyDescent="0.3">
      <c r="A43" s="30">
        <f>入力シート_砒素!Q21</f>
        <v>0.4</v>
      </c>
      <c r="B43" s="31" t="s">
        <v>138</v>
      </c>
      <c r="C43" s="496" t="s">
        <v>126</v>
      </c>
      <c r="D43" s="496"/>
      <c r="E43" s="496"/>
      <c r="F43" s="292" t="s">
        <v>140</v>
      </c>
      <c r="G43" s="25">
        <f>IF(A43="",0.2,A43)</f>
        <v>0.4</v>
      </c>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36"/>
      <c r="BR43" s="36"/>
      <c r="BS43" s="36"/>
      <c r="BT43" s="36"/>
      <c r="BU43" s="36"/>
      <c r="BV43" s="36"/>
      <c r="BW43" s="36"/>
      <c r="BX43" s="36"/>
      <c r="BY43" s="36"/>
      <c r="BZ43" s="36"/>
      <c r="CA43" s="36"/>
      <c r="CB43" s="36"/>
      <c r="CC43" s="36"/>
      <c r="CD43" s="36"/>
      <c r="CE43" s="36"/>
      <c r="CF43" s="36"/>
      <c r="CG43" s="36"/>
      <c r="CH43" s="36"/>
      <c r="CI43" s="36"/>
      <c r="CJ43" s="36"/>
      <c r="CK43" s="36"/>
      <c r="CL43" s="36"/>
      <c r="CM43" s="36"/>
      <c r="CN43" s="36"/>
      <c r="CO43" s="36"/>
      <c r="CP43" s="36"/>
      <c r="CQ43" s="36"/>
      <c r="CR43" s="36"/>
      <c r="CS43" s="36"/>
      <c r="CT43" s="36"/>
      <c r="CU43" s="36"/>
      <c r="CV43" s="36"/>
      <c r="CW43" s="36"/>
      <c r="CX43" s="36"/>
      <c r="CY43" s="36"/>
      <c r="CZ43" s="36"/>
      <c r="DA43" s="36"/>
      <c r="DB43" s="36"/>
      <c r="DC43" s="36"/>
      <c r="DD43" s="36"/>
      <c r="DE43" s="36"/>
      <c r="DF43" s="36"/>
      <c r="DG43" s="36"/>
      <c r="DH43" s="36"/>
      <c r="DI43" s="36"/>
      <c r="DJ43" s="36"/>
      <c r="DK43" s="36"/>
      <c r="DL43" s="36"/>
      <c r="DM43" s="36"/>
      <c r="DN43" s="36"/>
      <c r="DO43" s="36"/>
      <c r="DP43" s="36"/>
      <c r="DQ43" s="36"/>
      <c r="DR43" s="36"/>
      <c r="DS43" s="36"/>
      <c r="DT43" s="36"/>
      <c r="DU43" s="36"/>
      <c r="DV43" s="36"/>
      <c r="DW43" s="36"/>
    </row>
    <row r="44" spans="1:127" ht="14" x14ac:dyDescent="0.3">
      <c r="A44" s="16">
        <f>入力シート_砒素!Q10</f>
        <v>4</v>
      </c>
      <c r="B44" s="32" t="s">
        <v>88</v>
      </c>
      <c r="C44" s="493" t="s">
        <v>89</v>
      </c>
      <c r="D44" s="493"/>
      <c r="E44" s="493"/>
      <c r="F44" s="291" t="s">
        <v>90</v>
      </c>
      <c r="G44" s="33">
        <f>IF(A44="",IF(G45*G46&gt;0,G45*G46,G43),A44)</f>
        <v>4</v>
      </c>
      <c r="J44" s="51">
        <f t="shared" ref="J44:J51" si="76">G44</f>
        <v>4</v>
      </c>
      <c r="K44" s="51">
        <f t="shared" ref="K44:N52" si="77">+J44</f>
        <v>4</v>
      </c>
      <c r="L44" s="51">
        <f t="shared" si="77"/>
        <v>4</v>
      </c>
      <c r="M44" s="51">
        <f t="shared" si="77"/>
        <v>4</v>
      </c>
      <c r="N44" s="51">
        <f t="shared" si="77"/>
        <v>4</v>
      </c>
      <c r="O44" s="51">
        <f t="shared" ref="O44:Q52" si="78">+J44</f>
        <v>4</v>
      </c>
      <c r="P44" s="51">
        <f t="shared" si="78"/>
        <v>4</v>
      </c>
      <c r="Q44" s="51">
        <f t="shared" si="78"/>
        <v>4</v>
      </c>
      <c r="R44" s="51">
        <f t="shared" ref="R44:T52" si="79">+L44</f>
        <v>4</v>
      </c>
      <c r="S44" s="51">
        <f t="shared" si="79"/>
        <v>4</v>
      </c>
      <c r="T44" s="51">
        <f t="shared" si="79"/>
        <v>4</v>
      </c>
      <c r="U44" s="51">
        <f t="shared" si="70"/>
        <v>4</v>
      </c>
      <c r="V44" s="51">
        <f>+U44</f>
        <v>4</v>
      </c>
      <c r="W44" s="51">
        <f t="shared" ref="W44:AG44" si="80">+V44</f>
        <v>4</v>
      </c>
      <c r="X44" s="51">
        <f t="shared" si="80"/>
        <v>4</v>
      </c>
      <c r="Y44" s="51">
        <f t="shared" si="80"/>
        <v>4</v>
      </c>
      <c r="Z44" s="51">
        <f t="shared" si="80"/>
        <v>4</v>
      </c>
      <c r="AA44" s="51">
        <f t="shared" si="80"/>
        <v>4</v>
      </c>
      <c r="AB44" s="51">
        <f t="shared" si="80"/>
        <v>4</v>
      </c>
      <c r="AC44" s="51">
        <f t="shared" si="80"/>
        <v>4</v>
      </c>
      <c r="AD44" s="51">
        <f t="shared" si="80"/>
        <v>4</v>
      </c>
      <c r="AE44" s="51">
        <f t="shared" si="80"/>
        <v>4</v>
      </c>
      <c r="AF44" s="51">
        <f t="shared" si="80"/>
        <v>4</v>
      </c>
      <c r="AG44" s="51">
        <f t="shared" si="80"/>
        <v>4</v>
      </c>
      <c r="AH44" s="51">
        <f t="shared" ref="AH44:AJ52" si="81">+AC44</f>
        <v>4</v>
      </c>
      <c r="AI44" s="51">
        <f t="shared" si="81"/>
        <v>4</v>
      </c>
      <c r="AJ44" s="51">
        <f t="shared" si="81"/>
        <v>4</v>
      </c>
      <c r="AK44" s="51">
        <f t="shared" ref="AK44:AM52" si="82">+AE44</f>
        <v>4</v>
      </c>
      <c r="AL44" s="51">
        <f t="shared" si="82"/>
        <v>4</v>
      </c>
      <c r="AM44" s="51">
        <f t="shared" si="82"/>
        <v>4</v>
      </c>
      <c r="AN44" s="51">
        <f t="shared" ref="AN44:BA52" si="83">+AM44</f>
        <v>4</v>
      </c>
      <c r="AO44" s="51">
        <f t="shared" si="83"/>
        <v>4</v>
      </c>
      <c r="AP44" s="51">
        <f t="shared" si="83"/>
        <v>4</v>
      </c>
      <c r="AQ44" s="51">
        <f t="shared" si="83"/>
        <v>4</v>
      </c>
      <c r="AR44" s="51">
        <f t="shared" si="83"/>
        <v>4</v>
      </c>
      <c r="AS44" s="51">
        <f t="shared" si="83"/>
        <v>4</v>
      </c>
      <c r="AT44" s="51">
        <f t="shared" si="83"/>
        <v>4</v>
      </c>
      <c r="AU44" s="51">
        <f t="shared" si="83"/>
        <v>4</v>
      </c>
      <c r="AV44" s="51">
        <f t="shared" si="83"/>
        <v>4</v>
      </c>
      <c r="AW44" s="51">
        <f t="shared" si="83"/>
        <v>4</v>
      </c>
      <c r="AX44" s="51">
        <f t="shared" si="83"/>
        <v>4</v>
      </c>
      <c r="AY44" s="51">
        <f t="shared" si="83"/>
        <v>4</v>
      </c>
      <c r="AZ44" s="51">
        <f t="shared" si="83"/>
        <v>4</v>
      </c>
      <c r="BA44" s="51">
        <f>+AZ44</f>
        <v>4</v>
      </c>
      <c r="BB44" s="51">
        <f t="shared" ref="BB44:BF52" si="84">+BA44</f>
        <v>4</v>
      </c>
      <c r="BC44" s="51">
        <f t="shared" si="84"/>
        <v>4</v>
      </c>
      <c r="BD44" s="51">
        <f t="shared" si="84"/>
        <v>4</v>
      </c>
      <c r="BE44" s="51">
        <f t="shared" si="84"/>
        <v>4</v>
      </c>
      <c r="BF44" s="51">
        <f t="shared" si="84"/>
        <v>4</v>
      </c>
      <c r="BG44" s="51">
        <f t="shared" ref="BG44:BH52" si="85">+BE44</f>
        <v>4</v>
      </c>
      <c r="BH44" s="51">
        <f t="shared" si="85"/>
        <v>4</v>
      </c>
      <c r="BI44" s="51">
        <f t="shared" ref="BI44:BJ52" si="86">+BH44</f>
        <v>4</v>
      </c>
      <c r="BJ44" s="51">
        <f t="shared" si="86"/>
        <v>4</v>
      </c>
      <c r="BK44" s="51">
        <f t="shared" ref="BK44:BK52" si="87">+AZ44</f>
        <v>4</v>
      </c>
      <c r="BL44" s="51">
        <f t="shared" ref="BL44:BO52" si="88">+BK44</f>
        <v>4</v>
      </c>
      <c r="BM44" s="51">
        <f t="shared" si="88"/>
        <v>4</v>
      </c>
      <c r="BN44" s="51">
        <f t="shared" si="88"/>
        <v>4</v>
      </c>
      <c r="BO44" s="51">
        <f t="shared" si="88"/>
        <v>4</v>
      </c>
      <c r="BP44" s="51">
        <f t="shared" ref="BP44:BP52" si="89">+BE44</f>
        <v>4</v>
      </c>
      <c r="BQ44" s="51">
        <f t="shared" ref="BQ44:BT52" si="90">+BP44</f>
        <v>4</v>
      </c>
      <c r="BR44" s="51">
        <f t="shared" si="90"/>
        <v>4</v>
      </c>
      <c r="BS44" s="51">
        <f t="shared" si="90"/>
        <v>4</v>
      </c>
      <c r="BT44" s="51">
        <f t="shared" si="90"/>
        <v>4</v>
      </c>
      <c r="BU44" s="51">
        <f t="shared" ref="BU44:BU52" si="91">+BJ44</f>
        <v>4</v>
      </c>
      <c r="BV44" s="51">
        <f t="shared" ref="BV44:BV52" si="92">+BU44</f>
        <v>4</v>
      </c>
      <c r="BW44" s="51">
        <f t="shared" ref="BW44:BX52" si="93">+BU44</f>
        <v>4</v>
      </c>
      <c r="BX44" s="51">
        <f t="shared" si="93"/>
        <v>4</v>
      </c>
      <c r="BY44" s="51">
        <f t="shared" ref="BY44:CB52" si="94">+BX44</f>
        <v>4</v>
      </c>
      <c r="BZ44" s="51">
        <f t="shared" si="94"/>
        <v>4</v>
      </c>
      <c r="CA44" s="51">
        <f t="shared" si="94"/>
        <v>4</v>
      </c>
      <c r="CB44" s="51">
        <f t="shared" si="94"/>
        <v>4</v>
      </c>
      <c r="CC44" s="51">
        <f t="shared" ref="CC44:CD52" si="95">+CA44</f>
        <v>4</v>
      </c>
      <c r="CD44" s="51">
        <f t="shared" si="95"/>
        <v>4</v>
      </c>
      <c r="CE44" s="51">
        <f t="shared" ref="CE44:CE52" si="96">+CD44</f>
        <v>4</v>
      </c>
      <c r="CF44" s="51">
        <f t="shared" ref="CF44:CF52" si="97">+BA44</f>
        <v>4</v>
      </c>
      <c r="CG44" s="51">
        <f t="shared" ref="CG44:CG52" si="98">+BA44</f>
        <v>4</v>
      </c>
      <c r="CH44" s="51">
        <f t="shared" ref="CH44:CQ52" si="99">+BA44</f>
        <v>4</v>
      </c>
      <c r="CI44" s="51">
        <f t="shared" si="99"/>
        <v>4</v>
      </c>
      <c r="CJ44" s="51">
        <f t="shared" si="99"/>
        <v>4</v>
      </c>
      <c r="CK44" s="51">
        <f t="shared" si="99"/>
        <v>4</v>
      </c>
      <c r="CL44" s="51">
        <f t="shared" si="99"/>
        <v>4</v>
      </c>
      <c r="CM44" s="51">
        <f t="shared" si="99"/>
        <v>4</v>
      </c>
      <c r="CN44" s="51">
        <f t="shared" si="99"/>
        <v>4</v>
      </c>
      <c r="CO44" s="51">
        <f t="shared" si="99"/>
        <v>4</v>
      </c>
      <c r="CP44" s="51">
        <f t="shared" si="99"/>
        <v>4</v>
      </c>
      <c r="CQ44" s="51">
        <f t="shared" si="99"/>
        <v>4</v>
      </c>
      <c r="CR44" s="51">
        <f t="shared" ref="CR44:CS52" si="100">+BU44</f>
        <v>4</v>
      </c>
      <c r="CS44" s="51">
        <f t="shared" si="100"/>
        <v>4</v>
      </c>
      <c r="CT44" s="51">
        <f t="shared" ref="CT44:CU52" si="101">+BX44</f>
        <v>4</v>
      </c>
      <c r="CU44" s="51">
        <f t="shared" si="101"/>
        <v>4</v>
      </c>
      <c r="CV44" s="51">
        <f t="shared" ref="CV44:CW52" si="102">+BU44</f>
        <v>4</v>
      </c>
      <c r="CW44" s="51">
        <f t="shared" si="102"/>
        <v>4</v>
      </c>
      <c r="CX44" s="51">
        <f t="shared" ref="CX44:DB52" si="103">+BX44</f>
        <v>4</v>
      </c>
      <c r="CY44" s="51">
        <f t="shared" si="103"/>
        <v>4</v>
      </c>
      <c r="CZ44" s="51">
        <f t="shared" si="103"/>
        <v>4</v>
      </c>
      <c r="DA44" s="51">
        <f t="shared" si="103"/>
        <v>4</v>
      </c>
      <c r="DB44" s="51">
        <f t="shared" si="103"/>
        <v>4</v>
      </c>
      <c r="DC44" s="51">
        <f t="shared" ref="DC44:DD52" si="104">+CD44</f>
        <v>4</v>
      </c>
      <c r="DD44" s="51">
        <f t="shared" si="104"/>
        <v>4</v>
      </c>
      <c r="DE44" s="51">
        <f t="shared" ref="DE44:DE52" si="105">+CE44</f>
        <v>4</v>
      </c>
      <c r="DF44" s="51">
        <f t="shared" ref="DF44:DF52" si="106">+BU44</f>
        <v>4</v>
      </c>
      <c r="DG44" s="51">
        <f t="shared" ref="DG44:DN52" si="107">+DF44</f>
        <v>4</v>
      </c>
      <c r="DH44" s="51">
        <f t="shared" si="107"/>
        <v>4</v>
      </c>
      <c r="DI44" s="51">
        <f t="shared" si="107"/>
        <v>4</v>
      </c>
      <c r="DJ44" s="51">
        <f t="shared" si="107"/>
        <v>4</v>
      </c>
      <c r="DK44" s="51">
        <f t="shared" si="107"/>
        <v>4</v>
      </c>
      <c r="DL44" s="51">
        <f t="shared" si="107"/>
        <v>4</v>
      </c>
      <c r="DM44" s="51">
        <f t="shared" si="107"/>
        <v>4</v>
      </c>
      <c r="DN44" s="51">
        <f t="shared" si="107"/>
        <v>4</v>
      </c>
      <c r="DO44" s="51">
        <f t="shared" ref="DO44:DO52" si="108">+DE44</f>
        <v>4</v>
      </c>
      <c r="DP44" s="51">
        <f t="shared" ref="DP44:DW52" si="109">+DO44</f>
        <v>4</v>
      </c>
      <c r="DQ44" s="51">
        <f t="shared" si="109"/>
        <v>4</v>
      </c>
      <c r="DR44" s="51">
        <f t="shared" si="109"/>
        <v>4</v>
      </c>
      <c r="DS44" s="51">
        <f t="shared" si="109"/>
        <v>4</v>
      </c>
      <c r="DT44" s="51">
        <f t="shared" si="109"/>
        <v>4</v>
      </c>
      <c r="DU44" s="51">
        <f t="shared" si="109"/>
        <v>4</v>
      </c>
      <c r="DV44" s="51">
        <f t="shared" si="109"/>
        <v>4</v>
      </c>
      <c r="DW44" s="51">
        <f t="shared" si="109"/>
        <v>4</v>
      </c>
    </row>
    <row r="45" spans="1:127" ht="18" x14ac:dyDescent="0.4">
      <c r="A45" s="16" t="str">
        <f>入力シート_砒素!Q11</f>
        <v>-</v>
      </c>
      <c r="B45" s="20" t="s">
        <v>91</v>
      </c>
      <c r="C45" s="493" t="s">
        <v>92</v>
      </c>
      <c r="D45" s="493"/>
      <c r="E45" s="493"/>
      <c r="F45" s="291" t="s">
        <v>93</v>
      </c>
      <c r="G45" s="33" t="str">
        <f>IF(A45="",154.9,A45)</f>
        <v>-</v>
      </c>
      <c r="J45" s="51" t="str">
        <f t="shared" si="76"/>
        <v>-</v>
      </c>
      <c r="K45" s="51" t="str">
        <f t="shared" si="77"/>
        <v>-</v>
      </c>
      <c r="L45" s="51" t="str">
        <f t="shared" si="77"/>
        <v>-</v>
      </c>
      <c r="M45" s="51" t="str">
        <f t="shared" si="77"/>
        <v>-</v>
      </c>
      <c r="N45" s="51" t="str">
        <f t="shared" si="77"/>
        <v>-</v>
      </c>
      <c r="O45" s="51" t="str">
        <f t="shared" si="78"/>
        <v>-</v>
      </c>
      <c r="P45" s="51" t="str">
        <f t="shared" si="78"/>
        <v>-</v>
      </c>
      <c r="Q45" s="51" t="str">
        <f t="shared" si="78"/>
        <v>-</v>
      </c>
      <c r="R45" s="51" t="str">
        <f t="shared" si="79"/>
        <v>-</v>
      </c>
      <c r="S45" s="51" t="str">
        <f t="shared" si="79"/>
        <v>-</v>
      </c>
      <c r="T45" s="51" t="str">
        <f t="shared" si="79"/>
        <v>-</v>
      </c>
      <c r="U45" s="51" t="str">
        <f t="shared" si="70"/>
        <v>-</v>
      </c>
      <c r="V45" s="51" t="str">
        <f t="shared" ref="V45:AG52" si="110">+U45</f>
        <v>-</v>
      </c>
      <c r="W45" s="51" t="str">
        <f t="shared" si="110"/>
        <v>-</v>
      </c>
      <c r="X45" s="51" t="str">
        <f t="shared" si="110"/>
        <v>-</v>
      </c>
      <c r="Y45" s="51" t="str">
        <f t="shared" si="110"/>
        <v>-</v>
      </c>
      <c r="Z45" s="51" t="str">
        <f t="shared" si="110"/>
        <v>-</v>
      </c>
      <c r="AA45" s="51" t="str">
        <f t="shared" si="110"/>
        <v>-</v>
      </c>
      <c r="AB45" s="51" t="str">
        <f t="shared" si="110"/>
        <v>-</v>
      </c>
      <c r="AC45" s="51" t="str">
        <f t="shared" si="110"/>
        <v>-</v>
      </c>
      <c r="AD45" s="51" t="str">
        <f t="shared" si="110"/>
        <v>-</v>
      </c>
      <c r="AE45" s="51" t="str">
        <f t="shared" si="110"/>
        <v>-</v>
      </c>
      <c r="AF45" s="51" t="str">
        <f t="shared" si="110"/>
        <v>-</v>
      </c>
      <c r="AG45" s="51" t="str">
        <f t="shared" si="110"/>
        <v>-</v>
      </c>
      <c r="AH45" s="51" t="str">
        <f t="shared" si="81"/>
        <v>-</v>
      </c>
      <c r="AI45" s="51" t="str">
        <f t="shared" si="81"/>
        <v>-</v>
      </c>
      <c r="AJ45" s="51" t="str">
        <f t="shared" si="81"/>
        <v>-</v>
      </c>
      <c r="AK45" s="51" t="str">
        <f t="shared" si="82"/>
        <v>-</v>
      </c>
      <c r="AL45" s="51" t="str">
        <f t="shared" si="82"/>
        <v>-</v>
      </c>
      <c r="AM45" s="51" t="str">
        <f t="shared" si="82"/>
        <v>-</v>
      </c>
      <c r="AN45" s="51" t="str">
        <f t="shared" si="83"/>
        <v>-</v>
      </c>
      <c r="AO45" s="51" t="str">
        <f t="shared" si="83"/>
        <v>-</v>
      </c>
      <c r="AP45" s="51" t="str">
        <f t="shared" si="83"/>
        <v>-</v>
      </c>
      <c r="AQ45" s="51" t="str">
        <f t="shared" si="83"/>
        <v>-</v>
      </c>
      <c r="AR45" s="51" t="str">
        <f t="shared" si="83"/>
        <v>-</v>
      </c>
      <c r="AS45" s="51" t="str">
        <f t="shared" si="83"/>
        <v>-</v>
      </c>
      <c r="AT45" s="51" t="str">
        <f t="shared" si="83"/>
        <v>-</v>
      </c>
      <c r="AU45" s="51" t="str">
        <f t="shared" si="83"/>
        <v>-</v>
      </c>
      <c r="AV45" s="51" t="str">
        <f t="shared" si="83"/>
        <v>-</v>
      </c>
      <c r="AW45" s="51" t="str">
        <f t="shared" si="83"/>
        <v>-</v>
      </c>
      <c r="AX45" s="51" t="str">
        <f t="shared" si="83"/>
        <v>-</v>
      </c>
      <c r="AY45" s="51" t="str">
        <f t="shared" si="83"/>
        <v>-</v>
      </c>
      <c r="AZ45" s="51" t="str">
        <f t="shared" si="83"/>
        <v>-</v>
      </c>
      <c r="BA45" s="51" t="str">
        <f>+AZ45</f>
        <v>-</v>
      </c>
      <c r="BB45" s="51" t="str">
        <f t="shared" si="84"/>
        <v>-</v>
      </c>
      <c r="BC45" s="51" t="str">
        <f t="shared" si="84"/>
        <v>-</v>
      </c>
      <c r="BD45" s="51" t="str">
        <f t="shared" si="84"/>
        <v>-</v>
      </c>
      <c r="BE45" s="51" t="str">
        <f t="shared" si="84"/>
        <v>-</v>
      </c>
      <c r="BF45" s="51" t="str">
        <f t="shared" si="84"/>
        <v>-</v>
      </c>
      <c r="BG45" s="51" t="str">
        <f t="shared" si="85"/>
        <v>-</v>
      </c>
      <c r="BH45" s="51" t="str">
        <f t="shared" si="85"/>
        <v>-</v>
      </c>
      <c r="BI45" s="51" t="str">
        <f t="shared" si="86"/>
        <v>-</v>
      </c>
      <c r="BJ45" s="51" t="str">
        <f t="shared" si="86"/>
        <v>-</v>
      </c>
      <c r="BK45" s="51" t="str">
        <f t="shared" si="87"/>
        <v>-</v>
      </c>
      <c r="BL45" s="51" t="str">
        <f t="shared" si="88"/>
        <v>-</v>
      </c>
      <c r="BM45" s="51" t="str">
        <f t="shared" si="88"/>
        <v>-</v>
      </c>
      <c r="BN45" s="51" t="str">
        <f t="shared" si="88"/>
        <v>-</v>
      </c>
      <c r="BO45" s="51" t="str">
        <f t="shared" si="88"/>
        <v>-</v>
      </c>
      <c r="BP45" s="51" t="str">
        <f t="shared" si="89"/>
        <v>-</v>
      </c>
      <c r="BQ45" s="51" t="str">
        <f t="shared" si="90"/>
        <v>-</v>
      </c>
      <c r="BR45" s="51" t="str">
        <f t="shared" si="90"/>
        <v>-</v>
      </c>
      <c r="BS45" s="51" t="str">
        <f t="shared" si="90"/>
        <v>-</v>
      </c>
      <c r="BT45" s="51" t="str">
        <f t="shared" si="90"/>
        <v>-</v>
      </c>
      <c r="BU45" s="51" t="str">
        <f t="shared" si="91"/>
        <v>-</v>
      </c>
      <c r="BV45" s="51" t="str">
        <f t="shared" si="92"/>
        <v>-</v>
      </c>
      <c r="BW45" s="51" t="str">
        <f t="shared" si="93"/>
        <v>-</v>
      </c>
      <c r="BX45" s="51" t="str">
        <f t="shared" si="93"/>
        <v>-</v>
      </c>
      <c r="BY45" s="51" t="str">
        <f t="shared" si="94"/>
        <v>-</v>
      </c>
      <c r="BZ45" s="51" t="str">
        <f t="shared" si="94"/>
        <v>-</v>
      </c>
      <c r="CA45" s="51" t="str">
        <f t="shared" si="94"/>
        <v>-</v>
      </c>
      <c r="CB45" s="51" t="str">
        <f t="shared" si="94"/>
        <v>-</v>
      </c>
      <c r="CC45" s="51" t="str">
        <f t="shared" si="95"/>
        <v>-</v>
      </c>
      <c r="CD45" s="51" t="str">
        <f t="shared" si="95"/>
        <v>-</v>
      </c>
      <c r="CE45" s="51" t="str">
        <f t="shared" si="96"/>
        <v>-</v>
      </c>
      <c r="CF45" s="51" t="str">
        <f t="shared" si="97"/>
        <v>-</v>
      </c>
      <c r="CG45" s="51" t="str">
        <f t="shared" si="98"/>
        <v>-</v>
      </c>
      <c r="CH45" s="51" t="str">
        <f t="shared" si="99"/>
        <v>-</v>
      </c>
      <c r="CI45" s="51" t="str">
        <f t="shared" si="99"/>
        <v>-</v>
      </c>
      <c r="CJ45" s="51" t="str">
        <f t="shared" si="99"/>
        <v>-</v>
      </c>
      <c r="CK45" s="51" t="str">
        <f t="shared" si="99"/>
        <v>-</v>
      </c>
      <c r="CL45" s="51" t="str">
        <f t="shared" si="99"/>
        <v>-</v>
      </c>
      <c r="CM45" s="51" t="str">
        <f t="shared" si="99"/>
        <v>-</v>
      </c>
      <c r="CN45" s="51" t="str">
        <f t="shared" si="99"/>
        <v>-</v>
      </c>
      <c r="CO45" s="51" t="str">
        <f t="shared" si="99"/>
        <v>-</v>
      </c>
      <c r="CP45" s="51" t="str">
        <f t="shared" si="99"/>
        <v>-</v>
      </c>
      <c r="CQ45" s="51" t="str">
        <f t="shared" si="99"/>
        <v>-</v>
      </c>
      <c r="CR45" s="51" t="str">
        <f t="shared" si="100"/>
        <v>-</v>
      </c>
      <c r="CS45" s="51" t="str">
        <f t="shared" si="100"/>
        <v>-</v>
      </c>
      <c r="CT45" s="51" t="str">
        <f t="shared" si="101"/>
        <v>-</v>
      </c>
      <c r="CU45" s="51" t="str">
        <f t="shared" si="101"/>
        <v>-</v>
      </c>
      <c r="CV45" s="51" t="str">
        <f t="shared" si="102"/>
        <v>-</v>
      </c>
      <c r="CW45" s="51" t="str">
        <f t="shared" si="102"/>
        <v>-</v>
      </c>
      <c r="CX45" s="51" t="str">
        <f t="shared" si="103"/>
        <v>-</v>
      </c>
      <c r="CY45" s="51" t="str">
        <f t="shared" si="103"/>
        <v>-</v>
      </c>
      <c r="CZ45" s="51" t="str">
        <f t="shared" si="103"/>
        <v>-</v>
      </c>
      <c r="DA45" s="51" t="str">
        <f t="shared" si="103"/>
        <v>-</v>
      </c>
      <c r="DB45" s="51" t="str">
        <f t="shared" si="103"/>
        <v>-</v>
      </c>
      <c r="DC45" s="51" t="str">
        <f t="shared" si="104"/>
        <v>-</v>
      </c>
      <c r="DD45" s="51" t="str">
        <f t="shared" si="104"/>
        <v>-</v>
      </c>
      <c r="DE45" s="51" t="str">
        <f t="shared" si="105"/>
        <v>-</v>
      </c>
      <c r="DF45" s="51" t="str">
        <f t="shared" si="106"/>
        <v>-</v>
      </c>
      <c r="DG45" s="51" t="str">
        <f t="shared" si="107"/>
        <v>-</v>
      </c>
      <c r="DH45" s="51" t="str">
        <f t="shared" si="107"/>
        <v>-</v>
      </c>
      <c r="DI45" s="51" t="str">
        <f t="shared" si="107"/>
        <v>-</v>
      </c>
      <c r="DJ45" s="51" t="str">
        <f t="shared" si="107"/>
        <v>-</v>
      </c>
      <c r="DK45" s="51" t="str">
        <f t="shared" si="107"/>
        <v>-</v>
      </c>
      <c r="DL45" s="51" t="str">
        <f t="shared" si="107"/>
        <v>-</v>
      </c>
      <c r="DM45" s="51" t="str">
        <f t="shared" si="107"/>
        <v>-</v>
      </c>
      <c r="DN45" s="51" t="str">
        <f t="shared" si="107"/>
        <v>-</v>
      </c>
      <c r="DO45" s="51" t="str">
        <f t="shared" si="108"/>
        <v>-</v>
      </c>
      <c r="DP45" s="51" t="str">
        <f t="shared" si="109"/>
        <v>-</v>
      </c>
      <c r="DQ45" s="51" t="str">
        <f t="shared" si="109"/>
        <v>-</v>
      </c>
      <c r="DR45" s="51" t="str">
        <f t="shared" si="109"/>
        <v>-</v>
      </c>
      <c r="DS45" s="51" t="str">
        <f t="shared" si="109"/>
        <v>-</v>
      </c>
      <c r="DT45" s="51" t="str">
        <f t="shared" si="109"/>
        <v>-</v>
      </c>
      <c r="DU45" s="51" t="str">
        <f t="shared" si="109"/>
        <v>-</v>
      </c>
      <c r="DV45" s="51" t="str">
        <f t="shared" si="109"/>
        <v>-</v>
      </c>
      <c r="DW45" s="51" t="str">
        <f t="shared" si="109"/>
        <v>-</v>
      </c>
    </row>
    <row r="46" spans="1:127" ht="18" x14ac:dyDescent="0.4">
      <c r="A46" s="16"/>
      <c r="B46" s="20" t="s">
        <v>94</v>
      </c>
      <c r="C46" s="493" t="s">
        <v>95</v>
      </c>
      <c r="D46" s="493"/>
      <c r="E46" s="493"/>
      <c r="F46" s="291" t="s">
        <v>96</v>
      </c>
      <c r="G46" s="33">
        <f>IF(A46="",0.001,A46)</f>
        <v>1E-3</v>
      </c>
      <c r="J46" s="51">
        <f t="shared" si="76"/>
        <v>1E-3</v>
      </c>
      <c r="K46" s="51">
        <f t="shared" si="77"/>
        <v>1E-3</v>
      </c>
      <c r="L46" s="51">
        <f t="shared" si="77"/>
        <v>1E-3</v>
      </c>
      <c r="M46" s="51">
        <f t="shared" si="77"/>
        <v>1E-3</v>
      </c>
      <c r="N46" s="51">
        <f t="shared" si="77"/>
        <v>1E-3</v>
      </c>
      <c r="O46" s="51">
        <f t="shared" si="78"/>
        <v>1E-3</v>
      </c>
      <c r="P46" s="51">
        <f t="shared" si="78"/>
        <v>1E-3</v>
      </c>
      <c r="Q46" s="51">
        <f t="shared" si="78"/>
        <v>1E-3</v>
      </c>
      <c r="R46" s="51">
        <f t="shared" si="79"/>
        <v>1E-3</v>
      </c>
      <c r="S46" s="51">
        <f t="shared" si="79"/>
        <v>1E-3</v>
      </c>
      <c r="T46" s="51">
        <f t="shared" si="79"/>
        <v>1E-3</v>
      </c>
      <c r="U46" s="51">
        <f t="shared" si="70"/>
        <v>1E-3</v>
      </c>
      <c r="V46" s="51">
        <f t="shared" si="110"/>
        <v>1E-3</v>
      </c>
      <c r="W46" s="51">
        <f t="shared" si="110"/>
        <v>1E-3</v>
      </c>
      <c r="X46" s="51">
        <f t="shared" si="110"/>
        <v>1E-3</v>
      </c>
      <c r="Y46" s="51">
        <f t="shared" si="110"/>
        <v>1E-3</v>
      </c>
      <c r="Z46" s="51">
        <f t="shared" si="110"/>
        <v>1E-3</v>
      </c>
      <c r="AA46" s="51">
        <f t="shared" si="110"/>
        <v>1E-3</v>
      </c>
      <c r="AB46" s="51">
        <f t="shared" si="110"/>
        <v>1E-3</v>
      </c>
      <c r="AC46" s="51">
        <f t="shared" si="110"/>
        <v>1E-3</v>
      </c>
      <c r="AD46" s="51">
        <f t="shared" si="110"/>
        <v>1E-3</v>
      </c>
      <c r="AE46" s="51">
        <f t="shared" si="110"/>
        <v>1E-3</v>
      </c>
      <c r="AF46" s="51">
        <f t="shared" si="110"/>
        <v>1E-3</v>
      </c>
      <c r="AG46" s="51">
        <f t="shared" si="110"/>
        <v>1E-3</v>
      </c>
      <c r="AH46" s="51">
        <f t="shared" si="81"/>
        <v>1E-3</v>
      </c>
      <c r="AI46" s="51">
        <f t="shared" si="81"/>
        <v>1E-3</v>
      </c>
      <c r="AJ46" s="51">
        <f t="shared" si="81"/>
        <v>1E-3</v>
      </c>
      <c r="AK46" s="51">
        <f t="shared" si="82"/>
        <v>1E-3</v>
      </c>
      <c r="AL46" s="51">
        <f t="shared" si="82"/>
        <v>1E-3</v>
      </c>
      <c r="AM46" s="51">
        <f t="shared" si="82"/>
        <v>1E-3</v>
      </c>
      <c r="AN46" s="51">
        <f t="shared" si="83"/>
        <v>1E-3</v>
      </c>
      <c r="AO46" s="51">
        <f t="shared" si="83"/>
        <v>1E-3</v>
      </c>
      <c r="AP46" s="51">
        <f t="shared" si="83"/>
        <v>1E-3</v>
      </c>
      <c r="AQ46" s="51">
        <f t="shared" si="83"/>
        <v>1E-3</v>
      </c>
      <c r="AR46" s="51">
        <f t="shared" si="83"/>
        <v>1E-3</v>
      </c>
      <c r="AS46" s="51">
        <f t="shared" si="83"/>
        <v>1E-3</v>
      </c>
      <c r="AT46" s="51">
        <f t="shared" si="83"/>
        <v>1E-3</v>
      </c>
      <c r="AU46" s="51">
        <f t="shared" si="83"/>
        <v>1E-3</v>
      </c>
      <c r="AV46" s="51">
        <f t="shared" si="83"/>
        <v>1E-3</v>
      </c>
      <c r="AW46" s="51">
        <f t="shared" si="83"/>
        <v>1E-3</v>
      </c>
      <c r="AX46" s="51">
        <f t="shared" si="83"/>
        <v>1E-3</v>
      </c>
      <c r="AY46" s="51">
        <f t="shared" si="83"/>
        <v>1E-3</v>
      </c>
      <c r="AZ46" s="51">
        <f t="shared" si="83"/>
        <v>1E-3</v>
      </c>
      <c r="BA46" s="51">
        <f t="shared" si="83"/>
        <v>1E-3</v>
      </c>
      <c r="BB46" s="51">
        <f t="shared" si="84"/>
        <v>1E-3</v>
      </c>
      <c r="BC46" s="51">
        <f t="shared" si="84"/>
        <v>1E-3</v>
      </c>
      <c r="BD46" s="51">
        <f t="shared" si="84"/>
        <v>1E-3</v>
      </c>
      <c r="BE46" s="51">
        <f t="shared" si="84"/>
        <v>1E-3</v>
      </c>
      <c r="BF46" s="51">
        <f t="shared" si="84"/>
        <v>1E-3</v>
      </c>
      <c r="BG46" s="51">
        <f t="shared" si="85"/>
        <v>1E-3</v>
      </c>
      <c r="BH46" s="51">
        <f t="shared" si="85"/>
        <v>1E-3</v>
      </c>
      <c r="BI46" s="51">
        <f t="shared" si="86"/>
        <v>1E-3</v>
      </c>
      <c r="BJ46" s="51">
        <f t="shared" si="86"/>
        <v>1E-3</v>
      </c>
      <c r="BK46" s="51">
        <f t="shared" si="87"/>
        <v>1E-3</v>
      </c>
      <c r="BL46" s="51">
        <f t="shared" si="88"/>
        <v>1E-3</v>
      </c>
      <c r="BM46" s="51">
        <f t="shared" si="88"/>
        <v>1E-3</v>
      </c>
      <c r="BN46" s="51">
        <f t="shared" si="88"/>
        <v>1E-3</v>
      </c>
      <c r="BO46" s="51">
        <f t="shared" si="88"/>
        <v>1E-3</v>
      </c>
      <c r="BP46" s="51">
        <f t="shared" si="89"/>
        <v>1E-3</v>
      </c>
      <c r="BQ46" s="51">
        <f t="shared" si="90"/>
        <v>1E-3</v>
      </c>
      <c r="BR46" s="51">
        <f t="shared" si="90"/>
        <v>1E-3</v>
      </c>
      <c r="BS46" s="51">
        <f t="shared" si="90"/>
        <v>1E-3</v>
      </c>
      <c r="BT46" s="51">
        <f t="shared" si="90"/>
        <v>1E-3</v>
      </c>
      <c r="BU46" s="51">
        <f t="shared" si="91"/>
        <v>1E-3</v>
      </c>
      <c r="BV46" s="51">
        <f t="shared" si="92"/>
        <v>1E-3</v>
      </c>
      <c r="BW46" s="51">
        <f t="shared" si="93"/>
        <v>1E-3</v>
      </c>
      <c r="BX46" s="51">
        <f t="shared" si="93"/>
        <v>1E-3</v>
      </c>
      <c r="BY46" s="51">
        <f t="shared" si="94"/>
        <v>1E-3</v>
      </c>
      <c r="BZ46" s="51">
        <f t="shared" si="94"/>
        <v>1E-3</v>
      </c>
      <c r="CA46" s="51">
        <f t="shared" si="94"/>
        <v>1E-3</v>
      </c>
      <c r="CB46" s="51">
        <f t="shared" si="94"/>
        <v>1E-3</v>
      </c>
      <c r="CC46" s="51">
        <f t="shared" si="95"/>
        <v>1E-3</v>
      </c>
      <c r="CD46" s="51">
        <f t="shared" si="95"/>
        <v>1E-3</v>
      </c>
      <c r="CE46" s="51">
        <f t="shared" si="96"/>
        <v>1E-3</v>
      </c>
      <c r="CF46" s="51">
        <f t="shared" si="97"/>
        <v>1E-3</v>
      </c>
      <c r="CG46" s="51">
        <f t="shared" si="98"/>
        <v>1E-3</v>
      </c>
      <c r="CH46" s="51">
        <f t="shared" si="99"/>
        <v>1E-3</v>
      </c>
      <c r="CI46" s="51">
        <f t="shared" si="99"/>
        <v>1E-3</v>
      </c>
      <c r="CJ46" s="51">
        <f t="shared" si="99"/>
        <v>1E-3</v>
      </c>
      <c r="CK46" s="51">
        <f t="shared" si="99"/>
        <v>1E-3</v>
      </c>
      <c r="CL46" s="51">
        <f t="shared" si="99"/>
        <v>1E-3</v>
      </c>
      <c r="CM46" s="51">
        <f t="shared" si="99"/>
        <v>1E-3</v>
      </c>
      <c r="CN46" s="51">
        <f t="shared" si="99"/>
        <v>1E-3</v>
      </c>
      <c r="CO46" s="51">
        <f t="shared" si="99"/>
        <v>1E-3</v>
      </c>
      <c r="CP46" s="51">
        <f t="shared" si="99"/>
        <v>1E-3</v>
      </c>
      <c r="CQ46" s="51">
        <f t="shared" si="99"/>
        <v>1E-3</v>
      </c>
      <c r="CR46" s="51">
        <f t="shared" si="100"/>
        <v>1E-3</v>
      </c>
      <c r="CS46" s="51">
        <f t="shared" si="100"/>
        <v>1E-3</v>
      </c>
      <c r="CT46" s="51">
        <f t="shared" si="101"/>
        <v>1E-3</v>
      </c>
      <c r="CU46" s="51">
        <f t="shared" si="101"/>
        <v>1E-3</v>
      </c>
      <c r="CV46" s="51">
        <f t="shared" si="102"/>
        <v>1E-3</v>
      </c>
      <c r="CW46" s="51">
        <f t="shared" si="102"/>
        <v>1E-3</v>
      </c>
      <c r="CX46" s="51">
        <f t="shared" si="103"/>
        <v>1E-3</v>
      </c>
      <c r="CY46" s="51">
        <f t="shared" si="103"/>
        <v>1E-3</v>
      </c>
      <c r="CZ46" s="51">
        <f t="shared" si="103"/>
        <v>1E-3</v>
      </c>
      <c r="DA46" s="51">
        <f t="shared" si="103"/>
        <v>1E-3</v>
      </c>
      <c r="DB46" s="51">
        <f t="shared" si="103"/>
        <v>1E-3</v>
      </c>
      <c r="DC46" s="51">
        <f t="shared" si="104"/>
        <v>1E-3</v>
      </c>
      <c r="DD46" s="51">
        <f t="shared" si="104"/>
        <v>1E-3</v>
      </c>
      <c r="DE46" s="51">
        <f t="shared" si="105"/>
        <v>1E-3</v>
      </c>
      <c r="DF46" s="51">
        <f t="shared" si="106"/>
        <v>1E-3</v>
      </c>
      <c r="DG46" s="51">
        <f t="shared" si="107"/>
        <v>1E-3</v>
      </c>
      <c r="DH46" s="51">
        <f t="shared" si="107"/>
        <v>1E-3</v>
      </c>
      <c r="DI46" s="51">
        <f t="shared" si="107"/>
        <v>1E-3</v>
      </c>
      <c r="DJ46" s="51">
        <f t="shared" si="107"/>
        <v>1E-3</v>
      </c>
      <c r="DK46" s="51">
        <f t="shared" si="107"/>
        <v>1E-3</v>
      </c>
      <c r="DL46" s="51">
        <f t="shared" si="107"/>
        <v>1E-3</v>
      </c>
      <c r="DM46" s="51">
        <f t="shared" si="107"/>
        <v>1E-3</v>
      </c>
      <c r="DN46" s="51">
        <f t="shared" si="107"/>
        <v>1E-3</v>
      </c>
      <c r="DO46" s="51">
        <f t="shared" si="108"/>
        <v>1E-3</v>
      </c>
      <c r="DP46" s="51">
        <f t="shared" si="109"/>
        <v>1E-3</v>
      </c>
      <c r="DQ46" s="51">
        <f t="shared" si="109"/>
        <v>1E-3</v>
      </c>
      <c r="DR46" s="51">
        <f t="shared" si="109"/>
        <v>1E-3</v>
      </c>
      <c r="DS46" s="51">
        <f t="shared" si="109"/>
        <v>1E-3</v>
      </c>
      <c r="DT46" s="51">
        <f t="shared" si="109"/>
        <v>1E-3</v>
      </c>
      <c r="DU46" s="51">
        <f t="shared" si="109"/>
        <v>1E-3</v>
      </c>
      <c r="DV46" s="51">
        <f t="shared" si="109"/>
        <v>1E-3</v>
      </c>
      <c r="DW46" s="51">
        <f t="shared" si="109"/>
        <v>1E-3</v>
      </c>
    </row>
    <row r="47" spans="1:127" ht="18" x14ac:dyDescent="0.2">
      <c r="A47" s="19"/>
      <c r="B47" s="23" t="s">
        <v>97</v>
      </c>
      <c r="C47" s="494" t="s">
        <v>98</v>
      </c>
      <c r="D47" s="495"/>
      <c r="E47" s="492"/>
      <c r="F47" s="1" t="s">
        <v>99</v>
      </c>
      <c r="G47" s="34">
        <f>IF(G42=0,0,LN(2)/G42)</f>
        <v>0</v>
      </c>
      <c r="J47" s="51">
        <f t="shared" si="76"/>
        <v>0</v>
      </c>
      <c r="K47" s="51">
        <f t="shared" si="77"/>
        <v>0</v>
      </c>
      <c r="L47" s="51">
        <f t="shared" si="77"/>
        <v>0</v>
      </c>
      <c r="M47" s="51">
        <f t="shared" si="77"/>
        <v>0</v>
      </c>
      <c r="N47" s="51">
        <f t="shared" si="77"/>
        <v>0</v>
      </c>
      <c r="O47" s="51">
        <f t="shared" si="78"/>
        <v>0</v>
      </c>
      <c r="P47" s="51">
        <f t="shared" si="78"/>
        <v>0</v>
      </c>
      <c r="Q47" s="51">
        <f t="shared" si="78"/>
        <v>0</v>
      </c>
      <c r="R47" s="51">
        <f t="shared" si="79"/>
        <v>0</v>
      </c>
      <c r="S47" s="51">
        <f t="shared" si="79"/>
        <v>0</v>
      </c>
      <c r="T47" s="51">
        <f t="shared" si="79"/>
        <v>0</v>
      </c>
      <c r="U47" s="53">
        <f t="shared" si="70"/>
        <v>0</v>
      </c>
      <c r="V47" s="51">
        <f t="shared" si="110"/>
        <v>0</v>
      </c>
      <c r="W47" s="51">
        <f t="shared" si="110"/>
        <v>0</v>
      </c>
      <c r="X47" s="51">
        <f t="shared" si="110"/>
        <v>0</v>
      </c>
      <c r="Y47" s="51">
        <f t="shared" si="110"/>
        <v>0</v>
      </c>
      <c r="Z47" s="51">
        <f t="shared" si="110"/>
        <v>0</v>
      </c>
      <c r="AA47" s="51">
        <f t="shared" si="110"/>
        <v>0</v>
      </c>
      <c r="AB47" s="51">
        <f t="shared" si="110"/>
        <v>0</v>
      </c>
      <c r="AC47" s="51">
        <f t="shared" si="110"/>
        <v>0</v>
      </c>
      <c r="AD47" s="51">
        <f t="shared" si="110"/>
        <v>0</v>
      </c>
      <c r="AE47" s="51">
        <f t="shared" si="110"/>
        <v>0</v>
      </c>
      <c r="AF47" s="51">
        <f t="shared" si="110"/>
        <v>0</v>
      </c>
      <c r="AG47" s="51">
        <f t="shared" si="110"/>
        <v>0</v>
      </c>
      <c r="AH47" s="51">
        <f t="shared" si="81"/>
        <v>0</v>
      </c>
      <c r="AI47" s="51">
        <f t="shared" si="81"/>
        <v>0</v>
      </c>
      <c r="AJ47" s="51">
        <f t="shared" si="81"/>
        <v>0</v>
      </c>
      <c r="AK47" s="51">
        <f t="shared" si="82"/>
        <v>0</v>
      </c>
      <c r="AL47" s="51">
        <f t="shared" si="82"/>
        <v>0</v>
      </c>
      <c r="AM47" s="51">
        <f t="shared" si="82"/>
        <v>0</v>
      </c>
      <c r="AN47" s="51">
        <f t="shared" si="83"/>
        <v>0</v>
      </c>
      <c r="AO47" s="51">
        <f t="shared" si="83"/>
        <v>0</v>
      </c>
      <c r="AP47" s="51">
        <f t="shared" si="83"/>
        <v>0</v>
      </c>
      <c r="AQ47" s="51">
        <f t="shared" si="83"/>
        <v>0</v>
      </c>
      <c r="AR47" s="51">
        <f t="shared" si="83"/>
        <v>0</v>
      </c>
      <c r="AS47" s="51">
        <f t="shared" si="83"/>
        <v>0</v>
      </c>
      <c r="AT47" s="51">
        <f t="shared" si="83"/>
        <v>0</v>
      </c>
      <c r="AU47" s="51">
        <f t="shared" si="83"/>
        <v>0</v>
      </c>
      <c r="AV47" s="51">
        <f t="shared" si="83"/>
        <v>0</v>
      </c>
      <c r="AW47" s="51">
        <f t="shared" si="83"/>
        <v>0</v>
      </c>
      <c r="AX47" s="51">
        <f t="shared" si="83"/>
        <v>0</v>
      </c>
      <c r="AY47" s="51">
        <f t="shared" si="83"/>
        <v>0</v>
      </c>
      <c r="AZ47" s="51">
        <f t="shared" si="83"/>
        <v>0</v>
      </c>
      <c r="BA47" s="51">
        <f t="shared" si="83"/>
        <v>0</v>
      </c>
      <c r="BB47" s="51">
        <f t="shared" si="84"/>
        <v>0</v>
      </c>
      <c r="BC47" s="51">
        <f t="shared" si="84"/>
        <v>0</v>
      </c>
      <c r="BD47" s="51">
        <f t="shared" si="84"/>
        <v>0</v>
      </c>
      <c r="BE47" s="51">
        <f t="shared" si="84"/>
        <v>0</v>
      </c>
      <c r="BF47" s="51">
        <f t="shared" si="84"/>
        <v>0</v>
      </c>
      <c r="BG47" s="51">
        <f t="shared" si="85"/>
        <v>0</v>
      </c>
      <c r="BH47" s="51">
        <f t="shared" si="85"/>
        <v>0</v>
      </c>
      <c r="BI47" s="51">
        <f t="shared" si="86"/>
        <v>0</v>
      </c>
      <c r="BJ47" s="51">
        <f t="shared" si="86"/>
        <v>0</v>
      </c>
      <c r="BK47" s="51">
        <f t="shared" si="87"/>
        <v>0</v>
      </c>
      <c r="BL47" s="51">
        <f t="shared" si="88"/>
        <v>0</v>
      </c>
      <c r="BM47" s="51">
        <f t="shared" si="88"/>
        <v>0</v>
      </c>
      <c r="BN47" s="51">
        <f t="shared" si="88"/>
        <v>0</v>
      </c>
      <c r="BO47" s="51">
        <f t="shared" si="88"/>
        <v>0</v>
      </c>
      <c r="BP47" s="51">
        <f t="shared" si="89"/>
        <v>0</v>
      </c>
      <c r="BQ47" s="51">
        <f t="shared" si="90"/>
        <v>0</v>
      </c>
      <c r="BR47" s="51">
        <f t="shared" si="90"/>
        <v>0</v>
      </c>
      <c r="BS47" s="51">
        <f t="shared" si="90"/>
        <v>0</v>
      </c>
      <c r="BT47" s="51">
        <f t="shared" si="90"/>
        <v>0</v>
      </c>
      <c r="BU47" s="51">
        <f t="shared" si="91"/>
        <v>0</v>
      </c>
      <c r="BV47" s="51">
        <f t="shared" si="92"/>
        <v>0</v>
      </c>
      <c r="BW47" s="51">
        <f t="shared" si="93"/>
        <v>0</v>
      </c>
      <c r="BX47" s="51">
        <f t="shared" si="93"/>
        <v>0</v>
      </c>
      <c r="BY47" s="51">
        <f t="shared" si="94"/>
        <v>0</v>
      </c>
      <c r="BZ47" s="51">
        <f t="shared" si="94"/>
        <v>0</v>
      </c>
      <c r="CA47" s="51">
        <f t="shared" si="94"/>
        <v>0</v>
      </c>
      <c r="CB47" s="51">
        <f t="shared" si="94"/>
        <v>0</v>
      </c>
      <c r="CC47" s="51">
        <f t="shared" si="95"/>
        <v>0</v>
      </c>
      <c r="CD47" s="51">
        <f t="shared" si="95"/>
        <v>0</v>
      </c>
      <c r="CE47" s="51">
        <f t="shared" si="96"/>
        <v>0</v>
      </c>
      <c r="CF47" s="51">
        <f t="shared" si="97"/>
        <v>0</v>
      </c>
      <c r="CG47" s="51">
        <f t="shared" si="98"/>
        <v>0</v>
      </c>
      <c r="CH47" s="51">
        <f t="shared" si="99"/>
        <v>0</v>
      </c>
      <c r="CI47" s="51">
        <f t="shared" si="99"/>
        <v>0</v>
      </c>
      <c r="CJ47" s="51">
        <f t="shared" si="99"/>
        <v>0</v>
      </c>
      <c r="CK47" s="51">
        <f t="shared" si="99"/>
        <v>0</v>
      </c>
      <c r="CL47" s="51">
        <f t="shared" si="99"/>
        <v>0</v>
      </c>
      <c r="CM47" s="51">
        <f t="shared" si="99"/>
        <v>0</v>
      </c>
      <c r="CN47" s="51">
        <f t="shared" si="99"/>
        <v>0</v>
      </c>
      <c r="CO47" s="51">
        <f t="shared" si="99"/>
        <v>0</v>
      </c>
      <c r="CP47" s="51">
        <f t="shared" si="99"/>
        <v>0</v>
      </c>
      <c r="CQ47" s="51">
        <f t="shared" si="99"/>
        <v>0</v>
      </c>
      <c r="CR47" s="51">
        <f t="shared" si="100"/>
        <v>0</v>
      </c>
      <c r="CS47" s="51">
        <f t="shared" si="100"/>
        <v>0</v>
      </c>
      <c r="CT47" s="51">
        <f t="shared" si="101"/>
        <v>0</v>
      </c>
      <c r="CU47" s="51">
        <f t="shared" si="101"/>
        <v>0</v>
      </c>
      <c r="CV47" s="51">
        <f t="shared" si="102"/>
        <v>0</v>
      </c>
      <c r="CW47" s="51">
        <f t="shared" si="102"/>
        <v>0</v>
      </c>
      <c r="CX47" s="51">
        <f t="shared" si="103"/>
        <v>0</v>
      </c>
      <c r="CY47" s="51">
        <f t="shared" si="103"/>
        <v>0</v>
      </c>
      <c r="CZ47" s="51">
        <f t="shared" si="103"/>
        <v>0</v>
      </c>
      <c r="DA47" s="51">
        <f t="shared" si="103"/>
        <v>0</v>
      </c>
      <c r="DB47" s="51">
        <f t="shared" si="103"/>
        <v>0</v>
      </c>
      <c r="DC47" s="51">
        <f t="shared" si="104"/>
        <v>0</v>
      </c>
      <c r="DD47" s="51">
        <f t="shared" si="104"/>
        <v>0</v>
      </c>
      <c r="DE47" s="51">
        <f t="shared" si="105"/>
        <v>0</v>
      </c>
      <c r="DF47" s="51">
        <f t="shared" si="106"/>
        <v>0</v>
      </c>
      <c r="DG47" s="51">
        <f t="shared" si="107"/>
        <v>0</v>
      </c>
      <c r="DH47" s="51">
        <f t="shared" si="107"/>
        <v>0</v>
      </c>
      <c r="DI47" s="51">
        <f t="shared" si="107"/>
        <v>0</v>
      </c>
      <c r="DJ47" s="51">
        <f t="shared" si="107"/>
        <v>0</v>
      </c>
      <c r="DK47" s="51">
        <f t="shared" si="107"/>
        <v>0</v>
      </c>
      <c r="DL47" s="51">
        <f t="shared" si="107"/>
        <v>0</v>
      </c>
      <c r="DM47" s="51">
        <f t="shared" si="107"/>
        <v>0</v>
      </c>
      <c r="DN47" s="51">
        <f t="shared" si="107"/>
        <v>0</v>
      </c>
      <c r="DO47" s="51">
        <f t="shared" si="108"/>
        <v>0</v>
      </c>
      <c r="DP47" s="51">
        <f t="shared" si="109"/>
        <v>0</v>
      </c>
      <c r="DQ47" s="51">
        <f t="shared" si="109"/>
        <v>0</v>
      </c>
      <c r="DR47" s="51">
        <f t="shared" si="109"/>
        <v>0</v>
      </c>
      <c r="DS47" s="51">
        <f t="shared" si="109"/>
        <v>0</v>
      </c>
      <c r="DT47" s="51">
        <f t="shared" si="109"/>
        <v>0</v>
      </c>
      <c r="DU47" s="51">
        <f t="shared" si="109"/>
        <v>0</v>
      </c>
      <c r="DV47" s="51">
        <f t="shared" si="109"/>
        <v>0</v>
      </c>
      <c r="DW47" s="51">
        <f t="shared" si="109"/>
        <v>0</v>
      </c>
    </row>
    <row r="48" spans="1:127" ht="18" x14ac:dyDescent="0.2">
      <c r="A48" s="19"/>
      <c r="B48" s="23" t="s">
        <v>100</v>
      </c>
      <c r="C48" s="494" t="s">
        <v>101</v>
      </c>
      <c r="D48" s="495"/>
      <c r="E48" s="492"/>
      <c r="F48" s="1" t="s">
        <v>102</v>
      </c>
      <c r="G48" s="35">
        <f>+G49*G40/G41</f>
        <v>15.768000000000002</v>
      </c>
      <c r="J48" s="51">
        <f t="shared" si="76"/>
        <v>15.768000000000002</v>
      </c>
      <c r="K48" s="51">
        <f t="shared" si="77"/>
        <v>15.768000000000002</v>
      </c>
      <c r="L48" s="51">
        <f t="shared" si="77"/>
        <v>15.768000000000002</v>
      </c>
      <c r="M48" s="51">
        <f t="shared" si="77"/>
        <v>15.768000000000002</v>
      </c>
      <c r="N48" s="51">
        <f t="shared" si="77"/>
        <v>15.768000000000002</v>
      </c>
      <c r="O48" s="51">
        <f t="shared" si="78"/>
        <v>15.768000000000002</v>
      </c>
      <c r="P48" s="51">
        <f t="shared" si="78"/>
        <v>15.768000000000002</v>
      </c>
      <c r="Q48" s="51">
        <f t="shared" si="78"/>
        <v>15.768000000000002</v>
      </c>
      <c r="R48" s="51">
        <f t="shared" si="79"/>
        <v>15.768000000000002</v>
      </c>
      <c r="S48" s="51">
        <f t="shared" si="79"/>
        <v>15.768000000000002</v>
      </c>
      <c r="T48" s="51">
        <f t="shared" si="79"/>
        <v>15.768000000000002</v>
      </c>
      <c r="U48" s="51">
        <f t="shared" si="70"/>
        <v>15.768000000000002</v>
      </c>
      <c r="V48" s="51">
        <f t="shared" si="110"/>
        <v>15.768000000000002</v>
      </c>
      <c r="W48" s="51">
        <f t="shared" si="110"/>
        <v>15.768000000000002</v>
      </c>
      <c r="X48" s="51">
        <f t="shared" si="110"/>
        <v>15.768000000000002</v>
      </c>
      <c r="Y48" s="51">
        <f t="shared" si="110"/>
        <v>15.768000000000002</v>
      </c>
      <c r="Z48" s="51">
        <f t="shared" si="110"/>
        <v>15.768000000000002</v>
      </c>
      <c r="AA48" s="51">
        <f t="shared" si="110"/>
        <v>15.768000000000002</v>
      </c>
      <c r="AB48" s="51">
        <f t="shared" si="110"/>
        <v>15.768000000000002</v>
      </c>
      <c r="AC48" s="51">
        <f t="shared" si="110"/>
        <v>15.768000000000002</v>
      </c>
      <c r="AD48" s="51">
        <f t="shared" si="110"/>
        <v>15.768000000000002</v>
      </c>
      <c r="AE48" s="51">
        <f t="shared" si="110"/>
        <v>15.768000000000002</v>
      </c>
      <c r="AF48" s="51">
        <f t="shared" si="110"/>
        <v>15.768000000000002</v>
      </c>
      <c r="AG48" s="51">
        <f t="shared" si="110"/>
        <v>15.768000000000002</v>
      </c>
      <c r="AH48" s="51">
        <f t="shared" si="81"/>
        <v>15.768000000000002</v>
      </c>
      <c r="AI48" s="51">
        <f t="shared" si="81"/>
        <v>15.768000000000002</v>
      </c>
      <c r="AJ48" s="51">
        <f t="shared" si="81"/>
        <v>15.768000000000002</v>
      </c>
      <c r="AK48" s="51">
        <f t="shared" si="82"/>
        <v>15.768000000000002</v>
      </c>
      <c r="AL48" s="51">
        <f t="shared" si="82"/>
        <v>15.768000000000002</v>
      </c>
      <c r="AM48" s="51">
        <f t="shared" si="82"/>
        <v>15.768000000000002</v>
      </c>
      <c r="AN48" s="51">
        <f t="shared" si="83"/>
        <v>15.768000000000002</v>
      </c>
      <c r="AO48" s="51">
        <f t="shared" si="83"/>
        <v>15.768000000000002</v>
      </c>
      <c r="AP48" s="51">
        <f t="shared" si="83"/>
        <v>15.768000000000002</v>
      </c>
      <c r="AQ48" s="51">
        <f t="shared" si="83"/>
        <v>15.768000000000002</v>
      </c>
      <c r="AR48" s="51">
        <f t="shared" si="83"/>
        <v>15.768000000000002</v>
      </c>
      <c r="AS48" s="51">
        <f t="shared" si="83"/>
        <v>15.768000000000002</v>
      </c>
      <c r="AT48" s="51">
        <f t="shared" si="83"/>
        <v>15.768000000000002</v>
      </c>
      <c r="AU48" s="51">
        <f t="shared" si="83"/>
        <v>15.768000000000002</v>
      </c>
      <c r="AV48" s="51">
        <f t="shared" si="83"/>
        <v>15.768000000000002</v>
      </c>
      <c r="AW48" s="51">
        <f t="shared" si="83"/>
        <v>15.768000000000002</v>
      </c>
      <c r="AX48" s="51">
        <f t="shared" si="83"/>
        <v>15.768000000000002</v>
      </c>
      <c r="AY48" s="51">
        <f t="shared" si="83"/>
        <v>15.768000000000002</v>
      </c>
      <c r="AZ48" s="51">
        <f t="shared" si="83"/>
        <v>15.768000000000002</v>
      </c>
      <c r="BA48" s="51">
        <f t="shared" si="83"/>
        <v>15.768000000000002</v>
      </c>
      <c r="BB48" s="51">
        <f t="shared" si="84"/>
        <v>15.768000000000002</v>
      </c>
      <c r="BC48" s="51">
        <f t="shared" si="84"/>
        <v>15.768000000000002</v>
      </c>
      <c r="BD48" s="51">
        <f t="shared" si="84"/>
        <v>15.768000000000002</v>
      </c>
      <c r="BE48" s="51">
        <f t="shared" si="84"/>
        <v>15.768000000000002</v>
      </c>
      <c r="BF48" s="51">
        <f t="shared" si="84"/>
        <v>15.768000000000002</v>
      </c>
      <c r="BG48" s="51">
        <f t="shared" si="85"/>
        <v>15.768000000000002</v>
      </c>
      <c r="BH48" s="51">
        <f t="shared" si="85"/>
        <v>15.768000000000002</v>
      </c>
      <c r="BI48" s="51">
        <f t="shared" si="86"/>
        <v>15.768000000000002</v>
      </c>
      <c r="BJ48" s="51">
        <f t="shared" si="86"/>
        <v>15.768000000000002</v>
      </c>
      <c r="BK48" s="51">
        <f t="shared" si="87"/>
        <v>15.768000000000002</v>
      </c>
      <c r="BL48" s="51">
        <f t="shared" si="88"/>
        <v>15.768000000000002</v>
      </c>
      <c r="BM48" s="51">
        <f t="shared" si="88"/>
        <v>15.768000000000002</v>
      </c>
      <c r="BN48" s="51">
        <f t="shared" si="88"/>
        <v>15.768000000000002</v>
      </c>
      <c r="BO48" s="51">
        <f t="shared" si="88"/>
        <v>15.768000000000002</v>
      </c>
      <c r="BP48" s="51">
        <f t="shared" si="89"/>
        <v>15.768000000000002</v>
      </c>
      <c r="BQ48" s="51">
        <f t="shared" si="90"/>
        <v>15.768000000000002</v>
      </c>
      <c r="BR48" s="51">
        <f t="shared" si="90"/>
        <v>15.768000000000002</v>
      </c>
      <c r="BS48" s="51">
        <f t="shared" si="90"/>
        <v>15.768000000000002</v>
      </c>
      <c r="BT48" s="51">
        <f t="shared" si="90"/>
        <v>15.768000000000002</v>
      </c>
      <c r="BU48" s="51">
        <f t="shared" si="91"/>
        <v>15.768000000000002</v>
      </c>
      <c r="BV48" s="51">
        <f t="shared" si="92"/>
        <v>15.768000000000002</v>
      </c>
      <c r="BW48" s="51">
        <f t="shared" si="93"/>
        <v>15.768000000000002</v>
      </c>
      <c r="BX48" s="51">
        <f t="shared" si="93"/>
        <v>15.768000000000002</v>
      </c>
      <c r="BY48" s="51">
        <f t="shared" si="94"/>
        <v>15.768000000000002</v>
      </c>
      <c r="BZ48" s="51">
        <f t="shared" si="94"/>
        <v>15.768000000000002</v>
      </c>
      <c r="CA48" s="51">
        <f t="shared" si="94"/>
        <v>15.768000000000002</v>
      </c>
      <c r="CB48" s="51">
        <f t="shared" si="94"/>
        <v>15.768000000000002</v>
      </c>
      <c r="CC48" s="51">
        <f t="shared" si="95"/>
        <v>15.768000000000002</v>
      </c>
      <c r="CD48" s="51">
        <f t="shared" si="95"/>
        <v>15.768000000000002</v>
      </c>
      <c r="CE48" s="51">
        <f t="shared" si="96"/>
        <v>15.768000000000002</v>
      </c>
      <c r="CF48" s="51">
        <f t="shared" si="97"/>
        <v>15.768000000000002</v>
      </c>
      <c r="CG48" s="51">
        <f t="shared" si="98"/>
        <v>15.768000000000002</v>
      </c>
      <c r="CH48" s="51">
        <f t="shared" si="99"/>
        <v>15.768000000000002</v>
      </c>
      <c r="CI48" s="51">
        <f t="shared" si="99"/>
        <v>15.768000000000002</v>
      </c>
      <c r="CJ48" s="51">
        <f t="shared" si="99"/>
        <v>15.768000000000002</v>
      </c>
      <c r="CK48" s="51">
        <f t="shared" si="99"/>
        <v>15.768000000000002</v>
      </c>
      <c r="CL48" s="51">
        <f t="shared" si="99"/>
        <v>15.768000000000002</v>
      </c>
      <c r="CM48" s="51">
        <f t="shared" si="99"/>
        <v>15.768000000000002</v>
      </c>
      <c r="CN48" s="51">
        <f t="shared" si="99"/>
        <v>15.768000000000002</v>
      </c>
      <c r="CO48" s="51">
        <f t="shared" si="99"/>
        <v>15.768000000000002</v>
      </c>
      <c r="CP48" s="51">
        <f t="shared" si="99"/>
        <v>15.768000000000002</v>
      </c>
      <c r="CQ48" s="51">
        <f t="shared" si="99"/>
        <v>15.768000000000002</v>
      </c>
      <c r="CR48" s="51">
        <f t="shared" si="100"/>
        <v>15.768000000000002</v>
      </c>
      <c r="CS48" s="51">
        <f t="shared" si="100"/>
        <v>15.768000000000002</v>
      </c>
      <c r="CT48" s="51">
        <f t="shared" si="101"/>
        <v>15.768000000000002</v>
      </c>
      <c r="CU48" s="51">
        <f t="shared" si="101"/>
        <v>15.768000000000002</v>
      </c>
      <c r="CV48" s="51">
        <f t="shared" si="102"/>
        <v>15.768000000000002</v>
      </c>
      <c r="CW48" s="51">
        <f t="shared" si="102"/>
        <v>15.768000000000002</v>
      </c>
      <c r="CX48" s="51">
        <f t="shared" si="103"/>
        <v>15.768000000000002</v>
      </c>
      <c r="CY48" s="51">
        <f t="shared" si="103"/>
        <v>15.768000000000002</v>
      </c>
      <c r="CZ48" s="51">
        <f t="shared" si="103"/>
        <v>15.768000000000002</v>
      </c>
      <c r="DA48" s="51">
        <f t="shared" si="103"/>
        <v>15.768000000000002</v>
      </c>
      <c r="DB48" s="51">
        <f t="shared" si="103"/>
        <v>15.768000000000002</v>
      </c>
      <c r="DC48" s="51">
        <f t="shared" si="104"/>
        <v>15.768000000000002</v>
      </c>
      <c r="DD48" s="51">
        <f t="shared" si="104"/>
        <v>15.768000000000002</v>
      </c>
      <c r="DE48" s="51">
        <f t="shared" si="105"/>
        <v>15.768000000000002</v>
      </c>
      <c r="DF48" s="51">
        <f t="shared" si="106"/>
        <v>15.768000000000002</v>
      </c>
      <c r="DG48" s="51">
        <f t="shared" si="107"/>
        <v>15.768000000000002</v>
      </c>
      <c r="DH48" s="51">
        <f t="shared" si="107"/>
        <v>15.768000000000002</v>
      </c>
      <c r="DI48" s="51">
        <f t="shared" si="107"/>
        <v>15.768000000000002</v>
      </c>
      <c r="DJ48" s="51">
        <f t="shared" si="107"/>
        <v>15.768000000000002</v>
      </c>
      <c r="DK48" s="51">
        <f t="shared" si="107"/>
        <v>15.768000000000002</v>
      </c>
      <c r="DL48" s="51">
        <f t="shared" si="107"/>
        <v>15.768000000000002</v>
      </c>
      <c r="DM48" s="51">
        <f t="shared" si="107"/>
        <v>15.768000000000002</v>
      </c>
      <c r="DN48" s="51">
        <f t="shared" si="107"/>
        <v>15.768000000000002</v>
      </c>
      <c r="DO48" s="51">
        <f t="shared" si="108"/>
        <v>15.768000000000002</v>
      </c>
      <c r="DP48" s="51">
        <f t="shared" si="109"/>
        <v>15.768000000000002</v>
      </c>
      <c r="DQ48" s="51">
        <f t="shared" si="109"/>
        <v>15.768000000000002</v>
      </c>
      <c r="DR48" s="51">
        <f t="shared" si="109"/>
        <v>15.768000000000002</v>
      </c>
      <c r="DS48" s="51">
        <f t="shared" si="109"/>
        <v>15.768000000000002</v>
      </c>
      <c r="DT48" s="51">
        <f t="shared" si="109"/>
        <v>15.768000000000002</v>
      </c>
      <c r="DU48" s="51">
        <f t="shared" si="109"/>
        <v>15.768000000000002</v>
      </c>
      <c r="DV48" s="51">
        <f t="shared" si="109"/>
        <v>15.768000000000002</v>
      </c>
      <c r="DW48" s="51">
        <f t="shared" si="109"/>
        <v>15.768000000000002</v>
      </c>
    </row>
    <row r="49" spans="1:127" ht="18" x14ac:dyDescent="0.2">
      <c r="A49" s="19"/>
      <c r="B49" s="23" t="s">
        <v>78</v>
      </c>
      <c r="C49" s="494" t="s">
        <v>79</v>
      </c>
      <c r="D49" s="495"/>
      <c r="E49" s="492"/>
      <c r="F49" s="1" t="s">
        <v>102</v>
      </c>
      <c r="G49" s="36">
        <f>+G39*86400*365</f>
        <v>946.08</v>
      </c>
      <c r="J49" s="51">
        <f t="shared" si="76"/>
        <v>946.08</v>
      </c>
      <c r="K49" s="51">
        <f t="shared" si="77"/>
        <v>946.08</v>
      </c>
      <c r="L49" s="51">
        <f t="shared" si="77"/>
        <v>946.08</v>
      </c>
      <c r="M49" s="51">
        <f t="shared" si="77"/>
        <v>946.08</v>
      </c>
      <c r="N49" s="51">
        <f t="shared" si="77"/>
        <v>946.08</v>
      </c>
      <c r="O49" s="51">
        <f t="shared" si="78"/>
        <v>946.08</v>
      </c>
      <c r="P49" s="51">
        <f t="shared" si="78"/>
        <v>946.08</v>
      </c>
      <c r="Q49" s="51">
        <f t="shared" si="78"/>
        <v>946.08</v>
      </c>
      <c r="R49" s="51">
        <f t="shared" si="79"/>
        <v>946.08</v>
      </c>
      <c r="S49" s="51">
        <f t="shared" si="79"/>
        <v>946.08</v>
      </c>
      <c r="T49" s="51">
        <f t="shared" si="79"/>
        <v>946.08</v>
      </c>
      <c r="U49" s="51">
        <f t="shared" si="70"/>
        <v>946.08</v>
      </c>
      <c r="V49" s="51">
        <f t="shared" si="110"/>
        <v>946.08</v>
      </c>
      <c r="W49" s="51">
        <f t="shared" si="110"/>
        <v>946.08</v>
      </c>
      <c r="X49" s="51">
        <f t="shared" si="110"/>
        <v>946.08</v>
      </c>
      <c r="Y49" s="51">
        <f t="shared" si="110"/>
        <v>946.08</v>
      </c>
      <c r="Z49" s="51">
        <f t="shared" si="110"/>
        <v>946.08</v>
      </c>
      <c r="AA49" s="51">
        <f t="shared" si="110"/>
        <v>946.08</v>
      </c>
      <c r="AB49" s="51">
        <f t="shared" si="110"/>
        <v>946.08</v>
      </c>
      <c r="AC49" s="51">
        <f t="shared" si="110"/>
        <v>946.08</v>
      </c>
      <c r="AD49" s="51">
        <f t="shared" si="110"/>
        <v>946.08</v>
      </c>
      <c r="AE49" s="51">
        <f t="shared" si="110"/>
        <v>946.08</v>
      </c>
      <c r="AF49" s="51">
        <f t="shared" si="110"/>
        <v>946.08</v>
      </c>
      <c r="AG49" s="51">
        <f t="shared" si="110"/>
        <v>946.08</v>
      </c>
      <c r="AH49" s="51">
        <f t="shared" si="81"/>
        <v>946.08</v>
      </c>
      <c r="AI49" s="51">
        <f t="shared" si="81"/>
        <v>946.08</v>
      </c>
      <c r="AJ49" s="51">
        <f t="shared" si="81"/>
        <v>946.08</v>
      </c>
      <c r="AK49" s="51">
        <f t="shared" si="82"/>
        <v>946.08</v>
      </c>
      <c r="AL49" s="51">
        <f t="shared" si="82"/>
        <v>946.08</v>
      </c>
      <c r="AM49" s="51">
        <f t="shared" si="82"/>
        <v>946.08</v>
      </c>
      <c r="AN49" s="51">
        <f t="shared" si="83"/>
        <v>946.08</v>
      </c>
      <c r="AO49" s="51">
        <f t="shared" si="83"/>
        <v>946.08</v>
      </c>
      <c r="AP49" s="51">
        <f t="shared" si="83"/>
        <v>946.08</v>
      </c>
      <c r="AQ49" s="51">
        <f t="shared" si="83"/>
        <v>946.08</v>
      </c>
      <c r="AR49" s="51">
        <f t="shared" si="83"/>
        <v>946.08</v>
      </c>
      <c r="AS49" s="51">
        <f t="shared" si="83"/>
        <v>946.08</v>
      </c>
      <c r="AT49" s="51">
        <f t="shared" si="83"/>
        <v>946.08</v>
      </c>
      <c r="AU49" s="51">
        <f t="shared" si="83"/>
        <v>946.08</v>
      </c>
      <c r="AV49" s="51">
        <f t="shared" si="83"/>
        <v>946.08</v>
      </c>
      <c r="AW49" s="51">
        <f t="shared" si="83"/>
        <v>946.08</v>
      </c>
      <c r="AX49" s="51">
        <f t="shared" si="83"/>
        <v>946.08</v>
      </c>
      <c r="AY49" s="51">
        <f t="shared" si="83"/>
        <v>946.08</v>
      </c>
      <c r="AZ49" s="51">
        <f t="shared" si="83"/>
        <v>946.08</v>
      </c>
      <c r="BA49" s="51">
        <f t="shared" si="83"/>
        <v>946.08</v>
      </c>
      <c r="BB49" s="51">
        <f t="shared" si="84"/>
        <v>946.08</v>
      </c>
      <c r="BC49" s="51">
        <f t="shared" si="84"/>
        <v>946.08</v>
      </c>
      <c r="BD49" s="51">
        <f t="shared" si="84"/>
        <v>946.08</v>
      </c>
      <c r="BE49" s="51">
        <f t="shared" si="84"/>
        <v>946.08</v>
      </c>
      <c r="BF49" s="51">
        <f t="shared" si="84"/>
        <v>946.08</v>
      </c>
      <c r="BG49" s="51">
        <f t="shared" si="85"/>
        <v>946.08</v>
      </c>
      <c r="BH49" s="51">
        <f t="shared" si="85"/>
        <v>946.08</v>
      </c>
      <c r="BI49" s="51">
        <f t="shared" si="86"/>
        <v>946.08</v>
      </c>
      <c r="BJ49" s="51">
        <f t="shared" si="86"/>
        <v>946.08</v>
      </c>
      <c r="BK49" s="51">
        <f t="shared" si="87"/>
        <v>946.08</v>
      </c>
      <c r="BL49" s="51">
        <f t="shared" si="88"/>
        <v>946.08</v>
      </c>
      <c r="BM49" s="51">
        <f t="shared" si="88"/>
        <v>946.08</v>
      </c>
      <c r="BN49" s="51">
        <f t="shared" si="88"/>
        <v>946.08</v>
      </c>
      <c r="BO49" s="51">
        <f t="shared" si="88"/>
        <v>946.08</v>
      </c>
      <c r="BP49" s="51">
        <f t="shared" si="89"/>
        <v>946.08</v>
      </c>
      <c r="BQ49" s="51">
        <f t="shared" si="90"/>
        <v>946.08</v>
      </c>
      <c r="BR49" s="51">
        <f t="shared" si="90"/>
        <v>946.08</v>
      </c>
      <c r="BS49" s="51">
        <f t="shared" si="90"/>
        <v>946.08</v>
      </c>
      <c r="BT49" s="51">
        <f t="shared" si="90"/>
        <v>946.08</v>
      </c>
      <c r="BU49" s="51">
        <f t="shared" si="91"/>
        <v>946.08</v>
      </c>
      <c r="BV49" s="51">
        <f t="shared" si="92"/>
        <v>946.08</v>
      </c>
      <c r="BW49" s="51">
        <f t="shared" si="93"/>
        <v>946.08</v>
      </c>
      <c r="BX49" s="51">
        <f t="shared" si="93"/>
        <v>946.08</v>
      </c>
      <c r="BY49" s="51">
        <f t="shared" si="94"/>
        <v>946.08</v>
      </c>
      <c r="BZ49" s="51">
        <f t="shared" si="94"/>
        <v>946.08</v>
      </c>
      <c r="CA49" s="51">
        <f t="shared" si="94"/>
        <v>946.08</v>
      </c>
      <c r="CB49" s="51">
        <f t="shared" si="94"/>
        <v>946.08</v>
      </c>
      <c r="CC49" s="51">
        <f t="shared" si="95"/>
        <v>946.08</v>
      </c>
      <c r="CD49" s="51">
        <f t="shared" si="95"/>
        <v>946.08</v>
      </c>
      <c r="CE49" s="51">
        <f t="shared" si="96"/>
        <v>946.08</v>
      </c>
      <c r="CF49" s="51">
        <f t="shared" si="97"/>
        <v>946.08</v>
      </c>
      <c r="CG49" s="51">
        <f t="shared" si="98"/>
        <v>946.08</v>
      </c>
      <c r="CH49" s="51">
        <f t="shared" si="99"/>
        <v>946.08</v>
      </c>
      <c r="CI49" s="51">
        <f t="shared" si="99"/>
        <v>946.08</v>
      </c>
      <c r="CJ49" s="51">
        <f t="shared" si="99"/>
        <v>946.08</v>
      </c>
      <c r="CK49" s="51">
        <f t="shared" si="99"/>
        <v>946.08</v>
      </c>
      <c r="CL49" s="51">
        <f t="shared" si="99"/>
        <v>946.08</v>
      </c>
      <c r="CM49" s="51">
        <f t="shared" si="99"/>
        <v>946.08</v>
      </c>
      <c r="CN49" s="51">
        <f t="shared" si="99"/>
        <v>946.08</v>
      </c>
      <c r="CO49" s="51">
        <f t="shared" si="99"/>
        <v>946.08</v>
      </c>
      <c r="CP49" s="51">
        <f t="shared" si="99"/>
        <v>946.08</v>
      </c>
      <c r="CQ49" s="51">
        <f t="shared" si="99"/>
        <v>946.08</v>
      </c>
      <c r="CR49" s="51">
        <f t="shared" si="100"/>
        <v>946.08</v>
      </c>
      <c r="CS49" s="51">
        <f t="shared" si="100"/>
        <v>946.08</v>
      </c>
      <c r="CT49" s="51">
        <f t="shared" si="101"/>
        <v>946.08</v>
      </c>
      <c r="CU49" s="51">
        <f t="shared" si="101"/>
        <v>946.08</v>
      </c>
      <c r="CV49" s="51">
        <f t="shared" si="102"/>
        <v>946.08</v>
      </c>
      <c r="CW49" s="51">
        <f t="shared" si="102"/>
        <v>946.08</v>
      </c>
      <c r="CX49" s="51">
        <f t="shared" si="103"/>
        <v>946.08</v>
      </c>
      <c r="CY49" s="51">
        <f t="shared" si="103"/>
        <v>946.08</v>
      </c>
      <c r="CZ49" s="51">
        <f t="shared" si="103"/>
        <v>946.08</v>
      </c>
      <c r="DA49" s="51">
        <f t="shared" si="103"/>
        <v>946.08</v>
      </c>
      <c r="DB49" s="51">
        <f t="shared" si="103"/>
        <v>946.08</v>
      </c>
      <c r="DC49" s="51">
        <f t="shared" si="104"/>
        <v>946.08</v>
      </c>
      <c r="DD49" s="51">
        <f t="shared" si="104"/>
        <v>946.08</v>
      </c>
      <c r="DE49" s="51">
        <f t="shared" si="105"/>
        <v>946.08</v>
      </c>
      <c r="DF49" s="51">
        <f t="shared" si="106"/>
        <v>946.08</v>
      </c>
      <c r="DG49" s="51">
        <f t="shared" si="107"/>
        <v>946.08</v>
      </c>
      <c r="DH49" s="51">
        <f t="shared" si="107"/>
        <v>946.08</v>
      </c>
      <c r="DI49" s="51">
        <f t="shared" si="107"/>
        <v>946.08</v>
      </c>
      <c r="DJ49" s="51">
        <f t="shared" si="107"/>
        <v>946.08</v>
      </c>
      <c r="DK49" s="51">
        <f t="shared" si="107"/>
        <v>946.08</v>
      </c>
      <c r="DL49" s="51">
        <f t="shared" si="107"/>
        <v>946.08</v>
      </c>
      <c r="DM49" s="51">
        <f t="shared" si="107"/>
        <v>946.08</v>
      </c>
      <c r="DN49" s="51">
        <f t="shared" si="107"/>
        <v>946.08</v>
      </c>
      <c r="DO49" s="51">
        <f t="shared" si="108"/>
        <v>946.08</v>
      </c>
      <c r="DP49" s="51">
        <f t="shared" si="109"/>
        <v>946.08</v>
      </c>
      <c r="DQ49" s="51">
        <f t="shared" si="109"/>
        <v>946.08</v>
      </c>
      <c r="DR49" s="51">
        <f t="shared" si="109"/>
        <v>946.08</v>
      </c>
      <c r="DS49" s="51">
        <f t="shared" si="109"/>
        <v>946.08</v>
      </c>
      <c r="DT49" s="51">
        <f t="shared" si="109"/>
        <v>946.08</v>
      </c>
      <c r="DU49" s="51">
        <f t="shared" si="109"/>
        <v>946.08</v>
      </c>
      <c r="DV49" s="51">
        <f t="shared" si="109"/>
        <v>946.08</v>
      </c>
      <c r="DW49" s="51">
        <f t="shared" si="109"/>
        <v>946.08</v>
      </c>
    </row>
    <row r="50" spans="1:127" ht="18" x14ac:dyDescent="0.2">
      <c r="A50" s="19"/>
      <c r="B50" s="23" t="s">
        <v>103</v>
      </c>
      <c r="C50" s="494" t="s">
        <v>104</v>
      </c>
      <c r="D50" s="495"/>
      <c r="E50" s="492"/>
      <c r="F50" s="1"/>
      <c r="G50" s="93">
        <f>1+G44*G51/G41</f>
        <v>22.6</v>
      </c>
      <c r="J50" s="51">
        <f t="shared" si="76"/>
        <v>22.6</v>
      </c>
      <c r="K50" s="51">
        <f t="shared" si="77"/>
        <v>22.6</v>
      </c>
      <c r="L50" s="51">
        <f t="shared" si="77"/>
        <v>22.6</v>
      </c>
      <c r="M50" s="51">
        <f t="shared" si="77"/>
        <v>22.6</v>
      </c>
      <c r="N50" s="51">
        <f t="shared" si="77"/>
        <v>22.6</v>
      </c>
      <c r="O50" s="51">
        <f t="shared" si="78"/>
        <v>22.6</v>
      </c>
      <c r="P50" s="51">
        <f t="shared" si="78"/>
        <v>22.6</v>
      </c>
      <c r="Q50" s="51">
        <f t="shared" si="78"/>
        <v>22.6</v>
      </c>
      <c r="R50" s="51">
        <f t="shared" si="79"/>
        <v>22.6</v>
      </c>
      <c r="S50" s="51">
        <f t="shared" si="79"/>
        <v>22.6</v>
      </c>
      <c r="T50" s="51">
        <f t="shared" si="79"/>
        <v>22.6</v>
      </c>
      <c r="U50" s="51">
        <f t="shared" si="70"/>
        <v>22.6</v>
      </c>
      <c r="V50" s="51">
        <f t="shared" si="110"/>
        <v>22.6</v>
      </c>
      <c r="W50" s="51">
        <f t="shared" si="110"/>
        <v>22.6</v>
      </c>
      <c r="X50" s="51">
        <f t="shared" si="110"/>
        <v>22.6</v>
      </c>
      <c r="Y50" s="51">
        <f t="shared" si="110"/>
        <v>22.6</v>
      </c>
      <c r="Z50" s="51">
        <f t="shared" si="110"/>
        <v>22.6</v>
      </c>
      <c r="AA50" s="51">
        <f t="shared" si="110"/>
        <v>22.6</v>
      </c>
      <c r="AB50" s="51">
        <f t="shared" si="110"/>
        <v>22.6</v>
      </c>
      <c r="AC50" s="51">
        <f t="shared" si="110"/>
        <v>22.6</v>
      </c>
      <c r="AD50" s="51">
        <f t="shared" si="110"/>
        <v>22.6</v>
      </c>
      <c r="AE50" s="51">
        <f t="shared" si="110"/>
        <v>22.6</v>
      </c>
      <c r="AF50" s="51">
        <f t="shared" si="110"/>
        <v>22.6</v>
      </c>
      <c r="AG50" s="51">
        <f t="shared" si="110"/>
        <v>22.6</v>
      </c>
      <c r="AH50" s="51">
        <f t="shared" si="81"/>
        <v>22.6</v>
      </c>
      <c r="AI50" s="51">
        <f t="shared" si="81"/>
        <v>22.6</v>
      </c>
      <c r="AJ50" s="51">
        <f t="shared" si="81"/>
        <v>22.6</v>
      </c>
      <c r="AK50" s="51">
        <f t="shared" si="82"/>
        <v>22.6</v>
      </c>
      <c r="AL50" s="51">
        <f t="shared" si="82"/>
        <v>22.6</v>
      </c>
      <c r="AM50" s="51">
        <f t="shared" si="82"/>
        <v>22.6</v>
      </c>
      <c r="AN50" s="51">
        <f t="shared" si="83"/>
        <v>22.6</v>
      </c>
      <c r="AO50" s="51">
        <f t="shared" si="83"/>
        <v>22.6</v>
      </c>
      <c r="AP50" s="51">
        <f t="shared" si="83"/>
        <v>22.6</v>
      </c>
      <c r="AQ50" s="51">
        <f t="shared" si="83"/>
        <v>22.6</v>
      </c>
      <c r="AR50" s="51">
        <f t="shared" si="83"/>
        <v>22.6</v>
      </c>
      <c r="AS50" s="51">
        <f t="shared" si="83"/>
        <v>22.6</v>
      </c>
      <c r="AT50" s="51">
        <f t="shared" si="83"/>
        <v>22.6</v>
      </c>
      <c r="AU50" s="51">
        <f t="shared" si="83"/>
        <v>22.6</v>
      </c>
      <c r="AV50" s="51">
        <f t="shared" si="83"/>
        <v>22.6</v>
      </c>
      <c r="AW50" s="51">
        <f t="shared" si="83"/>
        <v>22.6</v>
      </c>
      <c r="AX50" s="51">
        <f t="shared" si="83"/>
        <v>22.6</v>
      </c>
      <c r="AY50" s="51">
        <f t="shared" si="83"/>
        <v>22.6</v>
      </c>
      <c r="AZ50" s="51">
        <f t="shared" si="83"/>
        <v>22.6</v>
      </c>
      <c r="BA50" s="51">
        <f t="shared" si="83"/>
        <v>22.6</v>
      </c>
      <c r="BB50" s="51">
        <f t="shared" si="84"/>
        <v>22.6</v>
      </c>
      <c r="BC50" s="51">
        <f t="shared" si="84"/>
        <v>22.6</v>
      </c>
      <c r="BD50" s="51">
        <f t="shared" si="84"/>
        <v>22.6</v>
      </c>
      <c r="BE50" s="51">
        <f t="shared" si="84"/>
        <v>22.6</v>
      </c>
      <c r="BF50" s="51">
        <f t="shared" si="84"/>
        <v>22.6</v>
      </c>
      <c r="BG50" s="51">
        <f t="shared" si="85"/>
        <v>22.6</v>
      </c>
      <c r="BH50" s="51">
        <f t="shared" si="85"/>
        <v>22.6</v>
      </c>
      <c r="BI50" s="51">
        <f t="shared" si="86"/>
        <v>22.6</v>
      </c>
      <c r="BJ50" s="51">
        <f t="shared" si="86"/>
        <v>22.6</v>
      </c>
      <c r="BK50" s="51">
        <f t="shared" si="87"/>
        <v>22.6</v>
      </c>
      <c r="BL50" s="51">
        <f t="shared" si="88"/>
        <v>22.6</v>
      </c>
      <c r="BM50" s="51">
        <f t="shared" si="88"/>
        <v>22.6</v>
      </c>
      <c r="BN50" s="51">
        <f t="shared" si="88"/>
        <v>22.6</v>
      </c>
      <c r="BO50" s="51">
        <f t="shared" si="88"/>
        <v>22.6</v>
      </c>
      <c r="BP50" s="51">
        <f t="shared" si="89"/>
        <v>22.6</v>
      </c>
      <c r="BQ50" s="51">
        <f t="shared" si="90"/>
        <v>22.6</v>
      </c>
      <c r="BR50" s="51">
        <f t="shared" si="90"/>
        <v>22.6</v>
      </c>
      <c r="BS50" s="51">
        <f t="shared" si="90"/>
        <v>22.6</v>
      </c>
      <c r="BT50" s="51">
        <f t="shared" si="90"/>
        <v>22.6</v>
      </c>
      <c r="BU50" s="51">
        <f t="shared" si="91"/>
        <v>22.6</v>
      </c>
      <c r="BV50" s="51">
        <f t="shared" si="92"/>
        <v>22.6</v>
      </c>
      <c r="BW50" s="51">
        <f t="shared" si="93"/>
        <v>22.6</v>
      </c>
      <c r="BX50" s="51">
        <f t="shared" si="93"/>
        <v>22.6</v>
      </c>
      <c r="BY50" s="51">
        <f t="shared" si="94"/>
        <v>22.6</v>
      </c>
      <c r="BZ50" s="51">
        <f t="shared" si="94"/>
        <v>22.6</v>
      </c>
      <c r="CA50" s="51">
        <f t="shared" si="94"/>
        <v>22.6</v>
      </c>
      <c r="CB50" s="51">
        <f t="shared" si="94"/>
        <v>22.6</v>
      </c>
      <c r="CC50" s="51">
        <f t="shared" si="95"/>
        <v>22.6</v>
      </c>
      <c r="CD50" s="51">
        <f t="shared" si="95"/>
        <v>22.6</v>
      </c>
      <c r="CE50" s="51">
        <f t="shared" si="96"/>
        <v>22.6</v>
      </c>
      <c r="CF50" s="51">
        <f t="shared" si="97"/>
        <v>22.6</v>
      </c>
      <c r="CG50" s="51">
        <f t="shared" si="98"/>
        <v>22.6</v>
      </c>
      <c r="CH50" s="51">
        <f t="shared" si="99"/>
        <v>22.6</v>
      </c>
      <c r="CI50" s="51">
        <f t="shared" si="99"/>
        <v>22.6</v>
      </c>
      <c r="CJ50" s="51">
        <f t="shared" si="99"/>
        <v>22.6</v>
      </c>
      <c r="CK50" s="51">
        <f t="shared" si="99"/>
        <v>22.6</v>
      </c>
      <c r="CL50" s="51">
        <f t="shared" si="99"/>
        <v>22.6</v>
      </c>
      <c r="CM50" s="51">
        <f t="shared" si="99"/>
        <v>22.6</v>
      </c>
      <c r="CN50" s="51">
        <f t="shared" si="99"/>
        <v>22.6</v>
      </c>
      <c r="CO50" s="51">
        <f t="shared" si="99"/>
        <v>22.6</v>
      </c>
      <c r="CP50" s="51">
        <f t="shared" si="99"/>
        <v>22.6</v>
      </c>
      <c r="CQ50" s="51">
        <f t="shared" si="99"/>
        <v>22.6</v>
      </c>
      <c r="CR50" s="51">
        <f t="shared" si="100"/>
        <v>22.6</v>
      </c>
      <c r="CS50" s="51">
        <f t="shared" si="100"/>
        <v>22.6</v>
      </c>
      <c r="CT50" s="51">
        <f t="shared" si="101"/>
        <v>22.6</v>
      </c>
      <c r="CU50" s="51">
        <f t="shared" si="101"/>
        <v>22.6</v>
      </c>
      <c r="CV50" s="51">
        <f t="shared" si="102"/>
        <v>22.6</v>
      </c>
      <c r="CW50" s="51">
        <f t="shared" si="102"/>
        <v>22.6</v>
      </c>
      <c r="CX50" s="51">
        <f t="shared" si="103"/>
        <v>22.6</v>
      </c>
      <c r="CY50" s="51">
        <f t="shared" si="103"/>
        <v>22.6</v>
      </c>
      <c r="CZ50" s="51">
        <f t="shared" si="103"/>
        <v>22.6</v>
      </c>
      <c r="DA50" s="51">
        <f t="shared" si="103"/>
        <v>22.6</v>
      </c>
      <c r="DB50" s="51">
        <f t="shared" si="103"/>
        <v>22.6</v>
      </c>
      <c r="DC50" s="51">
        <f t="shared" si="104"/>
        <v>22.6</v>
      </c>
      <c r="DD50" s="51">
        <f t="shared" si="104"/>
        <v>22.6</v>
      </c>
      <c r="DE50" s="51">
        <f t="shared" si="105"/>
        <v>22.6</v>
      </c>
      <c r="DF50" s="51">
        <f t="shared" si="106"/>
        <v>22.6</v>
      </c>
      <c r="DG50" s="51">
        <f t="shared" si="107"/>
        <v>22.6</v>
      </c>
      <c r="DH50" s="51">
        <f t="shared" si="107"/>
        <v>22.6</v>
      </c>
      <c r="DI50" s="51">
        <f t="shared" si="107"/>
        <v>22.6</v>
      </c>
      <c r="DJ50" s="51">
        <f t="shared" si="107"/>
        <v>22.6</v>
      </c>
      <c r="DK50" s="51">
        <f t="shared" si="107"/>
        <v>22.6</v>
      </c>
      <c r="DL50" s="51">
        <f t="shared" si="107"/>
        <v>22.6</v>
      </c>
      <c r="DM50" s="51">
        <f t="shared" si="107"/>
        <v>22.6</v>
      </c>
      <c r="DN50" s="51">
        <f t="shared" si="107"/>
        <v>22.6</v>
      </c>
      <c r="DO50" s="51">
        <f t="shared" si="108"/>
        <v>22.6</v>
      </c>
      <c r="DP50" s="51">
        <f t="shared" si="109"/>
        <v>22.6</v>
      </c>
      <c r="DQ50" s="51">
        <f t="shared" si="109"/>
        <v>22.6</v>
      </c>
      <c r="DR50" s="51">
        <f t="shared" si="109"/>
        <v>22.6</v>
      </c>
      <c r="DS50" s="51">
        <f t="shared" si="109"/>
        <v>22.6</v>
      </c>
      <c r="DT50" s="51">
        <f t="shared" si="109"/>
        <v>22.6</v>
      </c>
      <c r="DU50" s="51">
        <f t="shared" si="109"/>
        <v>22.6</v>
      </c>
      <c r="DV50" s="51">
        <f t="shared" si="109"/>
        <v>22.6</v>
      </c>
      <c r="DW50" s="51">
        <f t="shared" si="109"/>
        <v>22.6</v>
      </c>
    </row>
    <row r="51" spans="1:127" ht="18" x14ac:dyDescent="0.4">
      <c r="A51" s="16">
        <f>入力シート_砒素!Q23</f>
        <v>1.62</v>
      </c>
      <c r="B51" s="20" t="s">
        <v>105</v>
      </c>
      <c r="C51" s="494" t="s">
        <v>106</v>
      </c>
      <c r="D51" s="495"/>
      <c r="E51" s="492"/>
      <c r="F51" s="291" t="s">
        <v>107</v>
      </c>
      <c r="G51" s="25">
        <f>IF(A51="",1.67,A51)</f>
        <v>1.62</v>
      </c>
      <c r="J51" s="51">
        <f t="shared" si="76"/>
        <v>1.62</v>
      </c>
      <c r="K51" s="51">
        <f t="shared" si="77"/>
        <v>1.62</v>
      </c>
      <c r="L51" s="51">
        <f t="shared" si="77"/>
        <v>1.62</v>
      </c>
      <c r="M51" s="51">
        <f t="shared" si="77"/>
        <v>1.62</v>
      </c>
      <c r="N51" s="51">
        <f t="shared" si="77"/>
        <v>1.62</v>
      </c>
      <c r="O51" s="51">
        <f t="shared" si="78"/>
        <v>1.62</v>
      </c>
      <c r="P51" s="51">
        <f t="shared" si="78"/>
        <v>1.62</v>
      </c>
      <c r="Q51" s="51">
        <f t="shared" si="78"/>
        <v>1.62</v>
      </c>
      <c r="R51" s="51">
        <f t="shared" si="79"/>
        <v>1.62</v>
      </c>
      <c r="S51" s="51">
        <f t="shared" si="79"/>
        <v>1.62</v>
      </c>
      <c r="T51" s="51">
        <f t="shared" si="79"/>
        <v>1.62</v>
      </c>
      <c r="U51" s="52">
        <f t="shared" si="70"/>
        <v>1.62</v>
      </c>
      <c r="V51" s="51">
        <f t="shared" si="110"/>
        <v>1.62</v>
      </c>
      <c r="W51" s="51">
        <f t="shared" si="110"/>
        <v>1.62</v>
      </c>
      <c r="X51" s="51">
        <f t="shared" si="110"/>
        <v>1.62</v>
      </c>
      <c r="Y51" s="51">
        <f t="shared" si="110"/>
        <v>1.62</v>
      </c>
      <c r="Z51" s="51">
        <f t="shared" si="110"/>
        <v>1.62</v>
      </c>
      <c r="AA51" s="51">
        <f t="shared" si="110"/>
        <v>1.62</v>
      </c>
      <c r="AB51" s="51">
        <f t="shared" si="110"/>
        <v>1.62</v>
      </c>
      <c r="AC51" s="51">
        <f t="shared" si="110"/>
        <v>1.62</v>
      </c>
      <c r="AD51" s="51">
        <f t="shared" si="110"/>
        <v>1.62</v>
      </c>
      <c r="AE51" s="51">
        <f t="shared" si="110"/>
        <v>1.62</v>
      </c>
      <c r="AF51" s="51">
        <f t="shared" si="110"/>
        <v>1.62</v>
      </c>
      <c r="AG51" s="51">
        <f t="shared" si="110"/>
        <v>1.62</v>
      </c>
      <c r="AH51" s="51">
        <f t="shared" si="81"/>
        <v>1.62</v>
      </c>
      <c r="AI51" s="51">
        <f t="shared" si="81"/>
        <v>1.62</v>
      </c>
      <c r="AJ51" s="51">
        <f t="shared" si="81"/>
        <v>1.62</v>
      </c>
      <c r="AK51" s="51">
        <f t="shared" si="82"/>
        <v>1.62</v>
      </c>
      <c r="AL51" s="51">
        <f t="shared" si="82"/>
        <v>1.62</v>
      </c>
      <c r="AM51" s="51">
        <f t="shared" si="82"/>
        <v>1.62</v>
      </c>
      <c r="AN51" s="51">
        <f t="shared" si="83"/>
        <v>1.62</v>
      </c>
      <c r="AO51" s="51">
        <f t="shared" si="83"/>
        <v>1.62</v>
      </c>
      <c r="AP51" s="51">
        <f t="shared" si="83"/>
        <v>1.62</v>
      </c>
      <c r="AQ51" s="51">
        <f t="shared" si="83"/>
        <v>1.62</v>
      </c>
      <c r="AR51" s="51">
        <f t="shared" si="83"/>
        <v>1.62</v>
      </c>
      <c r="AS51" s="51">
        <f t="shared" si="83"/>
        <v>1.62</v>
      </c>
      <c r="AT51" s="51">
        <f t="shared" si="83"/>
        <v>1.62</v>
      </c>
      <c r="AU51" s="51">
        <f t="shared" si="83"/>
        <v>1.62</v>
      </c>
      <c r="AV51" s="51">
        <f t="shared" si="83"/>
        <v>1.62</v>
      </c>
      <c r="AW51" s="51">
        <f t="shared" si="83"/>
        <v>1.62</v>
      </c>
      <c r="AX51" s="51">
        <f t="shared" si="83"/>
        <v>1.62</v>
      </c>
      <c r="AY51" s="51">
        <f t="shared" si="83"/>
        <v>1.62</v>
      </c>
      <c r="AZ51" s="51">
        <f t="shared" si="83"/>
        <v>1.62</v>
      </c>
      <c r="BA51" s="51">
        <f t="shared" si="83"/>
        <v>1.62</v>
      </c>
      <c r="BB51" s="51">
        <f t="shared" si="84"/>
        <v>1.62</v>
      </c>
      <c r="BC51" s="51">
        <f t="shared" si="84"/>
        <v>1.62</v>
      </c>
      <c r="BD51" s="51">
        <f t="shared" si="84"/>
        <v>1.62</v>
      </c>
      <c r="BE51" s="51">
        <f t="shared" si="84"/>
        <v>1.62</v>
      </c>
      <c r="BF51" s="51">
        <f t="shared" si="84"/>
        <v>1.62</v>
      </c>
      <c r="BG51" s="51">
        <f t="shared" si="85"/>
        <v>1.62</v>
      </c>
      <c r="BH51" s="51">
        <f t="shared" si="85"/>
        <v>1.62</v>
      </c>
      <c r="BI51" s="51">
        <f t="shared" si="86"/>
        <v>1.62</v>
      </c>
      <c r="BJ51" s="51">
        <f t="shared" si="86"/>
        <v>1.62</v>
      </c>
      <c r="BK51" s="51">
        <f t="shared" si="87"/>
        <v>1.62</v>
      </c>
      <c r="BL51" s="51">
        <f t="shared" si="88"/>
        <v>1.62</v>
      </c>
      <c r="BM51" s="51">
        <f t="shared" si="88"/>
        <v>1.62</v>
      </c>
      <c r="BN51" s="51">
        <f t="shared" si="88"/>
        <v>1.62</v>
      </c>
      <c r="BO51" s="51">
        <f t="shared" si="88"/>
        <v>1.62</v>
      </c>
      <c r="BP51" s="51">
        <f t="shared" si="89"/>
        <v>1.62</v>
      </c>
      <c r="BQ51" s="51">
        <f t="shared" si="90"/>
        <v>1.62</v>
      </c>
      <c r="BR51" s="51">
        <f t="shared" si="90"/>
        <v>1.62</v>
      </c>
      <c r="BS51" s="51">
        <f t="shared" si="90"/>
        <v>1.62</v>
      </c>
      <c r="BT51" s="51">
        <f t="shared" si="90"/>
        <v>1.62</v>
      </c>
      <c r="BU51" s="51">
        <f t="shared" si="91"/>
        <v>1.62</v>
      </c>
      <c r="BV51" s="51">
        <f t="shared" si="92"/>
        <v>1.62</v>
      </c>
      <c r="BW51" s="51">
        <f t="shared" si="93"/>
        <v>1.62</v>
      </c>
      <c r="BX51" s="51">
        <f t="shared" si="93"/>
        <v>1.62</v>
      </c>
      <c r="BY51" s="51">
        <f t="shared" si="94"/>
        <v>1.62</v>
      </c>
      <c r="BZ51" s="51">
        <f t="shared" si="94"/>
        <v>1.62</v>
      </c>
      <c r="CA51" s="51">
        <f t="shared" si="94"/>
        <v>1.62</v>
      </c>
      <c r="CB51" s="51">
        <f t="shared" si="94"/>
        <v>1.62</v>
      </c>
      <c r="CC51" s="51">
        <f t="shared" si="95"/>
        <v>1.62</v>
      </c>
      <c r="CD51" s="51">
        <f t="shared" si="95"/>
        <v>1.62</v>
      </c>
      <c r="CE51" s="51">
        <f t="shared" si="96"/>
        <v>1.62</v>
      </c>
      <c r="CF51" s="51">
        <f t="shared" si="97"/>
        <v>1.62</v>
      </c>
      <c r="CG51" s="51">
        <f t="shared" si="98"/>
        <v>1.62</v>
      </c>
      <c r="CH51" s="51">
        <f t="shared" si="99"/>
        <v>1.62</v>
      </c>
      <c r="CI51" s="51">
        <f t="shared" si="99"/>
        <v>1.62</v>
      </c>
      <c r="CJ51" s="51">
        <f t="shared" si="99"/>
        <v>1.62</v>
      </c>
      <c r="CK51" s="51">
        <f t="shared" si="99"/>
        <v>1.62</v>
      </c>
      <c r="CL51" s="51">
        <f t="shared" si="99"/>
        <v>1.62</v>
      </c>
      <c r="CM51" s="51">
        <f t="shared" si="99"/>
        <v>1.62</v>
      </c>
      <c r="CN51" s="51">
        <f t="shared" si="99"/>
        <v>1.62</v>
      </c>
      <c r="CO51" s="51">
        <f t="shared" si="99"/>
        <v>1.62</v>
      </c>
      <c r="CP51" s="51">
        <f t="shared" si="99"/>
        <v>1.62</v>
      </c>
      <c r="CQ51" s="51">
        <f t="shared" si="99"/>
        <v>1.62</v>
      </c>
      <c r="CR51" s="51">
        <f t="shared" si="100"/>
        <v>1.62</v>
      </c>
      <c r="CS51" s="51">
        <f t="shared" si="100"/>
        <v>1.62</v>
      </c>
      <c r="CT51" s="51">
        <f t="shared" si="101"/>
        <v>1.62</v>
      </c>
      <c r="CU51" s="51">
        <f t="shared" si="101"/>
        <v>1.62</v>
      </c>
      <c r="CV51" s="51">
        <f t="shared" si="102"/>
        <v>1.62</v>
      </c>
      <c r="CW51" s="51">
        <f t="shared" si="102"/>
        <v>1.62</v>
      </c>
      <c r="CX51" s="51">
        <f t="shared" si="103"/>
        <v>1.62</v>
      </c>
      <c r="CY51" s="51">
        <f t="shared" si="103"/>
        <v>1.62</v>
      </c>
      <c r="CZ51" s="51">
        <f t="shared" si="103"/>
        <v>1.62</v>
      </c>
      <c r="DA51" s="51">
        <f t="shared" si="103"/>
        <v>1.62</v>
      </c>
      <c r="DB51" s="51">
        <f t="shared" si="103"/>
        <v>1.62</v>
      </c>
      <c r="DC51" s="51">
        <f t="shared" si="104"/>
        <v>1.62</v>
      </c>
      <c r="DD51" s="51">
        <f t="shared" si="104"/>
        <v>1.62</v>
      </c>
      <c r="DE51" s="51">
        <f t="shared" si="105"/>
        <v>1.62</v>
      </c>
      <c r="DF51" s="51">
        <f t="shared" si="106"/>
        <v>1.62</v>
      </c>
      <c r="DG51" s="51">
        <f t="shared" si="107"/>
        <v>1.62</v>
      </c>
      <c r="DH51" s="51">
        <f t="shared" si="107"/>
        <v>1.62</v>
      </c>
      <c r="DI51" s="51">
        <f t="shared" si="107"/>
        <v>1.62</v>
      </c>
      <c r="DJ51" s="51">
        <f t="shared" si="107"/>
        <v>1.62</v>
      </c>
      <c r="DK51" s="51">
        <f t="shared" si="107"/>
        <v>1.62</v>
      </c>
      <c r="DL51" s="51">
        <f t="shared" si="107"/>
        <v>1.62</v>
      </c>
      <c r="DM51" s="51">
        <f t="shared" si="107"/>
        <v>1.62</v>
      </c>
      <c r="DN51" s="51">
        <f t="shared" si="107"/>
        <v>1.62</v>
      </c>
      <c r="DO51" s="51">
        <f t="shared" si="108"/>
        <v>1.62</v>
      </c>
      <c r="DP51" s="51">
        <f t="shared" si="109"/>
        <v>1.62</v>
      </c>
      <c r="DQ51" s="51">
        <f t="shared" si="109"/>
        <v>1.62</v>
      </c>
      <c r="DR51" s="51">
        <f t="shared" si="109"/>
        <v>1.62</v>
      </c>
      <c r="DS51" s="51">
        <f t="shared" si="109"/>
        <v>1.62</v>
      </c>
      <c r="DT51" s="51">
        <f t="shared" si="109"/>
        <v>1.62</v>
      </c>
      <c r="DU51" s="51">
        <f t="shared" si="109"/>
        <v>1.62</v>
      </c>
      <c r="DV51" s="51">
        <f t="shared" si="109"/>
        <v>1.62</v>
      </c>
      <c r="DW51" s="51">
        <f t="shared" si="109"/>
        <v>1.62</v>
      </c>
    </row>
    <row r="52" spans="1:127" ht="37.5" customHeight="1" x14ac:dyDescent="0.2">
      <c r="A52" s="19"/>
      <c r="B52" s="37"/>
      <c r="C52" s="492"/>
      <c r="D52" s="493"/>
      <c r="E52" s="493"/>
      <c r="F52" s="291"/>
      <c r="G52" s="38">
        <f>SQRT(1+4*G47*G36/G48)</f>
        <v>1</v>
      </c>
      <c r="J52" s="52">
        <f>G52</f>
        <v>1</v>
      </c>
      <c r="K52" s="55">
        <f t="shared" si="77"/>
        <v>1</v>
      </c>
      <c r="L52" s="55">
        <f t="shared" si="77"/>
        <v>1</v>
      </c>
      <c r="M52" s="55">
        <f t="shared" si="77"/>
        <v>1</v>
      </c>
      <c r="N52" s="55">
        <f t="shared" si="77"/>
        <v>1</v>
      </c>
      <c r="O52" s="55">
        <f t="shared" si="78"/>
        <v>1</v>
      </c>
      <c r="P52" s="55">
        <f t="shared" si="78"/>
        <v>1</v>
      </c>
      <c r="Q52" s="55">
        <f t="shared" si="78"/>
        <v>1</v>
      </c>
      <c r="R52" s="55">
        <f t="shared" si="79"/>
        <v>1</v>
      </c>
      <c r="S52" s="55">
        <f t="shared" si="79"/>
        <v>1</v>
      </c>
      <c r="T52" s="55">
        <f t="shared" si="79"/>
        <v>1</v>
      </c>
      <c r="U52" s="52">
        <f>G52</f>
        <v>1</v>
      </c>
      <c r="V52" s="55">
        <f>+U52</f>
        <v>1</v>
      </c>
      <c r="W52" s="55">
        <f t="shared" si="110"/>
        <v>1</v>
      </c>
      <c r="X52" s="55">
        <f t="shared" si="110"/>
        <v>1</v>
      </c>
      <c r="Y52" s="55">
        <f t="shared" si="110"/>
        <v>1</v>
      </c>
      <c r="Z52" s="55">
        <f t="shared" si="110"/>
        <v>1</v>
      </c>
      <c r="AA52" s="55">
        <f t="shared" si="110"/>
        <v>1</v>
      </c>
      <c r="AB52" s="55">
        <f t="shared" si="110"/>
        <v>1</v>
      </c>
      <c r="AC52" s="55">
        <f t="shared" si="110"/>
        <v>1</v>
      </c>
      <c r="AD52" s="55">
        <f t="shared" si="110"/>
        <v>1</v>
      </c>
      <c r="AE52" s="55">
        <f t="shared" si="110"/>
        <v>1</v>
      </c>
      <c r="AF52" s="55">
        <f t="shared" si="110"/>
        <v>1</v>
      </c>
      <c r="AG52" s="55">
        <f t="shared" si="110"/>
        <v>1</v>
      </c>
      <c r="AH52" s="55">
        <f t="shared" si="81"/>
        <v>1</v>
      </c>
      <c r="AI52" s="55">
        <f t="shared" si="81"/>
        <v>1</v>
      </c>
      <c r="AJ52" s="55">
        <f t="shared" si="81"/>
        <v>1</v>
      </c>
      <c r="AK52" s="55">
        <f t="shared" si="82"/>
        <v>1</v>
      </c>
      <c r="AL52" s="55">
        <f t="shared" si="82"/>
        <v>1</v>
      </c>
      <c r="AM52" s="55">
        <f t="shared" si="82"/>
        <v>1</v>
      </c>
      <c r="AN52" s="55">
        <f t="shared" si="83"/>
        <v>1</v>
      </c>
      <c r="AO52" s="55">
        <f t="shared" si="83"/>
        <v>1</v>
      </c>
      <c r="AP52" s="55">
        <f t="shared" si="83"/>
        <v>1</v>
      </c>
      <c r="AQ52" s="55">
        <f t="shared" si="83"/>
        <v>1</v>
      </c>
      <c r="AR52" s="55">
        <f t="shared" si="83"/>
        <v>1</v>
      </c>
      <c r="AS52" s="55">
        <f t="shared" si="83"/>
        <v>1</v>
      </c>
      <c r="AT52" s="55">
        <f t="shared" si="83"/>
        <v>1</v>
      </c>
      <c r="AU52" s="55">
        <f t="shared" si="83"/>
        <v>1</v>
      </c>
      <c r="AV52" s="55">
        <f t="shared" si="83"/>
        <v>1</v>
      </c>
      <c r="AW52" s="55">
        <f t="shared" si="83"/>
        <v>1</v>
      </c>
      <c r="AX52" s="55">
        <f t="shared" si="83"/>
        <v>1</v>
      </c>
      <c r="AY52" s="55">
        <f t="shared" si="83"/>
        <v>1</v>
      </c>
      <c r="AZ52" s="55">
        <f t="shared" si="83"/>
        <v>1</v>
      </c>
      <c r="BA52" s="55">
        <f t="shared" si="83"/>
        <v>1</v>
      </c>
      <c r="BB52" s="55">
        <f t="shared" si="84"/>
        <v>1</v>
      </c>
      <c r="BC52" s="55">
        <f t="shared" si="84"/>
        <v>1</v>
      </c>
      <c r="BD52" s="55">
        <f t="shared" si="84"/>
        <v>1</v>
      </c>
      <c r="BE52" s="55">
        <f t="shared" si="84"/>
        <v>1</v>
      </c>
      <c r="BF52" s="55">
        <f t="shared" si="84"/>
        <v>1</v>
      </c>
      <c r="BG52" s="55">
        <f t="shared" si="85"/>
        <v>1</v>
      </c>
      <c r="BH52" s="55">
        <f t="shared" si="85"/>
        <v>1</v>
      </c>
      <c r="BI52" s="55">
        <f t="shared" si="86"/>
        <v>1</v>
      </c>
      <c r="BJ52" s="55">
        <f t="shared" si="86"/>
        <v>1</v>
      </c>
      <c r="BK52" s="55">
        <f t="shared" si="87"/>
        <v>1</v>
      </c>
      <c r="BL52" s="55">
        <f t="shared" si="88"/>
        <v>1</v>
      </c>
      <c r="BM52" s="55">
        <f t="shared" si="88"/>
        <v>1</v>
      </c>
      <c r="BN52" s="55">
        <f t="shared" si="88"/>
        <v>1</v>
      </c>
      <c r="BO52" s="55">
        <f t="shared" si="88"/>
        <v>1</v>
      </c>
      <c r="BP52" s="55">
        <f t="shared" si="89"/>
        <v>1</v>
      </c>
      <c r="BQ52" s="55">
        <f t="shared" si="90"/>
        <v>1</v>
      </c>
      <c r="BR52" s="55">
        <f t="shared" si="90"/>
        <v>1</v>
      </c>
      <c r="BS52" s="55">
        <f t="shared" si="90"/>
        <v>1</v>
      </c>
      <c r="BT52" s="55">
        <f t="shared" si="90"/>
        <v>1</v>
      </c>
      <c r="BU52" s="55">
        <f t="shared" si="91"/>
        <v>1</v>
      </c>
      <c r="BV52" s="55">
        <f t="shared" si="92"/>
        <v>1</v>
      </c>
      <c r="BW52" s="55">
        <f t="shared" si="93"/>
        <v>1</v>
      </c>
      <c r="BX52" s="55">
        <f t="shared" si="93"/>
        <v>1</v>
      </c>
      <c r="BY52" s="55">
        <f t="shared" si="94"/>
        <v>1</v>
      </c>
      <c r="BZ52" s="55">
        <f t="shared" si="94"/>
        <v>1</v>
      </c>
      <c r="CA52" s="55">
        <f t="shared" si="94"/>
        <v>1</v>
      </c>
      <c r="CB52" s="55">
        <f t="shared" si="94"/>
        <v>1</v>
      </c>
      <c r="CC52" s="55">
        <f t="shared" si="95"/>
        <v>1</v>
      </c>
      <c r="CD52" s="55">
        <f t="shared" si="95"/>
        <v>1</v>
      </c>
      <c r="CE52" s="55">
        <f t="shared" si="96"/>
        <v>1</v>
      </c>
      <c r="CF52" s="55">
        <f t="shared" si="97"/>
        <v>1</v>
      </c>
      <c r="CG52" s="55">
        <f t="shared" si="98"/>
        <v>1</v>
      </c>
      <c r="CH52" s="55">
        <f t="shared" si="99"/>
        <v>1</v>
      </c>
      <c r="CI52" s="55">
        <f t="shared" si="99"/>
        <v>1</v>
      </c>
      <c r="CJ52" s="55">
        <f t="shared" si="99"/>
        <v>1</v>
      </c>
      <c r="CK52" s="55">
        <f t="shared" si="99"/>
        <v>1</v>
      </c>
      <c r="CL52" s="55">
        <f t="shared" si="99"/>
        <v>1</v>
      </c>
      <c r="CM52" s="55">
        <f t="shared" si="99"/>
        <v>1</v>
      </c>
      <c r="CN52" s="55">
        <f t="shared" si="99"/>
        <v>1</v>
      </c>
      <c r="CO52" s="55">
        <f t="shared" si="99"/>
        <v>1</v>
      </c>
      <c r="CP52" s="55">
        <f t="shared" si="99"/>
        <v>1</v>
      </c>
      <c r="CQ52" s="55">
        <f t="shared" si="99"/>
        <v>1</v>
      </c>
      <c r="CR52" s="55">
        <f t="shared" si="100"/>
        <v>1</v>
      </c>
      <c r="CS52" s="55">
        <f t="shared" si="100"/>
        <v>1</v>
      </c>
      <c r="CT52" s="55">
        <f t="shared" si="101"/>
        <v>1</v>
      </c>
      <c r="CU52" s="55">
        <f t="shared" si="101"/>
        <v>1</v>
      </c>
      <c r="CV52" s="55">
        <f t="shared" si="102"/>
        <v>1</v>
      </c>
      <c r="CW52" s="55">
        <f t="shared" si="102"/>
        <v>1</v>
      </c>
      <c r="CX52" s="55">
        <f t="shared" si="103"/>
        <v>1</v>
      </c>
      <c r="CY52" s="55">
        <f t="shared" si="103"/>
        <v>1</v>
      </c>
      <c r="CZ52" s="55">
        <f t="shared" si="103"/>
        <v>1</v>
      </c>
      <c r="DA52" s="55">
        <f t="shared" si="103"/>
        <v>1</v>
      </c>
      <c r="DB52" s="55">
        <f t="shared" si="103"/>
        <v>1</v>
      </c>
      <c r="DC52" s="55">
        <f t="shared" si="104"/>
        <v>1</v>
      </c>
      <c r="DD52" s="55">
        <f t="shared" si="104"/>
        <v>1</v>
      </c>
      <c r="DE52" s="55">
        <f t="shared" si="105"/>
        <v>1</v>
      </c>
      <c r="DF52" s="55">
        <f t="shared" si="106"/>
        <v>1</v>
      </c>
      <c r="DG52" s="55">
        <f t="shared" si="107"/>
        <v>1</v>
      </c>
      <c r="DH52" s="55">
        <f t="shared" si="107"/>
        <v>1</v>
      </c>
      <c r="DI52" s="55">
        <f t="shared" si="107"/>
        <v>1</v>
      </c>
      <c r="DJ52" s="55">
        <f t="shared" si="107"/>
        <v>1</v>
      </c>
      <c r="DK52" s="55">
        <f t="shared" si="107"/>
        <v>1</v>
      </c>
      <c r="DL52" s="55">
        <f t="shared" si="107"/>
        <v>1</v>
      </c>
      <c r="DM52" s="55">
        <f t="shared" si="107"/>
        <v>1</v>
      </c>
      <c r="DN52" s="55">
        <f t="shared" si="107"/>
        <v>1</v>
      </c>
      <c r="DO52" s="55">
        <f t="shared" si="108"/>
        <v>1</v>
      </c>
      <c r="DP52" s="55">
        <f t="shared" si="109"/>
        <v>1</v>
      </c>
      <c r="DQ52" s="55">
        <f t="shared" si="109"/>
        <v>1</v>
      </c>
      <c r="DR52" s="55">
        <f t="shared" si="109"/>
        <v>1</v>
      </c>
      <c r="DS52" s="55">
        <f t="shared" si="109"/>
        <v>1</v>
      </c>
      <c r="DT52" s="55">
        <f t="shared" si="109"/>
        <v>1</v>
      </c>
      <c r="DU52" s="55">
        <f t="shared" si="109"/>
        <v>1</v>
      </c>
      <c r="DV52" s="55">
        <f t="shared" si="109"/>
        <v>1</v>
      </c>
      <c r="DW52" s="55">
        <f t="shared" si="109"/>
        <v>1</v>
      </c>
    </row>
    <row r="53" spans="1:127" ht="37.5" customHeight="1" x14ac:dyDescent="0.2">
      <c r="A53" s="19"/>
      <c r="B53" s="37" t="s">
        <v>108</v>
      </c>
      <c r="C53" s="492"/>
      <c r="D53" s="493"/>
      <c r="E53" s="493"/>
      <c r="F53" s="39"/>
      <c r="G53" s="38">
        <f>EXP(G30/(2*G36)*(1-G52))</f>
        <v>1</v>
      </c>
      <c r="I53" s="71">
        <f>J53</f>
        <v>1</v>
      </c>
      <c r="J53" s="38">
        <f>EXP(J30/(2*J36)*(1-J52))</f>
        <v>1</v>
      </c>
      <c r="K53" s="38">
        <f t="shared" ref="K53:T53" si="111">EXP(K30/(2*K36)*(1-K52))</f>
        <v>1</v>
      </c>
      <c r="L53" s="38">
        <f t="shared" si="111"/>
        <v>1</v>
      </c>
      <c r="M53" s="38">
        <f t="shared" si="111"/>
        <v>1</v>
      </c>
      <c r="N53" s="38">
        <f t="shared" si="111"/>
        <v>1</v>
      </c>
      <c r="O53" s="38">
        <f t="shared" si="111"/>
        <v>1</v>
      </c>
      <c r="P53" s="38">
        <f t="shared" si="111"/>
        <v>1</v>
      </c>
      <c r="Q53" s="38">
        <f t="shared" si="111"/>
        <v>1</v>
      </c>
      <c r="R53" s="38">
        <f t="shared" si="111"/>
        <v>1</v>
      </c>
      <c r="S53" s="38">
        <f t="shared" si="111"/>
        <v>1</v>
      </c>
      <c r="T53" s="38">
        <f t="shared" si="111"/>
        <v>1</v>
      </c>
      <c r="U53" s="38">
        <f>EXP(U30/(2*U36)*(1-U52))</f>
        <v>1</v>
      </c>
      <c r="V53" s="38">
        <f>EXP(V30/(2*V36)*(1-V52))</f>
        <v>1</v>
      </c>
      <c r="W53" s="38">
        <f t="shared" ref="W53:CH53" si="112">EXP(W30/(2*W36)*(1-W52))</f>
        <v>1</v>
      </c>
      <c r="X53" s="38">
        <f t="shared" si="112"/>
        <v>1</v>
      </c>
      <c r="Y53" s="38">
        <f t="shared" si="112"/>
        <v>1</v>
      </c>
      <c r="Z53" s="38">
        <f t="shared" si="112"/>
        <v>1</v>
      </c>
      <c r="AA53" s="38">
        <f t="shared" si="112"/>
        <v>1</v>
      </c>
      <c r="AB53" s="38">
        <f t="shared" si="112"/>
        <v>1</v>
      </c>
      <c r="AC53" s="38">
        <f t="shared" si="112"/>
        <v>1</v>
      </c>
      <c r="AD53" s="38">
        <f t="shared" si="112"/>
        <v>1</v>
      </c>
      <c r="AE53" s="38">
        <f t="shared" si="112"/>
        <v>1</v>
      </c>
      <c r="AF53" s="38">
        <f t="shared" si="112"/>
        <v>1</v>
      </c>
      <c r="AG53" s="38">
        <f t="shared" si="112"/>
        <v>1</v>
      </c>
      <c r="AH53" s="38">
        <f t="shared" si="112"/>
        <v>1</v>
      </c>
      <c r="AI53" s="38">
        <f t="shared" si="112"/>
        <v>1</v>
      </c>
      <c r="AJ53" s="38">
        <f t="shared" si="112"/>
        <v>1</v>
      </c>
      <c r="AK53" s="38">
        <f t="shared" si="112"/>
        <v>1</v>
      </c>
      <c r="AL53" s="38">
        <f t="shared" si="112"/>
        <v>1</v>
      </c>
      <c r="AM53" s="38">
        <f t="shared" si="112"/>
        <v>1</v>
      </c>
      <c r="AN53" s="38">
        <f t="shared" si="112"/>
        <v>1</v>
      </c>
      <c r="AO53" s="38">
        <f t="shared" si="112"/>
        <v>1</v>
      </c>
      <c r="AP53" s="38">
        <f t="shared" si="112"/>
        <v>1</v>
      </c>
      <c r="AQ53" s="38">
        <f t="shared" si="112"/>
        <v>1</v>
      </c>
      <c r="AR53" s="38">
        <f t="shared" si="112"/>
        <v>1</v>
      </c>
      <c r="AS53" s="38">
        <f t="shared" si="112"/>
        <v>1</v>
      </c>
      <c r="AT53" s="38">
        <f t="shared" si="112"/>
        <v>1</v>
      </c>
      <c r="AU53" s="38">
        <f t="shared" si="112"/>
        <v>1</v>
      </c>
      <c r="AV53" s="38">
        <f t="shared" si="112"/>
        <v>1</v>
      </c>
      <c r="AW53" s="38">
        <f t="shared" si="112"/>
        <v>1</v>
      </c>
      <c r="AX53" s="38">
        <f t="shared" si="112"/>
        <v>1</v>
      </c>
      <c r="AY53" s="38">
        <f t="shared" si="112"/>
        <v>1</v>
      </c>
      <c r="AZ53" s="38">
        <f t="shared" si="112"/>
        <v>1</v>
      </c>
      <c r="BA53" s="38">
        <f t="shared" si="112"/>
        <v>1</v>
      </c>
      <c r="BB53" s="38">
        <f t="shared" si="112"/>
        <v>1</v>
      </c>
      <c r="BC53" s="38">
        <f t="shared" si="112"/>
        <v>1</v>
      </c>
      <c r="BD53" s="38">
        <f t="shared" si="112"/>
        <v>1</v>
      </c>
      <c r="BE53" s="38">
        <f t="shared" si="112"/>
        <v>1</v>
      </c>
      <c r="BF53" s="38">
        <f t="shared" si="112"/>
        <v>1</v>
      </c>
      <c r="BG53" s="38">
        <f t="shared" si="112"/>
        <v>1</v>
      </c>
      <c r="BH53" s="38">
        <f t="shared" si="112"/>
        <v>1</v>
      </c>
      <c r="BI53" s="38">
        <f t="shared" si="112"/>
        <v>1</v>
      </c>
      <c r="BJ53" s="38">
        <f t="shared" si="112"/>
        <v>1</v>
      </c>
      <c r="BK53" s="38">
        <f t="shared" si="112"/>
        <v>1</v>
      </c>
      <c r="BL53" s="38">
        <f t="shared" si="112"/>
        <v>1</v>
      </c>
      <c r="BM53" s="38">
        <f t="shared" si="112"/>
        <v>1</v>
      </c>
      <c r="BN53" s="38">
        <f t="shared" si="112"/>
        <v>1</v>
      </c>
      <c r="BO53" s="38">
        <f t="shared" si="112"/>
        <v>1</v>
      </c>
      <c r="BP53" s="38">
        <f t="shared" si="112"/>
        <v>1</v>
      </c>
      <c r="BQ53" s="38">
        <f t="shared" si="112"/>
        <v>1</v>
      </c>
      <c r="BR53" s="38">
        <f t="shared" si="112"/>
        <v>1</v>
      </c>
      <c r="BS53" s="38">
        <f t="shared" si="112"/>
        <v>1</v>
      </c>
      <c r="BT53" s="38">
        <f t="shared" si="112"/>
        <v>1</v>
      </c>
      <c r="BU53" s="38">
        <f t="shared" si="112"/>
        <v>1</v>
      </c>
      <c r="BV53" s="38">
        <f t="shared" si="112"/>
        <v>1</v>
      </c>
      <c r="BW53" s="38">
        <f t="shared" si="112"/>
        <v>1</v>
      </c>
      <c r="BX53" s="38">
        <f t="shared" si="112"/>
        <v>1</v>
      </c>
      <c r="BY53" s="38">
        <f t="shared" si="112"/>
        <v>1</v>
      </c>
      <c r="BZ53" s="38">
        <f t="shared" si="112"/>
        <v>1</v>
      </c>
      <c r="CA53" s="38">
        <f t="shared" si="112"/>
        <v>1</v>
      </c>
      <c r="CB53" s="38">
        <f t="shared" si="112"/>
        <v>1</v>
      </c>
      <c r="CC53" s="38">
        <f t="shared" si="112"/>
        <v>1</v>
      </c>
      <c r="CD53" s="38">
        <f t="shared" si="112"/>
        <v>1</v>
      </c>
      <c r="CE53" s="38">
        <f t="shared" si="112"/>
        <v>1</v>
      </c>
      <c r="CF53" s="38">
        <f t="shared" si="112"/>
        <v>1</v>
      </c>
      <c r="CG53" s="38">
        <f t="shared" si="112"/>
        <v>1</v>
      </c>
      <c r="CH53" s="38">
        <f t="shared" si="112"/>
        <v>1</v>
      </c>
      <c r="CI53" s="38">
        <f t="shared" ref="CI53:DW53" si="113">EXP(CI30/(2*CI36)*(1-CI52))</f>
        <v>1</v>
      </c>
      <c r="CJ53" s="38">
        <f t="shared" si="113"/>
        <v>1</v>
      </c>
      <c r="CK53" s="38">
        <f t="shared" si="113"/>
        <v>1</v>
      </c>
      <c r="CL53" s="38">
        <f t="shared" si="113"/>
        <v>1</v>
      </c>
      <c r="CM53" s="38">
        <f t="shared" si="113"/>
        <v>1</v>
      </c>
      <c r="CN53" s="38">
        <f t="shared" si="113"/>
        <v>1</v>
      </c>
      <c r="CO53" s="38">
        <f t="shared" si="113"/>
        <v>1</v>
      </c>
      <c r="CP53" s="38">
        <f t="shared" si="113"/>
        <v>1</v>
      </c>
      <c r="CQ53" s="38">
        <f t="shared" si="113"/>
        <v>1</v>
      </c>
      <c r="CR53" s="38">
        <f t="shared" si="113"/>
        <v>1</v>
      </c>
      <c r="CS53" s="38">
        <f t="shared" si="113"/>
        <v>1</v>
      </c>
      <c r="CT53" s="38">
        <f t="shared" si="113"/>
        <v>1</v>
      </c>
      <c r="CU53" s="38">
        <f t="shared" si="113"/>
        <v>1</v>
      </c>
      <c r="CV53" s="38">
        <f t="shared" si="113"/>
        <v>1</v>
      </c>
      <c r="CW53" s="38">
        <f t="shared" si="113"/>
        <v>1</v>
      </c>
      <c r="CX53" s="38">
        <f t="shared" si="113"/>
        <v>1</v>
      </c>
      <c r="CY53" s="38">
        <f t="shared" si="113"/>
        <v>1</v>
      </c>
      <c r="CZ53" s="38">
        <f t="shared" si="113"/>
        <v>1</v>
      </c>
      <c r="DA53" s="38">
        <f t="shared" si="113"/>
        <v>1</v>
      </c>
      <c r="DB53" s="38">
        <f t="shared" si="113"/>
        <v>1</v>
      </c>
      <c r="DC53" s="38">
        <f t="shared" si="113"/>
        <v>1</v>
      </c>
      <c r="DD53" s="38">
        <f t="shared" si="113"/>
        <v>1</v>
      </c>
      <c r="DE53" s="38">
        <f t="shared" si="113"/>
        <v>1</v>
      </c>
      <c r="DF53" s="38">
        <f t="shared" si="113"/>
        <v>1</v>
      </c>
      <c r="DG53" s="38">
        <f t="shared" si="113"/>
        <v>1</v>
      </c>
      <c r="DH53" s="38">
        <f t="shared" si="113"/>
        <v>1</v>
      </c>
      <c r="DI53" s="38">
        <f t="shared" si="113"/>
        <v>1</v>
      </c>
      <c r="DJ53" s="38">
        <f t="shared" si="113"/>
        <v>1</v>
      </c>
      <c r="DK53" s="38">
        <f t="shared" si="113"/>
        <v>1</v>
      </c>
      <c r="DL53" s="38">
        <f t="shared" si="113"/>
        <v>1</v>
      </c>
      <c r="DM53" s="38">
        <f t="shared" si="113"/>
        <v>1</v>
      </c>
      <c r="DN53" s="38">
        <f t="shared" si="113"/>
        <v>1</v>
      </c>
      <c r="DO53" s="38">
        <f t="shared" si="113"/>
        <v>1</v>
      </c>
      <c r="DP53" s="38">
        <f t="shared" si="113"/>
        <v>1</v>
      </c>
      <c r="DQ53" s="38">
        <f t="shared" si="113"/>
        <v>1</v>
      </c>
      <c r="DR53" s="38">
        <f t="shared" si="113"/>
        <v>1</v>
      </c>
      <c r="DS53" s="38">
        <f t="shared" si="113"/>
        <v>1</v>
      </c>
      <c r="DT53" s="38">
        <f t="shared" si="113"/>
        <v>1</v>
      </c>
      <c r="DU53" s="38">
        <f t="shared" si="113"/>
        <v>1</v>
      </c>
      <c r="DV53" s="38">
        <f t="shared" si="113"/>
        <v>1</v>
      </c>
      <c r="DW53" s="38">
        <f t="shared" si="113"/>
        <v>1</v>
      </c>
    </row>
    <row r="54" spans="1:127" ht="37.5" customHeight="1" x14ac:dyDescent="0.2">
      <c r="A54" s="19"/>
      <c r="B54" s="37" t="s">
        <v>109</v>
      </c>
      <c r="C54" s="492"/>
      <c r="D54" s="493"/>
      <c r="E54" s="493"/>
      <c r="F54" s="291"/>
      <c r="G54" s="40">
        <f>IF(G30-G48*G33/G50*G52&lt;=0,2-ERFC((-G30+G48*G33/G50*G52)/(2*SQRT(G36*G48*G33/G50))),ERFC((G30-G48*G33/G50*G52)/(2*SQRT(G36*G48*G33/G50))))</f>
        <v>0.60877445279912745</v>
      </c>
      <c r="I54" s="71">
        <f>J54/2</f>
        <v>1.5615216345559907E-2</v>
      </c>
      <c r="J54" s="48">
        <f>IF(J30-J48*J33/J50*J52&lt;=0,2-ERFC((-J30+J48*J33/J50*J52)/(2*SQRT(J36*J48*J33/J50))),ERFC((J30-J48*J33/J50*J52)/(2*SQRT(J36*J48*J33/J50))))</f>
        <v>3.1230432691119813E-2</v>
      </c>
      <c r="K54" s="48">
        <f t="shared" ref="K54:T54" si="114">IF(K30-K48*K33/K50*K52&lt;=0,2-ERFC((-K30+K48*K33/K50*K52)/(2*SQRT(K36*K48*K33/K50))),ERFC((K30-K48*K33/K50*K52)/(2*SQRT(K36*K48*K33/K50))))</f>
        <v>0</v>
      </c>
      <c r="L54" s="48">
        <f t="shared" si="114"/>
        <v>0</v>
      </c>
      <c r="M54" s="48">
        <f t="shared" si="114"/>
        <v>0</v>
      </c>
      <c r="N54" s="48">
        <f t="shared" si="114"/>
        <v>0</v>
      </c>
      <c r="O54" s="48">
        <f t="shared" si="114"/>
        <v>0</v>
      </c>
      <c r="P54" s="48">
        <f t="shared" si="114"/>
        <v>0</v>
      </c>
      <c r="Q54" s="48">
        <f t="shared" si="114"/>
        <v>0</v>
      </c>
      <c r="R54" s="48">
        <f t="shared" si="114"/>
        <v>0</v>
      </c>
      <c r="S54" s="48">
        <f t="shared" si="114"/>
        <v>0</v>
      </c>
      <c r="T54" s="48">
        <f t="shared" si="114"/>
        <v>0</v>
      </c>
      <c r="U54" s="48">
        <f>IF(U30-U48*U33/U50*U52&lt;=0,2-ERFC((-U30+U48*U33/U50*U52)/(2*SQRT(U36*U48*U33/U50))),ERFC((U30-U48*U33/U50*U52)/(2*SQRT(U36*U48*U33/U50))))</f>
        <v>0</v>
      </c>
      <c r="V54" s="48">
        <f>IF(V30-V48*V33/V50*V52&lt;=0,2-ERFC((-V30+V48*V33/V50*V52)/(2*SQRT(V36*V48*V33/V50))),ERFC((V30-V48*V33/V50*V52)/(2*SQRT(V36*V48*V33/V50))))</f>
        <v>0</v>
      </c>
      <c r="W54" s="48">
        <f t="shared" ref="W54:CH54" si="115">IF(W30-W48*W33/W50*W52&lt;=0,2-ERFC((-W30+W48*W33/W50*W52)/(2*SQRT(W36*W48*W33/W50))),ERFC((W30-W48*W33/W50*W52)/(2*SQRT(W36*W48*W33/W50))))</f>
        <v>0</v>
      </c>
      <c r="X54" s="48">
        <f t="shared" si="115"/>
        <v>0</v>
      </c>
      <c r="Y54" s="48">
        <f t="shared" si="115"/>
        <v>0</v>
      </c>
      <c r="Z54" s="48">
        <f t="shared" si="115"/>
        <v>0</v>
      </c>
      <c r="AA54" s="48">
        <f t="shared" si="115"/>
        <v>0</v>
      </c>
      <c r="AB54" s="48">
        <f t="shared" si="115"/>
        <v>0</v>
      </c>
      <c r="AC54" s="48">
        <f t="shared" si="115"/>
        <v>0</v>
      </c>
      <c r="AD54" s="48">
        <f t="shared" si="115"/>
        <v>6.904714018145798E-56</v>
      </c>
      <c r="AE54" s="48">
        <f t="shared" si="115"/>
        <v>2.9466429319951125E-234</v>
      </c>
      <c r="AF54" s="48">
        <f t="shared" si="115"/>
        <v>0</v>
      </c>
      <c r="AG54" s="48">
        <f t="shared" si="115"/>
        <v>0</v>
      </c>
      <c r="AH54" s="48">
        <f t="shared" si="115"/>
        <v>0</v>
      </c>
      <c r="AI54" s="48">
        <f t="shared" si="115"/>
        <v>0</v>
      </c>
      <c r="AJ54" s="48">
        <f t="shared" si="115"/>
        <v>0</v>
      </c>
      <c r="AK54" s="48">
        <f t="shared" si="115"/>
        <v>0</v>
      </c>
      <c r="AL54" s="48">
        <f t="shared" si="115"/>
        <v>0</v>
      </c>
      <c r="AM54" s="48">
        <f t="shared" si="115"/>
        <v>0</v>
      </c>
      <c r="AN54" s="48">
        <f t="shared" si="115"/>
        <v>6.904714018145798E-56</v>
      </c>
      <c r="AO54" s="48">
        <f t="shared" si="115"/>
        <v>7.0206779768451525E-45</v>
      </c>
      <c r="AP54" s="48">
        <f t="shared" si="115"/>
        <v>4.1194364254555431E-35</v>
      </c>
      <c r="AQ54" s="48">
        <f t="shared" si="115"/>
        <v>1.4004654699696897E-26</v>
      </c>
      <c r="AR54" s="48">
        <f t="shared" si="115"/>
        <v>2.7751635409918012E-19</v>
      </c>
      <c r="AS54" s="48">
        <f t="shared" si="115"/>
        <v>3.2359151475673541E-13</v>
      </c>
      <c r="AT54" s="48">
        <f t="shared" si="115"/>
        <v>2.2563068018399835E-8</v>
      </c>
      <c r="AU54" s="48">
        <f t="shared" si="115"/>
        <v>9.698625683396166E-5</v>
      </c>
      <c r="AV54" s="48">
        <f t="shared" si="115"/>
        <v>2.7459918804108179E-2</v>
      </c>
      <c r="AW54" s="48">
        <f t="shared" si="115"/>
        <v>0.60877445279912745</v>
      </c>
      <c r="AX54" s="48">
        <f t="shared" si="115"/>
        <v>2.7459918804108179E-2</v>
      </c>
      <c r="AY54" s="48">
        <f t="shared" si="115"/>
        <v>4.1789767018180879E-2</v>
      </c>
      <c r="AZ54" s="48">
        <f t="shared" si="115"/>
        <v>6.1999638082401713E-2</v>
      </c>
      <c r="BA54" s="48">
        <f t="shared" si="115"/>
        <v>8.9698741399795501E-2</v>
      </c>
      <c r="BB54" s="48">
        <f t="shared" si="115"/>
        <v>0.12659209370760111</v>
      </c>
      <c r="BC54" s="48">
        <f t="shared" si="115"/>
        <v>0.17434620792190947</v>
      </c>
      <c r="BD54" s="48">
        <f t="shared" si="115"/>
        <v>0.23441567183561515</v>
      </c>
      <c r="BE54" s="48">
        <f t="shared" si="115"/>
        <v>0.30784626316961428</v>
      </c>
      <c r="BF54" s="48">
        <f t="shared" si="115"/>
        <v>0.39507922516722782</v>
      </c>
      <c r="BG54" s="48">
        <f t="shared" si="115"/>
        <v>0.49578735976164201</v>
      </c>
      <c r="BH54" s="48">
        <f t="shared" si="115"/>
        <v>0.60877445279912745</v>
      </c>
      <c r="BI54" s="48">
        <f t="shared" si="115"/>
        <v>2.204615843100878E-2</v>
      </c>
      <c r="BJ54" s="48">
        <f t="shared" si="115"/>
        <v>2.3047838273395269E-2</v>
      </c>
      <c r="BK54" s="48">
        <f t="shared" si="115"/>
        <v>2.4088810847831165E-2</v>
      </c>
      <c r="BL54" s="48">
        <f t="shared" si="115"/>
        <v>2.5170307428840393E-2</v>
      </c>
      <c r="BM54" s="48">
        <f t="shared" si="115"/>
        <v>2.6293583542016559E-2</v>
      </c>
      <c r="BN54" s="48">
        <f t="shared" si="115"/>
        <v>2.7459918804108179E-2</v>
      </c>
      <c r="BO54" s="48">
        <f t="shared" si="115"/>
        <v>2.8670616728779411E-2</v>
      </c>
      <c r="BP54" s="48">
        <f t="shared" si="115"/>
        <v>2.9927004497010141E-2</v>
      </c>
      <c r="BQ54" s="48">
        <f t="shared" si="115"/>
        <v>3.1230432691119813E-2</v>
      </c>
      <c r="BR54" s="48">
        <f t="shared" si="115"/>
        <v>3.2582274991425422E-2</v>
      </c>
      <c r="BS54" s="48">
        <f t="shared" si="115"/>
        <v>3.3983927834572457E-2</v>
      </c>
      <c r="BT54" s="48">
        <f t="shared" si="115"/>
        <v>3.5436810032607659E-2</v>
      </c>
      <c r="BU54" s="48">
        <f t="shared" si="115"/>
        <v>3.694236235189767E-2</v>
      </c>
      <c r="BV54" s="48">
        <f t="shared" si="115"/>
        <v>3.8502047051034757E-2</v>
      </c>
      <c r="BW54" s="48">
        <f t="shared" si="115"/>
        <v>4.0117347376910133E-2</v>
      </c>
      <c r="BX54" s="48">
        <f t="shared" si="115"/>
        <v>4.1789767018180879E-2</v>
      </c>
      <c r="BY54" s="48">
        <f t="shared" si="115"/>
        <v>4.352082951540126E-2</v>
      </c>
      <c r="BZ54" s="48">
        <f t="shared" si="115"/>
        <v>4.5312077627140269E-2</v>
      </c>
      <c r="CA54" s="48">
        <f t="shared" si="115"/>
        <v>4.7165072651459951E-2</v>
      </c>
      <c r="CB54" s="48">
        <f t="shared" si="115"/>
        <v>4.9081393702184874E-2</v>
      </c>
      <c r="CC54" s="48">
        <f t="shared" si="115"/>
        <v>5.1062636939452982E-2</v>
      </c>
      <c r="CD54" s="48">
        <f t="shared" si="115"/>
        <v>3.1230432691119813E-2</v>
      </c>
      <c r="CE54" s="48">
        <f t="shared" si="115"/>
        <v>1.7557132693728297</v>
      </c>
      <c r="CF54" s="48">
        <f t="shared" si="115"/>
        <v>1.745272828437574</v>
      </c>
      <c r="CG54" s="48">
        <f t="shared" si="115"/>
        <v>1.7271903093219716</v>
      </c>
      <c r="CH54" s="48">
        <f t="shared" si="115"/>
        <v>1.6884430193665783</v>
      </c>
      <c r="CI54" s="48">
        <f t="shared" ref="CI54:DW54" si="116">IF(CI30-CI48*CI33/CI50*CI52&lt;=0,2-ERFC((-CI30+CI48*CI33/CI50*CI52)/(2*SQRT(CI36*CI48*CI33/CI50))),ERFC((CI30-CI48*CI33/CI50*CI52)/(2*SQRT(CI36*CI48*CI33/CI50))))</f>
        <v>1.6462321882898436</v>
      </c>
      <c r="CJ54" s="48">
        <f t="shared" si="116"/>
        <v>1.6005763840725584</v>
      </c>
      <c r="CK54" s="48">
        <f t="shared" si="116"/>
        <v>1.5515468670039432</v>
      </c>
      <c r="CL54" s="48">
        <f t="shared" si="116"/>
        <v>1.2621659977377591</v>
      </c>
      <c r="CM54" s="48">
        <f t="shared" si="116"/>
        <v>0.92943932190975154</v>
      </c>
      <c r="CN54" s="48">
        <f t="shared" si="116"/>
        <v>0.60877445279912745</v>
      </c>
      <c r="CO54" s="48">
        <f t="shared" si="116"/>
        <v>0.34973832670760507</v>
      </c>
      <c r="CP54" s="48">
        <f t="shared" si="116"/>
        <v>0.17434620792190947</v>
      </c>
      <c r="CQ54" s="48">
        <f t="shared" si="116"/>
        <v>7.4807359411323229E-2</v>
      </c>
      <c r="CR54" s="48">
        <f t="shared" si="116"/>
        <v>2.7459918804108179E-2</v>
      </c>
      <c r="CS54" s="48">
        <f t="shared" si="116"/>
        <v>8.5840466215752111E-3</v>
      </c>
      <c r="CT54" s="48">
        <f t="shared" si="116"/>
        <v>2.2772858401508868E-3</v>
      </c>
      <c r="CU54" s="48">
        <f t="shared" si="116"/>
        <v>5.1135434693664315E-4</v>
      </c>
      <c r="CV54" s="48">
        <f t="shared" si="116"/>
        <v>9.698625683396166E-5</v>
      </c>
      <c r="CW54" s="48">
        <f t="shared" si="116"/>
        <v>1.5512404675385602E-5</v>
      </c>
      <c r="CX54" s="48">
        <f t="shared" si="116"/>
        <v>2.0896305287368709E-6</v>
      </c>
      <c r="CY54" s="48">
        <f t="shared" si="116"/>
        <v>2.3682703285463972E-7</v>
      </c>
      <c r="CZ54" s="48">
        <f t="shared" si="116"/>
        <v>2.2563068018399835E-8</v>
      </c>
      <c r="DA54" s="48">
        <f t="shared" si="116"/>
        <v>1.8057968912472156E-9</v>
      </c>
      <c r="DB54" s="48">
        <f t="shared" si="116"/>
        <v>1.2133702455749929E-10</v>
      </c>
      <c r="DC54" s="48">
        <f t="shared" si="116"/>
        <v>6.8416650866536757E-12</v>
      </c>
      <c r="DD54" s="48">
        <f t="shared" si="116"/>
        <v>3.2359151475673541E-13</v>
      </c>
      <c r="DE54" s="48">
        <f t="shared" si="116"/>
        <v>5.7915280517343721E-125</v>
      </c>
      <c r="DF54" s="48">
        <f t="shared" si="116"/>
        <v>4.4885487492797709E-50</v>
      </c>
      <c r="DG54" s="48">
        <f t="shared" si="116"/>
        <v>4.9190710396454474E-25</v>
      </c>
      <c r="DH54" s="48">
        <f t="shared" si="116"/>
        <v>1.8751861595419791E-12</v>
      </c>
      <c r="DI54" s="48">
        <f t="shared" si="116"/>
        <v>3.107052715167173E-8</v>
      </c>
      <c r="DJ54" s="48">
        <f t="shared" si="116"/>
        <v>4.0865595442490495E-6</v>
      </c>
      <c r="DK54" s="48">
        <f t="shared" si="116"/>
        <v>7.7013884390256791E-5</v>
      </c>
      <c r="DL54" s="48">
        <f t="shared" si="116"/>
        <v>5.4715658430909344E-4</v>
      </c>
      <c r="DM54" s="48">
        <f t="shared" si="116"/>
        <v>6.3466605500100562E-3</v>
      </c>
      <c r="DN54" s="48">
        <f t="shared" si="116"/>
        <v>2.7459918804108179E-2</v>
      </c>
      <c r="DO54" s="48">
        <f t="shared" si="116"/>
        <v>8.7636754608396525E-2</v>
      </c>
      <c r="DP54" s="48">
        <f t="shared" si="116"/>
        <v>0.18748495557087741</v>
      </c>
      <c r="DQ54" s="48">
        <f t="shared" si="116"/>
        <v>0.31874335206244098</v>
      </c>
      <c r="DR54" s="48">
        <f t="shared" si="116"/>
        <v>0.46917138913967826</v>
      </c>
      <c r="DS54" s="48">
        <f t="shared" si="116"/>
        <v>0.62728397716779405</v>
      </c>
      <c r="DT54" s="48">
        <f t="shared" si="116"/>
        <v>0.78419138689724865</v>
      </c>
      <c r="DU54" s="48">
        <f t="shared" si="116"/>
        <v>0.93382516266139148</v>
      </c>
      <c r="DV54" s="48">
        <f t="shared" si="116"/>
        <v>1.0725101042698619</v>
      </c>
      <c r="DW54" s="48">
        <f t="shared" si="116"/>
        <v>1.0725101042698619</v>
      </c>
    </row>
    <row r="55" spans="1:127" ht="37.5" customHeight="1" x14ac:dyDescent="0.2">
      <c r="A55" s="19"/>
      <c r="B55" s="37" t="s">
        <v>110</v>
      </c>
      <c r="C55" s="492"/>
      <c r="D55" s="493"/>
      <c r="E55" s="493"/>
      <c r="F55" s="39"/>
      <c r="G55" s="38">
        <f>ERF((G34)/(4*(G37*G30)^0.5))</f>
        <v>8.9020707489366038E-2</v>
      </c>
      <c r="H55" s="41"/>
      <c r="I55" s="71">
        <f>J55</f>
        <v>6.3489640780294065E-2</v>
      </c>
      <c r="J55" s="38">
        <f>ERF((J34)/(4*(J37*J30)^0.5))</f>
        <v>6.3489640780294065E-2</v>
      </c>
      <c r="K55" s="38">
        <f t="shared" ref="K55:T55" si="117">ERF((K34)/(4*(K37*K30)^0.5))</f>
        <v>2.8209420407749727E-3</v>
      </c>
      <c r="L55" s="38">
        <f t="shared" si="117"/>
        <v>1.9947093241847345E-3</v>
      </c>
      <c r="M55" s="38">
        <f t="shared" si="117"/>
        <v>1.6286739086527739E-3</v>
      </c>
      <c r="N55" s="38">
        <f t="shared" si="117"/>
        <v>1.4104732242478817E-3</v>
      </c>
      <c r="O55" s="38">
        <f t="shared" si="117"/>
        <v>1.2615657353576683E-3</v>
      </c>
      <c r="P55" s="38">
        <f t="shared" si="117"/>
        <v>1.1516467650270889E-3</v>
      </c>
      <c r="Q55" s="38">
        <f t="shared" si="117"/>
        <v>1.0662177757878872E-3</v>
      </c>
      <c r="R55" s="38">
        <f t="shared" si="117"/>
        <v>9.9735544127559561E-4</v>
      </c>
      <c r="S55" s="38">
        <f t="shared" si="117"/>
        <v>9.4031575491390488E-4</v>
      </c>
      <c r="T55" s="38">
        <f t="shared" si="117"/>
        <v>8.9206187223015831E-4</v>
      </c>
      <c r="U55" s="38">
        <f>ERF((U34)/(4*(U37*U30)^0.5))</f>
        <v>8.9204347379863245E-3</v>
      </c>
      <c r="V55" s="38">
        <f>ERF((V34)/(4*(V37*V30)^0.5))</f>
        <v>6.3077655990903016E-3</v>
      </c>
      <c r="W55" s="38">
        <f t="shared" ref="W55:CH55" si="118">ERF((W34)/(4*(W37*W30)^0.5))</f>
        <v>5.1502869277362476E-3</v>
      </c>
      <c r="X55" s="38">
        <f t="shared" si="118"/>
        <v>4.4602870597080591E-3</v>
      </c>
      <c r="Y55" s="38">
        <f t="shared" si="118"/>
        <v>3.9894061814816457E-3</v>
      </c>
      <c r="Z55" s="38">
        <f t="shared" si="118"/>
        <v>3.6418154567766483E-3</v>
      </c>
      <c r="AA55" s="38">
        <f t="shared" si="118"/>
        <v>3.3716676219956256E-3</v>
      </c>
      <c r="AB55" s="38">
        <f t="shared" si="118"/>
        <v>3.1539074392224384E-3</v>
      </c>
      <c r="AC55" s="38">
        <f t="shared" si="118"/>
        <v>2.9735333104073999E-3</v>
      </c>
      <c r="AD55" s="38">
        <f t="shared" si="118"/>
        <v>2.8203603304328015E-2</v>
      </c>
      <c r="AE55" s="38">
        <f t="shared" si="118"/>
        <v>1.9945036390476088E-2</v>
      </c>
      <c r="AF55" s="38">
        <f t="shared" si="118"/>
        <v>1.6285619443116406E-2</v>
      </c>
      <c r="AG55" s="38">
        <f t="shared" si="118"/>
        <v>1.410400500127445E-2</v>
      </c>
      <c r="AH55" s="38">
        <f t="shared" si="118"/>
        <v>1.2615136977203435E-2</v>
      </c>
      <c r="AI55" s="38">
        <f t="shared" si="118"/>
        <v>1.1516071784052565E-2</v>
      </c>
      <c r="AJ55" s="38">
        <f t="shared" si="118"/>
        <v>1.0661863612832372E-2</v>
      </c>
      <c r="AK55" s="38">
        <f t="shared" si="118"/>
        <v>9.9732972880759441E-3</v>
      </c>
      <c r="AL55" s="38">
        <f t="shared" si="118"/>
        <v>9.4029420645961714E-3</v>
      </c>
      <c r="AM55" s="38">
        <f t="shared" si="118"/>
        <v>8.9204347379863245E-3</v>
      </c>
      <c r="AN55" s="38">
        <f t="shared" si="118"/>
        <v>2.8203603304328015E-2</v>
      </c>
      <c r="AO55" s="38">
        <f t="shared" si="118"/>
        <v>2.9728520174748828E-2</v>
      </c>
      <c r="AP55" s="38">
        <f t="shared" si="118"/>
        <v>3.1530945127879552E-2</v>
      </c>
      <c r="AQ55" s="38">
        <f t="shared" si="118"/>
        <v>3.3706744499615533E-2</v>
      </c>
      <c r="AR55" s="38">
        <f t="shared" si="118"/>
        <v>3.6405639733927311E-2</v>
      </c>
      <c r="AS55" s="38">
        <f t="shared" si="118"/>
        <v>3.9877611676744924E-2</v>
      </c>
      <c r="AT55" s="38">
        <f t="shared" si="118"/>
        <v>4.4579883006436401E-2</v>
      </c>
      <c r="AU55" s="38">
        <f t="shared" si="118"/>
        <v>5.1467483149355737E-2</v>
      </c>
      <c r="AV55" s="38">
        <f t="shared" si="118"/>
        <v>6.3012668028519375E-2</v>
      </c>
      <c r="AW55" s="38">
        <f t="shared" si="118"/>
        <v>8.9020707489366038E-2</v>
      </c>
      <c r="AX55" s="38">
        <f t="shared" si="118"/>
        <v>6.3012668028519375E-2</v>
      </c>
      <c r="AY55" s="38">
        <f t="shared" si="118"/>
        <v>6.4646092044048045E-2</v>
      </c>
      <c r="AZ55" s="38">
        <f t="shared" si="118"/>
        <v>6.6413503705244611E-2</v>
      </c>
      <c r="BA55" s="38">
        <f t="shared" si="118"/>
        <v>6.8334283405141097E-2</v>
      </c>
      <c r="BB55" s="38">
        <f t="shared" si="118"/>
        <v>7.0431977722387087E-2</v>
      </c>
      <c r="BC55" s="38">
        <f t="shared" si="118"/>
        <v>7.27355264747679E-2</v>
      </c>
      <c r="BD55" s="38">
        <f t="shared" si="118"/>
        <v>7.5280962513230423E-2</v>
      </c>
      <c r="BE55" s="38">
        <f t="shared" si="118"/>
        <v>7.8113815767707387E-2</v>
      </c>
      <c r="BF55" s="38">
        <f t="shared" si="118"/>
        <v>8.1292594571711174E-2</v>
      </c>
      <c r="BG55" s="38">
        <f t="shared" si="118"/>
        <v>8.4893965579494302E-2</v>
      </c>
      <c r="BH55" s="38">
        <f t="shared" si="118"/>
        <v>8.9020707489366038E-2</v>
      </c>
      <c r="BI55" s="38">
        <f t="shared" si="118"/>
        <v>6.2241057181921668E-2</v>
      </c>
      <c r="BJ55" s="38">
        <f t="shared" si="118"/>
        <v>6.2393111729709891E-2</v>
      </c>
      <c r="BK55" s="38">
        <f t="shared" si="118"/>
        <v>6.2546286153622496E-2</v>
      </c>
      <c r="BL55" s="38">
        <f t="shared" si="118"/>
        <v>6.2700594267887946E-2</v>
      </c>
      <c r="BM55" s="38">
        <f t="shared" si="118"/>
        <v>6.2856050126485027E-2</v>
      </c>
      <c r="BN55" s="38">
        <f t="shared" si="118"/>
        <v>6.3012668028519375E-2</v>
      </c>
      <c r="BO55" s="38">
        <f t="shared" si="118"/>
        <v>6.3170462523747833E-2</v>
      </c>
      <c r="BP55" s="38">
        <f t="shared" si="118"/>
        <v>6.3329448418256107E-2</v>
      </c>
      <c r="BQ55" s="38">
        <f t="shared" si="118"/>
        <v>6.3489640780294065E-2</v>
      </c>
      <c r="BR55" s="38">
        <f t="shared" si="118"/>
        <v>6.3651054946274585E-2</v>
      </c>
      <c r="BS55" s="38">
        <f t="shared" si="118"/>
        <v>6.38137065269406E-2</v>
      </c>
      <c r="BT55" s="38">
        <f t="shared" si="118"/>
        <v>6.3977611413706781E-2</v>
      </c>
      <c r="BU55" s="38">
        <f t="shared" si="118"/>
        <v>6.4142785785181053E-2</v>
      </c>
      <c r="BV55" s="38">
        <f t="shared" si="118"/>
        <v>6.4309246113872398E-2</v>
      </c>
      <c r="BW55" s="38">
        <f t="shared" si="118"/>
        <v>6.4477009173091085E-2</v>
      </c>
      <c r="BX55" s="38">
        <f t="shared" si="118"/>
        <v>6.4646092044048045E-2</v>
      </c>
      <c r="BY55" s="38">
        <f t="shared" si="118"/>
        <v>6.481651212315992E-2</v>
      </c>
      <c r="BZ55" s="38">
        <f t="shared" si="118"/>
        <v>6.4988287129567252E-2</v>
      </c>
      <c r="CA55" s="38">
        <f t="shared" si="118"/>
        <v>6.516143511287302E-2</v>
      </c>
      <c r="CB55" s="38">
        <f t="shared" si="118"/>
        <v>6.5335974461108948E-2</v>
      </c>
      <c r="CC55" s="38">
        <f t="shared" si="118"/>
        <v>6.5511923908938091E-2</v>
      </c>
      <c r="CD55" s="38">
        <f t="shared" si="118"/>
        <v>6.3489640780294065E-2</v>
      </c>
      <c r="CE55" s="38">
        <f t="shared" si="118"/>
        <v>0.73644752271702729</v>
      </c>
      <c r="CF55" s="38">
        <f t="shared" si="118"/>
        <v>0.52049987781304652</v>
      </c>
      <c r="CG55" s="38">
        <f t="shared" si="118"/>
        <v>0.38292492254802618</v>
      </c>
      <c r="CH55" s="38">
        <f t="shared" si="118"/>
        <v>0.27632639016823701</v>
      </c>
      <c r="CI55" s="38">
        <f t="shared" ref="CI55:DW55" si="119">ERF((CI34)/(4*(CI37*CI30)^0.5))</f>
        <v>0.22717000731555248</v>
      </c>
      <c r="CJ55" s="38">
        <f t="shared" si="119"/>
        <v>0.1974126513658474</v>
      </c>
      <c r="CK55" s="38">
        <f t="shared" si="119"/>
        <v>0.17693672624187853</v>
      </c>
      <c r="CL55" s="38">
        <f t="shared" si="119"/>
        <v>0.12563293883710816</v>
      </c>
      <c r="CM55" s="38">
        <f t="shared" si="119"/>
        <v>0.10272103873991698</v>
      </c>
      <c r="CN55" s="38">
        <f t="shared" si="119"/>
        <v>8.9020707489366038E-2</v>
      </c>
      <c r="CO55" s="38">
        <f t="shared" si="119"/>
        <v>7.9655674554057976E-2</v>
      </c>
      <c r="CP55" s="38">
        <f t="shared" si="119"/>
        <v>7.27355264747679E-2</v>
      </c>
      <c r="CQ55" s="38">
        <f t="shared" si="119"/>
        <v>6.7353361034124024E-2</v>
      </c>
      <c r="CR55" s="38">
        <f t="shared" si="119"/>
        <v>6.3012668028519375E-2</v>
      </c>
      <c r="CS55" s="38">
        <f t="shared" si="119"/>
        <v>5.941578417025168E-2</v>
      </c>
      <c r="CT55" s="38">
        <f t="shared" si="119"/>
        <v>5.6371977797016623E-2</v>
      </c>
      <c r="CU55" s="38">
        <f t="shared" si="119"/>
        <v>5.3752641336196755E-2</v>
      </c>
      <c r="CV55" s="38">
        <f t="shared" si="119"/>
        <v>5.1467483149355737E-2</v>
      </c>
      <c r="CW55" s="38">
        <f t="shared" si="119"/>
        <v>4.9450998478043143E-2</v>
      </c>
      <c r="CX55" s="38">
        <f t="shared" si="119"/>
        <v>4.7654355326340776E-2</v>
      </c>
      <c r="CY55" s="38">
        <f t="shared" si="119"/>
        <v>4.6040307227961409E-2</v>
      </c>
      <c r="CZ55" s="38">
        <f t="shared" si="119"/>
        <v>4.4579883006436401E-2</v>
      </c>
      <c r="DA55" s="38">
        <f t="shared" si="119"/>
        <v>4.3250163666262859E-2</v>
      </c>
      <c r="DB55" s="38">
        <f t="shared" si="119"/>
        <v>4.2032748194438148E-2</v>
      </c>
      <c r="DC55" s="38">
        <f t="shared" si="119"/>
        <v>4.0912669402606919E-2</v>
      </c>
      <c r="DD55" s="38">
        <f t="shared" si="119"/>
        <v>3.9877611676744924E-2</v>
      </c>
      <c r="DE55" s="38">
        <f t="shared" si="119"/>
        <v>6.3012668028519375E-2</v>
      </c>
      <c r="DF55" s="38">
        <f t="shared" si="119"/>
        <v>6.3012668028519375E-2</v>
      </c>
      <c r="DG55" s="38">
        <f t="shared" si="119"/>
        <v>6.3012668028519375E-2</v>
      </c>
      <c r="DH55" s="38">
        <f t="shared" si="119"/>
        <v>6.3012668028519375E-2</v>
      </c>
      <c r="DI55" s="38">
        <f t="shared" si="119"/>
        <v>6.3012668028519375E-2</v>
      </c>
      <c r="DJ55" s="38">
        <f t="shared" si="119"/>
        <v>6.3012668028519375E-2</v>
      </c>
      <c r="DK55" s="38">
        <f t="shared" si="119"/>
        <v>6.3012668028519375E-2</v>
      </c>
      <c r="DL55" s="38">
        <f t="shared" si="119"/>
        <v>6.3012668028519375E-2</v>
      </c>
      <c r="DM55" s="38">
        <f t="shared" si="119"/>
        <v>6.3012668028519375E-2</v>
      </c>
      <c r="DN55" s="38">
        <f t="shared" si="119"/>
        <v>6.3012668028519375E-2</v>
      </c>
      <c r="DO55" s="38">
        <f t="shared" si="119"/>
        <v>6.3012668028519375E-2</v>
      </c>
      <c r="DP55" s="38">
        <f t="shared" si="119"/>
        <v>6.3012668028519375E-2</v>
      </c>
      <c r="DQ55" s="38">
        <f t="shared" si="119"/>
        <v>6.3012668028519375E-2</v>
      </c>
      <c r="DR55" s="38">
        <f t="shared" si="119"/>
        <v>6.3012668028519375E-2</v>
      </c>
      <c r="DS55" s="38">
        <f t="shared" si="119"/>
        <v>6.3012668028519375E-2</v>
      </c>
      <c r="DT55" s="38">
        <f t="shared" si="119"/>
        <v>6.3012668028519375E-2</v>
      </c>
      <c r="DU55" s="38">
        <f t="shared" si="119"/>
        <v>6.3012668028519375E-2</v>
      </c>
      <c r="DV55" s="38">
        <f t="shared" si="119"/>
        <v>6.3012668028519375E-2</v>
      </c>
      <c r="DW55" s="38">
        <f t="shared" si="119"/>
        <v>6.3012668028519375E-2</v>
      </c>
    </row>
    <row r="56" spans="1:127" ht="37.5" customHeight="1" x14ac:dyDescent="0.2">
      <c r="B56" s="37" t="s">
        <v>111</v>
      </c>
      <c r="C56" s="492"/>
      <c r="D56" s="493"/>
      <c r="E56" s="493"/>
      <c r="F56" s="39"/>
      <c r="G56" s="38">
        <f>ERF((G35)/(2*(G38*G30)^0.5))</f>
        <v>0.17693672624187853</v>
      </c>
      <c r="J56" s="38">
        <f>ERF((J35)/(2*(J38*J30)^0.5))</f>
        <v>0.12657791552068523</v>
      </c>
      <c r="K56" s="38">
        <f t="shared" ref="K56:T56" si="120">ERF((K35)/(2*(K38*K30)^0.5))</f>
        <v>5.6418488200315519E-3</v>
      </c>
      <c r="L56" s="38">
        <f t="shared" si="120"/>
        <v>3.9894061814816457E-3</v>
      </c>
      <c r="M56" s="38">
        <f t="shared" si="120"/>
        <v>3.2573410311807559E-3</v>
      </c>
      <c r="N56" s="38">
        <f t="shared" si="120"/>
        <v>2.8209420407749727E-3</v>
      </c>
      <c r="O56" s="38">
        <f t="shared" si="120"/>
        <v>2.5231283168055977E-3</v>
      </c>
      <c r="P56" s="38">
        <f t="shared" si="120"/>
        <v>2.3032911307930004E-3</v>
      </c>
      <c r="Q56" s="38">
        <f t="shared" si="120"/>
        <v>2.132433647617444E-3</v>
      </c>
      <c r="R56" s="38">
        <f t="shared" si="120"/>
        <v>1.9947093241847345E-3</v>
      </c>
      <c r="S56" s="38">
        <f t="shared" si="120"/>
        <v>1.8806302038347638E-3</v>
      </c>
      <c r="T56" s="38">
        <f t="shared" si="120"/>
        <v>1.7841226293837894E-3</v>
      </c>
      <c r="U56" s="38">
        <f>ERF((U35)/(2*(U38*U30)^0.5))</f>
        <v>1.7839754502932039E-2</v>
      </c>
      <c r="V56" s="38">
        <f>ERF((V35)/(2*(V38*V30)^0.5))</f>
        <v>1.2615136977203435E-2</v>
      </c>
      <c r="W56" s="38">
        <f t="shared" ref="W56:CH56" si="121">ERF((W35)/(2*(W38*W30)^0.5))</f>
        <v>1.0300359265399604E-2</v>
      </c>
      <c r="X56" s="38">
        <f t="shared" si="121"/>
        <v>8.9204347379863245E-3</v>
      </c>
      <c r="Y56" s="38">
        <f t="shared" si="121"/>
        <v>7.9787126292632099E-3</v>
      </c>
      <c r="Z56" s="38">
        <f t="shared" si="121"/>
        <v>7.2835550433199845E-3</v>
      </c>
      <c r="AA56" s="38">
        <f t="shared" si="121"/>
        <v>6.7432750362680241E-3</v>
      </c>
      <c r="AB56" s="38">
        <f t="shared" si="121"/>
        <v>6.3077655990903016E-3</v>
      </c>
      <c r="AC56" s="38">
        <f t="shared" si="121"/>
        <v>5.9470253220756403E-3</v>
      </c>
      <c r="AD56" s="38">
        <f t="shared" si="121"/>
        <v>5.6371977797016623E-2</v>
      </c>
      <c r="AE56" s="38">
        <f t="shared" si="121"/>
        <v>3.9877611676744924E-2</v>
      </c>
      <c r="AF56" s="38">
        <f t="shared" si="121"/>
        <v>3.2564454860463055E-2</v>
      </c>
      <c r="AG56" s="38">
        <f t="shared" si="121"/>
        <v>2.8203603304328015E-2</v>
      </c>
      <c r="AH56" s="38">
        <f t="shared" si="121"/>
        <v>2.5227120630039609E-2</v>
      </c>
      <c r="AI56" s="38">
        <f t="shared" si="121"/>
        <v>2.3029744678024339E-2</v>
      </c>
      <c r="AJ56" s="38">
        <f t="shared" si="121"/>
        <v>2.1321823519756179E-2</v>
      </c>
      <c r="AK56" s="38">
        <f t="shared" si="121"/>
        <v>1.9945036390476088E-2</v>
      </c>
      <c r="AL56" s="38">
        <f t="shared" si="121"/>
        <v>1.8804578270817624E-2</v>
      </c>
      <c r="AM56" s="38">
        <f t="shared" si="121"/>
        <v>1.7839754502932039E-2</v>
      </c>
      <c r="AN56" s="38">
        <f t="shared" si="121"/>
        <v>5.6371977797016623E-2</v>
      </c>
      <c r="AO56" s="38">
        <f t="shared" si="121"/>
        <v>5.941578417025168E-2</v>
      </c>
      <c r="AP56" s="38">
        <f t="shared" si="121"/>
        <v>6.3012668028519375E-2</v>
      </c>
      <c r="AQ56" s="38">
        <f t="shared" si="121"/>
        <v>6.7353361034124024E-2</v>
      </c>
      <c r="AR56" s="38">
        <f t="shared" si="121"/>
        <v>7.27355264747679E-2</v>
      </c>
      <c r="AS56" s="38">
        <f t="shared" si="121"/>
        <v>7.9655674554057976E-2</v>
      </c>
      <c r="AT56" s="38">
        <f t="shared" si="121"/>
        <v>8.9020707489366038E-2</v>
      </c>
      <c r="AU56" s="38">
        <f t="shared" si="121"/>
        <v>0.10272103873991698</v>
      </c>
      <c r="AV56" s="38">
        <f t="shared" si="121"/>
        <v>0.12563293883710816</v>
      </c>
      <c r="AW56" s="38">
        <f t="shared" si="121"/>
        <v>0.17693672624187853</v>
      </c>
      <c r="AX56" s="38">
        <f t="shared" si="121"/>
        <v>0.12563293883710816</v>
      </c>
      <c r="AY56" s="38">
        <f t="shared" si="121"/>
        <v>0.12886850840284167</v>
      </c>
      <c r="AZ56" s="38">
        <f t="shared" si="121"/>
        <v>0.13236766522180732</v>
      </c>
      <c r="BA56" s="38">
        <f t="shared" si="121"/>
        <v>0.13616825714527353</v>
      </c>
      <c r="BB56" s="38">
        <f t="shared" si="121"/>
        <v>0.1403162048013338</v>
      </c>
      <c r="BC56" s="38">
        <f t="shared" si="121"/>
        <v>0.14486785941529415</v>
      </c>
      <c r="BD56" s="38">
        <f t="shared" si="121"/>
        <v>0.1498932608614742</v>
      </c>
      <c r="BE56" s="38">
        <f t="shared" si="121"/>
        <v>0.15548073252706002</v>
      </c>
      <c r="BF56" s="38">
        <f t="shared" si="121"/>
        <v>0.16174351361417375</v>
      </c>
      <c r="BG56" s="38">
        <f t="shared" si="121"/>
        <v>0.16882959045823762</v>
      </c>
      <c r="BH56" s="38">
        <f t="shared" si="121"/>
        <v>0.17693672624187853</v>
      </c>
      <c r="BI56" s="38">
        <f t="shared" si="121"/>
        <v>0.12410394207705908</v>
      </c>
      <c r="BJ56" s="38">
        <f t="shared" si="121"/>
        <v>0.12440527561609474</v>
      </c>
      <c r="BK56" s="38">
        <f t="shared" si="121"/>
        <v>0.12470881478902036</v>
      </c>
      <c r="BL56" s="38">
        <f t="shared" si="121"/>
        <v>0.12501458663423631</v>
      </c>
      <c r="BM56" s="38">
        <f t="shared" si="121"/>
        <v>0.1253226186564583</v>
      </c>
      <c r="BN56" s="38">
        <f t="shared" si="121"/>
        <v>0.12563293883710816</v>
      </c>
      <c r="BO56" s="38">
        <f t="shared" si="121"/>
        <v>0.12594557564498945</v>
      </c>
      <c r="BP56" s="38">
        <f t="shared" si="121"/>
        <v>0.12626055804725619</v>
      </c>
      <c r="BQ56" s="38">
        <f t="shared" si="121"/>
        <v>0.12657791552068523</v>
      </c>
      <c r="BR56" s="38">
        <f t="shared" si="121"/>
        <v>0.12689767806326177</v>
      </c>
      <c r="BS56" s="38">
        <f t="shared" si="121"/>
        <v>0.12721987620608824</v>
      </c>
      <c r="BT56" s="38">
        <f t="shared" si="121"/>
        <v>0.12754454102562751</v>
      </c>
      <c r="BU56" s="38">
        <f t="shared" si="121"/>
        <v>0.12787170415629154</v>
      </c>
      <c r="BV56" s="38">
        <f t="shared" si="121"/>
        <v>0.12820139780338702</v>
      </c>
      <c r="BW56" s="38">
        <f t="shared" si="121"/>
        <v>0.12853365475642989</v>
      </c>
      <c r="BX56" s="38">
        <f t="shared" si="121"/>
        <v>0.12886850840284167</v>
      </c>
      <c r="BY56" s="38">
        <f t="shared" si="121"/>
        <v>0.12920599274203981</v>
      </c>
      <c r="BZ56" s="38">
        <f t="shared" si="121"/>
        <v>0.12954614239993631</v>
      </c>
      <c r="CA56" s="38">
        <f t="shared" si="121"/>
        <v>0.12988899264385861</v>
      </c>
      <c r="CB56" s="38">
        <f t="shared" si="121"/>
        <v>0.13023457939790636</v>
      </c>
      <c r="CC56" s="38">
        <f t="shared" si="121"/>
        <v>0.13058293925876083</v>
      </c>
      <c r="CD56" s="38">
        <f t="shared" si="121"/>
        <v>0.12657791552068523</v>
      </c>
      <c r="CE56" s="38">
        <f t="shared" si="121"/>
        <v>0.97465268132253169</v>
      </c>
      <c r="CF56" s="38">
        <f t="shared" si="121"/>
        <v>0.84270079294971489</v>
      </c>
      <c r="CG56" s="38">
        <f t="shared" si="121"/>
        <v>0.68268949213708574</v>
      </c>
      <c r="CH56" s="38">
        <f t="shared" si="121"/>
        <v>0.52049987781304652</v>
      </c>
      <c r="CI56" s="38">
        <f t="shared" ref="CI56:DW56" si="122">ERF((CI35)/(2*(CI38*CI30)^0.5))</f>
        <v>0.43629713834922701</v>
      </c>
      <c r="CJ56" s="38">
        <f t="shared" si="122"/>
        <v>0.38292492254802618</v>
      </c>
      <c r="CK56" s="38">
        <f t="shared" si="122"/>
        <v>0.34527915398142295</v>
      </c>
      <c r="CL56" s="38">
        <f t="shared" si="122"/>
        <v>0.24817036595415079</v>
      </c>
      <c r="CM56" s="38">
        <f t="shared" si="122"/>
        <v>0.20374658526236075</v>
      </c>
      <c r="CN56" s="38">
        <f t="shared" si="122"/>
        <v>0.17693672624187853</v>
      </c>
      <c r="CO56" s="38">
        <f t="shared" si="122"/>
        <v>0.15851941887820609</v>
      </c>
      <c r="CP56" s="38">
        <f t="shared" si="122"/>
        <v>0.14486785941529415</v>
      </c>
      <c r="CQ56" s="38">
        <f t="shared" si="122"/>
        <v>0.13422762500737859</v>
      </c>
      <c r="CR56" s="38">
        <f t="shared" si="122"/>
        <v>0.12563293883710816</v>
      </c>
      <c r="CS56" s="38">
        <f t="shared" si="122"/>
        <v>0.11850254780898646</v>
      </c>
      <c r="CT56" s="38">
        <f t="shared" si="122"/>
        <v>0.11246291601828493</v>
      </c>
      <c r="CU56" s="38">
        <f t="shared" si="122"/>
        <v>0.10726159905565202</v>
      </c>
      <c r="CV56" s="38">
        <f t="shared" si="122"/>
        <v>0.10272103873991698</v>
      </c>
      <c r="CW56" s="38">
        <f t="shared" si="122"/>
        <v>9.871222681996708E-2</v>
      </c>
      <c r="CX56" s="38">
        <f t="shared" si="122"/>
        <v>9.5138870549551877E-2</v>
      </c>
      <c r="CY56" s="38">
        <f t="shared" si="122"/>
        <v>9.192744474402488E-2</v>
      </c>
      <c r="CZ56" s="38">
        <f t="shared" si="122"/>
        <v>8.9020707489366038E-2</v>
      </c>
      <c r="DA56" s="38">
        <f t="shared" si="122"/>
        <v>8.6373338937140942E-2</v>
      </c>
      <c r="DB56" s="38">
        <f t="shared" si="122"/>
        <v>8.3948927718103611E-2</v>
      </c>
      <c r="DC56" s="38">
        <f t="shared" si="122"/>
        <v>8.1717838972529683E-2</v>
      </c>
      <c r="DD56" s="38">
        <f t="shared" si="122"/>
        <v>7.9655674554057976E-2</v>
      </c>
      <c r="DE56" s="38">
        <f t="shared" si="122"/>
        <v>0.12563293883710816</v>
      </c>
      <c r="DF56" s="38">
        <f t="shared" si="122"/>
        <v>0.12563293883710816</v>
      </c>
      <c r="DG56" s="38">
        <f t="shared" si="122"/>
        <v>0.12563293883710816</v>
      </c>
      <c r="DH56" s="38">
        <f t="shared" si="122"/>
        <v>0.12563293883710816</v>
      </c>
      <c r="DI56" s="38">
        <f t="shared" si="122"/>
        <v>0.12563293883710816</v>
      </c>
      <c r="DJ56" s="38">
        <f t="shared" si="122"/>
        <v>0.12563293883710816</v>
      </c>
      <c r="DK56" s="38">
        <f t="shared" si="122"/>
        <v>0.12563293883710816</v>
      </c>
      <c r="DL56" s="38">
        <f t="shared" si="122"/>
        <v>0.12563293883710816</v>
      </c>
      <c r="DM56" s="38">
        <f t="shared" si="122"/>
        <v>0.12563293883710816</v>
      </c>
      <c r="DN56" s="38">
        <f t="shared" si="122"/>
        <v>0.12563293883710816</v>
      </c>
      <c r="DO56" s="38">
        <f t="shared" si="122"/>
        <v>0.12563293883710816</v>
      </c>
      <c r="DP56" s="38">
        <f t="shared" si="122"/>
        <v>0.12563293883710816</v>
      </c>
      <c r="DQ56" s="38">
        <f t="shared" si="122"/>
        <v>0.12563293883710816</v>
      </c>
      <c r="DR56" s="38">
        <f t="shared" si="122"/>
        <v>0.12563293883710816</v>
      </c>
      <c r="DS56" s="38">
        <f t="shared" si="122"/>
        <v>0.12563293883710816</v>
      </c>
      <c r="DT56" s="38">
        <f t="shared" si="122"/>
        <v>0.12563293883710816</v>
      </c>
      <c r="DU56" s="38">
        <f t="shared" si="122"/>
        <v>0.12563293883710816</v>
      </c>
      <c r="DV56" s="38">
        <f t="shared" si="122"/>
        <v>0.12563293883710816</v>
      </c>
      <c r="DW56" s="38">
        <f t="shared" si="122"/>
        <v>0.12563293883710816</v>
      </c>
    </row>
  </sheetData>
  <mergeCells count="32">
    <mergeCell ref="C55:E55"/>
    <mergeCell ref="C56:E56"/>
    <mergeCell ref="C49:E49"/>
    <mergeCell ref="C50:E50"/>
    <mergeCell ref="C51:E51"/>
    <mergeCell ref="C52:E52"/>
    <mergeCell ref="C53:E53"/>
    <mergeCell ref="C54:E54"/>
    <mergeCell ref="C48:E48"/>
    <mergeCell ref="C37:E37"/>
    <mergeCell ref="C38:E38"/>
    <mergeCell ref="C39:E39"/>
    <mergeCell ref="C40:E40"/>
    <mergeCell ref="C41:E41"/>
    <mergeCell ref="C42:E42"/>
    <mergeCell ref="C43:E43"/>
    <mergeCell ref="C44:E44"/>
    <mergeCell ref="C45:E45"/>
    <mergeCell ref="C46:E46"/>
    <mergeCell ref="C47:E47"/>
    <mergeCell ref="C36:E36"/>
    <mergeCell ref="E23:F23"/>
    <mergeCell ref="C26:E26"/>
    <mergeCell ref="C27:E27"/>
    <mergeCell ref="C28:E28"/>
    <mergeCell ref="C29:E29"/>
    <mergeCell ref="C30:E30"/>
    <mergeCell ref="C31:E31"/>
    <mergeCell ref="C32:E32"/>
    <mergeCell ref="C33:E33"/>
    <mergeCell ref="C34:E34"/>
    <mergeCell ref="C35:E35"/>
  </mergeCells>
  <phoneticPr fontId="2"/>
  <conditionalFormatting sqref="G29">
    <cfRule type="expression" dxfId="164" priority="15">
      <formula>$A$29&gt;0</formula>
    </cfRule>
  </conditionalFormatting>
  <conditionalFormatting sqref="G30">
    <cfRule type="expression" dxfId="163" priority="14">
      <formula>A30&gt;0</formula>
    </cfRule>
  </conditionalFormatting>
  <conditionalFormatting sqref="G42">
    <cfRule type="expression" dxfId="162" priority="13">
      <formula>$A42&gt;0</formula>
    </cfRule>
  </conditionalFormatting>
  <conditionalFormatting sqref="G44">
    <cfRule type="expression" dxfId="161" priority="12">
      <formula>$A$44&gt;0</formula>
    </cfRule>
  </conditionalFormatting>
  <conditionalFormatting sqref="G45">
    <cfRule type="expression" dxfId="160" priority="11">
      <formula>$A$45&gt;0</formula>
    </cfRule>
  </conditionalFormatting>
  <conditionalFormatting sqref="G46">
    <cfRule type="expression" dxfId="159" priority="10">
      <formula>$A$46&gt;0</formula>
    </cfRule>
  </conditionalFormatting>
  <conditionalFormatting sqref="G34">
    <cfRule type="expression" dxfId="158" priority="9">
      <formula>$A$34&gt;0</formula>
    </cfRule>
  </conditionalFormatting>
  <conditionalFormatting sqref="H36 G35:G38">
    <cfRule type="expression" dxfId="157" priority="8">
      <formula>$A$35&gt;0</formula>
    </cfRule>
  </conditionalFormatting>
  <conditionalFormatting sqref="G33">
    <cfRule type="expression" dxfId="156" priority="7">
      <formula>$A$33&gt;0</formula>
    </cfRule>
  </conditionalFormatting>
  <conditionalFormatting sqref="G40:G41">
    <cfRule type="expression" dxfId="155" priority="6">
      <formula>$A$40&gt;0</formula>
    </cfRule>
  </conditionalFormatting>
  <conditionalFormatting sqref="G41">
    <cfRule type="expression" dxfId="154" priority="5">
      <formula>$A$41&gt;0</formula>
    </cfRule>
  </conditionalFormatting>
  <conditionalFormatting sqref="G39">
    <cfRule type="expression" dxfId="153" priority="4">
      <formula>$A$39&gt;0</formula>
    </cfRule>
  </conditionalFormatting>
  <conditionalFormatting sqref="G51">
    <cfRule type="expression" dxfId="152" priority="3">
      <formula>$A$51&gt;0</formula>
    </cfRule>
  </conditionalFormatting>
  <conditionalFormatting sqref="G43">
    <cfRule type="expression" dxfId="151" priority="2">
      <formula>$A$40&gt;0</formula>
    </cfRule>
  </conditionalFormatting>
  <conditionalFormatting sqref="G43">
    <cfRule type="expression" dxfId="150" priority="1">
      <formula>$A$41&gt;0</formula>
    </cfRule>
  </conditionalFormatting>
  <pageMargins left="0.7" right="0.7" top="0.75" bottom="0.75" header="0.3" footer="0.3"/>
  <pageSetup paperSize="9" orientation="portrait" horizontalDpi="300" verticalDpi="300" r:id="rId1"/>
  <drawing r:id="rId2"/>
  <legacyDrawing r:id="rId3"/>
  <oleObjects>
    <mc:AlternateContent xmlns:mc="http://schemas.openxmlformats.org/markup-compatibility/2006">
      <mc:Choice Requires="x14">
        <oleObject progId="Equation.3" shapeId="39937" r:id="rId4">
          <objectPr defaultSize="0" autoPict="0" r:id="rId5">
            <anchor moveWithCells="1" sizeWithCells="1">
              <from>
                <xdr:col>2</xdr:col>
                <xdr:colOff>107950</xdr:colOff>
                <xdr:row>52</xdr:row>
                <xdr:rowOff>57150</xdr:rowOff>
              </from>
              <to>
                <xdr:col>4</xdr:col>
                <xdr:colOff>781050</xdr:colOff>
                <xdr:row>53</xdr:row>
                <xdr:rowOff>0</xdr:rowOff>
              </to>
            </anchor>
          </objectPr>
        </oleObject>
      </mc:Choice>
      <mc:Fallback>
        <oleObject progId="Equation.3" shapeId="39937" r:id="rId4"/>
      </mc:Fallback>
    </mc:AlternateContent>
    <mc:AlternateContent xmlns:mc="http://schemas.openxmlformats.org/markup-compatibility/2006">
      <mc:Choice Requires="x14">
        <oleObject progId="Equation.3" shapeId="39938" r:id="rId6">
          <objectPr defaultSize="0" autoPict="0" r:id="rId7">
            <anchor moveWithCells="1" sizeWithCells="1">
              <from>
                <xdr:col>1</xdr:col>
                <xdr:colOff>1003300</xdr:colOff>
                <xdr:row>53</xdr:row>
                <xdr:rowOff>38100</xdr:rowOff>
              </from>
              <to>
                <xdr:col>5</xdr:col>
                <xdr:colOff>0</xdr:colOff>
                <xdr:row>54</xdr:row>
                <xdr:rowOff>0</xdr:rowOff>
              </to>
            </anchor>
          </objectPr>
        </oleObject>
      </mc:Choice>
      <mc:Fallback>
        <oleObject progId="Equation.3" shapeId="39938" r:id="rId6"/>
      </mc:Fallback>
    </mc:AlternateContent>
    <mc:AlternateContent xmlns:mc="http://schemas.openxmlformats.org/markup-compatibility/2006">
      <mc:Choice Requires="x14">
        <oleObject progId="Equation.3" shapeId="39939" r:id="rId8">
          <objectPr defaultSize="0" autoPict="0" r:id="rId9">
            <anchor moveWithCells="1" sizeWithCells="1">
              <from>
                <xdr:col>2</xdr:col>
                <xdr:colOff>95250</xdr:colOff>
                <xdr:row>51</xdr:row>
                <xdr:rowOff>19050</xdr:rowOff>
              </from>
              <to>
                <xdr:col>4</xdr:col>
                <xdr:colOff>584200</xdr:colOff>
                <xdr:row>51</xdr:row>
                <xdr:rowOff>438150</xdr:rowOff>
              </to>
            </anchor>
          </objectPr>
        </oleObject>
      </mc:Choice>
      <mc:Fallback>
        <oleObject progId="Equation.3" shapeId="39939" r:id="rId8"/>
      </mc:Fallback>
    </mc:AlternateContent>
    <mc:AlternateContent xmlns:mc="http://schemas.openxmlformats.org/markup-compatibility/2006">
      <mc:Choice Requires="x14">
        <oleObject progId="Equation.3" shapeId="39940" r:id="rId10">
          <objectPr defaultSize="0" autoPict="0" r:id="rId11">
            <anchor>
              <from>
                <xdr:col>0</xdr:col>
                <xdr:colOff>469900</xdr:colOff>
                <xdr:row>4</xdr:row>
                <xdr:rowOff>76200</xdr:rowOff>
              </from>
              <to>
                <xdr:col>4</xdr:col>
                <xdr:colOff>527050</xdr:colOff>
                <xdr:row>8</xdr:row>
                <xdr:rowOff>12700</xdr:rowOff>
              </to>
            </anchor>
          </objectPr>
        </oleObject>
      </mc:Choice>
      <mc:Fallback>
        <oleObject progId="Equation.3" shapeId="39940" r:id="rId10"/>
      </mc:Fallback>
    </mc:AlternateContent>
    <mc:AlternateContent xmlns:mc="http://schemas.openxmlformats.org/markup-compatibility/2006">
      <mc:Choice Requires="x14">
        <oleObject progId="Equation.3" shapeId="39941" r:id="rId12">
          <objectPr defaultSize="0" autoPict="0" r:id="rId13">
            <anchor>
              <from>
                <xdr:col>10</xdr:col>
                <xdr:colOff>0</xdr:colOff>
                <xdr:row>4</xdr:row>
                <xdr:rowOff>57150</xdr:rowOff>
              </from>
              <to>
                <xdr:col>13</xdr:col>
                <xdr:colOff>127000</xdr:colOff>
                <xdr:row>7</xdr:row>
                <xdr:rowOff>146050</xdr:rowOff>
              </to>
            </anchor>
          </objectPr>
        </oleObject>
      </mc:Choice>
      <mc:Fallback>
        <oleObject progId="Equation.3" shapeId="39941" r:id="rId12"/>
      </mc:Fallback>
    </mc:AlternateContent>
    <mc:AlternateContent xmlns:mc="http://schemas.openxmlformats.org/markup-compatibility/2006">
      <mc:Choice Requires="x14">
        <oleObject progId="Equation.3" shapeId="39942" r:id="rId14">
          <objectPr defaultSize="0" autoPict="0" r:id="rId15">
            <anchor>
              <from>
                <xdr:col>4</xdr:col>
                <xdr:colOff>565150</xdr:colOff>
                <xdr:row>4</xdr:row>
                <xdr:rowOff>38100</xdr:rowOff>
              </from>
              <to>
                <xdr:col>9</xdr:col>
                <xdr:colOff>641350</xdr:colOff>
                <xdr:row>8</xdr:row>
                <xdr:rowOff>50800</xdr:rowOff>
              </to>
            </anchor>
          </objectPr>
        </oleObject>
      </mc:Choice>
      <mc:Fallback>
        <oleObject progId="Equation.3" shapeId="39942" r:id="rId14"/>
      </mc:Fallback>
    </mc:AlternateContent>
    <mc:AlternateContent xmlns:mc="http://schemas.openxmlformats.org/markup-compatibility/2006">
      <mc:Choice Requires="x14">
        <oleObject progId="Equation.3" shapeId="39943" r:id="rId16">
          <objectPr defaultSize="0" autoPict="0" r:id="rId17">
            <anchor>
              <from>
                <xdr:col>2</xdr:col>
                <xdr:colOff>57150</xdr:colOff>
                <xdr:row>54</xdr:row>
                <xdr:rowOff>12700</xdr:rowOff>
              </from>
              <to>
                <xdr:col>4</xdr:col>
                <xdr:colOff>717550</xdr:colOff>
                <xdr:row>54</xdr:row>
                <xdr:rowOff>450850</xdr:rowOff>
              </to>
            </anchor>
          </objectPr>
        </oleObject>
      </mc:Choice>
      <mc:Fallback>
        <oleObject progId="Equation.3" shapeId="39943" r:id="rId16"/>
      </mc:Fallback>
    </mc:AlternateContent>
  </oleObjec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FF0000"/>
    <pageSetUpPr fitToPage="1"/>
  </sheetPr>
  <dimension ref="A1:AA67"/>
  <sheetViews>
    <sheetView showGridLines="0" showRowColHeaders="0" zoomScaleNormal="100" zoomScaleSheetLayoutView="106" workbookViewId="0">
      <selection activeCell="G25" sqref="G25:G26"/>
    </sheetView>
  </sheetViews>
  <sheetFormatPr defaultColWidth="8.7265625" defaultRowHeight="13" x14ac:dyDescent="0.2"/>
  <cols>
    <col min="1" max="2" width="1.6328125" style="94" customWidth="1"/>
    <col min="3" max="3" width="10.6328125" style="94" customWidth="1"/>
    <col min="4" max="4" width="13.36328125" style="94" customWidth="1"/>
    <col min="5" max="5" width="12.6328125" style="94" customWidth="1"/>
    <col min="6" max="6" width="4.6328125" style="94" customWidth="1"/>
    <col min="7" max="7" width="12.453125" style="94" customWidth="1"/>
    <col min="8" max="8" width="6.90625" style="94" customWidth="1"/>
    <col min="9" max="10" width="8.6328125" style="94" customWidth="1"/>
    <col min="11" max="11" width="8.7265625" style="94"/>
    <col min="12" max="12" width="3.6328125" style="94" customWidth="1"/>
    <col min="13" max="14" width="2.6328125" style="94" customWidth="1"/>
    <col min="15" max="15" width="16.6328125" style="94" customWidth="1"/>
    <col min="16" max="16" width="5.08984375" style="94" customWidth="1"/>
    <col min="17" max="17" width="8.7265625" style="94"/>
    <col min="18" max="18" width="8" style="94" customWidth="1"/>
    <col min="19" max="19" width="2.6328125" style="94" customWidth="1"/>
    <col min="20" max="20" width="1.6328125" style="94" customWidth="1"/>
    <col min="21" max="21" width="9" style="94" customWidth="1"/>
    <col min="22" max="22" width="12.08984375" style="94" hidden="1" customWidth="1"/>
    <col min="23" max="23" width="16.7265625" style="94" hidden="1" customWidth="1"/>
    <col min="24" max="24" width="10.08984375" style="94" hidden="1" customWidth="1"/>
    <col min="25" max="26" width="26.26953125" style="94" hidden="1" customWidth="1"/>
    <col min="27" max="27" width="8.7265625" style="94" customWidth="1"/>
    <col min="28" max="16384" width="8.7265625" style="94"/>
  </cols>
  <sheetData>
    <row r="1" spans="1:27" ht="13.5" thickBot="1" x14ac:dyDescent="0.25">
      <c r="A1" s="157"/>
      <c r="B1" s="157"/>
      <c r="C1" s="157"/>
      <c r="D1" s="157"/>
      <c r="E1" s="157"/>
      <c r="F1" s="157"/>
      <c r="G1" s="157"/>
      <c r="H1" s="157"/>
      <c r="I1" s="157"/>
      <c r="J1" s="157"/>
      <c r="K1" s="157"/>
      <c r="L1" s="157"/>
      <c r="M1" s="157"/>
      <c r="N1" s="157"/>
      <c r="O1" s="157"/>
      <c r="P1" s="157"/>
      <c r="Q1" s="157"/>
      <c r="R1" s="157"/>
      <c r="S1" s="157"/>
      <c r="T1" s="192" t="str">
        <f>'入力シート (複数物質)'!Z1</f>
        <v xml:space="preserve">地下水汚染が到達し得る距離の計算ツール　Ver 1.0  </v>
      </c>
      <c r="U1" s="6"/>
    </row>
    <row r="2" spans="1:27" x14ac:dyDescent="0.2">
      <c r="A2" s="193"/>
      <c r="B2" s="128"/>
      <c r="C2" s="128"/>
      <c r="D2" s="388" t="s">
        <v>303</v>
      </c>
      <c r="E2" s="388"/>
      <c r="F2" s="388"/>
      <c r="G2" s="388"/>
      <c r="H2" s="388"/>
      <c r="I2" s="128"/>
      <c r="J2" s="128"/>
      <c r="K2" s="128"/>
      <c r="L2" s="128"/>
      <c r="M2" s="128"/>
      <c r="N2" s="128"/>
      <c r="O2" s="128"/>
      <c r="P2" s="128"/>
      <c r="Q2" s="128"/>
      <c r="R2" s="128"/>
      <c r="S2" s="128"/>
      <c r="T2" s="179"/>
    </row>
    <row r="3" spans="1:27" ht="13.5" customHeight="1" x14ac:dyDescent="0.2">
      <c r="A3" s="193"/>
      <c r="B3" s="128"/>
      <c r="C3" s="129"/>
      <c r="D3" s="388"/>
      <c r="E3" s="388"/>
      <c r="F3" s="388"/>
      <c r="G3" s="388"/>
      <c r="H3" s="388"/>
      <c r="I3" s="130"/>
      <c r="J3" s="130"/>
      <c r="K3" s="130"/>
      <c r="L3" s="130"/>
      <c r="M3" s="129"/>
      <c r="N3" s="128"/>
      <c r="O3" s="128"/>
      <c r="P3" s="128"/>
      <c r="Q3" s="128"/>
      <c r="R3" s="128"/>
      <c r="S3" s="128"/>
      <c r="T3" s="180"/>
      <c r="V3" s="95" t="s">
        <v>124</v>
      </c>
      <c r="W3" s="246">
        <f>G25</f>
        <v>500</v>
      </c>
      <c r="X3" s="94" t="s">
        <v>125</v>
      </c>
    </row>
    <row r="4" spans="1:27" ht="20.149999999999999" customHeight="1" thickBot="1" x14ac:dyDescent="0.25">
      <c r="A4" s="193"/>
      <c r="B4" s="128"/>
      <c r="C4" s="200" t="s">
        <v>244</v>
      </c>
      <c r="D4" s="158"/>
      <c r="E4" s="158"/>
      <c r="F4" s="158"/>
      <c r="G4" s="158"/>
      <c r="H4" s="158"/>
      <c r="I4" s="158"/>
      <c r="J4" s="158"/>
      <c r="K4" s="158"/>
      <c r="L4" s="159"/>
      <c r="M4" s="129"/>
      <c r="N4" s="131" t="s">
        <v>261</v>
      </c>
      <c r="O4" s="128"/>
      <c r="P4" s="128"/>
      <c r="Q4" s="128"/>
      <c r="R4" s="128"/>
      <c r="S4" s="128"/>
      <c r="T4" s="180"/>
      <c r="V4" s="210" t="s">
        <v>182</v>
      </c>
      <c r="W4"/>
      <c r="X4" s="211" t="s">
        <v>20</v>
      </c>
      <c r="Y4" s="211"/>
      <c r="Z4" s="211"/>
    </row>
    <row r="5" spans="1:27" ht="19.5" customHeight="1" thickBot="1" x14ac:dyDescent="0.25">
      <c r="A5" s="193"/>
      <c r="B5" s="128"/>
      <c r="C5" s="160" t="s">
        <v>158</v>
      </c>
      <c r="D5" s="132"/>
      <c r="E5" s="106"/>
      <c r="F5" s="133"/>
      <c r="G5" s="133"/>
      <c r="H5" s="133"/>
      <c r="I5" s="133"/>
      <c r="J5" s="133"/>
      <c r="K5" s="133"/>
      <c r="L5" s="161"/>
      <c r="M5" s="129"/>
      <c r="N5" s="134"/>
      <c r="O5" s="181"/>
      <c r="P5" s="181"/>
      <c r="Q5" s="181"/>
      <c r="R5" s="181"/>
      <c r="S5" s="182"/>
      <c r="T5" s="180"/>
      <c r="V5" s="212">
        <f>VLOOKUP(G15,W38:X42,2,FALSE)</f>
        <v>3</v>
      </c>
      <c r="W5"/>
      <c r="X5" s="212">
        <f>VLOOKUP(G13,Y38:Z67,2,FALSE)</f>
        <v>205</v>
      </c>
      <c r="Y5" s="211"/>
      <c r="Z5" s="211"/>
    </row>
    <row r="6" spans="1:27" ht="19.5" customHeight="1" thickBot="1" x14ac:dyDescent="0.25">
      <c r="A6" s="193"/>
      <c r="B6" s="128"/>
      <c r="C6" s="162" t="s">
        <v>159</v>
      </c>
      <c r="D6" s="132"/>
      <c r="E6" s="107"/>
      <c r="F6" s="133"/>
      <c r="G6" s="133"/>
      <c r="H6" s="133"/>
      <c r="I6" s="133"/>
      <c r="J6" s="133"/>
      <c r="K6" s="133"/>
      <c r="L6" s="161"/>
      <c r="M6" s="129"/>
      <c r="N6" s="135" t="s">
        <v>155</v>
      </c>
      <c r="O6" s="111" t="s">
        <v>161</v>
      </c>
      <c r="P6" s="112"/>
      <c r="Q6" s="183"/>
      <c r="R6" s="183"/>
      <c r="S6" s="184"/>
      <c r="T6" s="180"/>
      <c r="V6" s="236">
        <v>1</v>
      </c>
      <c r="W6" s="237" t="s">
        <v>183</v>
      </c>
      <c r="X6" s="249">
        <v>1</v>
      </c>
      <c r="Y6" s="213" t="s">
        <v>184</v>
      </c>
      <c r="Z6" s="214"/>
    </row>
    <row r="7" spans="1:27" ht="19.5" customHeight="1" thickBot="1" x14ac:dyDescent="0.25">
      <c r="A7" s="193"/>
      <c r="B7" s="128"/>
      <c r="C7" s="162" t="s">
        <v>160</v>
      </c>
      <c r="D7" s="132"/>
      <c r="E7" s="108"/>
      <c r="F7" s="133"/>
      <c r="G7" s="133"/>
      <c r="H7" s="133"/>
      <c r="I7" s="133"/>
      <c r="J7" s="133"/>
      <c r="K7" s="133"/>
      <c r="L7" s="161"/>
      <c r="M7" s="129"/>
      <c r="N7" s="135"/>
      <c r="O7" s="113" t="s">
        <v>17</v>
      </c>
      <c r="P7" s="113" t="s">
        <v>9</v>
      </c>
      <c r="Q7" s="113" t="s">
        <v>18</v>
      </c>
      <c r="R7" s="113" t="s">
        <v>5</v>
      </c>
      <c r="S7" s="185"/>
      <c r="T7" s="180"/>
      <c r="V7" s="238">
        <v>2</v>
      </c>
      <c r="W7" s="231" t="s">
        <v>185</v>
      </c>
      <c r="X7" s="250">
        <v>2</v>
      </c>
      <c r="Y7" s="216" t="s">
        <v>186</v>
      </c>
      <c r="Z7" s="214"/>
    </row>
    <row r="8" spans="1:27" ht="19.5" customHeight="1" thickBot="1" x14ac:dyDescent="0.25">
      <c r="A8" s="193"/>
      <c r="B8" s="128"/>
      <c r="C8" s="162" t="s">
        <v>240</v>
      </c>
      <c r="D8" s="132"/>
      <c r="E8" s="403"/>
      <c r="F8" s="404"/>
      <c r="G8" s="404"/>
      <c r="H8" s="404"/>
      <c r="I8" s="404"/>
      <c r="J8" s="404"/>
      <c r="K8" s="405"/>
      <c r="L8" s="163"/>
      <c r="M8" s="129"/>
      <c r="N8" s="135"/>
      <c r="O8" s="114" t="s">
        <v>30</v>
      </c>
      <c r="P8" s="115" t="s">
        <v>21</v>
      </c>
      <c r="Q8" s="115">
        <f>VLOOKUP($X$5,'パラメーター 一覧表'!$A$20:$F$49,3)</f>
        <v>5</v>
      </c>
      <c r="R8" s="115" t="s">
        <v>19</v>
      </c>
      <c r="S8" s="184"/>
      <c r="T8" s="180"/>
      <c r="V8" s="239">
        <v>3</v>
      </c>
      <c r="W8" s="231" t="s">
        <v>187</v>
      </c>
      <c r="X8" s="250">
        <v>3</v>
      </c>
      <c r="Y8" s="216" t="s">
        <v>188</v>
      </c>
      <c r="Z8" s="214"/>
    </row>
    <row r="9" spans="1:27" ht="19.5" customHeight="1" thickBot="1" x14ac:dyDescent="0.25">
      <c r="A9" s="193"/>
      <c r="B9" s="128"/>
      <c r="C9" s="162" t="s">
        <v>238</v>
      </c>
      <c r="D9" s="132"/>
      <c r="E9" s="247"/>
      <c r="F9" s="110" t="s">
        <v>242</v>
      </c>
      <c r="G9" s="136"/>
      <c r="H9" s="136"/>
      <c r="I9" s="136"/>
      <c r="J9" s="136"/>
      <c r="K9" s="136"/>
      <c r="L9" s="164"/>
      <c r="M9" s="129"/>
      <c r="N9" s="135"/>
      <c r="O9" s="114" t="s">
        <v>23</v>
      </c>
      <c r="P9" s="115" t="s">
        <v>22</v>
      </c>
      <c r="Q9" s="115">
        <f>VLOOKUP($X$5,'パラメーター 一覧表'!$A$20:$F$49,4)</f>
        <v>30</v>
      </c>
      <c r="R9" s="115" t="s">
        <v>29</v>
      </c>
      <c r="S9" s="184"/>
      <c r="T9" s="180"/>
      <c r="V9" s="240">
        <v>4</v>
      </c>
      <c r="W9" s="231" t="s">
        <v>248</v>
      </c>
      <c r="X9" s="251">
        <v>101</v>
      </c>
      <c r="Y9" s="218" t="s">
        <v>189</v>
      </c>
      <c r="Z9" s="219"/>
    </row>
    <row r="10" spans="1:27" ht="19.5" customHeight="1" thickBot="1" x14ac:dyDescent="0.25">
      <c r="A10" s="193"/>
      <c r="B10" s="128"/>
      <c r="C10" s="174"/>
      <c r="D10" s="175"/>
      <c r="E10" s="175"/>
      <c r="F10" s="175"/>
      <c r="G10" s="175"/>
      <c r="H10" s="175"/>
      <c r="I10" s="176"/>
      <c r="J10" s="177"/>
      <c r="K10" s="175"/>
      <c r="L10" s="178"/>
      <c r="M10" s="129"/>
      <c r="N10" s="135"/>
      <c r="O10" s="114" t="s">
        <v>24</v>
      </c>
      <c r="P10" s="115" t="s">
        <v>27</v>
      </c>
      <c r="Q10" s="115">
        <f>IF(VLOOKUP($X$5,'パラメーター 一覧表'!$A$20:$J$49,5)=0,Q11*Q24,VLOOKUP($X$5,'パラメーター 一覧表'!$A$20:$J$49,5))</f>
        <v>1</v>
      </c>
      <c r="R10" s="115" t="s">
        <v>28</v>
      </c>
      <c r="S10" s="184"/>
      <c r="T10" s="180"/>
      <c r="V10" s="241">
        <v>5</v>
      </c>
      <c r="W10" s="242" t="s">
        <v>249</v>
      </c>
      <c r="X10" s="251">
        <v>102</v>
      </c>
      <c r="Y10" s="218" t="s">
        <v>211</v>
      </c>
      <c r="Z10" s="219"/>
    </row>
    <row r="11" spans="1:27" ht="19.5" customHeight="1" x14ac:dyDescent="0.2">
      <c r="A11" s="193"/>
      <c r="B11" s="128"/>
      <c r="C11" s="208"/>
      <c r="D11" s="208"/>
      <c r="E11" s="208"/>
      <c r="F11" s="208"/>
      <c r="G11" s="208"/>
      <c r="H11" s="208"/>
      <c r="I11" s="209"/>
      <c r="J11" s="209"/>
      <c r="K11" s="208"/>
      <c r="L11" s="208"/>
      <c r="M11" s="129"/>
      <c r="N11" s="135"/>
      <c r="O11" s="114" t="s">
        <v>39</v>
      </c>
      <c r="P11" s="115" t="s">
        <v>35</v>
      </c>
      <c r="Q11" s="115" t="str">
        <f>VLOOKUP($X$5,'パラメーター 一覧表'!$A$20:$H$49,7)</f>
        <v>-</v>
      </c>
      <c r="R11" s="115" t="s">
        <v>28</v>
      </c>
      <c r="S11" s="184"/>
      <c r="T11" s="180"/>
      <c r="V11" s="220"/>
      <c r="W11" s="66"/>
      <c r="X11" s="217">
        <v>103</v>
      </c>
      <c r="Y11" s="218" t="s">
        <v>190</v>
      </c>
      <c r="Z11" s="219"/>
    </row>
    <row r="12" spans="1:27" ht="19.5" customHeight="1" thickBot="1" x14ac:dyDescent="0.25">
      <c r="A12" s="193"/>
      <c r="B12" s="128"/>
      <c r="C12" s="200" t="s">
        <v>122</v>
      </c>
      <c r="D12" s="201"/>
      <c r="E12" s="201"/>
      <c r="F12" s="201"/>
      <c r="G12" s="202" t="s">
        <v>241</v>
      </c>
      <c r="H12" s="203"/>
      <c r="I12" s="204"/>
      <c r="J12" s="205"/>
      <c r="K12" s="206"/>
      <c r="L12" s="207"/>
      <c r="M12" s="140"/>
      <c r="N12" s="135"/>
      <c r="O12" s="114" t="s">
        <v>25</v>
      </c>
      <c r="P12" s="115" t="s">
        <v>163</v>
      </c>
      <c r="Q12" s="115" t="str">
        <f>VLOOKUP($X$5,'パラメーター 一覧表'!$A$20:$F$49,6)</f>
        <v>-</v>
      </c>
      <c r="R12" s="115" t="s">
        <v>26</v>
      </c>
      <c r="S12" s="184"/>
      <c r="T12" s="180"/>
      <c r="V12"/>
      <c r="W12"/>
      <c r="X12" s="217">
        <v>104</v>
      </c>
      <c r="Y12" s="218" t="s">
        <v>207</v>
      </c>
      <c r="Z12" s="219"/>
    </row>
    <row r="13" spans="1:27" ht="19.5" customHeight="1" thickBot="1" x14ac:dyDescent="0.25">
      <c r="A13" s="193"/>
      <c r="B13" s="128"/>
      <c r="C13" s="166" t="s">
        <v>155</v>
      </c>
      <c r="D13" s="98" t="s">
        <v>20</v>
      </c>
      <c r="E13" s="99"/>
      <c r="F13" s="100"/>
      <c r="G13" s="406" t="s">
        <v>304</v>
      </c>
      <c r="H13" s="407"/>
      <c r="I13" s="138"/>
      <c r="J13" s="140"/>
      <c r="K13" s="141"/>
      <c r="L13" s="167"/>
      <c r="M13" s="140"/>
      <c r="N13" s="135"/>
      <c r="O13" s="114" t="s">
        <v>113</v>
      </c>
      <c r="P13" s="115" t="s">
        <v>115</v>
      </c>
      <c r="Q13" s="115">
        <f>VLOOKUP($X$5,'パラメーター 一覧表'!$A$20:$J$49,8)</f>
        <v>50</v>
      </c>
      <c r="R13" s="115" t="s">
        <v>117</v>
      </c>
      <c r="S13" s="184"/>
      <c r="T13" s="180"/>
      <c r="V13" s="66"/>
      <c r="W13" s="66"/>
      <c r="X13" s="217">
        <v>105</v>
      </c>
      <c r="Y13" s="218" t="s">
        <v>206</v>
      </c>
      <c r="Z13" s="219"/>
      <c r="AA13" s="105" t="s">
        <v>245</v>
      </c>
    </row>
    <row r="14" spans="1:27" ht="19.5" customHeight="1" thickBot="1" x14ac:dyDescent="0.25">
      <c r="A14" s="193"/>
      <c r="B14" s="128"/>
      <c r="C14" s="166"/>
      <c r="D14" s="290"/>
      <c r="E14" s="290"/>
      <c r="F14" s="290"/>
      <c r="G14" s="140"/>
      <c r="H14" s="140"/>
      <c r="I14" s="137"/>
      <c r="J14" s="129"/>
      <c r="K14" s="142"/>
      <c r="L14" s="168"/>
      <c r="M14" s="129"/>
      <c r="N14" s="135"/>
      <c r="O14" s="114" t="s">
        <v>114</v>
      </c>
      <c r="P14" s="115" t="s">
        <v>116</v>
      </c>
      <c r="Q14" s="115">
        <f>VLOOKUP($X$5,'パラメーター 一覧表'!$A$20:$J$49,9)</f>
        <v>5</v>
      </c>
      <c r="R14" s="115" t="s">
        <v>117</v>
      </c>
      <c r="S14" s="184"/>
      <c r="T14" s="180"/>
      <c r="V14" s="66"/>
      <c r="W14" s="66"/>
      <c r="X14" s="217">
        <v>106</v>
      </c>
      <c r="Y14" s="218" t="s">
        <v>212</v>
      </c>
      <c r="Z14" s="219"/>
    </row>
    <row r="15" spans="1:27" ht="19.5" customHeight="1" thickBot="1" x14ac:dyDescent="0.25">
      <c r="A15" s="193"/>
      <c r="B15" s="128"/>
      <c r="C15" s="166" t="s">
        <v>156</v>
      </c>
      <c r="D15" s="101" t="s">
        <v>15</v>
      </c>
      <c r="E15" s="102"/>
      <c r="F15" s="103"/>
      <c r="G15" s="408" t="str">
        <f>'入力シート (複数物質)'!H30</f>
        <v>砂</v>
      </c>
      <c r="H15" s="409"/>
      <c r="I15" s="129"/>
      <c r="J15" s="129"/>
      <c r="K15" s="129"/>
      <c r="L15" s="165"/>
      <c r="M15" s="129"/>
      <c r="N15" s="135"/>
      <c r="O15" s="114" t="s">
        <v>118</v>
      </c>
      <c r="P15" s="115"/>
      <c r="Q15" s="115">
        <f>VLOOKUP($X$5,'パラメーター 一覧表'!$A$20:$J$49,10)</f>
        <v>0.05</v>
      </c>
      <c r="R15" s="115" t="s">
        <v>29</v>
      </c>
      <c r="S15" s="184"/>
      <c r="T15" s="180"/>
      <c r="V15" s="66"/>
      <c r="W15" s="66"/>
      <c r="X15" s="217">
        <v>107</v>
      </c>
      <c r="Y15" s="218" t="s">
        <v>217</v>
      </c>
      <c r="Z15" s="219"/>
    </row>
    <row r="16" spans="1:27" ht="19.5" customHeight="1" x14ac:dyDescent="0.2">
      <c r="A16" s="193"/>
      <c r="B16" s="128"/>
      <c r="C16" s="166"/>
      <c r="D16" s="290"/>
      <c r="E16" s="290"/>
      <c r="F16" s="290"/>
      <c r="G16" s="140"/>
      <c r="H16" s="140"/>
      <c r="I16" s="140"/>
      <c r="J16" s="140"/>
      <c r="K16" s="140"/>
      <c r="L16" s="169"/>
      <c r="M16" s="140"/>
      <c r="N16" s="135"/>
      <c r="O16" s="183"/>
      <c r="P16" s="183"/>
      <c r="Q16" s="183"/>
      <c r="R16" s="183"/>
      <c r="S16" s="184"/>
      <c r="T16" s="180"/>
      <c r="V16" s="66"/>
      <c r="W16" s="66"/>
      <c r="X16" s="217">
        <v>108</v>
      </c>
      <c r="Y16" s="218" t="s">
        <v>224</v>
      </c>
      <c r="Z16" s="219"/>
    </row>
    <row r="17" spans="1:26" ht="19.5" customHeight="1" thickBot="1" x14ac:dyDescent="0.25">
      <c r="A17" s="193"/>
      <c r="B17" s="128"/>
      <c r="C17" s="389" t="s">
        <v>157</v>
      </c>
      <c r="D17" s="390" t="s">
        <v>123</v>
      </c>
      <c r="E17" s="391"/>
      <c r="F17" s="392"/>
      <c r="G17" s="143" t="s">
        <v>18</v>
      </c>
      <c r="H17" s="144" t="s">
        <v>5</v>
      </c>
      <c r="I17" s="128"/>
      <c r="J17" s="140"/>
      <c r="K17" s="140"/>
      <c r="L17" s="169"/>
      <c r="M17" s="140"/>
      <c r="N17" s="135" t="s">
        <v>156</v>
      </c>
      <c r="O17" s="116" t="s">
        <v>16</v>
      </c>
      <c r="P17" s="117"/>
      <c r="Q17" s="183"/>
      <c r="R17" s="183"/>
      <c r="S17" s="184"/>
      <c r="T17" s="180"/>
      <c r="V17"/>
      <c r="W17"/>
      <c r="X17" s="217">
        <v>109</v>
      </c>
      <c r="Y17" s="218" t="s">
        <v>205</v>
      </c>
      <c r="Z17" s="219"/>
    </row>
    <row r="18" spans="1:26" ht="19.5" customHeight="1" thickBot="1" x14ac:dyDescent="0.25">
      <c r="A18" s="193"/>
      <c r="B18" s="128"/>
      <c r="C18" s="389"/>
      <c r="D18" s="393"/>
      <c r="E18" s="394"/>
      <c r="F18" s="394"/>
      <c r="G18" s="104">
        <f>'入力シート (複数物質)'!H33</f>
        <v>5.0000000000000001E-3</v>
      </c>
      <c r="H18" s="109" t="s">
        <v>131</v>
      </c>
      <c r="I18" s="140"/>
      <c r="J18" s="140"/>
      <c r="K18" s="140"/>
      <c r="L18" s="169"/>
      <c r="M18" s="140"/>
      <c r="N18" s="135"/>
      <c r="O18" s="118" t="s">
        <v>17</v>
      </c>
      <c r="P18" s="118" t="s">
        <v>9</v>
      </c>
      <c r="Q18" s="118" t="s">
        <v>18</v>
      </c>
      <c r="R18" s="118" t="s">
        <v>5</v>
      </c>
      <c r="S18" s="185"/>
      <c r="T18" s="180"/>
      <c r="V18"/>
      <c r="W18"/>
      <c r="X18" s="217">
        <v>110</v>
      </c>
      <c r="Y18" s="218" t="s">
        <v>218</v>
      </c>
      <c r="Z18" s="219"/>
    </row>
    <row r="19" spans="1:26" ht="19.5" customHeight="1" x14ac:dyDescent="0.2">
      <c r="A19" s="193"/>
      <c r="B19" s="128"/>
      <c r="C19" s="170"/>
      <c r="D19" s="171"/>
      <c r="E19" s="171"/>
      <c r="F19" s="171"/>
      <c r="G19" s="172"/>
      <c r="H19" s="172"/>
      <c r="I19" s="172"/>
      <c r="J19" s="172"/>
      <c r="K19" s="172"/>
      <c r="L19" s="173"/>
      <c r="M19" s="140"/>
      <c r="N19" s="135"/>
      <c r="O19" s="119" t="s">
        <v>2</v>
      </c>
      <c r="P19" s="120" t="s">
        <v>10</v>
      </c>
      <c r="Q19" s="121">
        <f>VLOOKUP($V$5,'パラメーター 一覧表'!$A$7:$G$12,3)</f>
        <v>3.0000000000000001E-5</v>
      </c>
      <c r="R19" s="120" t="s">
        <v>6</v>
      </c>
      <c r="S19" s="184"/>
      <c r="T19" s="180"/>
      <c r="V19"/>
      <c r="W19"/>
      <c r="X19" s="217">
        <v>111</v>
      </c>
      <c r="Y19" s="218" t="s">
        <v>216</v>
      </c>
      <c r="Z19" s="219"/>
    </row>
    <row r="20" spans="1:26" ht="19.5" customHeight="1" x14ac:dyDescent="0.2">
      <c r="A20" s="193"/>
      <c r="B20" s="128"/>
      <c r="C20" s="290"/>
      <c r="D20" s="290"/>
      <c r="E20" s="290"/>
      <c r="F20" s="290"/>
      <c r="G20" s="140"/>
      <c r="H20" s="140"/>
      <c r="I20" s="140"/>
      <c r="J20" s="140"/>
      <c r="K20" s="140"/>
      <c r="L20" s="140"/>
      <c r="M20" s="140"/>
      <c r="N20" s="135"/>
      <c r="O20" s="119" t="s">
        <v>3</v>
      </c>
      <c r="P20" s="120" t="s">
        <v>11</v>
      </c>
      <c r="Q20" s="120">
        <f>VLOOKUP($V$5,'パラメーター 一覧表'!$A$7:$G$12,4)</f>
        <v>0.3</v>
      </c>
      <c r="R20" s="120" t="s">
        <v>7</v>
      </c>
      <c r="S20" s="184"/>
      <c r="T20" s="180"/>
      <c r="V20"/>
      <c r="W20"/>
      <c r="X20" s="217">
        <v>112</v>
      </c>
      <c r="Y20" s="218" t="s">
        <v>208</v>
      </c>
      <c r="Z20" s="219"/>
    </row>
    <row r="21" spans="1:26" ht="19.5" customHeight="1" x14ac:dyDescent="0.2">
      <c r="A21" s="193"/>
      <c r="B21" s="128"/>
      <c r="C21" s="128"/>
      <c r="D21" s="128"/>
      <c r="E21" s="128"/>
      <c r="F21" s="128"/>
      <c r="G21" s="128"/>
      <c r="H21" s="128"/>
      <c r="I21" s="140"/>
      <c r="J21" s="140"/>
      <c r="K21" s="140"/>
      <c r="L21" s="140"/>
      <c r="M21" s="140"/>
      <c r="N21" s="135"/>
      <c r="O21" s="119" t="s">
        <v>126</v>
      </c>
      <c r="P21" s="120" t="s">
        <v>127</v>
      </c>
      <c r="Q21" s="120">
        <f>VLOOKUP($V$5,'パラメーター 一覧表'!$A$7:$G$12,5)</f>
        <v>0.4</v>
      </c>
      <c r="R21" s="120" t="s">
        <v>7</v>
      </c>
      <c r="S21" s="184"/>
      <c r="T21" s="180"/>
      <c r="V21"/>
      <c r="W21"/>
      <c r="X21" s="217">
        <v>113</v>
      </c>
      <c r="Y21" s="218" t="s">
        <v>219</v>
      </c>
      <c r="Z21" s="219"/>
    </row>
    <row r="22" spans="1:26" ht="19.5" customHeight="1" thickBot="1" x14ac:dyDescent="0.25">
      <c r="A22" s="193"/>
      <c r="B22" s="128"/>
      <c r="C22" s="145"/>
      <c r="D22" s="145"/>
      <c r="E22" s="145"/>
      <c r="F22" s="145"/>
      <c r="G22" s="145"/>
      <c r="H22" s="145"/>
      <c r="I22" s="146"/>
      <c r="J22" s="140"/>
      <c r="K22" s="140"/>
      <c r="L22" s="140"/>
      <c r="M22" s="140"/>
      <c r="N22" s="135"/>
      <c r="O22" s="119" t="s">
        <v>4</v>
      </c>
      <c r="P22" s="120" t="s">
        <v>12</v>
      </c>
      <c r="Q22" s="120">
        <f>VLOOKUP($V$5,'パラメーター 一覧表'!$A$7:$G$12,6)</f>
        <v>2.7</v>
      </c>
      <c r="R22" s="120" t="s">
        <v>8</v>
      </c>
      <c r="S22" s="184"/>
      <c r="T22" s="180"/>
      <c r="V22"/>
      <c r="W22"/>
      <c r="X22" s="217">
        <v>201</v>
      </c>
      <c r="Y22" s="218" t="s">
        <v>191</v>
      </c>
      <c r="Z22" s="219"/>
    </row>
    <row r="23" spans="1:26" ht="19.5" customHeight="1" x14ac:dyDescent="0.2">
      <c r="A23" s="193"/>
      <c r="B23" s="128"/>
      <c r="C23" s="147" t="s">
        <v>121</v>
      </c>
      <c r="D23" s="148"/>
      <c r="E23" s="148"/>
      <c r="F23" s="148"/>
      <c r="G23" s="149"/>
      <c r="H23" s="149"/>
      <c r="I23" s="150"/>
      <c r="J23" s="140"/>
      <c r="K23" s="140"/>
      <c r="L23" s="140"/>
      <c r="M23" s="140"/>
      <c r="N23" s="135"/>
      <c r="O23" s="119" t="s">
        <v>13</v>
      </c>
      <c r="P23" s="120" t="s">
        <v>14</v>
      </c>
      <c r="Q23" s="120">
        <f>VLOOKUP($V$5,'パラメーター 一覧表'!$A$7:$G$12,7)</f>
        <v>1.62</v>
      </c>
      <c r="R23" s="120" t="s">
        <v>8</v>
      </c>
      <c r="S23" s="184"/>
      <c r="T23" s="180"/>
      <c r="V23"/>
      <c r="W23"/>
      <c r="X23" s="221">
        <v>202</v>
      </c>
      <c r="Y23" s="222" t="s">
        <v>192</v>
      </c>
      <c r="Z23" s="223"/>
    </row>
    <row r="24" spans="1:26" ht="19.5" customHeight="1" thickBot="1" x14ac:dyDescent="0.25">
      <c r="A24" s="193"/>
      <c r="B24" s="128"/>
      <c r="C24" s="151"/>
      <c r="D24" s="290"/>
      <c r="E24" s="290"/>
      <c r="F24" s="290"/>
      <c r="G24" s="290"/>
      <c r="H24" s="290"/>
      <c r="I24" s="248"/>
      <c r="J24" s="140"/>
      <c r="K24" s="140"/>
      <c r="L24" s="140"/>
      <c r="M24" s="140"/>
      <c r="N24" s="135"/>
      <c r="O24" s="119" t="s">
        <v>38</v>
      </c>
      <c r="P24" s="119" t="s">
        <v>36</v>
      </c>
      <c r="Q24" s="120">
        <f>VLOOKUP($V$5,'パラメーター 一覧表'!$A$7:$H$12,8)</f>
        <v>1E-3</v>
      </c>
      <c r="R24" s="119" t="s">
        <v>37</v>
      </c>
      <c r="S24" s="186"/>
      <c r="T24" s="180"/>
      <c r="V24"/>
      <c r="W24"/>
      <c r="X24" s="221">
        <v>203</v>
      </c>
      <c r="Y24" s="222" t="s">
        <v>193</v>
      </c>
      <c r="Z24" s="223"/>
    </row>
    <row r="25" spans="1:26" ht="19.5" customHeight="1" x14ac:dyDescent="0.2">
      <c r="A25" s="193"/>
      <c r="B25" s="128"/>
      <c r="C25" s="151"/>
      <c r="D25" s="501" t="s">
        <v>120</v>
      </c>
      <c r="E25" s="502"/>
      <c r="F25" s="502"/>
      <c r="G25" s="399">
        <f>計算シート_六価クロム!$C$21</f>
        <v>500</v>
      </c>
      <c r="H25" s="401" t="s">
        <v>19</v>
      </c>
      <c r="I25" s="248"/>
      <c r="J25" s="140"/>
      <c r="K25" s="140"/>
      <c r="L25" s="140"/>
      <c r="M25" s="140"/>
      <c r="N25" s="135"/>
      <c r="O25" s="183"/>
      <c r="P25" s="183"/>
      <c r="Q25" s="183"/>
      <c r="R25" s="183"/>
      <c r="S25" s="184"/>
      <c r="T25" s="180"/>
      <c r="V25"/>
      <c r="W25"/>
      <c r="X25" s="217">
        <v>204</v>
      </c>
      <c r="Y25" s="218" t="s">
        <v>194</v>
      </c>
      <c r="Z25" s="219"/>
    </row>
    <row r="26" spans="1:26" ht="19.5" customHeight="1" thickBot="1" x14ac:dyDescent="0.25">
      <c r="A26" s="193"/>
      <c r="B26" s="128"/>
      <c r="C26" s="151"/>
      <c r="D26" s="503"/>
      <c r="E26" s="504"/>
      <c r="F26" s="504"/>
      <c r="G26" s="400"/>
      <c r="H26" s="402"/>
      <c r="I26" s="248"/>
      <c r="J26" s="140"/>
      <c r="K26" s="140"/>
      <c r="L26" s="140"/>
      <c r="M26" s="140"/>
      <c r="N26" s="135" t="s">
        <v>157</v>
      </c>
      <c r="O26" s="122" t="s">
        <v>162</v>
      </c>
      <c r="P26" s="123"/>
      <c r="Q26" s="183"/>
      <c r="R26" s="183"/>
      <c r="S26" s="184"/>
      <c r="T26" s="180"/>
      <c r="V26"/>
      <c r="W26"/>
      <c r="X26" s="217">
        <v>205</v>
      </c>
      <c r="Y26" s="218" t="s">
        <v>195</v>
      </c>
      <c r="Z26" s="219"/>
    </row>
    <row r="27" spans="1:26" ht="19.5" customHeight="1" x14ac:dyDescent="0.2">
      <c r="A27" s="193"/>
      <c r="B27" s="128"/>
      <c r="C27" s="151"/>
      <c r="D27" s="290"/>
      <c r="E27" s="290"/>
      <c r="F27" s="290"/>
      <c r="G27" s="266">
        <f>+計算シート_六価クロム!C24</f>
        <v>493</v>
      </c>
      <c r="H27" s="290"/>
      <c r="I27" s="248"/>
      <c r="J27" s="140"/>
      <c r="K27" s="140"/>
      <c r="L27" s="140"/>
      <c r="M27" s="140"/>
      <c r="N27" s="135"/>
      <c r="O27" s="124" t="s">
        <v>17</v>
      </c>
      <c r="P27" s="124" t="s">
        <v>9</v>
      </c>
      <c r="Q27" s="124" t="s">
        <v>18</v>
      </c>
      <c r="R27" s="124" t="s">
        <v>5</v>
      </c>
      <c r="S27" s="185"/>
      <c r="T27" s="180"/>
      <c r="V27"/>
      <c r="W27"/>
      <c r="X27" s="217">
        <v>206</v>
      </c>
      <c r="Y27" s="218" t="s">
        <v>196</v>
      </c>
      <c r="Z27" s="219"/>
    </row>
    <row r="28" spans="1:26" ht="19.5" customHeight="1" x14ac:dyDescent="0.2">
      <c r="A28" s="193"/>
      <c r="B28" s="128"/>
      <c r="C28" s="153"/>
      <c r="D28" s="140"/>
      <c r="E28" s="140"/>
      <c r="F28" s="140"/>
      <c r="G28" s="290"/>
      <c r="H28" s="198" t="s">
        <v>239</v>
      </c>
      <c r="I28" s="152"/>
      <c r="J28" s="140"/>
      <c r="K28" s="140"/>
      <c r="L28" s="140"/>
      <c r="M28" s="140"/>
      <c r="N28" s="135"/>
      <c r="O28" s="125" t="s">
        <v>150</v>
      </c>
      <c r="P28" s="125" t="s">
        <v>151</v>
      </c>
      <c r="Q28" s="126">
        <f>+計算シート_六価クロム!G48</f>
        <v>15.768000000000002</v>
      </c>
      <c r="R28" s="126" t="s">
        <v>154</v>
      </c>
      <c r="S28" s="184"/>
      <c r="T28" s="180"/>
      <c r="V28"/>
      <c r="W28"/>
      <c r="X28" s="217">
        <v>207</v>
      </c>
      <c r="Y28" s="218" t="s">
        <v>197</v>
      </c>
      <c r="Z28" s="219"/>
    </row>
    <row r="29" spans="1:26" ht="19.5" customHeight="1" thickBot="1" x14ac:dyDescent="0.25">
      <c r="A29" s="193"/>
      <c r="B29" s="128"/>
      <c r="C29" s="154"/>
      <c r="D29" s="145"/>
      <c r="E29" s="145"/>
      <c r="F29" s="145"/>
      <c r="G29" s="145"/>
      <c r="H29" s="145"/>
      <c r="I29" s="155"/>
      <c r="J29" s="140"/>
      <c r="K29" s="140"/>
      <c r="L29" s="140"/>
      <c r="M29" s="140"/>
      <c r="N29" s="135"/>
      <c r="O29" s="125" t="s">
        <v>152</v>
      </c>
      <c r="P29" s="127" t="s">
        <v>153</v>
      </c>
      <c r="Q29" s="126">
        <f>+計算シート_六価クロム!G50</f>
        <v>6.4</v>
      </c>
      <c r="R29" s="126"/>
      <c r="S29" s="184"/>
      <c r="T29" s="180"/>
      <c r="V29"/>
      <c r="W29"/>
      <c r="X29" s="217">
        <v>208</v>
      </c>
      <c r="Y29" s="218" t="s">
        <v>198</v>
      </c>
      <c r="Z29" s="219"/>
    </row>
    <row r="30" spans="1:26" ht="19.5" customHeight="1" x14ac:dyDescent="0.2">
      <c r="A30" s="193"/>
      <c r="B30" s="128"/>
      <c r="C30" s="128"/>
      <c r="D30" s="128"/>
      <c r="E30" s="128"/>
      <c r="F30" s="128"/>
      <c r="G30" s="128"/>
      <c r="H30" s="128"/>
      <c r="I30" s="140"/>
      <c r="J30" s="140"/>
      <c r="K30" s="140"/>
      <c r="L30" s="140"/>
      <c r="M30" s="140"/>
      <c r="N30" s="156"/>
      <c r="O30" s="189"/>
      <c r="P30" s="190"/>
      <c r="Q30" s="191"/>
      <c r="R30" s="191"/>
      <c r="S30" s="187"/>
      <c r="T30" s="180"/>
      <c r="V30"/>
      <c r="W30"/>
      <c r="X30" s="217">
        <v>209</v>
      </c>
      <c r="Y30" s="218" t="s">
        <v>199</v>
      </c>
      <c r="Z30" s="219"/>
    </row>
    <row r="31" spans="1:26" ht="7.5" customHeight="1" thickBot="1" x14ac:dyDescent="0.25">
      <c r="A31" s="194"/>
      <c r="B31" s="157"/>
      <c r="C31" s="157"/>
      <c r="D31" s="157"/>
      <c r="E31" s="157"/>
      <c r="F31" s="157"/>
      <c r="G31" s="157"/>
      <c r="H31" s="157"/>
      <c r="I31" s="139"/>
      <c r="J31" s="139"/>
      <c r="K31" s="139"/>
      <c r="L31" s="139"/>
      <c r="M31" s="139"/>
      <c r="N31" s="157"/>
      <c r="O31" s="157"/>
      <c r="P31" s="157"/>
      <c r="Q31" s="157"/>
      <c r="R31" s="157"/>
      <c r="S31" s="157"/>
      <c r="T31" s="188"/>
      <c r="V31"/>
      <c r="W31"/>
      <c r="X31" s="217">
        <v>301</v>
      </c>
      <c r="Y31" s="218" t="s">
        <v>200</v>
      </c>
      <c r="Z31" s="219"/>
    </row>
    <row r="32" spans="1:26" ht="19.5" customHeight="1" x14ac:dyDescent="0.2">
      <c r="V32"/>
      <c r="W32"/>
      <c r="X32" s="217">
        <v>302</v>
      </c>
      <c r="Y32" s="218" t="s">
        <v>201</v>
      </c>
      <c r="Z32" s="219"/>
    </row>
    <row r="33" spans="3:26" ht="19.5" hidden="1" customHeight="1" x14ac:dyDescent="0.2">
      <c r="C33" s="105" t="s">
        <v>155</v>
      </c>
      <c r="D33" s="105" t="s">
        <v>156</v>
      </c>
      <c r="E33" s="105" t="s">
        <v>157</v>
      </c>
      <c r="V33"/>
      <c r="W33"/>
      <c r="X33" s="217">
        <v>303</v>
      </c>
      <c r="Y33" s="218" t="s">
        <v>202</v>
      </c>
      <c r="Z33" s="219"/>
    </row>
    <row r="34" spans="3:26" ht="19.5" hidden="1" customHeight="1" x14ac:dyDescent="0.2">
      <c r="C34" s="262">
        <f>LOG(+計算シート_六価クロム!J53)</f>
        <v>0</v>
      </c>
      <c r="D34" s="262">
        <f>LOG(+計算シート_六価クロム!J54/2)</f>
        <v>-1.236085345789375</v>
      </c>
      <c r="E34" s="262">
        <f>+LOG(計算シート_六価クロム!J55)</f>
        <v>-1.5466351444212882</v>
      </c>
      <c r="V34"/>
      <c r="W34"/>
      <c r="X34" s="217">
        <v>304</v>
      </c>
      <c r="Y34" s="218" t="s">
        <v>203</v>
      </c>
      <c r="Z34" s="219"/>
    </row>
    <row r="35" spans="3:26" ht="19.5" customHeight="1" thickBot="1" x14ac:dyDescent="0.25">
      <c r="V35"/>
      <c r="W35"/>
      <c r="X35" s="224">
        <v>305</v>
      </c>
      <c r="Y35" s="225" t="s">
        <v>204</v>
      </c>
      <c r="Z35" s="219"/>
    </row>
    <row r="36" spans="3:26" ht="19.5" customHeight="1" x14ac:dyDescent="0.2">
      <c r="Y36" s="211"/>
      <c r="Z36" s="211"/>
    </row>
    <row r="37" spans="3:26" ht="19.5" customHeight="1" thickBot="1" x14ac:dyDescent="0.25">
      <c r="V37"/>
      <c r="W37"/>
      <c r="X37" s="211"/>
      <c r="Y37" s="211"/>
      <c r="Z37" s="211"/>
    </row>
    <row r="38" spans="3:26" ht="19.5" customHeight="1" x14ac:dyDescent="0.2">
      <c r="V38"/>
      <c r="W38" s="226" t="s">
        <v>185</v>
      </c>
      <c r="X38" s="227">
        <v>2</v>
      </c>
      <c r="Y38" s="228" t="s">
        <v>224</v>
      </c>
      <c r="Z38" s="229">
        <v>108</v>
      </c>
    </row>
    <row r="39" spans="3:26" ht="19.5" customHeight="1" x14ac:dyDescent="0.2">
      <c r="V39"/>
      <c r="W39" s="230" t="s">
        <v>243</v>
      </c>
      <c r="X39" s="231">
        <v>4</v>
      </c>
      <c r="Y39" s="217" t="s">
        <v>205</v>
      </c>
      <c r="Z39" s="218">
        <v>109</v>
      </c>
    </row>
    <row r="40" spans="3:26" ht="19.5" customHeight="1" x14ac:dyDescent="0.2">
      <c r="V40"/>
      <c r="W40" s="230" t="s">
        <v>187</v>
      </c>
      <c r="X40" s="231">
        <v>3</v>
      </c>
      <c r="Y40" s="217" t="s">
        <v>206</v>
      </c>
      <c r="Z40" s="218">
        <v>105</v>
      </c>
    </row>
    <row r="41" spans="3:26" ht="16.5" x14ac:dyDescent="0.2">
      <c r="V41"/>
      <c r="W41" s="230" t="s">
        <v>183</v>
      </c>
      <c r="X41" s="231">
        <v>1</v>
      </c>
      <c r="Y41" s="217" t="s">
        <v>207</v>
      </c>
      <c r="Z41" s="218">
        <v>104</v>
      </c>
    </row>
    <row r="42" spans="3:26" ht="17" thickBot="1" x14ac:dyDescent="0.25">
      <c r="V42"/>
      <c r="W42" s="232" t="s">
        <v>246</v>
      </c>
      <c r="X42" s="233">
        <v>5</v>
      </c>
      <c r="Y42" s="217" t="s">
        <v>208</v>
      </c>
      <c r="Z42" s="218">
        <v>112</v>
      </c>
    </row>
    <row r="43" spans="3:26" ht="16.5" x14ac:dyDescent="0.2">
      <c r="V43"/>
      <c r="W43"/>
      <c r="X43" s="211"/>
      <c r="Y43" s="217" t="s">
        <v>203</v>
      </c>
      <c r="Z43" s="218">
        <v>304</v>
      </c>
    </row>
    <row r="44" spans="3:26" ht="16.5" x14ac:dyDescent="0.2">
      <c r="V44"/>
      <c r="W44"/>
      <c r="X44" s="211"/>
      <c r="Y44" s="234" t="s">
        <v>192</v>
      </c>
      <c r="Z44" s="235">
        <v>202</v>
      </c>
    </row>
    <row r="45" spans="3:26" ht="16.5" x14ac:dyDescent="0.2">
      <c r="V45"/>
      <c r="W45"/>
      <c r="X45" s="211"/>
      <c r="Y45" s="217" t="s">
        <v>189</v>
      </c>
      <c r="Z45" s="218">
        <v>101</v>
      </c>
    </row>
    <row r="46" spans="3:26" ht="16.5" x14ac:dyDescent="0.2">
      <c r="V46"/>
      <c r="W46"/>
      <c r="X46" s="211"/>
      <c r="Y46" s="217" t="s">
        <v>199</v>
      </c>
      <c r="Z46" s="218">
        <v>209</v>
      </c>
    </row>
    <row r="47" spans="3:26" ht="16.5" x14ac:dyDescent="0.2">
      <c r="V47"/>
      <c r="W47"/>
      <c r="X47" s="211"/>
      <c r="Y47" s="217" t="s">
        <v>190</v>
      </c>
      <c r="Z47" s="218">
        <v>103</v>
      </c>
    </row>
    <row r="48" spans="3:26" ht="16.5" x14ac:dyDescent="0.2">
      <c r="V48"/>
      <c r="W48"/>
      <c r="X48" s="211"/>
      <c r="Y48" s="217" t="s">
        <v>211</v>
      </c>
      <c r="Z48" s="218">
        <v>102</v>
      </c>
    </row>
    <row r="49" spans="3:26" ht="16.5" x14ac:dyDescent="0.2">
      <c r="V49"/>
      <c r="W49"/>
      <c r="X49" s="211"/>
      <c r="Y49" s="217" t="s">
        <v>212</v>
      </c>
      <c r="Z49" s="218">
        <v>106</v>
      </c>
    </row>
    <row r="50" spans="3:26" ht="16.5" x14ac:dyDescent="0.2">
      <c r="C50"/>
      <c r="D50"/>
      <c r="E50"/>
      <c r="F50"/>
      <c r="G50"/>
      <c r="V50"/>
      <c r="W50"/>
      <c r="X50" s="211"/>
      <c r="Y50" s="217" t="s">
        <v>200</v>
      </c>
      <c r="Z50" s="218">
        <v>301</v>
      </c>
    </row>
    <row r="51" spans="3:26" ht="16.5" x14ac:dyDescent="0.2">
      <c r="C51"/>
      <c r="D51"/>
      <c r="E51"/>
      <c r="F51"/>
      <c r="G51"/>
      <c r="V51"/>
      <c r="W51"/>
      <c r="X51" s="211"/>
      <c r="Y51" s="234" t="s">
        <v>193</v>
      </c>
      <c r="Z51" s="235">
        <v>203</v>
      </c>
    </row>
    <row r="52" spans="3:26" ht="16.5" x14ac:dyDescent="0.2">
      <c r="V52"/>
      <c r="W52"/>
      <c r="X52" s="211"/>
      <c r="Y52" s="217" t="s">
        <v>198</v>
      </c>
      <c r="Z52" s="218">
        <v>208</v>
      </c>
    </row>
    <row r="53" spans="3:26" ht="16.5" x14ac:dyDescent="0.2">
      <c r="V53"/>
      <c r="W53"/>
      <c r="X53" s="211"/>
      <c r="Y53" s="215" t="s">
        <v>184</v>
      </c>
      <c r="Z53" s="216">
        <v>1</v>
      </c>
    </row>
    <row r="54" spans="3:26" ht="16.5" x14ac:dyDescent="0.2">
      <c r="V54"/>
      <c r="W54"/>
      <c r="X54" s="211"/>
      <c r="Y54" s="215" t="s">
        <v>186</v>
      </c>
      <c r="Z54" s="216">
        <v>2</v>
      </c>
    </row>
    <row r="55" spans="3:26" ht="16.5" x14ac:dyDescent="0.2">
      <c r="V55"/>
      <c r="W55"/>
      <c r="X55" s="211"/>
      <c r="Y55" s="215" t="s">
        <v>188</v>
      </c>
      <c r="Z55" s="216">
        <v>3</v>
      </c>
    </row>
    <row r="56" spans="3:26" ht="16.5" x14ac:dyDescent="0.2">
      <c r="V56"/>
      <c r="W56"/>
      <c r="X56" s="211"/>
      <c r="Y56" s="217" t="s">
        <v>201</v>
      </c>
      <c r="Z56" s="218">
        <v>302</v>
      </c>
    </row>
    <row r="57" spans="3:26" ht="16.5" x14ac:dyDescent="0.2">
      <c r="V57"/>
      <c r="W57"/>
      <c r="X57" s="211"/>
      <c r="Y57" s="217" t="s">
        <v>202</v>
      </c>
      <c r="Z57" s="218">
        <v>303</v>
      </c>
    </row>
    <row r="58" spans="3:26" ht="16.5" x14ac:dyDescent="0.2">
      <c r="V58"/>
      <c r="W58"/>
      <c r="X58" s="211"/>
      <c r="Y58" s="217" t="s">
        <v>216</v>
      </c>
      <c r="Z58" s="218">
        <v>111</v>
      </c>
    </row>
    <row r="59" spans="3:26" ht="16.5" x14ac:dyDescent="0.2">
      <c r="V59"/>
      <c r="W59"/>
      <c r="X59" s="211"/>
      <c r="Y59" s="217" t="s">
        <v>217</v>
      </c>
      <c r="Z59" s="218">
        <v>107</v>
      </c>
    </row>
    <row r="60" spans="3:26" ht="16.5" x14ac:dyDescent="0.2">
      <c r="V60"/>
      <c r="W60"/>
      <c r="X60" s="211"/>
      <c r="Y60" s="217" t="s">
        <v>218</v>
      </c>
      <c r="Z60" s="218">
        <v>110</v>
      </c>
    </row>
    <row r="61" spans="3:26" ht="16.5" x14ac:dyDescent="0.2">
      <c r="V61"/>
      <c r="W61"/>
      <c r="X61" s="211"/>
      <c r="Y61" s="217" t="s">
        <v>191</v>
      </c>
      <c r="Z61" s="218">
        <v>201</v>
      </c>
    </row>
    <row r="62" spans="3:26" ht="16.5" x14ac:dyDescent="0.2">
      <c r="V62"/>
      <c r="W62"/>
      <c r="X62" s="211"/>
      <c r="Y62" s="217" t="s">
        <v>194</v>
      </c>
      <c r="Z62" s="218">
        <v>204</v>
      </c>
    </row>
    <row r="63" spans="3:26" ht="16.5" x14ac:dyDescent="0.2">
      <c r="V63"/>
      <c r="W63"/>
      <c r="X63" s="211"/>
      <c r="Y63" s="217" t="s">
        <v>196</v>
      </c>
      <c r="Z63" s="218">
        <v>206</v>
      </c>
    </row>
    <row r="64" spans="3:26" ht="16.5" x14ac:dyDescent="0.2">
      <c r="V64"/>
      <c r="W64"/>
      <c r="X64" s="211"/>
      <c r="Y64" s="217" t="s">
        <v>219</v>
      </c>
      <c r="Z64" s="218">
        <v>113</v>
      </c>
    </row>
    <row r="65" spans="22:26" ht="16.5" x14ac:dyDescent="0.2">
      <c r="V65"/>
      <c r="W65"/>
      <c r="X65" s="211"/>
      <c r="Y65" s="217" t="s">
        <v>197</v>
      </c>
      <c r="Z65" s="218">
        <v>207</v>
      </c>
    </row>
    <row r="66" spans="22:26" ht="16.5" x14ac:dyDescent="0.2">
      <c r="V66"/>
      <c r="W66"/>
      <c r="X66" s="211"/>
      <c r="Y66" s="217" t="s">
        <v>204</v>
      </c>
      <c r="Z66" s="218">
        <v>305</v>
      </c>
    </row>
    <row r="67" spans="22:26" ht="17" thickBot="1" x14ac:dyDescent="0.25">
      <c r="V67"/>
      <c r="W67"/>
      <c r="X67" s="211"/>
      <c r="Y67" s="224" t="s">
        <v>195</v>
      </c>
      <c r="Z67" s="225">
        <v>205</v>
      </c>
    </row>
  </sheetData>
  <mergeCells count="9">
    <mergeCell ref="D25:F26"/>
    <mergeCell ref="G25:G26"/>
    <mergeCell ref="H25:H26"/>
    <mergeCell ref="D2:H3"/>
    <mergeCell ref="E8:K8"/>
    <mergeCell ref="G13:H13"/>
    <mergeCell ref="G15:H15"/>
    <mergeCell ref="C17:C18"/>
    <mergeCell ref="D17:F18"/>
  </mergeCells>
  <phoneticPr fontId="2"/>
  <pageMargins left="0.39370078740157483" right="0.39370078740157483" top="0.59055118110236227" bottom="0.19685039370078741" header="0.39370078740157483" footer="0.19685039370078741"/>
  <pageSetup paperSize="9" orientation="landscape" horizontalDpi="300" verticalDpi="300" r:id="rId1"/>
  <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
  <dimension ref="A1:DW56"/>
  <sheetViews>
    <sheetView zoomScale="69" zoomScaleNormal="69" workbookViewId="0">
      <selection activeCell="G25" sqref="G25:G26"/>
    </sheetView>
  </sheetViews>
  <sheetFormatPr defaultRowHeight="13" x14ac:dyDescent="0.2"/>
  <cols>
    <col min="1" max="1" width="11.26953125" customWidth="1"/>
    <col min="2" max="2" width="13.26953125" customWidth="1"/>
    <col min="3" max="3" width="9.453125" bestFit="1" customWidth="1"/>
    <col min="5" max="5" width="10.453125" bestFit="1" customWidth="1"/>
    <col min="6" max="6" width="9.453125" bestFit="1" customWidth="1"/>
    <col min="7" max="7" width="10.08984375" bestFit="1" customWidth="1"/>
    <col min="9" max="9" width="9.08984375" bestFit="1" customWidth="1"/>
    <col min="10" max="127" width="10.08984375" style="45" bestFit="1" customWidth="1"/>
  </cols>
  <sheetData>
    <row r="1" spans="1:127" x14ac:dyDescent="0.2">
      <c r="A1" t="s">
        <v>40</v>
      </c>
    </row>
    <row r="3" spans="1:127" x14ac:dyDescent="0.2">
      <c r="A3" t="s">
        <v>41</v>
      </c>
      <c r="B3" t="s">
        <v>112</v>
      </c>
    </row>
    <row r="10" spans="1:127" x14ac:dyDescent="0.2">
      <c r="A10" s="42"/>
      <c r="B10" s="42"/>
      <c r="C10" s="42"/>
      <c r="D10" s="42"/>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row>
    <row r="11" spans="1:127" x14ac:dyDescent="0.2">
      <c r="A11" s="42"/>
      <c r="B11" s="42"/>
      <c r="C11" s="42"/>
      <c r="D11" s="42"/>
      <c r="E11" s="43"/>
      <c r="F11" s="42"/>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row>
    <row r="12" spans="1:127" x14ac:dyDescent="0.2">
      <c r="A12" s="42"/>
      <c r="B12" s="42"/>
      <c r="C12" s="42"/>
      <c r="D12" s="42"/>
      <c r="E12" s="4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c r="DT12" s="42"/>
      <c r="DU12" s="42"/>
      <c r="DV12" s="42"/>
      <c r="DW12" s="42"/>
    </row>
    <row r="13" spans="1:127" x14ac:dyDescent="0.2">
      <c r="A13" s="42"/>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c r="DT13" s="42"/>
      <c r="DU13" s="42"/>
      <c r="DV13" s="42"/>
      <c r="DW13" s="42"/>
    </row>
    <row r="14" spans="1:127" x14ac:dyDescent="0.2">
      <c r="A14" s="42"/>
      <c r="B14" s="43"/>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c r="DT14" s="42"/>
      <c r="DU14" s="42"/>
      <c r="DV14" s="42"/>
      <c r="DW14" s="42"/>
    </row>
    <row r="15" spans="1:127" x14ac:dyDescent="0.2">
      <c r="A15" s="42"/>
      <c r="B15" s="42"/>
      <c r="C15" s="42"/>
      <c r="D15" s="43"/>
      <c r="E15" s="42"/>
      <c r="F15" s="42"/>
      <c r="G15" s="42"/>
      <c r="H15" s="42"/>
      <c r="I15" s="42"/>
      <c r="J15" s="42"/>
      <c r="K15" s="42"/>
      <c r="L15" s="42"/>
      <c r="M15" s="42"/>
      <c r="N15" s="42"/>
      <c r="O15" s="42"/>
      <c r="P15" s="42"/>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c r="BC15" s="42"/>
      <c r="BD15" s="42"/>
      <c r="BE15" s="42"/>
      <c r="BF15" s="42"/>
      <c r="BG15" s="42"/>
      <c r="BH15" s="42"/>
      <c r="BI15" s="42"/>
      <c r="BJ15" s="42"/>
      <c r="BK15" s="42"/>
      <c r="BL15" s="42"/>
      <c r="BM15" s="42"/>
      <c r="BN15" s="42"/>
      <c r="BO15" s="42"/>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c r="CN15" s="42"/>
      <c r="CO15" s="42"/>
      <c r="CP15" s="42"/>
      <c r="CQ15" s="42"/>
      <c r="CR15" s="42"/>
      <c r="CS15" s="42"/>
      <c r="CT15" s="42"/>
      <c r="CU15" s="42"/>
      <c r="CV15" s="42"/>
      <c r="CW15" s="42"/>
      <c r="CX15" s="42"/>
      <c r="CY15" s="42"/>
      <c r="CZ15" s="42"/>
      <c r="DA15" s="42"/>
      <c r="DB15" s="42"/>
      <c r="DC15" s="42"/>
      <c r="DD15" s="42"/>
      <c r="DE15" s="42"/>
      <c r="DF15" s="42"/>
      <c r="DG15" s="42"/>
      <c r="DH15" s="42"/>
      <c r="DI15" s="42"/>
      <c r="DJ15" s="42"/>
      <c r="DK15" s="42"/>
      <c r="DL15" s="42"/>
      <c r="DM15" s="42"/>
      <c r="DN15" s="42"/>
      <c r="DO15" s="42"/>
      <c r="DP15" s="42"/>
      <c r="DQ15" s="42"/>
      <c r="DR15" s="42"/>
      <c r="DS15" s="42"/>
      <c r="DT15" s="42"/>
      <c r="DU15" s="42"/>
      <c r="DV15" s="42"/>
      <c r="DW15" s="42"/>
    </row>
    <row r="16" spans="1:127" x14ac:dyDescent="0.2">
      <c r="A16" s="42"/>
      <c r="B16" s="42"/>
      <c r="C16" s="42"/>
      <c r="D16" s="42"/>
      <c r="E16" s="42"/>
      <c r="F16" s="42"/>
      <c r="G16" s="42"/>
      <c r="H16" s="42"/>
      <c r="I16" s="42"/>
      <c r="J16" s="42"/>
      <c r="K16" s="42"/>
      <c r="L16" s="42"/>
      <c r="M16" s="42"/>
      <c r="N16" s="42"/>
      <c r="O16" s="42"/>
      <c r="P16" s="42"/>
      <c r="Q16" s="42"/>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42"/>
      <c r="CQ16" s="42"/>
      <c r="CR16" s="42"/>
      <c r="CS16" s="42"/>
      <c r="CT16" s="42"/>
      <c r="CU16" s="42"/>
      <c r="CV16" s="42"/>
      <c r="CW16" s="42"/>
      <c r="CX16" s="42"/>
      <c r="CY16" s="42"/>
      <c r="CZ16" s="42"/>
      <c r="DA16" s="42"/>
      <c r="DB16" s="42"/>
      <c r="DC16" s="42"/>
      <c r="DD16" s="42"/>
      <c r="DE16" s="42"/>
      <c r="DF16" s="42"/>
      <c r="DG16" s="42"/>
      <c r="DH16" s="42"/>
      <c r="DI16" s="42"/>
      <c r="DJ16" s="42"/>
      <c r="DK16" s="42"/>
      <c r="DL16" s="42"/>
      <c r="DM16" s="42"/>
      <c r="DN16" s="42"/>
      <c r="DO16" s="42"/>
      <c r="DP16" s="42"/>
      <c r="DQ16" s="42"/>
      <c r="DR16" s="42"/>
      <c r="DS16" s="42"/>
      <c r="DT16" s="42"/>
      <c r="DU16" s="42"/>
      <c r="DV16" s="42"/>
      <c r="DW16" s="42"/>
    </row>
    <row r="17" spans="1:127" x14ac:dyDescent="0.2">
      <c r="A17" s="42"/>
      <c r="B17" s="42"/>
      <c r="C17" s="42"/>
      <c r="D17" s="42"/>
      <c r="E17" s="42"/>
      <c r="F17" s="42"/>
      <c r="G17" s="42"/>
      <c r="H17" s="42"/>
      <c r="I17" s="42"/>
      <c r="J17" s="42"/>
      <c r="K17" s="42"/>
      <c r="L17" s="42"/>
      <c r="M17" s="42"/>
      <c r="N17" s="42"/>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c r="DO17" s="42"/>
      <c r="DP17" s="42"/>
      <c r="DQ17" s="42"/>
      <c r="DR17" s="42"/>
      <c r="DS17" s="42"/>
      <c r="DT17" s="42"/>
      <c r="DU17" s="42"/>
      <c r="DV17" s="42"/>
      <c r="DW17" s="42"/>
    </row>
    <row r="18" spans="1:127" x14ac:dyDescent="0.2">
      <c r="A18" s="42"/>
      <c r="B18" s="42"/>
      <c r="C18" s="42"/>
      <c r="D18" s="42"/>
      <c r="E18" s="42"/>
      <c r="F18" s="42"/>
      <c r="G18" s="42"/>
      <c r="H18" s="42"/>
      <c r="I18" s="42"/>
      <c r="J18" s="42"/>
      <c r="K18" s="42"/>
      <c r="L18" s="42"/>
      <c r="M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c r="DI18" s="42"/>
      <c r="DJ18" s="42"/>
      <c r="DK18" s="42"/>
      <c r="DL18" s="42"/>
      <c r="DM18" s="42"/>
      <c r="DN18" s="42"/>
      <c r="DO18" s="42"/>
      <c r="DP18" s="42"/>
      <c r="DQ18" s="42"/>
      <c r="DR18" s="42"/>
      <c r="DS18" s="42"/>
      <c r="DT18" s="42"/>
      <c r="DU18" s="42"/>
      <c r="DV18" s="42"/>
      <c r="DW18" s="42"/>
    </row>
    <row r="19" spans="1:127" x14ac:dyDescent="0.2">
      <c r="A19" s="42"/>
      <c r="B19" s="42"/>
      <c r="C19" s="42"/>
      <c r="D19" s="42"/>
      <c r="E19" s="44"/>
      <c r="F19" s="44"/>
      <c r="G19" s="44"/>
      <c r="H19" s="42"/>
      <c r="I19" s="42"/>
      <c r="J19" s="44"/>
      <c r="K19" s="44"/>
      <c r="L19" s="44"/>
      <c r="M19" s="44"/>
      <c r="N19" s="44"/>
      <c r="O19" s="44"/>
      <c r="P19" s="44"/>
      <c r="Q19" s="44"/>
      <c r="R19" s="44"/>
      <c r="S19" s="44"/>
      <c r="T19" s="44"/>
      <c r="U19" s="44"/>
      <c r="V19" s="44"/>
      <c r="W19" s="44"/>
      <c r="X19" s="44"/>
      <c r="Y19" s="44"/>
      <c r="Z19" s="44"/>
      <c r="AA19" s="44"/>
      <c r="AB19" s="44"/>
      <c r="AC19" s="44"/>
      <c r="AD19" s="44"/>
      <c r="AE19" s="44"/>
      <c r="AF19" s="44"/>
      <c r="AG19" s="44"/>
      <c r="AH19" s="44"/>
      <c r="AI19" s="44"/>
      <c r="AJ19" s="44"/>
      <c r="AK19" s="44"/>
      <c r="AL19" s="44"/>
      <c r="AM19" s="44"/>
      <c r="AN19" s="44"/>
      <c r="AO19" s="44"/>
      <c r="AP19" s="44"/>
      <c r="AQ19" s="44"/>
      <c r="AR19" s="44"/>
      <c r="AS19" s="44"/>
      <c r="AT19" s="44"/>
      <c r="AU19" s="44"/>
      <c r="AV19" s="44"/>
      <c r="AW19" s="44"/>
      <c r="AX19" s="44"/>
      <c r="AY19" s="44"/>
      <c r="AZ19" s="44"/>
      <c r="BA19" s="44"/>
      <c r="BB19" s="44"/>
      <c r="BC19" s="44"/>
      <c r="BD19" s="44"/>
      <c r="BE19" s="44"/>
      <c r="BF19" s="44"/>
      <c r="BG19" s="44"/>
      <c r="BH19" s="44"/>
      <c r="BI19" s="44"/>
      <c r="BJ19" s="44"/>
      <c r="BK19" s="44"/>
      <c r="BL19" s="44"/>
      <c r="BM19" s="44"/>
      <c r="BN19" s="44"/>
      <c r="BO19" s="44"/>
      <c r="BP19" s="44"/>
      <c r="BQ19" s="44"/>
      <c r="BR19" s="44"/>
      <c r="BS19" s="44"/>
      <c r="BT19" s="44"/>
      <c r="BU19" s="44"/>
      <c r="BV19" s="44"/>
      <c r="BW19" s="44"/>
      <c r="BX19" s="44"/>
      <c r="BY19" s="44"/>
      <c r="BZ19" s="44"/>
      <c r="CA19" s="44"/>
      <c r="CB19" s="44"/>
      <c r="CC19" s="44"/>
      <c r="CD19" s="44"/>
      <c r="CE19" s="44">
        <f>IF(CE20&lt;60,100,+IF(CE20&lt;120,200,+IF(CE20&lt;300,500,1000)))</f>
        <v>1000</v>
      </c>
      <c r="CF19" s="44"/>
      <c r="CG19" s="44"/>
      <c r="CH19" s="44"/>
      <c r="CI19" s="44"/>
      <c r="CJ19" s="44"/>
      <c r="CK19" s="44"/>
      <c r="CL19" s="44"/>
      <c r="CM19" s="44"/>
      <c r="CN19" s="44"/>
      <c r="CO19" s="44"/>
      <c r="CP19" s="44"/>
      <c r="CQ19" s="44"/>
      <c r="CR19" s="44"/>
      <c r="CS19" s="44"/>
      <c r="CT19" s="44"/>
      <c r="CU19" s="44"/>
      <c r="CV19" s="44"/>
      <c r="CW19" s="44"/>
      <c r="CX19" s="44"/>
      <c r="CY19" s="44"/>
      <c r="CZ19" s="44"/>
      <c r="DA19" s="44"/>
      <c r="DB19" s="44"/>
      <c r="DC19" s="44"/>
      <c r="DD19" s="44"/>
      <c r="DE19" s="44"/>
      <c r="DF19" s="44"/>
      <c r="DG19" s="44"/>
      <c r="DH19" s="44"/>
      <c r="DI19" s="44"/>
      <c r="DJ19" s="44"/>
      <c r="DK19" s="44"/>
      <c r="DL19" s="44"/>
      <c r="DM19" s="44"/>
      <c r="DN19" s="44"/>
      <c r="DO19" s="44"/>
      <c r="DP19" s="44"/>
      <c r="DQ19" s="44"/>
      <c r="DR19" s="44"/>
      <c r="DS19" s="44"/>
      <c r="DT19" s="44"/>
      <c r="DU19" s="44"/>
      <c r="DV19" s="44"/>
      <c r="DW19" s="44"/>
    </row>
    <row r="20" spans="1:127" x14ac:dyDescent="0.2">
      <c r="A20" s="42"/>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c r="BZ20" s="42"/>
      <c r="CA20" s="42"/>
      <c r="CB20" s="42"/>
      <c r="CC20" s="42"/>
      <c r="CD20" s="42"/>
      <c r="CE20" s="42">
        <f>BI23</f>
        <v>493</v>
      </c>
      <c r="CF20" s="42"/>
      <c r="CG20" s="42"/>
      <c r="CH20" s="42"/>
      <c r="CI20" s="42"/>
      <c r="CJ20" s="42"/>
      <c r="CK20" s="42"/>
      <c r="CL20" s="42"/>
      <c r="CM20" s="42"/>
      <c r="CN20" s="42"/>
      <c r="CO20" s="42"/>
      <c r="CP20" s="42"/>
      <c r="CQ20" s="42"/>
      <c r="CR20" s="42"/>
      <c r="CS20" s="42"/>
      <c r="CT20" s="42"/>
      <c r="CU20" s="42"/>
      <c r="CV20" s="42"/>
      <c r="CW20" s="42"/>
      <c r="CX20" s="42"/>
      <c r="CY20" s="42"/>
      <c r="CZ20" s="42"/>
      <c r="DA20" s="42"/>
      <c r="DB20" s="42"/>
      <c r="DC20" s="42"/>
      <c r="DD20" s="42"/>
      <c r="DE20" s="42"/>
      <c r="DF20" s="42"/>
      <c r="DG20" s="42"/>
      <c r="DH20" s="42"/>
      <c r="DI20" s="42"/>
      <c r="DJ20" s="42"/>
      <c r="DK20" s="42"/>
      <c r="DL20" s="42"/>
      <c r="DM20" s="42"/>
      <c r="DN20" s="42"/>
      <c r="DO20" s="42"/>
      <c r="DP20" s="42"/>
      <c r="DQ20" s="42"/>
      <c r="DR20" s="42"/>
      <c r="DS20" s="42"/>
      <c r="DT20" s="42"/>
      <c r="DU20" s="42"/>
      <c r="DV20" s="42"/>
      <c r="DW20" s="42"/>
    </row>
    <row r="21" spans="1:127" x14ac:dyDescent="0.2">
      <c r="A21" s="42"/>
      <c r="B21" s="244" t="s">
        <v>149</v>
      </c>
      <c r="C21" s="245">
        <f>IF(C24&gt;1000000,"&gt;1,000,000",IF(C24&gt;500,ROUNDUP(C24,-2),IF(C24&gt;100,ROUNDUP(C24/5,-1)*5,ROUNDUP(C24,-1))))</f>
        <v>500</v>
      </c>
      <c r="D21" s="42"/>
      <c r="E21" s="83">
        <f>IF(CD27&lt;0.01,IF(CD27&lt;0.001,ROUNDDOWN(CD27,5),ROUNDDOWN(CD27,4)),ROUNDDOWN(CD27,3))</f>
        <v>4.9000000000000002E-2</v>
      </c>
      <c r="F21" s="42"/>
      <c r="G21" s="42"/>
      <c r="H21" s="42"/>
      <c r="I21" s="42"/>
      <c r="J21" s="83">
        <f>IF(J27&lt;0.01,IF(J27&lt;0.001,ROUNDDOWN(J27,5),ROUNDDOWN(J27,4)),ROUNDDOWN(J27,3))</f>
        <v>4.9000000000000002E-2</v>
      </c>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c r="BZ21" s="42"/>
      <c r="CA21" s="42"/>
      <c r="CB21" s="42"/>
      <c r="CC21" s="42"/>
      <c r="CD21" s="42"/>
      <c r="CE21" s="42">
        <f>ROUNDUP(CE20*1.8/CE19,0)</f>
        <v>1</v>
      </c>
      <c r="CF21" s="42"/>
      <c r="CG21" s="42"/>
      <c r="CH21" s="42"/>
      <c r="CI21" s="42"/>
      <c r="CJ21" s="42"/>
      <c r="CK21" s="42"/>
      <c r="CL21" s="42"/>
      <c r="CM21" s="42"/>
      <c r="CN21" s="42"/>
      <c r="CO21" s="42"/>
      <c r="CP21" s="42"/>
      <c r="CQ21" s="42"/>
      <c r="CR21" s="42"/>
      <c r="CS21" s="42"/>
      <c r="CT21" s="42"/>
      <c r="CU21" s="42"/>
      <c r="CV21" s="42"/>
      <c r="CW21" s="42"/>
      <c r="CX21" s="42"/>
      <c r="CY21" s="42"/>
      <c r="CZ21" s="42"/>
      <c r="DA21" s="42"/>
      <c r="DB21" s="42"/>
      <c r="DC21" s="42"/>
      <c r="DD21" s="42"/>
      <c r="DE21" s="42"/>
      <c r="DF21" s="42"/>
      <c r="DG21" s="42"/>
      <c r="DH21" s="42"/>
      <c r="DI21" s="42"/>
      <c r="DJ21" s="42"/>
      <c r="DK21" s="42"/>
      <c r="DL21" s="42"/>
      <c r="DM21" s="42"/>
      <c r="DN21" s="42"/>
      <c r="DO21" s="42"/>
      <c r="DP21" s="42"/>
      <c r="DQ21" s="42"/>
      <c r="DR21" s="42"/>
      <c r="DS21" s="42"/>
      <c r="DT21" s="42"/>
      <c r="DU21" s="42"/>
      <c r="DV21" s="42"/>
      <c r="DW21" s="42"/>
    </row>
    <row r="22" spans="1:127" ht="13.5" thickBot="1" x14ac:dyDescent="0.25">
      <c r="H22">
        <v>1</v>
      </c>
      <c r="I22" s="71">
        <f>+CE21*CE19</f>
        <v>1000</v>
      </c>
      <c r="CE22" s="45">
        <v>0</v>
      </c>
      <c r="CF22" s="45">
        <v>0.1</v>
      </c>
      <c r="CG22" s="45">
        <v>0.2</v>
      </c>
      <c r="CH22" s="45">
        <v>0.4</v>
      </c>
      <c r="CI22" s="45">
        <v>0.6</v>
      </c>
      <c r="CJ22" s="45">
        <v>0.8</v>
      </c>
      <c r="CK22" s="45">
        <v>1</v>
      </c>
      <c r="CL22" s="45">
        <v>2</v>
      </c>
      <c r="CM22" s="45">
        <v>3</v>
      </c>
      <c r="CN22" s="45">
        <v>4</v>
      </c>
      <c r="CO22" s="45">
        <v>5</v>
      </c>
      <c r="CP22" s="45">
        <v>6</v>
      </c>
      <c r="CQ22" s="45">
        <v>7</v>
      </c>
      <c r="CR22" s="45">
        <v>8</v>
      </c>
      <c r="CS22" s="45">
        <v>9</v>
      </c>
      <c r="CT22" s="45">
        <v>10</v>
      </c>
      <c r="CU22" s="45">
        <v>11</v>
      </c>
      <c r="CV22" s="45">
        <v>12</v>
      </c>
      <c r="CW22" s="45">
        <v>13</v>
      </c>
      <c r="CX22" s="45">
        <v>14</v>
      </c>
      <c r="CY22" s="45">
        <v>15</v>
      </c>
      <c r="CZ22" s="45">
        <v>16</v>
      </c>
      <c r="DA22" s="45">
        <v>17</v>
      </c>
      <c r="DB22" s="45">
        <v>18</v>
      </c>
      <c r="DC22" s="45">
        <v>19</v>
      </c>
      <c r="DD22" s="45">
        <v>20</v>
      </c>
    </row>
    <row r="23" spans="1:127" ht="13.5" thickBot="1" x14ac:dyDescent="0.25">
      <c r="B23" s="7" t="s">
        <v>43</v>
      </c>
      <c r="C23" s="8">
        <f>入力シート_六価クロム!Q15</f>
        <v>0.05</v>
      </c>
      <c r="D23" s="9" t="s">
        <v>42</v>
      </c>
      <c r="E23" s="497" t="s">
        <v>44</v>
      </c>
      <c r="F23" s="498"/>
      <c r="H23">
        <f>+C23</f>
        <v>0.05</v>
      </c>
      <c r="I23">
        <f>+C23</f>
        <v>0.05</v>
      </c>
      <c r="J23" s="6">
        <f>MIN(J24:AL24)</f>
        <v>493</v>
      </c>
      <c r="K23" s="264">
        <f>IF(MIN(K24:T24)=0,1000000,MIN(K24:T24))</f>
        <v>100000</v>
      </c>
      <c r="U23" s="264">
        <f>IF(MIN(U24:AC24)=0,1000000,MIN(U24:AC24))</f>
        <v>10000</v>
      </c>
      <c r="AD23" s="264">
        <f>IF(MIN(AD24:AM24)=0,1000000,MIN(AD24:AM24))</f>
        <v>1000</v>
      </c>
      <c r="AN23" s="264">
        <f>IF(MIN(AN24:AW24)=0,1000000,MIN(AN24:AW24))</f>
        <v>500</v>
      </c>
      <c r="AX23" s="264">
        <f>IF(MIN(AX24:BG24)=0,1000000,MIN(AX24:BG24))</f>
        <v>500</v>
      </c>
      <c r="BI23" s="264">
        <f>IF(MIN(BI24:CC24)=0,1000000,MIN(BI24:CC24))</f>
        <v>493</v>
      </c>
    </row>
    <row r="24" spans="1:127" ht="13.5" thickBot="1" x14ac:dyDescent="0.25">
      <c r="B24" s="10" t="s">
        <v>45</v>
      </c>
      <c r="C24" s="11">
        <f>IF(+BI23=1000000,"&gt;1,000,000",+BI23)</f>
        <v>493</v>
      </c>
      <c r="D24" s="12" t="s">
        <v>46</v>
      </c>
      <c r="E24" s="60">
        <f>IF(CD27&lt;0.1,IF(CD27&lt;0.01,IF(CD27&lt;0.001,ROUNDDOWN(CD27,5),ROUNDDOWN(CD27,4)),ROUNDDOWN(CD27,3)),ROUNDDOWN(CD27,2))</f>
        <v>4.9000000000000002E-2</v>
      </c>
      <c r="F24" s="13" t="s">
        <v>42</v>
      </c>
      <c r="H24">
        <f>+BI30</f>
        <v>505</v>
      </c>
      <c r="I24">
        <f>+CC30</f>
        <v>485</v>
      </c>
      <c r="J24" s="57">
        <f>IF(J27&lt;=$C$23,J30,"")</f>
        <v>493</v>
      </c>
      <c r="K24" s="58">
        <f t="shared" ref="K24:T24" si="0">IF(K27&lt;=$C$23,K30,"")</f>
        <v>100000</v>
      </c>
      <c r="L24" s="58">
        <f t="shared" si="0"/>
        <v>200000</v>
      </c>
      <c r="M24" s="58">
        <f t="shared" si="0"/>
        <v>300000</v>
      </c>
      <c r="N24" s="58">
        <f t="shared" si="0"/>
        <v>400000</v>
      </c>
      <c r="O24" s="58">
        <f t="shared" si="0"/>
        <v>500000</v>
      </c>
      <c r="P24" s="58">
        <f t="shared" si="0"/>
        <v>600000</v>
      </c>
      <c r="Q24" s="58">
        <f t="shared" si="0"/>
        <v>700000</v>
      </c>
      <c r="R24" s="58">
        <f t="shared" si="0"/>
        <v>800000</v>
      </c>
      <c r="S24" s="58">
        <f t="shared" si="0"/>
        <v>900000</v>
      </c>
      <c r="T24" s="263">
        <f t="shared" si="0"/>
        <v>1000000</v>
      </c>
      <c r="U24" s="57">
        <f>IF(U27&lt;=$C$23,U30,"")</f>
        <v>10000</v>
      </c>
      <c r="V24" s="58">
        <f t="shared" ref="V24:AM24" si="1">IF(V27&lt;=$C$23,V30,"")</f>
        <v>20000</v>
      </c>
      <c r="W24" s="58">
        <f t="shared" si="1"/>
        <v>30000</v>
      </c>
      <c r="X24" s="58">
        <f t="shared" si="1"/>
        <v>40000</v>
      </c>
      <c r="Y24" s="58">
        <f t="shared" si="1"/>
        <v>50000</v>
      </c>
      <c r="Z24" s="58">
        <f t="shared" si="1"/>
        <v>60000</v>
      </c>
      <c r="AA24" s="58">
        <f t="shared" si="1"/>
        <v>70000</v>
      </c>
      <c r="AB24" s="58">
        <f t="shared" si="1"/>
        <v>80000</v>
      </c>
      <c r="AC24" s="58">
        <f t="shared" si="1"/>
        <v>90000</v>
      </c>
      <c r="AD24" s="58">
        <f t="shared" si="1"/>
        <v>1000</v>
      </c>
      <c r="AE24" s="58">
        <f t="shared" si="1"/>
        <v>2000</v>
      </c>
      <c r="AF24" s="58">
        <f t="shared" si="1"/>
        <v>3000</v>
      </c>
      <c r="AG24" s="58">
        <f t="shared" si="1"/>
        <v>4000</v>
      </c>
      <c r="AH24" s="58">
        <f t="shared" si="1"/>
        <v>5000</v>
      </c>
      <c r="AI24" s="58">
        <f t="shared" si="1"/>
        <v>6000</v>
      </c>
      <c r="AJ24" s="58">
        <f t="shared" si="1"/>
        <v>7000</v>
      </c>
      <c r="AK24" s="58">
        <f t="shared" si="1"/>
        <v>8000</v>
      </c>
      <c r="AL24" s="58">
        <f t="shared" si="1"/>
        <v>9000</v>
      </c>
      <c r="AM24" s="58">
        <f t="shared" si="1"/>
        <v>10000</v>
      </c>
      <c r="AN24" s="56">
        <f>IF(AN27&lt;=$C$23,AN30,"")</f>
        <v>1000</v>
      </c>
      <c r="AO24" s="56">
        <f t="shared" ref="AO24:BG24" si="2">IF(AO27&lt;=$C$23,AO30,"")</f>
        <v>900</v>
      </c>
      <c r="AP24" s="56">
        <f t="shared" si="2"/>
        <v>800</v>
      </c>
      <c r="AQ24" s="56">
        <f t="shared" si="2"/>
        <v>700</v>
      </c>
      <c r="AR24" s="56">
        <f t="shared" si="2"/>
        <v>600</v>
      </c>
      <c r="AS24" s="56">
        <f t="shared" si="2"/>
        <v>500</v>
      </c>
      <c r="AT24" s="56" t="str">
        <f t="shared" si="2"/>
        <v/>
      </c>
      <c r="AU24" s="56" t="str">
        <f t="shared" si="2"/>
        <v/>
      </c>
      <c r="AV24" s="56" t="str">
        <f t="shared" si="2"/>
        <v/>
      </c>
      <c r="AW24" s="56" t="str">
        <f t="shared" si="2"/>
        <v/>
      </c>
      <c r="AX24" s="56">
        <f t="shared" si="2"/>
        <v>500</v>
      </c>
      <c r="AY24" s="56" t="str">
        <f t="shared" si="2"/>
        <v/>
      </c>
      <c r="AZ24" s="56" t="str">
        <f t="shared" si="2"/>
        <v/>
      </c>
      <c r="BA24" s="56" t="str">
        <f t="shared" si="2"/>
        <v/>
      </c>
      <c r="BB24" s="56" t="str">
        <f t="shared" si="2"/>
        <v/>
      </c>
      <c r="BC24" s="56" t="str">
        <f t="shared" si="2"/>
        <v/>
      </c>
      <c r="BD24" s="56" t="str">
        <f t="shared" si="2"/>
        <v/>
      </c>
      <c r="BE24" s="56" t="str">
        <f t="shared" si="2"/>
        <v/>
      </c>
      <c r="BF24" s="56" t="str">
        <f t="shared" si="2"/>
        <v/>
      </c>
      <c r="BG24" s="56" t="str">
        <f t="shared" si="2"/>
        <v/>
      </c>
      <c r="BH24" s="56" t="str">
        <f>IF(BH27&lt;=$C$23,BH30,"")</f>
        <v/>
      </c>
      <c r="BI24" s="56">
        <f t="shared" ref="BI24:CD24" si="3">IF(BI27&lt;=$C$23,BI30,"")</f>
        <v>505</v>
      </c>
      <c r="BJ24" s="56">
        <f t="shared" si="3"/>
        <v>504</v>
      </c>
      <c r="BK24" s="56">
        <f t="shared" si="3"/>
        <v>503</v>
      </c>
      <c r="BL24" s="56">
        <f t="shared" si="3"/>
        <v>502</v>
      </c>
      <c r="BM24" s="56">
        <f t="shared" si="3"/>
        <v>501</v>
      </c>
      <c r="BN24" s="56">
        <f t="shared" si="3"/>
        <v>500</v>
      </c>
      <c r="BO24" s="56">
        <f t="shared" si="3"/>
        <v>499</v>
      </c>
      <c r="BP24" s="56">
        <f t="shared" si="3"/>
        <v>498</v>
      </c>
      <c r="BQ24" s="56">
        <f t="shared" si="3"/>
        <v>497</v>
      </c>
      <c r="BR24" s="56">
        <f t="shared" si="3"/>
        <v>496</v>
      </c>
      <c r="BS24" s="56">
        <f t="shared" si="3"/>
        <v>495</v>
      </c>
      <c r="BT24" s="56">
        <f t="shared" si="3"/>
        <v>494</v>
      </c>
      <c r="BU24" s="56">
        <f t="shared" si="3"/>
        <v>493</v>
      </c>
      <c r="BV24" s="56" t="str">
        <f t="shared" si="3"/>
        <v/>
      </c>
      <c r="BW24" s="56" t="str">
        <f t="shared" si="3"/>
        <v/>
      </c>
      <c r="BX24" s="56" t="str">
        <f t="shared" si="3"/>
        <v/>
      </c>
      <c r="BY24" s="56" t="str">
        <f t="shared" si="3"/>
        <v/>
      </c>
      <c r="BZ24" s="56" t="str">
        <f t="shared" si="3"/>
        <v/>
      </c>
      <c r="CA24" s="56" t="str">
        <f t="shared" si="3"/>
        <v/>
      </c>
      <c r="CB24" s="56" t="str">
        <f t="shared" si="3"/>
        <v/>
      </c>
      <c r="CC24" s="56" t="str">
        <f t="shared" si="3"/>
        <v/>
      </c>
      <c r="CD24" s="56">
        <f t="shared" si="3"/>
        <v>493</v>
      </c>
      <c r="CE24" s="69"/>
      <c r="CF24" s="69"/>
      <c r="CG24" s="69"/>
      <c r="CH24" s="69"/>
      <c r="CI24" s="69"/>
      <c r="CJ24" s="69"/>
      <c r="CK24" s="69"/>
      <c r="CL24" s="69"/>
      <c r="CM24" s="69"/>
      <c r="CN24" s="69"/>
      <c r="CO24" s="69"/>
      <c r="CP24" s="69"/>
      <c r="CQ24" s="69"/>
      <c r="CR24" s="69"/>
      <c r="CS24" s="69"/>
      <c r="CT24" s="69"/>
      <c r="CU24" s="69"/>
      <c r="CV24" s="69"/>
      <c r="CW24" s="69"/>
      <c r="CX24" s="69"/>
      <c r="CY24" s="69"/>
      <c r="CZ24" s="69"/>
      <c r="DA24" s="69"/>
      <c r="DB24" s="69"/>
      <c r="DC24" s="69"/>
      <c r="DD24" s="69"/>
      <c r="DE24" s="67"/>
      <c r="DF24" s="67"/>
      <c r="DG24" s="67"/>
      <c r="DH24" s="67"/>
      <c r="DI24" s="67"/>
      <c r="DJ24" s="67"/>
      <c r="DK24" s="67"/>
      <c r="DL24" s="67"/>
      <c r="DM24" s="67"/>
      <c r="DN24" s="67"/>
      <c r="DO24" s="67"/>
      <c r="DP24" s="67"/>
      <c r="DQ24" s="67"/>
      <c r="DR24" s="67"/>
      <c r="DS24" s="67"/>
      <c r="DT24" s="67"/>
      <c r="DU24" s="67"/>
      <c r="DV24" s="67"/>
      <c r="DW24" s="67"/>
    </row>
    <row r="25" spans="1:127" ht="13.5" thickBot="1" x14ac:dyDescent="0.25">
      <c r="A25" s="14"/>
      <c r="B25" s="14"/>
      <c r="C25" s="14">
        <f>IF(BI23=1000000,-100,BI23)</f>
        <v>493</v>
      </c>
      <c r="D25" s="14"/>
      <c r="E25" s="84">
        <f>E24</f>
        <v>4.9000000000000002E-2</v>
      </c>
      <c r="F25" s="15"/>
      <c r="G25" s="14"/>
      <c r="H25">
        <f>+AX30</f>
        <v>500</v>
      </c>
      <c r="I25">
        <f>IF(BH30&lt;10,0.1,+BH30-10)</f>
        <v>390</v>
      </c>
      <c r="J25" s="46"/>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6"/>
      <c r="BM25" s="46"/>
      <c r="BN25" s="46"/>
      <c r="BO25" s="46"/>
      <c r="BP25" s="46"/>
      <c r="BQ25" s="46"/>
      <c r="BR25" s="46"/>
      <c r="BS25" s="46"/>
      <c r="BT25" s="46"/>
      <c r="BU25" s="46"/>
      <c r="BV25" s="46"/>
      <c r="BW25" s="46"/>
      <c r="BX25" s="46"/>
      <c r="BY25" s="46"/>
      <c r="BZ25" s="46"/>
      <c r="CA25" s="46"/>
      <c r="CB25" s="46"/>
      <c r="CC25" s="46"/>
      <c r="CD25" s="46"/>
      <c r="CE25" s="46"/>
      <c r="CF25" s="46"/>
      <c r="CG25" s="46"/>
      <c r="CH25" s="46"/>
      <c r="CI25" s="46"/>
      <c r="CJ25" s="46"/>
      <c r="CK25" s="46"/>
      <c r="CL25" s="46"/>
      <c r="CM25" s="46"/>
      <c r="CN25" s="46"/>
      <c r="CO25" s="46"/>
      <c r="CP25" s="46"/>
      <c r="CQ25" s="46"/>
      <c r="CR25" s="46"/>
      <c r="CS25" s="46"/>
      <c r="CT25" s="46"/>
      <c r="CU25" s="46"/>
      <c r="CV25" s="46"/>
      <c r="CW25" s="46"/>
      <c r="CX25" s="46"/>
      <c r="CY25" s="46"/>
      <c r="CZ25" s="46"/>
      <c r="DA25" s="46"/>
      <c r="DB25" s="46"/>
      <c r="DC25" s="46"/>
      <c r="DD25" s="46"/>
      <c r="DE25" s="46"/>
      <c r="DF25" s="46"/>
      <c r="DG25" s="46"/>
      <c r="DH25" s="46"/>
      <c r="DI25" s="46"/>
      <c r="DJ25" s="46"/>
      <c r="DK25" s="46"/>
      <c r="DL25" s="46"/>
      <c r="DM25" s="46"/>
      <c r="DN25" s="46"/>
      <c r="DO25" s="46"/>
      <c r="DP25" s="46"/>
      <c r="DQ25" s="46"/>
      <c r="DR25" s="46"/>
      <c r="DS25" s="46"/>
      <c r="DT25" s="46"/>
      <c r="DU25" s="46"/>
      <c r="DV25" s="46"/>
      <c r="DW25" s="46"/>
    </row>
    <row r="26" spans="1:127" x14ac:dyDescent="0.2">
      <c r="A26" s="16" t="s">
        <v>47</v>
      </c>
      <c r="B26" s="17" t="s">
        <v>48</v>
      </c>
      <c r="C26" s="499" t="s">
        <v>49</v>
      </c>
      <c r="D26" s="500"/>
      <c r="E26" s="500"/>
      <c r="F26" s="18" t="s">
        <v>50</v>
      </c>
      <c r="G26" s="18" t="s">
        <v>51</v>
      </c>
      <c r="J26" s="47" t="s">
        <v>51</v>
      </c>
      <c r="K26" s="47" t="s">
        <v>51</v>
      </c>
      <c r="L26" s="47" t="s">
        <v>51</v>
      </c>
      <c r="M26" s="47" t="s">
        <v>51</v>
      </c>
      <c r="N26" s="47" t="s">
        <v>51</v>
      </c>
      <c r="O26" s="47" t="s">
        <v>51</v>
      </c>
      <c r="P26" s="47" t="s">
        <v>51</v>
      </c>
      <c r="Q26" s="47" t="s">
        <v>51</v>
      </c>
      <c r="R26" s="47" t="s">
        <v>51</v>
      </c>
      <c r="S26" s="47" t="s">
        <v>51</v>
      </c>
      <c r="T26" s="47" t="s">
        <v>51</v>
      </c>
      <c r="U26" s="47" t="s">
        <v>51</v>
      </c>
      <c r="V26" s="47" t="s">
        <v>51</v>
      </c>
      <c r="W26" s="47" t="s">
        <v>51</v>
      </c>
      <c r="X26" s="47" t="s">
        <v>51</v>
      </c>
      <c r="Y26" s="47" t="s">
        <v>51</v>
      </c>
      <c r="Z26" s="47" t="s">
        <v>51</v>
      </c>
      <c r="AA26" s="47" t="s">
        <v>51</v>
      </c>
      <c r="AB26" s="47" t="s">
        <v>51</v>
      </c>
      <c r="AC26" s="47" t="s">
        <v>51</v>
      </c>
      <c r="AD26" s="47" t="s">
        <v>51</v>
      </c>
      <c r="AE26" s="47" t="s">
        <v>51</v>
      </c>
      <c r="AF26" s="47" t="s">
        <v>51</v>
      </c>
      <c r="AG26" s="47" t="s">
        <v>51</v>
      </c>
      <c r="AH26" s="47" t="s">
        <v>51</v>
      </c>
      <c r="AI26" s="47" t="s">
        <v>51</v>
      </c>
      <c r="AJ26" s="47" t="s">
        <v>51</v>
      </c>
      <c r="AK26" s="47" t="s">
        <v>51</v>
      </c>
      <c r="AL26" s="47" t="s">
        <v>51</v>
      </c>
      <c r="AM26" s="47" t="s">
        <v>51</v>
      </c>
      <c r="AN26" s="47" t="s">
        <v>51</v>
      </c>
      <c r="AO26" s="47" t="s">
        <v>51</v>
      </c>
      <c r="AP26" s="47" t="s">
        <v>51</v>
      </c>
      <c r="AQ26" s="47" t="s">
        <v>51</v>
      </c>
      <c r="AR26" s="47" t="s">
        <v>51</v>
      </c>
      <c r="AS26" s="47" t="s">
        <v>51</v>
      </c>
      <c r="AT26" s="47" t="s">
        <v>51</v>
      </c>
      <c r="AU26" s="47" t="s">
        <v>51</v>
      </c>
      <c r="AV26" s="47" t="s">
        <v>51</v>
      </c>
      <c r="AW26" s="47" t="s">
        <v>51</v>
      </c>
      <c r="AX26" s="47" t="s">
        <v>51</v>
      </c>
      <c r="AY26" s="47" t="s">
        <v>51</v>
      </c>
      <c r="AZ26" s="47" t="s">
        <v>51</v>
      </c>
      <c r="BA26" s="47" t="s">
        <v>51</v>
      </c>
      <c r="BB26" s="47" t="s">
        <v>51</v>
      </c>
      <c r="BC26" s="47" t="s">
        <v>51</v>
      </c>
      <c r="BD26" s="47" t="s">
        <v>51</v>
      </c>
      <c r="BE26" s="47" t="s">
        <v>51</v>
      </c>
      <c r="BF26" s="47" t="s">
        <v>51</v>
      </c>
      <c r="BG26" s="47" t="s">
        <v>51</v>
      </c>
      <c r="BH26" s="47" t="s">
        <v>51</v>
      </c>
      <c r="BI26" s="47" t="s">
        <v>51</v>
      </c>
      <c r="BJ26" s="47" t="s">
        <v>51</v>
      </c>
      <c r="BK26" s="47" t="s">
        <v>51</v>
      </c>
      <c r="BL26" s="47" t="s">
        <v>51</v>
      </c>
      <c r="BM26" s="47" t="s">
        <v>51</v>
      </c>
      <c r="BN26" s="47" t="s">
        <v>51</v>
      </c>
      <c r="BO26" s="47" t="s">
        <v>51</v>
      </c>
      <c r="BP26" s="47" t="s">
        <v>51</v>
      </c>
      <c r="BQ26" s="47" t="s">
        <v>51</v>
      </c>
      <c r="BR26" s="47" t="s">
        <v>51</v>
      </c>
      <c r="BS26" s="47" t="s">
        <v>51</v>
      </c>
      <c r="BT26" s="47" t="s">
        <v>51</v>
      </c>
      <c r="BU26" s="47" t="s">
        <v>51</v>
      </c>
      <c r="BV26" s="47" t="s">
        <v>51</v>
      </c>
      <c r="BW26" s="47" t="s">
        <v>51</v>
      </c>
      <c r="BX26" s="47" t="s">
        <v>51</v>
      </c>
      <c r="BY26" s="47" t="s">
        <v>51</v>
      </c>
      <c r="BZ26" s="47" t="s">
        <v>51</v>
      </c>
      <c r="CA26" s="47" t="s">
        <v>51</v>
      </c>
      <c r="CB26" s="47" t="s">
        <v>51</v>
      </c>
      <c r="CC26" s="47" t="s">
        <v>51</v>
      </c>
      <c r="CD26" s="47" t="s">
        <v>51</v>
      </c>
      <c r="CE26" s="47" t="s">
        <v>51</v>
      </c>
      <c r="CF26" s="47" t="s">
        <v>51</v>
      </c>
      <c r="CG26" s="47" t="s">
        <v>51</v>
      </c>
      <c r="CH26" s="47" t="s">
        <v>51</v>
      </c>
      <c r="CI26" s="47" t="s">
        <v>51</v>
      </c>
      <c r="CJ26" s="47" t="s">
        <v>51</v>
      </c>
      <c r="CK26" s="47" t="s">
        <v>51</v>
      </c>
      <c r="CL26" s="47" t="s">
        <v>51</v>
      </c>
      <c r="CM26" s="47" t="s">
        <v>51</v>
      </c>
      <c r="CN26" s="47" t="s">
        <v>51</v>
      </c>
      <c r="CO26" s="47" t="s">
        <v>51</v>
      </c>
      <c r="CP26" s="47" t="s">
        <v>51</v>
      </c>
      <c r="CQ26" s="47" t="s">
        <v>51</v>
      </c>
      <c r="CR26" s="47" t="s">
        <v>51</v>
      </c>
      <c r="CS26" s="47" t="s">
        <v>51</v>
      </c>
      <c r="CT26" s="47" t="s">
        <v>51</v>
      </c>
      <c r="CU26" s="47" t="s">
        <v>51</v>
      </c>
      <c r="CV26" s="47" t="s">
        <v>51</v>
      </c>
      <c r="CW26" s="47" t="s">
        <v>51</v>
      </c>
      <c r="CX26" s="47" t="s">
        <v>51</v>
      </c>
      <c r="CY26" s="47" t="s">
        <v>51</v>
      </c>
      <c r="CZ26" s="47" t="s">
        <v>51</v>
      </c>
      <c r="DA26" s="47" t="s">
        <v>51</v>
      </c>
      <c r="DB26" s="47" t="s">
        <v>51</v>
      </c>
      <c r="DC26" s="47" t="s">
        <v>51</v>
      </c>
      <c r="DD26" s="47" t="s">
        <v>51</v>
      </c>
      <c r="DE26" s="47" t="s">
        <v>51</v>
      </c>
      <c r="DF26" s="47" t="s">
        <v>51</v>
      </c>
      <c r="DG26" s="47" t="s">
        <v>51</v>
      </c>
      <c r="DH26" s="47" t="s">
        <v>51</v>
      </c>
      <c r="DI26" s="47" t="s">
        <v>51</v>
      </c>
      <c r="DJ26" s="47" t="s">
        <v>51</v>
      </c>
      <c r="DK26" s="47" t="s">
        <v>51</v>
      </c>
      <c r="DL26" s="47" t="s">
        <v>51</v>
      </c>
      <c r="DM26" s="47" t="s">
        <v>51</v>
      </c>
      <c r="DN26" s="47" t="s">
        <v>51</v>
      </c>
      <c r="DO26" s="47" t="s">
        <v>51</v>
      </c>
      <c r="DP26" s="47" t="s">
        <v>51</v>
      </c>
      <c r="DQ26" s="47" t="s">
        <v>51</v>
      </c>
      <c r="DR26" s="47" t="s">
        <v>51</v>
      </c>
      <c r="DS26" s="47" t="s">
        <v>51</v>
      </c>
      <c r="DT26" s="47" t="s">
        <v>51</v>
      </c>
      <c r="DU26" s="47" t="s">
        <v>51</v>
      </c>
      <c r="DV26" s="47" t="s">
        <v>51</v>
      </c>
      <c r="DW26" s="47" t="s">
        <v>51</v>
      </c>
    </row>
    <row r="27" spans="1:127" ht="21" x14ac:dyDescent="0.55000000000000004">
      <c r="A27" s="19"/>
      <c r="B27" s="20" t="s">
        <v>52</v>
      </c>
      <c r="C27" s="492" t="s">
        <v>53</v>
      </c>
      <c r="D27" s="493"/>
      <c r="E27" s="493"/>
      <c r="F27" s="291" t="s">
        <v>54</v>
      </c>
      <c r="G27" s="22">
        <f>+G29*G53*G54*G55/2</f>
        <v>1.5585651460885903</v>
      </c>
      <c r="I27" s="61">
        <f>+G29</f>
        <v>30</v>
      </c>
      <c r="J27" s="22">
        <f t="shared" ref="J27:BU27" si="4">+J29*J53*J54*J55/2</f>
        <v>4.9476704464260453E-2</v>
      </c>
      <c r="K27" s="22">
        <f t="shared" si="4"/>
        <v>0</v>
      </c>
      <c r="L27" s="22">
        <f t="shared" si="4"/>
        <v>0</v>
      </c>
      <c r="M27" s="22">
        <f t="shared" si="4"/>
        <v>0</v>
      </c>
      <c r="N27" s="22">
        <f t="shared" si="4"/>
        <v>0</v>
      </c>
      <c r="O27" s="22">
        <f t="shared" si="4"/>
        <v>0</v>
      </c>
      <c r="P27" s="22">
        <f t="shared" si="4"/>
        <v>0</v>
      </c>
      <c r="Q27" s="22">
        <f t="shared" si="4"/>
        <v>0</v>
      </c>
      <c r="R27" s="22">
        <f t="shared" si="4"/>
        <v>0</v>
      </c>
      <c r="S27" s="22">
        <f t="shared" si="4"/>
        <v>0</v>
      </c>
      <c r="T27" s="22">
        <f t="shared" si="4"/>
        <v>0</v>
      </c>
      <c r="U27" s="22">
        <f t="shared" si="4"/>
        <v>0</v>
      </c>
      <c r="V27" s="22">
        <f t="shared" si="4"/>
        <v>0</v>
      </c>
      <c r="W27" s="22">
        <f t="shared" si="4"/>
        <v>0</v>
      </c>
      <c r="X27" s="22">
        <f t="shared" si="4"/>
        <v>0</v>
      </c>
      <c r="Y27" s="22">
        <f t="shared" si="4"/>
        <v>0</v>
      </c>
      <c r="Z27" s="22">
        <f t="shared" si="4"/>
        <v>0</v>
      </c>
      <c r="AA27" s="22">
        <f t="shared" si="4"/>
        <v>0</v>
      </c>
      <c r="AB27" s="22">
        <f t="shared" si="4"/>
        <v>0</v>
      </c>
      <c r="AC27" s="22">
        <f t="shared" si="4"/>
        <v>0</v>
      </c>
      <c r="AD27" s="22">
        <f t="shared" si="4"/>
        <v>4.7166559801397118E-7</v>
      </c>
      <c r="AE27" s="22">
        <f t="shared" si="4"/>
        <v>1.180221935375761E-29</v>
      </c>
      <c r="AF27" s="22">
        <f t="shared" si="4"/>
        <v>1.1600434237697975E-69</v>
      </c>
      <c r="AG27" s="22">
        <f t="shared" si="4"/>
        <v>3.2751734665918925E-127</v>
      </c>
      <c r="AH27" s="22">
        <f t="shared" si="4"/>
        <v>2.4223851714308431E-202</v>
      </c>
      <c r="AI27" s="22">
        <f t="shared" si="4"/>
        <v>4.5108938102971384E-295</v>
      </c>
      <c r="AJ27" s="22">
        <f t="shared" si="4"/>
        <v>0</v>
      </c>
      <c r="AK27" s="22">
        <f t="shared" si="4"/>
        <v>0</v>
      </c>
      <c r="AL27" s="22">
        <f t="shared" si="4"/>
        <v>0</v>
      </c>
      <c r="AM27" s="22">
        <f t="shared" si="4"/>
        <v>0</v>
      </c>
      <c r="AN27" s="22">
        <f t="shared" si="4"/>
        <v>4.7166559801397118E-7</v>
      </c>
      <c r="AO27" s="22">
        <f t="shared" si="4"/>
        <v>9.8536624420092811E-6</v>
      </c>
      <c r="AP27" s="22">
        <f t="shared" si="4"/>
        <v>1.4052937412052248E-4</v>
      </c>
      <c r="AQ27" s="22">
        <f t="shared" si="4"/>
        <v>1.3774745459724414E-3</v>
      </c>
      <c r="AR27" s="22">
        <f t="shared" si="4"/>
        <v>9.371147669170533E-3</v>
      </c>
      <c r="AS27" s="22">
        <f t="shared" si="4"/>
        <v>4.4899835922301574E-2</v>
      </c>
      <c r="AT27" s="22">
        <f t="shared" si="4"/>
        <v>0.15499634429540571</v>
      </c>
      <c r="AU27" s="22">
        <f t="shared" si="4"/>
        <v>0.40007340814804443</v>
      </c>
      <c r="AV27" s="22">
        <f t="shared" si="4"/>
        <v>0.82407074633764688</v>
      </c>
      <c r="AW27" s="22">
        <f t="shared" si="4"/>
        <v>1.5585651460885903</v>
      </c>
      <c r="AX27" s="22">
        <f t="shared" si="4"/>
        <v>4.4899835922301574E-2</v>
      </c>
      <c r="AY27" s="22">
        <f t="shared" si="4"/>
        <v>5.155305082442907E-2</v>
      </c>
      <c r="AZ27" s="22">
        <f t="shared" si="4"/>
        <v>5.8999424108178912E-2</v>
      </c>
      <c r="BA27" s="22">
        <f t="shared" si="4"/>
        <v>6.7303550377108737E-2</v>
      </c>
      <c r="BB27" s="22">
        <f t="shared" si="4"/>
        <v>7.6531222103163293E-2</v>
      </c>
      <c r="BC27" s="22">
        <f t="shared" si="4"/>
        <v>8.6748936627817394E-2</v>
      </c>
      <c r="BD27" s="22">
        <f t="shared" si="4"/>
        <v>9.8023366194786327E-2</v>
      </c>
      <c r="BE27" s="22">
        <f t="shared" si="4"/>
        <v>0.11042080128353636</v>
      </c>
      <c r="BF27" s="22">
        <f t="shared" si="4"/>
        <v>0.12400657961979583</v>
      </c>
      <c r="BG27" s="22">
        <f t="shared" si="4"/>
        <v>0.13884451528626934</v>
      </c>
      <c r="BH27" s="22">
        <f t="shared" si="4"/>
        <v>0.15499634429540571</v>
      </c>
      <c r="BI27" s="22">
        <f t="shared" si="4"/>
        <v>4.1850915842068424E-2</v>
      </c>
      <c r="BJ27" s="22">
        <f t="shared" si="4"/>
        <v>4.2446469073797892E-2</v>
      </c>
      <c r="BK27" s="22">
        <f t="shared" si="4"/>
        <v>4.3049076310747711E-2</v>
      </c>
      <c r="BL27" s="22">
        <f t="shared" si="4"/>
        <v>4.3658798832207274E-2</v>
      </c>
      <c r="BM27" s="22">
        <f t="shared" si="4"/>
        <v>4.4275698133475636E-2</v>
      </c>
      <c r="BN27" s="22">
        <f t="shared" si="4"/>
        <v>4.4899835922301574E-2</v>
      </c>
      <c r="BO27" s="22">
        <f t="shared" si="4"/>
        <v>4.5531274115266404E-2</v>
      </c>
      <c r="BP27" s="22">
        <f t="shared" si="4"/>
        <v>4.6170074834111688E-2</v>
      </c>
      <c r="BQ27" s="22">
        <f t="shared" si="4"/>
        <v>4.6816300402010354E-2</v>
      </c>
      <c r="BR27" s="22">
        <f t="shared" si="4"/>
        <v>4.7470013339782888E-2</v>
      </c>
      <c r="BS27" s="22">
        <f t="shared" si="4"/>
        <v>4.8131276362058446E-2</v>
      </c>
      <c r="BT27" s="22">
        <f t="shared" si="4"/>
        <v>4.8800152373380798E-2</v>
      </c>
      <c r="BU27" s="22">
        <f t="shared" si="4"/>
        <v>4.9476704464260453E-2</v>
      </c>
      <c r="BV27" s="22">
        <f t="shared" ref="BV27:CD27" si="5">+BV29*BV53*BV54*BV55/2</f>
        <v>5.0160995907172434E-2</v>
      </c>
      <c r="BW27" s="22">
        <f t="shared" si="5"/>
        <v>5.0853090152500613E-2</v>
      </c>
      <c r="BX27" s="22">
        <f t="shared" si="5"/>
        <v>5.155305082442907E-2</v>
      </c>
      <c r="BY27" s="22">
        <f t="shared" si="5"/>
        <v>5.2260941716780494E-2</v>
      </c>
      <c r="BZ27" s="22">
        <f t="shared" si="5"/>
        <v>5.2976826788802792E-2</v>
      </c>
      <c r="CA27" s="22">
        <f t="shared" si="5"/>
        <v>5.3700770160903584E-2</v>
      </c>
      <c r="CB27" s="22">
        <f t="shared" si="5"/>
        <v>5.4432836110333768E-2</v>
      </c>
      <c r="CC27" s="22">
        <f t="shared" si="5"/>
        <v>5.5173089066820627E-2</v>
      </c>
      <c r="CD27" s="22">
        <f t="shared" si="5"/>
        <v>4.9476704464260453E-2</v>
      </c>
      <c r="CE27" s="82">
        <f>IF(+CE29*CE53*CE54*CE55/2&lt;0.0000000001,0.0000000001,+CE29*CE53*CE54*CE55/2)</f>
        <v>16.113895492839188</v>
      </c>
      <c r="CF27" s="82">
        <f>IF(+CF29*CF53*CF54*CF55/2&lt;0.0000000001,0.0000000001,+CF29*CF53*CF54*CF55/2)</f>
        <v>7.7753992565145147</v>
      </c>
      <c r="CG27" s="82">
        <f t="shared" ref="CG27:DD27" si="6">IF(+CG29*CG53*CG54*CG55/2&lt;0.0000000001,0.0000000001,+CG29*CG53*CG54*CG55/2)</f>
        <v>5.5312462455166704</v>
      </c>
      <c r="CH27" s="82">
        <f t="shared" si="6"/>
        <v>3.8953709151914175</v>
      </c>
      <c r="CI27" s="82">
        <f t="shared" si="6"/>
        <v>3.1536910904948252</v>
      </c>
      <c r="CJ27" s="82">
        <f t="shared" si="6"/>
        <v>2.7029073339632261</v>
      </c>
      <c r="CK27" s="82">
        <f t="shared" si="6"/>
        <v>2.3890010769763057</v>
      </c>
      <c r="CL27" s="82">
        <f t="shared" si="6"/>
        <v>1.5585651460885903</v>
      </c>
      <c r="CM27" s="82">
        <f t="shared" si="6"/>
        <v>1.1277420000297063</v>
      </c>
      <c r="CN27" s="82">
        <f t="shared" si="6"/>
        <v>0.82407074633764688</v>
      </c>
      <c r="CO27" s="82">
        <f t="shared" si="6"/>
        <v>0.58714290752582143</v>
      </c>
      <c r="CP27" s="82">
        <f t="shared" si="6"/>
        <v>0.40007340814804443</v>
      </c>
      <c r="CQ27" s="82">
        <f t="shared" si="6"/>
        <v>0.25741902728885879</v>
      </c>
      <c r="CR27" s="82">
        <f t="shared" si="6"/>
        <v>0.15499634429540571</v>
      </c>
      <c r="CS27" s="82">
        <f t="shared" si="6"/>
        <v>8.6748936627817394E-2</v>
      </c>
      <c r="CT27" s="82">
        <f t="shared" si="6"/>
        <v>4.4899835922301574E-2</v>
      </c>
      <c r="CU27" s="82">
        <f t="shared" si="6"/>
        <v>2.1406177907657347E-2</v>
      </c>
      <c r="CV27" s="82">
        <f t="shared" si="6"/>
        <v>9.371147669170533E-3</v>
      </c>
      <c r="CW27" s="82">
        <f t="shared" si="6"/>
        <v>3.7577611877700734E-3</v>
      </c>
      <c r="CX27" s="82">
        <f t="shared" si="6"/>
        <v>1.3774745459724414E-3</v>
      </c>
      <c r="CY27" s="82">
        <f t="shared" si="6"/>
        <v>4.6084452073892477E-4</v>
      </c>
      <c r="CZ27" s="82">
        <f t="shared" si="6"/>
        <v>1.4052937412052248E-4</v>
      </c>
      <c r="DA27" s="82">
        <f t="shared" si="6"/>
        <v>3.901636298758434E-5</v>
      </c>
      <c r="DB27" s="82">
        <f t="shared" si="6"/>
        <v>9.8536624420092811E-6</v>
      </c>
      <c r="DC27" s="82">
        <f t="shared" si="6"/>
        <v>2.261972429934827E-6</v>
      </c>
      <c r="DD27" s="82">
        <f t="shared" si="6"/>
        <v>4.7166559801397118E-7</v>
      </c>
      <c r="DE27" s="22">
        <f t="shared" ref="DE27:DW27" si="7">+DE29*DE53*DE54*DE55/2</f>
        <v>1.4749683135263421E-110</v>
      </c>
      <c r="DF27" s="22">
        <f t="shared" si="7"/>
        <v>2.8810058009701623E-44</v>
      </c>
      <c r="DG27" s="22">
        <f t="shared" si="7"/>
        <v>4.2291129458848515E-22</v>
      </c>
      <c r="DH27" s="22">
        <f t="shared" si="7"/>
        <v>5.7298059594325408E-11</v>
      </c>
      <c r="DI27" s="22">
        <f t="shared" si="7"/>
        <v>3.0427362386007585E-7</v>
      </c>
      <c r="DJ27" s="22">
        <f t="shared" si="7"/>
        <v>2.2237254041432815E-5</v>
      </c>
      <c r="DK27" s="22">
        <f t="shared" si="7"/>
        <v>2.9031782192183951E-4</v>
      </c>
      <c r="DL27" s="22">
        <f t="shared" si="7"/>
        <v>1.5960223641173345E-3</v>
      </c>
      <c r="DM27" s="22">
        <f t="shared" si="7"/>
        <v>1.3099755794260074E-2</v>
      </c>
      <c r="DN27" s="22">
        <f t="shared" si="7"/>
        <v>4.4899835922301574E-2</v>
      </c>
      <c r="DO27" s="22">
        <f t="shared" si="7"/>
        <v>0.11585043529827023</v>
      </c>
      <c r="DP27" s="22">
        <f t="shared" si="7"/>
        <v>0.2104466048747467</v>
      </c>
      <c r="DQ27" s="22">
        <f t="shared" si="7"/>
        <v>0.31315736268232752</v>
      </c>
      <c r="DR27" s="22">
        <f t="shared" si="7"/>
        <v>0.41203146594788276</v>
      </c>
      <c r="DS27" s="22">
        <f t="shared" si="7"/>
        <v>0.5002782594604317</v>
      </c>
      <c r="DT27" s="22">
        <f t="shared" si="7"/>
        <v>0.57518718933548263</v>
      </c>
      <c r="DU27" s="22">
        <f t="shared" si="7"/>
        <v>0.63660608149973208</v>
      </c>
      <c r="DV27" s="22">
        <f t="shared" si="7"/>
        <v>0.68572953820708926</v>
      </c>
      <c r="DW27" s="22">
        <f t="shared" si="7"/>
        <v>0.68572953820708926</v>
      </c>
    </row>
    <row r="28" spans="1:127" ht="21" x14ac:dyDescent="0.55000000000000004">
      <c r="A28" s="19"/>
      <c r="B28" s="20" t="s">
        <v>55</v>
      </c>
      <c r="C28" s="492" t="s">
        <v>53</v>
      </c>
      <c r="D28" s="493"/>
      <c r="E28" s="493"/>
      <c r="F28" s="291" t="s">
        <v>54</v>
      </c>
      <c r="G28" s="22">
        <f>+G29*G53*G55</f>
        <v>1.8903800408555813</v>
      </c>
      <c r="J28" s="22">
        <f t="shared" ref="J28:BU28" si="8">+J29*J53*J55</f>
        <v>0.852091259173405</v>
      </c>
      <c r="K28" s="22">
        <f t="shared" si="8"/>
        <v>5.9841279725542033E-2</v>
      </c>
      <c r="L28" s="22">
        <f t="shared" si="8"/>
        <v>4.231419672743645E-2</v>
      </c>
      <c r="M28" s="22">
        <f t="shared" si="8"/>
        <v>3.4549402950812665E-2</v>
      </c>
      <c r="N28" s="22">
        <f t="shared" si="8"/>
        <v>2.9920663238267867E-2</v>
      </c>
      <c r="O28" s="22">
        <f t="shared" si="8"/>
        <v>2.6761856166904748E-2</v>
      </c>
      <c r="P28" s="22">
        <f t="shared" si="8"/>
        <v>2.4430121353805411E-2</v>
      </c>
      <c r="Q28" s="22">
        <f t="shared" si="8"/>
        <v>2.2617897950195361E-2</v>
      </c>
      <c r="R28" s="22">
        <f t="shared" si="8"/>
        <v>2.1157106628209233E-2</v>
      </c>
      <c r="S28" s="22">
        <f t="shared" si="8"/>
        <v>1.9947111711378127E-2</v>
      </c>
      <c r="T28" s="22">
        <f t="shared" si="8"/>
        <v>1.8923491943954103E-2</v>
      </c>
      <c r="U28" s="22">
        <f t="shared" si="8"/>
        <v>0.18923296797270905</v>
      </c>
      <c r="V28" s="22">
        <f t="shared" si="8"/>
        <v>0.13380861179124176</v>
      </c>
      <c r="W28" s="22">
        <f t="shared" si="8"/>
        <v>0.10925446370329944</v>
      </c>
      <c r="X28" s="22">
        <f t="shared" si="8"/>
        <v>9.4617223176673149E-2</v>
      </c>
      <c r="Y28" s="22">
        <f t="shared" si="8"/>
        <v>8.4628261223249179E-2</v>
      </c>
      <c r="Z28" s="22">
        <f t="shared" si="8"/>
        <v>7.725470628186068E-2</v>
      </c>
      <c r="AA28" s="22">
        <f t="shared" si="8"/>
        <v>7.1523977616828091E-2</v>
      </c>
      <c r="AB28" s="22">
        <f t="shared" si="8"/>
        <v>6.6904567240395646E-2</v>
      </c>
      <c r="AC28" s="22">
        <f t="shared" si="8"/>
        <v>6.3078240043273281E-2</v>
      </c>
      <c r="AD28" s="22">
        <f t="shared" si="8"/>
        <v>0.59835109171428269</v>
      </c>
      <c r="AE28" s="22">
        <f t="shared" si="8"/>
        <v>0.4231201500382335</v>
      </c>
      <c r="AF28" s="22">
        <f t="shared" si="8"/>
        <v>0.34548215352157696</v>
      </c>
      <c r="AG28" s="22">
        <f t="shared" si="8"/>
        <v>0.29919891864227832</v>
      </c>
      <c r="AH28" s="22">
        <f t="shared" si="8"/>
        <v>0.26761304213958975</v>
      </c>
      <c r="AI28" s="22">
        <f t="shared" si="8"/>
        <v>0.24429701467648096</v>
      </c>
      <c r="AJ28" s="22">
        <f t="shared" si="8"/>
        <v>0.22617564744549259</v>
      </c>
      <c r="AK28" s="22">
        <f t="shared" si="8"/>
        <v>0.2115683390307406</v>
      </c>
      <c r="AL28" s="22">
        <f t="shared" si="8"/>
        <v>0.19946883153101275</v>
      </c>
      <c r="AM28" s="22">
        <f t="shared" si="8"/>
        <v>0.18923296797270905</v>
      </c>
      <c r="AN28" s="22">
        <f t="shared" si="8"/>
        <v>0.59835109171428269</v>
      </c>
      <c r="AO28" s="22">
        <f t="shared" si="8"/>
        <v>0.63071013080256777</v>
      </c>
      <c r="AP28" s="22">
        <f t="shared" si="8"/>
        <v>0.66895943832982097</v>
      </c>
      <c r="AQ28" s="22">
        <f t="shared" si="8"/>
        <v>0.71513442011758377</v>
      </c>
      <c r="AR28" s="22">
        <f t="shared" si="8"/>
        <v>0.77241430201368366</v>
      </c>
      <c r="AS28" s="22">
        <f t="shared" si="8"/>
        <v>0.84610809912984042</v>
      </c>
      <c r="AT28" s="22">
        <f t="shared" si="8"/>
        <v>0.94592835383638652</v>
      </c>
      <c r="AU28" s="22">
        <f t="shared" si="8"/>
        <v>1.0921691920178194</v>
      </c>
      <c r="AV28" s="22">
        <f t="shared" si="8"/>
        <v>1.3373964901930919</v>
      </c>
      <c r="AW28" s="22">
        <f t="shared" si="8"/>
        <v>1.8903800408555813</v>
      </c>
      <c r="AX28" s="22">
        <f t="shared" si="8"/>
        <v>0.84610809912984042</v>
      </c>
      <c r="AY28" s="22">
        <f t="shared" si="8"/>
        <v>0.8546946160006339</v>
      </c>
      <c r="AZ28" s="22">
        <f t="shared" si="8"/>
        <v>0.86354796771012932</v>
      </c>
      <c r="BA28" s="22">
        <f t="shared" si="8"/>
        <v>0.872682267175384</v>
      </c>
      <c r="BB28" s="22">
        <f t="shared" si="8"/>
        <v>0.88211269492688649</v>
      </c>
      <c r="BC28" s="22">
        <f t="shared" si="8"/>
        <v>0.89185560524246488</v>
      </c>
      <c r="BD28" s="22">
        <f t="shared" si="8"/>
        <v>0.90192864546848506</v>
      </c>
      <c r="BE28" s="22">
        <f t="shared" si="8"/>
        <v>0.9123508905095965</v>
      </c>
      <c r="BF28" s="22">
        <f t="shared" si="8"/>
        <v>0.92314299481986783</v>
      </c>
      <c r="BG28" s="22">
        <f t="shared" si="8"/>
        <v>0.93432736465219568</v>
      </c>
      <c r="BH28" s="22">
        <f t="shared" si="8"/>
        <v>0.94592835383638652</v>
      </c>
      <c r="BI28" s="22">
        <f t="shared" si="8"/>
        <v>0.84191076189690306</v>
      </c>
      <c r="BJ28" s="22">
        <f t="shared" si="8"/>
        <v>0.84274523208678098</v>
      </c>
      <c r="BK28" s="22">
        <f t="shared" si="8"/>
        <v>0.84358218849150801</v>
      </c>
      <c r="BL28" s="22">
        <f t="shared" si="8"/>
        <v>0.84442164348134208</v>
      </c>
      <c r="BM28" s="22">
        <f t="shared" si="8"/>
        <v>0.84526360951288138</v>
      </c>
      <c r="BN28" s="22">
        <f t="shared" si="8"/>
        <v>0.84610809912984042</v>
      </c>
      <c r="BO28" s="22">
        <f t="shared" si="8"/>
        <v>0.84695512496383463</v>
      </c>
      <c r="BP28" s="22">
        <f t="shared" si="8"/>
        <v>0.84780469973517414</v>
      </c>
      <c r="BQ28" s="22">
        <f t="shared" si="8"/>
        <v>0.84865683625366706</v>
      </c>
      <c r="BR28" s="22">
        <f t="shared" si="8"/>
        <v>0.84951154741942914</v>
      </c>
      <c r="BS28" s="22">
        <f t="shared" si="8"/>
        <v>0.85036884622370501</v>
      </c>
      <c r="BT28" s="22">
        <f t="shared" si="8"/>
        <v>0.85122874574969731</v>
      </c>
      <c r="BU28" s="22">
        <f t="shared" si="8"/>
        <v>0.852091259173405</v>
      </c>
      <c r="BV28" s="22">
        <f t="shared" ref="BV28:DW28" si="9">+BV29*BV53*BV55</f>
        <v>0.8529563997644718</v>
      </c>
      <c r="BW28" s="22">
        <f t="shared" si="9"/>
        <v>0.85382418088704326</v>
      </c>
      <c r="BX28" s="22">
        <f t="shared" si="9"/>
        <v>0.8546946160006339</v>
      </c>
      <c r="BY28" s="22">
        <f t="shared" si="9"/>
        <v>0.85556771866100434</v>
      </c>
      <c r="BZ28" s="22">
        <f t="shared" si="9"/>
        <v>0.85644350252104717</v>
      </c>
      <c r="CA28" s="22">
        <f t="shared" si="9"/>
        <v>0.85732198133168447</v>
      </c>
      <c r="CB28" s="22">
        <f t="shared" si="9"/>
        <v>0.8582031689427746</v>
      </c>
      <c r="CC28" s="22">
        <f t="shared" si="9"/>
        <v>0.85908707930402894</v>
      </c>
      <c r="CD28" s="22">
        <f t="shared" si="9"/>
        <v>0.852091259173405</v>
      </c>
      <c r="CE28" s="22">
        <f t="shared" si="9"/>
        <v>17.124140986789527</v>
      </c>
      <c r="CF28" s="22">
        <f t="shared" si="9"/>
        <v>8.2897917050471097</v>
      </c>
      <c r="CG28" s="22">
        <f t="shared" si="9"/>
        <v>5.9223795409754221</v>
      </c>
      <c r="CH28" s="22">
        <f t="shared" si="9"/>
        <v>4.2094861440400138</v>
      </c>
      <c r="CI28" s="22">
        <f t="shared" si="9"/>
        <v>3.4429825658039519</v>
      </c>
      <c r="CJ28" s="22">
        <f t="shared" si="9"/>
        <v>2.9842934898067734</v>
      </c>
      <c r="CK28" s="22">
        <f t="shared" si="9"/>
        <v>2.6706212246809811</v>
      </c>
      <c r="CL28" s="22">
        <f t="shared" si="9"/>
        <v>1.8903800408555813</v>
      </c>
      <c r="CM28" s="22">
        <f t="shared" si="9"/>
        <v>1.544024494480672</v>
      </c>
      <c r="CN28" s="22">
        <f t="shared" si="9"/>
        <v>1.3373964901930919</v>
      </c>
      <c r="CO28" s="22">
        <f t="shared" si="9"/>
        <v>1.1963283503023476</v>
      </c>
      <c r="CP28" s="22">
        <f t="shared" si="9"/>
        <v>1.0921691920178194</v>
      </c>
      <c r="CQ28" s="22">
        <f t="shared" si="9"/>
        <v>1.011202334988466</v>
      </c>
      <c r="CR28" s="22">
        <f t="shared" si="9"/>
        <v>0.94592835383638652</v>
      </c>
      <c r="CS28" s="22">
        <f t="shared" si="9"/>
        <v>0.89185560524246488</v>
      </c>
      <c r="CT28" s="22">
        <f t="shared" si="9"/>
        <v>0.84610809912984042</v>
      </c>
      <c r="CU28" s="22">
        <f t="shared" si="9"/>
        <v>0.80674769571511784</v>
      </c>
      <c r="CV28" s="22">
        <f t="shared" si="9"/>
        <v>0.77241430201368366</v>
      </c>
      <c r="CW28" s="22">
        <f t="shared" si="9"/>
        <v>0.74212156634643733</v>
      </c>
      <c r="CX28" s="22">
        <f t="shared" si="9"/>
        <v>0.71513442011758377</v>
      </c>
      <c r="CY28" s="22">
        <f t="shared" si="9"/>
        <v>0.69089234034073022</v>
      </c>
      <c r="CZ28" s="22">
        <f t="shared" si="9"/>
        <v>0.66895943832982097</v>
      </c>
      <c r="DA28" s="22">
        <f t="shared" si="9"/>
        <v>0.6489909523008387</v>
      </c>
      <c r="DB28" s="22">
        <f t="shared" si="9"/>
        <v>0.63071013080256777</v>
      </c>
      <c r="DC28" s="22">
        <f t="shared" si="9"/>
        <v>0.61389190168856378</v>
      </c>
      <c r="DD28" s="22">
        <f t="shared" si="9"/>
        <v>0.59835109171428269</v>
      </c>
      <c r="DE28" s="22">
        <f t="shared" si="9"/>
        <v>0.84610809912984042</v>
      </c>
      <c r="DF28" s="22">
        <f t="shared" si="9"/>
        <v>0.84610809912984042</v>
      </c>
      <c r="DG28" s="22">
        <f t="shared" si="9"/>
        <v>0.84610809912984042</v>
      </c>
      <c r="DH28" s="22">
        <f t="shared" si="9"/>
        <v>0.84610809912984042</v>
      </c>
      <c r="DI28" s="22">
        <f t="shared" si="9"/>
        <v>0.84610809912984042</v>
      </c>
      <c r="DJ28" s="22">
        <f t="shared" si="9"/>
        <v>0.84610809912984042</v>
      </c>
      <c r="DK28" s="22">
        <f t="shared" si="9"/>
        <v>0.84610809912984042</v>
      </c>
      <c r="DL28" s="22">
        <f t="shared" si="9"/>
        <v>0.84610809912984042</v>
      </c>
      <c r="DM28" s="22">
        <f t="shared" si="9"/>
        <v>0.84610809912984042</v>
      </c>
      <c r="DN28" s="22">
        <f t="shared" si="9"/>
        <v>0.84610809912984042</v>
      </c>
      <c r="DO28" s="22">
        <f t="shared" si="9"/>
        <v>0.84610809912984042</v>
      </c>
      <c r="DP28" s="22">
        <f t="shared" si="9"/>
        <v>0.84610809912984042</v>
      </c>
      <c r="DQ28" s="22">
        <f t="shared" si="9"/>
        <v>0.84610809912984042</v>
      </c>
      <c r="DR28" s="22">
        <f t="shared" si="9"/>
        <v>0.84610809912984042</v>
      </c>
      <c r="DS28" s="22">
        <f t="shared" si="9"/>
        <v>0.84610809912984042</v>
      </c>
      <c r="DT28" s="22">
        <f t="shared" si="9"/>
        <v>0.84610809912984042</v>
      </c>
      <c r="DU28" s="22">
        <f t="shared" si="9"/>
        <v>0.84610809912984042</v>
      </c>
      <c r="DV28" s="22">
        <f t="shared" si="9"/>
        <v>0.84610809912984042</v>
      </c>
      <c r="DW28" s="22">
        <f t="shared" si="9"/>
        <v>0.84610809912984042</v>
      </c>
    </row>
    <row r="29" spans="1:127" ht="18" x14ac:dyDescent="0.2">
      <c r="A29" s="16">
        <f>入力シート_六価クロム!Q9</f>
        <v>30</v>
      </c>
      <c r="B29" s="23" t="s">
        <v>56</v>
      </c>
      <c r="C29" s="492" t="s">
        <v>57</v>
      </c>
      <c r="D29" s="493"/>
      <c r="E29" s="493"/>
      <c r="F29" s="1" t="s">
        <v>54</v>
      </c>
      <c r="G29" s="72">
        <f>IF(A29="",1,A29)</f>
        <v>30</v>
      </c>
      <c r="J29" s="51">
        <f t="shared" ref="J29:J32" si="10">G29</f>
        <v>30</v>
      </c>
      <c r="K29" s="50">
        <f t="shared" ref="K29:N29" si="11">+J29</f>
        <v>30</v>
      </c>
      <c r="L29" s="50">
        <f t="shared" si="11"/>
        <v>30</v>
      </c>
      <c r="M29" s="50">
        <f t="shared" si="11"/>
        <v>30</v>
      </c>
      <c r="N29" s="50">
        <f t="shared" si="11"/>
        <v>30</v>
      </c>
      <c r="O29" s="50">
        <f>+J29</f>
        <v>30</v>
      </c>
      <c r="P29" s="50">
        <f>+K29</f>
        <v>30</v>
      </c>
      <c r="Q29" s="50">
        <f>+L29</f>
        <v>30</v>
      </c>
      <c r="R29" s="50">
        <f>+L29</f>
        <v>30</v>
      </c>
      <c r="S29" s="50">
        <f>+M29</f>
        <v>30</v>
      </c>
      <c r="T29" s="50">
        <f>+N29</f>
        <v>30</v>
      </c>
      <c r="U29" s="50">
        <f>G29</f>
        <v>30</v>
      </c>
      <c r="V29" s="50">
        <f>+U29</f>
        <v>30</v>
      </c>
      <c r="W29" s="50">
        <f t="shared" ref="W29:AG29" si="12">+V29</f>
        <v>30</v>
      </c>
      <c r="X29" s="50">
        <f t="shared" si="12"/>
        <v>30</v>
      </c>
      <c r="Y29" s="50">
        <f t="shared" si="12"/>
        <v>30</v>
      </c>
      <c r="Z29" s="50">
        <f t="shared" si="12"/>
        <v>30</v>
      </c>
      <c r="AA29" s="50">
        <f t="shared" si="12"/>
        <v>30</v>
      </c>
      <c r="AB29" s="50">
        <f t="shared" si="12"/>
        <v>30</v>
      </c>
      <c r="AC29" s="50">
        <f t="shared" si="12"/>
        <v>30</v>
      </c>
      <c r="AD29" s="50">
        <f t="shared" si="12"/>
        <v>30</v>
      </c>
      <c r="AE29" s="50">
        <f t="shared" si="12"/>
        <v>30</v>
      </c>
      <c r="AF29" s="50">
        <f t="shared" si="12"/>
        <v>30</v>
      </c>
      <c r="AG29" s="50">
        <f t="shared" si="12"/>
        <v>30</v>
      </c>
      <c r="AH29" s="50">
        <f>+AC29</f>
        <v>30</v>
      </c>
      <c r="AI29" s="50">
        <f>+AD29</f>
        <v>30</v>
      </c>
      <c r="AJ29" s="50">
        <f>+AE29</f>
        <v>30</v>
      </c>
      <c r="AK29" s="50">
        <f>+AE29</f>
        <v>30</v>
      </c>
      <c r="AL29" s="50">
        <f>+AF29</f>
        <v>30</v>
      </c>
      <c r="AM29" s="50">
        <f>+AG29</f>
        <v>30</v>
      </c>
      <c r="AN29" s="50">
        <f t="shared" ref="AN29:BF29" si="13">+AM29</f>
        <v>30</v>
      </c>
      <c r="AO29" s="50">
        <f t="shared" si="13"/>
        <v>30</v>
      </c>
      <c r="AP29" s="50">
        <f t="shared" si="13"/>
        <v>30</v>
      </c>
      <c r="AQ29" s="50">
        <f t="shared" si="13"/>
        <v>30</v>
      </c>
      <c r="AR29" s="50">
        <f t="shared" si="13"/>
        <v>30</v>
      </c>
      <c r="AS29" s="50">
        <f t="shared" si="13"/>
        <v>30</v>
      </c>
      <c r="AT29" s="50">
        <f t="shared" si="13"/>
        <v>30</v>
      </c>
      <c r="AU29" s="50">
        <f t="shared" si="13"/>
        <v>30</v>
      </c>
      <c r="AV29" s="50">
        <f t="shared" si="13"/>
        <v>30</v>
      </c>
      <c r="AW29" s="50">
        <f t="shared" si="13"/>
        <v>30</v>
      </c>
      <c r="AX29" s="50">
        <f t="shared" si="13"/>
        <v>30</v>
      </c>
      <c r="AY29" s="50">
        <f t="shared" si="13"/>
        <v>30</v>
      </c>
      <c r="AZ29" s="50">
        <f t="shared" si="13"/>
        <v>30</v>
      </c>
      <c r="BA29" s="50">
        <f t="shared" si="13"/>
        <v>30</v>
      </c>
      <c r="BB29" s="50">
        <f t="shared" si="13"/>
        <v>30</v>
      </c>
      <c r="BC29" s="50">
        <f t="shared" si="13"/>
        <v>30</v>
      </c>
      <c r="BD29" s="50">
        <f t="shared" si="13"/>
        <v>30</v>
      </c>
      <c r="BE29" s="50">
        <f t="shared" si="13"/>
        <v>30</v>
      </c>
      <c r="BF29" s="50">
        <f t="shared" si="13"/>
        <v>30</v>
      </c>
      <c r="BG29" s="50">
        <f t="shared" ref="BG29" si="14">+BE29</f>
        <v>30</v>
      </c>
      <c r="BH29" s="50">
        <f>+BF29</f>
        <v>30</v>
      </c>
      <c r="BI29" s="50">
        <f t="shared" ref="BI29:BJ29" si="15">+BH29</f>
        <v>30</v>
      </c>
      <c r="BJ29" s="50">
        <f t="shared" si="15"/>
        <v>30</v>
      </c>
      <c r="BK29" s="50">
        <f t="shared" ref="BK29" si="16">+AZ29</f>
        <v>30</v>
      </c>
      <c r="BL29" s="50">
        <f t="shared" ref="BL29:BO29" si="17">+BK29</f>
        <v>30</v>
      </c>
      <c r="BM29" s="50">
        <f t="shared" si="17"/>
        <v>30</v>
      </c>
      <c r="BN29" s="50">
        <f t="shared" si="17"/>
        <v>30</v>
      </c>
      <c r="BO29" s="50">
        <f t="shared" si="17"/>
        <v>30</v>
      </c>
      <c r="BP29" s="50">
        <f t="shared" ref="BP29" si="18">+BE29</f>
        <v>30</v>
      </c>
      <c r="BQ29" s="50">
        <f t="shared" ref="BQ29:BT29" si="19">+BP29</f>
        <v>30</v>
      </c>
      <c r="BR29" s="50">
        <f t="shared" si="19"/>
        <v>30</v>
      </c>
      <c r="BS29" s="50">
        <f t="shared" si="19"/>
        <v>30</v>
      </c>
      <c r="BT29" s="50">
        <f t="shared" si="19"/>
        <v>30</v>
      </c>
      <c r="BU29" s="50">
        <f t="shared" ref="BU29" si="20">+BJ29</f>
        <v>30</v>
      </c>
      <c r="BV29" s="50">
        <f t="shared" ref="BV29" si="21">+BU29</f>
        <v>30</v>
      </c>
      <c r="BW29" s="50">
        <f t="shared" ref="BW29:BX29" si="22">+BU29</f>
        <v>30</v>
      </c>
      <c r="BX29" s="50">
        <f t="shared" si="22"/>
        <v>30</v>
      </c>
      <c r="BY29" s="50">
        <f t="shared" ref="BY29:CB29" si="23">+BX29</f>
        <v>30</v>
      </c>
      <c r="BZ29" s="50">
        <f t="shared" si="23"/>
        <v>30</v>
      </c>
      <c r="CA29" s="50">
        <f t="shared" si="23"/>
        <v>30</v>
      </c>
      <c r="CB29" s="50">
        <f t="shared" si="23"/>
        <v>30</v>
      </c>
      <c r="CC29" s="50">
        <f>+CA29</f>
        <v>30</v>
      </c>
      <c r="CD29" s="50">
        <f>+CB29</f>
        <v>30</v>
      </c>
      <c r="CE29" s="50">
        <f t="shared" ref="CE29" si="24">+CD29</f>
        <v>30</v>
      </c>
      <c r="CF29" s="50">
        <f>+BA29</f>
        <v>30</v>
      </c>
      <c r="CG29" s="50">
        <f>+BA29</f>
        <v>30</v>
      </c>
      <c r="CH29" s="50">
        <f t="shared" ref="CH29:CQ29" si="25">+BA29</f>
        <v>30</v>
      </c>
      <c r="CI29" s="50">
        <f t="shared" si="25"/>
        <v>30</v>
      </c>
      <c r="CJ29" s="50">
        <f t="shared" si="25"/>
        <v>30</v>
      </c>
      <c r="CK29" s="50">
        <f t="shared" si="25"/>
        <v>30</v>
      </c>
      <c r="CL29" s="50">
        <f t="shared" si="25"/>
        <v>30</v>
      </c>
      <c r="CM29" s="50">
        <f t="shared" si="25"/>
        <v>30</v>
      </c>
      <c r="CN29" s="50">
        <f t="shared" si="25"/>
        <v>30</v>
      </c>
      <c r="CO29" s="50">
        <f t="shared" si="25"/>
        <v>30</v>
      </c>
      <c r="CP29" s="50">
        <f t="shared" si="25"/>
        <v>30</v>
      </c>
      <c r="CQ29" s="50">
        <f t="shared" si="25"/>
        <v>30</v>
      </c>
      <c r="CR29" s="50">
        <f>+BU29</f>
        <v>30</v>
      </c>
      <c r="CS29" s="50">
        <f>+BV29</f>
        <v>30</v>
      </c>
      <c r="CT29" s="50">
        <f t="shared" ref="CT29:CU29" si="26">+BX29</f>
        <v>30</v>
      </c>
      <c r="CU29" s="50">
        <f t="shared" si="26"/>
        <v>30</v>
      </c>
      <c r="CV29" s="50">
        <f>+BU29</f>
        <v>30</v>
      </c>
      <c r="CW29" s="50">
        <f>+BV29</f>
        <v>30</v>
      </c>
      <c r="CX29" s="50">
        <f>+BX29</f>
        <v>30</v>
      </c>
      <c r="CY29" s="50">
        <f>+BY29</f>
        <v>30</v>
      </c>
      <c r="CZ29" s="50">
        <f>+BZ29</f>
        <v>30</v>
      </c>
      <c r="DA29" s="50">
        <f>+CA29</f>
        <v>30</v>
      </c>
      <c r="DB29" s="50">
        <f>+CB29</f>
        <v>30</v>
      </c>
      <c r="DC29" s="50">
        <f t="shared" ref="DC29:DD29" si="27">+CD29</f>
        <v>30</v>
      </c>
      <c r="DD29" s="50">
        <f t="shared" si="27"/>
        <v>30</v>
      </c>
      <c r="DE29" s="50">
        <f t="shared" ref="DE29" si="28">+CE29</f>
        <v>30</v>
      </c>
      <c r="DF29" s="50">
        <f t="shared" ref="DF29" si="29">+BU29</f>
        <v>30</v>
      </c>
      <c r="DG29" s="50">
        <f t="shared" ref="DG29:DO32" si="30">+DF29</f>
        <v>30</v>
      </c>
      <c r="DH29" s="50">
        <f t="shared" si="30"/>
        <v>30</v>
      </c>
      <c r="DI29" s="50">
        <f t="shared" si="30"/>
        <v>30</v>
      </c>
      <c r="DJ29" s="50">
        <f t="shared" si="30"/>
        <v>30</v>
      </c>
      <c r="DK29" s="50">
        <f t="shared" si="30"/>
        <v>30</v>
      </c>
      <c r="DL29" s="50">
        <f t="shared" si="30"/>
        <v>30</v>
      </c>
      <c r="DM29" s="50">
        <f t="shared" si="30"/>
        <v>30</v>
      </c>
      <c r="DN29" s="50">
        <f t="shared" si="30"/>
        <v>30</v>
      </c>
      <c r="DO29" s="50">
        <f t="shared" ref="DO29" si="31">+DE29</f>
        <v>30</v>
      </c>
      <c r="DP29" s="50">
        <f t="shared" ref="DP29:DW42" si="32">+DO29</f>
        <v>30</v>
      </c>
      <c r="DQ29" s="50">
        <f t="shared" si="32"/>
        <v>30</v>
      </c>
      <c r="DR29" s="50">
        <f t="shared" si="32"/>
        <v>30</v>
      </c>
      <c r="DS29" s="50">
        <f t="shared" si="32"/>
        <v>30</v>
      </c>
      <c r="DT29" s="50">
        <f t="shared" si="32"/>
        <v>30</v>
      </c>
      <c r="DU29" s="50">
        <f t="shared" si="32"/>
        <v>30</v>
      </c>
      <c r="DV29" s="50">
        <f t="shared" si="32"/>
        <v>30</v>
      </c>
      <c r="DW29" s="50">
        <f>+DV29</f>
        <v>30</v>
      </c>
    </row>
    <row r="30" spans="1:127" ht="18" x14ac:dyDescent="0.2">
      <c r="A30" s="16"/>
      <c r="B30" s="23" t="s">
        <v>58</v>
      </c>
      <c r="C30" s="494" t="s">
        <v>59</v>
      </c>
      <c r="D30" s="495"/>
      <c r="E30" s="492"/>
      <c r="F30" s="1" t="s">
        <v>60</v>
      </c>
      <c r="G30" s="24">
        <f>IF(A30="",100,A30)</f>
        <v>100</v>
      </c>
      <c r="I30">
        <v>1</v>
      </c>
      <c r="J30" s="49">
        <f>IF(C24="&gt;1,000,000",1800000,C24)</f>
        <v>493</v>
      </c>
      <c r="K30" s="49">
        <v>100000</v>
      </c>
      <c r="L30" s="49">
        <f>+K30+100000</f>
        <v>200000</v>
      </c>
      <c r="M30" s="49">
        <f t="shared" ref="M30:T30" si="33">+L30+100000</f>
        <v>300000</v>
      </c>
      <c r="N30" s="49">
        <f t="shared" si="33"/>
        <v>400000</v>
      </c>
      <c r="O30" s="49">
        <f t="shared" si="33"/>
        <v>500000</v>
      </c>
      <c r="P30" s="49">
        <f t="shared" si="33"/>
        <v>600000</v>
      </c>
      <c r="Q30" s="49">
        <f t="shared" si="33"/>
        <v>700000</v>
      </c>
      <c r="R30" s="49">
        <f t="shared" si="33"/>
        <v>800000</v>
      </c>
      <c r="S30" s="49">
        <f t="shared" si="33"/>
        <v>900000</v>
      </c>
      <c r="T30" s="49">
        <f t="shared" si="33"/>
        <v>1000000</v>
      </c>
      <c r="U30" s="49">
        <f>+$K$23-100000+10000</f>
        <v>10000</v>
      </c>
      <c r="V30" s="49">
        <f>+U30+10000</f>
        <v>20000</v>
      </c>
      <c r="W30" s="49">
        <f t="shared" ref="W30:AC30" si="34">+V30+10000</f>
        <v>30000</v>
      </c>
      <c r="X30" s="49">
        <f t="shared" si="34"/>
        <v>40000</v>
      </c>
      <c r="Y30" s="49">
        <f t="shared" si="34"/>
        <v>50000</v>
      </c>
      <c r="Z30" s="49">
        <f t="shared" si="34"/>
        <v>60000</v>
      </c>
      <c r="AA30" s="49">
        <f t="shared" si="34"/>
        <v>70000</v>
      </c>
      <c r="AB30" s="49">
        <f t="shared" si="34"/>
        <v>80000</v>
      </c>
      <c r="AC30" s="49">
        <f t="shared" si="34"/>
        <v>90000</v>
      </c>
      <c r="AD30" s="265">
        <f>+$U$23-10000+1000</f>
        <v>1000</v>
      </c>
      <c r="AE30" s="49">
        <f>+AD30+1000</f>
        <v>2000</v>
      </c>
      <c r="AF30" s="49">
        <f t="shared" ref="AF30:AM30" si="35">+AE30+1000</f>
        <v>3000</v>
      </c>
      <c r="AG30" s="49">
        <f t="shared" si="35"/>
        <v>4000</v>
      </c>
      <c r="AH30" s="49">
        <f t="shared" si="35"/>
        <v>5000</v>
      </c>
      <c r="AI30" s="49">
        <f t="shared" si="35"/>
        <v>6000</v>
      </c>
      <c r="AJ30" s="49">
        <f t="shared" si="35"/>
        <v>7000</v>
      </c>
      <c r="AK30" s="49">
        <f t="shared" si="35"/>
        <v>8000</v>
      </c>
      <c r="AL30" s="49">
        <f t="shared" si="35"/>
        <v>9000</v>
      </c>
      <c r="AM30" s="49">
        <f t="shared" si="35"/>
        <v>10000</v>
      </c>
      <c r="AN30" s="59">
        <f>+AD23</f>
        <v>1000</v>
      </c>
      <c r="AO30" s="49">
        <f>+AN30-100</f>
        <v>900</v>
      </c>
      <c r="AP30" s="49">
        <f t="shared" ref="AP30:AW30" si="36">+AO30-100</f>
        <v>800</v>
      </c>
      <c r="AQ30" s="49">
        <f t="shared" si="36"/>
        <v>700</v>
      </c>
      <c r="AR30" s="49">
        <f t="shared" si="36"/>
        <v>600</v>
      </c>
      <c r="AS30" s="49">
        <f t="shared" si="36"/>
        <v>500</v>
      </c>
      <c r="AT30" s="49">
        <f t="shared" si="36"/>
        <v>400</v>
      </c>
      <c r="AU30" s="49">
        <f t="shared" si="36"/>
        <v>300</v>
      </c>
      <c r="AV30" s="49">
        <f t="shared" si="36"/>
        <v>200</v>
      </c>
      <c r="AW30" s="49">
        <f t="shared" si="36"/>
        <v>100</v>
      </c>
      <c r="AX30" s="59">
        <f>AN23</f>
        <v>500</v>
      </c>
      <c r="AY30" s="49">
        <f>+AX30-10</f>
        <v>490</v>
      </c>
      <c r="AZ30" s="49">
        <f t="shared" ref="AZ30:BG30" si="37">+AY30-10</f>
        <v>480</v>
      </c>
      <c r="BA30" s="49">
        <f t="shared" si="37"/>
        <v>470</v>
      </c>
      <c r="BB30" s="49">
        <f t="shared" si="37"/>
        <v>460</v>
      </c>
      <c r="BC30" s="49">
        <f t="shared" si="37"/>
        <v>450</v>
      </c>
      <c r="BD30" s="49">
        <f t="shared" si="37"/>
        <v>440</v>
      </c>
      <c r="BE30" s="49">
        <f t="shared" si="37"/>
        <v>430</v>
      </c>
      <c r="BF30" s="49">
        <f t="shared" si="37"/>
        <v>420</v>
      </c>
      <c r="BG30" s="49">
        <f t="shared" si="37"/>
        <v>410</v>
      </c>
      <c r="BH30" s="49">
        <f>IF(BG30=10,1,+BG30-10)</f>
        <v>400</v>
      </c>
      <c r="BI30" s="59">
        <f>AX23+5</f>
        <v>505</v>
      </c>
      <c r="BJ30" s="49">
        <f>IF(+BI30-1&gt;0,+BI30-1,0.1)</f>
        <v>504</v>
      </c>
      <c r="BK30" s="49">
        <f t="shared" ref="BK30:CC30" si="38">IF(+BJ30-1&gt;0,+BJ30-1,0.1)</f>
        <v>503</v>
      </c>
      <c r="BL30" s="49">
        <f t="shared" si="38"/>
        <v>502</v>
      </c>
      <c r="BM30" s="49">
        <f t="shared" si="38"/>
        <v>501</v>
      </c>
      <c r="BN30" s="49">
        <f t="shared" si="38"/>
        <v>500</v>
      </c>
      <c r="BO30" s="49">
        <f t="shared" si="38"/>
        <v>499</v>
      </c>
      <c r="BP30" s="49">
        <f t="shared" si="38"/>
        <v>498</v>
      </c>
      <c r="BQ30" s="49">
        <f t="shared" si="38"/>
        <v>497</v>
      </c>
      <c r="BR30" s="49">
        <f t="shared" si="38"/>
        <v>496</v>
      </c>
      <c r="BS30" s="49">
        <f t="shared" si="38"/>
        <v>495</v>
      </c>
      <c r="BT30" s="49">
        <f t="shared" si="38"/>
        <v>494</v>
      </c>
      <c r="BU30" s="49">
        <f t="shared" si="38"/>
        <v>493</v>
      </c>
      <c r="BV30" s="49">
        <f t="shared" si="38"/>
        <v>492</v>
      </c>
      <c r="BW30" s="49">
        <f t="shared" si="38"/>
        <v>491</v>
      </c>
      <c r="BX30" s="49">
        <f t="shared" si="38"/>
        <v>490</v>
      </c>
      <c r="BY30" s="49">
        <f t="shared" si="38"/>
        <v>489</v>
      </c>
      <c r="BZ30" s="49">
        <f t="shared" si="38"/>
        <v>488</v>
      </c>
      <c r="CA30" s="49">
        <f t="shared" si="38"/>
        <v>487</v>
      </c>
      <c r="CB30" s="49">
        <f t="shared" si="38"/>
        <v>486</v>
      </c>
      <c r="CC30" s="49">
        <f t="shared" si="38"/>
        <v>485</v>
      </c>
      <c r="CD30" s="73">
        <f>+BI23</f>
        <v>493</v>
      </c>
      <c r="CE30" s="59">
        <v>1</v>
      </c>
      <c r="CF30" s="70">
        <f>+$CE$21*CF22*($CE$19/20)</f>
        <v>5</v>
      </c>
      <c r="CG30" s="70">
        <f t="shared" ref="CG30:DD30" si="39">+$CE$21*CG22*($CE$19/20)</f>
        <v>10</v>
      </c>
      <c r="CH30" s="70">
        <f t="shared" si="39"/>
        <v>20</v>
      </c>
      <c r="CI30" s="70">
        <f t="shared" si="39"/>
        <v>30</v>
      </c>
      <c r="CJ30" s="70">
        <f t="shared" si="39"/>
        <v>40</v>
      </c>
      <c r="CK30" s="70">
        <f t="shared" si="39"/>
        <v>50</v>
      </c>
      <c r="CL30" s="70">
        <f t="shared" si="39"/>
        <v>100</v>
      </c>
      <c r="CM30" s="70">
        <f t="shared" si="39"/>
        <v>150</v>
      </c>
      <c r="CN30" s="70">
        <f t="shared" si="39"/>
        <v>200</v>
      </c>
      <c r="CO30" s="70">
        <f t="shared" si="39"/>
        <v>250</v>
      </c>
      <c r="CP30" s="70">
        <f t="shared" si="39"/>
        <v>300</v>
      </c>
      <c r="CQ30" s="70">
        <f t="shared" si="39"/>
        <v>350</v>
      </c>
      <c r="CR30" s="70">
        <f t="shared" si="39"/>
        <v>400</v>
      </c>
      <c r="CS30" s="70">
        <f t="shared" si="39"/>
        <v>450</v>
      </c>
      <c r="CT30" s="70">
        <f t="shared" si="39"/>
        <v>500</v>
      </c>
      <c r="CU30" s="70">
        <f t="shared" si="39"/>
        <v>550</v>
      </c>
      <c r="CV30" s="70">
        <f t="shared" si="39"/>
        <v>600</v>
      </c>
      <c r="CW30" s="70">
        <f t="shared" si="39"/>
        <v>650</v>
      </c>
      <c r="CX30" s="70">
        <f t="shared" si="39"/>
        <v>700</v>
      </c>
      <c r="CY30" s="70">
        <f t="shared" si="39"/>
        <v>750</v>
      </c>
      <c r="CZ30" s="70">
        <f t="shared" si="39"/>
        <v>800</v>
      </c>
      <c r="DA30" s="70">
        <f t="shared" si="39"/>
        <v>850</v>
      </c>
      <c r="DB30" s="70">
        <f t="shared" si="39"/>
        <v>900</v>
      </c>
      <c r="DC30" s="70">
        <f t="shared" si="39"/>
        <v>950</v>
      </c>
      <c r="DD30" s="70">
        <f t="shared" si="39"/>
        <v>1000</v>
      </c>
      <c r="DE30" s="49">
        <f>入力シート_六価クロム!W3</f>
        <v>500</v>
      </c>
      <c r="DF30" s="49">
        <f>+DE30</f>
        <v>500</v>
      </c>
      <c r="DG30" s="49">
        <f t="shared" si="30"/>
        <v>500</v>
      </c>
      <c r="DH30" s="49">
        <f t="shared" si="30"/>
        <v>500</v>
      </c>
      <c r="DI30" s="49">
        <f t="shared" si="30"/>
        <v>500</v>
      </c>
      <c r="DJ30" s="49">
        <f t="shared" si="30"/>
        <v>500</v>
      </c>
      <c r="DK30" s="49">
        <f t="shared" si="30"/>
        <v>500</v>
      </c>
      <c r="DL30" s="49">
        <f t="shared" si="30"/>
        <v>500</v>
      </c>
      <c r="DM30" s="49">
        <f t="shared" si="30"/>
        <v>500</v>
      </c>
      <c r="DN30" s="49">
        <f t="shared" si="30"/>
        <v>500</v>
      </c>
      <c r="DO30" s="49">
        <f t="shared" si="30"/>
        <v>500</v>
      </c>
      <c r="DP30" s="49">
        <f t="shared" si="32"/>
        <v>500</v>
      </c>
      <c r="DQ30" s="49">
        <f t="shared" si="32"/>
        <v>500</v>
      </c>
      <c r="DR30" s="49">
        <f t="shared" si="32"/>
        <v>500</v>
      </c>
      <c r="DS30" s="49">
        <f t="shared" si="32"/>
        <v>500</v>
      </c>
      <c r="DT30" s="49">
        <f t="shared" si="32"/>
        <v>500</v>
      </c>
      <c r="DU30" s="49">
        <f t="shared" si="32"/>
        <v>500</v>
      </c>
      <c r="DV30" s="49">
        <f t="shared" si="32"/>
        <v>500</v>
      </c>
      <c r="DW30" s="49">
        <f>+DV30</f>
        <v>500</v>
      </c>
    </row>
    <row r="31" spans="1:127" ht="18" x14ac:dyDescent="0.2">
      <c r="A31" s="19"/>
      <c r="B31" s="23" t="s">
        <v>61</v>
      </c>
      <c r="C31" s="494" t="s">
        <v>62</v>
      </c>
      <c r="D31" s="495"/>
      <c r="E31" s="492"/>
      <c r="F31" s="1" t="s">
        <v>60</v>
      </c>
      <c r="G31" s="25">
        <v>0</v>
      </c>
      <c r="J31" s="51">
        <f>G31</f>
        <v>0</v>
      </c>
      <c r="K31" s="54">
        <f>+J31</f>
        <v>0</v>
      </c>
      <c r="L31" s="54">
        <f t="shared" ref="L31:N42" si="40">+K31</f>
        <v>0</v>
      </c>
      <c r="M31" s="54">
        <f t="shared" si="40"/>
        <v>0</v>
      </c>
      <c r="N31" s="54">
        <f t="shared" si="40"/>
        <v>0</v>
      </c>
      <c r="O31" s="54">
        <f t="shared" ref="O31:Q42" si="41">+J31</f>
        <v>0</v>
      </c>
      <c r="P31" s="54">
        <f t="shared" si="41"/>
        <v>0</v>
      </c>
      <c r="Q31" s="54">
        <f t="shared" si="41"/>
        <v>0</v>
      </c>
      <c r="R31" s="54">
        <f t="shared" ref="R31:T42" si="42">+L31</f>
        <v>0</v>
      </c>
      <c r="S31" s="54">
        <f t="shared" si="42"/>
        <v>0</v>
      </c>
      <c r="T31" s="54">
        <f t="shared" si="42"/>
        <v>0</v>
      </c>
      <c r="U31" s="51">
        <f>G31</f>
        <v>0</v>
      </c>
      <c r="V31" s="54">
        <f>+U31</f>
        <v>0</v>
      </c>
      <c r="W31" s="54">
        <f t="shared" ref="W31:AG31" si="43">+V31</f>
        <v>0</v>
      </c>
      <c r="X31" s="54">
        <f t="shared" si="43"/>
        <v>0</v>
      </c>
      <c r="Y31" s="54">
        <f t="shared" si="43"/>
        <v>0</v>
      </c>
      <c r="Z31" s="54">
        <f t="shared" si="43"/>
        <v>0</v>
      </c>
      <c r="AA31" s="54">
        <f t="shared" si="43"/>
        <v>0</v>
      </c>
      <c r="AB31" s="54">
        <f t="shared" si="43"/>
        <v>0</v>
      </c>
      <c r="AC31" s="54">
        <f t="shared" si="43"/>
        <v>0</v>
      </c>
      <c r="AD31" s="54">
        <f t="shared" si="43"/>
        <v>0</v>
      </c>
      <c r="AE31" s="54">
        <f t="shared" si="43"/>
        <v>0</v>
      </c>
      <c r="AF31" s="54">
        <f t="shared" si="43"/>
        <v>0</v>
      </c>
      <c r="AG31" s="54">
        <f t="shared" si="43"/>
        <v>0</v>
      </c>
      <c r="AH31" s="54">
        <f t="shared" ref="AH31:AJ42" si="44">+AC31</f>
        <v>0</v>
      </c>
      <c r="AI31" s="54">
        <f t="shared" si="44"/>
        <v>0</v>
      </c>
      <c r="AJ31" s="54">
        <f t="shared" si="44"/>
        <v>0</v>
      </c>
      <c r="AK31" s="54">
        <f t="shared" ref="AK31:AM42" si="45">+AE31</f>
        <v>0</v>
      </c>
      <c r="AL31" s="54">
        <f t="shared" si="45"/>
        <v>0</v>
      </c>
      <c r="AM31" s="54">
        <f t="shared" si="45"/>
        <v>0</v>
      </c>
      <c r="AN31" s="54">
        <f t="shared" ref="AN31:BC42" si="46">+AM31</f>
        <v>0</v>
      </c>
      <c r="AO31" s="54">
        <f t="shared" si="46"/>
        <v>0</v>
      </c>
      <c r="AP31" s="54">
        <f t="shared" si="46"/>
        <v>0</v>
      </c>
      <c r="AQ31" s="54">
        <f t="shared" si="46"/>
        <v>0</v>
      </c>
      <c r="AR31" s="54">
        <f t="shared" si="46"/>
        <v>0</v>
      </c>
      <c r="AS31" s="54">
        <f t="shared" si="46"/>
        <v>0</v>
      </c>
      <c r="AT31" s="54">
        <f t="shared" si="46"/>
        <v>0</v>
      </c>
      <c r="AU31" s="54">
        <f t="shared" si="46"/>
        <v>0</v>
      </c>
      <c r="AV31" s="54">
        <f t="shared" si="46"/>
        <v>0</v>
      </c>
      <c r="AW31" s="54">
        <f t="shared" si="46"/>
        <v>0</v>
      </c>
      <c r="AX31" s="54">
        <f t="shared" si="46"/>
        <v>0</v>
      </c>
      <c r="AY31" s="54">
        <f t="shared" si="46"/>
        <v>0</v>
      </c>
      <c r="AZ31" s="54">
        <f t="shared" si="46"/>
        <v>0</v>
      </c>
      <c r="BA31" s="54">
        <f t="shared" si="46"/>
        <v>0</v>
      </c>
      <c r="BB31" s="54">
        <f t="shared" si="46"/>
        <v>0</v>
      </c>
      <c r="BC31" s="54">
        <f t="shared" si="46"/>
        <v>0</v>
      </c>
      <c r="BD31" s="54">
        <f t="shared" ref="BD31:BF42" si="47">+BC31</f>
        <v>0</v>
      </c>
      <c r="BE31" s="54">
        <f t="shared" si="47"/>
        <v>0</v>
      </c>
      <c r="BF31" s="54">
        <f t="shared" si="47"/>
        <v>0</v>
      </c>
      <c r="BG31" s="54">
        <f t="shared" ref="BG31:BH42" si="48">+BE31</f>
        <v>0</v>
      </c>
      <c r="BH31" s="54">
        <f t="shared" si="48"/>
        <v>0</v>
      </c>
      <c r="BI31" s="54">
        <f t="shared" ref="BI31:BJ42" si="49">+BH31</f>
        <v>0</v>
      </c>
      <c r="BJ31" s="54">
        <f t="shared" si="49"/>
        <v>0</v>
      </c>
      <c r="BK31" s="54">
        <f t="shared" ref="BK31:BK42" si="50">+AZ31</f>
        <v>0</v>
      </c>
      <c r="BL31" s="54">
        <f t="shared" ref="BL31:BO42" si="51">+BK31</f>
        <v>0</v>
      </c>
      <c r="BM31" s="54">
        <f t="shared" si="51"/>
        <v>0</v>
      </c>
      <c r="BN31" s="54">
        <f t="shared" si="51"/>
        <v>0</v>
      </c>
      <c r="BO31" s="54">
        <f t="shared" si="51"/>
        <v>0</v>
      </c>
      <c r="BP31" s="54">
        <f t="shared" ref="BP31:BP42" si="52">+BE31</f>
        <v>0</v>
      </c>
      <c r="BQ31" s="54">
        <f t="shared" ref="BQ31:BT42" si="53">+BP31</f>
        <v>0</v>
      </c>
      <c r="BR31" s="54">
        <f t="shared" si="53"/>
        <v>0</v>
      </c>
      <c r="BS31" s="54">
        <f t="shared" si="53"/>
        <v>0</v>
      </c>
      <c r="BT31" s="54">
        <f t="shared" si="53"/>
        <v>0</v>
      </c>
      <c r="BU31" s="54">
        <f t="shared" ref="BU31:BU42" si="54">+BJ31</f>
        <v>0</v>
      </c>
      <c r="BV31" s="54">
        <f t="shared" ref="BV31:BV42" si="55">+BU31</f>
        <v>0</v>
      </c>
      <c r="BW31" s="54">
        <f t="shared" ref="BW31:BX42" si="56">+BU31</f>
        <v>0</v>
      </c>
      <c r="BX31" s="54">
        <f t="shared" si="56"/>
        <v>0</v>
      </c>
      <c r="BY31" s="54">
        <f t="shared" ref="BY31:CB42" si="57">+BX31</f>
        <v>0</v>
      </c>
      <c r="BZ31" s="54">
        <f t="shared" si="57"/>
        <v>0</v>
      </c>
      <c r="CA31" s="54">
        <f t="shared" si="57"/>
        <v>0</v>
      </c>
      <c r="CB31" s="54">
        <f t="shared" si="57"/>
        <v>0</v>
      </c>
      <c r="CC31" s="54">
        <f t="shared" ref="CC31:CD42" si="58">+CA31</f>
        <v>0</v>
      </c>
      <c r="CD31" s="54">
        <f t="shared" si="58"/>
        <v>0</v>
      </c>
      <c r="CE31" s="54">
        <f t="shared" ref="CE31:CE42" si="59">+CD31</f>
        <v>0</v>
      </c>
      <c r="CF31" s="54">
        <f t="shared" ref="CF31:CF42" si="60">+BA31</f>
        <v>0</v>
      </c>
      <c r="CG31" s="54">
        <f t="shared" ref="CG31:CG42" si="61">+BA31</f>
        <v>0</v>
      </c>
      <c r="CH31" s="54">
        <f t="shared" ref="CH31:CQ42" si="62">+BA31</f>
        <v>0</v>
      </c>
      <c r="CI31" s="54">
        <f t="shared" si="62"/>
        <v>0</v>
      </c>
      <c r="CJ31" s="54">
        <f t="shared" si="62"/>
        <v>0</v>
      </c>
      <c r="CK31" s="54">
        <f t="shared" si="62"/>
        <v>0</v>
      </c>
      <c r="CL31" s="54">
        <f t="shared" si="62"/>
        <v>0</v>
      </c>
      <c r="CM31" s="54">
        <f t="shared" si="62"/>
        <v>0</v>
      </c>
      <c r="CN31" s="54">
        <f t="shared" si="62"/>
        <v>0</v>
      </c>
      <c r="CO31" s="54">
        <f t="shared" si="62"/>
        <v>0</v>
      </c>
      <c r="CP31" s="54">
        <f t="shared" si="62"/>
        <v>0</v>
      </c>
      <c r="CQ31" s="54">
        <f t="shared" si="62"/>
        <v>0</v>
      </c>
      <c r="CR31" s="54">
        <f t="shared" ref="CR31:CS42" si="63">+BU31</f>
        <v>0</v>
      </c>
      <c r="CS31" s="54">
        <f t="shared" si="63"/>
        <v>0</v>
      </c>
      <c r="CT31" s="54">
        <f t="shared" ref="CT31:CU42" si="64">+BX31</f>
        <v>0</v>
      </c>
      <c r="CU31" s="54">
        <f t="shared" si="64"/>
        <v>0</v>
      </c>
      <c r="CV31" s="54">
        <f t="shared" ref="CV31:CW42" si="65">+BU31</f>
        <v>0</v>
      </c>
      <c r="CW31" s="54">
        <f t="shared" si="65"/>
        <v>0</v>
      </c>
      <c r="CX31" s="54">
        <f t="shared" ref="CX31:DB42" si="66">+BX31</f>
        <v>0</v>
      </c>
      <c r="CY31" s="54">
        <f t="shared" si="66"/>
        <v>0</v>
      </c>
      <c r="CZ31" s="54">
        <f t="shared" si="66"/>
        <v>0</v>
      </c>
      <c r="DA31" s="54">
        <f t="shared" si="66"/>
        <v>0</v>
      </c>
      <c r="DB31" s="54">
        <f t="shared" si="66"/>
        <v>0</v>
      </c>
      <c r="DC31" s="54">
        <f t="shared" ref="DC31:DD42" si="67">+CD31</f>
        <v>0</v>
      </c>
      <c r="DD31" s="54">
        <f t="shared" si="67"/>
        <v>0</v>
      </c>
      <c r="DE31" s="54">
        <f t="shared" ref="DE31:DE42" si="68">+CE31</f>
        <v>0</v>
      </c>
      <c r="DF31" s="54">
        <f>+BU31</f>
        <v>0</v>
      </c>
      <c r="DG31" s="54">
        <f t="shared" si="30"/>
        <v>0</v>
      </c>
      <c r="DH31" s="54">
        <f t="shared" si="30"/>
        <v>0</v>
      </c>
      <c r="DI31" s="54">
        <f t="shared" si="30"/>
        <v>0</v>
      </c>
      <c r="DJ31" s="54">
        <f t="shared" si="30"/>
        <v>0</v>
      </c>
      <c r="DK31" s="54">
        <f t="shared" si="30"/>
        <v>0</v>
      </c>
      <c r="DL31" s="54">
        <f t="shared" si="30"/>
        <v>0</v>
      </c>
      <c r="DM31" s="54">
        <f t="shared" si="30"/>
        <v>0</v>
      </c>
      <c r="DN31" s="54">
        <f t="shared" si="30"/>
        <v>0</v>
      </c>
      <c r="DO31" s="54">
        <f>+DE31</f>
        <v>0</v>
      </c>
      <c r="DP31" s="54">
        <f t="shared" si="32"/>
        <v>0</v>
      </c>
      <c r="DQ31" s="54">
        <f t="shared" si="32"/>
        <v>0</v>
      </c>
      <c r="DR31" s="54">
        <f t="shared" si="32"/>
        <v>0</v>
      </c>
      <c r="DS31" s="54">
        <f t="shared" si="32"/>
        <v>0</v>
      </c>
      <c r="DT31" s="54">
        <f t="shared" si="32"/>
        <v>0</v>
      </c>
      <c r="DU31" s="54">
        <f t="shared" si="32"/>
        <v>0</v>
      </c>
      <c r="DV31" s="54">
        <f t="shared" si="32"/>
        <v>0</v>
      </c>
      <c r="DW31" s="54">
        <f>+DV31</f>
        <v>0</v>
      </c>
    </row>
    <row r="32" spans="1:127" ht="18" x14ac:dyDescent="0.2">
      <c r="A32" s="19"/>
      <c r="B32" s="23" t="s">
        <v>63</v>
      </c>
      <c r="C32" s="494" t="s">
        <v>64</v>
      </c>
      <c r="D32" s="495"/>
      <c r="E32" s="492"/>
      <c r="F32" s="1" t="s">
        <v>60</v>
      </c>
      <c r="G32" s="25">
        <v>0</v>
      </c>
      <c r="J32" s="51">
        <f t="shared" si="10"/>
        <v>0</v>
      </c>
      <c r="K32" s="54">
        <f t="shared" ref="K32:K42" si="69">+J32</f>
        <v>0</v>
      </c>
      <c r="L32" s="54">
        <f t="shared" si="40"/>
        <v>0</v>
      </c>
      <c r="M32" s="54">
        <f t="shared" si="40"/>
        <v>0</v>
      </c>
      <c r="N32" s="54">
        <f t="shared" si="40"/>
        <v>0</v>
      </c>
      <c r="O32" s="54">
        <f t="shared" si="41"/>
        <v>0</v>
      </c>
      <c r="P32" s="54">
        <f t="shared" si="41"/>
        <v>0</v>
      </c>
      <c r="Q32" s="54">
        <f t="shared" si="41"/>
        <v>0</v>
      </c>
      <c r="R32" s="54">
        <f t="shared" si="42"/>
        <v>0</v>
      </c>
      <c r="S32" s="54">
        <f t="shared" si="42"/>
        <v>0</v>
      </c>
      <c r="T32" s="54">
        <f t="shared" si="42"/>
        <v>0</v>
      </c>
      <c r="U32" s="51">
        <f t="shared" ref="U32:U51" si="70">G32</f>
        <v>0</v>
      </c>
      <c r="V32" s="54">
        <f t="shared" ref="V32:AG42" si="71">+U32</f>
        <v>0</v>
      </c>
      <c r="W32" s="54">
        <f t="shared" si="71"/>
        <v>0</v>
      </c>
      <c r="X32" s="54">
        <f t="shared" si="71"/>
        <v>0</v>
      </c>
      <c r="Y32" s="54">
        <f t="shared" si="71"/>
        <v>0</v>
      </c>
      <c r="Z32" s="54">
        <f t="shared" si="71"/>
        <v>0</v>
      </c>
      <c r="AA32" s="54">
        <f t="shared" si="71"/>
        <v>0</v>
      </c>
      <c r="AB32" s="54">
        <f t="shared" si="71"/>
        <v>0</v>
      </c>
      <c r="AC32" s="54">
        <f t="shared" si="71"/>
        <v>0</v>
      </c>
      <c r="AD32" s="54">
        <f t="shared" si="71"/>
        <v>0</v>
      </c>
      <c r="AE32" s="54">
        <f t="shared" si="71"/>
        <v>0</v>
      </c>
      <c r="AF32" s="54">
        <f t="shared" si="71"/>
        <v>0</v>
      </c>
      <c r="AG32" s="54">
        <f t="shared" si="71"/>
        <v>0</v>
      </c>
      <c r="AH32" s="54">
        <f t="shared" si="44"/>
        <v>0</v>
      </c>
      <c r="AI32" s="54">
        <f t="shared" si="44"/>
        <v>0</v>
      </c>
      <c r="AJ32" s="54">
        <f t="shared" si="44"/>
        <v>0</v>
      </c>
      <c r="AK32" s="54">
        <f t="shared" si="45"/>
        <v>0</v>
      </c>
      <c r="AL32" s="54">
        <f t="shared" si="45"/>
        <v>0</v>
      </c>
      <c r="AM32" s="54">
        <f t="shared" si="45"/>
        <v>0</v>
      </c>
      <c r="AN32" s="54">
        <f t="shared" si="46"/>
        <v>0</v>
      </c>
      <c r="AO32" s="54">
        <f t="shared" si="46"/>
        <v>0</v>
      </c>
      <c r="AP32" s="54">
        <f t="shared" si="46"/>
        <v>0</v>
      </c>
      <c r="AQ32" s="54">
        <f t="shared" si="46"/>
        <v>0</v>
      </c>
      <c r="AR32" s="54">
        <f t="shared" si="46"/>
        <v>0</v>
      </c>
      <c r="AS32" s="54">
        <f t="shared" si="46"/>
        <v>0</v>
      </c>
      <c r="AT32" s="54">
        <f t="shared" si="46"/>
        <v>0</v>
      </c>
      <c r="AU32" s="54">
        <f t="shared" si="46"/>
        <v>0</v>
      </c>
      <c r="AV32" s="54">
        <f t="shared" si="46"/>
        <v>0</v>
      </c>
      <c r="AW32" s="54">
        <f t="shared" si="46"/>
        <v>0</v>
      </c>
      <c r="AX32" s="54">
        <f t="shared" si="46"/>
        <v>0</v>
      </c>
      <c r="AY32" s="54">
        <f t="shared" si="46"/>
        <v>0</v>
      </c>
      <c r="AZ32" s="54">
        <f t="shared" si="46"/>
        <v>0</v>
      </c>
      <c r="BA32" s="54">
        <f t="shared" si="46"/>
        <v>0</v>
      </c>
      <c r="BB32" s="54">
        <f t="shared" si="46"/>
        <v>0</v>
      </c>
      <c r="BC32" s="54">
        <f t="shared" si="46"/>
        <v>0</v>
      </c>
      <c r="BD32" s="54">
        <f t="shared" si="47"/>
        <v>0</v>
      </c>
      <c r="BE32" s="54">
        <f t="shared" si="47"/>
        <v>0</v>
      </c>
      <c r="BF32" s="54">
        <f t="shared" si="47"/>
        <v>0</v>
      </c>
      <c r="BG32" s="54">
        <f t="shared" si="48"/>
        <v>0</v>
      </c>
      <c r="BH32" s="54">
        <f t="shared" si="48"/>
        <v>0</v>
      </c>
      <c r="BI32" s="54">
        <f t="shared" si="49"/>
        <v>0</v>
      </c>
      <c r="BJ32" s="54">
        <f t="shared" si="49"/>
        <v>0</v>
      </c>
      <c r="BK32" s="54">
        <f t="shared" si="50"/>
        <v>0</v>
      </c>
      <c r="BL32" s="54">
        <f t="shared" si="51"/>
        <v>0</v>
      </c>
      <c r="BM32" s="54">
        <f t="shared" si="51"/>
        <v>0</v>
      </c>
      <c r="BN32" s="54">
        <f t="shared" si="51"/>
        <v>0</v>
      </c>
      <c r="BO32" s="54">
        <f t="shared" si="51"/>
        <v>0</v>
      </c>
      <c r="BP32" s="54">
        <f t="shared" si="52"/>
        <v>0</v>
      </c>
      <c r="BQ32" s="54">
        <f t="shared" si="53"/>
        <v>0</v>
      </c>
      <c r="BR32" s="54">
        <f t="shared" si="53"/>
        <v>0</v>
      </c>
      <c r="BS32" s="54">
        <f t="shared" si="53"/>
        <v>0</v>
      </c>
      <c r="BT32" s="54">
        <f t="shared" si="53"/>
        <v>0</v>
      </c>
      <c r="BU32" s="54">
        <f t="shared" si="54"/>
        <v>0</v>
      </c>
      <c r="BV32" s="54">
        <f t="shared" si="55"/>
        <v>0</v>
      </c>
      <c r="BW32" s="54">
        <f t="shared" si="56"/>
        <v>0</v>
      </c>
      <c r="BX32" s="54">
        <f t="shared" si="56"/>
        <v>0</v>
      </c>
      <c r="BY32" s="54">
        <f t="shared" si="57"/>
        <v>0</v>
      </c>
      <c r="BZ32" s="54">
        <f t="shared" si="57"/>
        <v>0</v>
      </c>
      <c r="CA32" s="54">
        <f t="shared" si="57"/>
        <v>0</v>
      </c>
      <c r="CB32" s="54">
        <f t="shared" si="57"/>
        <v>0</v>
      </c>
      <c r="CC32" s="54">
        <f t="shared" si="58"/>
        <v>0</v>
      </c>
      <c r="CD32" s="54">
        <f t="shared" si="58"/>
        <v>0</v>
      </c>
      <c r="CE32" s="54">
        <f t="shared" si="59"/>
        <v>0</v>
      </c>
      <c r="CF32" s="54">
        <f t="shared" si="60"/>
        <v>0</v>
      </c>
      <c r="CG32" s="54">
        <f t="shared" si="61"/>
        <v>0</v>
      </c>
      <c r="CH32" s="54">
        <f t="shared" si="62"/>
        <v>0</v>
      </c>
      <c r="CI32" s="54">
        <f t="shared" si="62"/>
        <v>0</v>
      </c>
      <c r="CJ32" s="54">
        <f t="shared" si="62"/>
        <v>0</v>
      </c>
      <c r="CK32" s="54">
        <f t="shared" si="62"/>
        <v>0</v>
      </c>
      <c r="CL32" s="54">
        <f t="shared" si="62"/>
        <v>0</v>
      </c>
      <c r="CM32" s="54">
        <f t="shared" si="62"/>
        <v>0</v>
      </c>
      <c r="CN32" s="54">
        <f t="shared" si="62"/>
        <v>0</v>
      </c>
      <c r="CO32" s="54">
        <f t="shared" si="62"/>
        <v>0</v>
      </c>
      <c r="CP32" s="54">
        <f t="shared" si="62"/>
        <v>0</v>
      </c>
      <c r="CQ32" s="54">
        <f t="shared" si="62"/>
        <v>0</v>
      </c>
      <c r="CR32" s="54">
        <f t="shared" si="63"/>
        <v>0</v>
      </c>
      <c r="CS32" s="54">
        <f t="shared" si="63"/>
        <v>0</v>
      </c>
      <c r="CT32" s="54">
        <f t="shared" si="64"/>
        <v>0</v>
      </c>
      <c r="CU32" s="54">
        <f t="shared" si="64"/>
        <v>0</v>
      </c>
      <c r="CV32" s="54">
        <f t="shared" si="65"/>
        <v>0</v>
      </c>
      <c r="CW32" s="54">
        <f t="shared" si="65"/>
        <v>0</v>
      </c>
      <c r="CX32" s="54">
        <f t="shared" si="66"/>
        <v>0</v>
      </c>
      <c r="CY32" s="54">
        <f t="shared" si="66"/>
        <v>0</v>
      </c>
      <c r="CZ32" s="54">
        <f t="shared" si="66"/>
        <v>0</v>
      </c>
      <c r="DA32" s="54">
        <f t="shared" si="66"/>
        <v>0</v>
      </c>
      <c r="DB32" s="54">
        <f t="shared" si="66"/>
        <v>0</v>
      </c>
      <c r="DC32" s="54">
        <f t="shared" si="67"/>
        <v>0</v>
      </c>
      <c r="DD32" s="54">
        <f t="shared" si="67"/>
        <v>0</v>
      </c>
      <c r="DE32" s="54">
        <f t="shared" si="68"/>
        <v>0</v>
      </c>
      <c r="DF32" s="54">
        <f>+BU32</f>
        <v>0</v>
      </c>
      <c r="DG32" s="54">
        <f t="shared" si="30"/>
        <v>0</v>
      </c>
      <c r="DH32" s="54">
        <f t="shared" si="30"/>
        <v>0</v>
      </c>
      <c r="DI32" s="54">
        <f t="shared" si="30"/>
        <v>0</v>
      </c>
      <c r="DJ32" s="54">
        <f t="shared" si="30"/>
        <v>0</v>
      </c>
      <c r="DK32" s="54">
        <f t="shared" si="30"/>
        <v>0</v>
      </c>
      <c r="DL32" s="54">
        <f t="shared" si="30"/>
        <v>0</v>
      </c>
      <c r="DM32" s="54">
        <f t="shared" si="30"/>
        <v>0</v>
      </c>
      <c r="DN32" s="54">
        <f t="shared" si="30"/>
        <v>0</v>
      </c>
      <c r="DO32" s="54">
        <f>+DE32</f>
        <v>0</v>
      </c>
      <c r="DP32" s="54">
        <f t="shared" si="32"/>
        <v>0</v>
      </c>
      <c r="DQ32" s="54">
        <f t="shared" si="32"/>
        <v>0</v>
      </c>
      <c r="DR32" s="54">
        <f t="shared" si="32"/>
        <v>0</v>
      </c>
      <c r="DS32" s="54">
        <f t="shared" si="32"/>
        <v>0</v>
      </c>
      <c r="DT32" s="54">
        <f t="shared" si="32"/>
        <v>0</v>
      </c>
      <c r="DU32" s="54">
        <f t="shared" si="32"/>
        <v>0</v>
      </c>
      <c r="DV32" s="54">
        <f t="shared" si="32"/>
        <v>0</v>
      </c>
      <c r="DW32" s="54">
        <f>+DV32</f>
        <v>0</v>
      </c>
    </row>
    <row r="33" spans="1:127" ht="18" x14ac:dyDescent="0.2">
      <c r="A33" s="16"/>
      <c r="B33" s="23" t="s">
        <v>65</v>
      </c>
      <c r="C33" s="494" t="s">
        <v>66</v>
      </c>
      <c r="D33" s="495"/>
      <c r="E33" s="492"/>
      <c r="F33" s="1" t="s">
        <v>67</v>
      </c>
      <c r="G33" s="25">
        <f>IF(A33="",100,A33)</f>
        <v>100</v>
      </c>
      <c r="J33" s="51">
        <f>G33</f>
        <v>100</v>
      </c>
      <c r="K33" s="54">
        <f t="shared" si="69"/>
        <v>100</v>
      </c>
      <c r="L33" s="54">
        <f t="shared" si="40"/>
        <v>100</v>
      </c>
      <c r="M33" s="54">
        <f t="shared" si="40"/>
        <v>100</v>
      </c>
      <c r="N33" s="54">
        <f t="shared" si="40"/>
        <v>100</v>
      </c>
      <c r="O33" s="54">
        <f t="shared" si="41"/>
        <v>100</v>
      </c>
      <c r="P33" s="54">
        <f t="shared" si="41"/>
        <v>100</v>
      </c>
      <c r="Q33" s="54">
        <f t="shared" si="41"/>
        <v>100</v>
      </c>
      <c r="R33" s="54">
        <f t="shared" si="42"/>
        <v>100</v>
      </c>
      <c r="S33" s="54">
        <f t="shared" si="42"/>
        <v>100</v>
      </c>
      <c r="T33" s="54">
        <f t="shared" si="42"/>
        <v>100</v>
      </c>
      <c r="U33" s="51">
        <f t="shared" si="70"/>
        <v>100</v>
      </c>
      <c r="V33" s="54">
        <f t="shared" si="71"/>
        <v>100</v>
      </c>
      <c r="W33" s="54">
        <f t="shared" si="71"/>
        <v>100</v>
      </c>
      <c r="X33" s="54">
        <f t="shared" si="71"/>
        <v>100</v>
      </c>
      <c r="Y33" s="54">
        <f t="shared" si="71"/>
        <v>100</v>
      </c>
      <c r="Z33" s="54">
        <f t="shared" si="71"/>
        <v>100</v>
      </c>
      <c r="AA33" s="54">
        <f t="shared" si="71"/>
        <v>100</v>
      </c>
      <c r="AB33" s="54">
        <f t="shared" si="71"/>
        <v>100</v>
      </c>
      <c r="AC33" s="54">
        <f t="shared" si="71"/>
        <v>100</v>
      </c>
      <c r="AD33" s="54">
        <f t="shared" si="71"/>
        <v>100</v>
      </c>
      <c r="AE33" s="54">
        <f t="shared" si="71"/>
        <v>100</v>
      </c>
      <c r="AF33" s="54">
        <f t="shared" si="71"/>
        <v>100</v>
      </c>
      <c r="AG33" s="54">
        <f t="shared" si="71"/>
        <v>100</v>
      </c>
      <c r="AH33" s="54">
        <f t="shared" si="44"/>
        <v>100</v>
      </c>
      <c r="AI33" s="54">
        <f t="shared" si="44"/>
        <v>100</v>
      </c>
      <c r="AJ33" s="54">
        <f t="shared" si="44"/>
        <v>100</v>
      </c>
      <c r="AK33" s="54">
        <f t="shared" si="45"/>
        <v>100</v>
      </c>
      <c r="AL33" s="54">
        <f t="shared" si="45"/>
        <v>100</v>
      </c>
      <c r="AM33" s="54">
        <f t="shared" si="45"/>
        <v>100</v>
      </c>
      <c r="AN33" s="54">
        <f t="shared" si="46"/>
        <v>100</v>
      </c>
      <c r="AO33" s="54">
        <f t="shared" si="46"/>
        <v>100</v>
      </c>
      <c r="AP33" s="54">
        <f t="shared" si="46"/>
        <v>100</v>
      </c>
      <c r="AQ33" s="54">
        <f t="shared" si="46"/>
        <v>100</v>
      </c>
      <c r="AR33" s="54">
        <f t="shared" si="46"/>
        <v>100</v>
      </c>
      <c r="AS33" s="54">
        <f t="shared" si="46"/>
        <v>100</v>
      </c>
      <c r="AT33" s="54">
        <f t="shared" si="46"/>
        <v>100</v>
      </c>
      <c r="AU33" s="54">
        <f t="shared" si="46"/>
        <v>100</v>
      </c>
      <c r="AV33" s="54">
        <f t="shared" si="46"/>
        <v>100</v>
      </c>
      <c r="AW33" s="54">
        <f t="shared" si="46"/>
        <v>100</v>
      </c>
      <c r="AX33" s="54">
        <f t="shared" si="46"/>
        <v>100</v>
      </c>
      <c r="AY33" s="54">
        <f t="shared" si="46"/>
        <v>100</v>
      </c>
      <c r="AZ33" s="54">
        <f t="shared" si="46"/>
        <v>100</v>
      </c>
      <c r="BA33" s="54">
        <f t="shared" si="46"/>
        <v>100</v>
      </c>
      <c r="BB33" s="54">
        <f t="shared" si="46"/>
        <v>100</v>
      </c>
      <c r="BC33" s="54">
        <f t="shared" si="46"/>
        <v>100</v>
      </c>
      <c r="BD33" s="54">
        <f t="shared" si="47"/>
        <v>100</v>
      </c>
      <c r="BE33" s="54">
        <f t="shared" si="47"/>
        <v>100</v>
      </c>
      <c r="BF33" s="54">
        <f t="shared" si="47"/>
        <v>100</v>
      </c>
      <c r="BG33" s="54">
        <f t="shared" si="48"/>
        <v>100</v>
      </c>
      <c r="BH33" s="54">
        <f t="shared" si="48"/>
        <v>100</v>
      </c>
      <c r="BI33" s="54">
        <f t="shared" si="49"/>
        <v>100</v>
      </c>
      <c r="BJ33" s="54">
        <f t="shared" si="49"/>
        <v>100</v>
      </c>
      <c r="BK33" s="54">
        <f t="shared" si="50"/>
        <v>100</v>
      </c>
      <c r="BL33" s="54">
        <f t="shared" si="51"/>
        <v>100</v>
      </c>
      <c r="BM33" s="54">
        <f t="shared" si="51"/>
        <v>100</v>
      </c>
      <c r="BN33" s="54">
        <f t="shared" si="51"/>
        <v>100</v>
      </c>
      <c r="BO33" s="54">
        <f t="shared" si="51"/>
        <v>100</v>
      </c>
      <c r="BP33" s="54">
        <f t="shared" si="52"/>
        <v>100</v>
      </c>
      <c r="BQ33" s="54">
        <f t="shared" si="53"/>
        <v>100</v>
      </c>
      <c r="BR33" s="54">
        <f t="shared" si="53"/>
        <v>100</v>
      </c>
      <c r="BS33" s="54">
        <f t="shared" si="53"/>
        <v>100</v>
      </c>
      <c r="BT33" s="54">
        <f t="shared" si="53"/>
        <v>100</v>
      </c>
      <c r="BU33" s="54">
        <f t="shared" si="54"/>
        <v>100</v>
      </c>
      <c r="BV33" s="54">
        <f t="shared" si="55"/>
        <v>100</v>
      </c>
      <c r="BW33" s="54">
        <f t="shared" si="56"/>
        <v>100</v>
      </c>
      <c r="BX33" s="54">
        <f t="shared" si="56"/>
        <v>100</v>
      </c>
      <c r="BY33" s="54">
        <f t="shared" si="57"/>
        <v>100</v>
      </c>
      <c r="BZ33" s="54">
        <f t="shared" si="57"/>
        <v>100</v>
      </c>
      <c r="CA33" s="54">
        <f t="shared" si="57"/>
        <v>100</v>
      </c>
      <c r="CB33" s="54">
        <f t="shared" si="57"/>
        <v>100</v>
      </c>
      <c r="CC33" s="54">
        <f t="shared" si="58"/>
        <v>100</v>
      </c>
      <c r="CD33" s="54">
        <f t="shared" si="58"/>
        <v>100</v>
      </c>
      <c r="CE33" s="54">
        <f t="shared" si="59"/>
        <v>100</v>
      </c>
      <c r="CF33" s="54">
        <f t="shared" si="60"/>
        <v>100</v>
      </c>
      <c r="CG33" s="54">
        <f t="shared" si="61"/>
        <v>100</v>
      </c>
      <c r="CH33" s="54">
        <f t="shared" si="62"/>
        <v>100</v>
      </c>
      <c r="CI33" s="54">
        <f t="shared" si="62"/>
        <v>100</v>
      </c>
      <c r="CJ33" s="54">
        <f t="shared" si="62"/>
        <v>100</v>
      </c>
      <c r="CK33" s="54">
        <f t="shared" si="62"/>
        <v>100</v>
      </c>
      <c r="CL33" s="54">
        <f t="shared" si="62"/>
        <v>100</v>
      </c>
      <c r="CM33" s="54">
        <f t="shared" si="62"/>
        <v>100</v>
      </c>
      <c r="CN33" s="54">
        <f t="shared" si="62"/>
        <v>100</v>
      </c>
      <c r="CO33" s="54">
        <f t="shared" si="62"/>
        <v>100</v>
      </c>
      <c r="CP33" s="54">
        <f t="shared" si="62"/>
        <v>100</v>
      </c>
      <c r="CQ33" s="54">
        <f t="shared" si="62"/>
        <v>100</v>
      </c>
      <c r="CR33" s="54">
        <f t="shared" si="63"/>
        <v>100</v>
      </c>
      <c r="CS33" s="54">
        <f t="shared" si="63"/>
        <v>100</v>
      </c>
      <c r="CT33" s="54">
        <f t="shared" si="64"/>
        <v>100</v>
      </c>
      <c r="CU33" s="54">
        <f t="shared" si="64"/>
        <v>100</v>
      </c>
      <c r="CV33" s="54">
        <f t="shared" si="65"/>
        <v>100</v>
      </c>
      <c r="CW33" s="54">
        <f t="shared" si="65"/>
        <v>100</v>
      </c>
      <c r="CX33" s="54">
        <f t="shared" si="66"/>
        <v>100</v>
      </c>
      <c r="CY33" s="54">
        <f t="shared" si="66"/>
        <v>100</v>
      </c>
      <c r="CZ33" s="54">
        <f t="shared" si="66"/>
        <v>100</v>
      </c>
      <c r="DA33" s="54">
        <f t="shared" si="66"/>
        <v>100</v>
      </c>
      <c r="DB33" s="54">
        <f t="shared" si="66"/>
        <v>100</v>
      </c>
      <c r="DC33" s="54">
        <f t="shared" si="67"/>
        <v>100</v>
      </c>
      <c r="DD33" s="54">
        <f t="shared" si="67"/>
        <v>100</v>
      </c>
      <c r="DE33" s="68">
        <v>2</v>
      </c>
      <c r="DF33" s="68">
        <v>5</v>
      </c>
      <c r="DG33" s="68">
        <v>10</v>
      </c>
      <c r="DH33" s="68">
        <v>20</v>
      </c>
      <c r="DI33" s="68">
        <v>30</v>
      </c>
      <c r="DJ33" s="68">
        <v>40</v>
      </c>
      <c r="DK33" s="68">
        <v>50</v>
      </c>
      <c r="DL33" s="68">
        <v>60</v>
      </c>
      <c r="DM33" s="68">
        <v>80</v>
      </c>
      <c r="DN33" s="68">
        <v>100</v>
      </c>
      <c r="DO33" s="68">
        <v>125</v>
      </c>
      <c r="DP33" s="68">
        <v>150</v>
      </c>
      <c r="DQ33" s="68">
        <v>175</v>
      </c>
      <c r="DR33" s="68">
        <v>200</v>
      </c>
      <c r="DS33" s="68">
        <v>225</v>
      </c>
      <c r="DT33" s="68">
        <v>250</v>
      </c>
      <c r="DU33" s="68">
        <v>275</v>
      </c>
      <c r="DV33" s="68">
        <v>300</v>
      </c>
      <c r="DW33" s="68">
        <v>300</v>
      </c>
    </row>
    <row r="34" spans="1:127" ht="18" x14ac:dyDescent="0.2">
      <c r="A34" s="16">
        <f>入力シート_六価クロム!Q8</f>
        <v>5</v>
      </c>
      <c r="B34" s="23" t="s">
        <v>68</v>
      </c>
      <c r="C34" s="494" t="s">
        <v>69</v>
      </c>
      <c r="D34" s="495"/>
      <c r="E34" s="492"/>
      <c r="F34" s="1" t="s">
        <v>60</v>
      </c>
      <c r="G34" s="25">
        <f>IF(A34="",10,A34)</f>
        <v>5</v>
      </c>
      <c r="J34" s="51">
        <f t="shared" ref="J34:J40" si="72">G34</f>
        <v>5</v>
      </c>
      <c r="K34" s="54">
        <f t="shared" si="69"/>
        <v>5</v>
      </c>
      <c r="L34" s="54">
        <f t="shared" si="40"/>
        <v>5</v>
      </c>
      <c r="M34" s="54">
        <f t="shared" si="40"/>
        <v>5</v>
      </c>
      <c r="N34" s="54">
        <f t="shared" si="40"/>
        <v>5</v>
      </c>
      <c r="O34" s="54">
        <f t="shared" si="41"/>
        <v>5</v>
      </c>
      <c r="P34" s="54">
        <f t="shared" si="41"/>
        <v>5</v>
      </c>
      <c r="Q34" s="54">
        <f t="shared" si="41"/>
        <v>5</v>
      </c>
      <c r="R34" s="54">
        <f t="shared" si="42"/>
        <v>5</v>
      </c>
      <c r="S34" s="54">
        <f t="shared" si="42"/>
        <v>5</v>
      </c>
      <c r="T34" s="54">
        <f t="shared" si="42"/>
        <v>5</v>
      </c>
      <c r="U34" s="51">
        <f t="shared" si="70"/>
        <v>5</v>
      </c>
      <c r="V34" s="54">
        <f t="shared" si="71"/>
        <v>5</v>
      </c>
      <c r="W34" s="54">
        <f t="shared" si="71"/>
        <v>5</v>
      </c>
      <c r="X34" s="54">
        <f t="shared" si="71"/>
        <v>5</v>
      </c>
      <c r="Y34" s="54">
        <f t="shared" si="71"/>
        <v>5</v>
      </c>
      <c r="Z34" s="54">
        <f t="shared" si="71"/>
        <v>5</v>
      </c>
      <c r="AA34" s="54">
        <f t="shared" si="71"/>
        <v>5</v>
      </c>
      <c r="AB34" s="54">
        <f t="shared" si="71"/>
        <v>5</v>
      </c>
      <c r="AC34" s="54">
        <f t="shared" si="71"/>
        <v>5</v>
      </c>
      <c r="AD34" s="54">
        <f t="shared" si="71"/>
        <v>5</v>
      </c>
      <c r="AE34" s="54">
        <f t="shared" si="71"/>
        <v>5</v>
      </c>
      <c r="AF34" s="54">
        <f t="shared" si="71"/>
        <v>5</v>
      </c>
      <c r="AG34" s="54">
        <f t="shared" si="71"/>
        <v>5</v>
      </c>
      <c r="AH34" s="54">
        <f t="shared" si="44"/>
        <v>5</v>
      </c>
      <c r="AI34" s="54">
        <f t="shared" si="44"/>
        <v>5</v>
      </c>
      <c r="AJ34" s="54">
        <f t="shared" si="44"/>
        <v>5</v>
      </c>
      <c r="AK34" s="54">
        <f t="shared" si="45"/>
        <v>5</v>
      </c>
      <c r="AL34" s="54">
        <f t="shared" si="45"/>
        <v>5</v>
      </c>
      <c r="AM34" s="54">
        <f t="shared" si="45"/>
        <v>5</v>
      </c>
      <c r="AN34" s="54">
        <f t="shared" si="46"/>
        <v>5</v>
      </c>
      <c r="AO34" s="54">
        <f t="shared" si="46"/>
        <v>5</v>
      </c>
      <c r="AP34" s="54">
        <f t="shared" si="46"/>
        <v>5</v>
      </c>
      <c r="AQ34" s="54">
        <f t="shared" si="46"/>
        <v>5</v>
      </c>
      <c r="AR34" s="54">
        <f t="shared" si="46"/>
        <v>5</v>
      </c>
      <c r="AS34" s="54">
        <f t="shared" si="46"/>
        <v>5</v>
      </c>
      <c r="AT34" s="54">
        <f t="shared" si="46"/>
        <v>5</v>
      </c>
      <c r="AU34" s="54">
        <f t="shared" si="46"/>
        <v>5</v>
      </c>
      <c r="AV34" s="54">
        <f t="shared" si="46"/>
        <v>5</v>
      </c>
      <c r="AW34" s="54">
        <f t="shared" si="46"/>
        <v>5</v>
      </c>
      <c r="AX34" s="54">
        <f t="shared" si="46"/>
        <v>5</v>
      </c>
      <c r="AY34" s="54">
        <f t="shared" si="46"/>
        <v>5</v>
      </c>
      <c r="AZ34" s="54">
        <f t="shared" si="46"/>
        <v>5</v>
      </c>
      <c r="BA34" s="54">
        <f t="shared" si="46"/>
        <v>5</v>
      </c>
      <c r="BB34" s="54">
        <f t="shared" si="46"/>
        <v>5</v>
      </c>
      <c r="BC34" s="54">
        <f t="shared" si="46"/>
        <v>5</v>
      </c>
      <c r="BD34" s="54">
        <f t="shared" si="47"/>
        <v>5</v>
      </c>
      <c r="BE34" s="54">
        <f t="shared" si="47"/>
        <v>5</v>
      </c>
      <c r="BF34" s="54">
        <f t="shared" si="47"/>
        <v>5</v>
      </c>
      <c r="BG34" s="54">
        <f t="shared" si="48"/>
        <v>5</v>
      </c>
      <c r="BH34" s="54">
        <f t="shared" si="48"/>
        <v>5</v>
      </c>
      <c r="BI34" s="54">
        <f t="shared" si="49"/>
        <v>5</v>
      </c>
      <c r="BJ34" s="54">
        <f t="shared" si="49"/>
        <v>5</v>
      </c>
      <c r="BK34" s="54">
        <f t="shared" si="50"/>
        <v>5</v>
      </c>
      <c r="BL34" s="54">
        <f t="shared" si="51"/>
        <v>5</v>
      </c>
      <c r="BM34" s="54">
        <f t="shared" si="51"/>
        <v>5</v>
      </c>
      <c r="BN34" s="54">
        <f t="shared" si="51"/>
        <v>5</v>
      </c>
      <c r="BO34" s="54">
        <f t="shared" si="51"/>
        <v>5</v>
      </c>
      <c r="BP34" s="54">
        <f t="shared" si="52"/>
        <v>5</v>
      </c>
      <c r="BQ34" s="54">
        <f t="shared" si="53"/>
        <v>5</v>
      </c>
      <c r="BR34" s="54">
        <f t="shared" si="53"/>
        <v>5</v>
      </c>
      <c r="BS34" s="54">
        <f t="shared" si="53"/>
        <v>5</v>
      </c>
      <c r="BT34" s="54">
        <f t="shared" si="53"/>
        <v>5</v>
      </c>
      <c r="BU34" s="54">
        <f t="shared" si="54"/>
        <v>5</v>
      </c>
      <c r="BV34" s="54">
        <f t="shared" si="55"/>
        <v>5</v>
      </c>
      <c r="BW34" s="54">
        <f t="shared" si="56"/>
        <v>5</v>
      </c>
      <c r="BX34" s="54">
        <f t="shared" si="56"/>
        <v>5</v>
      </c>
      <c r="BY34" s="54">
        <f t="shared" si="57"/>
        <v>5</v>
      </c>
      <c r="BZ34" s="54">
        <f t="shared" si="57"/>
        <v>5</v>
      </c>
      <c r="CA34" s="54">
        <f t="shared" si="57"/>
        <v>5</v>
      </c>
      <c r="CB34" s="54">
        <f t="shared" si="57"/>
        <v>5</v>
      </c>
      <c r="CC34" s="54">
        <f t="shared" si="58"/>
        <v>5</v>
      </c>
      <c r="CD34" s="54">
        <f t="shared" si="58"/>
        <v>5</v>
      </c>
      <c r="CE34" s="54">
        <f t="shared" si="59"/>
        <v>5</v>
      </c>
      <c r="CF34" s="54">
        <f t="shared" si="60"/>
        <v>5</v>
      </c>
      <c r="CG34" s="54">
        <f t="shared" si="61"/>
        <v>5</v>
      </c>
      <c r="CH34" s="54">
        <f t="shared" si="62"/>
        <v>5</v>
      </c>
      <c r="CI34" s="54">
        <f t="shared" si="62"/>
        <v>5</v>
      </c>
      <c r="CJ34" s="54">
        <f t="shared" si="62"/>
        <v>5</v>
      </c>
      <c r="CK34" s="54">
        <f t="shared" si="62"/>
        <v>5</v>
      </c>
      <c r="CL34" s="54">
        <f t="shared" si="62"/>
        <v>5</v>
      </c>
      <c r="CM34" s="54">
        <f t="shared" si="62"/>
        <v>5</v>
      </c>
      <c r="CN34" s="54">
        <f t="shared" si="62"/>
        <v>5</v>
      </c>
      <c r="CO34" s="54">
        <f t="shared" si="62"/>
        <v>5</v>
      </c>
      <c r="CP34" s="54">
        <f t="shared" si="62"/>
        <v>5</v>
      </c>
      <c r="CQ34" s="54">
        <f t="shared" si="62"/>
        <v>5</v>
      </c>
      <c r="CR34" s="54">
        <f t="shared" si="63"/>
        <v>5</v>
      </c>
      <c r="CS34" s="54">
        <f t="shared" si="63"/>
        <v>5</v>
      </c>
      <c r="CT34" s="54">
        <f t="shared" si="64"/>
        <v>5</v>
      </c>
      <c r="CU34" s="54">
        <f t="shared" si="64"/>
        <v>5</v>
      </c>
      <c r="CV34" s="54">
        <f t="shared" si="65"/>
        <v>5</v>
      </c>
      <c r="CW34" s="54">
        <f t="shared" si="65"/>
        <v>5</v>
      </c>
      <c r="CX34" s="54">
        <f t="shared" si="66"/>
        <v>5</v>
      </c>
      <c r="CY34" s="54">
        <f t="shared" si="66"/>
        <v>5</v>
      </c>
      <c r="CZ34" s="54">
        <f t="shared" si="66"/>
        <v>5</v>
      </c>
      <c r="DA34" s="54">
        <f t="shared" si="66"/>
        <v>5</v>
      </c>
      <c r="DB34" s="54">
        <f t="shared" si="66"/>
        <v>5</v>
      </c>
      <c r="DC34" s="54">
        <f t="shared" si="67"/>
        <v>5</v>
      </c>
      <c r="DD34" s="54">
        <f t="shared" si="67"/>
        <v>5</v>
      </c>
      <c r="DE34" s="54">
        <f t="shared" si="68"/>
        <v>5</v>
      </c>
      <c r="DF34" s="54">
        <f t="shared" ref="DF34:DF42" si="73">+BU34</f>
        <v>5</v>
      </c>
      <c r="DG34" s="54">
        <f t="shared" ref="DG34:DN42" si="74">+DF34</f>
        <v>5</v>
      </c>
      <c r="DH34" s="54">
        <f t="shared" si="74"/>
        <v>5</v>
      </c>
      <c r="DI34" s="54">
        <f t="shared" si="74"/>
        <v>5</v>
      </c>
      <c r="DJ34" s="54">
        <f t="shared" si="74"/>
        <v>5</v>
      </c>
      <c r="DK34" s="54">
        <f t="shared" si="74"/>
        <v>5</v>
      </c>
      <c r="DL34" s="54">
        <f t="shared" si="74"/>
        <v>5</v>
      </c>
      <c r="DM34" s="54">
        <f t="shared" si="74"/>
        <v>5</v>
      </c>
      <c r="DN34" s="54">
        <f t="shared" si="74"/>
        <v>5</v>
      </c>
      <c r="DO34" s="54">
        <f t="shared" ref="DO34:DO42" si="75">+DE34</f>
        <v>5</v>
      </c>
      <c r="DP34" s="54">
        <f t="shared" si="32"/>
        <v>5</v>
      </c>
      <c r="DQ34" s="54">
        <f t="shared" si="32"/>
        <v>5</v>
      </c>
      <c r="DR34" s="54">
        <f t="shared" si="32"/>
        <v>5</v>
      </c>
      <c r="DS34" s="54">
        <f t="shared" si="32"/>
        <v>5</v>
      </c>
      <c r="DT34" s="54">
        <f t="shared" si="32"/>
        <v>5</v>
      </c>
      <c r="DU34" s="54">
        <f t="shared" si="32"/>
        <v>5</v>
      </c>
      <c r="DV34" s="54">
        <f t="shared" si="32"/>
        <v>5</v>
      </c>
      <c r="DW34" s="54">
        <f t="shared" si="32"/>
        <v>5</v>
      </c>
    </row>
    <row r="35" spans="1:127" ht="18" x14ac:dyDescent="0.2">
      <c r="A35" s="16"/>
      <c r="B35" s="23" t="s">
        <v>70</v>
      </c>
      <c r="C35" s="494" t="s">
        <v>71</v>
      </c>
      <c r="D35" s="495"/>
      <c r="E35" s="492"/>
      <c r="F35" s="1" t="s">
        <v>60</v>
      </c>
      <c r="G35" s="25">
        <f>IF(A35="",5,A35)</f>
        <v>5</v>
      </c>
      <c r="J35" s="51">
        <f t="shared" si="72"/>
        <v>5</v>
      </c>
      <c r="K35" s="54">
        <f t="shared" si="69"/>
        <v>5</v>
      </c>
      <c r="L35" s="54">
        <f t="shared" si="40"/>
        <v>5</v>
      </c>
      <c r="M35" s="54">
        <f t="shared" si="40"/>
        <v>5</v>
      </c>
      <c r="N35" s="54">
        <f t="shared" si="40"/>
        <v>5</v>
      </c>
      <c r="O35" s="54">
        <f t="shared" si="41"/>
        <v>5</v>
      </c>
      <c r="P35" s="54">
        <f t="shared" si="41"/>
        <v>5</v>
      </c>
      <c r="Q35" s="54">
        <f t="shared" si="41"/>
        <v>5</v>
      </c>
      <c r="R35" s="54">
        <f t="shared" si="42"/>
        <v>5</v>
      </c>
      <c r="S35" s="54">
        <f t="shared" si="42"/>
        <v>5</v>
      </c>
      <c r="T35" s="54">
        <f t="shared" si="42"/>
        <v>5</v>
      </c>
      <c r="U35" s="51">
        <f t="shared" si="70"/>
        <v>5</v>
      </c>
      <c r="V35" s="54">
        <f t="shared" si="71"/>
        <v>5</v>
      </c>
      <c r="W35" s="54">
        <f t="shared" si="71"/>
        <v>5</v>
      </c>
      <c r="X35" s="54">
        <f t="shared" si="71"/>
        <v>5</v>
      </c>
      <c r="Y35" s="54">
        <f t="shared" si="71"/>
        <v>5</v>
      </c>
      <c r="Z35" s="54">
        <f t="shared" si="71"/>
        <v>5</v>
      </c>
      <c r="AA35" s="54">
        <f t="shared" si="71"/>
        <v>5</v>
      </c>
      <c r="AB35" s="54">
        <f t="shared" si="71"/>
        <v>5</v>
      </c>
      <c r="AC35" s="54">
        <f t="shared" si="71"/>
        <v>5</v>
      </c>
      <c r="AD35" s="54">
        <f t="shared" si="71"/>
        <v>5</v>
      </c>
      <c r="AE35" s="54">
        <f t="shared" si="71"/>
        <v>5</v>
      </c>
      <c r="AF35" s="54">
        <f t="shared" si="71"/>
        <v>5</v>
      </c>
      <c r="AG35" s="54">
        <f t="shared" si="71"/>
        <v>5</v>
      </c>
      <c r="AH35" s="54">
        <f t="shared" si="44"/>
        <v>5</v>
      </c>
      <c r="AI35" s="54">
        <f t="shared" si="44"/>
        <v>5</v>
      </c>
      <c r="AJ35" s="54">
        <f t="shared" si="44"/>
        <v>5</v>
      </c>
      <c r="AK35" s="54">
        <f t="shared" si="45"/>
        <v>5</v>
      </c>
      <c r="AL35" s="54">
        <f t="shared" si="45"/>
        <v>5</v>
      </c>
      <c r="AM35" s="54">
        <f t="shared" si="45"/>
        <v>5</v>
      </c>
      <c r="AN35" s="54">
        <f t="shared" si="46"/>
        <v>5</v>
      </c>
      <c r="AO35" s="54">
        <f t="shared" si="46"/>
        <v>5</v>
      </c>
      <c r="AP35" s="54">
        <f t="shared" si="46"/>
        <v>5</v>
      </c>
      <c r="AQ35" s="54">
        <f t="shared" si="46"/>
        <v>5</v>
      </c>
      <c r="AR35" s="54">
        <f t="shared" si="46"/>
        <v>5</v>
      </c>
      <c r="AS35" s="54">
        <f t="shared" si="46"/>
        <v>5</v>
      </c>
      <c r="AT35" s="54">
        <f t="shared" si="46"/>
        <v>5</v>
      </c>
      <c r="AU35" s="54">
        <f t="shared" si="46"/>
        <v>5</v>
      </c>
      <c r="AV35" s="54">
        <f t="shared" si="46"/>
        <v>5</v>
      </c>
      <c r="AW35" s="54">
        <f t="shared" si="46"/>
        <v>5</v>
      </c>
      <c r="AX35" s="54">
        <f t="shared" si="46"/>
        <v>5</v>
      </c>
      <c r="AY35" s="54">
        <f t="shared" si="46"/>
        <v>5</v>
      </c>
      <c r="AZ35" s="54">
        <f t="shared" si="46"/>
        <v>5</v>
      </c>
      <c r="BA35" s="54">
        <f t="shared" si="46"/>
        <v>5</v>
      </c>
      <c r="BB35" s="54">
        <f t="shared" si="46"/>
        <v>5</v>
      </c>
      <c r="BC35" s="54">
        <f t="shared" si="46"/>
        <v>5</v>
      </c>
      <c r="BD35" s="54">
        <f t="shared" si="47"/>
        <v>5</v>
      </c>
      <c r="BE35" s="54">
        <f t="shared" si="47"/>
        <v>5</v>
      </c>
      <c r="BF35" s="54">
        <f t="shared" si="47"/>
        <v>5</v>
      </c>
      <c r="BG35" s="54">
        <f t="shared" si="48"/>
        <v>5</v>
      </c>
      <c r="BH35" s="54">
        <f t="shared" si="48"/>
        <v>5</v>
      </c>
      <c r="BI35" s="54">
        <f t="shared" si="49"/>
        <v>5</v>
      </c>
      <c r="BJ35" s="54">
        <f t="shared" si="49"/>
        <v>5</v>
      </c>
      <c r="BK35" s="54">
        <f t="shared" si="50"/>
        <v>5</v>
      </c>
      <c r="BL35" s="54">
        <f t="shared" si="51"/>
        <v>5</v>
      </c>
      <c r="BM35" s="54">
        <f t="shared" si="51"/>
        <v>5</v>
      </c>
      <c r="BN35" s="54">
        <f t="shared" si="51"/>
        <v>5</v>
      </c>
      <c r="BO35" s="54">
        <f t="shared" si="51"/>
        <v>5</v>
      </c>
      <c r="BP35" s="54">
        <f t="shared" si="52"/>
        <v>5</v>
      </c>
      <c r="BQ35" s="54">
        <f t="shared" si="53"/>
        <v>5</v>
      </c>
      <c r="BR35" s="54">
        <f t="shared" si="53"/>
        <v>5</v>
      </c>
      <c r="BS35" s="54">
        <f t="shared" si="53"/>
        <v>5</v>
      </c>
      <c r="BT35" s="54">
        <f t="shared" si="53"/>
        <v>5</v>
      </c>
      <c r="BU35" s="54">
        <f t="shared" si="54"/>
        <v>5</v>
      </c>
      <c r="BV35" s="54">
        <f t="shared" si="55"/>
        <v>5</v>
      </c>
      <c r="BW35" s="54">
        <f t="shared" si="56"/>
        <v>5</v>
      </c>
      <c r="BX35" s="54">
        <f t="shared" si="56"/>
        <v>5</v>
      </c>
      <c r="BY35" s="54">
        <f t="shared" si="57"/>
        <v>5</v>
      </c>
      <c r="BZ35" s="54">
        <f t="shared" si="57"/>
        <v>5</v>
      </c>
      <c r="CA35" s="54">
        <f t="shared" si="57"/>
        <v>5</v>
      </c>
      <c r="CB35" s="54">
        <f t="shared" si="57"/>
        <v>5</v>
      </c>
      <c r="CC35" s="54">
        <f t="shared" si="58"/>
        <v>5</v>
      </c>
      <c r="CD35" s="54">
        <f t="shared" si="58"/>
        <v>5</v>
      </c>
      <c r="CE35" s="54">
        <f t="shared" si="59"/>
        <v>5</v>
      </c>
      <c r="CF35" s="54">
        <f t="shared" si="60"/>
        <v>5</v>
      </c>
      <c r="CG35" s="54">
        <f t="shared" si="61"/>
        <v>5</v>
      </c>
      <c r="CH35" s="54">
        <f t="shared" si="62"/>
        <v>5</v>
      </c>
      <c r="CI35" s="54">
        <f t="shared" si="62"/>
        <v>5</v>
      </c>
      <c r="CJ35" s="54">
        <f t="shared" si="62"/>
        <v>5</v>
      </c>
      <c r="CK35" s="54">
        <f t="shared" si="62"/>
        <v>5</v>
      </c>
      <c r="CL35" s="54">
        <f t="shared" si="62"/>
        <v>5</v>
      </c>
      <c r="CM35" s="54">
        <f t="shared" si="62"/>
        <v>5</v>
      </c>
      <c r="CN35" s="54">
        <f t="shared" si="62"/>
        <v>5</v>
      </c>
      <c r="CO35" s="54">
        <f t="shared" si="62"/>
        <v>5</v>
      </c>
      <c r="CP35" s="54">
        <f t="shared" si="62"/>
        <v>5</v>
      </c>
      <c r="CQ35" s="54">
        <f t="shared" si="62"/>
        <v>5</v>
      </c>
      <c r="CR35" s="54">
        <f t="shared" si="63"/>
        <v>5</v>
      </c>
      <c r="CS35" s="54">
        <f t="shared" si="63"/>
        <v>5</v>
      </c>
      <c r="CT35" s="54">
        <f t="shared" si="64"/>
        <v>5</v>
      </c>
      <c r="CU35" s="54">
        <f t="shared" si="64"/>
        <v>5</v>
      </c>
      <c r="CV35" s="54">
        <f t="shared" si="65"/>
        <v>5</v>
      </c>
      <c r="CW35" s="54">
        <f t="shared" si="65"/>
        <v>5</v>
      </c>
      <c r="CX35" s="54">
        <f t="shared" si="66"/>
        <v>5</v>
      </c>
      <c r="CY35" s="54">
        <f t="shared" si="66"/>
        <v>5</v>
      </c>
      <c r="CZ35" s="54">
        <f t="shared" si="66"/>
        <v>5</v>
      </c>
      <c r="DA35" s="54">
        <f t="shared" si="66"/>
        <v>5</v>
      </c>
      <c r="DB35" s="54">
        <f t="shared" si="66"/>
        <v>5</v>
      </c>
      <c r="DC35" s="54">
        <f t="shared" si="67"/>
        <v>5</v>
      </c>
      <c r="DD35" s="54">
        <f t="shared" si="67"/>
        <v>5</v>
      </c>
      <c r="DE35" s="54">
        <f t="shared" si="68"/>
        <v>5</v>
      </c>
      <c r="DF35" s="54">
        <f t="shared" si="73"/>
        <v>5</v>
      </c>
      <c r="DG35" s="54">
        <f t="shared" si="74"/>
        <v>5</v>
      </c>
      <c r="DH35" s="54">
        <f t="shared" si="74"/>
        <v>5</v>
      </c>
      <c r="DI35" s="54">
        <f t="shared" si="74"/>
        <v>5</v>
      </c>
      <c r="DJ35" s="54">
        <f t="shared" si="74"/>
        <v>5</v>
      </c>
      <c r="DK35" s="54">
        <f t="shared" si="74"/>
        <v>5</v>
      </c>
      <c r="DL35" s="54">
        <f t="shared" si="74"/>
        <v>5</v>
      </c>
      <c r="DM35" s="54">
        <f t="shared" si="74"/>
        <v>5</v>
      </c>
      <c r="DN35" s="54">
        <f t="shared" si="74"/>
        <v>5</v>
      </c>
      <c r="DO35" s="54">
        <f t="shared" si="75"/>
        <v>5</v>
      </c>
      <c r="DP35" s="54">
        <f t="shared" si="32"/>
        <v>5</v>
      </c>
      <c r="DQ35" s="54">
        <f t="shared" si="32"/>
        <v>5</v>
      </c>
      <c r="DR35" s="54">
        <f t="shared" si="32"/>
        <v>5</v>
      </c>
      <c r="DS35" s="54">
        <f t="shared" si="32"/>
        <v>5</v>
      </c>
      <c r="DT35" s="54">
        <f t="shared" si="32"/>
        <v>5</v>
      </c>
      <c r="DU35" s="54">
        <f t="shared" si="32"/>
        <v>5</v>
      </c>
      <c r="DV35" s="54">
        <f t="shared" si="32"/>
        <v>5</v>
      </c>
      <c r="DW35" s="54">
        <f t="shared" si="32"/>
        <v>5</v>
      </c>
    </row>
    <row r="36" spans="1:127" ht="21" x14ac:dyDescent="0.2">
      <c r="A36" s="16">
        <f>入力シート_六価クロム!Q13</f>
        <v>50</v>
      </c>
      <c r="B36" s="23" t="s">
        <v>72</v>
      </c>
      <c r="C36" s="494" t="s">
        <v>73</v>
      </c>
      <c r="D36" s="495"/>
      <c r="E36" s="492"/>
      <c r="F36" s="1" t="s">
        <v>60</v>
      </c>
      <c r="G36" s="25">
        <f>IF(A36="",10,A36)</f>
        <v>50</v>
      </c>
      <c r="H36" s="26"/>
      <c r="J36" s="51">
        <f t="shared" si="72"/>
        <v>50</v>
      </c>
      <c r="K36" s="54">
        <f t="shared" si="69"/>
        <v>50</v>
      </c>
      <c r="L36" s="54">
        <f t="shared" si="40"/>
        <v>50</v>
      </c>
      <c r="M36" s="54">
        <f t="shared" si="40"/>
        <v>50</v>
      </c>
      <c r="N36" s="54">
        <f t="shared" si="40"/>
        <v>50</v>
      </c>
      <c r="O36" s="54">
        <f t="shared" si="41"/>
        <v>50</v>
      </c>
      <c r="P36" s="54">
        <f t="shared" si="41"/>
        <v>50</v>
      </c>
      <c r="Q36" s="54">
        <f t="shared" si="41"/>
        <v>50</v>
      </c>
      <c r="R36" s="54">
        <f t="shared" si="42"/>
        <v>50</v>
      </c>
      <c r="S36" s="54">
        <f t="shared" si="42"/>
        <v>50</v>
      </c>
      <c r="T36" s="54">
        <f t="shared" si="42"/>
        <v>50</v>
      </c>
      <c r="U36" s="51">
        <f t="shared" si="70"/>
        <v>50</v>
      </c>
      <c r="V36" s="54">
        <f t="shared" si="71"/>
        <v>50</v>
      </c>
      <c r="W36" s="54">
        <f t="shared" si="71"/>
        <v>50</v>
      </c>
      <c r="X36" s="54">
        <f t="shared" si="71"/>
        <v>50</v>
      </c>
      <c r="Y36" s="54">
        <f t="shared" si="71"/>
        <v>50</v>
      </c>
      <c r="Z36" s="54">
        <f t="shared" si="71"/>
        <v>50</v>
      </c>
      <c r="AA36" s="54">
        <f t="shared" si="71"/>
        <v>50</v>
      </c>
      <c r="AB36" s="54">
        <f t="shared" si="71"/>
        <v>50</v>
      </c>
      <c r="AC36" s="54">
        <f t="shared" si="71"/>
        <v>50</v>
      </c>
      <c r="AD36" s="54">
        <f t="shared" si="71"/>
        <v>50</v>
      </c>
      <c r="AE36" s="54">
        <f t="shared" si="71"/>
        <v>50</v>
      </c>
      <c r="AF36" s="54">
        <f t="shared" si="71"/>
        <v>50</v>
      </c>
      <c r="AG36" s="54">
        <f t="shared" si="71"/>
        <v>50</v>
      </c>
      <c r="AH36" s="54">
        <f t="shared" si="44"/>
        <v>50</v>
      </c>
      <c r="AI36" s="54">
        <f t="shared" si="44"/>
        <v>50</v>
      </c>
      <c r="AJ36" s="54">
        <f t="shared" si="44"/>
        <v>50</v>
      </c>
      <c r="AK36" s="54">
        <f t="shared" si="45"/>
        <v>50</v>
      </c>
      <c r="AL36" s="54">
        <f t="shared" si="45"/>
        <v>50</v>
      </c>
      <c r="AM36" s="54">
        <f t="shared" si="45"/>
        <v>50</v>
      </c>
      <c r="AN36" s="54">
        <f t="shared" si="46"/>
        <v>50</v>
      </c>
      <c r="AO36" s="54">
        <f t="shared" si="46"/>
        <v>50</v>
      </c>
      <c r="AP36" s="54">
        <f t="shared" si="46"/>
        <v>50</v>
      </c>
      <c r="AQ36" s="54">
        <f t="shared" si="46"/>
        <v>50</v>
      </c>
      <c r="AR36" s="54">
        <f t="shared" si="46"/>
        <v>50</v>
      </c>
      <c r="AS36" s="54">
        <f t="shared" si="46"/>
        <v>50</v>
      </c>
      <c r="AT36" s="54">
        <f t="shared" si="46"/>
        <v>50</v>
      </c>
      <c r="AU36" s="54">
        <f t="shared" si="46"/>
        <v>50</v>
      </c>
      <c r="AV36" s="54">
        <f t="shared" si="46"/>
        <v>50</v>
      </c>
      <c r="AW36" s="54">
        <f t="shared" si="46"/>
        <v>50</v>
      </c>
      <c r="AX36" s="54">
        <f t="shared" si="46"/>
        <v>50</v>
      </c>
      <c r="AY36" s="54">
        <f t="shared" si="46"/>
        <v>50</v>
      </c>
      <c r="AZ36" s="54">
        <f t="shared" si="46"/>
        <v>50</v>
      </c>
      <c r="BA36" s="54">
        <f t="shared" si="46"/>
        <v>50</v>
      </c>
      <c r="BB36" s="54">
        <f t="shared" si="46"/>
        <v>50</v>
      </c>
      <c r="BC36" s="54">
        <f t="shared" si="46"/>
        <v>50</v>
      </c>
      <c r="BD36" s="54">
        <f t="shared" si="47"/>
        <v>50</v>
      </c>
      <c r="BE36" s="54">
        <f t="shared" si="47"/>
        <v>50</v>
      </c>
      <c r="BF36" s="54">
        <f t="shared" si="47"/>
        <v>50</v>
      </c>
      <c r="BG36" s="54">
        <f t="shared" si="48"/>
        <v>50</v>
      </c>
      <c r="BH36" s="54">
        <f t="shared" si="48"/>
        <v>50</v>
      </c>
      <c r="BI36" s="54">
        <f t="shared" si="49"/>
        <v>50</v>
      </c>
      <c r="BJ36" s="54">
        <f t="shared" si="49"/>
        <v>50</v>
      </c>
      <c r="BK36" s="54">
        <f t="shared" si="50"/>
        <v>50</v>
      </c>
      <c r="BL36" s="54">
        <f t="shared" si="51"/>
        <v>50</v>
      </c>
      <c r="BM36" s="54">
        <f t="shared" si="51"/>
        <v>50</v>
      </c>
      <c r="BN36" s="54">
        <f t="shared" si="51"/>
        <v>50</v>
      </c>
      <c r="BO36" s="54">
        <f t="shared" si="51"/>
        <v>50</v>
      </c>
      <c r="BP36" s="54">
        <f t="shared" si="52"/>
        <v>50</v>
      </c>
      <c r="BQ36" s="54">
        <f t="shared" si="53"/>
        <v>50</v>
      </c>
      <c r="BR36" s="54">
        <f t="shared" si="53"/>
        <v>50</v>
      </c>
      <c r="BS36" s="54">
        <f t="shared" si="53"/>
        <v>50</v>
      </c>
      <c r="BT36" s="54">
        <f t="shared" si="53"/>
        <v>50</v>
      </c>
      <c r="BU36" s="54">
        <f t="shared" si="54"/>
        <v>50</v>
      </c>
      <c r="BV36" s="54">
        <f t="shared" si="55"/>
        <v>50</v>
      </c>
      <c r="BW36" s="54">
        <f t="shared" si="56"/>
        <v>50</v>
      </c>
      <c r="BX36" s="54">
        <f t="shared" si="56"/>
        <v>50</v>
      </c>
      <c r="BY36" s="54">
        <f t="shared" si="57"/>
        <v>50</v>
      </c>
      <c r="BZ36" s="54">
        <f t="shared" si="57"/>
        <v>50</v>
      </c>
      <c r="CA36" s="54">
        <f t="shared" si="57"/>
        <v>50</v>
      </c>
      <c r="CB36" s="54">
        <f t="shared" si="57"/>
        <v>50</v>
      </c>
      <c r="CC36" s="54">
        <f t="shared" si="58"/>
        <v>50</v>
      </c>
      <c r="CD36" s="54">
        <f t="shared" si="58"/>
        <v>50</v>
      </c>
      <c r="CE36" s="54">
        <f t="shared" si="59"/>
        <v>50</v>
      </c>
      <c r="CF36" s="54">
        <f t="shared" si="60"/>
        <v>50</v>
      </c>
      <c r="CG36" s="54">
        <f t="shared" si="61"/>
        <v>50</v>
      </c>
      <c r="CH36" s="54">
        <f t="shared" si="62"/>
        <v>50</v>
      </c>
      <c r="CI36" s="54">
        <f t="shared" si="62"/>
        <v>50</v>
      </c>
      <c r="CJ36" s="54">
        <f t="shared" si="62"/>
        <v>50</v>
      </c>
      <c r="CK36" s="54">
        <f t="shared" si="62"/>
        <v>50</v>
      </c>
      <c r="CL36" s="54">
        <f t="shared" si="62"/>
        <v>50</v>
      </c>
      <c r="CM36" s="54">
        <f t="shared" si="62"/>
        <v>50</v>
      </c>
      <c r="CN36" s="54">
        <f t="shared" si="62"/>
        <v>50</v>
      </c>
      <c r="CO36" s="54">
        <f t="shared" si="62"/>
        <v>50</v>
      </c>
      <c r="CP36" s="54">
        <f t="shared" si="62"/>
        <v>50</v>
      </c>
      <c r="CQ36" s="54">
        <f t="shared" si="62"/>
        <v>50</v>
      </c>
      <c r="CR36" s="54">
        <f t="shared" si="63"/>
        <v>50</v>
      </c>
      <c r="CS36" s="54">
        <f t="shared" si="63"/>
        <v>50</v>
      </c>
      <c r="CT36" s="54">
        <f t="shared" si="64"/>
        <v>50</v>
      </c>
      <c r="CU36" s="54">
        <f t="shared" si="64"/>
        <v>50</v>
      </c>
      <c r="CV36" s="54">
        <f t="shared" si="65"/>
        <v>50</v>
      </c>
      <c r="CW36" s="54">
        <f t="shared" si="65"/>
        <v>50</v>
      </c>
      <c r="CX36" s="54">
        <f t="shared" si="66"/>
        <v>50</v>
      </c>
      <c r="CY36" s="54">
        <f t="shared" si="66"/>
        <v>50</v>
      </c>
      <c r="CZ36" s="54">
        <f t="shared" si="66"/>
        <v>50</v>
      </c>
      <c r="DA36" s="54">
        <f t="shared" si="66"/>
        <v>50</v>
      </c>
      <c r="DB36" s="54">
        <f t="shared" si="66"/>
        <v>50</v>
      </c>
      <c r="DC36" s="54">
        <f t="shared" si="67"/>
        <v>50</v>
      </c>
      <c r="DD36" s="54">
        <f t="shared" si="67"/>
        <v>50</v>
      </c>
      <c r="DE36" s="54">
        <f t="shared" si="68"/>
        <v>50</v>
      </c>
      <c r="DF36" s="54">
        <f t="shared" si="73"/>
        <v>50</v>
      </c>
      <c r="DG36" s="54">
        <f t="shared" si="74"/>
        <v>50</v>
      </c>
      <c r="DH36" s="54">
        <f t="shared" si="74"/>
        <v>50</v>
      </c>
      <c r="DI36" s="54">
        <f t="shared" si="74"/>
        <v>50</v>
      </c>
      <c r="DJ36" s="54">
        <f t="shared" si="74"/>
        <v>50</v>
      </c>
      <c r="DK36" s="54">
        <f t="shared" si="74"/>
        <v>50</v>
      </c>
      <c r="DL36" s="54">
        <f t="shared" si="74"/>
        <v>50</v>
      </c>
      <c r="DM36" s="54">
        <f t="shared" si="74"/>
        <v>50</v>
      </c>
      <c r="DN36" s="54">
        <f t="shared" si="74"/>
        <v>50</v>
      </c>
      <c r="DO36" s="54">
        <f t="shared" si="75"/>
        <v>50</v>
      </c>
      <c r="DP36" s="54">
        <f t="shared" si="32"/>
        <v>50</v>
      </c>
      <c r="DQ36" s="54">
        <f t="shared" si="32"/>
        <v>50</v>
      </c>
      <c r="DR36" s="54">
        <f t="shared" si="32"/>
        <v>50</v>
      </c>
      <c r="DS36" s="54">
        <f t="shared" si="32"/>
        <v>50</v>
      </c>
      <c r="DT36" s="54">
        <f t="shared" si="32"/>
        <v>50</v>
      </c>
      <c r="DU36" s="54">
        <f t="shared" si="32"/>
        <v>50</v>
      </c>
      <c r="DV36" s="54">
        <f t="shared" si="32"/>
        <v>50</v>
      </c>
      <c r="DW36" s="54">
        <f t="shared" si="32"/>
        <v>50</v>
      </c>
    </row>
    <row r="37" spans="1:127" ht="20.5" x14ac:dyDescent="0.2">
      <c r="A37" s="16">
        <f>入力シート_六価クロム!Q14</f>
        <v>5</v>
      </c>
      <c r="B37" s="23" t="s">
        <v>74</v>
      </c>
      <c r="C37" s="494" t="s">
        <v>75</v>
      </c>
      <c r="D37" s="495"/>
      <c r="E37" s="492"/>
      <c r="F37" s="1" t="s">
        <v>60</v>
      </c>
      <c r="G37" s="25">
        <f>IF(A37="",1,A37)</f>
        <v>5</v>
      </c>
      <c r="J37" s="51">
        <f t="shared" si="72"/>
        <v>5</v>
      </c>
      <c r="K37" s="54">
        <f t="shared" si="69"/>
        <v>5</v>
      </c>
      <c r="L37" s="54">
        <f t="shared" si="40"/>
        <v>5</v>
      </c>
      <c r="M37" s="54">
        <f t="shared" si="40"/>
        <v>5</v>
      </c>
      <c r="N37" s="54">
        <f t="shared" si="40"/>
        <v>5</v>
      </c>
      <c r="O37" s="54">
        <f t="shared" si="41"/>
        <v>5</v>
      </c>
      <c r="P37" s="54">
        <f t="shared" si="41"/>
        <v>5</v>
      </c>
      <c r="Q37" s="54">
        <f t="shared" si="41"/>
        <v>5</v>
      </c>
      <c r="R37" s="54">
        <f t="shared" si="42"/>
        <v>5</v>
      </c>
      <c r="S37" s="54">
        <f t="shared" si="42"/>
        <v>5</v>
      </c>
      <c r="T37" s="54">
        <f t="shared" si="42"/>
        <v>5</v>
      </c>
      <c r="U37" s="51">
        <f t="shared" si="70"/>
        <v>5</v>
      </c>
      <c r="V37" s="54">
        <f t="shared" si="71"/>
        <v>5</v>
      </c>
      <c r="W37" s="54">
        <f t="shared" si="71"/>
        <v>5</v>
      </c>
      <c r="X37" s="54">
        <f t="shared" si="71"/>
        <v>5</v>
      </c>
      <c r="Y37" s="54">
        <f t="shared" si="71"/>
        <v>5</v>
      </c>
      <c r="Z37" s="54">
        <f t="shared" si="71"/>
        <v>5</v>
      </c>
      <c r="AA37" s="54">
        <f t="shared" si="71"/>
        <v>5</v>
      </c>
      <c r="AB37" s="54">
        <f t="shared" si="71"/>
        <v>5</v>
      </c>
      <c r="AC37" s="54">
        <f t="shared" si="71"/>
        <v>5</v>
      </c>
      <c r="AD37" s="54">
        <f t="shared" si="71"/>
        <v>5</v>
      </c>
      <c r="AE37" s="54">
        <f t="shared" si="71"/>
        <v>5</v>
      </c>
      <c r="AF37" s="54">
        <f t="shared" si="71"/>
        <v>5</v>
      </c>
      <c r="AG37" s="54">
        <f t="shared" si="71"/>
        <v>5</v>
      </c>
      <c r="AH37" s="54">
        <f t="shared" si="44"/>
        <v>5</v>
      </c>
      <c r="AI37" s="54">
        <f t="shared" si="44"/>
        <v>5</v>
      </c>
      <c r="AJ37" s="54">
        <f t="shared" si="44"/>
        <v>5</v>
      </c>
      <c r="AK37" s="54">
        <f t="shared" si="45"/>
        <v>5</v>
      </c>
      <c r="AL37" s="54">
        <f t="shared" si="45"/>
        <v>5</v>
      </c>
      <c r="AM37" s="54">
        <f t="shared" si="45"/>
        <v>5</v>
      </c>
      <c r="AN37" s="54">
        <f t="shared" si="46"/>
        <v>5</v>
      </c>
      <c r="AO37" s="54">
        <f t="shared" si="46"/>
        <v>5</v>
      </c>
      <c r="AP37" s="54">
        <f t="shared" si="46"/>
        <v>5</v>
      </c>
      <c r="AQ37" s="54">
        <f t="shared" si="46"/>
        <v>5</v>
      </c>
      <c r="AR37" s="54">
        <f t="shared" si="46"/>
        <v>5</v>
      </c>
      <c r="AS37" s="54">
        <f t="shared" si="46"/>
        <v>5</v>
      </c>
      <c r="AT37" s="54">
        <f t="shared" si="46"/>
        <v>5</v>
      </c>
      <c r="AU37" s="54">
        <f t="shared" si="46"/>
        <v>5</v>
      </c>
      <c r="AV37" s="54">
        <f t="shared" si="46"/>
        <v>5</v>
      </c>
      <c r="AW37" s="54">
        <f t="shared" si="46"/>
        <v>5</v>
      </c>
      <c r="AX37" s="54">
        <f t="shared" si="46"/>
        <v>5</v>
      </c>
      <c r="AY37" s="54">
        <f t="shared" si="46"/>
        <v>5</v>
      </c>
      <c r="AZ37" s="54">
        <f t="shared" si="46"/>
        <v>5</v>
      </c>
      <c r="BA37" s="54">
        <f t="shared" si="46"/>
        <v>5</v>
      </c>
      <c r="BB37" s="54">
        <f t="shared" si="46"/>
        <v>5</v>
      </c>
      <c r="BC37" s="54">
        <f t="shared" si="46"/>
        <v>5</v>
      </c>
      <c r="BD37" s="54">
        <f t="shared" si="47"/>
        <v>5</v>
      </c>
      <c r="BE37" s="54">
        <f t="shared" si="47"/>
        <v>5</v>
      </c>
      <c r="BF37" s="54">
        <f t="shared" si="47"/>
        <v>5</v>
      </c>
      <c r="BG37" s="54">
        <f t="shared" si="48"/>
        <v>5</v>
      </c>
      <c r="BH37" s="54">
        <f t="shared" si="48"/>
        <v>5</v>
      </c>
      <c r="BI37" s="54">
        <f t="shared" si="49"/>
        <v>5</v>
      </c>
      <c r="BJ37" s="54">
        <f t="shared" si="49"/>
        <v>5</v>
      </c>
      <c r="BK37" s="54">
        <f t="shared" si="50"/>
        <v>5</v>
      </c>
      <c r="BL37" s="54">
        <f t="shared" si="51"/>
        <v>5</v>
      </c>
      <c r="BM37" s="54">
        <f t="shared" si="51"/>
        <v>5</v>
      </c>
      <c r="BN37" s="54">
        <f t="shared" si="51"/>
        <v>5</v>
      </c>
      <c r="BO37" s="54">
        <f t="shared" si="51"/>
        <v>5</v>
      </c>
      <c r="BP37" s="54">
        <f t="shared" si="52"/>
        <v>5</v>
      </c>
      <c r="BQ37" s="54">
        <f t="shared" si="53"/>
        <v>5</v>
      </c>
      <c r="BR37" s="54">
        <f t="shared" si="53"/>
        <v>5</v>
      </c>
      <c r="BS37" s="54">
        <f t="shared" si="53"/>
        <v>5</v>
      </c>
      <c r="BT37" s="54">
        <f t="shared" si="53"/>
        <v>5</v>
      </c>
      <c r="BU37" s="54">
        <f t="shared" si="54"/>
        <v>5</v>
      </c>
      <c r="BV37" s="54">
        <f t="shared" si="55"/>
        <v>5</v>
      </c>
      <c r="BW37" s="54">
        <f t="shared" si="56"/>
        <v>5</v>
      </c>
      <c r="BX37" s="54">
        <f t="shared" si="56"/>
        <v>5</v>
      </c>
      <c r="BY37" s="54">
        <f t="shared" si="57"/>
        <v>5</v>
      </c>
      <c r="BZ37" s="54">
        <f t="shared" si="57"/>
        <v>5</v>
      </c>
      <c r="CA37" s="54">
        <f t="shared" si="57"/>
        <v>5</v>
      </c>
      <c r="CB37" s="54">
        <f t="shared" si="57"/>
        <v>5</v>
      </c>
      <c r="CC37" s="54">
        <f t="shared" si="58"/>
        <v>5</v>
      </c>
      <c r="CD37" s="54">
        <f t="shared" si="58"/>
        <v>5</v>
      </c>
      <c r="CE37" s="54">
        <f t="shared" si="59"/>
        <v>5</v>
      </c>
      <c r="CF37" s="54">
        <f t="shared" si="60"/>
        <v>5</v>
      </c>
      <c r="CG37" s="54">
        <f t="shared" si="61"/>
        <v>5</v>
      </c>
      <c r="CH37" s="54">
        <f t="shared" si="62"/>
        <v>5</v>
      </c>
      <c r="CI37" s="54">
        <f t="shared" si="62"/>
        <v>5</v>
      </c>
      <c r="CJ37" s="54">
        <f t="shared" si="62"/>
        <v>5</v>
      </c>
      <c r="CK37" s="54">
        <f t="shared" si="62"/>
        <v>5</v>
      </c>
      <c r="CL37" s="54">
        <f t="shared" si="62"/>
        <v>5</v>
      </c>
      <c r="CM37" s="54">
        <f t="shared" si="62"/>
        <v>5</v>
      </c>
      <c r="CN37" s="54">
        <f t="shared" si="62"/>
        <v>5</v>
      </c>
      <c r="CO37" s="54">
        <f t="shared" si="62"/>
        <v>5</v>
      </c>
      <c r="CP37" s="54">
        <f t="shared" si="62"/>
        <v>5</v>
      </c>
      <c r="CQ37" s="54">
        <f t="shared" si="62"/>
        <v>5</v>
      </c>
      <c r="CR37" s="54">
        <f t="shared" si="63"/>
        <v>5</v>
      </c>
      <c r="CS37" s="54">
        <f t="shared" si="63"/>
        <v>5</v>
      </c>
      <c r="CT37" s="54">
        <f t="shared" si="64"/>
        <v>5</v>
      </c>
      <c r="CU37" s="54">
        <f t="shared" si="64"/>
        <v>5</v>
      </c>
      <c r="CV37" s="54">
        <f t="shared" si="65"/>
        <v>5</v>
      </c>
      <c r="CW37" s="54">
        <f t="shared" si="65"/>
        <v>5</v>
      </c>
      <c r="CX37" s="54">
        <f t="shared" si="66"/>
        <v>5</v>
      </c>
      <c r="CY37" s="54">
        <f t="shared" si="66"/>
        <v>5</v>
      </c>
      <c r="CZ37" s="54">
        <f t="shared" si="66"/>
        <v>5</v>
      </c>
      <c r="DA37" s="54">
        <f t="shared" si="66"/>
        <v>5</v>
      </c>
      <c r="DB37" s="54">
        <f t="shared" si="66"/>
        <v>5</v>
      </c>
      <c r="DC37" s="54">
        <f t="shared" si="67"/>
        <v>5</v>
      </c>
      <c r="DD37" s="54">
        <f t="shared" si="67"/>
        <v>5</v>
      </c>
      <c r="DE37" s="54">
        <f t="shared" si="68"/>
        <v>5</v>
      </c>
      <c r="DF37" s="54">
        <f t="shared" si="73"/>
        <v>5</v>
      </c>
      <c r="DG37" s="54">
        <f t="shared" si="74"/>
        <v>5</v>
      </c>
      <c r="DH37" s="54">
        <f t="shared" si="74"/>
        <v>5</v>
      </c>
      <c r="DI37" s="54">
        <f t="shared" si="74"/>
        <v>5</v>
      </c>
      <c r="DJ37" s="54">
        <f t="shared" si="74"/>
        <v>5</v>
      </c>
      <c r="DK37" s="54">
        <f t="shared" si="74"/>
        <v>5</v>
      </c>
      <c r="DL37" s="54">
        <f t="shared" si="74"/>
        <v>5</v>
      </c>
      <c r="DM37" s="54">
        <f t="shared" si="74"/>
        <v>5</v>
      </c>
      <c r="DN37" s="54">
        <f t="shared" si="74"/>
        <v>5</v>
      </c>
      <c r="DO37" s="54">
        <f t="shared" si="75"/>
        <v>5</v>
      </c>
      <c r="DP37" s="54">
        <f t="shared" si="32"/>
        <v>5</v>
      </c>
      <c r="DQ37" s="54">
        <f t="shared" si="32"/>
        <v>5</v>
      </c>
      <c r="DR37" s="54">
        <f t="shared" si="32"/>
        <v>5</v>
      </c>
      <c r="DS37" s="54">
        <f t="shared" si="32"/>
        <v>5</v>
      </c>
      <c r="DT37" s="54">
        <f t="shared" si="32"/>
        <v>5</v>
      </c>
      <c r="DU37" s="54">
        <f t="shared" si="32"/>
        <v>5</v>
      </c>
      <c r="DV37" s="54">
        <f t="shared" si="32"/>
        <v>5</v>
      </c>
      <c r="DW37" s="54">
        <f t="shared" si="32"/>
        <v>5</v>
      </c>
    </row>
    <row r="38" spans="1:127" ht="21" x14ac:dyDescent="0.2">
      <c r="A38" s="16">
        <f>+G37</f>
        <v>5</v>
      </c>
      <c r="B38" s="23" t="s">
        <v>76</v>
      </c>
      <c r="C38" s="494" t="s">
        <v>77</v>
      </c>
      <c r="D38" s="495"/>
      <c r="E38" s="492"/>
      <c r="F38" s="1" t="s">
        <v>60</v>
      </c>
      <c r="G38" s="25">
        <f>IF(A38="",1,A38)</f>
        <v>5</v>
      </c>
      <c r="J38" s="51">
        <f t="shared" si="72"/>
        <v>5</v>
      </c>
      <c r="K38" s="54">
        <f t="shared" si="69"/>
        <v>5</v>
      </c>
      <c r="L38" s="54">
        <f t="shared" si="40"/>
        <v>5</v>
      </c>
      <c r="M38" s="54">
        <f t="shared" si="40"/>
        <v>5</v>
      </c>
      <c r="N38" s="54">
        <f t="shared" si="40"/>
        <v>5</v>
      </c>
      <c r="O38" s="54">
        <f t="shared" si="41"/>
        <v>5</v>
      </c>
      <c r="P38" s="54">
        <f t="shared" si="41"/>
        <v>5</v>
      </c>
      <c r="Q38" s="54">
        <f t="shared" si="41"/>
        <v>5</v>
      </c>
      <c r="R38" s="54">
        <f t="shared" si="42"/>
        <v>5</v>
      </c>
      <c r="S38" s="54">
        <f t="shared" si="42"/>
        <v>5</v>
      </c>
      <c r="T38" s="54">
        <f t="shared" si="42"/>
        <v>5</v>
      </c>
      <c r="U38" s="51">
        <f t="shared" si="70"/>
        <v>5</v>
      </c>
      <c r="V38" s="54">
        <f t="shared" si="71"/>
        <v>5</v>
      </c>
      <c r="W38" s="54">
        <f t="shared" si="71"/>
        <v>5</v>
      </c>
      <c r="X38" s="54">
        <f t="shared" si="71"/>
        <v>5</v>
      </c>
      <c r="Y38" s="54">
        <f t="shared" si="71"/>
        <v>5</v>
      </c>
      <c r="Z38" s="54">
        <f t="shared" si="71"/>
        <v>5</v>
      </c>
      <c r="AA38" s="54">
        <f t="shared" si="71"/>
        <v>5</v>
      </c>
      <c r="AB38" s="54">
        <f t="shared" si="71"/>
        <v>5</v>
      </c>
      <c r="AC38" s="54">
        <f t="shared" si="71"/>
        <v>5</v>
      </c>
      <c r="AD38" s="54">
        <f t="shared" si="71"/>
        <v>5</v>
      </c>
      <c r="AE38" s="54">
        <f t="shared" si="71"/>
        <v>5</v>
      </c>
      <c r="AF38" s="54">
        <f t="shared" si="71"/>
        <v>5</v>
      </c>
      <c r="AG38" s="54">
        <f t="shared" si="71"/>
        <v>5</v>
      </c>
      <c r="AH38" s="54">
        <f t="shared" si="44"/>
        <v>5</v>
      </c>
      <c r="AI38" s="54">
        <f t="shared" si="44"/>
        <v>5</v>
      </c>
      <c r="AJ38" s="54">
        <f t="shared" si="44"/>
        <v>5</v>
      </c>
      <c r="AK38" s="54">
        <f t="shared" si="45"/>
        <v>5</v>
      </c>
      <c r="AL38" s="54">
        <f t="shared" si="45"/>
        <v>5</v>
      </c>
      <c r="AM38" s="54">
        <f t="shared" si="45"/>
        <v>5</v>
      </c>
      <c r="AN38" s="54">
        <f t="shared" si="46"/>
        <v>5</v>
      </c>
      <c r="AO38" s="54">
        <f t="shared" si="46"/>
        <v>5</v>
      </c>
      <c r="AP38" s="54">
        <f t="shared" si="46"/>
        <v>5</v>
      </c>
      <c r="AQ38" s="54">
        <f t="shared" si="46"/>
        <v>5</v>
      </c>
      <c r="AR38" s="54">
        <f t="shared" si="46"/>
        <v>5</v>
      </c>
      <c r="AS38" s="54">
        <f t="shared" si="46"/>
        <v>5</v>
      </c>
      <c r="AT38" s="54">
        <f t="shared" si="46"/>
        <v>5</v>
      </c>
      <c r="AU38" s="54">
        <f t="shared" si="46"/>
        <v>5</v>
      </c>
      <c r="AV38" s="54">
        <f t="shared" si="46"/>
        <v>5</v>
      </c>
      <c r="AW38" s="54">
        <f t="shared" si="46"/>
        <v>5</v>
      </c>
      <c r="AX38" s="54">
        <f t="shared" si="46"/>
        <v>5</v>
      </c>
      <c r="AY38" s="54">
        <f t="shared" si="46"/>
        <v>5</v>
      </c>
      <c r="AZ38" s="54">
        <f t="shared" si="46"/>
        <v>5</v>
      </c>
      <c r="BA38" s="54">
        <f t="shared" si="46"/>
        <v>5</v>
      </c>
      <c r="BB38" s="54">
        <f t="shared" si="46"/>
        <v>5</v>
      </c>
      <c r="BC38" s="54">
        <f t="shared" si="46"/>
        <v>5</v>
      </c>
      <c r="BD38" s="54">
        <f t="shared" si="47"/>
        <v>5</v>
      </c>
      <c r="BE38" s="54">
        <f t="shared" si="47"/>
        <v>5</v>
      </c>
      <c r="BF38" s="54">
        <f t="shared" si="47"/>
        <v>5</v>
      </c>
      <c r="BG38" s="54">
        <f t="shared" si="48"/>
        <v>5</v>
      </c>
      <c r="BH38" s="54">
        <f t="shared" si="48"/>
        <v>5</v>
      </c>
      <c r="BI38" s="54">
        <f t="shared" si="49"/>
        <v>5</v>
      </c>
      <c r="BJ38" s="54">
        <f t="shared" si="49"/>
        <v>5</v>
      </c>
      <c r="BK38" s="54">
        <f t="shared" si="50"/>
        <v>5</v>
      </c>
      <c r="BL38" s="54">
        <f t="shared" si="51"/>
        <v>5</v>
      </c>
      <c r="BM38" s="54">
        <f t="shared" si="51"/>
        <v>5</v>
      </c>
      <c r="BN38" s="54">
        <f t="shared" si="51"/>
        <v>5</v>
      </c>
      <c r="BO38" s="54">
        <f t="shared" si="51"/>
        <v>5</v>
      </c>
      <c r="BP38" s="54">
        <f t="shared" si="52"/>
        <v>5</v>
      </c>
      <c r="BQ38" s="54">
        <f t="shared" si="53"/>
        <v>5</v>
      </c>
      <c r="BR38" s="54">
        <f t="shared" si="53"/>
        <v>5</v>
      </c>
      <c r="BS38" s="54">
        <f t="shared" si="53"/>
        <v>5</v>
      </c>
      <c r="BT38" s="54">
        <f t="shared" si="53"/>
        <v>5</v>
      </c>
      <c r="BU38" s="54">
        <f t="shared" si="54"/>
        <v>5</v>
      </c>
      <c r="BV38" s="54">
        <f t="shared" si="55"/>
        <v>5</v>
      </c>
      <c r="BW38" s="54">
        <f t="shared" si="56"/>
        <v>5</v>
      </c>
      <c r="BX38" s="54">
        <f t="shared" si="56"/>
        <v>5</v>
      </c>
      <c r="BY38" s="54">
        <f t="shared" si="57"/>
        <v>5</v>
      </c>
      <c r="BZ38" s="54">
        <f t="shared" si="57"/>
        <v>5</v>
      </c>
      <c r="CA38" s="54">
        <f t="shared" si="57"/>
        <v>5</v>
      </c>
      <c r="CB38" s="54">
        <f t="shared" si="57"/>
        <v>5</v>
      </c>
      <c r="CC38" s="54">
        <f t="shared" si="58"/>
        <v>5</v>
      </c>
      <c r="CD38" s="54">
        <f t="shared" si="58"/>
        <v>5</v>
      </c>
      <c r="CE38" s="54">
        <f t="shared" si="59"/>
        <v>5</v>
      </c>
      <c r="CF38" s="54">
        <f t="shared" si="60"/>
        <v>5</v>
      </c>
      <c r="CG38" s="54">
        <f t="shared" si="61"/>
        <v>5</v>
      </c>
      <c r="CH38" s="54">
        <f t="shared" si="62"/>
        <v>5</v>
      </c>
      <c r="CI38" s="54">
        <f t="shared" si="62"/>
        <v>5</v>
      </c>
      <c r="CJ38" s="54">
        <f t="shared" si="62"/>
        <v>5</v>
      </c>
      <c r="CK38" s="54">
        <f t="shared" si="62"/>
        <v>5</v>
      </c>
      <c r="CL38" s="54">
        <f t="shared" si="62"/>
        <v>5</v>
      </c>
      <c r="CM38" s="54">
        <f t="shared" si="62"/>
        <v>5</v>
      </c>
      <c r="CN38" s="54">
        <f t="shared" si="62"/>
        <v>5</v>
      </c>
      <c r="CO38" s="54">
        <f t="shared" si="62"/>
        <v>5</v>
      </c>
      <c r="CP38" s="54">
        <f t="shared" si="62"/>
        <v>5</v>
      </c>
      <c r="CQ38" s="54">
        <f t="shared" si="62"/>
        <v>5</v>
      </c>
      <c r="CR38" s="54">
        <f t="shared" si="63"/>
        <v>5</v>
      </c>
      <c r="CS38" s="54">
        <f t="shared" si="63"/>
        <v>5</v>
      </c>
      <c r="CT38" s="54">
        <f t="shared" si="64"/>
        <v>5</v>
      </c>
      <c r="CU38" s="54">
        <f t="shared" si="64"/>
        <v>5</v>
      </c>
      <c r="CV38" s="54">
        <f t="shared" si="65"/>
        <v>5</v>
      </c>
      <c r="CW38" s="54">
        <f t="shared" si="65"/>
        <v>5</v>
      </c>
      <c r="CX38" s="54">
        <f t="shared" si="66"/>
        <v>5</v>
      </c>
      <c r="CY38" s="54">
        <f t="shared" si="66"/>
        <v>5</v>
      </c>
      <c r="CZ38" s="54">
        <f t="shared" si="66"/>
        <v>5</v>
      </c>
      <c r="DA38" s="54">
        <f t="shared" si="66"/>
        <v>5</v>
      </c>
      <c r="DB38" s="54">
        <f t="shared" si="66"/>
        <v>5</v>
      </c>
      <c r="DC38" s="54">
        <f t="shared" si="67"/>
        <v>5</v>
      </c>
      <c r="DD38" s="54">
        <f t="shared" si="67"/>
        <v>5</v>
      </c>
      <c r="DE38" s="54">
        <f t="shared" si="68"/>
        <v>5</v>
      </c>
      <c r="DF38" s="54">
        <f t="shared" si="73"/>
        <v>5</v>
      </c>
      <c r="DG38" s="54">
        <f t="shared" si="74"/>
        <v>5</v>
      </c>
      <c r="DH38" s="54">
        <f t="shared" si="74"/>
        <v>5</v>
      </c>
      <c r="DI38" s="54">
        <f t="shared" si="74"/>
        <v>5</v>
      </c>
      <c r="DJ38" s="54">
        <f t="shared" si="74"/>
        <v>5</v>
      </c>
      <c r="DK38" s="54">
        <f t="shared" si="74"/>
        <v>5</v>
      </c>
      <c r="DL38" s="54">
        <f t="shared" si="74"/>
        <v>5</v>
      </c>
      <c r="DM38" s="54">
        <f t="shared" si="74"/>
        <v>5</v>
      </c>
      <c r="DN38" s="54">
        <f t="shared" si="74"/>
        <v>5</v>
      </c>
      <c r="DO38" s="54">
        <f t="shared" si="75"/>
        <v>5</v>
      </c>
      <c r="DP38" s="54">
        <f t="shared" si="32"/>
        <v>5</v>
      </c>
      <c r="DQ38" s="54">
        <f t="shared" si="32"/>
        <v>5</v>
      </c>
      <c r="DR38" s="54">
        <f t="shared" si="32"/>
        <v>5</v>
      </c>
      <c r="DS38" s="54">
        <f t="shared" si="32"/>
        <v>5</v>
      </c>
      <c r="DT38" s="54">
        <f t="shared" si="32"/>
        <v>5</v>
      </c>
      <c r="DU38" s="54">
        <f t="shared" si="32"/>
        <v>5</v>
      </c>
      <c r="DV38" s="54">
        <f t="shared" si="32"/>
        <v>5</v>
      </c>
      <c r="DW38" s="54">
        <f t="shared" si="32"/>
        <v>5</v>
      </c>
    </row>
    <row r="39" spans="1:127" ht="18" x14ac:dyDescent="0.2">
      <c r="A39" s="27">
        <f>入力シート_六価クロム!Q19</f>
        <v>3.0000000000000001E-5</v>
      </c>
      <c r="B39" s="23" t="s">
        <v>78</v>
      </c>
      <c r="C39" s="494" t="s">
        <v>79</v>
      </c>
      <c r="D39" s="495"/>
      <c r="E39" s="492"/>
      <c r="F39" s="1" t="s">
        <v>80</v>
      </c>
      <c r="G39" s="28">
        <f>IF(A39="",0.000032,A39)</f>
        <v>3.0000000000000001E-5</v>
      </c>
      <c r="J39" s="51">
        <f t="shared" si="72"/>
        <v>3.0000000000000001E-5</v>
      </c>
      <c r="K39" s="54">
        <f t="shared" si="69"/>
        <v>3.0000000000000001E-5</v>
      </c>
      <c r="L39" s="54">
        <f t="shared" si="40"/>
        <v>3.0000000000000001E-5</v>
      </c>
      <c r="M39" s="54">
        <f t="shared" si="40"/>
        <v>3.0000000000000001E-5</v>
      </c>
      <c r="N39" s="54">
        <f t="shared" si="40"/>
        <v>3.0000000000000001E-5</v>
      </c>
      <c r="O39" s="54">
        <f t="shared" si="41"/>
        <v>3.0000000000000001E-5</v>
      </c>
      <c r="P39" s="54">
        <f t="shared" si="41"/>
        <v>3.0000000000000001E-5</v>
      </c>
      <c r="Q39" s="54">
        <f t="shared" si="41"/>
        <v>3.0000000000000001E-5</v>
      </c>
      <c r="R39" s="54">
        <f t="shared" si="42"/>
        <v>3.0000000000000001E-5</v>
      </c>
      <c r="S39" s="54">
        <f t="shared" si="42"/>
        <v>3.0000000000000001E-5</v>
      </c>
      <c r="T39" s="54">
        <f t="shared" si="42"/>
        <v>3.0000000000000001E-5</v>
      </c>
      <c r="U39" s="51">
        <f t="shared" si="70"/>
        <v>3.0000000000000001E-5</v>
      </c>
      <c r="V39" s="54">
        <f t="shared" si="71"/>
        <v>3.0000000000000001E-5</v>
      </c>
      <c r="W39" s="54">
        <f t="shared" si="71"/>
        <v>3.0000000000000001E-5</v>
      </c>
      <c r="X39" s="54">
        <f t="shared" si="71"/>
        <v>3.0000000000000001E-5</v>
      </c>
      <c r="Y39" s="54">
        <f t="shared" si="71"/>
        <v>3.0000000000000001E-5</v>
      </c>
      <c r="Z39" s="54">
        <f t="shared" si="71"/>
        <v>3.0000000000000001E-5</v>
      </c>
      <c r="AA39" s="54">
        <f t="shared" si="71"/>
        <v>3.0000000000000001E-5</v>
      </c>
      <c r="AB39" s="54">
        <f t="shared" si="71"/>
        <v>3.0000000000000001E-5</v>
      </c>
      <c r="AC39" s="54">
        <f t="shared" si="71"/>
        <v>3.0000000000000001E-5</v>
      </c>
      <c r="AD39" s="54">
        <f t="shared" si="71"/>
        <v>3.0000000000000001E-5</v>
      </c>
      <c r="AE39" s="54">
        <f t="shared" si="71"/>
        <v>3.0000000000000001E-5</v>
      </c>
      <c r="AF39" s="54">
        <f t="shared" si="71"/>
        <v>3.0000000000000001E-5</v>
      </c>
      <c r="AG39" s="54">
        <f t="shared" si="71"/>
        <v>3.0000000000000001E-5</v>
      </c>
      <c r="AH39" s="54">
        <f t="shared" si="44"/>
        <v>3.0000000000000001E-5</v>
      </c>
      <c r="AI39" s="54">
        <f t="shared" si="44"/>
        <v>3.0000000000000001E-5</v>
      </c>
      <c r="AJ39" s="54">
        <f t="shared" si="44"/>
        <v>3.0000000000000001E-5</v>
      </c>
      <c r="AK39" s="54">
        <f t="shared" si="45"/>
        <v>3.0000000000000001E-5</v>
      </c>
      <c r="AL39" s="54">
        <f t="shared" si="45"/>
        <v>3.0000000000000001E-5</v>
      </c>
      <c r="AM39" s="54">
        <f t="shared" si="45"/>
        <v>3.0000000000000001E-5</v>
      </c>
      <c r="AN39" s="54">
        <f t="shared" si="46"/>
        <v>3.0000000000000001E-5</v>
      </c>
      <c r="AO39" s="54">
        <f t="shared" si="46"/>
        <v>3.0000000000000001E-5</v>
      </c>
      <c r="AP39" s="54">
        <f t="shared" si="46"/>
        <v>3.0000000000000001E-5</v>
      </c>
      <c r="AQ39" s="54">
        <f t="shared" si="46"/>
        <v>3.0000000000000001E-5</v>
      </c>
      <c r="AR39" s="54">
        <f t="shared" si="46"/>
        <v>3.0000000000000001E-5</v>
      </c>
      <c r="AS39" s="54">
        <f t="shared" si="46"/>
        <v>3.0000000000000001E-5</v>
      </c>
      <c r="AT39" s="54">
        <f t="shared" si="46"/>
        <v>3.0000000000000001E-5</v>
      </c>
      <c r="AU39" s="54">
        <f t="shared" si="46"/>
        <v>3.0000000000000001E-5</v>
      </c>
      <c r="AV39" s="54">
        <f t="shared" si="46"/>
        <v>3.0000000000000001E-5</v>
      </c>
      <c r="AW39" s="54">
        <f t="shared" si="46"/>
        <v>3.0000000000000001E-5</v>
      </c>
      <c r="AX39" s="54">
        <f t="shared" si="46"/>
        <v>3.0000000000000001E-5</v>
      </c>
      <c r="AY39" s="54">
        <f t="shared" si="46"/>
        <v>3.0000000000000001E-5</v>
      </c>
      <c r="AZ39" s="54">
        <f t="shared" si="46"/>
        <v>3.0000000000000001E-5</v>
      </c>
      <c r="BA39" s="54">
        <f t="shared" si="46"/>
        <v>3.0000000000000001E-5</v>
      </c>
      <c r="BB39" s="54">
        <f t="shared" si="46"/>
        <v>3.0000000000000001E-5</v>
      </c>
      <c r="BC39" s="54">
        <f t="shared" si="46"/>
        <v>3.0000000000000001E-5</v>
      </c>
      <c r="BD39" s="54">
        <f t="shared" si="47"/>
        <v>3.0000000000000001E-5</v>
      </c>
      <c r="BE39" s="54">
        <f t="shared" si="47"/>
        <v>3.0000000000000001E-5</v>
      </c>
      <c r="BF39" s="54">
        <f t="shared" si="47"/>
        <v>3.0000000000000001E-5</v>
      </c>
      <c r="BG39" s="54">
        <f t="shared" si="48"/>
        <v>3.0000000000000001E-5</v>
      </c>
      <c r="BH39" s="54">
        <f t="shared" si="48"/>
        <v>3.0000000000000001E-5</v>
      </c>
      <c r="BI39" s="54">
        <f t="shared" si="49"/>
        <v>3.0000000000000001E-5</v>
      </c>
      <c r="BJ39" s="54">
        <f t="shared" si="49"/>
        <v>3.0000000000000001E-5</v>
      </c>
      <c r="BK39" s="54">
        <f t="shared" si="50"/>
        <v>3.0000000000000001E-5</v>
      </c>
      <c r="BL39" s="54">
        <f t="shared" si="51"/>
        <v>3.0000000000000001E-5</v>
      </c>
      <c r="BM39" s="54">
        <f t="shared" si="51"/>
        <v>3.0000000000000001E-5</v>
      </c>
      <c r="BN39" s="54">
        <f t="shared" si="51"/>
        <v>3.0000000000000001E-5</v>
      </c>
      <c r="BO39" s="54">
        <f t="shared" si="51"/>
        <v>3.0000000000000001E-5</v>
      </c>
      <c r="BP39" s="54">
        <f t="shared" si="52"/>
        <v>3.0000000000000001E-5</v>
      </c>
      <c r="BQ39" s="54">
        <f t="shared" si="53"/>
        <v>3.0000000000000001E-5</v>
      </c>
      <c r="BR39" s="54">
        <f t="shared" si="53"/>
        <v>3.0000000000000001E-5</v>
      </c>
      <c r="BS39" s="54">
        <f t="shared" si="53"/>
        <v>3.0000000000000001E-5</v>
      </c>
      <c r="BT39" s="54">
        <f t="shared" si="53"/>
        <v>3.0000000000000001E-5</v>
      </c>
      <c r="BU39" s="54">
        <f t="shared" si="54"/>
        <v>3.0000000000000001E-5</v>
      </c>
      <c r="BV39" s="54">
        <f t="shared" si="55"/>
        <v>3.0000000000000001E-5</v>
      </c>
      <c r="BW39" s="54">
        <f t="shared" si="56"/>
        <v>3.0000000000000001E-5</v>
      </c>
      <c r="BX39" s="54">
        <f t="shared" si="56"/>
        <v>3.0000000000000001E-5</v>
      </c>
      <c r="BY39" s="54">
        <f t="shared" si="57"/>
        <v>3.0000000000000001E-5</v>
      </c>
      <c r="BZ39" s="54">
        <f t="shared" si="57"/>
        <v>3.0000000000000001E-5</v>
      </c>
      <c r="CA39" s="54">
        <f t="shared" si="57"/>
        <v>3.0000000000000001E-5</v>
      </c>
      <c r="CB39" s="54">
        <f t="shared" si="57"/>
        <v>3.0000000000000001E-5</v>
      </c>
      <c r="CC39" s="54">
        <f t="shared" si="58"/>
        <v>3.0000000000000001E-5</v>
      </c>
      <c r="CD39" s="54">
        <f t="shared" si="58"/>
        <v>3.0000000000000001E-5</v>
      </c>
      <c r="CE39" s="54">
        <f t="shared" si="59"/>
        <v>3.0000000000000001E-5</v>
      </c>
      <c r="CF39" s="54">
        <f t="shared" si="60"/>
        <v>3.0000000000000001E-5</v>
      </c>
      <c r="CG39" s="54">
        <f t="shared" si="61"/>
        <v>3.0000000000000001E-5</v>
      </c>
      <c r="CH39" s="54">
        <f t="shared" si="62"/>
        <v>3.0000000000000001E-5</v>
      </c>
      <c r="CI39" s="54">
        <f t="shared" si="62"/>
        <v>3.0000000000000001E-5</v>
      </c>
      <c r="CJ39" s="54">
        <f t="shared" si="62"/>
        <v>3.0000000000000001E-5</v>
      </c>
      <c r="CK39" s="54">
        <f t="shared" si="62"/>
        <v>3.0000000000000001E-5</v>
      </c>
      <c r="CL39" s="54">
        <f t="shared" si="62"/>
        <v>3.0000000000000001E-5</v>
      </c>
      <c r="CM39" s="54">
        <f t="shared" si="62"/>
        <v>3.0000000000000001E-5</v>
      </c>
      <c r="CN39" s="54">
        <f t="shared" si="62"/>
        <v>3.0000000000000001E-5</v>
      </c>
      <c r="CO39" s="54">
        <f t="shared" si="62"/>
        <v>3.0000000000000001E-5</v>
      </c>
      <c r="CP39" s="54">
        <f t="shared" si="62"/>
        <v>3.0000000000000001E-5</v>
      </c>
      <c r="CQ39" s="54">
        <f t="shared" si="62"/>
        <v>3.0000000000000001E-5</v>
      </c>
      <c r="CR39" s="54">
        <f t="shared" si="63"/>
        <v>3.0000000000000001E-5</v>
      </c>
      <c r="CS39" s="54">
        <f t="shared" si="63"/>
        <v>3.0000000000000001E-5</v>
      </c>
      <c r="CT39" s="54">
        <f t="shared" si="64"/>
        <v>3.0000000000000001E-5</v>
      </c>
      <c r="CU39" s="54">
        <f t="shared" si="64"/>
        <v>3.0000000000000001E-5</v>
      </c>
      <c r="CV39" s="54">
        <f t="shared" si="65"/>
        <v>3.0000000000000001E-5</v>
      </c>
      <c r="CW39" s="54">
        <f t="shared" si="65"/>
        <v>3.0000000000000001E-5</v>
      </c>
      <c r="CX39" s="54">
        <f t="shared" si="66"/>
        <v>3.0000000000000001E-5</v>
      </c>
      <c r="CY39" s="54">
        <f t="shared" si="66"/>
        <v>3.0000000000000001E-5</v>
      </c>
      <c r="CZ39" s="54">
        <f t="shared" si="66"/>
        <v>3.0000000000000001E-5</v>
      </c>
      <c r="DA39" s="54">
        <f t="shared" si="66"/>
        <v>3.0000000000000001E-5</v>
      </c>
      <c r="DB39" s="54">
        <f t="shared" si="66"/>
        <v>3.0000000000000001E-5</v>
      </c>
      <c r="DC39" s="54">
        <f t="shared" si="67"/>
        <v>3.0000000000000001E-5</v>
      </c>
      <c r="DD39" s="54">
        <f t="shared" si="67"/>
        <v>3.0000000000000001E-5</v>
      </c>
      <c r="DE39" s="54">
        <f t="shared" si="68"/>
        <v>3.0000000000000001E-5</v>
      </c>
      <c r="DF39" s="54">
        <f t="shared" si="73"/>
        <v>3.0000000000000001E-5</v>
      </c>
      <c r="DG39" s="54">
        <f t="shared" si="74"/>
        <v>3.0000000000000001E-5</v>
      </c>
      <c r="DH39" s="54">
        <f t="shared" si="74"/>
        <v>3.0000000000000001E-5</v>
      </c>
      <c r="DI39" s="54">
        <f t="shared" si="74"/>
        <v>3.0000000000000001E-5</v>
      </c>
      <c r="DJ39" s="54">
        <f t="shared" si="74"/>
        <v>3.0000000000000001E-5</v>
      </c>
      <c r="DK39" s="54">
        <f t="shared" si="74"/>
        <v>3.0000000000000001E-5</v>
      </c>
      <c r="DL39" s="54">
        <f t="shared" si="74"/>
        <v>3.0000000000000001E-5</v>
      </c>
      <c r="DM39" s="54">
        <f t="shared" si="74"/>
        <v>3.0000000000000001E-5</v>
      </c>
      <c r="DN39" s="54">
        <f t="shared" si="74"/>
        <v>3.0000000000000001E-5</v>
      </c>
      <c r="DO39" s="54">
        <f t="shared" si="75"/>
        <v>3.0000000000000001E-5</v>
      </c>
      <c r="DP39" s="54">
        <f t="shared" si="32"/>
        <v>3.0000000000000001E-5</v>
      </c>
      <c r="DQ39" s="54">
        <f t="shared" si="32"/>
        <v>3.0000000000000001E-5</v>
      </c>
      <c r="DR39" s="54">
        <f t="shared" si="32"/>
        <v>3.0000000000000001E-5</v>
      </c>
      <c r="DS39" s="54">
        <f t="shared" si="32"/>
        <v>3.0000000000000001E-5</v>
      </c>
      <c r="DT39" s="54">
        <f t="shared" si="32"/>
        <v>3.0000000000000001E-5</v>
      </c>
      <c r="DU39" s="54">
        <f t="shared" si="32"/>
        <v>3.0000000000000001E-5</v>
      </c>
      <c r="DV39" s="54">
        <f t="shared" si="32"/>
        <v>3.0000000000000001E-5</v>
      </c>
      <c r="DW39" s="54">
        <f t="shared" si="32"/>
        <v>3.0000000000000001E-5</v>
      </c>
    </row>
    <row r="40" spans="1:127" ht="18" x14ac:dyDescent="0.2">
      <c r="A40" s="16">
        <f>入力シート_六価クロム!G18</f>
        <v>5.0000000000000001E-3</v>
      </c>
      <c r="B40" s="23" t="s">
        <v>81</v>
      </c>
      <c r="C40" s="494" t="s">
        <v>82</v>
      </c>
      <c r="D40" s="495"/>
      <c r="E40" s="492"/>
      <c r="F40" s="1" t="s">
        <v>83</v>
      </c>
      <c r="G40" s="25">
        <f>IF(A40="",0.005,A40)</f>
        <v>5.0000000000000001E-3</v>
      </c>
      <c r="J40" s="51">
        <f t="shared" si="72"/>
        <v>5.0000000000000001E-3</v>
      </c>
      <c r="K40" s="54">
        <f t="shared" si="69"/>
        <v>5.0000000000000001E-3</v>
      </c>
      <c r="L40" s="54">
        <f t="shared" si="40"/>
        <v>5.0000000000000001E-3</v>
      </c>
      <c r="M40" s="54">
        <f t="shared" si="40"/>
        <v>5.0000000000000001E-3</v>
      </c>
      <c r="N40" s="54">
        <f t="shared" si="40"/>
        <v>5.0000000000000001E-3</v>
      </c>
      <c r="O40" s="54">
        <f t="shared" si="41"/>
        <v>5.0000000000000001E-3</v>
      </c>
      <c r="P40" s="54">
        <f t="shared" si="41"/>
        <v>5.0000000000000001E-3</v>
      </c>
      <c r="Q40" s="54">
        <f t="shared" si="41"/>
        <v>5.0000000000000001E-3</v>
      </c>
      <c r="R40" s="54">
        <f t="shared" si="42"/>
        <v>5.0000000000000001E-3</v>
      </c>
      <c r="S40" s="54">
        <f t="shared" si="42"/>
        <v>5.0000000000000001E-3</v>
      </c>
      <c r="T40" s="54">
        <f t="shared" si="42"/>
        <v>5.0000000000000001E-3</v>
      </c>
      <c r="U40" s="51">
        <f t="shared" si="70"/>
        <v>5.0000000000000001E-3</v>
      </c>
      <c r="V40" s="54">
        <f t="shared" si="71"/>
        <v>5.0000000000000001E-3</v>
      </c>
      <c r="W40" s="54">
        <f t="shared" si="71"/>
        <v>5.0000000000000001E-3</v>
      </c>
      <c r="X40" s="54">
        <f t="shared" si="71"/>
        <v>5.0000000000000001E-3</v>
      </c>
      <c r="Y40" s="54">
        <f t="shared" si="71"/>
        <v>5.0000000000000001E-3</v>
      </c>
      <c r="Z40" s="54">
        <f t="shared" si="71"/>
        <v>5.0000000000000001E-3</v>
      </c>
      <c r="AA40" s="54">
        <f t="shared" si="71"/>
        <v>5.0000000000000001E-3</v>
      </c>
      <c r="AB40" s="54">
        <f t="shared" si="71"/>
        <v>5.0000000000000001E-3</v>
      </c>
      <c r="AC40" s="54">
        <f t="shared" si="71"/>
        <v>5.0000000000000001E-3</v>
      </c>
      <c r="AD40" s="54">
        <f t="shared" si="71"/>
        <v>5.0000000000000001E-3</v>
      </c>
      <c r="AE40" s="54">
        <f t="shared" si="71"/>
        <v>5.0000000000000001E-3</v>
      </c>
      <c r="AF40" s="54">
        <f t="shared" si="71"/>
        <v>5.0000000000000001E-3</v>
      </c>
      <c r="AG40" s="54">
        <f t="shared" si="71"/>
        <v>5.0000000000000001E-3</v>
      </c>
      <c r="AH40" s="54">
        <f t="shared" si="44"/>
        <v>5.0000000000000001E-3</v>
      </c>
      <c r="AI40" s="54">
        <f t="shared" si="44"/>
        <v>5.0000000000000001E-3</v>
      </c>
      <c r="AJ40" s="54">
        <f t="shared" si="44"/>
        <v>5.0000000000000001E-3</v>
      </c>
      <c r="AK40" s="54">
        <f t="shared" si="45"/>
        <v>5.0000000000000001E-3</v>
      </c>
      <c r="AL40" s="54">
        <f t="shared" si="45"/>
        <v>5.0000000000000001E-3</v>
      </c>
      <c r="AM40" s="54">
        <f t="shared" si="45"/>
        <v>5.0000000000000001E-3</v>
      </c>
      <c r="AN40" s="54">
        <f t="shared" si="46"/>
        <v>5.0000000000000001E-3</v>
      </c>
      <c r="AO40" s="54">
        <f t="shared" si="46"/>
        <v>5.0000000000000001E-3</v>
      </c>
      <c r="AP40" s="54">
        <f t="shared" si="46"/>
        <v>5.0000000000000001E-3</v>
      </c>
      <c r="AQ40" s="54">
        <f t="shared" si="46"/>
        <v>5.0000000000000001E-3</v>
      </c>
      <c r="AR40" s="54">
        <f t="shared" si="46"/>
        <v>5.0000000000000001E-3</v>
      </c>
      <c r="AS40" s="54">
        <f t="shared" si="46"/>
        <v>5.0000000000000001E-3</v>
      </c>
      <c r="AT40" s="54">
        <f t="shared" si="46"/>
        <v>5.0000000000000001E-3</v>
      </c>
      <c r="AU40" s="54">
        <f t="shared" si="46"/>
        <v>5.0000000000000001E-3</v>
      </c>
      <c r="AV40" s="54">
        <f t="shared" si="46"/>
        <v>5.0000000000000001E-3</v>
      </c>
      <c r="AW40" s="54">
        <f t="shared" si="46"/>
        <v>5.0000000000000001E-3</v>
      </c>
      <c r="AX40" s="54">
        <f t="shared" si="46"/>
        <v>5.0000000000000001E-3</v>
      </c>
      <c r="AY40" s="54">
        <f t="shared" si="46"/>
        <v>5.0000000000000001E-3</v>
      </c>
      <c r="AZ40" s="54">
        <f t="shared" si="46"/>
        <v>5.0000000000000001E-3</v>
      </c>
      <c r="BA40" s="54">
        <f t="shared" si="46"/>
        <v>5.0000000000000001E-3</v>
      </c>
      <c r="BB40" s="54">
        <f t="shared" si="46"/>
        <v>5.0000000000000001E-3</v>
      </c>
      <c r="BC40" s="54">
        <f t="shared" si="46"/>
        <v>5.0000000000000001E-3</v>
      </c>
      <c r="BD40" s="54">
        <f t="shared" si="47"/>
        <v>5.0000000000000001E-3</v>
      </c>
      <c r="BE40" s="54">
        <f t="shared" si="47"/>
        <v>5.0000000000000001E-3</v>
      </c>
      <c r="BF40" s="54">
        <f t="shared" si="47"/>
        <v>5.0000000000000001E-3</v>
      </c>
      <c r="BG40" s="54">
        <f t="shared" si="48"/>
        <v>5.0000000000000001E-3</v>
      </c>
      <c r="BH40" s="54">
        <f t="shared" si="48"/>
        <v>5.0000000000000001E-3</v>
      </c>
      <c r="BI40" s="54">
        <f t="shared" si="49"/>
        <v>5.0000000000000001E-3</v>
      </c>
      <c r="BJ40" s="54">
        <f t="shared" si="49"/>
        <v>5.0000000000000001E-3</v>
      </c>
      <c r="BK40" s="54">
        <f t="shared" si="50"/>
        <v>5.0000000000000001E-3</v>
      </c>
      <c r="BL40" s="54">
        <f t="shared" si="51"/>
        <v>5.0000000000000001E-3</v>
      </c>
      <c r="BM40" s="54">
        <f t="shared" si="51"/>
        <v>5.0000000000000001E-3</v>
      </c>
      <c r="BN40" s="54">
        <f t="shared" si="51"/>
        <v>5.0000000000000001E-3</v>
      </c>
      <c r="BO40" s="54">
        <f t="shared" si="51"/>
        <v>5.0000000000000001E-3</v>
      </c>
      <c r="BP40" s="54">
        <f t="shared" si="52"/>
        <v>5.0000000000000001E-3</v>
      </c>
      <c r="BQ40" s="54">
        <f t="shared" si="53"/>
        <v>5.0000000000000001E-3</v>
      </c>
      <c r="BR40" s="54">
        <f t="shared" si="53"/>
        <v>5.0000000000000001E-3</v>
      </c>
      <c r="BS40" s="54">
        <f t="shared" si="53"/>
        <v>5.0000000000000001E-3</v>
      </c>
      <c r="BT40" s="54">
        <f t="shared" si="53"/>
        <v>5.0000000000000001E-3</v>
      </c>
      <c r="BU40" s="54">
        <f t="shared" si="54"/>
        <v>5.0000000000000001E-3</v>
      </c>
      <c r="BV40" s="54">
        <f t="shared" si="55"/>
        <v>5.0000000000000001E-3</v>
      </c>
      <c r="BW40" s="54">
        <f t="shared" si="56"/>
        <v>5.0000000000000001E-3</v>
      </c>
      <c r="BX40" s="54">
        <f t="shared" si="56"/>
        <v>5.0000000000000001E-3</v>
      </c>
      <c r="BY40" s="54">
        <f t="shared" si="57"/>
        <v>5.0000000000000001E-3</v>
      </c>
      <c r="BZ40" s="54">
        <f t="shared" si="57"/>
        <v>5.0000000000000001E-3</v>
      </c>
      <c r="CA40" s="54">
        <f t="shared" si="57"/>
        <v>5.0000000000000001E-3</v>
      </c>
      <c r="CB40" s="54">
        <f t="shared" si="57"/>
        <v>5.0000000000000001E-3</v>
      </c>
      <c r="CC40" s="54">
        <f t="shared" si="58"/>
        <v>5.0000000000000001E-3</v>
      </c>
      <c r="CD40" s="54">
        <f t="shared" si="58"/>
        <v>5.0000000000000001E-3</v>
      </c>
      <c r="CE40" s="54">
        <f t="shared" si="59"/>
        <v>5.0000000000000001E-3</v>
      </c>
      <c r="CF40" s="54">
        <f t="shared" si="60"/>
        <v>5.0000000000000001E-3</v>
      </c>
      <c r="CG40" s="54">
        <f t="shared" si="61"/>
        <v>5.0000000000000001E-3</v>
      </c>
      <c r="CH40" s="54">
        <f t="shared" si="62"/>
        <v>5.0000000000000001E-3</v>
      </c>
      <c r="CI40" s="54">
        <f t="shared" si="62"/>
        <v>5.0000000000000001E-3</v>
      </c>
      <c r="CJ40" s="54">
        <f t="shared" si="62"/>
        <v>5.0000000000000001E-3</v>
      </c>
      <c r="CK40" s="54">
        <f t="shared" si="62"/>
        <v>5.0000000000000001E-3</v>
      </c>
      <c r="CL40" s="54">
        <f t="shared" si="62"/>
        <v>5.0000000000000001E-3</v>
      </c>
      <c r="CM40" s="54">
        <f t="shared" si="62"/>
        <v>5.0000000000000001E-3</v>
      </c>
      <c r="CN40" s="54">
        <f t="shared" si="62"/>
        <v>5.0000000000000001E-3</v>
      </c>
      <c r="CO40" s="54">
        <f t="shared" si="62"/>
        <v>5.0000000000000001E-3</v>
      </c>
      <c r="CP40" s="54">
        <f t="shared" si="62"/>
        <v>5.0000000000000001E-3</v>
      </c>
      <c r="CQ40" s="54">
        <f t="shared" si="62"/>
        <v>5.0000000000000001E-3</v>
      </c>
      <c r="CR40" s="54">
        <f t="shared" si="63"/>
        <v>5.0000000000000001E-3</v>
      </c>
      <c r="CS40" s="54">
        <f t="shared" si="63"/>
        <v>5.0000000000000001E-3</v>
      </c>
      <c r="CT40" s="54">
        <f t="shared" si="64"/>
        <v>5.0000000000000001E-3</v>
      </c>
      <c r="CU40" s="54">
        <f t="shared" si="64"/>
        <v>5.0000000000000001E-3</v>
      </c>
      <c r="CV40" s="54">
        <f t="shared" si="65"/>
        <v>5.0000000000000001E-3</v>
      </c>
      <c r="CW40" s="54">
        <f t="shared" si="65"/>
        <v>5.0000000000000001E-3</v>
      </c>
      <c r="CX40" s="54">
        <f t="shared" si="66"/>
        <v>5.0000000000000001E-3</v>
      </c>
      <c r="CY40" s="54">
        <f t="shared" si="66"/>
        <v>5.0000000000000001E-3</v>
      </c>
      <c r="CZ40" s="54">
        <f t="shared" si="66"/>
        <v>5.0000000000000001E-3</v>
      </c>
      <c r="DA40" s="54">
        <f t="shared" si="66"/>
        <v>5.0000000000000001E-3</v>
      </c>
      <c r="DB40" s="54">
        <f t="shared" si="66"/>
        <v>5.0000000000000001E-3</v>
      </c>
      <c r="DC40" s="54">
        <f t="shared" si="67"/>
        <v>5.0000000000000001E-3</v>
      </c>
      <c r="DD40" s="54">
        <f t="shared" si="67"/>
        <v>5.0000000000000001E-3</v>
      </c>
      <c r="DE40" s="54">
        <f t="shared" si="68"/>
        <v>5.0000000000000001E-3</v>
      </c>
      <c r="DF40" s="54">
        <f t="shared" si="73"/>
        <v>5.0000000000000001E-3</v>
      </c>
      <c r="DG40" s="54">
        <f t="shared" si="74"/>
        <v>5.0000000000000001E-3</v>
      </c>
      <c r="DH40" s="54">
        <f t="shared" si="74"/>
        <v>5.0000000000000001E-3</v>
      </c>
      <c r="DI40" s="54">
        <f t="shared" si="74"/>
        <v>5.0000000000000001E-3</v>
      </c>
      <c r="DJ40" s="54">
        <f t="shared" si="74"/>
        <v>5.0000000000000001E-3</v>
      </c>
      <c r="DK40" s="54">
        <f t="shared" si="74"/>
        <v>5.0000000000000001E-3</v>
      </c>
      <c r="DL40" s="54">
        <f t="shared" si="74"/>
        <v>5.0000000000000001E-3</v>
      </c>
      <c r="DM40" s="54">
        <f t="shared" si="74"/>
        <v>5.0000000000000001E-3</v>
      </c>
      <c r="DN40" s="54">
        <f t="shared" si="74"/>
        <v>5.0000000000000001E-3</v>
      </c>
      <c r="DO40" s="54">
        <f t="shared" si="75"/>
        <v>5.0000000000000001E-3</v>
      </c>
      <c r="DP40" s="54">
        <f t="shared" si="32"/>
        <v>5.0000000000000001E-3</v>
      </c>
      <c r="DQ40" s="54">
        <f t="shared" si="32"/>
        <v>5.0000000000000001E-3</v>
      </c>
      <c r="DR40" s="54">
        <f t="shared" si="32"/>
        <v>5.0000000000000001E-3</v>
      </c>
      <c r="DS40" s="54">
        <f t="shared" si="32"/>
        <v>5.0000000000000001E-3</v>
      </c>
      <c r="DT40" s="54">
        <f t="shared" si="32"/>
        <v>5.0000000000000001E-3</v>
      </c>
      <c r="DU40" s="54">
        <f t="shared" si="32"/>
        <v>5.0000000000000001E-3</v>
      </c>
      <c r="DV40" s="54">
        <f t="shared" si="32"/>
        <v>5.0000000000000001E-3</v>
      </c>
      <c r="DW40" s="54">
        <f t="shared" si="32"/>
        <v>5.0000000000000001E-3</v>
      </c>
    </row>
    <row r="41" spans="1:127" ht="18" x14ac:dyDescent="0.2">
      <c r="A41" s="16">
        <f>入力シート_六価クロム!Q20</f>
        <v>0.3</v>
      </c>
      <c r="B41" s="23" t="s">
        <v>137</v>
      </c>
      <c r="C41" s="494" t="s">
        <v>84</v>
      </c>
      <c r="D41" s="495"/>
      <c r="E41" s="492"/>
      <c r="F41" s="1" t="s">
        <v>85</v>
      </c>
      <c r="G41" s="25">
        <f>IF(A41="",0.2,A41)</f>
        <v>0.3</v>
      </c>
      <c r="J41" s="51">
        <f>G41</f>
        <v>0.3</v>
      </c>
      <c r="K41" s="54">
        <f t="shared" si="69"/>
        <v>0.3</v>
      </c>
      <c r="L41" s="54">
        <f t="shared" si="40"/>
        <v>0.3</v>
      </c>
      <c r="M41" s="54">
        <f t="shared" si="40"/>
        <v>0.3</v>
      </c>
      <c r="N41" s="54">
        <f t="shared" si="40"/>
        <v>0.3</v>
      </c>
      <c r="O41" s="54">
        <f t="shared" si="41"/>
        <v>0.3</v>
      </c>
      <c r="P41" s="54">
        <f t="shared" si="41"/>
        <v>0.3</v>
      </c>
      <c r="Q41" s="54">
        <f t="shared" si="41"/>
        <v>0.3</v>
      </c>
      <c r="R41" s="54">
        <f t="shared" si="42"/>
        <v>0.3</v>
      </c>
      <c r="S41" s="54">
        <f t="shared" si="42"/>
        <v>0.3</v>
      </c>
      <c r="T41" s="54">
        <f t="shared" si="42"/>
        <v>0.3</v>
      </c>
      <c r="U41" s="51">
        <f t="shared" si="70"/>
        <v>0.3</v>
      </c>
      <c r="V41" s="54">
        <f t="shared" si="71"/>
        <v>0.3</v>
      </c>
      <c r="W41" s="54">
        <f t="shared" si="71"/>
        <v>0.3</v>
      </c>
      <c r="X41" s="54">
        <f t="shared" si="71"/>
        <v>0.3</v>
      </c>
      <c r="Y41" s="54">
        <f t="shared" si="71"/>
        <v>0.3</v>
      </c>
      <c r="Z41" s="54">
        <f t="shared" si="71"/>
        <v>0.3</v>
      </c>
      <c r="AA41" s="54">
        <f t="shared" si="71"/>
        <v>0.3</v>
      </c>
      <c r="AB41" s="54">
        <f t="shared" si="71"/>
        <v>0.3</v>
      </c>
      <c r="AC41" s="54">
        <f t="shared" si="71"/>
        <v>0.3</v>
      </c>
      <c r="AD41" s="54">
        <f t="shared" si="71"/>
        <v>0.3</v>
      </c>
      <c r="AE41" s="54">
        <f t="shared" si="71"/>
        <v>0.3</v>
      </c>
      <c r="AF41" s="54">
        <f t="shared" si="71"/>
        <v>0.3</v>
      </c>
      <c r="AG41" s="54">
        <f t="shared" si="71"/>
        <v>0.3</v>
      </c>
      <c r="AH41" s="54">
        <f t="shared" si="44"/>
        <v>0.3</v>
      </c>
      <c r="AI41" s="54">
        <f t="shared" si="44"/>
        <v>0.3</v>
      </c>
      <c r="AJ41" s="54">
        <f t="shared" si="44"/>
        <v>0.3</v>
      </c>
      <c r="AK41" s="54">
        <f t="shared" si="45"/>
        <v>0.3</v>
      </c>
      <c r="AL41" s="54">
        <f t="shared" si="45"/>
        <v>0.3</v>
      </c>
      <c r="AM41" s="54">
        <f t="shared" si="45"/>
        <v>0.3</v>
      </c>
      <c r="AN41" s="54">
        <f t="shared" si="46"/>
        <v>0.3</v>
      </c>
      <c r="AO41" s="54">
        <f t="shared" si="46"/>
        <v>0.3</v>
      </c>
      <c r="AP41" s="54">
        <f t="shared" si="46"/>
        <v>0.3</v>
      </c>
      <c r="AQ41" s="54">
        <f t="shared" si="46"/>
        <v>0.3</v>
      </c>
      <c r="AR41" s="54">
        <f t="shared" si="46"/>
        <v>0.3</v>
      </c>
      <c r="AS41" s="54">
        <f t="shared" si="46"/>
        <v>0.3</v>
      </c>
      <c r="AT41" s="54">
        <f t="shared" si="46"/>
        <v>0.3</v>
      </c>
      <c r="AU41" s="54">
        <f t="shared" si="46"/>
        <v>0.3</v>
      </c>
      <c r="AV41" s="54">
        <f t="shared" si="46"/>
        <v>0.3</v>
      </c>
      <c r="AW41" s="54">
        <f t="shared" si="46"/>
        <v>0.3</v>
      </c>
      <c r="AX41" s="54">
        <f t="shared" si="46"/>
        <v>0.3</v>
      </c>
      <c r="AY41" s="54">
        <f t="shared" si="46"/>
        <v>0.3</v>
      </c>
      <c r="AZ41" s="54">
        <f t="shared" si="46"/>
        <v>0.3</v>
      </c>
      <c r="BA41" s="54">
        <f t="shared" si="46"/>
        <v>0.3</v>
      </c>
      <c r="BB41" s="54">
        <f t="shared" si="46"/>
        <v>0.3</v>
      </c>
      <c r="BC41" s="54">
        <f t="shared" si="46"/>
        <v>0.3</v>
      </c>
      <c r="BD41" s="54">
        <f t="shared" si="47"/>
        <v>0.3</v>
      </c>
      <c r="BE41" s="54">
        <f t="shared" si="47"/>
        <v>0.3</v>
      </c>
      <c r="BF41" s="54">
        <f t="shared" si="47"/>
        <v>0.3</v>
      </c>
      <c r="BG41" s="54">
        <f t="shared" si="48"/>
        <v>0.3</v>
      </c>
      <c r="BH41" s="54">
        <f t="shared" si="48"/>
        <v>0.3</v>
      </c>
      <c r="BI41" s="54">
        <f t="shared" si="49"/>
        <v>0.3</v>
      </c>
      <c r="BJ41" s="54">
        <f t="shared" si="49"/>
        <v>0.3</v>
      </c>
      <c r="BK41" s="54">
        <f t="shared" si="50"/>
        <v>0.3</v>
      </c>
      <c r="BL41" s="54">
        <f t="shared" si="51"/>
        <v>0.3</v>
      </c>
      <c r="BM41" s="54">
        <f t="shared" si="51"/>
        <v>0.3</v>
      </c>
      <c r="BN41" s="54">
        <f t="shared" si="51"/>
        <v>0.3</v>
      </c>
      <c r="BO41" s="54">
        <f t="shared" si="51"/>
        <v>0.3</v>
      </c>
      <c r="BP41" s="54">
        <f t="shared" si="52"/>
        <v>0.3</v>
      </c>
      <c r="BQ41" s="54">
        <f t="shared" si="53"/>
        <v>0.3</v>
      </c>
      <c r="BR41" s="54">
        <f t="shared" si="53"/>
        <v>0.3</v>
      </c>
      <c r="BS41" s="54">
        <f t="shared" si="53"/>
        <v>0.3</v>
      </c>
      <c r="BT41" s="54">
        <f t="shared" si="53"/>
        <v>0.3</v>
      </c>
      <c r="BU41" s="54">
        <f t="shared" si="54"/>
        <v>0.3</v>
      </c>
      <c r="BV41" s="54">
        <f t="shared" si="55"/>
        <v>0.3</v>
      </c>
      <c r="BW41" s="54">
        <f t="shared" si="56"/>
        <v>0.3</v>
      </c>
      <c r="BX41" s="54">
        <f t="shared" si="56"/>
        <v>0.3</v>
      </c>
      <c r="BY41" s="54">
        <f t="shared" si="57"/>
        <v>0.3</v>
      </c>
      <c r="BZ41" s="54">
        <f t="shared" si="57"/>
        <v>0.3</v>
      </c>
      <c r="CA41" s="54">
        <f t="shared" si="57"/>
        <v>0.3</v>
      </c>
      <c r="CB41" s="54">
        <f t="shared" si="57"/>
        <v>0.3</v>
      </c>
      <c r="CC41" s="54">
        <f t="shared" si="58"/>
        <v>0.3</v>
      </c>
      <c r="CD41" s="54">
        <f t="shared" si="58"/>
        <v>0.3</v>
      </c>
      <c r="CE41" s="54">
        <f t="shared" si="59"/>
        <v>0.3</v>
      </c>
      <c r="CF41" s="54">
        <f t="shared" si="60"/>
        <v>0.3</v>
      </c>
      <c r="CG41" s="54">
        <f t="shared" si="61"/>
        <v>0.3</v>
      </c>
      <c r="CH41" s="54">
        <f t="shared" si="62"/>
        <v>0.3</v>
      </c>
      <c r="CI41" s="54">
        <f t="shared" si="62"/>
        <v>0.3</v>
      </c>
      <c r="CJ41" s="54">
        <f t="shared" si="62"/>
        <v>0.3</v>
      </c>
      <c r="CK41" s="54">
        <f t="shared" si="62"/>
        <v>0.3</v>
      </c>
      <c r="CL41" s="54">
        <f t="shared" si="62"/>
        <v>0.3</v>
      </c>
      <c r="CM41" s="54">
        <f t="shared" si="62"/>
        <v>0.3</v>
      </c>
      <c r="CN41" s="54">
        <f t="shared" si="62"/>
        <v>0.3</v>
      </c>
      <c r="CO41" s="54">
        <f t="shared" si="62"/>
        <v>0.3</v>
      </c>
      <c r="CP41" s="54">
        <f t="shared" si="62"/>
        <v>0.3</v>
      </c>
      <c r="CQ41" s="54">
        <f t="shared" si="62"/>
        <v>0.3</v>
      </c>
      <c r="CR41" s="54">
        <f t="shared" si="63"/>
        <v>0.3</v>
      </c>
      <c r="CS41" s="54">
        <f t="shared" si="63"/>
        <v>0.3</v>
      </c>
      <c r="CT41" s="54">
        <f t="shared" si="64"/>
        <v>0.3</v>
      </c>
      <c r="CU41" s="54">
        <f t="shared" si="64"/>
        <v>0.3</v>
      </c>
      <c r="CV41" s="54">
        <f t="shared" si="65"/>
        <v>0.3</v>
      </c>
      <c r="CW41" s="54">
        <f t="shared" si="65"/>
        <v>0.3</v>
      </c>
      <c r="CX41" s="54">
        <f t="shared" si="66"/>
        <v>0.3</v>
      </c>
      <c r="CY41" s="54">
        <f t="shared" si="66"/>
        <v>0.3</v>
      </c>
      <c r="CZ41" s="54">
        <f t="shared" si="66"/>
        <v>0.3</v>
      </c>
      <c r="DA41" s="54">
        <f t="shared" si="66"/>
        <v>0.3</v>
      </c>
      <c r="DB41" s="54">
        <f t="shared" si="66"/>
        <v>0.3</v>
      </c>
      <c r="DC41" s="54">
        <f t="shared" si="67"/>
        <v>0.3</v>
      </c>
      <c r="DD41" s="54">
        <f t="shared" si="67"/>
        <v>0.3</v>
      </c>
      <c r="DE41" s="54">
        <f t="shared" si="68"/>
        <v>0.3</v>
      </c>
      <c r="DF41" s="54">
        <f t="shared" si="73"/>
        <v>0.3</v>
      </c>
      <c r="DG41" s="54">
        <f t="shared" si="74"/>
        <v>0.3</v>
      </c>
      <c r="DH41" s="54">
        <f t="shared" si="74"/>
        <v>0.3</v>
      </c>
      <c r="DI41" s="54">
        <f t="shared" si="74"/>
        <v>0.3</v>
      </c>
      <c r="DJ41" s="54">
        <f t="shared" si="74"/>
        <v>0.3</v>
      </c>
      <c r="DK41" s="54">
        <f t="shared" si="74"/>
        <v>0.3</v>
      </c>
      <c r="DL41" s="54">
        <f t="shared" si="74"/>
        <v>0.3</v>
      </c>
      <c r="DM41" s="54">
        <f t="shared" si="74"/>
        <v>0.3</v>
      </c>
      <c r="DN41" s="54">
        <f t="shared" si="74"/>
        <v>0.3</v>
      </c>
      <c r="DO41" s="54">
        <f t="shared" si="75"/>
        <v>0.3</v>
      </c>
      <c r="DP41" s="54">
        <f t="shared" si="32"/>
        <v>0.3</v>
      </c>
      <c r="DQ41" s="54">
        <f t="shared" si="32"/>
        <v>0.3</v>
      </c>
      <c r="DR41" s="54">
        <f t="shared" si="32"/>
        <v>0.3</v>
      </c>
      <c r="DS41" s="54">
        <f t="shared" si="32"/>
        <v>0.3</v>
      </c>
      <c r="DT41" s="54">
        <f t="shared" si="32"/>
        <v>0.3</v>
      </c>
      <c r="DU41" s="54">
        <f t="shared" si="32"/>
        <v>0.3</v>
      </c>
      <c r="DV41" s="54">
        <f t="shared" si="32"/>
        <v>0.3</v>
      </c>
      <c r="DW41" s="54">
        <f t="shared" si="32"/>
        <v>0.3</v>
      </c>
    </row>
    <row r="42" spans="1:127" ht="21" x14ac:dyDescent="0.2">
      <c r="A42" s="16">
        <f>IF(+入力シート_六価クロム!Q12="-",0,+入力シート_六価クロム!Q12)</f>
        <v>0</v>
      </c>
      <c r="B42" s="23" t="s">
        <v>86</v>
      </c>
      <c r="C42" s="494" t="s">
        <v>87</v>
      </c>
      <c r="D42" s="495"/>
      <c r="E42" s="492"/>
      <c r="F42" s="1" t="s">
        <v>67</v>
      </c>
      <c r="G42" s="29">
        <f>IF(A42="",7,A42)</f>
        <v>0</v>
      </c>
      <c r="J42" s="51">
        <f>G42</f>
        <v>0</v>
      </c>
      <c r="K42" s="54">
        <f t="shared" si="69"/>
        <v>0</v>
      </c>
      <c r="L42" s="54">
        <f t="shared" si="40"/>
        <v>0</v>
      </c>
      <c r="M42" s="54">
        <f t="shared" si="40"/>
        <v>0</v>
      </c>
      <c r="N42" s="54">
        <f t="shared" si="40"/>
        <v>0</v>
      </c>
      <c r="O42" s="54">
        <f t="shared" si="41"/>
        <v>0</v>
      </c>
      <c r="P42" s="54">
        <f t="shared" si="41"/>
        <v>0</v>
      </c>
      <c r="Q42" s="54">
        <f t="shared" si="41"/>
        <v>0</v>
      </c>
      <c r="R42" s="54">
        <f t="shared" si="42"/>
        <v>0</v>
      </c>
      <c r="S42" s="54">
        <f t="shared" si="42"/>
        <v>0</v>
      </c>
      <c r="T42" s="54">
        <f t="shared" si="42"/>
        <v>0</v>
      </c>
      <c r="U42" s="51">
        <f t="shared" si="70"/>
        <v>0</v>
      </c>
      <c r="V42" s="54">
        <f t="shared" si="71"/>
        <v>0</v>
      </c>
      <c r="W42" s="54">
        <f t="shared" si="71"/>
        <v>0</v>
      </c>
      <c r="X42" s="54">
        <f t="shared" si="71"/>
        <v>0</v>
      </c>
      <c r="Y42" s="54">
        <f t="shared" si="71"/>
        <v>0</v>
      </c>
      <c r="Z42" s="54">
        <f t="shared" si="71"/>
        <v>0</v>
      </c>
      <c r="AA42" s="54">
        <f t="shared" si="71"/>
        <v>0</v>
      </c>
      <c r="AB42" s="54">
        <f t="shared" si="71"/>
        <v>0</v>
      </c>
      <c r="AC42" s="54">
        <f t="shared" si="71"/>
        <v>0</v>
      </c>
      <c r="AD42" s="54">
        <f t="shared" si="71"/>
        <v>0</v>
      </c>
      <c r="AE42" s="54">
        <f t="shared" si="71"/>
        <v>0</v>
      </c>
      <c r="AF42" s="54">
        <f t="shared" si="71"/>
        <v>0</v>
      </c>
      <c r="AG42" s="54">
        <f t="shared" si="71"/>
        <v>0</v>
      </c>
      <c r="AH42" s="54">
        <f t="shared" si="44"/>
        <v>0</v>
      </c>
      <c r="AI42" s="54">
        <f t="shared" si="44"/>
        <v>0</v>
      </c>
      <c r="AJ42" s="54">
        <f t="shared" si="44"/>
        <v>0</v>
      </c>
      <c r="AK42" s="54">
        <f t="shared" si="45"/>
        <v>0</v>
      </c>
      <c r="AL42" s="54">
        <f t="shared" si="45"/>
        <v>0</v>
      </c>
      <c r="AM42" s="54">
        <f t="shared" si="45"/>
        <v>0</v>
      </c>
      <c r="AN42" s="54">
        <f t="shared" si="46"/>
        <v>0</v>
      </c>
      <c r="AO42" s="54">
        <f t="shared" si="46"/>
        <v>0</v>
      </c>
      <c r="AP42" s="54">
        <f t="shared" si="46"/>
        <v>0</v>
      </c>
      <c r="AQ42" s="54">
        <f t="shared" si="46"/>
        <v>0</v>
      </c>
      <c r="AR42" s="54">
        <f t="shared" si="46"/>
        <v>0</v>
      </c>
      <c r="AS42" s="54">
        <f t="shared" si="46"/>
        <v>0</v>
      </c>
      <c r="AT42" s="54">
        <f t="shared" si="46"/>
        <v>0</v>
      </c>
      <c r="AU42" s="54">
        <f t="shared" si="46"/>
        <v>0</v>
      </c>
      <c r="AV42" s="54">
        <f t="shared" si="46"/>
        <v>0</v>
      </c>
      <c r="AW42" s="54">
        <f t="shared" si="46"/>
        <v>0</v>
      </c>
      <c r="AX42" s="54">
        <f t="shared" si="46"/>
        <v>0</v>
      </c>
      <c r="AY42" s="54">
        <f t="shared" si="46"/>
        <v>0</v>
      </c>
      <c r="AZ42" s="54">
        <f t="shared" si="46"/>
        <v>0</v>
      </c>
      <c r="BA42" s="54">
        <f t="shared" si="46"/>
        <v>0</v>
      </c>
      <c r="BB42" s="54">
        <f t="shared" si="46"/>
        <v>0</v>
      </c>
      <c r="BC42" s="54">
        <f t="shared" si="46"/>
        <v>0</v>
      </c>
      <c r="BD42" s="54">
        <f t="shared" si="47"/>
        <v>0</v>
      </c>
      <c r="BE42" s="54">
        <f t="shared" si="47"/>
        <v>0</v>
      </c>
      <c r="BF42" s="54">
        <f t="shared" si="47"/>
        <v>0</v>
      </c>
      <c r="BG42" s="54">
        <f t="shared" si="48"/>
        <v>0</v>
      </c>
      <c r="BH42" s="54">
        <f t="shared" si="48"/>
        <v>0</v>
      </c>
      <c r="BI42" s="54">
        <f t="shared" si="49"/>
        <v>0</v>
      </c>
      <c r="BJ42" s="54">
        <f t="shared" si="49"/>
        <v>0</v>
      </c>
      <c r="BK42" s="54">
        <f t="shared" si="50"/>
        <v>0</v>
      </c>
      <c r="BL42" s="54">
        <f t="shared" si="51"/>
        <v>0</v>
      </c>
      <c r="BM42" s="54">
        <f t="shared" si="51"/>
        <v>0</v>
      </c>
      <c r="BN42" s="54">
        <f t="shared" si="51"/>
        <v>0</v>
      </c>
      <c r="BO42" s="54">
        <f t="shared" si="51"/>
        <v>0</v>
      </c>
      <c r="BP42" s="54">
        <f t="shared" si="52"/>
        <v>0</v>
      </c>
      <c r="BQ42" s="54">
        <f t="shared" si="53"/>
        <v>0</v>
      </c>
      <c r="BR42" s="54">
        <f t="shared" si="53"/>
        <v>0</v>
      </c>
      <c r="BS42" s="54">
        <f t="shared" si="53"/>
        <v>0</v>
      </c>
      <c r="BT42" s="54">
        <f t="shared" si="53"/>
        <v>0</v>
      </c>
      <c r="BU42" s="54">
        <f t="shared" si="54"/>
        <v>0</v>
      </c>
      <c r="BV42" s="54">
        <f t="shared" si="55"/>
        <v>0</v>
      </c>
      <c r="BW42" s="54">
        <f t="shared" si="56"/>
        <v>0</v>
      </c>
      <c r="BX42" s="54">
        <f t="shared" si="56"/>
        <v>0</v>
      </c>
      <c r="BY42" s="54">
        <f t="shared" si="57"/>
        <v>0</v>
      </c>
      <c r="BZ42" s="54">
        <f t="shared" si="57"/>
        <v>0</v>
      </c>
      <c r="CA42" s="54">
        <f t="shared" si="57"/>
        <v>0</v>
      </c>
      <c r="CB42" s="54">
        <f t="shared" si="57"/>
        <v>0</v>
      </c>
      <c r="CC42" s="54">
        <f t="shared" si="58"/>
        <v>0</v>
      </c>
      <c r="CD42" s="54">
        <f t="shared" si="58"/>
        <v>0</v>
      </c>
      <c r="CE42" s="54">
        <f t="shared" si="59"/>
        <v>0</v>
      </c>
      <c r="CF42" s="54">
        <f t="shared" si="60"/>
        <v>0</v>
      </c>
      <c r="CG42" s="54">
        <f t="shared" si="61"/>
        <v>0</v>
      </c>
      <c r="CH42" s="54">
        <f t="shared" si="62"/>
        <v>0</v>
      </c>
      <c r="CI42" s="54">
        <f t="shared" si="62"/>
        <v>0</v>
      </c>
      <c r="CJ42" s="54">
        <f t="shared" si="62"/>
        <v>0</v>
      </c>
      <c r="CK42" s="54">
        <f t="shared" si="62"/>
        <v>0</v>
      </c>
      <c r="CL42" s="54">
        <f t="shared" si="62"/>
        <v>0</v>
      </c>
      <c r="CM42" s="54">
        <f t="shared" si="62"/>
        <v>0</v>
      </c>
      <c r="CN42" s="54">
        <f t="shared" si="62"/>
        <v>0</v>
      </c>
      <c r="CO42" s="54">
        <f t="shared" si="62"/>
        <v>0</v>
      </c>
      <c r="CP42" s="54">
        <f t="shared" si="62"/>
        <v>0</v>
      </c>
      <c r="CQ42" s="54">
        <f t="shared" si="62"/>
        <v>0</v>
      </c>
      <c r="CR42" s="54">
        <f t="shared" si="63"/>
        <v>0</v>
      </c>
      <c r="CS42" s="54">
        <f t="shared" si="63"/>
        <v>0</v>
      </c>
      <c r="CT42" s="54">
        <f t="shared" si="64"/>
        <v>0</v>
      </c>
      <c r="CU42" s="54">
        <f t="shared" si="64"/>
        <v>0</v>
      </c>
      <c r="CV42" s="54">
        <f t="shared" si="65"/>
        <v>0</v>
      </c>
      <c r="CW42" s="54">
        <f t="shared" si="65"/>
        <v>0</v>
      </c>
      <c r="CX42" s="54">
        <f t="shared" si="66"/>
        <v>0</v>
      </c>
      <c r="CY42" s="54">
        <f t="shared" si="66"/>
        <v>0</v>
      </c>
      <c r="CZ42" s="54">
        <f t="shared" si="66"/>
        <v>0</v>
      </c>
      <c r="DA42" s="54">
        <f t="shared" si="66"/>
        <v>0</v>
      </c>
      <c r="DB42" s="54">
        <f t="shared" si="66"/>
        <v>0</v>
      </c>
      <c r="DC42" s="54">
        <f t="shared" si="67"/>
        <v>0</v>
      </c>
      <c r="DD42" s="54">
        <f t="shared" si="67"/>
        <v>0</v>
      </c>
      <c r="DE42" s="54">
        <f t="shared" si="68"/>
        <v>0</v>
      </c>
      <c r="DF42" s="54">
        <f t="shared" si="73"/>
        <v>0</v>
      </c>
      <c r="DG42" s="54">
        <f t="shared" si="74"/>
        <v>0</v>
      </c>
      <c r="DH42" s="54">
        <f t="shared" si="74"/>
        <v>0</v>
      </c>
      <c r="DI42" s="54">
        <f t="shared" si="74"/>
        <v>0</v>
      </c>
      <c r="DJ42" s="54">
        <f t="shared" si="74"/>
        <v>0</v>
      </c>
      <c r="DK42" s="54">
        <f t="shared" si="74"/>
        <v>0</v>
      </c>
      <c r="DL42" s="54">
        <f t="shared" si="74"/>
        <v>0</v>
      </c>
      <c r="DM42" s="54">
        <f t="shared" si="74"/>
        <v>0</v>
      </c>
      <c r="DN42" s="54">
        <f t="shared" si="74"/>
        <v>0</v>
      </c>
      <c r="DO42" s="54">
        <f t="shared" si="75"/>
        <v>0</v>
      </c>
      <c r="DP42" s="54">
        <f t="shared" si="32"/>
        <v>0</v>
      </c>
      <c r="DQ42" s="54">
        <f t="shared" si="32"/>
        <v>0</v>
      </c>
      <c r="DR42" s="54">
        <f t="shared" si="32"/>
        <v>0</v>
      </c>
      <c r="DS42" s="54">
        <f t="shared" si="32"/>
        <v>0</v>
      </c>
      <c r="DT42" s="54">
        <f t="shared" si="32"/>
        <v>0</v>
      </c>
      <c r="DU42" s="54">
        <f t="shared" si="32"/>
        <v>0</v>
      </c>
      <c r="DV42" s="54">
        <f t="shared" si="32"/>
        <v>0</v>
      </c>
      <c r="DW42" s="54">
        <f t="shared" si="32"/>
        <v>0</v>
      </c>
    </row>
    <row r="43" spans="1:127" ht="14" x14ac:dyDescent="0.3">
      <c r="A43" s="30">
        <f>入力シート_六価クロム!Q21</f>
        <v>0.4</v>
      </c>
      <c r="B43" s="31" t="s">
        <v>138</v>
      </c>
      <c r="C43" s="496" t="s">
        <v>126</v>
      </c>
      <c r="D43" s="496"/>
      <c r="E43" s="496"/>
      <c r="F43" s="292" t="s">
        <v>140</v>
      </c>
      <c r="G43" s="25">
        <f>IF(A43="",0.2,A43)</f>
        <v>0.4</v>
      </c>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36"/>
      <c r="BR43" s="36"/>
      <c r="BS43" s="36"/>
      <c r="BT43" s="36"/>
      <c r="BU43" s="36"/>
      <c r="BV43" s="36"/>
      <c r="BW43" s="36"/>
      <c r="BX43" s="36"/>
      <c r="BY43" s="36"/>
      <c r="BZ43" s="36"/>
      <c r="CA43" s="36"/>
      <c r="CB43" s="36"/>
      <c r="CC43" s="36"/>
      <c r="CD43" s="36"/>
      <c r="CE43" s="36"/>
      <c r="CF43" s="36"/>
      <c r="CG43" s="36"/>
      <c r="CH43" s="36"/>
      <c r="CI43" s="36"/>
      <c r="CJ43" s="36"/>
      <c r="CK43" s="36"/>
      <c r="CL43" s="36"/>
      <c r="CM43" s="36"/>
      <c r="CN43" s="36"/>
      <c r="CO43" s="36"/>
      <c r="CP43" s="36"/>
      <c r="CQ43" s="36"/>
      <c r="CR43" s="36"/>
      <c r="CS43" s="36"/>
      <c r="CT43" s="36"/>
      <c r="CU43" s="36"/>
      <c r="CV43" s="36"/>
      <c r="CW43" s="36"/>
      <c r="CX43" s="36"/>
      <c r="CY43" s="36"/>
      <c r="CZ43" s="36"/>
      <c r="DA43" s="36"/>
      <c r="DB43" s="36"/>
      <c r="DC43" s="36"/>
      <c r="DD43" s="36"/>
      <c r="DE43" s="36"/>
      <c r="DF43" s="36"/>
      <c r="DG43" s="36"/>
      <c r="DH43" s="36"/>
      <c r="DI43" s="36"/>
      <c r="DJ43" s="36"/>
      <c r="DK43" s="36"/>
      <c r="DL43" s="36"/>
      <c r="DM43" s="36"/>
      <c r="DN43" s="36"/>
      <c r="DO43" s="36"/>
      <c r="DP43" s="36"/>
      <c r="DQ43" s="36"/>
      <c r="DR43" s="36"/>
      <c r="DS43" s="36"/>
      <c r="DT43" s="36"/>
      <c r="DU43" s="36"/>
      <c r="DV43" s="36"/>
      <c r="DW43" s="36"/>
    </row>
    <row r="44" spans="1:127" ht="14" x14ac:dyDescent="0.3">
      <c r="A44" s="16">
        <f>入力シート_六価クロム!Q10</f>
        <v>1</v>
      </c>
      <c r="B44" s="32" t="s">
        <v>88</v>
      </c>
      <c r="C44" s="493" t="s">
        <v>89</v>
      </c>
      <c r="D44" s="493"/>
      <c r="E44" s="493"/>
      <c r="F44" s="291" t="s">
        <v>90</v>
      </c>
      <c r="G44" s="33">
        <f>IF(A44="",IF(G45*G46&gt;0,G45*G46,G43),A44)</f>
        <v>1</v>
      </c>
      <c r="J44" s="51">
        <f t="shared" ref="J44:J51" si="76">G44</f>
        <v>1</v>
      </c>
      <c r="K44" s="51">
        <f t="shared" ref="K44:N52" si="77">+J44</f>
        <v>1</v>
      </c>
      <c r="L44" s="51">
        <f t="shared" si="77"/>
        <v>1</v>
      </c>
      <c r="M44" s="51">
        <f t="shared" si="77"/>
        <v>1</v>
      </c>
      <c r="N44" s="51">
        <f t="shared" si="77"/>
        <v>1</v>
      </c>
      <c r="O44" s="51">
        <f t="shared" ref="O44:Q52" si="78">+J44</f>
        <v>1</v>
      </c>
      <c r="P44" s="51">
        <f t="shared" si="78"/>
        <v>1</v>
      </c>
      <c r="Q44" s="51">
        <f t="shared" si="78"/>
        <v>1</v>
      </c>
      <c r="R44" s="51">
        <f t="shared" ref="R44:T52" si="79">+L44</f>
        <v>1</v>
      </c>
      <c r="S44" s="51">
        <f t="shared" si="79"/>
        <v>1</v>
      </c>
      <c r="T44" s="51">
        <f t="shared" si="79"/>
        <v>1</v>
      </c>
      <c r="U44" s="51">
        <f t="shared" si="70"/>
        <v>1</v>
      </c>
      <c r="V44" s="51">
        <f>+U44</f>
        <v>1</v>
      </c>
      <c r="W44" s="51">
        <f t="shared" ref="W44:AG44" si="80">+V44</f>
        <v>1</v>
      </c>
      <c r="X44" s="51">
        <f t="shared" si="80"/>
        <v>1</v>
      </c>
      <c r="Y44" s="51">
        <f t="shared" si="80"/>
        <v>1</v>
      </c>
      <c r="Z44" s="51">
        <f t="shared" si="80"/>
        <v>1</v>
      </c>
      <c r="AA44" s="51">
        <f t="shared" si="80"/>
        <v>1</v>
      </c>
      <c r="AB44" s="51">
        <f t="shared" si="80"/>
        <v>1</v>
      </c>
      <c r="AC44" s="51">
        <f t="shared" si="80"/>
        <v>1</v>
      </c>
      <c r="AD44" s="51">
        <f t="shared" si="80"/>
        <v>1</v>
      </c>
      <c r="AE44" s="51">
        <f t="shared" si="80"/>
        <v>1</v>
      </c>
      <c r="AF44" s="51">
        <f t="shared" si="80"/>
        <v>1</v>
      </c>
      <c r="AG44" s="51">
        <f t="shared" si="80"/>
        <v>1</v>
      </c>
      <c r="AH44" s="51">
        <f t="shared" ref="AH44:AJ52" si="81">+AC44</f>
        <v>1</v>
      </c>
      <c r="AI44" s="51">
        <f t="shared" si="81"/>
        <v>1</v>
      </c>
      <c r="AJ44" s="51">
        <f t="shared" si="81"/>
        <v>1</v>
      </c>
      <c r="AK44" s="51">
        <f t="shared" ref="AK44:AM52" si="82">+AE44</f>
        <v>1</v>
      </c>
      <c r="AL44" s="51">
        <f t="shared" si="82"/>
        <v>1</v>
      </c>
      <c r="AM44" s="51">
        <f t="shared" si="82"/>
        <v>1</v>
      </c>
      <c r="AN44" s="51">
        <f t="shared" ref="AN44:BA52" si="83">+AM44</f>
        <v>1</v>
      </c>
      <c r="AO44" s="51">
        <f t="shared" si="83"/>
        <v>1</v>
      </c>
      <c r="AP44" s="51">
        <f t="shared" si="83"/>
        <v>1</v>
      </c>
      <c r="AQ44" s="51">
        <f t="shared" si="83"/>
        <v>1</v>
      </c>
      <c r="AR44" s="51">
        <f t="shared" si="83"/>
        <v>1</v>
      </c>
      <c r="AS44" s="51">
        <f t="shared" si="83"/>
        <v>1</v>
      </c>
      <c r="AT44" s="51">
        <f t="shared" si="83"/>
        <v>1</v>
      </c>
      <c r="AU44" s="51">
        <f t="shared" si="83"/>
        <v>1</v>
      </c>
      <c r="AV44" s="51">
        <f t="shared" si="83"/>
        <v>1</v>
      </c>
      <c r="AW44" s="51">
        <f t="shared" si="83"/>
        <v>1</v>
      </c>
      <c r="AX44" s="51">
        <f t="shared" si="83"/>
        <v>1</v>
      </c>
      <c r="AY44" s="51">
        <f t="shared" si="83"/>
        <v>1</v>
      </c>
      <c r="AZ44" s="51">
        <f t="shared" si="83"/>
        <v>1</v>
      </c>
      <c r="BA44" s="51">
        <f>+AZ44</f>
        <v>1</v>
      </c>
      <c r="BB44" s="51">
        <f t="shared" ref="BB44:BF52" si="84">+BA44</f>
        <v>1</v>
      </c>
      <c r="BC44" s="51">
        <f t="shared" si="84"/>
        <v>1</v>
      </c>
      <c r="BD44" s="51">
        <f t="shared" si="84"/>
        <v>1</v>
      </c>
      <c r="BE44" s="51">
        <f t="shared" si="84"/>
        <v>1</v>
      </c>
      <c r="BF44" s="51">
        <f t="shared" si="84"/>
        <v>1</v>
      </c>
      <c r="BG44" s="51">
        <f t="shared" ref="BG44:BH52" si="85">+BE44</f>
        <v>1</v>
      </c>
      <c r="BH44" s="51">
        <f t="shared" si="85"/>
        <v>1</v>
      </c>
      <c r="BI44" s="51">
        <f t="shared" ref="BI44:BJ52" si="86">+BH44</f>
        <v>1</v>
      </c>
      <c r="BJ44" s="51">
        <f t="shared" si="86"/>
        <v>1</v>
      </c>
      <c r="BK44" s="51">
        <f t="shared" ref="BK44:BK52" si="87">+AZ44</f>
        <v>1</v>
      </c>
      <c r="BL44" s="51">
        <f t="shared" ref="BL44:BO52" si="88">+BK44</f>
        <v>1</v>
      </c>
      <c r="BM44" s="51">
        <f t="shared" si="88"/>
        <v>1</v>
      </c>
      <c r="BN44" s="51">
        <f t="shared" si="88"/>
        <v>1</v>
      </c>
      <c r="BO44" s="51">
        <f t="shared" si="88"/>
        <v>1</v>
      </c>
      <c r="BP44" s="51">
        <f t="shared" ref="BP44:BP52" si="89">+BE44</f>
        <v>1</v>
      </c>
      <c r="BQ44" s="51">
        <f t="shared" ref="BQ44:BT52" si="90">+BP44</f>
        <v>1</v>
      </c>
      <c r="BR44" s="51">
        <f t="shared" si="90"/>
        <v>1</v>
      </c>
      <c r="BS44" s="51">
        <f t="shared" si="90"/>
        <v>1</v>
      </c>
      <c r="BT44" s="51">
        <f t="shared" si="90"/>
        <v>1</v>
      </c>
      <c r="BU44" s="51">
        <f t="shared" ref="BU44:BU52" si="91">+BJ44</f>
        <v>1</v>
      </c>
      <c r="BV44" s="51">
        <f t="shared" ref="BV44:BV52" si="92">+BU44</f>
        <v>1</v>
      </c>
      <c r="BW44" s="51">
        <f t="shared" ref="BW44:BX52" si="93">+BU44</f>
        <v>1</v>
      </c>
      <c r="BX44" s="51">
        <f t="shared" si="93"/>
        <v>1</v>
      </c>
      <c r="BY44" s="51">
        <f t="shared" ref="BY44:CB52" si="94">+BX44</f>
        <v>1</v>
      </c>
      <c r="BZ44" s="51">
        <f t="shared" si="94"/>
        <v>1</v>
      </c>
      <c r="CA44" s="51">
        <f t="shared" si="94"/>
        <v>1</v>
      </c>
      <c r="CB44" s="51">
        <f t="shared" si="94"/>
        <v>1</v>
      </c>
      <c r="CC44" s="51">
        <f t="shared" ref="CC44:CD52" si="95">+CA44</f>
        <v>1</v>
      </c>
      <c r="CD44" s="51">
        <f t="shared" si="95"/>
        <v>1</v>
      </c>
      <c r="CE44" s="51">
        <f t="shared" ref="CE44:CE52" si="96">+CD44</f>
        <v>1</v>
      </c>
      <c r="CF44" s="51">
        <f t="shared" ref="CF44:CF52" si="97">+BA44</f>
        <v>1</v>
      </c>
      <c r="CG44" s="51">
        <f t="shared" ref="CG44:CG52" si="98">+BA44</f>
        <v>1</v>
      </c>
      <c r="CH44" s="51">
        <f t="shared" ref="CH44:CQ52" si="99">+BA44</f>
        <v>1</v>
      </c>
      <c r="CI44" s="51">
        <f t="shared" si="99"/>
        <v>1</v>
      </c>
      <c r="CJ44" s="51">
        <f t="shared" si="99"/>
        <v>1</v>
      </c>
      <c r="CK44" s="51">
        <f t="shared" si="99"/>
        <v>1</v>
      </c>
      <c r="CL44" s="51">
        <f t="shared" si="99"/>
        <v>1</v>
      </c>
      <c r="CM44" s="51">
        <f t="shared" si="99"/>
        <v>1</v>
      </c>
      <c r="CN44" s="51">
        <f t="shared" si="99"/>
        <v>1</v>
      </c>
      <c r="CO44" s="51">
        <f t="shared" si="99"/>
        <v>1</v>
      </c>
      <c r="CP44" s="51">
        <f t="shared" si="99"/>
        <v>1</v>
      </c>
      <c r="CQ44" s="51">
        <f t="shared" si="99"/>
        <v>1</v>
      </c>
      <c r="CR44" s="51">
        <f t="shared" ref="CR44:CS52" si="100">+BU44</f>
        <v>1</v>
      </c>
      <c r="CS44" s="51">
        <f t="shared" si="100"/>
        <v>1</v>
      </c>
      <c r="CT44" s="51">
        <f t="shared" ref="CT44:CU52" si="101">+BX44</f>
        <v>1</v>
      </c>
      <c r="CU44" s="51">
        <f t="shared" si="101"/>
        <v>1</v>
      </c>
      <c r="CV44" s="51">
        <f t="shared" ref="CV44:CW52" si="102">+BU44</f>
        <v>1</v>
      </c>
      <c r="CW44" s="51">
        <f t="shared" si="102"/>
        <v>1</v>
      </c>
      <c r="CX44" s="51">
        <f t="shared" ref="CX44:DB52" si="103">+BX44</f>
        <v>1</v>
      </c>
      <c r="CY44" s="51">
        <f t="shared" si="103"/>
        <v>1</v>
      </c>
      <c r="CZ44" s="51">
        <f t="shared" si="103"/>
        <v>1</v>
      </c>
      <c r="DA44" s="51">
        <f t="shared" si="103"/>
        <v>1</v>
      </c>
      <c r="DB44" s="51">
        <f t="shared" si="103"/>
        <v>1</v>
      </c>
      <c r="DC44" s="51">
        <f t="shared" ref="DC44:DD52" si="104">+CD44</f>
        <v>1</v>
      </c>
      <c r="DD44" s="51">
        <f t="shared" si="104"/>
        <v>1</v>
      </c>
      <c r="DE44" s="51">
        <f t="shared" ref="DE44:DE52" si="105">+CE44</f>
        <v>1</v>
      </c>
      <c r="DF44" s="51">
        <f t="shared" ref="DF44:DF52" si="106">+BU44</f>
        <v>1</v>
      </c>
      <c r="DG44" s="51">
        <f t="shared" ref="DG44:DN52" si="107">+DF44</f>
        <v>1</v>
      </c>
      <c r="DH44" s="51">
        <f t="shared" si="107"/>
        <v>1</v>
      </c>
      <c r="DI44" s="51">
        <f t="shared" si="107"/>
        <v>1</v>
      </c>
      <c r="DJ44" s="51">
        <f t="shared" si="107"/>
        <v>1</v>
      </c>
      <c r="DK44" s="51">
        <f t="shared" si="107"/>
        <v>1</v>
      </c>
      <c r="DL44" s="51">
        <f t="shared" si="107"/>
        <v>1</v>
      </c>
      <c r="DM44" s="51">
        <f t="shared" si="107"/>
        <v>1</v>
      </c>
      <c r="DN44" s="51">
        <f t="shared" si="107"/>
        <v>1</v>
      </c>
      <c r="DO44" s="51">
        <f t="shared" ref="DO44:DO52" si="108">+DE44</f>
        <v>1</v>
      </c>
      <c r="DP44" s="51">
        <f t="shared" ref="DP44:DW52" si="109">+DO44</f>
        <v>1</v>
      </c>
      <c r="DQ44" s="51">
        <f t="shared" si="109"/>
        <v>1</v>
      </c>
      <c r="DR44" s="51">
        <f t="shared" si="109"/>
        <v>1</v>
      </c>
      <c r="DS44" s="51">
        <f t="shared" si="109"/>
        <v>1</v>
      </c>
      <c r="DT44" s="51">
        <f t="shared" si="109"/>
        <v>1</v>
      </c>
      <c r="DU44" s="51">
        <f t="shared" si="109"/>
        <v>1</v>
      </c>
      <c r="DV44" s="51">
        <f t="shared" si="109"/>
        <v>1</v>
      </c>
      <c r="DW44" s="51">
        <f t="shared" si="109"/>
        <v>1</v>
      </c>
    </row>
    <row r="45" spans="1:127" ht="18" x14ac:dyDescent="0.4">
      <c r="A45" s="16" t="str">
        <f>入力シート_六価クロム!Q11</f>
        <v>-</v>
      </c>
      <c r="B45" s="20" t="s">
        <v>91</v>
      </c>
      <c r="C45" s="493" t="s">
        <v>92</v>
      </c>
      <c r="D45" s="493"/>
      <c r="E45" s="493"/>
      <c r="F45" s="291" t="s">
        <v>93</v>
      </c>
      <c r="G45" s="33" t="str">
        <f>IF(A45="",154.9,A45)</f>
        <v>-</v>
      </c>
      <c r="J45" s="51" t="str">
        <f t="shared" si="76"/>
        <v>-</v>
      </c>
      <c r="K45" s="51" t="str">
        <f t="shared" si="77"/>
        <v>-</v>
      </c>
      <c r="L45" s="51" t="str">
        <f t="shared" si="77"/>
        <v>-</v>
      </c>
      <c r="M45" s="51" t="str">
        <f t="shared" si="77"/>
        <v>-</v>
      </c>
      <c r="N45" s="51" t="str">
        <f t="shared" si="77"/>
        <v>-</v>
      </c>
      <c r="O45" s="51" t="str">
        <f t="shared" si="78"/>
        <v>-</v>
      </c>
      <c r="P45" s="51" t="str">
        <f t="shared" si="78"/>
        <v>-</v>
      </c>
      <c r="Q45" s="51" t="str">
        <f t="shared" si="78"/>
        <v>-</v>
      </c>
      <c r="R45" s="51" t="str">
        <f t="shared" si="79"/>
        <v>-</v>
      </c>
      <c r="S45" s="51" t="str">
        <f t="shared" si="79"/>
        <v>-</v>
      </c>
      <c r="T45" s="51" t="str">
        <f t="shared" si="79"/>
        <v>-</v>
      </c>
      <c r="U45" s="51" t="str">
        <f t="shared" si="70"/>
        <v>-</v>
      </c>
      <c r="V45" s="51" t="str">
        <f t="shared" ref="V45:AG52" si="110">+U45</f>
        <v>-</v>
      </c>
      <c r="W45" s="51" t="str">
        <f t="shared" si="110"/>
        <v>-</v>
      </c>
      <c r="X45" s="51" t="str">
        <f t="shared" si="110"/>
        <v>-</v>
      </c>
      <c r="Y45" s="51" t="str">
        <f t="shared" si="110"/>
        <v>-</v>
      </c>
      <c r="Z45" s="51" t="str">
        <f t="shared" si="110"/>
        <v>-</v>
      </c>
      <c r="AA45" s="51" t="str">
        <f t="shared" si="110"/>
        <v>-</v>
      </c>
      <c r="AB45" s="51" t="str">
        <f t="shared" si="110"/>
        <v>-</v>
      </c>
      <c r="AC45" s="51" t="str">
        <f t="shared" si="110"/>
        <v>-</v>
      </c>
      <c r="AD45" s="51" t="str">
        <f t="shared" si="110"/>
        <v>-</v>
      </c>
      <c r="AE45" s="51" t="str">
        <f t="shared" si="110"/>
        <v>-</v>
      </c>
      <c r="AF45" s="51" t="str">
        <f t="shared" si="110"/>
        <v>-</v>
      </c>
      <c r="AG45" s="51" t="str">
        <f t="shared" si="110"/>
        <v>-</v>
      </c>
      <c r="AH45" s="51" t="str">
        <f t="shared" si="81"/>
        <v>-</v>
      </c>
      <c r="AI45" s="51" t="str">
        <f t="shared" si="81"/>
        <v>-</v>
      </c>
      <c r="AJ45" s="51" t="str">
        <f t="shared" si="81"/>
        <v>-</v>
      </c>
      <c r="AK45" s="51" t="str">
        <f t="shared" si="82"/>
        <v>-</v>
      </c>
      <c r="AL45" s="51" t="str">
        <f t="shared" si="82"/>
        <v>-</v>
      </c>
      <c r="AM45" s="51" t="str">
        <f t="shared" si="82"/>
        <v>-</v>
      </c>
      <c r="AN45" s="51" t="str">
        <f t="shared" si="83"/>
        <v>-</v>
      </c>
      <c r="AO45" s="51" t="str">
        <f t="shared" si="83"/>
        <v>-</v>
      </c>
      <c r="AP45" s="51" t="str">
        <f t="shared" si="83"/>
        <v>-</v>
      </c>
      <c r="AQ45" s="51" t="str">
        <f t="shared" si="83"/>
        <v>-</v>
      </c>
      <c r="AR45" s="51" t="str">
        <f t="shared" si="83"/>
        <v>-</v>
      </c>
      <c r="AS45" s="51" t="str">
        <f t="shared" si="83"/>
        <v>-</v>
      </c>
      <c r="AT45" s="51" t="str">
        <f t="shared" si="83"/>
        <v>-</v>
      </c>
      <c r="AU45" s="51" t="str">
        <f t="shared" si="83"/>
        <v>-</v>
      </c>
      <c r="AV45" s="51" t="str">
        <f t="shared" si="83"/>
        <v>-</v>
      </c>
      <c r="AW45" s="51" t="str">
        <f t="shared" si="83"/>
        <v>-</v>
      </c>
      <c r="AX45" s="51" t="str">
        <f t="shared" si="83"/>
        <v>-</v>
      </c>
      <c r="AY45" s="51" t="str">
        <f t="shared" si="83"/>
        <v>-</v>
      </c>
      <c r="AZ45" s="51" t="str">
        <f t="shared" si="83"/>
        <v>-</v>
      </c>
      <c r="BA45" s="51" t="str">
        <f>+AZ45</f>
        <v>-</v>
      </c>
      <c r="BB45" s="51" t="str">
        <f t="shared" si="84"/>
        <v>-</v>
      </c>
      <c r="BC45" s="51" t="str">
        <f t="shared" si="84"/>
        <v>-</v>
      </c>
      <c r="BD45" s="51" t="str">
        <f t="shared" si="84"/>
        <v>-</v>
      </c>
      <c r="BE45" s="51" t="str">
        <f t="shared" si="84"/>
        <v>-</v>
      </c>
      <c r="BF45" s="51" t="str">
        <f t="shared" si="84"/>
        <v>-</v>
      </c>
      <c r="BG45" s="51" t="str">
        <f t="shared" si="85"/>
        <v>-</v>
      </c>
      <c r="BH45" s="51" t="str">
        <f t="shared" si="85"/>
        <v>-</v>
      </c>
      <c r="BI45" s="51" t="str">
        <f t="shared" si="86"/>
        <v>-</v>
      </c>
      <c r="BJ45" s="51" t="str">
        <f t="shared" si="86"/>
        <v>-</v>
      </c>
      <c r="BK45" s="51" t="str">
        <f t="shared" si="87"/>
        <v>-</v>
      </c>
      <c r="BL45" s="51" t="str">
        <f t="shared" si="88"/>
        <v>-</v>
      </c>
      <c r="BM45" s="51" t="str">
        <f t="shared" si="88"/>
        <v>-</v>
      </c>
      <c r="BN45" s="51" t="str">
        <f t="shared" si="88"/>
        <v>-</v>
      </c>
      <c r="BO45" s="51" t="str">
        <f t="shared" si="88"/>
        <v>-</v>
      </c>
      <c r="BP45" s="51" t="str">
        <f t="shared" si="89"/>
        <v>-</v>
      </c>
      <c r="BQ45" s="51" t="str">
        <f t="shared" si="90"/>
        <v>-</v>
      </c>
      <c r="BR45" s="51" t="str">
        <f t="shared" si="90"/>
        <v>-</v>
      </c>
      <c r="BS45" s="51" t="str">
        <f t="shared" si="90"/>
        <v>-</v>
      </c>
      <c r="BT45" s="51" t="str">
        <f t="shared" si="90"/>
        <v>-</v>
      </c>
      <c r="BU45" s="51" t="str">
        <f t="shared" si="91"/>
        <v>-</v>
      </c>
      <c r="BV45" s="51" t="str">
        <f t="shared" si="92"/>
        <v>-</v>
      </c>
      <c r="BW45" s="51" t="str">
        <f t="shared" si="93"/>
        <v>-</v>
      </c>
      <c r="BX45" s="51" t="str">
        <f t="shared" si="93"/>
        <v>-</v>
      </c>
      <c r="BY45" s="51" t="str">
        <f t="shared" si="94"/>
        <v>-</v>
      </c>
      <c r="BZ45" s="51" t="str">
        <f t="shared" si="94"/>
        <v>-</v>
      </c>
      <c r="CA45" s="51" t="str">
        <f t="shared" si="94"/>
        <v>-</v>
      </c>
      <c r="CB45" s="51" t="str">
        <f t="shared" si="94"/>
        <v>-</v>
      </c>
      <c r="CC45" s="51" t="str">
        <f t="shared" si="95"/>
        <v>-</v>
      </c>
      <c r="CD45" s="51" t="str">
        <f t="shared" si="95"/>
        <v>-</v>
      </c>
      <c r="CE45" s="51" t="str">
        <f t="shared" si="96"/>
        <v>-</v>
      </c>
      <c r="CF45" s="51" t="str">
        <f t="shared" si="97"/>
        <v>-</v>
      </c>
      <c r="CG45" s="51" t="str">
        <f t="shared" si="98"/>
        <v>-</v>
      </c>
      <c r="CH45" s="51" t="str">
        <f t="shared" si="99"/>
        <v>-</v>
      </c>
      <c r="CI45" s="51" t="str">
        <f t="shared" si="99"/>
        <v>-</v>
      </c>
      <c r="CJ45" s="51" t="str">
        <f t="shared" si="99"/>
        <v>-</v>
      </c>
      <c r="CK45" s="51" t="str">
        <f t="shared" si="99"/>
        <v>-</v>
      </c>
      <c r="CL45" s="51" t="str">
        <f t="shared" si="99"/>
        <v>-</v>
      </c>
      <c r="CM45" s="51" t="str">
        <f t="shared" si="99"/>
        <v>-</v>
      </c>
      <c r="CN45" s="51" t="str">
        <f t="shared" si="99"/>
        <v>-</v>
      </c>
      <c r="CO45" s="51" t="str">
        <f t="shared" si="99"/>
        <v>-</v>
      </c>
      <c r="CP45" s="51" t="str">
        <f t="shared" si="99"/>
        <v>-</v>
      </c>
      <c r="CQ45" s="51" t="str">
        <f t="shared" si="99"/>
        <v>-</v>
      </c>
      <c r="CR45" s="51" t="str">
        <f t="shared" si="100"/>
        <v>-</v>
      </c>
      <c r="CS45" s="51" t="str">
        <f t="shared" si="100"/>
        <v>-</v>
      </c>
      <c r="CT45" s="51" t="str">
        <f t="shared" si="101"/>
        <v>-</v>
      </c>
      <c r="CU45" s="51" t="str">
        <f t="shared" si="101"/>
        <v>-</v>
      </c>
      <c r="CV45" s="51" t="str">
        <f t="shared" si="102"/>
        <v>-</v>
      </c>
      <c r="CW45" s="51" t="str">
        <f t="shared" si="102"/>
        <v>-</v>
      </c>
      <c r="CX45" s="51" t="str">
        <f t="shared" si="103"/>
        <v>-</v>
      </c>
      <c r="CY45" s="51" t="str">
        <f t="shared" si="103"/>
        <v>-</v>
      </c>
      <c r="CZ45" s="51" t="str">
        <f t="shared" si="103"/>
        <v>-</v>
      </c>
      <c r="DA45" s="51" t="str">
        <f t="shared" si="103"/>
        <v>-</v>
      </c>
      <c r="DB45" s="51" t="str">
        <f t="shared" si="103"/>
        <v>-</v>
      </c>
      <c r="DC45" s="51" t="str">
        <f t="shared" si="104"/>
        <v>-</v>
      </c>
      <c r="DD45" s="51" t="str">
        <f t="shared" si="104"/>
        <v>-</v>
      </c>
      <c r="DE45" s="51" t="str">
        <f t="shared" si="105"/>
        <v>-</v>
      </c>
      <c r="DF45" s="51" t="str">
        <f t="shared" si="106"/>
        <v>-</v>
      </c>
      <c r="DG45" s="51" t="str">
        <f t="shared" si="107"/>
        <v>-</v>
      </c>
      <c r="DH45" s="51" t="str">
        <f t="shared" si="107"/>
        <v>-</v>
      </c>
      <c r="DI45" s="51" t="str">
        <f t="shared" si="107"/>
        <v>-</v>
      </c>
      <c r="DJ45" s="51" t="str">
        <f t="shared" si="107"/>
        <v>-</v>
      </c>
      <c r="DK45" s="51" t="str">
        <f t="shared" si="107"/>
        <v>-</v>
      </c>
      <c r="DL45" s="51" t="str">
        <f t="shared" si="107"/>
        <v>-</v>
      </c>
      <c r="DM45" s="51" t="str">
        <f t="shared" si="107"/>
        <v>-</v>
      </c>
      <c r="DN45" s="51" t="str">
        <f t="shared" si="107"/>
        <v>-</v>
      </c>
      <c r="DO45" s="51" t="str">
        <f t="shared" si="108"/>
        <v>-</v>
      </c>
      <c r="DP45" s="51" t="str">
        <f t="shared" si="109"/>
        <v>-</v>
      </c>
      <c r="DQ45" s="51" t="str">
        <f t="shared" si="109"/>
        <v>-</v>
      </c>
      <c r="DR45" s="51" t="str">
        <f t="shared" si="109"/>
        <v>-</v>
      </c>
      <c r="DS45" s="51" t="str">
        <f t="shared" si="109"/>
        <v>-</v>
      </c>
      <c r="DT45" s="51" t="str">
        <f t="shared" si="109"/>
        <v>-</v>
      </c>
      <c r="DU45" s="51" t="str">
        <f t="shared" si="109"/>
        <v>-</v>
      </c>
      <c r="DV45" s="51" t="str">
        <f t="shared" si="109"/>
        <v>-</v>
      </c>
      <c r="DW45" s="51" t="str">
        <f t="shared" si="109"/>
        <v>-</v>
      </c>
    </row>
    <row r="46" spans="1:127" ht="18" x14ac:dyDescent="0.4">
      <c r="A46" s="16"/>
      <c r="B46" s="20" t="s">
        <v>94</v>
      </c>
      <c r="C46" s="493" t="s">
        <v>95</v>
      </c>
      <c r="D46" s="493"/>
      <c r="E46" s="493"/>
      <c r="F46" s="291" t="s">
        <v>96</v>
      </c>
      <c r="G46" s="33">
        <f>IF(A46="",0.001,A46)</f>
        <v>1E-3</v>
      </c>
      <c r="J46" s="51">
        <f t="shared" si="76"/>
        <v>1E-3</v>
      </c>
      <c r="K46" s="51">
        <f t="shared" si="77"/>
        <v>1E-3</v>
      </c>
      <c r="L46" s="51">
        <f t="shared" si="77"/>
        <v>1E-3</v>
      </c>
      <c r="M46" s="51">
        <f t="shared" si="77"/>
        <v>1E-3</v>
      </c>
      <c r="N46" s="51">
        <f t="shared" si="77"/>
        <v>1E-3</v>
      </c>
      <c r="O46" s="51">
        <f t="shared" si="78"/>
        <v>1E-3</v>
      </c>
      <c r="P46" s="51">
        <f t="shared" si="78"/>
        <v>1E-3</v>
      </c>
      <c r="Q46" s="51">
        <f t="shared" si="78"/>
        <v>1E-3</v>
      </c>
      <c r="R46" s="51">
        <f t="shared" si="79"/>
        <v>1E-3</v>
      </c>
      <c r="S46" s="51">
        <f t="shared" si="79"/>
        <v>1E-3</v>
      </c>
      <c r="T46" s="51">
        <f t="shared" si="79"/>
        <v>1E-3</v>
      </c>
      <c r="U46" s="51">
        <f t="shared" si="70"/>
        <v>1E-3</v>
      </c>
      <c r="V46" s="51">
        <f t="shared" si="110"/>
        <v>1E-3</v>
      </c>
      <c r="W46" s="51">
        <f t="shared" si="110"/>
        <v>1E-3</v>
      </c>
      <c r="X46" s="51">
        <f t="shared" si="110"/>
        <v>1E-3</v>
      </c>
      <c r="Y46" s="51">
        <f t="shared" si="110"/>
        <v>1E-3</v>
      </c>
      <c r="Z46" s="51">
        <f t="shared" si="110"/>
        <v>1E-3</v>
      </c>
      <c r="AA46" s="51">
        <f t="shared" si="110"/>
        <v>1E-3</v>
      </c>
      <c r="AB46" s="51">
        <f t="shared" si="110"/>
        <v>1E-3</v>
      </c>
      <c r="AC46" s="51">
        <f t="shared" si="110"/>
        <v>1E-3</v>
      </c>
      <c r="AD46" s="51">
        <f t="shared" si="110"/>
        <v>1E-3</v>
      </c>
      <c r="AE46" s="51">
        <f t="shared" si="110"/>
        <v>1E-3</v>
      </c>
      <c r="AF46" s="51">
        <f t="shared" si="110"/>
        <v>1E-3</v>
      </c>
      <c r="AG46" s="51">
        <f t="shared" si="110"/>
        <v>1E-3</v>
      </c>
      <c r="AH46" s="51">
        <f t="shared" si="81"/>
        <v>1E-3</v>
      </c>
      <c r="AI46" s="51">
        <f t="shared" si="81"/>
        <v>1E-3</v>
      </c>
      <c r="AJ46" s="51">
        <f t="shared" si="81"/>
        <v>1E-3</v>
      </c>
      <c r="AK46" s="51">
        <f t="shared" si="82"/>
        <v>1E-3</v>
      </c>
      <c r="AL46" s="51">
        <f t="shared" si="82"/>
        <v>1E-3</v>
      </c>
      <c r="AM46" s="51">
        <f t="shared" si="82"/>
        <v>1E-3</v>
      </c>
      <c r="AN46" s="51">
        <f t="shared" si="83"/>
        <v>1E-3</v>
      </c>
      <c r="AO46" s="51">
        <f t="shared" si="83"/>
        <v>1E-3</v>
      </c>
      <c r="AP46" s="51">
        <f t="shared" si="83"/>
        <v>1E-3</v>
      </c>
      <c r="AQ46" s="51">
        <f t="shared" si="83"/>
        <v>1E-3</v>
      </c>
      <c r="AR46" s="51">
        <f t="shared" si="83"/>
        <v>1E-3</v>
      </c>
      <c r="AS46" s="51">
        <f t="shared" si="83"/>
        <v>1E-3</v>
      </c>
      <c r="AT46" s="51">
        <f t="shared" si="83"/>
        <v>1E-3</v>
      </c>
      <c r="AU46" s="51">
        <f t="shared" si="83"/>
        <v>1E-3</v>
      </c>
      <c r="AV46" s="51">
        <f t="shared" si="83"/>
        <v>1E-3</v>
      </c>
      <c r="AW46" s="51">
        <f t="shared" si="83"/>
        <v>1E-3</v>
      </c>
      <c r="AX46" s="51">
        <f t="shared" si="83"/>
        <v>1E-3</v>
      </c>
      <c r="AY46" s="51">
        <f t="shared" si="83"/>
        <v>1E-3</v>
      </c>
      <c r="AZ46" s="51">
        <f t="shared" si="83"/>
        <v>1E-3</v>
      </c>
      <c r="BA46" s="51">
        <f t="shared" si="83"/>
        <v>1E-3</v>
      </c>
      <c r="BB46" s="51">
        <f t="shared" si="84"/>
        <v>1E-3</v>
      </c>
      <c r="BC46" s="51">
        <f t="shared" si="84"/>
        <v>1E-3</v>
      </c>
      <c r="BD46" s="51">
        <f t="shared" si="84"/>
        <v>1E-3</v>
      </c>
      <c r="BE46" s="51">
        <f t="shared" si="84"/>
        <v>1E-3</v>
      </c>
      <c r="BF46" s="51">
        <f t="shared" si="84"/>
        <v>1E-3</v>
      </c>
      <c r="BG46" s="51">
        <f t="shared" si="85"/>
        <v>1E-3</v>
      </c>
      <c r="BH46" s="51">
        <f t="shared" si="85"/>
        <v>1E-3</v>
      </c>
      <c r="BI46" s="51">
        <f t="shared" si="86"/>
        <v>1E-3</v>
      </c>
      <c r="BJ46" s="51">
        <f t="shared" si="86"/>
        <v>1E-3</v>
      </c>
      <c r="BK46" s="51">
        <f t="shared" si="87"/>
        <v>1E-3</v>
      </c>
      <c r="BL46" s="51">
        <f t="shared" si="88"/>
        <v>1E-3</v>
      </c>
      <c r="BM46" s="51">
        <f t="shared" si="88"/>
        <v>1E-3</v>
      </c>
      <c r="BN46" s="51">
        <f t="shared" si="88"/>
        <v>1E-3</v>
      </c>
      <c r="BO46" s="51">
        <f t="shared" si="88"/>
        <v>1E-3</v>
      </c>
      <c r="BP46" s="51">
        <f t="shared" si="89"/>
        <v>1E-3</v>
      </c>
      <c r="BQ46" s="51">
        <f t="shared" si="90"/>
        <v>1E-3</v>
      </c>
      <c r="BR46" s="51">
        <f t="shared" si="90"/>
        <v>1E-3</v>
      </c>
      <c r="BS46" s="51">
        <f t="shared" si="90"/>
        <v>1E-3</v>
      </c>
      <c r="BT46" s="51">
        <f t="shared" si="90"/>
        <v>1E-3</v>
      </c>
      <c r="BU46" s="51">
        <f t="shared" si="91"/>
        <v>1E-3</v>
      </c>
      <c r="BV46" s="51">
        <f t="shared" si="92"/>
        <v>1E-3</v>
      </c>
      <c r="BW46" s="51">
        <f t="shared" si="93"/>
        <v>1E-3</v>
      </c>
      <c r="BX46" s="51">
        <f t="shared" si="93"/>
        <v>1E-3</v>
      </c>
      <c r="BY46" s="51">
        <f t="shared" si="94"/>
        <v>1E-3</v>
      </c>
      <c r="BZ46" s="51">
        <f t="shared" si="94"/>
        <v>1E-3</v>
      </c>
      <c r="CA46" s="51">
        <f t="shared" si="94"/>
        <v>1E-3</v>
      </c>
      <c r="CB46" s="51">
        <f t="shared" si="94"/>
        <v>1E-3</v>
      </c>
      <c r="CC46" s="51">
        <f t="shared" si="95"/>
        <v>1E-3</v>
      </c>
      <c r="CD46" s="51">
        <f t="shared" si="95"/>
        <v>1E-3</v>
      </c>
      <c r="CE46" s="51">
        <f t="shared" si="96"/>
        <v>1E-3</v>
      </c>
      <c r="CF46" s="51">
        <f t="shared" si="97"/>
        <v>1E-3</v>
      </c>
      <c r="CG46" s="51">
        <f t="shared" si="98"/>
        <v>1E-3</v>
      </c>
      <c r="CH46" s="51">
        <f t="shared" si="99"/>
        <v>1E-3</v>
      </c>
      <c r="CI46" s="51">
        <f t="shared" si="99"/>
        <v>1E-3</v>
      </c>
      <c r="CJ46" s="51">
        <f t="shared" si="99"/>
        <v>1E-3</v>
      </c>
      <c r="CK46" s="51">
        <f t="shared" si="99"/>
        <v>1E-3</v>
      </c>
      <c r="CL46" s="51">
        <f t="shared" si="99"/>
        <v>1E-3</v>
      </c>
      <c r="CM46" s="51">
        <f t="shared" si="99"/>
        <v>1E-3</v>
      </c>
      <c r="CN46" s="51">
        <f t="shared" si="99"/>
        <v>1E-3</v>
      </c>
      <c r="CO46" s="51">
        <f t="shared" si="99"/>
        <v>1E-3</v>
      </c>
      <c r="CP46" s="51">
        <f t="shared" si="99"/>
        <v>1E-3</v>
      </c>
      <c r="CQ46" s="51">
        <f t="shared" si="99"/>
        <v>1E-3</v>
      </c>
      <c r="CR46" s="51">
        <f t="shared" si="100"/>
        <v>1E-3</v>
      </c>
      <c r="CS46" s="51">
        <f t="shared" si="100"/>
        <v>1E-3</v>
      </c>
      <c r="CT46" s="51">
        <f t="shared" si="101"/>
        <v>1E-3</v>
      </c>
      <c r="CU46" s="51">
        <f t="shared" si="101"/>
        <v>1E-3</v>
      </c>
      <c r="CV46" s="51">
        <f t="shared" si="102"/>
        <v>1E-3</v>
      </c>
      <c r="CW46" s="51">
        <f t="shared" si="102"/>
        <v>1E-3</v>
      </c>
      <c r="CX46" s="51">
        <f t="shared" si="103"/>
        <v>1E-3</v>
      </c>
      <c r="CY46" s="51">
        <f t="shared" si="103"/>
        <v>1E-3</v>
      </c>
      <c r="CZ46" s="51">
        <f t="shared" si="103"/>
        <v>1E-3</v>
      </c>
      <c r="DA46" s="51">
        <f t="shared" si="103"/>
        <v>1E-3</v>
      </c>
      <c r="DB46" s="51">
        <f t="shared" si="103"/>
        <v>1E-3</v>
      </c>
      <c r="DC46" s="51">
        <f t="shared" si="104"/>
        <v>1E-3</v>
      </c>
      <c r="DD46" s="51">
        <f t="shared" si="104"/>
        <v>1E-3</v>
      </c>
      <c r="DE46" s="51">
        <f t="shared" si="105"/>
        <v>1E-3</v>
      </c>
      <c r="DF46" s="51">
        <f t="shared" si="106"/>
        <v>1E-3</v>
      </c>
      <c r="DG46" s="51">
        <f t="shared" si="107"/>
        <v>1E-3</v>
      </c>
      <c r="DH46" s="51">
        <f t="shared" si="107"/>
        <v>1E-3</v>
      </c>
      <c r="DI46" s="51">
        <f t="shared" si="107"/>
        <v>1E-3</v>
      </c>
      <c r="DJ46" s="51">
        <f t="shared" si="107"/>
        <v>1E-3</v>
      </c>
      <c r="DK46" s="51">
        <f t="shared" si="107"/>
        <v>1E-3</v>
      </c>
      <c r="DL46" s="51">
        <f t="shared" si="107"/>
        <v>1E-3</v>
      </c>
      <c r="DM46" s="51">
        <f t="shared" si="107"/>
        <v>1E-3</v>
      </c>
      <c r="DN46" s="51">
        <f t="shared" si="107"/>
        <v>1E-3</v>
      </c>
      <c r="DO46" s="51">
        <f t="shared" si="108"/>
        <v>1E-3</v>
      </c>
      <c r="DP46" s="51">
        <f t="shared" si="109"/>
        <v>1E-3</v>
      </c>
      <c r="DQ46" s="51">
        <f t="shared" si="109"/>
        <v>1E-3</v>
      </c>
      <c r="DR46" s="51">
        <f t="shared" si="109"/>
        <v>1E-3</v>
      </c>
      <c r="DS46" s="51">
        <f t="shared" si="109"/>
        <v>1E-3</v>
      </c>
      <c r="DT46" s="51">
        <f t="shared" si="109"/>
        <v>1E-3</v>
      </c>
      <c r="DU46" s="51">
        <f t="shared" si="109"/>
        <v>1E-3</v>
      </c>
      <c r="DV46" s="51">
        <f t="shared" si="109"/>
        <v>1E-3</v>
      </c>
      <c r="DW46" s="51">
        <f t="shared" si="109"/>
        <v>1E-3</v>
      </c>
    </row>
    <row r="47" spans="1:127" ht="18" x14ac:dyDescent="0.2">
      <c r="A47" s="19"/>
      <c r="B47" s="23" t="s">
        <v>97</v>
      </c>
      <c r="C47" s="494" t="s">
        <v>98</v>
      </c>
      <c r="D47" s="495"/>
      <c r="E47" s="492"/>
      <c r="F47" s="1" t="s">
        <v>99</v>
      </c>
      <c r="G47" s="34">
        <f>IF(G42=0,0,LN(2)/G42)</f>
        <v>0</v>
      </c>
      <c r="J47" s="51">
        <f t="shared" si="76"/>
        <v>0</v>
      </c>
      <c r="K47" s="51">
        <f t="shared" si="77"/>
        <v>0</v>
      </c>
      <c r="L47" s="51">
        <f t="shared" si="77"/>
        <v>0</v>
      </c>
      <c r="M47" s="51">
        <f t="shared" si="77"/>
        <v>0</v>
      </c>
      <c r="N47" s="51">
        <f t="shared" si="77"/>
        <v>0</v>
      </c>
      <c r="O47" s="51">
        <f t="shared" si="78"/>
        <v>0</v>
      </c>
      <c r="P47" s="51">
        <f t="shared" si="78"/>
        <v>0</v>
      </c>
      <c r="Q47" s="51">
        <f t="shared" si="78"/>
        <v>0</v>
      </c>
      <c r="R47" s="51">
        <f t="shared" si="79"/>
        <v>0</v>
      </c>
      <c r="S47" s="51">
        <f t="shared" si="79"/>
        <v>0</v>
      </c>
      <c r="T47" s="51">
        <f t="shared" si="79"/>
        <v>0</v>
      </c>
      <c r="U47" s="53">
        <f t="shared" si="70"/>
        <v>0</v>
      </c>
      <c r="V47" s="51">
        <f t="shared" si="110"/>
        <v>0</v>
      </c>
      <c r="W47" s="51">
        <f t="shared" si="110"/>
        <v>0</v>
      </c>
      <c r="X47" s="51">
        <f t="shared" si="110"/>
        <v>0</v>
      </c>
      <c r="Y47" s="51">
        <f t="shared" si="110"/>
        <v>0</v>
      </c>
      <c r="Z47" s="51">
        <f t="shared" si="110"/>
        <v>0</v>
      </c>
      <c r="AA47" s="51">
        <f t="shared" si="110"/>
        <v>0</v>
      </c>
      <c r="AB47" s="51">
        <f t="shared" si="110"/>
        <v>0</v>
      </c>
      <c r="AC47" s="51">
        <f t="shared" si="110"/>
        <v>0</v>
      </c>
      <c r="AD47" s="51">
        <f t="shared" si="110"/>
        <v>0</v>
      </c>
      <c r="AE47" s="51">
        <f t="shared" si="110"/>
        <v>0</v>
      </c>
      <c r="AF47" s="51">
        <f t="shared" si="110"/>
        <v>0</v>
      </c>
      <c r="AG47" s="51">
        <f t="shared" si="110"/>
        <v>0</v>
      </c>
      <c r="AH47" s="51">
        <f t="shared" si="81"/>
        <v>0</v>
      </c>
      <c r="AI47" s="51">
        <f t="shared" si="81"/>
        <v>0</v>
      </c>
      <c r="AJ47" s="51">
        <f t="shared" si="81"/>
        <v>0</v>
      </c>
      <c r="AK47" s="51">
        <f t="shared" si="82"/>
        <v>0</v>
      </c>
      <c r="AL47" s="51">
        <f t="shared" si="82"/>
        <v>0</v>
      </c>
      <c r="AM47" s="51">
        <f t="shared" si="82"/>
        <v>0</v>
      </c>
      <c r="AN47" s="51">
        <f t="shared" si="83"/>
        <v>0</v>
      </c>
      <c r="AO47" s="51">
        <f t="shared" si="83"/>
        <v>0</v>
      </c>
      <c r="AP47" s="51">
        <f t="shared" si="83"/>
        <v>0</v>
      </c>
      <c r="AQ47" s="51">
        <f t="shared" si="83"/>
        <v>0</v>
      </c>
      <c r="AR47" s="51">
        <f t="shared" si="83"/>
        <v>0</v>
      </c>
      <c r="AS47" s="51">
        <f t="shared" si="83"/>
        <v>0</v>
      </c>
      <c r="AT47" s="51">
        <f t="shared" si="83"/>
        <v>0</v>
      </c>
      <c r="AU47" s="51">
        <f t="shared" si="83"/>
        <v>0</v>
      </c>
      <c r="AV47" s="51">
        <f t="shared" si="83"/>
        <v>0</v>
      </c>
      <c r="AW47" s="51">
        <f t="shared" si="83"/>
        <v>0</v>
      </c>
      <c r="AX47" s="51">
        <f t="shared" si="83"/>
        <v>0</v>
      </c>
      <c r="AY47" s="51">
        <f t="shared" si="83"/>
        <v>0</v>
      </c>
      <c r="AZ47" s="51">
        <f t="shared" si="83"/>
        <v>0</v>
      </c>
      <c r="BA47" s="51">
        <f t="shared" si="83"/>
        <v>0</v>
      </c>
      <c r="BB47" s="51">
        <f t="shared" si="84"/>
        <v>0</v>
      </c>
      <c r="BC47" s="51">
        <f t="shared" si="84"/>
        <v>0</v>
      </c>
      <c r="BD47" s="51">
        <f t="shared" si="84"/>
        <v>0</v>
      </c>
      <c r="BE47" s="51">
        <f t="shared" si="84"/>
        <v>0</v>
      </c>
      <c r="BF47" s="51">
        <f t="shared" si="84"/>
        <v>0</v>
      </c>
      <c r="BG47" s="51">
        <f t="shared" si="85"/>
        <v>0</v>
      </c>
      <c r="BH47" s="51">
        <f t="shared" si="85"/>
        <v>0</v>
      </c>
      <c r="BI47" s="51">
        <f t="shared" si="86"/>
        <v>0</v>
      </c>
      <c r="BJ47" s="51">
        <f t="shared" si="86"/>
        <v>0</v>
      </c>
      <c r="BK47" s="51">
        <f t="shared" si="87"/>
        <v>0</v>
      </c>
      <c r="BL47" s="51">
        <f t="shared" si="88"/>
        <v>0</v>
      </c>
      <c r="BM47" s="51">
        <f t="shared" si="88"/>
        <v>0</v>
      </c>
      <c r="BN47" s="51">
        <f t="shared" si="88"/>
        <v>0</v>
      </c>
      <c r="BO47" s="51">
        <f t="shared" si="88"/>
        <v>0</v>
      </c>
      <c r="BP47" s="51">
        <f t="shared" si="89"/>
        <v>0</v>
      </c>
      <c r="BQ47" s="51">
        <f t="shared" si="90"/>
        <v>0</v>
      </c>
      <c r="BR47" s="51">
        <f t="shared" si="90"/>
        <v>0</v>
      </c>
      <c r="BS47" s="51">
        <f t="shared" si="90"/>
        <v>0</v>
      </c>
      <c r="BT47" s="51">
        <f t="shared" si="90"/>
        <v>0</v>
      </c>
      <c r="BU47" s="51">
        <f t="shared" si="91"/>
        <v>0</v>
      </c>
      <c r="BV47" s="51">
        <f t="shared" si="92"/>
        <v>0</v>
      </c>
      <c r="BW47" s="51">
        <f t="shared" si="93"/>
        <v>0</v>
      </c>
      <c r="BX47" s="51">
        <f t="shared" si="93"/>
        <v>0</v>
      </c>
      <c r="BY47" s="51">
        <f t="shared" si="94"/>
        <v>0</v>
      </c>
      <c r="BZ47" s="51">
        <f t="shared" si="94"/>
        <v>0</v>
      </c>
      <c r="CA47" s="51">
        <f t="shared" si="94"/>
        <v>0</v>
      </c>
      <c r="CB47" s="51">
        <f t="shared" si="94"/>
        <v>0</v>
      </c>
      <c r="CC47" s="51">
        <f t="shared" si="95"/>
        <v>0</v>
      </c>
      <c r="CD47" s="51">
        <f t="shared" si="95"/>
        <v>0</v>
      </c>
      <c r="CE47" s="51">
        <f t="shared" si="96"/>
        <v>0</v>
      </c>
      <c r="CF47" s="51">
        <f t="shared" si="97"/>
        <v>0</v>
      </c>
      <c r="CG47" s="51">
        <f t="shared" si="98"/>
        <v>0</v>
      </c>
      <c r="CH47" s="51">
        <f t="shared" si="99"/>
        <v>0</v>
      </c>
      <c r="CI47" s="51">
        <f t="shared" si="99"/>
        <v>0</v>
      </c>
      <c r="CJ47" s="51">
        <f t="shared" si="99"/>
        <v>0</v>
      </c>
      <c r="CK47" s="51">
        <f t="shared" si="99"/>
        <v>0</v>
      </c>
      <c r="CL47" s="51">
        <f t="shared" si="99"/>
        <v>0</v>
      </c>
      <c r="CM47" s="51">
        <f t="shared" si="99"/>
        <v>0</v>
      </c>
      <c r="CN47" s="51">
        <f t="shared" si="99"/>
        <v>0</v>
      </c>
      <c r="CO47" s="51">
        <f t="shared" si="99"/>
        <v>0</v>
      </c>
      <c r="CP47" s="51">
        <f t="shared" si="99"/>
        <v>0</v>
      </c>
      <c r="CQ47" s="51">
        <f t="shared" si="99"/>
        <v>0</v>
      </c>
      <c r="CR47" s="51">
        <f t="shared" si="100"/>
        <v>0</v>
      </c>
      <c r="CS47" s="51">
        <f t="shared" si="100"/>
        <v>0</v>
      </c>
      <c r="CT47" s="51">
        <f t="shared" si="101"/>
        <v>0</v>
      </c>
      <c r="CU47" s="51">
        <f t="shared" si="101"/>
        <v>0</v>
      </c>
      <c r="CV47" s="51">
        <f t="shared" si="102"/>
        <v>0</v>
      </c>
      <c r="CW47" s="51">
        <f t="shared" si="102"/>
        <v>0</v>
      </c>
      <c r="CX47" s="51">
        <f t="shared" si="103"/>
        <v>0</v>
      </c>
      <c r="CY47" s="51">
        <f t="shared" si="103"/>
        <v>0</v>
      </c>
      <c r="CZ47" s="51">
        <f t="shared" si="103"/>
        <v>0</v>
      </c>
      <c r="DA47" s="51">
        <f t="shared" si="103"/>
        <v>0</v>
      </c>
      <c r="DB47" s="51">
        <f t="shared" si="103"/>
        <v>0</v>
      </c>
      <c r="DC47" s="51">
        <f t="shared" si="104"/>
        <v>0</v>
      </c>
      <c r="DD47" s="51">
        <f t="shared" si="104"/>
        <v>0</v>
      </c>
      <c r="DE47" s="51">
        <f t="shared" si="105"/>
        <v>0</v>
      </c>
      <c r="DF47" s="51">
        <f t="shared" si="106"/>
        <v>0</v>
      </c>
      <c r="DG47" s="51">
        <f t="shared" si="107"/>
        <v>0</v>
      </c>
      <c r="DH47" s="51">
        <f t="shared" si="107"/>
        <v>0</v>
      </c>
      <c r="DI47" s="51">
        <f t="shared" si="107"/>
        <v>0</v>
      </c>
      <c r="DJ47" s="51">
        <f t="shared" si="107"/>
        <v>0</v>
      </c>
      <c r="DK47" s="51">
        <f t="shared" si="107"/>
        <v>0</v>
      </c>
      <c r="DL47" s="51">
        <f t="shared" si="107"/>
        <v>0</v>
      </c>
      <c r="DM47" s="51">
        <f t="shared" si="107"/>
        <v>0</v>
      </c>
      <c r="DN47" s="51">
        <f t="shared" si="107"/>
        <v>0</v>
      </c>
      <c r="DO47" s="51">
        <f t="shared" si="108"/>
        <v>0</v>
      </c>
      <c r="DP47" s="51">
        <f t="shared" si="109"/>
        <v>0</v>
      </c>
      <c r="DQ47" s="51">
        <f t="shared" si="109"/>
        <v>0</v>
      </c>
      <c r="DR47" s="51">
        <f t="shared" si="109"/>
        <v>0</v>
      </c>
      <c r="DS47" s="51">
        <f t="shared" si="109"/>
        <v>0</v>
      </c>
      <c r="DT47" s="51">
        <f t="shared" si="109"/>
        <v>0</v>
      </c>
      <c r="DU47" s="51">
        <f t="shared" si="109"/>
        <v>0</v>
      </c>
      <c r="DV47" s="51">
        <f t="shared" si="109"/>
        <v>0</v>
      </c>
      <c r="DW47" s="51">
        <f t="shared" si="109"/>
        <v>0</v>
      </c>
    </row>
    <row r="48" spans="1:127" ht="18" x14ac:dyDescent="0.2">
      <c r="A48" s="19"/>
      <c r="B48" s="23" t="s">
        <v>100</v>
      </c>
      <c r="C48" s="494" t="s">
        <v>101</v>
      </c>
      <c r="D48" s="495"/>
      <c r="E48" s="492"/>
      <c r="F48" s="1" t="s">
        <v>102</v>
      </c>
      <c r="G48" s="35">
        <f>+G49*G40/G41</f>
        <v>15.768000000000002</v>
      </c>
      <c r="J48" s="51">
        <f t="shared" si="76"/>
        <v>15.768000000000002</v>
      </c>
      <c r="K48" s="51">
        <f t="shared" si="77"/>
        <v>15.768000000000002</v>
      </c>
      <c r="L48" s="51">
        <f t="shared" si="77"/>
        <v>15.768000000000002</v>
      </c>
      <c r="M48" s="51">
        <f t="shared" si="77"/>
        <v>15.768000000000002</v>
      </c>
      <c r="N48" s="51">
        <f t="shared" si="77"/>
        <v>15.768000000000002</v>
      </c>
      <c r="O48" s="51">
        <f t="shared" si="78"/>
        <v>15.768000000000002</v>
      </c>
      <c r="P48" s="51">
        <f t="shared" si="78"/>
        <v>15.768000000000002</v>
      </c>
      <c r="Q48" s="51">
        <f t="shared" si="78"/>
        <v>15.768000000000002</v>
      </c>
      <c r="R48" s="51">
        <f t="shared" si="79"/>
        <v>15.768000000000002</v>
      </c>
      <c r="S48" s="51">
        <f t="shared" si="79"/>
        <v>15.768000000000002</v>
      </c>
      <c r="T48" s="51">
        <f t="shared" si="79"/>
        <v>15.768000000000002</v>
      </c>
      <c r="U48" s="51">
        <f t="shared" si="70"/>
        <v>15.768000000000002</v>
      </c>
      <c r="V48" s="51">
        <f t="shared" si="110"/>
        <v>15.768000000000002</v>
      </c>
      <c r="W48" s="51">
        <f t="shared" si="110"/>
        <v>15.768000000000002</v>
      </c>
      <c r="X48" s="51">
        <f t="shared" si="110"/>
        <v>15.768000000000002</v>
      </c>
      <c r="Y48" s="51">
        <f t="shared" si="110"/>
        <v>15.768000000000002</v>
      </c>
      <c r="Z48" s="51">
        <f t="shared" si="110"/>
        <v>15.768000000000002</v>
      </c>
      <c r="AA48" s="51">
        <f t="shared" si="110"/>
        <v>15.768000000000002</v>
      </c>
      <c r="AB48" s="51">
        <f t="shared" si="110"/>
        <v>15.768000000000002</v>
      </c>
      <c r="AC48" s="51">
        <f t="shared" si="110"/>
        <v>15.768000000000002</v>
      </c>
      <c r="AD48" s="51">
        <f t="shared" si="110"/>
        <v>15.768000000000002</v>
      </c>
      <c r="AE48" s="51">
        <f t="shared" si="110"/>
        <v>15.768000000000002</v>
      </c>
      <c r="AF48" s="51">
        <f t="shared" si="110"/>
        <v>15.768000000000002</v>
      </c>
      <c r="AG48" s="51">
        <f t="shared" si="110"/>
        <v>15.768000000000002</v>
      </c>
      <c r="AH48" s="51">
        <f t="shared" si="81"/>
        <v>15.768000000000002</v>
      </c>
      <c r="AI48" s="51">
        <f t="shared" si="81"/>
        <v>15.768000000000002</v>
      </c>
      <c r="AJ48" s="51">
        <f t="shared" si="81"/>
        <v>15.768000000000002</v>
      </c>
      <c r="AK48" s="51">
        <f t="shared" si="82"/>
        <v>15.768000000000002</v>
      </c>
      <c r="AL48" s="51">
        <f t="shared" si="82"/>
        <v>15.768000000000002</v>
      </c>
      <c r="AM48" s="51">
        <f t="shared" si="82"/>
        <v>15.768000000000002</v>
      </c>
      <c r="AN48" s="51">
        <f t="shared" si="83"/>
        <v>15.768000000000002</v>
      </c>
      <c r="AO48" s="51">
        <f t="shared" si="83"/>
        <v>15.768000000000002</v>
      </c>
      <c r="AP48" s="51">
        <f t="shared" si="83"/>
        <v>15.768000000000002</v>
      </c>
      <c r="AQ48" s="51">
        <f t="shared" si="83"/>
        <v>15.768000000000002</v>
      </c>
      <c r="AR48" s="51">
        <f t="shared" si="83"/>
        <v>15.768000000000002</v>
      </c>
      <c r="AS48" s="51">
        <f t="shared" si="83"/>
        <v>15.768000000000002</v>
      </c>
      <c r="AT48" s="51">
        <f t="shared" si="83"/>
        <v>15.768000000000002</v>
      </c>
      <c r="AU48" s="51">
        <f t="shared" si="83"/>
        <v>15.768000000000002</v>
      </c>
      <c r="AV48" s="51">
        <f t="shared" si="83"/>
        <v>15.768000000000002</v>
      </c>
      <c r="AW48" s="51">
        <f t="shared" si="83"/>
        <v>15.768000000000002</v>
      </c>
      <c r="AX48" s="51">
        <f t="shared" si="83"/>
        <v>15.768000000000002</v>
      </c>
      <c r="AY48" s="51">
        <f t="shared" si="83"/>
        <v>15.768000000000002</v>
      </c>
      <c r="AZ48" s="51">
        <f t="shared" si="83"/>
        <v>15.768000000000002</v>
      </c>
      <c r="BA48" s="51">
        <f t="shared" si="83"/>
        <v>15.768000000000002</v>
      </c>
      <c r="BB48" s="51">
        <f t="shared" si="84"/>
        <v>15.768000000000002</v>
      </c>
      <c r="BC48" s="51">
        <f t="shared" si="84"/>
        <v>15.768000000000002</v>
      </c>
      <c r="BD48" s="51">
        <f t="shared" si="84"/>
        <v>15.768000000000002</v>
      </c>
      <c r="BE48" s="51">
        <f t="shared" si="84"/>
        <v>15.768000000000002</v>
      </c>
      <c r="BF48" s="51">
        <f t="shared" si="84"/>
        <v>15.768000000000002</v>
      </c>
      <c r="BG48" s="51">
        <f t="shared" si="85"/>
        <v>15.768000000000002</v>
      </c>
      <c r="BH48" s="51">
        <f t="shared" si="85"/>
        <v>15.768000000000002</v>
      </c>
      <c r="BI48" s="51">
        <f t="shared" si="86"/>
        <v>15.768000000000002</v>
      </c>
      <c r="BJ48" s="51">
        <f t="shared" si="86"/>
        <v>15.768000000000002</v>
      </c>
      <c r="BK48" s="51">
        <f t="shared" si="87"/>
        <v>15.768000000000002</v>
      </c>
      <c r="BL48" s="51">
        <f t="shared" si="88"/>
        <v>15.768000000000002</v>
      </c>
      <c r="BM48" s="51">
        <f t="shared" si="88"/>
        <v>15.768000000000002</v>
      </c>
      <c r="BN48" s="51">
        <f t="shared" si="88"/>
        <v>15.768000000000002</v>
      </c>
      <c r="BO48" s="51">
        <f t="shared" si="88"/>
        <v>15.768000000000002</v>
      </c>
      <c r="BP48" s="51">
        <f t="shared" si="89"/>
        <v>15.768000000000002</v>
      </c>
      <c r="BQ48" s="51">
        <f t="shared" si="90"/>
        <v>15.768000000000002</v>
      </c>
      <c r="BR48" s="51">
        <f t="shared" si="90"/>
        <v>15.768000000000002</v>
      </c>
      <c r="BS48" s="51">
        <f t="shared" si="90"/>
        <v>15.768000000000002</v>
      </c>
      <c r="BT48" s="51">
        <f t="shared" si="90"/>
        <v>15.768000000000002</v>
      </c>
      <c r="BU48" s="51">
        <f t="shared" si="91"/>
        <v>15.768000000000002</v>
      </c>
      <c r="BV48" s="51">
        <f t="shared" si="92"/>
        <v>15.768000000000002</v>
      </c>
      <c r="BW48" s="51">
        <f t="shared" si="93"/>
        <v>15.768000000000002</v>
      </c>
      <c r="BX48" s="51">
        <f t="shared" si="93"/>
        <v>15.768000000000002</v>
      </c>
      <c r="BY48" s="51">
        <f t="shared" si="94"/>
        <v>15.768000000000002</v>
      </c>
      <c r="BZ48" s="51">
        <f t="shared" si="94"/>
        <v>15.768000000000002</v>
      </c>
      <c r="CA48" s="51">
        <f t="shared" si="94"/>
        <v>15.768000000000002</v>
      </c>
      <c r="CB48" s="51">
        <f t="shared" si="94"/>
        <v>15.768000000000002</v>
      </c>
      <c r="CC48" s="51">
        <f t="shared" si="95"/>
        <v>15.768000000000002</v>
      </c>
      <c r="CD48" s="51">
        <f t="shared" si="95"/>
        <v>15.768000000000002</v>
      </c>
      <c r="CE48" s="51">
        <f t="shared" si="96"/>
        <v>15.768000000000002</v>
      </c>
      <c r="CF48" s="51">
        <f t="shared" si="97"/>
        <v>15.768000000000002</v>
      </c>
      <c r="CG48" s="51">
        <f t="shared" si="98"/>
        <v>15.768000000000002</v>
      </c>
      <c r="CH48" s="51">
        <f t="shared" si="99"/>
        <v>15.768000000000002</v>
      </c>
      <c r="CI48" s="51">
        <f t="shared" si="99"/>
        <v>15.768000000000002</v>
      </c>
      <c r="CJ48" s="51">
        <f t="shared" si="99"/>
        <v>15.768000000000002</v>
      </c>
      <c r="CK48" s="51">
        <f t="shared" si="99"/>
        <v>15.768000000000002</v>
      </c>
      <c r="CL48" s="51">
        <f t="shared" si="99"/>
        <v>15.768000000000002</v>
      </c>
      <c r="CM48" s="51">
        <f t="shared" si="99"/>
        <v>15.768000000000002</v>
      </c>
      <c r="CN48" s="51">
        <f t="shared" si="99"/>
        <v>15.768000000000002</v>
      </c>
      <c r="CO48" s="51">
        <f t="shared" si="99"/>
        <v>15.768000000000002</v>
      </c>
      <c r="CP48" s="51">
        <f t="shared" si="99"/>
        <v>15.768000000000002</v>
      </c>
      <c r="CQ48" s="51">
        <f t="shared" si="99"/>
        <v>15.768000000000002</v>
      </c>
      <c r="CR48" s="51">
        <f t="shared" si="100"/>
        <v>15.768000000000002</v>
      </c>
      <c r="CS48" s="51">
        <f t="shared" si="100"/>
        <v>15.768000000000002</v>
      </c>
      <c r="CT48" s="51">
        <f t="shared" si="101"/>
        <v>15.768000000000002</v>
      </c>
      <c r="CU48" s="51">
        <f t="shared" si="101"/>
        <v>15.768000000000002</v>
      </c>
      <c r="CV48" s="51">
        <f t="shared" si="102"/>
        <v>15.768000000000002</v>
      </c>
      <c r="CW48" s="51">
        <f t="shared" si="102"/>
        <v>15.768000000000002</v>
      </c>
      <c r="CX48" s="51">
        <f t="shared" si="103"/>
        <v>15.768000000000002</v>
      </c>
      <c r="CY48" s="51">
        <f t="shared" si="103"/>
        <v>15.768000000000002</v>
      </c>
      <c r="CZ48" s="51">
        <f t="shared" si="103"/>
        <v>15.768000000000002</v>
      </c>
      <c r="DA48" s="51">
        <f t="shared" si="103"/>
        <v>15.768000000000002</v>
      </c>
      <c r="DB48" s="51">
        <f t="shared" si="103"/>
        <v>15.768000000000002</v>
      </c>
      <c r="DC48" s="51">
        <f t="shared" si="104"/>
        <v>15.768000000000002</v>
      </c>
      <c r="DD48" s="51">
        <f t="shared" si="104"/>
        <v>15.768000000000002</v>
      </c>
      <c r="DE48" s="51">
        <f t="shared" si="105"/>
        <v>15.768000000000002</v>
      </c>
      <c r="DF48" s="51">
        <f t="shared" si="106"/>
        <v>15.768000000000002</v>
      </c>
      <c r="DG48" s="51">
        <f t="shared" si="107"/>
        <v>15.768000000000002</v>
      </c>
      <c r="DH48" s="51">
        <f t="shared" si="107"/>
        <v>15.768000000000002</v>
      </c>
      <c r="DI48" s="51">
        <f t="shared" si="107"/>
        <v>15.768000000000002</v>
      </c>
      <c r="DJ48" s="51">
        <f t="shared" si="107"/>
        <v>15.768000000000002</v>
      </c>
      <c r="DK48" s="51">
        <f t="shared" si="107"/>
        <v>15.768000000000002</v>
      </c>
      <c r="DL48" s="51">
        <f t="shared" si="107"/>
        <v>15.768000000000002</v>
      </c>
      <c r="DM48" s="51">
        <f t="shared" si="107"/>
        <v>15.768000000000002</v>
      </c>
      <c r="DN48" s="51">
        <f t="shared" si="107"/>
        <v>15.768000000000002</v>
      </c>
      <c r="DO48" s="51">
        <f t="shared" si="108"/>
        <v>15.768000000000002</v>
      </c>
      <c r="DP48" s="51">
        <f t="shared" si="109"/>
        <v>15.768000000000002</v>
      </c>
      <c r="DQ48" s="51">
        <f t="shared" si="109"/>
        <v>15.768000000000002</v>
      </c>
      <c r="DR48" s="51">
        <f t="shared" si="109"/>
        <v>15.768000000000002</v>
      </c>
      <c r="DS48" s="51">
        <f t="shared" si="109"/>
        <v>15.768000000000002</v>
      </c>
      <c r="DT48" s="51">
        <f t="shared" si="109"/>
        <v>15.768000000000002</v>
      </c>
      <c r="DU48" s="51">
        <f t="shared" si="109"/>
        <v>15.768000000000002</v>
      </c>
      <c r="DV48" s="51">
        <f t="shared" si="109"/>
        <v>15.768000000000002</v>
      </c>
      <c r="DW48" s="51">
        <f t="shared" si="109"/>
        <v>15.768000000000002</v>
      </c>
    </row>
    <row r="49" spans="1:127" ht="18" x14ac:dyDescent="0.2">
      <c r="A49" s="19"/>
      <c r="B49" s="23" t="s">
        <v>78</v>
      </c>
      <c r="C49" s="494" t="s">
        <v>79</v>
      </c>
      <c r="D49" s="495"/>
      <c r="E49" s="492"/>
      <c r="F49" s="1" t="s">
        <v>102</v>
      </c>
      <c r="G49" s="36">
        <f>+G39*86400*365</f>
        <v>946.08</v>
      </c>
      <c r="J49" s="51">
        <f t="shared" si="76"/>
        <v>946.08</v>
      </c>
      <c r="K49" s="51">
        <f t="shared" si="77"/>
        <v>946.08</v>
      </c>
      <c r="L49" s="51">
        <f t="shared" si="77"/>
        <v>946.08</v>
      </c>
      <c r="M49" s="51">
        <f t="shared" si="77"/>
        <v>946.08</v>
      </c>
      <c r="N49" s="51">
        <f t="shared" si="77"/>
        <v>946.08</v>
      </c>
      <c r="O49" s="51">
        <f t="shared" si="78"/>
        <v>946.08</v>
      </c>
      <c r="P49" s="51">
        <f t="shared" si="78"/>
        <v>946.08</v>
      </c>
      <c r="Q49" s="51">
        <f t="shared" si="78"/>
        <v>946.08</v>
      </c>
      <c r="R49" s="51">
        <f t="shared" si="79"/>
        <v>946.08</v>
      </c>
      <c r="S49" s="51">
        <f t="shared" si="79"/>
        <v>946.08</v>
      </c>
      <c r="T49" s="51">
        <f t="shared" si="79"/>
        <v>946.08</v>
      </c>
      <c r="U49" s="51">
        <f t="shared" si="70"/>
        <v>946.08</v>
      </c>
      <c r="V49" s="51">
        <f t="shared" si="110"/>
        <v>946.08</v>
      </c>
      <c r="W49" s="51">
        <f t="shared" si="110"/>
        <v>946.08</v>
      </c>
      <c r="X49" s="51">
        <f t="shared" si="110"/>
        <v>946.08</v>
      </c>
      <c r="Y49" s="51">
        <f t="shared" si="110"/>
        <v>946.08</v>
      </c>
      <c r="Z49" s="51">
        <f t="shared" si="110"/>
        <v>946.08</v>
      </c>
      <c r="AA49" s="51">
        <f t="shared" si="110"/>
        <v>946.08</v>
      </c>
      <c r="AB49" s="51">
        <f t="shared" si="110"/>
        <v>946.08</v>
      </c>
      <c r="AC49" s="51">
        <f t="shared" si="110"/>
        <v>946.08</v>
      </c>
      <c r="AD49" s="51">
        <f t="shared" si="110"/>
        <v>946.08</v>
      </c>
      <c r="AE49" s="51">
        <f t="shared" si="110"/>
        <v>946.08</v>
      </c>
      <c r="AF49" s="51">
        <f t="shared" si="110"/>
        <v>946.08</v>
      </c>
      <c r="AG49" s="51">
        <f t="shared" si="110"/>
        <v>946.08</v>
      </c>
      <c r="AH49" s="51">
        <f t="shared" si="81"/>
        <v>946.08</v>
      </c>
      <c r="AI49" s="51">
        <f t="shared" si="81"/>
        <v>946.08</v>
      </c>
      <c r="AJ49" s="51">
        <f t="shared" si="81"/>
        <v>946.08</v>
      </c>
      <c r="AK49" s="51">
        <f t="shared" si="82"/>
        <v>946.08</v>
      </c>
      <c r="AL49" s="51">
        <f t="shared" si="82"/>
        <v>946.08</v>
      </c>
      <c r="AM49" s="51">
        <f t="shared" si="82"/>
        <v>946.08</v>
      </c>
      <c r="AN49" s="51">
        <f t="shared" si="83"/>
        <v>946.08</v>
      </c>
      <c r="AO49" s="51">
        <f t="shared" si="83"/>
        <v>946.08</v>
      </c>
      <c r="AP49" s="51">
        <f t="shared" si="83"/>
        <v>946.08</v>
      </c>
      <c r="AQ49" s="51">
        <f t="shared" si="83"/>
        <v>946.08</v>
      </c>
      <c r="AR49" s="51">
        <f t="shared" si="83"/>
        <v>946.08</v>
      </c>
      <c r="AS49" s="51">
        <f t="shared" si="83"/>
        <v>946.08</v>
      </c>
      <c r="AT49" s="51">
        <f t="shared" si="83"/>
        <v>946.08</v>
      </c>
      <c r="AU49" s="51">
        <f t="shared" si="83"/>
        <v>946.08</v>
      </c>
      <c r="AV49" s="51">
        <f t="shared" si="83"/>
        <v>946.08</v>
      </c>
      <c r="AW49" s="51">
        <f t="shared" si="83"/>
        <v>946.08</v>
      </c>
      <c r="AX49" s="51">
        <f t="shared" si="83"/>
        <v>946.08</v>
      </c>
      <c r="AY49" s="51">
        <f t="shared" si="83"/>
        <v>946.08</v>
      </c>
      <c r="AZ49" s="51">
        <f t="shared" si="83"/>
        <v>946.08</v>
      </c>
      <c r="BA49" s="51">
        <f t="shared" si="83"/>
        <v>946.08</v>
      </c>
      <c r="BB49" s="51">
        <f t="shared" si="84"/>
        <v>946.08</v>
      </c>
      <c r="BC49" s="51">
        <f t="shared" si="84"/>
        <v>946.08</v>
      </c>
      <c r="BD49" s="51">
        <f t="shared" si="84"/>
        <v>946.08</v>
      </c>
      <c r="BE49" s="51">
        <f t="shared" si="84"/>
        <v>946.08</v>
      </c>
      <c r="BF49" s="51">
        <f t="shared" si="84"/>
        <v>946.08</v>
      </c>
      <c r="BG49" s="51">
        <f t="shared" si="85"/>
        <v>946.08</v>
      </c>
      <c r="BH49" s="51">
        <f t="shared" si="85"/>
        <v>946.08</v>
      </c>
      <c r="BI49" s="51">
        <f t="shared" si="86"/>
        <v>946.08</v>
      </c>
      <c r="BJ49" s="51">
        <f t="shared" si="86"/>
        <v>946.08</v>
      </c>
      <c r="BK49" s="51">
        <f t="shared" si="87"/>
        <v>946.08</v>
      </c>
      <c r="BL49" s="51">
        <f t="shared" si="88"/>
        <v>946.08</v>
      </c>
      <c r="BM49" s="51">
        <f t="shared" si="88"/>
        <v>946.08</v>
      </c>
      <c r="BN49" s="51">
        <f t="shared" si="88"/>
        <v>946.08</v>
      </c>
      <c r="BO49" s="51">
        <f t="shared" si="88"/>
        <v>946.08</v>
      </c>
      <c r="BP49" s="51">
        <f t="shared" si="89"/>
        <v>946.08</v>
      </c>
      <c r="BQ49" s="51">
        <f t="shared" si="90"/>
        <v>946.08</v>
      </c>
      <c r="BR49" s="51">
        <f t="shared" si="90"/>
        <v>946.08</v>
      </c>
      <c r="BS49" s="51">
        <f t="shared" si="90"/>
        <v>946.08</v>
      </c>
      <c r="BT49" s="51">
        <f t="shared" si="90"/>
        <v>946.08</v>
      </c>
      <c r="BU49" s="51">
        <f t="shared" si="91"/>
        <v>946.08</v>
      </c>
      <c r="BV49" s="51">
        <f t="shared" si="92"/>
        <v>946.08</v>
      </c>
      <c r="BW49" s="51">
        <f t="shared" si="93"/>
        <v>946.08</v>
      </c>
      <c r="BX49" s="51">
        <f t="shared" si="93"/>
        <v>946.08</v>
      </c>
      <c r="BY49" s="51">
        <f t="shared" si="94"/>
        <v>946.08</v>
      </c>
      <c r="BZ49" s="51">
        <f t="shared" si="94"/>
        <v>946.08</v>
      </c>
      <c r="CA49" s="51">
        <f t="shared" si="94"/>
        <v>946.08</v>
      </c>
      <c r="CB49" s="51">
        <f t="shared" si="94"/>
        <v>946.08</v>
      </c>
      <c r="CC49" s="51">
        <f t="shared" si="95"/>
        <v>946.08</v>
      </c>
      <c r="CD49" s="51">
        <f t="shared" si="95"/>
        <v>946.08</v>
      </c>
      <c r="CE49" s="51">
        <f t="shared" si="96"/>
        <v>946.08</v>
      </c>
      <c r="CF49" s="51">
        <f t="shared" si="97"/>
        <v>946.08</v>
      </c>
      <c r="CG49" s="51">
        <f t="shared" si="98"/>
        <v>946.08</v>
      </c>
      <c r="CH49" s="51">
        <f t="shared" si="99"/>
        <v>946.08</v>
      </c>
      <c r="CI49" s="51">
        <f t="shared" si="99"/>
        <v>946.08</v>
      </c>
      <c r="CJ49" s="51">
        <f t="shared" si="99"/>
        <v>946.08</v>
      </c>
      <c r="CK49" s="51">
        <f t="shared" si="99"/>
        <v>946.08</v>
      </c>
      <c r="CL49" s="51">
        <f t="shared" si="99"/>
        <v>946.08</v>
      </c>
      <c r="CM49" s="51">
        <f t="shared" si="99"/>
        <v>946.08</v>
      </c>
      <c r="CN49" s="51">
        <f t="shared" si="99"/>
        <v>946.08</v>
      </c>
      <c r="CO49" s="51">
        <f t="shared" si="99"/>
        <v>946.08</v>
      </c>
      <c r="CP49" s="51">
        <f t="shared" si="99"/>
        <v>946.08</v>
      </c>
      <c r="CQ49" s="51">
        <f t="shared" si="99"/>
        <v>946.08</v>
      </c>
      <c r="CR49" s="51">
        <f t="shared" si="100"/>
        <v>946.08</v>
      </c>
      <c r="CS49" s="51">
        <f t="shared" si="100"/>
        <v>946.08</v>
      </c>
      <c r="CT49" s="51">
        <f t="shared" si="101"/>
        <v>946.08</v>
      </c>
      <c r="CU49" s="51">
        <f t="shared" si="101"/>
        <v>946.08</v>
      </c>
      <c r="CV49" s="51">
        <f t="shared" si="102"/>
        <v>946.08</v>
      </c>
      <c r="CW49" s="51">
        <f t="shared" si="102"/>
        <v>946.08</v>
      </c>
      <c r="CX49" s="51">
        <f t="shared" si="103"/>
        <v>946.08</v>
      </c>
      <c r="CY49" s="51">
        <f t="shared" si="103"/>
        <v>946.08</v>
      </c>
      <c r="CZ49" s="51">
        <f t="shared" si="103"/>
        <v>946.08</v>
      </c>
      <c r="DA49" s="51">
        <f t="shared" si="103"/>
        <v>946.08</v>
      </c>
      <c r="DB49" s="51">
        <f t="shared" si="103"/>
        <v>946.08</v>
      </c>
      <c r="DC49" s="51">
        <f t="shared" si="104"/>
        <v>946.08</v>
      </c>
      <c r="DD49" s="51">
        <f t="shared" si="104"/>
        <v>946.08</v>
      </c>
      <c r="DE49" s="51">
        <f t="shared" si="105"/>
        <v>946.08</v>
      </c>
      <c r="DF49" s="51">
        <f t="shared" si="106"/>
        <v>946.08</v>
      </c>
      <c r="DG49" s="51">
        <f t="shared" si="107"/>
        <v>946.08</v>
      </c>
      <c r="DH49" s="51">
        <f t="shared" si="107"/>
        <v>946.08</v>
      </c>
      <c r="DI49" s="51">
        <f t="shared" si="107"/>
        <v>946.08</v>
      </c>
      <c r="DJ49" s="51">
        <f t="shared" si="107"/>
        <v>946.08</v>
      </c>
      <c r="DK49" s="51">
        <f t="shared" si="107"/>
        <v>946.08</v>
      </c>
      <c r="DL49" s="51">
        <f t="shared" si="107"/>
        <v>946.08</v>
      </c>
      <c r="DM49" s="51">
        <f t="shared" si="107"/>
        <v>946.08</v>
      </c>
      <c r="DN49" s="51">
        <f t="shared" si="107"/>
        <v>946.08</v>
      </c>
      <c r="DO49" s="51">
        <f t="shared" si="108"/>
        <v>946.08</v>
      </c>
      <c r="DP49" s="51">
        <f t="shared" si="109"/>
        <v>946.08</v>
      </c>
      <c r="DQ49" s="51">
        <f t="shared" si="109"/>
        <v>946.08</v>
      </c>
      <c r="DR49" s="51">
        <f t="shared" si="109"/>
        <v>946.08</v>
      </c>
      <c r="DS49" s="51">
        <f t="shared" si="109"/>
        <v>946.08</v>
      </c>
      <c r="DT49" s="51">
        <f t="shared" si="109"/>
        <v>946.08</v>
      </c>
      <c r="DU49" s="51">
        <f t="shared" si="109"/>
        <v>946.08</v>
      </c>
      <c r="DV49" s="51">
        <f t="shared" si="109"/>
        <v>946.08</v>
      </c>
      <c r="DW49" s="51">
        <f t="shared" si="109"/>
        <v>946.08</v>
      </c>
    </row>
    <row r="50" spans="1:127" ht="18" x14ac:dyDescent="0.2">
      <c r="A50" s="19"/>
      <c r="B50" s="23" t="s">
        <v>103</v>
      </c>
      <c r="C50" s="494" t="s">
        <v>104</v>
      </c>
      <c r="D50" s="495"/>
      <c r="E50" s="492"/>
      <c r="F50" s="1"/>
      <c r="G50" s="93">
        <f>1+G44*G51/G41</f>
        <v>6.4</v>
      </c>
      <c r="J50" s="51">
        <f t="shared" si="76"/>
        <v>6.4</v>
      </c>
      <c r="K50" s="51">
        <f t="shared" si="77"/>
        <v>6.4</v>
      </c>
      <c r="L50" s="51">
        <f t="shared" si="77"/>
        <v>6.4</v>
      </c>
      <c r="M50" s="51">
        <f t="shared" si="77"/>
        <v>6.4</v>
      </c>
      <c r="N50" s="51">
        <f t="shared" si="77"/>
        <v>6.4</v>
      </c>
      <c r="O50" s="51">
        <f t="shared" si="78"/>
        <v>6.4</v>
      </c>
      <c r="P50" s="51">
        <f t="shared" si="78"/>
        <v>6.4</v>
      </c>
      <c r="Q50" s="51">
        <f t="shared" si="78"/>
        <v>6.4</v>
      </c>
      <c r="R50" s="51">
        <f t="shared" si="79"/>
        <v>6.4</v>
      </c>
      <c r="S50" s="51">
        <f t="shared" si="79"/>
        <v>6.4</v>
      </c>
      <c r="T50" s="51">
        <f t="shared" si="79"/>
        <v>6.4</v>
      </c>
      <c r="U50" s="51">
        <f t="shared" si="70"/>
        <v>6.4</v>
      </c>
      <c r="V50" s="51">
        <f t="shared" si="110"/>
        <v>6.4</v>
      </c>
      <c r="W50" s="51">
        <f t="shared" si="110"/>
        <v>6.4</v>
      </c>
      <c r="X50" s="51">
        <f t="shared" si="110"/>
        <v>6.4</v>
      </c>
      <c r="Y50" s="51">
        <f t="shared" si="110"/>
        <v>6.4</v>
      </c>
      <c r="Z50" s="51">
        <f t="shared" si="110"/>
        <v>6.4</v>
      </c>
      <c r="AA50" s="51">
        <f t="shared" si="110"/>
        <v>6.4</v>
      </c>
      <c r="AB50" s="51">
        <f t="shared" si="110"/>
        <v>6.4</v>
      </c>
      <c r="AC50" s="51">
        <f t="shared" si="110"/>
        <v>6.4</v>
      </c>
      <c r="AD50" s="51">
        <f t="shared" si="110"/>
        <v>6.4</v>
      </c>
      <c r="AE50" s="51">
        <f t="shared" si="110"/>
        <v>6.4</v>
      </c>
      <c r="AF50" s="51">
        <f t="shared" si="110"/>
        <v>6.4</v>
      </c>
      <c r="AG50" s="51">
        <f t="shared" si="110"/>
        <v>6.4</v>
      </c>
      <c r="AH50" s="51">
        <f t="shared" si="81"/>
        <v>6.4</v>
      </c>
      <c r="AI50" s="51">
        <f t="shared" si="81"/>
        <v>6.4</v>
      </c>
      <c r="AJ50" s="51">
        <f t="shared" si="81"/>
        <v>6.4</v>
      </c>
      <c r="AK50" s="51">
        <f t="shared" si="82"/>
        <v>6.4</v>
      </c>
      <c r="AL50" s="51">
        <f t="shared" si="82"/>
        <v>6.4</v>
      </c>
      <c r="AM50" s="51">
        <f t="shared" si="82"/>
        <v>6.4</v>
      </c>
      <c r="AN50" s="51">
        <f t="shared" si="83"/>
        <v>6.4</v>
      </c>
      <c r="AO50" s="51">
        <f t="shared" si="83"/>
        <v>6.4</v>
      </c>
      <c r="AP50" s="51">
        <f t="shared" si="83"/>
        <v>6.4</v>
      </c>
      <c r="AQ50" s="51">
        <f t="shared" si="83"/>
        <v>6.4</v>
      </c>
      <c r="AR50" s="51">
        <f t="shared" si="83"/>
        <v>6.4</v>
      </c>
      <c r="AS50" s="51">
        <f t="shared" si="83"/>
        <v>6.4</v>
      </c>
      <c r="AT50" s="51">
        <f t="shared" si="83"/>
        <v>6.4</v>
      </c>
      <c r="AU50" s="51">
        <f t="shared" si="83"/>
        <v>6.4</v>
      </c>
      <c r="AV50" s="51">
        <f t="shared" si="83"/>
        <v>6.4</v>
      </c>
      <c r="AW50" s="51">
        <f t="shared" si="83"/>
        <v>6.4</v>
      </c>
      <c r="AX50" s="51">
        <f t="shared" si="83"/>
        <v>6.4</v>
      </c>
      <c r="AY50" s="51">
        <f t="shared" si="83"/>
        <v>6.4</v>
      </c>
      <c r="AZ50" s="51">
        <f t="shared" si="83"/>
        <v>6.4</v>
      </c>
      <c r="BA50" s="51">
        <f t="shared" si="83"/>
        <v>6.4</v>
      </c>
      <c r="BB50" s="51">
        <f t="shared" si="84"/>
        <v>6.4</v>
      </c>
      <c r="BC50" s="51">
        <f t="shared" si="84"/>
        <v>6.4</v>
      </c>
      <c r="BD50" s="51">
        <f t="shared" si="84"/>
        <v>6.4</v>
      </c>
      <c r="BE50" s="51">
        <f t="shared" si="84"/>
        <v>6.4</v>
      </c>
      <c r="BF50" s="51">
        <f t="shared" si="84"/>
        <v>6.4</v>
      </c>
      <c r="BG50" s="51">
        <f t="shared" si="85"/>
        <v>6.4</v>
      </c>
      <c r="BH50" s="51">
        <f t="shared" si="85"/>
        <v>6.4</v>
      </c>
      <c r="BI50" s="51">
        <f t="shared" si="86"/>
        <v>6.4</v>
      </c>
      <c r="BJ50" s="51">
        <f t="shared" si="86"/>
        <v>6.4</v>
      </c>
      <c r="BK50" s="51">
        <f t="shared" si="87"/>
        <v>6.4</v>
      </c>
      <c r="BL50" s="51">
        <f t="shared" si="88"/>
        <v>6.4</v>
      </c>
      <c r="BM50" s="51">
        <f t="shared" si="88"/>
        <v>6.4</v>
      </c>
      <c r="BN50" s="51">
        <f t="shared" si="88"/>
        <v>6.4</v>
      </c>
      <c r="BO50" s="51">
        <f t="shared" si="88"/>
        <v>6.4</v>
      </c>
      <c r="BP50" s="51">
        <f t="shared" si="89"/>
        <v>6.4</v>
      </c>
      <c r="BQ50" s="51">
        <f t="shared" si="90"/>
        <v>6.4</v>
      </c>
      <c r="BR50" s="51">
        <f t="shared" si="90"/>
        <v>6.4</v>
      </c>
      <c r="BS50" s="51">
        <f t="shared" si="90"/>
        <v>6.4</v>
      </c>
      <c r="BT50" s="51">
        <f t="shared" si="90"/>
        <v>6.4</v>
      </c>
      <c r="BU50" s="51">
        <f t="shared" si="91"/>
        <v>6.4</v>
      </c>
      <c r="BV50" s="51">
        <f t="shared" si="92"/>
        <v>6.4</v>
      </c>
      <c r="BW50" s="51">
        <f t="shared" si="93"/>
        <v>6.4</v>
      </c>
      <c r="BX50" s="51">
        <f t="shared" si="93"/>
        <v>6.4</v>
      </c>
      <c r="BY50" s="51">
        <f t="shared" si="94"/>
        <v>6.4</v>
      </c>
      <c r="BZ50" s="51">
        <f t="shared" si="94"/>
        <v>6.4</v>
      </c>
      <c r="CA50" s="51">
        <f t="shared" si="94"/>
        <v>6.4</v>
      </c>
      <c r="CB50" s="51">
        <f t="shared" si="94"/>
        <v>6.4</v>
      </c>
      <c r="CC50" s="51">
        <f t="shared" si="95"/>
        <v>6.4</v>
      </c>
      <c r="CD50" s="51">
        <f t="shared" si="95"/>
        <v>6.4</v>
      </c>
      <c r="CE50" s="51">
        <f t="shared" si="96"/>
        <v>6.4</v>
      </c>
      <c r="CF50" s="51">
        <f t="shared" si="97"/>
        <v>6.4</v>
      </c>
      <c r="CG50" s="51">
        <f t="shared" si="98"/>
        <v>6.4</v>
      </c>
      <c r="CH50" s="51">
        <f t="shared" si="99"/>
        <v>6.4</v>
      </c>
      <c r="CI50" s="51">
        <f t="shared" si="99"/>
        <v>6.4</v>
      </c>
      <c r="CJ50" s="51">
        <f t="shared" si="99"/>
        <v>6.4</v>
      </c>
      <c r="CK50" s="51">
        <f t="shared" si="99"/>
        <v>6.4</v>
      </c>
      <c r="CL50" s="51">
        <f t="shared" si="99"/>
        <v>6.4</v>
      </c>
      <c r="CM50" s="51">
        <f t="shared" si="99"/>
        <v>6.4</v>
      </c>
      <c r="CN50" s="51">
        <f t="shared" si="99"/>
        <v>6.4</v>
      </c>
      <c r="CO50" s="51">
        <f t="shared" si="99"/>
        <v>6.4</v>
      </c>
      <c r="CP50" s="51">
        <f t="shared" si="99"/>
        <v>6.4</v>
      </c>
      <c r="CQ50" s="51">
        <f t="shared" si="99"/>
        <v>6.4</v>
      </c>
      <c r="CR50" s="51">
        <f t="shared" si="100"/>
        <v>6.4</v>
      </c>
      <c r="CS50" s="51">
        <f t="shared" si="100"/>
        <v>6.4</v>
      </c>
      <c r="CT50" s="51">
        <f t="shared" si="101"/>
        <v>6.4</v>
      </c>
      <c r="CU50" s="51">
        <f t="shared" si="101"/>
        <v>6.4</v>
      </c>
      <c r="CV50" s="51">
        <f t="shared" si="102"/>
        <v>6.4</v>
      </c>
      <c r="CW50" s="51">
        <f t="shared" si="102"/>
        <v>6.4</v>
      </c>
      <c r="CX50" s="51">
        <f t="shared" si="103"/>
        <v>6.4</v>
      </c>
      <c r="CY50" s="51">
        <f t="shared" si="103"/>
        <v>6.4</v>
      </c>
      <c r="CZ50" s="51">
        <f t="shared" si="103"/>
        <v>6.4</v>
      </c>
      <c r="DA50" s="51">
        <f t="shared" si="103"/>
        <v>6.4</v>
      </c>
      <c r="DB50" s="51">
        <f t="shared" si="103"/>
        <v>6.4</v>
      </c>
      <c r="DC50" s="51">
        <f t="shared" si="104"/>
        <v>6.4</v>
      </c>
      <c r="DD50" s="51">
        <f t="shared" si="104"/>
        <v>6.4</v>
      </c>
      <c r="DE50" s="51">
        <f t="shared" si="105"/>
        <v>6.4</v>
      </c>
      <c r="DF50" s="51">
        <f t="shared" si="106"/>
        <v>6.4</v>
      </c>
      <c r="DG50" s="51">
        <f t="shared" si="107"/>
        <v>6.4</v>
      </c>
      <c r="DH50" s="51">
        <f t="shared" si="107"/>
        <v>6.4</v>
      </c>
      <c r="DI50" s="51">
        <f t="shared" si="107"/>
        <v>6.4</v>
      </c>
      <c r="DJ50" s="51">
        <f t="shared" si="107"/>
        <v>6.4</v>
      </c>
      <c r="DK50" s="51">
        <f t="shared" si="107"/>
        <v>6.4</v>
      </c>
      <c r="DL50" s="51">
        <f t="shared" si="107"/>
        <v>6.4</v>
      </c>
      <c r="DM50" s="51">
        <f t="shared" si="107"/>
        <v>6.4</v>
      </c>
      <c r="DN50" s="51">
        <f t="shared" si="107"/>
        <v>6.4</v>
      </c>
      <c r="DO50" s="51">
        <f t="shared" si="108"/>
        <v>6.4</v>
      </c>
      <c r="DP50" s="51">
        <f t="shared" si="109"/>
        <v>6.4</v>
      </c>
      <c r="DQ50" s="51">
        <f t="shared" si="109"/>
        <v>6.4</v>
      </c>
      <c r="DR50" s="51">
        <f t="shared" si="109"/>
        <v>6.4</v>
      </c>
      <c r="DS50" s="51">
        <f t="shared" si="109"/>
        <v>6.4</v>
      </c>
      <c r="DT50" s="51">
        <f t="shared" si="109"/>
        <v>6.4</v>
      </c>
      <c r="DU50" s="51">
        <f t="shared" si="109"/>
        <v>6.4</v>
      </c>
      <c r="DV50" s="51">
        <f t="shared" si="109"/>
        <v>6.4</v>
      </c>
      <c r="DW50" s="51">
        <f t="shared" si="109"/>
        <v>6.4</v>
      </c>
    </row>
    <row r="51" spans="1:127" ht="18" x14ac:dyDescent="0.4">
      <c r="A51" s="16">
        <f>入力シート_六価クロム!Q23</f>
        <v>1.62</v>
      </c>
      <c r="B51" s="20" t="s">
        <v>105</v>
      </c>
      <c r="C51" s="494" t="s">
        <v>106</v>
      </c>
      <c r="D51" s="495"/>
      <c r="E51" s="492"/>
      <c r="F51" s="291" t="s">
        <v>107</v>
      </c>
      <c r="G51" s="25">
        <f>IF(A51="",1.67,A51)</f>
        <v>1.62</v>
      </c>
      <c r="J51" s="51">
        <f t="shared" si="76"/>
        <v>1.62</v>
      </c>
      <c r="K51" s="51">
        <f t="shared" si="77"/>
        <v>1.62</v>
      </c>
      <c r="L51" s="51">
        <f t="shared" si="77"/>
        <v>1.62</v>
      </c>
      <c r="M51" s="51">
        <f t="shared" si="77"/>
        <v>1.62</v>
      </c>
      <c r="N51" s="51">
        <f t="shared" si="77"/>
        <v>1.62</v>
      </c>
      <c r="O51" s="51">
        <f t="shared" si="78"/>
        <v>1.62</v>
      </c>
      <c r="P51" s="51">
        <f t="shared" si="78"/>
        <v>1.62</v>
      </c>
      <c r="Q51" s="51">
        <f t="shared" si="78"/>
        <v>1.62</v>
      </c>
      <c r="R51" s="51">
        <f t="shared" si="79"/>
        <v>1.62</v>
      </c>
      <c r="S51" s="51">
        <f t="shared" si="79"/>
        <v>1.62</v>
      </c>
      <c r="T51" s="51">
        <f t="shared" si="79"/>
        <v>1.62</v>
      </c>
      <c r="U51" s="52">
        <f t="shared" si="70"/>
        <v>1.62</v>
      </c>
      <c r="V51" s="51">
        <f t="shared" si="110"/>
        <v>1.62</v>
      </c>
      <c r="W51" s="51">
        <f t="shared" si="110"/>
        <v>1.62</v>
      </c>
      <c r="X51" s="51">
        <f t="shared" si="110"/>
        <v>1.62</v>
      </c>
      <c r="Y51" s="51">
        <f t="shared" si="110"/>
        <v>1.62</v>
      </c>
      <c r="Z51" s="51">
        <f t="shared" si="110"/>
        <v>1.62</v>
      </c>
      <c r="AA51" s="51">
        <f t="shared" si="110"/>
        <v>1.62</v>
      </c>
      <c r="AB51" s="51">
        <f t="shared" si="110"/>
        <v>1.62</v>
      </c>
      <c r="AC51" s="51">
        <f t="shared" si="110"/>
        <v>1.62</v>
      </c>
      <c r="AD51" s="51">
        <f t="shared" si="110"/>
        <v>1.62</v>
      </c>
      <c r="AE51" s="51">
        <f t="shared" si="110"/>
        <v>1.62</v>
      </c>
      <c r="AF51" s="51">
        <f t="shared" si="110"/>
        <v>1.62</v>
      </c>
      <c r="AG51" s="51">
        <f t="shared" si="110"/>
        <v>1.62</v>
      </c>
      <c r="AH51" s="51">
        <f t="shared" si="81"/>
        <v>1.62</v>
      </c>
      <c r="AI51" s="51">
        <f t="shared" si="81"/>
        <v>1.62</v>
      </c>
      <c r="AJ51" s="51">
        <f t="shared" si="81"/>
        <v>1.62</v>
      </c>
      <c r="AK51" s="51">
        <f t="shared" si="82"/>
        <v>1.62</v>
      </c>
      <c r="AL51" s="51">
        <f t="shared" si="82"/>
        <v>1.62</v>
      </c>
      <c r="AM51" s="51">
        <f t="shared" si="82"/>
        <v>1.62</v>
      </c>
      <c r="AN51" s="51">
        <f t="shared" si="83"/>
        <v>1.62</v>
      </c>
      <c r="AO51" s="51">
        <f t="shared" si="83"/>
        <v>1.62</v>
      </c>
      <c r="AP51" s="51">
        <f t="shared" si="83"/>
        <v>1.62</v>
      </c>
      <c r="AQ51" s="51">
        <f t="shared" si="83"/>
        <v>1.62</v>
      </c>
      <c r="AR51" s="51">
        <f t="shared" si="83"/>
        <v>1.62</v>
      </c>
      <c r="AS51" s="51">
        <f t="shared" si="83"/>
        <v>1.62</v>
      </c>
      <c r="AT51" s="51">
        <f t="shared" si="83"/>
        <v>1.62</v>
      </c>
      <c r="AU51" s="51">
        <f t="shared" si="83"/>
        <v>1.62</v>
      </c>
      <c r="AV51" s="51">
        <f t="shared" si="83"/>
        <v>1.62</v>
      </c>
      <c r="AW51" s="51">
        <f t="shared" si="83"/>
        <v>1.62</v>
      </c>
      <c r="AX51" s="51">
        <f t="shared" si="83"/>
        <v>1.62</v>
      </c>
      <c r="AY51" s="51">
        <f t="shared" si="83"/>
        <v>1.62</v>
      </c>
      <c r="AZ51" s="51">
        <f t="shared" si="83"/>
        <v>1.62</v>
      </c>
      <c r="BA51" s="51">
        <f t="shared" si="83"/>
        <v>1.62</v>
      </c>
      <c r="BB51" s="51">
        <f t="shared" si="84"/>
        <v>1.62</v>
      </c>
      <c r="BC51" s="51">
        <f t="shared" si="84"/>
        <v>1.62</v>
      </c>
      <c r="BD51" s="51">
        <f t="shared" si="84"/>
        <v>1.62</v>
      </c>
      <c r="BE51" s="51">
        <f t="shared" si="84"/>
        <v>1.62</v>
      </c>
      <c r="BF51" s="51">
        <f t="shared" si="84"/>
        <v>1.62</v>
      </c>
      <c r="BG51" s="51">
        <f t="shared" si="85"/>
        <v>1.62</v>
      </c>
      <c r="BH51" s="51">
        <f t="shared" si="85"/>
        <v>1.62</v>
      </c>
      <c r="BI51" s="51">
        <f t="shared" si="86"/>
        <v>1.62</v>
      </c>
      <c r="BJ51" s="51">
        <f t="shared" si="86"/>
        <v>1.62</v>
      </c>
      <c r="BK51" s="51">
        <f t="shared" si="87"/>
        <v>1.62</v>
      </c>
      <c r="BL51" s="51">
        <f t="shared" si="88"/>
        <v>1.62</v>
      </c>
      <c r="BM51" s="51">
        <f t="shared" si="88"/>
        <v>1.62</v>
      </c>
      <c r="BN51" s="51">
        <f t="shared" si="88"/>
        <v>1.62</v>
      </c>
      <c r="BO51" s="51">
        <f t="shared" si="88"/>
        <v>1.62</v>
      </c>
      <c r="BP51" s="51">
        <f t="shared" si="89"/>
        <v>1.62</v>
      </c>
      <c r="BQ51" s="51">
        <f t="shared" si="90"/>
        <v>1.62</v>
      </c>
      <c r="BR51" s="51">
        <f t="shared" si="90"/>
        <v>1.62</v>
      </c>
      <c r="BS51" s="51">
        <f t="shared" si="90"/>
        <v>1.62</v>
      </c>
      <c r="BT51" s="51">
        <f t="shared" si="90"/>
        <v>1.62</v>
      </c>
      <c r="BU51" s="51">
        <f t="shared" si="91"/>
        <v>1.62</v>
      </c>
      <c r="BV51" s="51">
        <f t="shared" si="92"/>
        <v>1.62</v>
      </c>
      <c r="BW51" s="51">
        <f t="shared" si="93"/>
        <v>1.62</v>
      </c>
      <c r="BX51" s="51">
        <f t="shared" si="93"/>
        <v>1.62</v>
      </c>
      <c r="BY51" s="51">
        <f t="shared" si="94"/>
        <v>1.62</v>
      </c>
      <c r="BZ51" s="51">
        <f t="shared" si="94"/>
        <v>1.62</v>
      </c>
      <c r="CA51" s="51">
        <f t="shared" si="94"/>
        <v>1.62</v>
      </c>
      <c r="CB51" s="51">
        <f t="shared" si="94"/>
        <v>1.62</v>
      </c>
      <c r="CC51" s="51">
        <f t="shared" si="95"/>
        <v>1.62</v>
      </c>
      <c r="CD51" s="51">
        <f t="shared" si="95"/>
        <v>1.62</v>
      </c>
      <c r="CE51" s="51">
        <f t="shared" si="96"/>
        <v>1.62</v>
      </c>
      <c r="CF51" s="51">
        <f t="shared" si="97"/>
        <v>1.62</v>
      </c>
      <c r="CG51" s="51">
        <f t="shared" si="98"/>
        <v>1.62</v>
      </c>
      <c r="CH51" s="51">
        <f t="shared" si="99"/>
        <v>1.62</v>
      </c>
      <c r="CI51" s="51">
        <f t="shared" si="99"/>
        <v>1.62</v>
      </c>
      <c r="CJ51" s="51">
        <f t="shared" si="99"/>
        <v>1.62</v>
      </c>
      <c r="CK51" s="51">
        <f t="shared" si="99"/>
        <v>1.62</v>
      </c>
      <c r="CL51" s="51">
        <f t="shared" si="99"/>
        <v>1.62</v>
      </c>
      <c r="CM51" s="51">
        <f t="shared" si="99"/>
        <v>1.62</v>
      </c>
      <c r="CN51" s="51">
        <f t="shared" si="99"/>
        <v>1.62</v>
      </c>
      <c r="CO51" s="51">
        <f t="shared" si="99"/>
        <v>1.62</v>
      </c>
      <c r="CP51" s="51">
        <f t="shared" si="99"/>
        <v>1.62</v>
      </c>
      <c r="CQ51" s="51">
        <f t="shared" si="99"/>
        <v>1.62</v>
      </c>
      <c r="CR51" s="51">
        <f t="shared" si="100"/>
        <v>1.62</v>
      </c>
      <c r="CS51" s="51">
        <f t="shared" si="100"/>
        <v>1.62</v>
      </c>
      <c r="CT51" s="51">
        <f t="shared" si="101"/>
        <v>1.62</v>
      </c>
      <c r="CU51" s="51">
        <f t="shared" si="101"/>
        <v>1.62</v>
      </c>
      <c r="CV51" s="51">
        <f t="shared" si="102"/>
        <v>1.62</v>
      </c>
      <c r="CW51" s="51">
        <f t="shared" si="102"/>
        <v>1.62</v>
      </c>
      <c r="CX51" s="51">
        <f t="shared" si="103"/>
        <v>1.62</v>
      </c>
      <c r="CY51" s="51">
        <f t="shared" si="103"/>
        <v>1.62</v>
      </c>
      <c r="CZ51" s="51">
        <f t="shared" si="103"/>
        <v>1.62</v>
      </c>
      <c r="DA51" s="51">
        <f t="shared" si="103"/>
        <v>1.62</v>
      </c>
      <c r="DB51" s="51">
        <f t="shared" si="103"/>
        <v>1.62</v>
      </c>
      <c r="DC51" s="51">
        <f t="shared" si="104"/>
        <v>1.62</v>
      </c>
      <c r="DD51" s="51">
        <f t="shared" si="104"/>
        <v>1.62</v>
      </c>
      <c r="DE51" s="51">
        <f t="shared" si="105"/>
        <v>1.62</v>
      </c>
      <c r="DF51" s="51">
        <f t="shared" si="106"/>
        <v>1.62</v>
      </c>
      <c r="DG51" s="51">
        <f t="shared" si="107"/>
        <v>1.62</v>
      </c>
      <c r="DH51" s="51">
        <f t="shared" si="107"/>
        <v>1.62</v>
      </c>
      <c r="DI51" s="51">
        <f t="shared" si="107"/>
        <v>1.62</v>
      </c>
      <c r="DJ51" s="51">
        <f t="shared" si="107"/>
        <v>1.62</v>
      </c>
      <c r="DK51" s="51">
        <f t="shared" si="107"/>
        <v>1.62</v>
      </c>
      <c r="DL51" s="51">
        <f t="shared" si="107"/>
        <v>1.62</v>
      </c>
      <c r="DM51" s="51">
        <f t="shared" si="107"/>
        <v>1.62</v>
      </c>
      <c r="DN51" s="51">
        <f t="shared" si="107"/>
        <v>1.62</v>
      </c>
      <c r="DO51" s="51">
        <f t="shared" si="108"/>
        <v>1.62</v>
      </c>
      <c r="DP51" s="51">
        <f t="shared" si="109"/>
        <v>1.62</v>
      </c>
      <c r="DQ51" s="51">
        <f t="shared" si="109"/>
        <v>1.62</v>
      </c>
      <c r="DR51" s="51">
        <f t="shared" si="109"/>
        <v>1.62</v>
      </c>
      <c r="DS51" s="51">
        <f t="shared" si="109"/>
        <v>1.62</v>
      </c>
      <c r="DT51" s="51">
        <f t="shared" si="109"/>
        <v>1.62</v>
      </c>
      <c r="DU51" s="51">
        <f t="shared" si="109"/>
        <v>1.62</v>
      </c>
      <c r="DV51" s="51">
        <f t="shared" si="109"/>
        <v>1.62</v>
      </c>
      <c r="DW51" s="51">
        <f t="shared" si="109"/>
        <v>1.62</v>
      </c>
    </row>
    <row r="52" spans="1:127" ht="37.5" customHeight="1" x14ac:dyDescent="0.2">
      <c r="A52" s="19"/>
      <c r="B52" s="37"/>
      <c r="C52" s="492"/>
      <c r="D52" s="493"/>
      <c r="E52" s="493"/>
      <c r="F52" s="291"/>
      <c r="G52" s="38">
        <f>SQRT(1+4*G47*G36/G48)</f>
        <v>1</v>
      </c>
      <c r="J52" s="52">
        <f>G52</f>
        <v>1</v>
      </c>
      <c r="K52" s="55">
        <f t="shared" si="77"/>
        <v>1</v>
      </c>
      <c r="L52" s="55">
        <f t="shared" si="77"/>
        <v>1</v>
      </c>
      <c r="M52" s="55">
        <f t="shared" si="77"/>
        <v>1</v>
      </c>
      <c r="N52" s="55">
        <f t="shared" si="77"/>
        <v>1</v>
      </c>
      <c r="O52" s="55">
        <f t="shared" si="78"/>
        <v>1</v>
      </c>
      <c r="P52" s="55">
        <f t="shared" si="78"/>
        <v>1</v>
      </c>
      <c r="Q52" s="55">
        <f t="shared" si="78"/>
        <v>1</v>
      </c>
      <c r="R52" s="55">
        <f t="shared" si="79"/>
        <v>1</v>
      </c>
      <c r="S52" s="55">
        <f t="shared" si="79"/>
        <v>1</v>
      </c>
      <c r="T52" s="55">
        <f t="shared" si="79"/>
        <v>1</v>
      </c>
      <c r="U52" s="52">
        <f>G52</f>
        <v>1</v>
      </c>
      <c r="V52" s="55">
        <f>+U52</f>
        <v>1</v>
      </c>
      <c r="W52" s="55">
        <f t="shared" si="110"/>
        <v>1</v>
      </c>
      <c r="X52" s="55">
        <f t="shared" si="110"/>
        <v>1</v>
      </c>
      <c r="Y52" s="55">
        <f t="shared" si="110"/>
        <v>1</v>
      </c>
      <c r="Z52" s="55">
        <f t="shared" si="110"/>
        <v>1</v>
      </c>
      <c r="AA52" s="55">
        <f t="shared" si="110"/>
        <v>1</v>
      </c>
      <c r="AB52" s="55">
        <f t="shared" si="110"/>
        <v>1</v>
      </c>
      <c r="AC52" s="55">
        <f t="shared" si="110"/>
        <v>1</v>
      </c>
      <c r="AD52" s="55">
        <f t="shared" si="110"/>
        <v>1</v>
      </c>
      <c r="AE52" s="55">
        <f t="shared" si="110"/>
        <v>1</v>
      </c>
      <c r="AF52" s="55">
        <f t="shared" si="110"/>
        <v>1</v>
      </c>
      <c r="AG52" s="55">
        <f t="shared" si="110"/>
        <v>1</v>
      </c>
      <c r="AH52" s="55">
        <f t="shared" si="81"/>
        <v>1</v>
      </c>
      <c r="AI52" s="55">
        <f t="shared" si="81"/>
        <v>1</v>
      </c>
      <c r="AJ52" s="55">
        <f t="shared" si="81"/>
        <v>1</v>
      </c>
      <c r="AK52" s="55">
        <f t="shared" si="82"/>
        <v>1</v>
      </c>
      <c r="AL52" s="55">
        <f t="shared" si="82"/>
        <v>1</v>
      </c>
      <c r="AM52" s="55">
        <f t="shared" si="82"/>
        <v>1</v>
      </c>
      <c r="AN52" s="55">
        <f t="shared" si="83"/>
        <v>1</v>
      </c>
      <c r="AO52" s="55">
        <f t="shared" si="83"/>
        <v>1</v>
      </c>
      <c r="AP52" s="55">
        <f t="shared" si="83"/>
        <v>1</v>
      </c>
      <c r="AQ52" s="55">
        <f t="shared" si="83"/>
        <v>1</v>
      </c>
      <c r="AR52" s="55">
        <f t="shared" si="83"/>
        <v>1</v>
      </c>
      <c r="AS52" s="55">
        <f t="shared" si="83"/>
        <v>1</v>
      </c>
      <c r="AT52" s="55">
        <f t="shared" si="83"/>
        <v>1</v>
      </c>
      <c r="AU52" s="55">
        <f t="shared" si="83"/>
        <v>1</v>
      </c>
      <c r="AV52" s="55">
        <f t="shared" si="83"/>
        <v>1</v>
      </c>
      <c r="AW52" s="55">
        <f t="shared" si="83"/>
        <v>1</v>
      </c>
      <c r="AX52" s="55">
        <f t="shared" si="83"/>
        <v>1</v>
      </c>
      <c r="AY52" s="55">
        <f t="shared" si="83"/>
        <v>1</v>
      </c>
      <c r="AZ52" s="55">
        <f t="shared" si="83"/>
        <v>1</v>
      </c>
      <c r="BA52" s="55">
        <f t="shared" si="83"/>
        <v>1</v>
      </c>
      <c r="BB52" s="55">
        <f t="shared" si="84"/>
        <v>1</v>
      </c>
      <c r="BC52" s="55">
        <f t="shared" si="84"/>
        <v>1</v>
      </c>
      <c r="BD52" s="55">
        <f t="shared" si="84"/>
        <v>1</v>
      </c>
      <c r="BE52" s="55">
        <f t="shared" si="84"/>
        <v>1</v>
      </c>
      <c r="BF52" s="55">
        <f t="shared" si="84"/>
        <v>1</v>
      </c>
      <c r="BG52" s="55">
        <f t="shared" si="85"/>
        <v>1</v>
      </c>
      <c r="BH52" s="55">
        <f t="shared" si="85"/>
        <v>1</v>
      </c>
      <c r="BI52" s="55">
        <f t="shared" si="86"/>
        <v>1</v>
      </c>
      <c r="BJ52" s="55">
        <f t="shared" si="86"/>
        <v>1</v>
      </c>
      <c r="BK52" s="55">
        <f t="shared" si="87"/>
        <v>1</v>
      </c>
      <c r="BL52" s="55">
        <f t="shared" si="88"/>
        <v>1</v>
      </c>
      <c r="BM52" s="55">
        <f t="shared" si="88"/>
        <v>1</v>
      </c>
      <c r="BN52" s="55">
        <f t="shared" si="88"/>
        <v>1</v>
      </c>
      <c r="BO52" s="55">
        <f t="shared" si="88"/>
        <v>1</v>
      </c>
      <c r="BP52" s="55">
        <f t="shared" si="89"/>
        <v>1</v>
      </c>
      <c r="BQ52" s="55">
        <f t="shared" si="90"/>
        <v>1</v>
      </c>
      <c r="BR52" s="55">
        <f t="shared" si="90"/>
        <v>1</v>
      </c>
      <c r="BS52" s="55">
        <f t="shared" si="90"/>
        <v>1</v>
      </c>
      <c r="BT52" s="55">
        <f t="shared" si="90"/>
        <v>1</v>
      </c>
      <c r="BU52" s="55">
        <f t="shared" si="91"/>
        <v>1</v>
      </c>
      <c r="BV52" s="55">
        <f t="shared" si="92"/>
        <v>1</v>
      </c>
      <c r="BW52" s="55">
        <f t="shared" si="93"/>
        <v>1</v>
      </c>
      <c r="BX52" s="55">
        <f t="shared" si="93"/>
        <v>1</v>
      </c>
      <c r="BY52" s="55">
        <f t="shared" si="94"/>
        <v>1</v>
      </c>
      <c r="BZ52" s="55">
        <f t="shared" si="94"/>
        <v>1</v>
      </c>
      <c r="CA52" s="55">
        <f t="shared" si="94"/>
        <v>1</v>
      </c>
      <c r="CB52" s="55">
        <f t="shared" si="94"/>
        <v>1</v>
      </c>
      <c r="CC52" s="55">
        <f t="shared" si="95"/>
        <v>1</v>
      </c>
      <c r="CD52" s="55">
        <f t="shared" si="95"/>
        <v>1</v>
      </c>
      <c r="CE52" s="55">
        <f t="shared" si="96"/>
        <v>1</v>
      </c>
      <c r="CF52" s="55">
        <f t="shared" si="97"/>
        <v>1</v>
      </c>
      <c r="CG52" s="55">
        <f t="shared" si="98"/>
        <v>1</v>
      </c>
      <c r="CH52" s="55">
        <f t="shared" si="99"/>
        <v>1</v>
      </c>
      <c r="CI52" s="55">
        <f t="shared" si="99"/>
        <v>1</v>
      </c>
      <c r="CJ52" s="55">
        <f t="shared" si="99"/>
        <v>1</v>
      </c>
      <c r="CK52" s="55">
        <f t="shared" si="99"/>
        <v>1</v>
      </c>
      <c r="CL52" s="55">
        <f t="shared" si="99"/>
        <v>1</v>
      </c>
      <c r="CM52" s="55">
        <f t="shared" si="99"/>
        <v>1</v>
      </c>
      <c r="CN52" s="55">
        <f t="shared" si="99"/>
        <v>1</v>
      </c>
      <c r="CO52" s="55">
        <f t="shared" si="99"/>
        <v>1</v>
      </c>
      <c r="CP52" s="55">
        <f t="shared" si="99"/>
        <v>1</v>
      </c>
      <c r="CQ52" s="55">
        <f t="shared" si="99"/>
        <v>1</v>
      </c>
      <c r="CR52" s="55">
        <f t="shared" si="100"/>
        <v>1</v>
      </c>
      <c r="CS52" s="55">
        <f t="shared" si="100"/>
        <v>1</v>
      </c>
      <c r="CT52" s="55">
        <f t="shared" si="101"/>
        <v>1</v>
      </c>
      <c r="CU52" s="55">
        <f t="shared" si="101"/>
        <v>1</v>
      </c>
      <c r="CV52" s="55">
        <f t="shared" si="102"/>
        <v>1</v>
      </c>
      <c r="CW52" s="55">
        <f t="shared" si="102"/>
        <v>1</v>
      </c>
      <c r="CX52" s="55">
        <f t="shared" si="103"/>
        <v>1</v>
      </c>
      <c r="CY52" s="55">
        <f t="shared" si="103"/>
        <v>1</v>
      </c>
      <c r="CZ52" s="55">
        <f t="shared" si="103"/>
        <v>1</v>
      </c>
      <c r="DA52" s="55">
        <f t="shared" si="103"/>
        <v>1</v>
      </c>
      <c r="DB52" s="55">
        <f t="shared" si="103"/>
        <v>1</v>
      </c>
      <c r="DC52" s="55">
        <f t="shared" si="104"/>
        <v>1</v>
      </c>
      <c r="DD52" s="55">
        <f t="shared" si="104"/>
        <v>1</v>
      </c>
      <c r="DE52" s="55">
        <f t="shared" si="105"/>
        <v>1</v>
      </c>
      <c r="DF52" s="55">
        <f t="shared" si="106"/>
        <v>1</v>
      </c>
      <c r="DG52" s="55">
        <f t="shared" si="107"/>
        <v>1</v>
      </c>
      <c r="DH52" s="55">
        <f t="shared" si="107"/>
        <v>1</v>
      </c>
      <c r="DI52" s="55">
        <f t="shared" si="107"/>
        <v>1</v>
      </c>
      <c r="DJ52" s="55">
        <f t="shared" si="107"/>
        <v>1</v>
      </c>
      <c r="DK52" s="55">
        <f t="shared" si="107"/>
        <v>1</v>
      </c>
      <c r="DL52" s="55">
        <f t="shared" si="107"/>
        <v>1</v>
      </c>
      <c r="DM52" s="55">
        <f t="shared" si="107"/>
        <v>1</v>
      </c>
      <c r="DN52" s="55">
        <f t="shared" si="107"/>
        <v>1</v>
      </c>
      <c r="DO52" s="55">
        <f t="shared" si="108"/>
        <v>1</v>
      </c>
      <c r="DP52" s="55">
        <f t="shared" si="109"/>
        <v>1</v>
      </c>
      <c r="DQ52" s="55">
        <f t="shared" si="109"/>
        <v>1</v>
      </c>
      <c r="DR52" s="55">
        <f t="shared" si="109"/>
        <v>1</v>
      </c>
      <c r="DS52" s="55">
        <f t="shared" si="109"/>
        <v>1</v>
      </c>
      <c r="DT52" s="55">
        <f t="shared" si="109"/>
        <v>1</v>
      </c>
      <c r="DU52" s="55">
        <f t="shared" si="109"/>
        <v>1</v>
      </c>
      <c r="DV52" s="55">
        <f t="shared" si="109"/>
        <v>1</v>
      </c>
      <c r="DW52" s="55">
        <f t="shared" si="109"/>
        <v>1</v>
      </c>
    </row>
    <row r="53" spans="1:127" ht="37.5" customHeight="1" x14ac:dyDescent="0.2">
      <c r="A53" s="19"/>
      <c r="B53" s="37" t="s">
        <v>108</v>
      </c>
      <c r="C53" s="492"/>
      <c r="D53" s="493"/>
      <c r="E53" s="493"/>
      <c r="F53" s="39"/>
      <c r="G53" s="38">
        <f>EXP(G30/(2*G36)*(1-G52))</f>
        <v>1</v>
      </c>
      <c r="I53" s="71">
        <f>J53</f>
        <v>1</v>
      </c>
      <c r="J53" s="38">
        <f>EXP(J30/(2*J36)*(1-J52))</f>
        <v>1</v>
      </c>
      <c r="K53" s="38">
        <f t="shared" ref="K53:T53" si="111">EXP(K30/(2*K36)*(1-K52))</f>
        <v>1</v>
      </c>
      <c r="L53" s="38">
        <f t="shared" si="111"/>
        <v>1</v>
      </c>
      <c r="M53" s="38">
        <f t="shared" si="111"/>
        <v>1</v>
      </c>
      <c r="N53" s="38">
        <f t="shared" si="111"/>
        <v>1</v>
      </c>
      <c r="O53" s="38">
        <f t="shared" si="111"/>
        <v>1</v>
      </c>
      <c r="P53" s="38">
        <f t="shared" si="111"/>
        <v>1</v>
      </c>
      <c r="Q53" s="38">
        <f t="shared" si="111"/>
        <v>1</v>
      </c>
      <c r="R53" s="38">
        <f t="shared" si="111"/>
        <v>1</v>
      </c>
      <c r="S53" s="38">
        <f t="shared" si="111"/>
        <v>1</v>
      </c>
      <c r="T53" s="38">
        <f t="shared" si="111"/>
        <v>1</v>
      </c>
      <c r="U53" s="38">
        <f>EXP(U30/(2*U36)*(1-U52))</f>
        <v>1</v>
      </c>
      <c r="V53" s="38">
        <f>EXP(V30/(2*V36)*(1-V52))</f>
        <v>1</v>
      </c>
      <c r="W53" s="38">
        <f t="shared" ref="W53:CH53" si="112">EXP(W30/(2*W36)*(1-W52))</f>
        <v>1</v>
      </c>
      <c r="X53" s="38">
        <f t="shared" si="112"/>
        <v>1</v>
      </c>
      <c r="Y53" s="38">
        <f t="shared" si="112"/>
        <v>1</v>
      </c>
      <c r="Z53" s="38">
        <f t="shared" si="112"/>
        <v>1</v>
      </c>
      <c r="AA53" s="38">
        <f t="shared" si="112"/>
        <v>1</v>
      </c>
      <c r="AB53" s="38">
        <f t="shared" si="112"/>
        <v>1</v>
      </c>
      <c r="AC53" s="38">
        <f t="shared" si="112"/>
        <v>1</v>
      </c>
      <c r="AD53" s="38">
        <f t="shared" si="112"/>
        <v>1</v>
      </c>
      <c r="AE53" s="38">
        <f t="shared" si="112"/>
        <v>1</v>
      </c>
      <c r="AF53" s="38">
        <f t="shared" si="112"/>
        <v>1</v>
      </c>
      <c r="AG53" s="38">
        <f t="shared" si="112"/>
        <v>1</v>
      </c>
      <c r="AH53" s="38">
        <f t="shared" si="112"/>
        <v>1</v>
      </c>
      <c r="AI53" s="38">
        <f t="shared" si="112"/>
        <v>1</v>
      </c>
      <c r="AJ53" s="38">
        <f t="shared" si="112"/>
        <v>1</v>
      </c>
      <c r="AK53" s="38">
        <f t="shared" si="112"/>
        <v>1</v>
      </c>
      <c r="AL53" s="38">
        <f t="shared" si="112"/>
        <v>1</v>
      </c>
      <c r="AM53" s="38">
        <f t="shared" si="112"/>
        <v>1</v>
      </c>
      <c r="AN53" s="38">
        <f t="shared" si="112"/>
        <v>1</v>
      </c>
      <c r="AO53" s="38">
        <f t="shared" si="112"/>
        <v>1</v>
      </c>
      <c r="AP53" s="38">
        <f t="shared" si="112"/>
        <v>1</v>
      </c>
      <c r="AQ53" s="38">
        <f t="shared" si="112"/>
        <v>1</v>
      </c>
      <c r="AR53" s="38">
        <f t="shared" si="112"/>
        <v>1</v>
      </c>
      <c r="AS53" s="38">
        <f t="shared" si="112"/>
        <v>1</v>
      </c>
      <c r="AT53" s="38">
        <f t="shared" si="112"/>
        <v>1</v>
      </c>
      <c r="AU53" s="38">
        <f t="shared" si="112"/>
        <v>1</v>
      </c>
      <c r="AV53" s="38">
        <f t="shared" si="112"/>
        <v>1</v>
      </c>
      <c r="AW53" s="38">
        <f t="shared" si="112"/>
        <v>1</v>
      </c>
      <c r="AX53" s="38">
        <f t="shared" si="112"/>
        <v>1</v>
      </c>
      <c r="AY53" s="38">
        <f t="shared" si="112"/>
        <v>1</v>
      </c>
      <c r="AZ53" s="38">
        <f t="shared" si="112"/>
        <v>1</v>
      </c>
      <c r="BA53" s="38">
        <f t="shared" si="112"/>
        <v>1</v>
      </c>
      <c r="BB53" s="38">
        <f t="shared" si="112"/>
        <v>1</v>
      </c>
      <c r="BC53" s="38">
        <f t="shared" si="112"/>
        <v>1</v>
      </c>
      <c r="BD53" s="38">
        <f t="shared" si="112"/>
        <v>1</v>
      </c>
      <c r="BE53" s="38">
        <f t="shared" si="112"/>
        <v>1</v>
      </c>
      <c r="BF53" s="38">
        <f t="shared" si="112"/>
        <v>1</v>
      </c>
      <c r="BG53" s="38">
        <f t="shared" si="112"/>
        <v>1</v>
      </c>
      <c r="BH53" s="38">
        <f t="shared" si="112"/>
        <v>1</v>
      </c>
      <c r="BI53" s="38">
        <f t="shared" si="112"/>
        <v>1</v>
      </c>
      <c r="BJ53" s="38">
        <f t="shared" si="112"/>
        <v>1</v>
      </c>
      <c r="BK53" s="38">
        <f t="shared" si="112"/>
        <v>1</v>
      </c>
      <c r="BL53" s="38">
        <f t="shared" si="112"/>
        <v>1</v>
      </c>
      <c r="BM53" s="38">
        <f t="shared" si="112"/>
        <v>1</v>
      </c>
      <c r="BN53" s="38">
        <f t="shared" si="112"/>
        <v>1</v>
      </c>
      <c r="BO53" s="38">
        <f t="shared" si="112"/>
        <v>1</v>
      </c>
      <c r="BP53" s="38">
        <f t="shared" si="112"/>
        <v>1</v>
      </c>
      <c r="BQ53" s="38">
        <f t="shared" si="112"/>
        <v>1</v>
      </c>
      <c r="BR53" s="38">
        <f t="shared" si="112"/>
        <v>1</v>
      </c>
      <c r="BS53" s="38">
        <f t="shared" si="112"/>
        <v>1</v>
      </c>
      <c r="BT53" s="38">
        <f t="shared" si="112"/>
        <v>1</v>
      </c>
      <c r="BU53" s="38">
        <f t="shared" si="112"/>
        <v>1</v>
      </c>
      <c r="BV53" s="38">
        <f t="shared" si="112"/>
        <v>1</v>
      </c>
      <c r="BW53" s="38">
        <f t="shared" si="112"/>
        <v>1</v>
      </c>
      <c r="BX53" s="38">
        <f t="shared" si="112"/>
        <v>1</v>
      </c>
      <c r="BY53" s="38">
        <f t="shared" si="112"/>
        <v>1</v>
      </c>
      <c r="BZ53" s="38">
        <f t="shared" si="112"/>
        <v>1</v>
      </c>
      <c r="CA53" s="38">
        <f t="shared" si="112"/>
        <v>1</v>
      </c>
      <c r="CB53" s="38">
        <f t="shared" si="112"/>
        <v>1</v>
      </c>
      <c r="CC53" s="38">
        <f t="shared" si="112"/>
        <v>1</v>
      </c>
      <c r="CD53" s="38">
        <f t="shared" si="112"/>
        <v>1</v>
      </c>
      <c r="CE53" s="38">
        <f t="shared" si="112"/>
        <v>1</v>
      </c>
      <c r="CF53" s="38">
        <f t="shared" si="112"/>
        <v>1</v>
      </c>
      <c r="CG53" s="38">
        <f t="shared" si="112"/>
        <v>1</v>
      </c>
      <c r="CH53" s="38">
        <f t="shared" si="112"/>
        <v>1</v>
      </c>
      <c r="CI53" s="38">
        <f t="shared" ref="CI53:DW53" si="113">EXP(CI30/(2*CI36)*(1-CI52))</f>
        <v>1</v>
      </c>
      <c r="CJ53" s="38">
        <f t="shared" si="113"/>
        <v>1</v>
      </c>
      <c r="CK53" s="38">
        <f t="shared" si="113"/>
        <v>1</v>
      </c>
      <c r="CL53" s="38">
        <f t="shared" si="113"/>
        <v>1</v>
      </c>
      <c r="CM53" s="38">
        <f t="shared" si="113"/>
        <v>1</v>
      </c>
      <c r="CN53" s="38">
        <f t="shared" si="113"/>
        <v>1</v>
      </c>
      <c r="CO53" s="38">
        <f t="shared" si="113"/>
        <v>1</v>
      </c>
      <c r="CP53" s="38">
        <f t="shared" si="113"/>
        <v>1</v>
      </c>
      <c r="CQ53" s="38">
        <f t="shared" si="113"/>
        <v>1</v>
      </c>
      <c r="CR53" s="38">
        <f t="shared" si="113"/>
        <v>1</v>
      </c>
      <c r="CS53" s="38">
        <f t="shared" si="113"/>
        <v>1</v>
      </c>
      <c r="CT53" s="38">
        <f t="shared" si="113"/>
        <v>1</v>
      </c>
      <c r="CU53" s="38">
        <f t="shared" si="113"/>
        <v>1</v>
      </c>
      <c r="CV53" s="38">
        <f t="shared" si="113"/>
        <v>1</v>
      </c>
      <c r="CW53" s="38">
        <f t="shared" si="113"/>
        <v>1</v>
      </c>
      <c r="CX53" s="38">
        <f t="shared" si="113"/>
        <v>1</v>
      </c>
      <c r="CY53" s="38">
        <f t="shared" si="113"/>
        <v>1</v>
      </c>
      <c r="CZ53" s="38">
        <f t="shared" si="113"/>
        <v>1</v>
      </c>
      <c r="DA53" s="38">
        <f t="shared" si="113"/>
        <v>1</v>
      </c>
      <c r="DB53" s="38">
        <f t="shared" si="113"/>
        <v>1</v>
      </c>
      <c r="DC53" s="38">
        <f t="shared" si="113"/>
        <v>1</v>
      </c>
      <c r="DD53" s="38">
        <f t="shared" si="113"/>
        <v>1</v>
      </c>
      <c r="DE53" s="38">
        <f t="shared" si="113"/>
        <v>1</v>
      </c>
      <c r="DF53" s="38">
        <f t="shared" si="113"/>
        <v>1</v>
      </c>
      <c r="DG53" s="38">
        <f t="shared" si="113"/>
        <v>1</v>
      </c>
      <c r="DH53" s="38">
        <f t="shared" si="113"/>
        <v>1</v>
      </c>
      <c r="DI53" s="38">
        <f t="shared" si="113"/>
        <v>1</v>
      </c>
      <c r="DJ53" s="38">
        <f t="shared" si="113"/>
        <v>1</v>
      </c>
      <c r="DK53" s="38">
        <f t="shared" si="113"/>
        <v>1</v>
      </c>
      <c r="DL53" s="38">
        <f t="shared" si="113"/>
        <v>1</v>
      </c>
      <c r="DM53" s="38">
        <f t="shared" si="113"/>
        <v>1</v>
      </c>
      <c r="DN53" s="38">
        <f t="shared" si="113"/>
        <v>1</v>
      </c>
      <c r="DO53" s="38">
        <f t="shared" si="113"/>
        <v>1</v>
      </c>
      <c r="DP53" s="38">
        <f t="shared" si="113"/>
        <v>1</v>
      </c>
      <c r="DQ53" s="38">
        <f t="shared" si="113"/>
        <v>1</v>
      </c>
      <c r="DR53" s="38">
        <f t="shared" si="113"/>
        <v>1</v>
      </c>
      <c r="DS53" s="38">
        <f t="shared" si="113"/>
        <v>1</v>
      </c>
      <c r="DT53" s="38">
        <f t="shared" si="113"/>
        <v>1</v>
      </c>
      <c r="DU53" s="38">
        <f t="shared" si="113"/>
        <v>1</v>
      </c>
      <c r="DV53" s="38">
        <f t="shared" si="113"/>
        <v>1</v>
      </c>
      <c r="DW53" s="38">
        <f t="shared" si="113"/>
        <v>1</v>
      </c>
    </row>
    <row r="54" spans="1:127" ht="37.5" customHeight="1" x14ac:dyDescent="0.2">
      <c r="A54" s="19"/>
      <c r="B54" s="37" t="s">
        <v>109</v>
      </c>
      <c r="C54" s="492"/>
      <c r="D54" s="493"/>
      <c r="E54" s="493"/>
      <c r="F54" s="291"/>
      <c r="G54" s="40">
        <f>IF(G30-G48*G33/G50*G52&lt;=0,2-ERFC((-G30+G48*G33/G50*G52)/(2*SQRT(G36*G48*G33/G50))),ERFC((G30-G48*G33/G50*G52)/(2*SQRT(G36*G48*G33/G50))))</f>
        <v>1.6489437175639958</v>
      </c>
      <c r="I54" s="71">
        <f>J54/2</f>
        <v>5.8065029926790614E-2</v>
      </c>
      <c r="J54" s="48">
        <f>IF(J30-J48*J33/J50*J52&lt;=0,2-ERFC((-J30+J48*J33/J50*J52)/(2*SQRT(J36*J48*J33/J50))),ERFC((J30-J48*J33/J50*J52)/(2*SQRT(J36*J48*J33/J50))))</f>
        <v>0.11613005985358123</v>
      </c>
      <c r="K54" s="48">
        <f t="shared" ref="K54:T54" si="114">IF(K30-K48*K33/K50*K52&lt;=0,2-ERFC((-K30+K48*K33/K50*K52)/(2*SQRT(K36*K48*K33/K50))),ERFC((K30-K48*K33/K50*K52)/(2*SQRT(K36*K48*K33/K50))))</f>
        <v>0</v>
      </c>
      <c r="L54" s="48">
        <f t="shared" si="114"/>
        <v>0</v>
      </c>
      <c r="M54" s="48">
        <f t="shared" si="114"/>
        <v>0</v>
      </c>
      <c r="N54" s="48">
        <f t="shared" si="114"/>
        <v>0</v>
      </c>
      <c r="O54" s="48">
        <f t="shared" si="114"/>
        <v>0</v>
      </c>
      <c r="P54" s="48">
        <f t="shared" si="114"/>
        <v>0</v>
      </c>
      <c r="Q54" s="48">
        <f t="shared" si="114"/>
        <v>0</v>
      </c>
      <c r="R54" s="48">
        <f t="shared" si="114"/>
        <v>0</v>
      </c>
      <c r="S54" s="48">
        <f t="shared" si="114"/>
        <v>0</v>
      </c>
      <c r="T54" s="48">
        <f t="shared" si="114"/>
        <v>0</v>
      </c>
      <c r="U54" s="48">
        <f>IF(U30-U48*U33/U50*U52&lt;=0,2-ERFC((-U30+U48*U33/U50*U52)/(2*SQRT(U36*U48*U33/U50))),ERFC((U30-U48*U33/U50*U52)/(2*SQRT(U36*U48*U33/U50))))</f>
        <v>0</v>
      </c>
      <c r="V54" s="48">
        <f>IF(V30-V48*V33/V50*V52&lt;=0,2-ERFC((-V30+V48*V33/V50*V52)/(2*SQRT(V36*V48*V33/V50))),ERFC((V30-V48*V33/V50*V52)/(2*SQRT(V36*V48*V33/V50))))</f>
        <v>0</v>
      </c>
      <c r="W54" s="48">
        <f t="shared" ref="W54:CH54" si="115">IF(W30-W48*W33/W50*W52&lt;=0,2-ERFC((-W30+W48*W33/W50*W52)/(2*SQRT(W36*W48*W33/W50))),ERFC((W30-W48*W33/W50*W52)/(2*SQRT(W36*W48*W33/W50))))</f>
        <v>0</v>
      </c>
      <c r="X54" s="48">
        <f t="shared" si="115"/>
        <v>0</v>
      </c>
      <c r="Y54" s="48">
        <f t="shared" si="115"/>
        <v>0</v>
      </c>
      <c r="Z54" s="48">
        <f t="shared" si="115"/>
        <v>0</v>
      </c>
      <c r="AA54" s="48">
        <f t="shared" si="115"/>
        <v>0</v>
      </c>
      <c r="AB54" s="48">
        <f t="shared" si="115"/>
        <v>0</v>
      </c>
      <c r="AC54" s="48">
        <f t="shared" si="115"/>
        <v>0</v>
      </c>
      <c r="AD54" s="48">
        <f t="shared" si="115"/>
        <v>1.5765513075697545E-6</v>
      </c>
      <c r="AE54" s="48">
        <f t="shared" si="115"/>
        <v>5.5786609797198988E-29</v>
      </c>
      <c r="AF54" s="48">
        <f t="shared" si="115"/>
        <v>6.7155041841971583E-69</v>
      </c>
      <c r="AG54" s="48">
        <f t="shared" si="115"/>
        <v>2.189294989068917E-126</v>
      </c>
      <c r="AH54" s="48">
        <f t="shared" si="115"/>
        <v>1.8103640630244786E-201</v>
      </c>
      <c r="AI54" s="48">
        <f t="shared" si="115"/>
        <v>3.6929586030929205E-294</v>
      </c>
      <c r="AJ54" s="48">
        <f t="shared" si="115"/>
        <v>0</v>
      </c>
      <c r="AK54" s="48">
        <f t="shared" si="115"/>
        <v>0</v>
      </c>
      <c r="AL54" s="48">
        <f t="shared" si="115"/>
        <v>0</v>
      </c>
      <c r="AM54" s="48">
        <f t="shared" si="115"/>
        <v>0</v>
      </c>
      <c r="AN54" s="48">
        <f t="shared" si="115"/>
        <v>1.5765513075697545E-6</v>
      </c>
      <c r="AO54" s="48">
        <f t="shared" si="115"/>
        <v>3.1246247557402216E-5</v>
      </c>
      <c r="AP54" s="48">
        <f t="shared" si="115"/>
        <v>4.2014318378220261E-4</v>
      </c>
      <c r="AQ54" s="48">
        <f t="shared" si="115"/>
        <v>3.852351410371086E-3</v>
      </c>
      <c r="AR54" s="48">
        <f t="shared" si="115"/>
        <v>2.4264562799368051E-2</v>
      </c>
      <c r="AS54" s="48">
        <f t="shared" si="115"/>
        <v>0.10613262293193441</v>
      </c>
      <c r="AT54" s="48">
        <f t="shared" si="115"/>
        <v>0.32771265110468362</v>
      </c>
      <c r="AU54" s="48">
        <f t="shared" si="115"/>
        <v>0.73262166900880143</v>
      </c>
      <c r="AV54" s="48">
        <f t="shared" si="115"/>
        <v>1.2323506938748856</v>
      </c>
      <c r="AW54" s="48">
        <f t="shared" si="115"/>
        <v>1.6489437175639958</v>
      </c>
      <c r="AX54" s="48">
        <f t="shared" si="115"/>
        <v>0.10613262293193441</v>
      </c>
      <c r="AY54" s="48">
        <f t="shared" si="115"/>
        <v>0.12063501947785953</v>
      </c>
      <c r="AZ54" s="48">
        <f t="shared" si="115"/>
        <v>0.13664423127444264</v>
      </c>
      <c r="BA54" s="48">
        <f t="shared" si="115"/>
        <v>0.15424525719985246</v>
      </c>
      <c r="BB54" s="48">
        <f t="shared" si="115"/>
        <v>0.17351801542660386</v>
      </c>
      <c r="BC54" s="48">
        <f t="shared" si="115"/>
        <v>0.19453583319518039</v>
      </c>
      <c r="BD54" s="48">
        <f t="shared" si="115"/>
        <v>0.21736390497691854</v>
      </c>
      <c r="BE54" s="48">
        <f t="shared" si="115"/>
        <v>0.24205774868452307</v>
      </c>
      <c r="BF54" s="48">
        <f t="shared" si="115"/>
        <v>0.26866169231776088</v>
      </c>
      <c r="BG54" s="48">
        <f t="shared" si="115"/>
        <v>0.29720742544654966</v>
      </c>
      <c r="BH54" s="48">
        <f t="shared" si="115"/>
        <v>0.32771265110468362</v>
      </c>
      <c r="BI54" s="48">
        <f t="shared" si="115"/>
        <v>9.9418887930056682E-2</v>
      </c>
      <c r="BJ54" s="48">
        <f t="shared" si="115"/>
        <v>0.10073381007138585</v>
      </c>
      <c r="BK54" s="48">
        <f t="shared" si="115"/>
        <v>0.10206255394682523</v>
      </c>
      <c r="BL54" s="48">
        <f t="shared" si="115"/>
        <v>0.10340521034542133</v>
      </c>
      <c r="BM54" s="48">
        <f t="shared" si="115"/>
        <v>0.10476186987155726</v>
      </c>
      <c r="BN54" s="48">
        <f t="shared" si="115"/>
        <v>0.10613262293193441</v>
      </c>
      <c r="BO54" s="48">
        <f t="shared" si="115"/>
        <v>0.10751755972244838</v>
      </c>
      <c r="BP54" s="48">
        <f t="shared" si="115"/>
        <v>0.10891677021496501</v>
      </c>
      <c r="BQ54" s="48">
        <f t="shared" si="115"/>
        <v>0.11033034414399454</v>
      </c>
      <c r="BR54" s="48">
        <f t="shared" si="115"/>
        <v>0.11175837099326805</v>
      </c>
      <c r="BS54" s="48">
        <f t="shared" si="115"/>
        <v>0.11320093998221717</v>
      </c>
      <c r="BT54" s="48">
        <f t="shared" si="115"/>
        <v>0.11465814005235771</v>
      </c>
      <c r="BU54" s="48">
        <f t="shared" si="115"/>
        <v>0.11613005985358123</v>
      </c>
      <c r="BV54" s="48">
        <f t="shared" si="115"/>
        <v>0.11761678773035401</v>
      </c>
      <c r="BW54" s="48">
        <f t="shared" si="115"/>
        <v>0.11911841170782729</v>
      </c>
      <c r="BX54" s="48">
        <f t="shared" si="115"/>
        <v>0.12063501947785953</v>
      </c>
      <c r="BY54" s="48">
        <f t="shared" si="115"/>
        <v>0.12216669838495271</v>
      </c>
      <c r="BZ54" s="48">
        <f t="shared" si="115"/>
        <v>0.1237135354121059</v>
      </c>
      <c r="CA54" s="48">
        <f t="shared" si="115"/>
        <v>0.12527561716658608</v>
      </c>
      <c r="CB54" s="48">
        <f t="shared" si="115"/>
        <v>0.12685302986562003</v>
      </c>
      <c r="CC54" s="48">
        <f t="shared" si="115"/>
        <v>0.12844585932200941</v>
      </c>
      <c r="CD54" s="48">
        <f t="shared" si="115"/>
        <v>0.11613005985358123</v>
      </c>
      <c r="CE54" s="48">
        <f t="shared" si="115"/>
        <v>1.8820092062159854</v>
      </c>
      <c r="CF54" s="48">
        <f t="shared" si="115"/>
        <v>1.8758973767170977</v>
      </c>
      <c r="CG54" s="48">
        <f t="shared" si="115"/>
        <v>1.8679134652709775</v>
      </c>
      <c r="CH54" s="48">
        <f t="shared" si="115"/>
        <v>1.8507583975334683</v>
      </c>
      <c r="CI54" s="48">
        <f t="shared" ref="CI54:DW54" si="116">IF(CI30-CI48*CI33/CI50*CI52&lt;=0,2-ERFC((-CI30+CI48*CI33/CI50*CI52)/(2*SQRT(CI36*CI48*CI33/CI50))),ERFC((CI30-CI48*CI33/CI50*CI52)/(2*SQRT(CI36*CI48*CI33/CI50))))</f>
        <v>1.8319529827525711</v>
      </c>
      <c r="CJ54" s="48">
        <f t="shared" si="116"/>
        <v>1.8114219283025232</v>
      </c>
      <c r="CK54" s="48">
        <f t="shared" si="116"/>
        <v>1.7890976488151618</v>
      </c>
      <c r="CL54" s="48">
        <f t="shared" si="116"/>
        <v>1.6489437175639958</v>
      </c>
      <c r="CM54" s="48">
        <f t="shared" si="116"/>
        <v>1.460782525226737</v>
      </c>
      <c r="CN54" s="48">
        <f t="shared" si="116"/>
        <v>1.2323506938748856</v>
      </c>
      <c r="CO54" s="48">
        <f t="shared" si="116"/>
        <v>0.98157484502884684</v>
      </c>
      <c r="CP54" s="48">
        <f t="shared" si="116"/>
        <v>0.73262166900880143</v>
      </c>
      <c r="CQ54" s="48">
        <f t="shared" si="116"/>
        <v>0.50913455869698909</v>
      </c>
      <c r="CR54" s="48">
        <f t="shared" si="116"/>
        <v>0.32771265110468362</v>
      </c>
      <c r="CS54" s="48">
        <f t="shared" si="116"/>
        <v>0.19453583319518039</v>
      </c>
      <c r="CT54" s="48">
        <f t="shared" si="116"/>
        <v>0.10613262293193441</v>
      </c>
      <c r="CU54" s="48">
        <f t="shared" si="116"/>
        <v>5.306783774246164E-2</v>
      </c>
      <c r="CV54" s="48">
        <f t="shared" si="116"/>
        <v>2.4264562799368051E-2</v>
      </c>
      <c r="CW54" s="48">
        <f t="shared" si="116"/>
        <v>1.0127077174889362E-2</v>
      </c>
      <c r="CX54" s="48">
        <f t="shared" si="116"/>
        <v>3.852351410371086E-3</v>
      </c>
      <c r="CY54" s="48">
        <f t="shared" si="116"/>
        <v>1.3340559558429848E-3</v>
      </c>
      <c r="CZ54" s="48">
        <f t="shared" si="116"/>
        <v>4.2014318378220261E-4</v>
      </c>
      <c r="DA54" s="48">
        <f t="shared" si="116"/>
        <v>1.2023700129951386E-4</v>
      </c>
      <c r="DB54" s="48">
        <f t="shared" si="116"/>
        <v>3.1246247557402216E-5</v>
      </c>
      <c r="DC54" s="48">
        <f t="shared" si="116"/>
        <v>7.3692857772290948E-6</v>
      </c>
      <c r="DD54" s="48">
        <f t="shared" si="116"/>
        <v>1.5765513075697545E-6</v>
      </c>
      <c r="DE54" s="48">
        <f t="shared" si="116"/>
        <v>3.4864772362851456E-110</v>
      </c>
      <c r="DF54" s="48">
        <f t="shared" si="116"/>
        <v>6.8100182563742478E-44</v>
      </c>
      <c r="DG54" s="48">
        <f t="shared" si="116"/>
        <v>9.9966256090307629E-22</v>
      </c>
      <c r="DH54" s="48">
        <f t="shared" si="116"/>
        <v>1.3543909969246771E-10</v>
      </c>
      <c r="DI54" s="48">
        <f t="shared" si="116"/>
        <v>7.1923108683866462E-7</v>
      </c>
      <c r="DJ54" s="48">
        <f t="shared" si="116"/>
        <v>5.2563624114465246E-5</v>
      </c>
      <c r="DK54" s="48">
        <f t="shared" si="116"/>
        <v>6.8624286239644765E-4</v>
      </c>
      <c r="DL54" s="48">
        <f t="shared" si="116"/>
        <v>3.7726204624650805E-3</v>
      </c>
      <c r="DM54" s="48">
        <f t="shared" si="116"/>
        <v>3.0964733247990896E-2</v>
      </c>
      <c r="DN54" s="48">
        <f t="shared" si="116"/>
        <v>0.10613262293193441</v>
      </c>
      <c r="DO54" s="48">
        <f t="shared" si="116"/>
        <v>0.2738431068498548</v>
      </c>
      <c r="DP54" s="48">
        <f t="shared" si="116"/>
        <v>0.49744614214466321</v>
      </c>
      <c r="DQ54" s="48">
        <f t="shared" si="116"/>
        <v>0.74023015027131089</v>
      </c>
      <c r="DR54" s="48">
        <f t="shared" si="116"/>
        <v>0.9739452118981643</v>
      </c>
      <c r="DS54" s="48">
        <f t="shared" si="116"/>
        <v>1.1825398196162662</v>
      </c>
      <c r="DT54" s="48">
        <f t="shared" si="116"/>
        <v>1.3596068633003751</v>
      </c>
      <c r="DU54" s="48">
        <f t="shared" si="116"/>
        <v>1.5047866393299727</v>
      </c>
      <c r="DV54" s="48">
        <f t="shared" si="116"/>
        <v>1.6209029056980102</v>
      </c>
      <c r="DW54" s="48">
        <f t="shared" si="116"/>
        <v>1.6209029056980102</v>
      </c>
    </row>
    <row r="55" spans="1:127" ht="37.5" customHeight="1" x14ac:dyDescent="0.2">
      <c r="A55" s="19"/>
      <c r="B55" s="37" t="s">
        <v>110</v>
      </c>
      <c r="C55" s="492"/>
      <c r="D55" s="493"/>
      <c r="E55" s="493"/>
      <c r="F55" s="39"/>
      <c r="G55" s="38">
        <f>ERF((G34)/(4*(G37*G30)^0.5))</f>
        <v>6.3012668028519375E-2</v>
      </c>
      <c r="H55" s="41"/>
      <c r="I55" s="71">
        <f>J55</f>
        <v>2.8403041972446832E-2</v>
      </c>
      <c r="J55" s="38">
        <f>ERF((J34)/(4*(J37*J30)^0.5))</f>
        <v>2.8403041972446832E-2</v>
      </c>
      <c r="K55" s="38">
        <f t="shared" ref="K55:T55" si="117">ERF((K34)/(4*(K37*K30)^0.5))</f>
        <v>1.9947093241847345E-3</v>
      </c>
      <c r="L55" s="38">
        <f t="shared" si="117"/>
        <v>1.4104732242478817E-3</v>
      </c>
      <c r="M55" s="38">
        <f t="shared" si="117"/>
        <v>1.1516467650270889E-3</v>
      </c>
      <c r="N55" s="38">
        <f t="shared" si="117"/>
        <v>9.9735544127559561E-4</v>
      </c>
      <c r="O55" s="38">
        <f t="shared" si="117"/>
        <v>8.9206187223015831E-4</v>
      </c>
      <c r="P55" s="38">
        <f t="shared" si="117"/>
        <v>8.1433737846018034E-4</v>
      </c>
      <c r="Q55" s="38">
        <f t="shared" si="117"/>
        <v>7.5392993167317868E-4</v>
      </c>
      <c r="R55" s="38">
        <f t="shared" si="117"/>
        <v>7.0523688760697439E-4</v>
      </c>
      <c r="S55" s="38">
        <f t="shared" si="117"/>
        <v>6.6490372371260428E-4</v>
      </c>
      <c r="T55" s="38">
        <f t="shared" si="117"/>
        <v>6.3078306479847008E-4</v>
      </c>
      <c r="U55" s="38">
        <f>ERF((U34)/(4*(U37*U30)^0.5))</f>
        <v>6.3077655990903016E-3</v>
      </c>
      <c r="V55" s="38">
        <f>ERF((V34)/(4*(V37*V30)^0.5))</f>
        <v>4.4602870597080591E-3</v>
      </c>
      <c r="W55" s="38">
        <f t="shared" ref="W55:CH55" si="118">ERF((W34)/(4*(W37*W30)^0.5))</f>
        <v>3.6418154567766483E-3</v>
      </c>
      <c r="X55" s="38">
        <f t="shared" si="118"/>
        <v>3.1539074392224384E-3</v>
      </c>
      <c r="Y55" s="38">
        <f t="shared" si="118"/>
        <v>2.8209420407749727E-3</v>
      </c>
      <c r="Z55" s="38">
        <f t="shared" si="118"/>
        <v>2.5751568760620227E-3</v>
      </c>
      <c r="AA55" s="38">
        <f t="shared" si="118"/>
        <v>2.3841325872276031E-3</v>
      </c>
      <c r="AB55" s="38">
        <f t="shared" si="118"/>
        <v>2.2301522413465213E-3</v>
      </c>
      <c r="AC55" s="38">
        <f t="shared" si="118"/>
        <v>2.1026080014424427E-3</v>
      </c>
      <c r="AD55" s="38">
        <f t="shared" si="118"/>
        <v>1.9945036390476088E-2</v>
      </c>
      <c r="AE55" s="38">
        <f t="shared" si="118"/>
        <v>1.410400500127445E-2</v>
      </c>
      <c r="AF55" s="38">
        <f t="shared" si="118"/>
        <v>1.1516071784052565E-2</v>
      </c>
      <c r="AG55" s="38">
        <f t="shared" si="118"/>
        <v>9.9732972880759441E-3</v>
      </c>
      <c r="AH55" s="38">
        <f t="shared" si="118"/>
        <v>8.9204347379863245E-3</v>
      </c>
      <c r="AI55" s="38">
        <f t="shared" si="118"/>
        <v>8.1432338225493651E-3</v>
      </c>
      <c r="AJ55" s="38">
        <f t="shared" si="118"/>
        <v>7.5391882481830865E-3</v>
      </c>
      <c r="AK55" s="38">
        <f t="shared" si="118"/>
        <v>7.0522779676913533E-3</v>
      </c>
      <c r="AL55" s="38">
        <f t="shared" si="118"/>
        <v>6.6489610510337581E-3</v>
      </c>
      <c r="AM55" s="38">
        <f t="shared" si="118"/>
        <v>6.3077655990903016E-3</v>
      </c>
      <c r="AN55" s="38">
        <f t="shared" si="118"/>
        <v>1.9945036390476088E-2</v>
      </c>
      <c r="AO55" s="38">
        <f t="shared" si="118"/>
        <v>2.1023671026752257E-2</v>
      </c>
      <c r="AP55" s="38">
        <f t="shared" si="118"/>
        <v>2.2298647944327364E-2</v>
      </c>
      <c r="AQ55" s="38">
        <f t="shared" si="118"/>
        <v>2.3837814003919461E-2</v>
      </c>
      <c r="AR55" s="38">
        <f t="shared" si="118"/>
        <v>2.5747143400456123E-2</v>
      </c>
      <c r="AS55" s="38">
        <f t="shared" si="118"/>
        <v>2.8203603304328015E-2</v>
      </c>
      <c r="AT55" s="38">
        <f t="shared" si="118"/>
        <v>3.1530945127879552E-2</v>
      </c>
      <c r="AU55" s="38">
        <f t="shared" si="118"/>
        <v>3.6405639733927311E-2</v>
      </c>
      <c r="AV55" s="38">
        <f t="shared" si="118"/>
        <v>4.4579883006436401E-2</v>
      </c>
      <c r="AW55" s="38">
        <f t="shared" si="118"/>
        <v>6.3012668028519375E-2</v>
      </c>
      <c r="AX55" s="38">
        <f t="shared" si="118"/>
        <v>2.8203603304328015E-2</v>
      </c>
      <c r="AY55" s="38">
        <f t="shared" si="118"/>
        <v>2.8489820533354464E-2</v>
      </c>
      <c r="AZ55" s="38">
        <f t="shared" si="118"/>
        <v>2.8784932257004309E-2</v>
      </c>
      <c r="BA55" s="38">
        <f t="shared" si="118"/>
        <v>2.9089408905846135E-2</v>
      </c>
      <c r="BB55" s="38">
        <f t="shared" si="118"/>
        <v>2.9403756497562883E-2</v>
      </c>
      <c r="BC55" s="38">
        <f t="shared" si="118"/>
        <v>2.9728520174748828E-2</v>
      </c>
      <c r="BD55" s="38">
        <f t="shared" si="118"/>
        <v>3.0064288182282836E-2</v>
      </c>
      <c r="BE55" s="38">
        <f t="shared" si="118"/>
        <v>3.0411696350319883E-2</v>
      </c>
      <c r="BF55" s="38">
        <f t="shared" si="118"/>
        <v>3.0771433160662262E-2</v>
      </c>
      <c r="BG55" s="38">
        <f t="shared" si="118"/>
        <v>3.1144245488406521E-2</v>
      </c>
      <c r="BH55" s="38">
        <f t="shared" si="118"/>
        <v>3.1530945127879552E-2</v>
      </c>
      <c r="BI55" s="38">
        <f t="shared" si="118"/>
        <v>2.8063692063230103E-2</v>
      </c>
      <c r="BJ55" s="38">
        <f t="shared" si="118"/>
        <v>2.8091507736226033E-2</v>
      </c>
      <c r="BK55" s="38">
        <f t="shared" si="118"/>
        <v>2.8119406283050267E-2</v>
      </c>
      <c r="BL55" s="38">
        <f t="shared" si="118"/>
        <v>2.8147388116044735E-2</v>
      </c>
      <c r="BM55" s="38">
        <f t="shared" si="118"/>
        <v>2.817545365042938E-2</v>
      </c>
      <c r="BN55" s="38">
        <f t="shared" si="118"/>
        <v>2.8203603304328015E-2</v>
      </c>
      <c r="BO55" s="38">
        <f t="shared" si="118"/>
        <v>2.8231837498794488E-2</v>
      </c>
      <c r="BP55" s="38">
        <f t="shared" si="118"/>
        <v>2.8260156657839139E-2</v>
      </c>
      <c r="BQ55" s="38">
        <f t="shared" si="118"/>
        <v>2.8288561208455569E-2</v>
      </c>
      <c r="BR55" s="38">
        <f t="shared" si="118"/>
        <v>2.8317051580647637E-2</v>
      </c>
      <c r="BS55" s="38">
        <f t="shared" si="118"/>
        <v>2.8345628207456834E-2</v>
      </c>
      <c r="BT55" s="38">
        <f t="shared" si="118"/>
        <v>2.8374291524989912E-2</v>
      </c>
      <c r="BU55" s="38">
        <f t="shared" si="118"/>
        <v>2.8403041972446832E-2</v>
      </c>
      <c r="BV55" s="38">
        <f t="shared" si="118"/>
        <v>2.8431879992149061E-2</v>
      </c>
      <c r="BW55" s="38">
        <f t="shared" si="118"/>
        <v>2.846080602956811E-2</v>
      </c>
      <c r="BX55" s="38">
        <f t="shared" si="118"/>
        <v>2.8489820533354464E-2</v>
      </c>
      <c r="BY55" s="38">
        <f t="shared" si="118"/>
        <v>2.8518923955366812E-2</v>
      </c>
      <c r="BZ55" s="38">
        <f t="shared" si="118"/>
        <v>2.8548116750701572E-2</v>
      </c>
      <c r="CA55" s="38">
        <f t="shared" si="118"/>
        <v>2.8577399377722815E-2</v>
      </c>
      <c r="CB55" s="38">
        <f t="shared" si="118"/>
        <v>2.8606772298092487E-2</v>
      </c>
      <c r="CC55" s="38">
        <f t="shared" si="118"/>
        <v>2.8636235976800966E-2</v>
      </c>
      <c r="CD55" s="38">
        <f t="shared" si="118"/>
        <v>2.8403041972446832E-2</v>
      </c>
      <c r="CE55" s="38">
        <f t="shared" si="118"/>
        <v>0.57080469955965085</v>
      </c>
      <c r="CF55" s="38">
        <f t="shared" si="118"/>
        <v>0.27632639016823701</v>
      </c>
      <c r="CG55" s="38">
        <f t="shared" si="118"/>
        <v>0.1974126513658474</v>
      </c>
      <c r="CH55" s="38">
        <f t="shared" si="118"/>
        <v>0.1403162048013338</v>
      </c>
      <c r="CI55" s="38">
        <f t="shared" ref="CI55:DW55" si="119">ERF((CI34)/(4*(CI37*CI30)^0.5))</f>
        <v>0.1147660855267984</v>
      </c>
      <c r="CJ55" s="38">
        <f t="shared" si="119"/>
        <v>9.9476449660225785E-2</v>
      </c>
      <c r="CK55" s="38">
        <f t="shared" si="119"/>
        <v>8.9020707489366038E-2</v>
      </c>
      <c r="CL55" s="38">
        <f t="shared" si="119"/>
        <v>6.3012668028519375E-2</v>
      </c>
      <c r="CM55" s="38">
        <f t="shared" si="119"/>
        <v>5.1467483149355737E-2</v>
      </c>
      <c r="CN55" s="38">
        <f t="shared" si="119"/>
        <v>4.4579883006436401E-2</v>
      </c>
      <c r="CO55" s="38">
        <f t="shared" si="119"/>
        <v>3.9877611676744924E-2</v>
      </c>
      <c r="CP55" s="38">
        <f t="shared" si="119"/>
        <v>3.6405639733927311E-2</v>
      </c>
      <c r="CQ55" s="38">
        <f t="shared" si="119"/>
        <v>3.3706744499615533E-2</v>
      </c>
      <c r="CR55" s="38">
        <f t="shared" si="119"/>
        <v>3.1530945127879552E-2</v>
      </c>
      <c r="CS55" s="38">
        <f t="shared" si="119"/>
        <v>2.9728520174748828E-2</v>
      </c>
      <c r="CT55" s="38">
        <f t="shared" si="119"/>
        <v>2.8203603304328015E-2</v>
      </c>
      <c r="CU55" s="38">
        <f t="shared" si="119"/>
        <v>2.6891589857170595E-2</v>
      </c>
      <c r="CV55" s="38">
        <f t="shared" si="119"/>
        <v>2.5747143400456123E-2</v>
      </c>
      <c r="CW55" s="38">
        <f t="shared" si="119"/>
        <v>2.4737385544881245E-2</v>
      </c>
      <c r="CX55" s="38">
        <f t="shared" si="119"/>
        <v>2.3837814003919461E-2</v>
      </c>
      <c r="CY55" s="38">
        <f t="shared" si="119"/>
        <v>2.3029744678024339E-2</v>
      </c>
      <c r="CZ55" s="38">
        <f t="shared" si="119"/>
        <v>2.2298647944327364E-2</v>
      </c>
      <c r="DA55" s="38">
        <f t="shared" si="119"/>
        <v>2.163303174336129E-2</v>
      </c>
      <c r="DB55" s="38">
        <f t="shared" si="119"/>
        <v>2.1023671026752257E-2</v>
      </c>
      <c r="DC55" s="38">
        <f t="shared" si="119"/>
        <v>2.0463063389618792E-2</v>
      </c>
      <c r="DD55" s="38">
        <f t="shared" si="119"/>
        <v>1.9945036390476088E-2</v>
      </c>
      <c r="DE55" s="38">
        <f t="shared" si="119"/>
        <v>2.8203603304328015E-2</v>
      </c>
      <c r="DF55" s="38">
        <f t="shared" si="119"/>
        <v>2.8203603304328015E-2</v>
      </c>
      <c r="DG55" s="38">
        <f t="shared" si="119"/>
        <v>2.8203603304328015E-2</v>
      </c>
      <c r="DH55" s="38">
        <f t="shared" si="119"/>
        <v>2.8203603304328015E-2</v>
      </c>
      <c r="DI55" s="38">
        <f t="shared" si="119"/>
        <v>2.8203603304328015E-2</v>
      </c>
      <c r="DJ55" s="38">
        <f t="shared" si="119"/>
        <v>2.8203603304328015E-2</v>
      </c>
      <c r="DK55" s="38">
        <f t="shared" si="119"/>
        <v>2.8203603304328015E-2</v>
      </c>
      <c r="DL55" s="38">
        <f t="shared" si="119"/>
        <v>2.8203603304328015E-2</v>
      </c>
      <c r="DM55" s="38">
        <f t="shared" si="119"/>
        <v>2.8203603304328015E-2</v>
      </c>
      <c r="DN55" s="38">
        <f t="shared" si="119"/>
        <v>2.8203603304328015E-2</v>
      </c>
      <c r="DO55" s="38">
        <f t="shared" si="119"/>
        <v>2.8203603304328015E-2</v>
      </c>
      <c r="DP55" s="38">
        <f t="shared" si="119"/>
        <v>2.8203603304328015E-2</v>
      </c>
      <c r="DQ55" s="38">
        <f t="shared" si="119"/>
        <v>2.8203603304328015E-2</v>
      </c>
      <c r="DR55" s="38">
        <f t="shared" si="119"/>
        <v>2.8203603304328015E-2</v>
      </c>
      <c r="DS55" s="38">
        <f t="shared" si="119"/>
        <v>2.8203603304328015E-2</v>
      </c>
      <c r="DT55" s="38">
        <f t="shared" si="119"/>
        <v>2.8203603304328015E-2</v>
      </c>
      <c r="DU55" s="38">
        <f t="shared" si="119"/>
        <v>2.8203603304328015E-2</v>
      </c>
      <c r="DV55" s="38">
        <f t="shared" si="119"/>
        <v>2.8203603304328015E-2</v>
      </c>
      <c r="DW55" s="38">
        <f t="shared" si="119"/>
        <v>2.8203603304328015E-2</v>
      </c>
    </row>
    <row r="56" spans="1:127" ht="37.5" customHeight="1" x14ac:dyDescent="0.2">
      <c r="B56" s="37" t="s">
        <v>111</v>
      </c>
      <c r="C56" s="492"/>
      <c r="D56" s="493"/>
      <c r="E56" s="493"/>
      <c r="F56" s="39"/>
      <c r="G56" s="38">
        <f>ERF((G35)/(2*(G38*G30)^0.5))</f>
        <v>0.12563293883710816</v>
      </c>
      <c r="J56" s="38">
        <f>ERF((J35)/(2*(J38*J30)^0.5))</f>
        <v>5.677010264559048E-2</v>
      </c>
      <c r="K56" s="38">
        <f t="shared" ref="K56:T56" si="120">ERF((K35)/(2*(K38*K30)^0.5))</f>
        <v>3.9894061814816457E-3</v>
      </c>
      <c r="L56" s="38">
        <f t="shared" si="120"/>
        <v>2.8209420407749727E-3</v>
      </c>
      <c r="M56" s="38">
        <f t="shared" si="120"/>
        <v>2.3032911307930004E-3</v>
      </c>
      <c r="N56" s="38">
        <f t="shared" si="120"/>
        <v>1.9947093241847345E-3</v>
      </c>
      <c r="O56" s="38">
        <f t="shared" si="120"/>
        <v>1.7841226293837894E-3</v>
      </c>
      <c r="P56" s="38">
        <f t="shared" si="120"/>
        <v>1.6286739086527739E-3</v>
      </c>
      <c r="Q56" s="38">
        <f t="shared" si="120"/>
        <v>1.5078591901949833E-3</v>
      </c>
      <c r="R56" s="38">
        <f t="shared" si="120"/>
        <v>1.4104732242478817E-3</v>
      </c>
      <c r="S56" s="38">
        <f t="shared" si="120"/>
        <v>1.3298069856866985E-3</v>
      </c>
      <c r="T56" s="38">
        <f t="shared" si="120"/>
        <v>1.2615657353576683E-3</v>
      </c>
      <c r="U56" s="38">
        <f>ERF((U35)/(2*(U38*U30)^0.5))</f>
        <v>1.2615136977203435E-2</v>
      </c>
      <c r="V56" s="38">
        <f>ERF((V35)/(2*(V38*V30)^0.5))</f>
        <v>8.9204347379863245E-3</v>
      </c>
      <c r="W56" s="38">
        <f t="shared" ref="W56:CH56" si="121">ERF((W35)/(2*(W38*W30)^0.5))</f>
        <v>7.2835550433199845E-3</v>
      </c>
      <c r="X56" s="38">
        <f t="shared" si="121"/>
        <v>6.3077655990903016E-3</v>
      </c>
      <c r="Y56" s="38">
        <f t="shared" si="121"/>
        <v>5.6418488200315519E-3</v>
      </c>
      <c r="Z56" s="38">
        <f t="shared" si="121"/>
        <v>5.1502869277362476E-3</v>
      </c>
      <c r="AA56" s="38">
        <f t="shared" si="121"/>
        <v>4.7682438876679748E-3</v>
      </c>
      <c r="AB56" s="38">
        <f t="shared" si="121"/>
        <v>4.4602870597080591E-3</v>
      </c>
      <c r="AC56" s="38">
        <f t="shared" si="121"/>
        <v>4.2052014014995805E-3</v>
      </c>
      <c r="AD56" s="38">
        <f t="shared" si="121"/>
        <v>3.9877611676744924E-2</v>
      </c>
      <c r="AE56" s="38">
        <f t="shared" si="121"/>
        <v>2.8203603304328015E-2</v>
      </c>
      <c r="AF56" s="38">
        <f t="shared" si="121"/>
        <v>2.3029744678024339E-2</v>
      </c>
      <c r="AG56" s="38">
        <f t="shared" si="121"/>
        <v>1.9945036390476088E-2</v>
      </c>
      <c r="AH56" s="38">
        <f t="shared" si="121"/>
        <v>1.7839754502932039E-2</v>
      </c>
      <c r="AI56" s="38">
        <f t="shared" si="121"/>
        <v>1.6285619443116406E-2</v>
      </c>
      <c r="AJ56" s="38">
        <f t="shared" si="121"/>
        <v>1.5077703389616412E-2</v>
      </c>
      <c r="AK56" s="38">
        <f t="shared" si="121"/>
        <v>1.410400500127445E-2</v>
      </c>
      <c r="AL56" s="38">
        <f t="shared" si="121"/>
        <v>1.3297460387365109E-2</v>
      </c>
      <c r="AM56" s="38">
        <f t="shared" si="121"/>
        <v>1.2615136977203435E-2</v>
      </c>
      <c r="AN56" s="38">
        <f t="shared" si="121"/>
        <v>3.9877611676744924E-2</v>
      </c>
      <c r="AO56" s="38">
        <f t="shared" si="121"/>
        <v>4.2032748194438148E-2</v>
      </c>
      <c r="AP56" s="38">
        <f t="shared" si="121"/>
        <v>4.4579883006436401E-2</v>
      </c>
      <c r="AQ56" s="38">
        <f t="shared" si="121"/>
        <v>4.7654355326340776E-2</v>
      </c>
      <c r="AR56" s="38">
        <f t="shared" si="121"/>
        <v>5.1467483149355737E-2</v>
      </c>
      <c r="AS56" s="38">
        <f t="shared" si="121"/>
        <v>5.6371977797016623E-2</v>
      </c>
      <c r="AT56" s="38">
        <f t="shared" si="121"/>
        <v>6.3012668028519375E-2</v>
      </c>
      <c r="AU56" s="38">
        <f t="shared" si="121"/>
        <v>7.27355264747679E-2</v>
      </c>
      <c r="AV56" s="38">
        <f t="shared" si="121"/>
        <v>8.9020707489366038E-2</v>
      </c>
      <c r="AW56" s="38">
        <f t="shared" si="121"/>
        <v>0.12563293883710816</v>
      </c>
      <c r="AX56" s="38">
        <f t="shared" si="121"/>
        <v>5.6371977797016623E-2</v>
      </c>
      <c r="AY56" s="38">
        <f t="shared" si="121"/>
        <v>5.6943329032957027E-2</v>
      </c>
      <c r="AZ56" s="38">
        <f t="shared" si="121"/>
        <v>5.7532412585581116E-2</v>
      </c>
      <c r="BA56" s="38">
        <f t="shared" si="121"/>
        <v>5.8140165076346541E-2</v>
      </c>
      <c r="BB56" s="38">
        <f t="shared" si="121"/>
        <v>5.8767593884250277E-2</v>
      </c>
      <c r="BC56" s="38">
        <f t="shared" si="121"/>
        <v>5.941578417025168E-2</v>
      </c>
      <c r="BD56" s="38">
        <f t="shared" si="121"/>
        <v>6.00859067732522E-2</v>
      </c>
      <c r="BE56" s="38">
        <f t="shared" si="121"/>
        <v>6.0779227108383994E-2</v>
      </c>
      <c r="BF56" s="38">
        <f t="shared" si="121"/>
        <v>6.1497115221528682E-2</v>
      </c>
      <c r="BG56" s="38">
        <f t="shared" si="121"/>
        <v>6.2241057181921668E-2</v>
      </c>
      <c r="BH56" s="38">
        <f t="shared" si="121"/>
        <v>6.3012668028519375E-2</v>
      </c>
      <c r="BI56" s="38">
        <f t="shared" si="121"/>
        <v>5.6092676895741662E-2</v>
      </c>
      <c r="BJ56" s="38">
        <f t="shared" si="121"/>
        <v>5.614820495927398E-2</v>
      </c>
      <c r="BK56" s="38">
        <f t="shared" si="121"/>
        <v>5.6203898257194802E-2</v>
      </c>
      <c r="BL56" s="38">
        <f t="shared" si="121"/>
        <v>5.6259757610609883E-2</v>
      </c>
      <c r="BM56" s="38">
        <f t="shared" si="121"/>
        <v>5.6315783846348867E-2</v>
      </c>
      <c r="BN56" s="38">
        <f t="shared" si="121"/>
        <v>5.6371977797016623E-2</v>
      </c>
      <c r="BO56" s="38">
        <f t="shared" si="121"/>
        <v>5.64283403010453E-2</v>
      </c>
      <c r="BP56" s="38">
        <f t="shared" si="121"/>
        <v>5.6484872202746748E-2</v>
      </c>
      <c r="BQ56" s="38">
        <f t="shared" si="121"/>
        <v>5.6541574352365856E-2</v>
      </c>
      <c r="BR56" s="38">
        <f t="shared" si="121"/>
        <v>5.6598447606133966E-2</v>
      </c>
      <c r="BS56" s="38">
        <f t="shared" si="121"/>
        <v>5.6655492826323463E-2</v>
      </c>
      <c r="BT56" s="38">
        <f t="shared" si="121"/>
        <v>5.6712710881302461E-2</v>
      </c>
      <c r="BU56" s="38">
        <f t="shared" si="121"/>
        <v>5.677010264559048E-2</v>
      </c>
      <c r="BV56" s="38">
        <f t="shared" si="121"/>
        <v>5.6827668999914503E-2</v>
      </c>
      <c r="BW56" s="38">
        <f t="shared" si="121"/>
        <v>5.6885410831265734E-2</v>
      </c>
      <c r="BX56" s="38">
        <f t="shared" si="121"/>
        <v>5.6943329032957027E-2</v>
      </c>
      <c r="BY56" s="38">
        <f t="shared" si="121"/>
        <v>5.7001424504680986E-2</v>
      </c>
      <c r="BZ56" s="38">
        <f t="shared" si="121"/>
        <v>5.7059698152568512E-2</v>
      </c>
      <c r="CA56" s="38">
        <f t="shared" si="121"/>
        <v>5.7118150889248334E-2</v>
      </c>
      <c r="CB56" s="38">
        <f t="shared" si="121"/>
        <v>5.717678363390695E-2</v>
      </c>
      <c r="CC56" s="38">
        <f t="shared" si="121"/>
        <v>5.7235597312349326E-2</v>
      </c>
      <c r="CD56" s="38">
        <f t="shared" si="121"/>
        <v>5.677010264559048E-2</v>
      </c>
      <c r="CE56" s="38">
        <f t="shared" si="121"/>
        <v>0.88615370199334198</v>
      </c>
      <c r="CF56" s="38">
        <f t="shared" si="121"/>
        <v>0.52049987781304652</v>
      </c>
      <c r="CG56" s="38">
        <f t="shared" si="121"/>
        <v>0.38292492254802618</v>
      </c>
      <c r="CH56" s="38">
        <f t="shared" si="121"/>
        <v>0.27632639016823701</v>
      </c>
      <c r="CI56" s="38">
        <f t="shared" ref="CI56:DW56" si="122">ERF((CI35)/(2*(CI38*CI30)^0.5))</f>
        <v>0.22717000731555248</v>
      </c>
      <c r="CJ56" s="38">
        <f t="shared" si="122"/>
        <v>0.1974126513658474</v>
      </c>
      <c r="CK56" s="38">
        <f t="shared" si="122"/>
        <v>0.17693672624187853</v>
      </c>
      <c r="CL56" s="38">
        <f t="shared" si="122"/>
        <v>0.12563293883710816</v>
      </c>
      <c r="CM56" s="38">
        <f t="shared" si="122"/>
        <v>0.10272103873991698</v>
      </c>
      <c r="CN56" s="38">
        <f t="shared" si="122"/>
        <v>8.9020707489366038E-2</v>
      </c>
      <c r="CO56" s="38">
        <f t="shared" si="122"/>
        <v>7.9655674554057976E-2</v>
      </c>
      <c r="CP56" s="38">
        <f t="shared" si="122"/>
        <v>7.27355264747679E-2</v>
      </c>
      <c r="CQ56" s="38">
        <f t="shared" si="122"/>
        <v>6.7353361034124024E-2</v>
      </c>
      <c r="CR56" s="38">
        <f t="shared" si="122"/>
        <v>6.3012668028519375E-2</v>
      </c>
      <c r="CS56" s="38">
        <f t="shared" si="122"/>
        <v>5.941578417025168E-2</v>
      </c>
      <c r="CT56" s="38">
        <f t="shared" si="122"/>
        <v>5.6371977797016623E-2</v>
      </c>
      <c r="CU56" s="38">
        <f t="shared" si="122"/>
        <v>5.3752641336196755E-2</v>
      </c>
      <c r="CV56" s="38">
        <f t="shared" si="122"/>
        <v>5.1467483149355737E-2</v>
      </c>
      <c r="CW56" s="38">
        <f t="shared" si="122"/>
        <v>4.9450998478043143E-2</v>
      </c>
      <c r="CX56" s="38">
        <f t="shared" si="122"/>
        <v>4.7654355326340776E-2</v>
      </c>
      <c r="CY56" s="38">
        <f t="shared" si="122"/>
        <v>4.6040307227961409E-2</v>
      </c>
      <c r="CZ56" s="38">
        <f t="shared" si="122"/>
        <v>4.4579883006436401E-2</v>
      </c>
      <c r="DA56" s="38">
        <f t="shared" si="122"/>
        <v>4.3250163666262859E-2</v>
      </c>
      <c r="DB56" s="38">
        <f t="shared" si="122"/>
        <v>4.2032748194438148E-2</v>
      </c>
      <c r="DC56" s="38">
        <f t="shared" si="122"/>
        <v>4.0912669402606919E-2</v>
      </c>
      <c r="DD56" s="38">
        <f t="shared" si="122"/>
        <v>3.9877611676744924E-2</v>
      </c>
      <c r="DE56" s="38">
        <f t="shared" si="122"/>
        <v>5.6371977797016623E-2</v>
      </c>
      <c r="DF56" s="38">
        <f t="shared" si="122"/>
        <v>5.6371977797016623E-2</v>
      </c>
      <c r="DG56" s="38">
        <f t="shared" si="122"/>
        <v>5.6371977797016623E-2</v>
      </c>
      <c r="DH56" s="38">
        <f t="shared" si="122"/>
        <v>5.6371977797016623E-2</v>
      </c>
      <c r="DI56" s="38">
        <f t="shared" si="122"/>
        <v>5.6371977797016623E-2</v>
      </c>
      <c r="DJ56" s="38">
        <f t="shared" si="122"/>
        <v>5.6371977797016623E-2</v>
      </c>
      <c r="DK56" s="38">
        <f t="shared" si="122"/>
        <v>5.6371977797016623E-2</v>
      </c>
      <c r="DL56" s="38">
        <f t="shared" si="122"/>
        <v>5.6371977797016623E-2</v>
      </c>
      <c r="DM56" s="38">
        <f t="shared" si="122"/>
        <v>5.6371977797016623E-2</v>
      </c>
      <c r="DN56" s="38">
        <f t="shared" si="122"/>
        <v>5.6371977797016623E-2</v>
      </c>
      <c r="DO56" s="38">
        <f t="shared" si="122"/>
        <v>5.6371977797016623E-2</v>
      </c>
      <c r="DP56" s="38">
        <f t="shared" si="122"/>
        <v>5.6371977797016623E-2</v>
      </c>
      <c r="DQ56" s="38">
        <f t="shared" si="122"/>
        <v>5.6371977797016623E-2</v>
      </c>
      <c r="DR56" s="38">
        <f t="shared" si="122"/>
        <v>5.6371977797016623E-2</v>
      </c>
      <c r="DS56" s="38">
        <f t="shared" si="122"/>
        <v>5.6371977797016623E-2</v>
      </c>
      <c r="DT56" s="38">
        <f t="shared" si="122"/>
        <v>5.6371977797016623E-2</v>
      </c>
      <c r="DU56" s="38">
        <f t="shared" si="122"/>
        <v>5.6371977797016623E-2</v>
      </c>
      <c r="DV56" s="38">
        <f t="shared" si="122"/>
        <v>5.6371977797016623E-2</v>
      </c>
      <c r="DW56" s="38">
        <f t="shared" si="122"/>
        <v>5.6371977797016623E-2</v>
      </c>
    </row>
  </sheetData>
  <mergeCells count="32">
    <mergeCell ref="C55:E55"/>
    <mergeCell ref="C56:E56"/>
    <mergeCell ref="C49:E49"/>
    <mergeCell ref="C50:E50"/>
    <mergeCell ref="C51:E51"/>
    <mergeCell ref="C52:E52"/>
    <mergeCell ref="C53:E53"/>
    <mergeCell ref="C54:E54"/>
    <mergeCell ref="C48:E48"/>
    <mergeCell ref="C37:E37"/>
    <mergeCell ref="C38:E38"/>
    <mergeCell ref="C39:E39"/>
    <mergeCell ref="C40:E40"/>
    <mergeCell ref="C41:E41"/>
    <mergeCell ref="C42:E42"/>
    <mergeCell ref="C43:E43"/>
    <mergeCell ref="C44:E44"/>
    <mergeCell ref="C45:E45"/>
    <mergeCell ref="C46:E46"/>
    <mergeCell ref="C47:E47"/>
    <mergeCell ref="C36:E36"/>
    <mergeCell ref="E23:F23"/>
    <mergeCell ref="C26:E26"/>
    <mergeCell ref="C27:E27"/>
    <mergeCell ref="C28:E28"/>
    <mergeCell ref="C29:E29"/>
    <mergeCell ref="C30:E30"/>
    <mergeCell ref="C31:E31"/>
    <mergeCell ref="C32:E32"/>
    <mergeCell ref="C33:E33"/>
    <mergeCell ref="C34:E34"/>
    <mergeCell ref="C35:E35"/>
  </mergeCells>
  <phoneticPr fontId="2"/>
  <conditionalFormatting sqref="G29">
    <cfRule type="expression" dxfId="149" priority="15">
      <formula>$A$29&gt;0</formula>
    </cfRule>
  </conditionalFormatting>
  <conditionalFormatting sqref="G30">
    <cfRule type="expression" dxfId="148" priority="14">
      <formula>A30&gt;0</formula>
    </cfRule>
  </conditionalFormatting>
  <conditionalFormatting sqref="G42">
    <cfRule type="expression" dxfId="147" priority="13">
      <formula>$A42&gt;0</formula>
    </cfRule>
  </conditionalFormatting>
  <conditionalFormatting sqref="G44">
    <cfRule type="expression" dxfId="146" priority="12">
      <formula>$A$44&gt;0</formula>
    </cfRule>
  </conditionalFormatting>
  <conditionalFormatting sqref="G45">
    <cfRule type="expression" dxfId="145" priority="11">
      <formula>$A$45&gt;0</formula>
    </cfRule>
  </conditionalFormatting>
  <conditionalFormatting sqref="G46">
    <cfRule type="expression" dxfId="144" priority="10">
      <formula>$A$46&gt;0</formula>
    </cfRule>
  </conditionalFormatting>
  <conditionalFormatting sqref="G34">
    <cfRule type="expression" dxfId="143" priority="9">
      <formula>$A$34&gt;0</formula>
    </cfRule>
  </conditionalFormatting>
  <conditionalFormatting sqref="H36 G35:G38">
    <cfRule type="expression" dxfId="142" priority="8">
      <formula>$A$35&gt;0</formula>
    </cfRule>
  </conditionalFormatting>
  <conditionalFormatting sqref="G33">
    <cfRule type="expression" dxfId="141" priority="7">
      <formula>$A$33&gt;0</formula>
    </cfRule>
  </conditionalFormatting>
  <conditionalFormatting sqref="G40:G41">
    <cfRule type="expression" dxfId="140" priority="6">
      <formula>$A$40&gt;0</formula>
    </cfRule>
  </conditionalFormatting>
  <conditionalFormatting sqref="G41">
    <cfRule type="expression" dxfId="139" priority="5">
      <formula>$A$41&gt;0</formula>
    </cfRule>
  </conditionalFormatting>
  <conditionalFormatting sqref="G39">
    <cfRule type="expression" dxfId="138" priority="4">
      <formula>$A$39&gt;0</formula>
    </cfRule>
  </conditionalFormatting>
  <conditionalFormatting sqref="G51">
    <cfRule type="expression" dxfId="137" priority="3">
      <formula>$A$51&gt;0</formula>
    </cfRule>
  </conditionalFormatting>
  <conditionalFormatting sqref="G43">
    <cfRule type="expression" dxfId="136" priority="2">
      <formula>$A$40&gt;0</formula>
    </cfRule>
  </conditionalFormatting>
  <conditionalFormatting sqref="G43">
    <cfRule type="expression" dxfId="135" priority="1">
      <formula>$A$41&gt;0</formula>
    </cfRule>
  </conditionalFormatting>
  <pageMargins left="0.7" right="0.7" top="0.75" bottom="0.75" header="0.3" footer="0.3"/>
  <pageSetup paperSize="9" orientation="portrait" horizontalDpi="300" verticalDpi="300" r:id="rId1"/>
  <drawing r:id="rId2"/>
  <legacyDrawing r:id="rId3"/>
  <oleObjects>
    <mc:AlternateContent xmlns:mc="http://schemas.openxmlformats.org/markup-compatibility/2006">
      <mc:Choice Requires="x14">
        <oleObject progId="Equation.3" shapeId="41985" r:id="rId4">
          <objectPr defaultSize="0" autoPict="0" r:id="rId5">
            <anchor moveWithCells="1" sizeWithCells="1">
              <from>
                <xdr:col>2</xdr:col>
                <xdr:colOff>107950</xdr:colOff>
                <xdr:row>52</xdr:row>
                <xdr:rowOff>57150</xdr:rowOff>
              </from>
              <to>
                <xdr:col>4</xdr:col>
                <xdr:colOff>781050</xdr:colOff>
                <xdr:row>53</xdr:row>
                <xdr:rowOff>0</xdr:rowOff>
              </to>
            </anchor>
          </objectPr>
        </oleObject>
      </mc:Choice>
      <mc:Fallback>
        <oleObject progId="Equation.3" shapeId="41985" r:id="rId4"/>
      </mc:Fallback>
    </mc:AlternateContent>
    <mc:AlternateContent xmlns:mc="http://schemas.openxmlformats.org/markup-compatibility/2006">
      <mc:Choice Requires="x14">
        <oleObject progId="Equation.3" shapeId="41986" r:id="rId6">
          <objectPr defaultSize="0" autoPict="0" r:id="rId7">
            <anchor moveWithCells="1" sizeWithCells="1">
              <from>
                <xdr:col>1</xdr:col>
                <xdr:colOff>1003300</xdr:colOff>
                <xdr:row>53</xdr:row>
                <xdr:rowOff>38100</xdr:rowOff>
              </from>
              <to>
                <xdr:col>5</xdr:col>
                <xdr:colOff>0</xdr:colOff>
                <xdr:row>54</xdr:row>
                <xdr:rowOff>0</xdr:rowOff>
              </to>
            </anchor>
          </objectPr>
        </oleObject>
      </mc:Choice>
      <mc:Fallback>
        <oleObject progId="Equation.3" shapeId="41986" r:id="rId6"/>
      </mc:Fallback>
    </mc:AlternateContent>
    <mc:AlternateContent xmlns:mc="http://schemas.openxmlformats.org/markup-compatibility/2006">
      <mc:Choice Requires="x14">
        <oleObject progId="Equation.3" shapeId="41987" r:id="rId8">
          <objectPr defaultSize="0" autoPict="0" r:id="rId9">
            <anchor moveWithCells="1" sizeWithCells="1">
              <from>
                <xdr:col>2</xdr:col>
                <xdr:colOff>95250</xdr:colOff>
                <xdr:row>51</xdr:row>
                <xdr:rowOff>19050</xdr:rowOff>
              </from>
              <to>
                <xdr:col>4</xdr:col>
                <xdr:colOff>584200</xdr:colOff>
                <xdr:row>51</xdr:row>
                <xdr:rowOff>438150</xdr:rowOff>
              </to>
            </anchor>
          </objectPr>
        </oleObject>
      </mc:Choice>
      <mc:Fallback>
        <oleObject progId="Equation.3" shapeId="41987" r:id="rId8"/>
      </mc:Fallback>
    </mc:AlternateContent>
    <mc:AlternateContent xmlns:mc="http://schemas.openxmlformats.org/markup-compatibility/2006">
      <mc:Choice Requires="x14">
        <oleObject progId="Equation.3" shapeId="41988" r:id="rId10">
          <objectPr defaultSize="0" autoPict="0" r:id="rId11">
            <anchor>
              <from>
                <xdr:col>0</xdr:col>
                <xdr:colOff>469900</xdr:colOff>
                <xdr:row>4</xdr:row>
                <xdr:rowOff>76200</xdr:rowOff>
              </from>
              <to>
                <xdr:col>4</xdr:col>
                <xdr:colOff>527050</xdr:colOff>
                <xdr:row>8</xdr:row>
                <xdr:rowOff>12700</xdr:rowOff>
              </to>
            </anchor>
          </objectPr>
        </oleObject>
      </mc:Choice>
      <mc:Fallback>
        <oleObject progId="Equation.3" shapeId="41988" r:id="rId10"/>
      </mc:Fallback>
    </mc:AlternateContent>
    <mc:AlternateContent xmlns:mc="http://schemas.openxmlformats.org/markup-compatibility/2006">
      <mc:Choice Requires="x14">
        <oleObject progId="Equation.3" shapeId="41989" r:id="rId12">
          <objectPr defaultSize="0" autoPict="0" r:id="rId13">
            <anchor>
              <from>
                <xdr:col>10</xdr:col>
                <xdr:colOff>0</xdr:colOff>
                <xdr:row>4</xdr:row>
                <xdr:rowOff>57150</xdr:rowOff>
              </from>
              <to>
                <xdr:col>13</xdr:col>
                <xdr:colOff>127000</xdr:colOff>
                <xdr:row>7</xdr:row>
                <xdr:rowOff>146050</xdr:rowOff>
              </to>
            </anchor>
          </objectPr>
        </oleObject>
      </mc:Choice>
      <mc:Fallback>
        <oleObject progId="Equation.3" shapeId="41989" r:id="rId12"/>
      </mc:Fallback>
    </mc:AlternateContent>
    <mc:AlternateContent xmlns:mc="http://schemas.openxmlformats.org/markup-compatibility/2006">
      <mc:Choice Requires="x14">
        <oleObject progId="Equation.3" shapeId="41990" r:id="rId14">
          <objectPr defaultSize="0" autoPict="0" r:id="rId15">
            <anchor>
              <from>
                <xdr:col>4</xdr:col>
                <xdr:colOff>565150</xdr:colOff>
                <xdr:row>4</xdr:row>
                <xdr:rowOff>38100</xdr:rowOff>
              </from>
              <to>
                <xdr:col>9</xdr:col>
                <xdr:colOff>641350</xdr:colOff>
                <xdr:row>8</xdr:row>
                <xdr:rowOff>50800</xdr:rowOff>
              </to>
            </anchor>
          </objectPr>
        </oleObject>
      </mc:Choice>
      <mc:Fallback>
        <oleObject progId="Equation.3" shapeId="41990" r:id="rId14"/>
      </mc:Fallback>
    </mc:AlternateContent>
    <mc:AlternateContent xmlns:mc="http://schemas.openxmlformats.org/markup-compatibility/2006">
      <mc:Choice Requires="x14">
        <oleObject progId="Equation.3" shapeId="41991" r:id="rId16">
          <objectPr defaultSize="0" autoPict="0" r:id="rId17">
            <anchor>
              <from>
                <xdr:col>2</xdr:col>
                <xdr:colOff>57150</xdr:colOff>
                <xdr:row>54</xdr:row>
                <xdr:rowOff>12700</xdr:rowOff>
              </from>
              <to>
                <xdr:col>4</xdr:col>
                <xdr:colOff>717550</xdr:colOff>
                <xdr:row>54</xdr:row>
                <xdr:rowOff>450850</xdr:rowOff>
              </to>
            </anchor>
          </objectPr>
        </oleObject>
      </mc:Choice>
      <mc:Fallback>
        <oleObject progId="Equation.3" shapeId="41991" r:id="rId16"/>
      </mc:Fallback>
    </mc:AlternateContent>
  </oleObjec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FF0000"/>
    <pageSetUpPr fitToPage="1"/>
  </sheetPr>
  <dimension ref="A1:AA67"/>
  <sheetViews>
    <sheetView showGridLines="0" showRowColHeaders="0" zoomScaleNormal="100" zoomScaleSheetLayoutView="106" workbookViewId="0">
      <selection activeCell="G25" sqref="G25:G26"/>
    </sheetView>
  </sheetViews>
  <sheetFormatPr defaultColWidth="8.7265625" defaultRowHeight="13" x14ac:dyDescent="0.2"/>
  <cols>
    <col min="1" max="2" width="1.6328125" style="94" customWidth="1"/>
    <col min="3" max="3" width="10.6328125" style="94" customWidth="1"/>
    <col min="4" max="4" width="13.36328125" style="94" customWidth="1"/>
    <col min="5" max="5" width="12.6328125" style="94" customWidth="1"/>
    <col min="6" max="6" width="4.6328125" style="94" customWidth="1"/>
    <col min="7" max="7" width="12.453125" style="94" customWidth="1"/>
    <col min="8" max="8" width="6.90625" style="94" customWidth="1"/>
    <col min="9" max="10" width="8.6328125" style="94" customWidth="1"/>
    <col min="11" max="11" width="8.7265625" style="94"/>
    <col min="12" max="12" width="3.6328125" style="94" customWidth="1"/>
    <col min="13" max="14" width="2.6328125" style="94" customWidth="1"/>
    <col min="15" max="15" width="16.6328125" style="94" customWidth="1"/>
    <col min="16" max="16" width="5.08984375" style="94" customWidth="1"/>
    <col min="17" max="17" width="8.7265625" style="94"/>
    <col min="18" max="18" width="8" style="94" customWidth="1"/>
    <col min="19" max="19" width="2.6328125" style="94" customWidth="1"/>
    <col min="20" max="20" width="1.6328125" style="94" customWidth="1"/>
    <col min="21" max="21" width="9" style="94" customWidth="1"/>
    <col min="22" max="22" width="12.08984375" style="94" hidden="1" customWidth="1"/>
    <col min="23" max="23" width="16.7265625" style="94" hidden="1" customWidth="1"/>
    <col min="24" max="24" width="10.08984375" style="94" hidden="1" customWidth="1"/>
    <col min="25" max="26" width="26.26953125" style="94" hidden="1" customWidth="1"/>
    <col min="27" max="27" width="8.7265625" style="94" customWidth="1"/>
    <col min="28" max="16384" width="8.7265625" style="94"/>
  </cols>
  <sheetData>
    <row r="1" spans="1:27" ht="13.5" thickBot="1" x14ac:dyDescent="0.25">
      <c r="A1" s="157"/>
      <c r="B1" s="157"/>
      <c r="C1" s="157"/>
      <c r="D1" s="157"/>
      <c r="E1" s="157"/>
      <c r="F1" s="157"/>
      <c r="G1" s="157"/>
      <c r="H1" s="157"/>
      <c r="I1" s="157"/>
      <c r="J1" s="157"/>
      <c r="K1" s="157"/>
      <c r="L1" s="157"/>
      <c r="M1" s="157"/>
      <c r="N1" s="157"/>
      <c r="O1" s="157"/>
      <c r="P1" s="157"/>
      <c r="Q1" s="157"/>
      <c r="R1" s="157"/>
      <c r="S1" s="157"/>
      <c r="T1" s="192" t="str">
        <f>'入力シート (複数物質)'!Z1</f>
        <v xml:space="preserve">地下水汚染が到達し得る距離の計算ツール　Ver 1.0  </v>
      </c>
      <c r="U1" s="6"/>
    </row>
    <row r="2" spans="1:27" x14ac:dyDescent="0.2">
      <c r="A2" s="193"/>
      <c r="B2" s="128"/>
      <c r="C2" s="128"/>
      <c r="D2" s="388" t="s">
        <v>305</v>
      </c>
      <c r="E2" s="388"/>
      <c r="F2" s="388"/>
      <c r="G2" s="388"/>
      <c r="H2" s="388"/>
      <c r="I2" s="128"/>
      <c r="J2" s="128"/>
      <c r="K2" s="128"/>
      <c r="L2" s="128"/>
      <c r="M2" s="128"/>
      <c r="N2" s="128"/>
      <c r="O2" s="128"/>
      <c r="P2" s="128"/>
      <c r="Q2" s="128"/>
      <c r="R2" s="128"/>
      <c r="S2" s="128"/>
      <c r="T2" s="179"/>
    </row>
    <row r="3" spans="1:27" ht="13.5" customHeight="1" x14ac:dyDescent="0.2">
      <c r="A3" s="193"/>
      <c r="B3" s="128"/>
      <c r="C3" s="129"/>
      <c r="D3" s="388"/>
      <c r="E3" s="388"/>
      <c r="F3" s="388"/>
      <c r="G3" s="388"/>
      <c r="H3" s="388"/>
      <c r="I3" s="130"/>
      <c r="J3" s="130"/>
      <c r="K3" s="130"/>
      <c r="L3" s="130"/>
      <c r="M3" s="129"/>
      <c r="N3" s="128"/>
      <c r="O3" s="128"/>
      <c r="P3" s="128"/>
      <c r="Q3" s="128"/>
      <c r="R3" s="128"/>
      <c r="S3" s="128"/>
      <c r="T3" s="180"/>
      <c r="V3" s="95" t="s">
        <v>124</v>
      </c>
      <c r="W3" s="246">
        <f>G25</f>
        <v>300</v>
      </c>
      <c r="X3" s="94" t="s">
        <v>125</v>
      </c>
    </row>
    <row r="4" spans="1:27" ht="20.149999999999999" customHeight="1" thickBot="1" x14ac:dyDescent="0.25">
      <c r="A4" s="193"/>
      <c r="B4" s="128"/>
      <c r="C4" s="200" t="s">
        <v>244</v>
      </c>
      <c r="D4" s="158"/>
      <c r="E4" s="158"/>
      <c r="F4" s="158"/>
      <c r="G4" s="158"/>
      <c r="H4" s="158"/>
      <c r="I4" s="158"/>
      <c r="J4" s="158"/>
      <c r="K4" s="158"/>
      <c r="L4" s="159"/>
      <c r="M4" s="129"/>
      <c r="N4" s="131" t="s">
        <v>261</v>
      </c>
      <c r="O4" s="128"/>
      <c r="P4" s="128"/>
      <c r="Q4" s="128"/>
      <c r="R4" s="128"/>
      <c r="S4" s="128"/>
      <c r="T4" s="180"/>
      <c r="V4" s="210" t="s">
        <v>182</v>
      </c>
      <c r="W4"/>
      <c r="X4" s="211" t="s">
        <v>20</v>
      </c>
      <c r="Y4" s="211"/>
      <c r="Z4" s="211"/>
    </row>
    <row r="5" spans="1:27" ht="19.5" customHeight="1" thickBot="1" x14ac:dyDescent="0.25">
      <c r="A5" s="193"/>
      <c r="B5" s="128"/>
      <c r="C5" s="160" t="s">
        <v>158</v>
      </c>
      <c r="D5" s="132"/>
      <c r="E5" s="106"/>
      <c r="F5" s="133"/>
      <c r="G5" s="133"/>
      <c r="H5" s="133"/>
      <c r="I5" s="133"/>
      <c r="J5" s="133"/>
      <c r="K5" s="133"/>
      <c r="L5" s="161"/>
      <c r="M5" s="129"/>
      <c r="N5" s="134"/>
      <c r="O5" s="181"/>
      <c r="P5" s="181"/>
      <c r="Q5" s="181"/>
      <c r="R5" s="181"/>
      <c r="S5" s="182"/>
      <c r="T5" s="180"/>
      <c r="V5" s="212">
        <f>VLOOKUP(G15,W38:X42,2,FALSE)</f>
        <v>3</v>
      </c>
      <c r="W5"/>
      <c r="X5" s="212">
        <f>VLOOKUP(G13,Y38:Z67,2,FALSE)</f>
        <v>206</v>
      </c>
      <c r="Y5" s="211"/>
      <c r="Z5" s="211"/>
    </row>
    <row r="6" spans="1:27" ht="19.5" customHeight="1" thickBot="1" x14ac:dyDescent="0.25">
      <c r="A6" s="193"/>
      <c r="B6" s="128"/>
      <c r="C6" s="162" t="s">
        <v>159</v>
      </c>
      <c r="D6" s="132"/>
      <c r="E6" s="107"/>
      <c r="F6" s="133"/>
      <c r="G6" s="133"/>
      <c r="H6" s="133"/>
      <c r="I6" s="133"/>
      <c r="J6" s="133"/>
      <c r="K6" s="133"/>
      <c r="L6" s="161"/>
      <c r="M6" s="129"/>
      <c r="N6" s="135" t="s">
        <v>155</v>
      </c>
      <c r="O6" s="111" t="s">
        <v>161</v>
      </c>
      <c r="P6" s="112"/>
      <c r="Q6" s="183"/>
      <c r="R6" s="183"/>
      <c r="S6" s="184"/>
      <c r="T6" s="180"/>
      <c r="V6" s="236">
        <v>1</v>
      </c>
      <c r="W6" s="237" t="s">
        <v>183</v>
      </c>
      <c r="X6" s="249">
        <v>1</v>
      </c>
      <c r="Y6" s="213" t="s">
        <v>184</v>
      </c>
      <c r="Z6" s="214"/>
    </row>
    <row r="7" spans="1:27" ht="19.5" customHeight="1" thickBot="1" x14ac:dyDescent="0.25">
      <c r="A7" s="193"/>
      <c r="B7" s="128"/>
      <c r="C7" s="162" t="s">
        <v>160</v>
      </c>
      <c r="D7" s="132"/>
      <c r="E7" s="108"/>
      <c r="F7" s="133"/>
      <c r="G7" s="133"/>
      <c r="H7" s="133"/>
      <c r="I7" s="133"/>
      <c r="J7" s="133"/>
      <c r="K7" s="133"/>
      <c r="L7" s="161"/>
      <c r="M7" s="129"/>
      <c r="N7" s="135"/>
      <c r="O7" s="113" t="s">
        <v>17</v>
      </c>
      <c r="P7" s="113" t="s">
        <v>9</v>
      </c>
      <c r="Q7" s="113" t="s">
        <v>18</v>
      </c>
      <c r="R7" s="113" t="s">
        <v>5</v>
      </c>
      <c r="S7" s="185"/>
      <c r="T7" s="180"/>
      <c r="V7" s="238">
        <v>2</v>
      </c>
      <c r="W7" s="231" t="s">
        <v>185</v>
      </c>
      <c r="X7" s="250">
        <v>2</v>
      </c>
      <c r="Y7" s="216" t="s">
        <v>186</v>
      </c>
      <c r="Z7" s="214"/>
    </row>
    <row r="8" spans="1:27" ht="19.5" customHeight="1" thickBot="1" x14ac:dyDescent="0.25">
      <c r="A8" s="193"/>
      <c r="B8" s="128"/>
      <c r="C8" s="162" t="s">
        <v>240</v>
      </c>
      <c r="D8" s="132"/>
      <c r="E8" s="403"/>
      <c r="F8" s="404"/>
      <c r="G8" s="404"/>
      <c r="H8" s="404"/>
      <c r="I8" s="404"/>
      <c r="J8" s="404"/>
      <c r="K8" s="405"/>
      <c r="L8" s="163"/>
      <c r="M8" s="129"/>
      <c r="N8" s="135"/>
      <c r="O8" s="114" t="s">
        <v>30</v>
      </c>
      <c r="P8" s="115" t="s">
        <v>21</v>
      </c>
      <c r="Q8" s="115">
        <f>VLOOKUP($X$5,'パラメーター 一覧表'!$A$20:$F$49,3)</f>
        <v>5</v>
      </c>
      <c r="R8" s="115" t="s">
        <v>19</v>
      </c>
      <c r="S8" s="184"/>
      <c r="T8" s="180"/>
      <c r="V8" s="239">
        <v>3</v>
      </c>
      <c r="W8" s="231" t="s">
        <v>187</v>
      </c>
      <c r="X8" s="250">
        <v>3</v>
      </c>
      <c r="Y8" s="216" t="s">
        <v>188</v>
      </c>
      <c r="Z8" s="214"/>
    </row>
    <row r="9" spans="1:27" ht="19.5" customHeight="1" thickBot="1" x14ac:dyDescent="0.25">
      <c r="A9" s="193"/>
      <c r="B9" s="128"/>
      <c r="C9" s="162" t="s">
        <v>238</v>
      </c>
      <c r="D9" s="132"/>
      <c r="E9" s="247"/>
      <c r="F9" s="110" t="s">
        <v>242</v>
      </c>
      <c r="G9" s="136"/>
      <c r="H9" s="136"/>
      <c r="I9" s="136"/>
      <c r="J9" s="136"/>
      <c r="K9" s="136"/>
      <c r="L9" s="164"/>
      <c r="M9" s="129"/>
      <c r="N9" s="135"/>
      <c r="O9" s="114" t="s">
        <v>23</v>
      </c>
      <c r="P9" s="115" t="s">
        <v>22</v>
      </c>
      <c r="Q9" s="115">
        <f>VLOOKUP($X$5,'パラメーター 一覧表'!$A$20:$F$49,4)</f>
        <v>30</v>
      </c>
      <c r="R9" s="115" t="s">
        <v>29</v>
      </c>
      <c r="S9" s="184"/>
      <c r="T9" s="180"/>
      <c r="V9" s="240">
        <v>4</v>
      </c>
      <c r="W9" s="231" t="s">
        <v>248</v>
      </c>
      <c r="X9" s="251">
        <v>101</v>
      </c>
      <c r="Y9" s="218" t="s">
        <v>189</v>
      </c>
      <c r="Z9" s="219"/>
    </row>
    <row r="10" spans="1:27" ht="19.5" customHeight="1" thickBot="1" x14ac:dyDescent="0.25">
      <c r="A10" s="193"/>
      <c r="B10" s="128"/>
      <c r="C10" s="174"/>
      <c r="D10" s="175"/>
      <c r="E10" s="175"/>
      <c r="F10" s="175"/>
      <c r="G10" s="175"/>
      <c r="H10" s="175"/>
      <c r="I10" s="176"/>
      <c r="J10" s="177"/>
      <c r="K10" s="175"/>
      <c r="L10" s="178"/>
      <c r="M10" s="129"/>
      <c r="N10" s="135"/>
      <c r="O10" s="114" t="s">
        <v>24</v>
      </c>
      <c r="P10" s="115" t="s">
        <v>27</v>
      </c>
      <c r="Q10" s="115">
        <f>IF(VLOOKUP($X$5,'パラメーター 一覧表'!$A$20:$J$49,5)=0,Q11*Q24,VLOOKUP($X$5,'パラメーター 一覧表'!$A$20:$J$49,5))</f>
        <v>1</v>
      </c>
      <c r="R10" s="115" t="s">
        <v>28</v>
      </c>
      <c r="S10" s="184"/>
      <c r="T10" s="180"/>
      <c r="V10" s="241">
        <v>5</v>
      </c>
      <c r="W10" s="242" t="s">
        <v>249</v>
      </c>
      <c r="X10" s="251">
        <v>102</v>
      </c>
      <c r="Y10" s="218" t="s">
        <v>211</v>
      </c>
      <c r="Z10" s="219"/>
    </row>
    <row r="11" spans="1:27" ht="19.5" customHeight="1" x14ac:dyDescent="0.2">
      <c r="A11" s="193"/>
      <c r="B11" s="128"/>
      <c r="C11" s="208"/>
      <c r="D11" s="208"/>
      <c r="E11" s="208"/>
      <c r="F11" s="208"/>
      <c r="G11" s="208"/>
      <c r="H11" s="208"/>
      <c r="I11" s="209"/>
      <c r="J11" s="209"/>
      <c r="K11" s="208"/>
      <c r="L11" s="208"/>
      <c r="M11" s="129"/>
      <c r="N11" s="135"/>
      <c r="O11" s="114" t="s">
        <v>39</v>
      </c>
      <c r="P11" s="115" t="s">
        <v>35</v>
      </c>
      <c r="Q11" s="115" t="str">
        <f>VLOOKUP($X$5,'パラメーター 一覧表'!$A$20:$H$49,7)</f>
        <v>-</v>
      </c>
      <c r="R11" s="115" t="s">
        <v>28</v>
      </c>
      <c r="S11" s="184"/>
      <c r="T11" s="180"/>
      <c r="V11" s="220"/>
      <c r="W11" s="66"/>
      <c r="X11" s="217">
        <v>103</v>
      </c>
      <c r="Y11" s="218" t="s">
        <v>190</v>
      </c>
      <c r="Z11" s="219"/>
    </row>
    <row r="12" spans="1:27" ht="19.5" customHeight="1" thickBot="1" x14ac:dyDescent="0.25">
      <c r="A12" s="193"/>
      <c r="B12" s="128"/>
      <c r="C12" s="200" t="s">
        <v>122</v>
      </c>
      <c r="D12" s="201"/>
      <c r="E12" s="201"/>
      <c r="F12" s="201"/>
      <c r="G12" s="202" t="s">
        <v>241</v>
      </c>
      <c r="H12" s="203"/>
      <c r="I12" s="204"/>
      <c r="J12" s="205"/>
      <c r="K12" s="206"/>
      <c r="L12" s="207"/>
      <c r="M12" s="140"/>
      <c r="N12" s="135"/>
      <c r="O12" s="114" t="s">
        <v>25</v>
      </c>
      <c r="P12" s="115" t="s">
        <v>163</v>
      </c>
      <c r="Q12" s="115" t="str">
        <f>VLOOKUP($X$5,'パラメーター 一覧表'!$A$20:$F$49,6)</f>
        <v>-</v>
      </c>
      <c r="R12" s="115" t="s">
        <v>26</v>
      </c>
      <c r="S12" s="184"/>
      <c r="T12" s="180"/>
      <c r="V12"/>
      <c r="W12"/>
      <c r="X12" s="217">
        <v>104</v>
      </c>
      <c r="Y12" s="218" t="s">
        <v>207</v>
      </c>
      <c r="Z12" s="219"/>
    </row>
    <row r="13" spans="1:27" ht="19.5" customHeight="1" thickBot="1" x14ac:dyDescent="0.25">
      <c r="A13" s="193"/>
      <c r="B13" s="128"/>
      <c r="C13" s="166" t="s">
        <v>155</v>
      </c>
      <c r="D13" s="98" t="s">
        <v>20</v>
      </c>
      <c r="E13" s="99"/>
      <c r="F13" s="100"/>
      <c r="G13" s="406" t="s">
        <v>306</v>
      </c>
      <c r="H13" s="407"/>
      <c r="I13" s="138"/>
      <c r="J13" s="140"/>
      <c r="K13" s="141"/>
      <c r="L13" s="167"/>
      <c r="M13" s="140"/>
      <c r="N13" s="135"/>
      <c r="O13" s="114" t="s">
        <v>113</v>
      </c>
      <c r="P13" s="115" t="s">
        <v>115</v>
      </c>
      <c r="Q13" s="115">
        <f>VLOOKUP($X$5,'パラメーター 一覧表'!$A$20:$J$49,8)</f>
        <v>25</v>
      </c>
      <c r="R13" s="115" t="s">
        <v>117</v>
      </c>
      <c r="S13" s="184"/>
      <c r="T13" s="180"/>
      <c r="V13" s="66"/>
      <c r="W13" s="66"/>
      <c r="X13" s="217">
        <v>105</v>
      </c>
      <c r="Y13" s="218" t="s">
        <v>206</v>
      </c>
      <c r="Z13" s="219"/>
      <c r="AA13" s="105" t="s">
        <v>245</v>
      </c>
    </row>
    <row r="14" spans="1:27" ht="19.5" customHeight="1" thickBot="1" x14ac:dyDescent="0.25">
      <c r="A14" s="193"/>
      <c r="B14" s="128"/>
      <c r="C14" s="166"/>
      <c r="D14" s="290"/>
      <c r="E14" s="290"/>
      <c r="F14" s="290"/>
      <c r="G14" s="140"/>
      <c r="H14" s="140"/>
      <c r="I14" s="137"/>
      <c r="J14" s="129"/>
      <c r="K14" s="142"/>
      <c r="L14" s="168"/>
      <c r="M14" s="129"/>
      <c r="N14" s="135"/>
      <c r="O14" s="114" t="s">
        <v>114</v>
      </c>
      <c r="P14" s="115" t="s">
        <v>116</v>
      </c>
      <c r="Q14" s="115">
        <f>VLOOKUP($X$5,'パラメーター 一覧表'!$A$20:$J$49,9)</f>
        <v>2.5</v>
      </c>
      <c r="R14" s="115" t="s">
        <v>117</v>
      </c>
      <c r="S14" s="184"/>
      <c r="T14" s="180"/>
      <c r="V14" s="66"/>
      <c r="W14" s="66"/>
      <c r="X14" s="217">
        <v>106</v>
      </c>
      <c r="Y14" s="218" t="s">
        <v>212</v>
      </c>
      <c r="Z14" s="219"/>
    </row>
    <row r="15" spans="1:27" ht="19.5" customHeight="1" thickBot="1" x14ac:dyDescent="0.25">
      <c r="A15" s="193"/>
      <c r="B15" s="128"/>
      <c r="C15" s="166" t="s">
        <v>156</v>
      </c>
      <c r="D15" s="101" t="s">
        <v>15</v>
      </c>
      <c r="E15" s="102"/>
      <c r="F15" s="103"/>
      <c r="G15" s="408" t="str">
        <f>'入力シート (複数物質)'!H30</f>
        <v>砂</v>
      </c>
      <c r="H15" s="409"/>
      <c r="I15" s="129"/>
      <c r="J15" s="129"/>
      <c r="K15" s="129"/>
      <c r="L15" s="165"/>
      <c r="M15" s="129"/>
      <c r="N15" s="135"/>
      <c r="O15" s="114" t="s">
        <v>118</v>
      </c>
      <c r="P15" s="115"/>
      <c r="Q15" s="115">
        <f>VLOOKUP($X$5,'パラメーター 一覧表'!$A$20:$J$49,10)</f>
        <v>0.8</v>
      </c>
      <c r="R15" s="115" t="s">
        <v>29</v>
      </c>
      <c r="S15" s="184"/>
      <c r="T15" s="180"/>
      <c r="V15" s="66"/>
      <c r="W15" s="66"/>
      <c r="X15" s="217">
        <v>107</v>
      </c>
      <c r="Y15" s="218" t="s">
        <v>217</v>
      </c>
      <c r="Z15" s="219"/>
    </row>
    <row r="16" spans="1:27" ht="19.5" customHeight="1" x14ac:dyDescent="0.2">
      <c r="A16" s="193"/>
      <c r="B16" s="128"/>
      <c r="C16" s="166"/>
      <c r="D16" s="290"/>
      <c r="E16" s="290"/>
      <c r="F16" s="290"/>
      <c r="G16" s="140"/>
      <c r="H16" s="140"/>
      <c r="I16" s="140"/>
      <c r="J16" s="140"/>
      <c r="K16" s="140"/>
      <c r="L16" s="169"/>
      <c r="M16" s="140"/>
      <c r="N16" s="135"/>
      <c r="O16" s="183"/>
      <c r="P16" s="183"/>
      <c r="Q16" s="183"/>
      <c r="R16" s="183"/>
      <c r="S16" s="184"/>
      <c r="T16" s="180"/>
      <c r="V16" s="66"/>
      <c r="W16" s="66"/>
      <c r="X16" s="217">
        <v>108</v>
      </c>
      <c r="Y16" s="218" t="s">
        <v>224</v>
      </c>
      <c r="Z16" s="219"/>
    </row>
    <row r="17" spans="1:26" ht="19.5" customHeight="1" thickBot="1" x14ac:dyDescent="0.25">
      <c r="A17" s="193"/>
      <c r="B17" s="128"/>
      <c r="C17" s="389" t="s">
        <v>157</v>
      </c>
      <c r="D17" s="390" t="s">
        <v>123</v>
      </c>
      <c r="E17" s="391"/>
      <c r="F17" s="392"/>
      <c r="G17" s="143" t="s">
        <v>18</v>
      </c>
      <c r="H17" s="144" t="s">
        <v>5</v>
      </c>
      <c r="I17" s="128"/>
      <c r="J17" s="140"/>
      <c r="K17" s="140"/>
      <c r="L17" s="169"/>
      <c r="M17" s="140"/>
      <c r="N17" s="135" t="s">
        <v>156</v>
      </c>
      <c r="O17" s="116" t="s">
        <v>16</v>
      </c>
      <c r="P17" s="117"/>
      <c r="Q17" s="183"/>
      <c r="R17" s="183"/>
      <c r="S17" s="184"/>
      <c r="T17" s="180"/>
      <c r="V17"/>
      <c r="W17"/>
      <c r="X17" s="217">
        <v>109</v>
      </c>
      <c r="Y17" s="218" t="s">
        <v>205</v>
      </c>
      <c r="Z17" s="219"/>
    </row>
    <row r="18" spans="1:26" ht="19.5" customHeight="1" thickBot="1" x14ac:dyDescent="0.25">
      <c r="A18" s="193"/>
      <c r="B18" s="128"/>
      <c r="C18" s="389"/>
      <c r="D18" s="393"/>
      <c r="E18" s="394"/>
      <c r="F18" s="394"/>
      <c r="G18" s="104">
        <f>'入力シート (複数物質)'!H33</f>
        <v>5.0000000000000001E-3</v>
      </c>
      <c r="H18" s="109" t="s">
        <v>131</v>
      </c>
      <c r="I18" s="140"/>
      <c r="J18" s="140"/>
      <c r="K18" s="140"/>
      <c r="L18" s="169"/>
      <c r="M18" s="140"/>
      <c r="N18" s="135"/>
      <c r="O18" s="118" t="s">
        <v>17</v>
      </c>
      <c r="P18" s="118" t="s">
        <v>9</v>
      </c>
      <c r="Q18" s="118" t="s">
        <v>18</v>
      </c>
      <c r="R18" s="118" t="s">
        <v>5</v>
      </c>
      <c r="S18" s="185"/>
      <c r="T18" s="180"/>
      <c r="V18"/>
      <c r="W18"/>
      <c r="X18" s="217">
        <v>110</v>
      </c>
      <c r="Y18" s="218" t="s">
        <v>218</v>
      </c>
      <c r="Z18" s="219"/>
    </row>
    <row r="19" spans="1:26" ht="19.5" customHeight="1" x14ac:dyDescent="0.2">
      <c r="A19" s="193"/>
      <c r="B19" s="128"/>
      <c r="C19" s="170"/>
      <c r="D19" s="171"/>
      <c r="E19" s="171"/>
      <c r="F19" s="171"/>
      <c r="G19" s="172"/>
      <c r="H19" s="172"/>
      <c r="I19" s="172"/>
      <c r="J19" s="172"/>
      <c r="K19" s="172"/>
      <c r="L19" s="173"/>
      <c r="M19" s="140"/>
      <c r="N19" s="135"/>
      <c r="O19" s="119" t="s">
        <v>2</v>
      </c>
      <c r="P19" s="120" t="s">
        <v>10</v>
      </c>
      <c r="Q19" s="121">
        <f>VLOOKUP($V$5,'パラメーター 一覧表'!$A$7:$G$12,3)</f>
        <v>3.0000000000000001E-5</v>
      </c>
      <c r="R19" s="120" t="s">
        <v>6</v>
      </c>
      <c r="S19" s="184"/>
      <c r="T19" s="180"/>
      <c r="V19"/>
      <c r="W19"/>
      <c r="X19" s="217">
        <v>111</v>
      </c>
      <c r="Y19" s="218" t="s">
        <v>216</v>
      </c>
      <c r="Z19" s="219"/>
    </row>
    <row r="20" spans="1:26" ht="19.5" customHeight="1" x14ac:dyDescent="0.2">
      <c r="A20" s="193"/>
      <c r="B20" s="128"/>
      <c r="C20" s="290"/>
      <c r="D20" s="290"/>
      <c r="E20" s="290"/>
      <c r="F20" s="290"/>
      <c r="G20" s="140"/>
      <c r="H20" s="140"/>
      <c r="I20" s="140"/>
      <c r="J20" s="140"/>
      <c r="K20" s="140"/>
      <c r="L20" s="140"/>
      <c r="M20" s="140"/>
      <c r="N20" s="135"/>
      <c r="O20" s="119" t="s">
        <v>3</v>
      </c>
      <c r="P20" s="120" t="s">
        <v>11</v>
      </c>
      <c r="Q20" s="120">
        <f>VLOOKUP($V$5,'パラメーター 一覧表'!$A$7:$G$12,4)</f>
        <v>0.3</v>
      </c>
      <c r="R20" s="120" t="s">
        <v>7</v>
      </c>
      <c r="S20" s="184"/>
      <c r="T20" s="180"/>
      <c r="V20"/>
      <c r="W20"/>
      <c r="X20" s="217">
        <v>112</v>
      </c>
      <c r="Y20" s="218" t="s">
        <v>208</v>
      </c>
      <c r="Z20" s="219"/>
    </row>
    <row r="21" spans="1:26" ht="19.5" customHeight="1" x14ac:dyDescent="0.2">
      <c r="A21" s="193"/>
      <c r="B21" s="128"/>
      <c r="C21" s="128"/>
      <c r="D21" s="128"/>
      <c r="E21" s="128"/>
      <c r="F21" s="128"/>
      <c r="G21" s="128"/>
      <c r="H21" s="128"/>
      <c r="I21" s="140"/>
      <c r="J21" s="140"/>
      <c r="K21" s="140"/>
      <c r="L21" s="140"/>
      <c r="M21" s="140"/>
      <c r="N21" s="135"/>
      <c r="O21" s="119" t="s">
        <v>126</v>
      </c>
      <c r="P21" s="120" t="s">
        <v>127</v>
      </c>
      <c r="Q21" s="120">
        <f>VLOOKUP($V$5,'パラメーター 一覧表'!$A$7:$G$12,5)</f>
        <v>0.4</v>
      </c>
      <c r="R21" s="120" t="s">
        <v>7</v>
      </c>
      <c r="S21" s="184"/>
      <c r="T21" s="180"/>
      <c r="V21"/>
      <c r="W21"/>
      <c r="X21" s="217">
        <v>113</v>
      </c>
      <c r="Y21" s="218" t="s">
        <v>219</v>
      </c>
      <c r="Z21" s="219"/>
    </row>
    <row r="22" spans="1:26" ht="19.5" customHeight="1" thickBot="1" x14ac:dyDescent="0.25">
      <c r="A22" s="193"/>
      <c r="B22" s="128"/>
      <c r="C22" s="145"/>
      <c r="D22" s="145"/>
      <c r="E22" s="145"/>
      <c r="F22" s="145"/>
      <c r="G22" s="145"/>
      <c r="H22" s="145"/>
      <c r="I22" s="146"/>
      <c r="J22" s="140"/>
      <c r="K22" s="140"/>
      <c r="L22" s="140"/>
      <c r="M22" s="140"/>
      <c r="N22" s="135"/>
      <c r="O22" s="119" t="s">
        <v>4</v>
      </c>
      <c r="P22" s="120" t="s">
        <v>12</v>
      </c>
      <c r="Q22" s="120">
        <f>VLOOKUP($V$5,'パラメーター 一覧表'!$A$7:$G$12,6)</f>
        <v>2.7</v>
      </c>
      <c r="R22" s="120" t="s">
        <v>8</v>
      </c>
      <c r="S22" s="184"/>
      <c r="T22" s="180"/>
      <c r="V22"/>
      <c r="W22"/>
      <c r="X22" s="217">
        <v>201</v>
      </c>
      <c r="Y22" s="218" t="s">
        <v>191</v>
      </c>
      <c r="Z22" s="219"/>
    </row>
    <row r="23" spans="1:26" ht="19.5" customHeight="1" x14ac:dyDescent="0.2">
      <c r="A23" s="193"/>
      <c r="B23" s="128"/>
      <c r="C23" s="147" t="s">
        <v>121</v>
      </c>
      <c r="D23" s="148"/>
      <c r="E23" s="148"/>
      <c r="F23" s="148"/>
      <c r="G23" s="149"/>
      <c r="H23" s="149"/>
      <c r="I23" s="150"/>
      <c r="J23" s="140"/>
      <c r="K23" s="140"/>
      <c r="L23" s="140"/>
      <c r="M23" s="140"/>
      <c r="N23" s="135"/>
      <c r="O23" s="119" t="s">
        <v>13</v>
      </c>
      <c r="P23" s="120" t="s">
        <v>14</v>
      </c>
      <c r="Q23" s="120">
        <f>VLOOKUP($V$5,'パラメーター 一覧表'!$A$7:$G$12,7)</f>
        <v>1.62</v>
      </c>
      <c r="R23" s="120" t="s">
        <v>8</v>
      </c>
      <c r="S23" s="184"/>
      <c r="T23" s="180"/>
      <c r="V23"/>
      <c r="W23"/>
      <c r="X23" s="221">
        <v>202</v>
      </c>
      <c r="Y23" s="222" t="s">
        <v>192</v>
      </c>
      <c r="Z23" s="223"/>
    </row>
    <row r="24" spans="1:26" ht="19.5" customHeight="1" thickBot="1" x14ac:dyDescent="0.25">
      <c r="A24" s="193"/>
      <c r="B24" s="128"/>
      <c r="C24" s="151"/>
      <c r="D24" s="290"/>
      <c r="E24" s="290"/>
      <c r="F24" s="290"/>
      <c r="G24" s="290"/>
      <c r="H24" s="290"/>
      <c r="I24" s="248"/>
      <c r="J24" s="140"/>
      <c r="K24" s="140"/>
      <c r="L24" s="140"/>
      <c r="M24" s="140"/>
      <c r="N24" s="135"/>
      <c r="O24" s="119" t="s">
        <v>38</v>
      </c>
      <c r="P24" s="119" t="s">
        <v>36</v>
      </c>
      <c r="Q24" s="120">
        <f>VLOOKUP($V$5,'パラメーター 一覧表'!$A$7:$H$12,8)</f>
        <v>1E-3</v>
      </c>
      <c r="R24" s="119" t="s">
        <v>37</v>
      </c>
      <c r="S24" s="186"/>
      <c r="T24" s="180"/>
      <c r="V24"/>
      <c r="W24"/>
      <c r="X24" s="221">
        <v>203</v>
      </c>
      <c r="Y24" s="222" t="s">
        <v>193</v>
      </c>
      <c r="Z24" s="223"/>
    </row>
    <row r="25" spans="1:26" ht="19.5" customHeight="1" x14ac:dyDescent="0.2">
      <c r="A25" s="193"/>
      <c r="B25" s="128"/>
      <c r="C25" s="151"/>
      <c r="D25" s="501" t="s">
        <v>120</v>
      </c>
      <c r="E25" s="502"/>
      <c r="F25" s="502"/>
      <c r="G25" s="399">
        <f>計算シート_ふっ素!$C$21</f>
        <v>300</v>
      </c>
      <c r="H25" s="401" t="s">
        <v>19</v>
      </c>
      <c r="I25" s="248"/>
      <c r="J25" s="140"/>
      <c r="K25" s="140"/>
      <c r="L25" s="140"/>
      <c r="M25" s="140"/>
      <c r="N25" s="135"/>
      <c r="O25" s="183"/>
      <c r="P25" s="183"/>
      <c r="Q25" s="183"/>
      <c r="R25" s="183"/>
      <c r="S25" s="184"/>
      <c r="T25" s="180"/>
      <c r="V25"/>
      <c r="W25"/>
      <c r="X25" s="217">
        <v>204</v>
      </c>
      <c r="Y25" s="218" t="s">
        <v>194</v>
      </c>
      <c r="Z25" s="219"/>
    </row>
    <row r="26" spans="1:26" ht="19.5" customHeight="1" thickBot="1" x14ac:dyDescent="0.25">
      <c r="A26" s="193"/>
      <c r="B26" s="128"/>
      <c r="C26" s="151"/>
      <c r="D26" s="503"/>
      <c r="E26" s="504"/>
      <c r="F26" s="504"/>
      <c r="G26" s="400"/>
      <c r="H26" s="402"/>
      <c r="I26" s="248"/>
      <c r="J26" s="140"/>
      <c r="K26" s="140"/>
      <c r="L26" s="140"/>
      <c r="M26" s="140"/>
      <c r="N26" s="135" t="s">
        <v>157</v>
      </c>
      <c r="O26" s="122" t="s">
        <v>162</v>
      </c>
      <c r="P26" s="123"/>
      <c r="Q26" s="183"/>
      <c r="R26" s="183"/>
      <c r="S26" s="184"/>
      <c r="T26" s="180"/>
      <c r="V26"/>
      <c r="W26"/>
      <c r="X26" s="217">
        <v>205</v>
      </c>
      <c r="Y26" s="218" t="s">
        <v>195</v>
      </c>
      <c r="Z26" s="219"/>
    </row>
    <row r="27" spans="1:26" ht="19.5" customHeight="1" x14ac:dyDescent="0.2">
      <c r="A27" s="193"/>
      <c r="B27" s="128"/>
      <c r="C27" s="151"/>
      <c r="D27" s="290"/>
      <c r="E27" s="290"/>
      <c r="F27" s="290"/>
      <c r="G27" s="266">
        <f>+計算シート_ふっ素!C24</f>
        <v>254</v>
      </c>
      <c r="H27" s="290"/>
      <c r="I27" s="248"/>
      <c r="J27" s="140"/>
      <c r="K27" s="140"/>
      <c r="L27" s="140"/>
      <c r="M27" s="140"/>
      <c r="N27" s="135"/>
      <c r="O27" s="124" t="s">
        <v>17</v>
      </c>
      <c r="P27" s="124" t="s">
        <v>9</v>
      </c>
      <c r="Q27" s="124" t="s">
        <v>18</v>
      </c>
      <c r="R27" s="124" t="s">
        <v>5</v>
      </c>
      <c r="S27" s="185"/>
      <c r="T27" s="180"/>
      <c r="V27"/>
      <c r="W27"/>
      <c r="X27" s="217">
        <v>206</v>
      </c>
      <c r="Y27" s="218" t="s">
        <v>196</v>
      </c>
      <c r="Z27" s="219"/>
    </row>
    <row r="28" spans="1:26" ht="19.5" customHeight="1" x14ac:dyDescent="0.2">
      <c r="A28" s="193"/>
      <c r="B28" s="128"/>
      <c r="C28" s="153"/>
      <c r="D28" s="140"/>
      <c r="E28" s="140"/>
      <c r="F28" s="140"/>
      <c r="G28" s="290"/>
      <c r="H28" s="198" t="s">
        <v>239</v>
      </c>
      <c r="I28" s="152"/>
      <c r="J28" s="140"/>
      <c r="K28" s="140"/>
      <c r="L28" s="140"/>
      <c r="M28" s="140"/>
      <c r="N28" s="135"/>
      <c r="O28" s="125" t="s">
        <v>150</v>
      </c>
      <c r="P28" s="125" t="s">
        <v>151</v>
      </c>
      <c r="Q28" s="126">
        <f>+計算シート_ふっ素!G48</f>
        <v>15.768000000000002</v>
      </c>
      <c r="R28" s="126" t="s">
        <v>154</v>
      </c>
      <c r="S28" s="184"/>
      <c r="T28" s="180"/>
      <c r="V28"/>
      <c r="W28"/>
      <c r="X28" s="217">
        <v>207</v>
      </c>
      <c r="Y28" s="218" t="s">
        <v>197</v>
      </c>
      <c r="Z28" s="219"/>
    </row>
    <row r="29" spans="1:26" ht="19.5" customHeight="1" thickBot="1" x14ac:dyDescent="0.25">
      <c r="A29" s="193"/>
      <c r="B29" s="128"/>
      <c r="C29" s="154"/>
      <c r="D29" s="145"/>
      <c r="E29" s="145"/>
      <c r="F29" s="145"/>
      <c r="G29" s="145"/>
      <c r="H29" s="145"/>
      <c r="I29" s="155"/>
      <c r="J29" s="140"/>
      <c r="K29" s="140"/>
      <c r="L29" s="140"/>
      <c r="M29" s="140"/>
      <c r="N29" s="135"/>
      <c r="O29" s="125" t="s">
        <v>152</v>
      </c>
      <c r="P29" s="127" t="s">
        <v>153</v>
      </c>
      <c r="Q29" s="126">
        <f>+計算シート_ふっ素!G50</f>
        <v>6.4</v>
      </c>
      <c r="R29" s="126"/>
      <c r="S29" s="184"/>
      <c r="T29" s="180"/>
      <c r="V29"/>
      <c r="W29"/>
      <c r="X29" s="217">
        <v>208</v>
      </c>
      <c r="Y29" s="218" t="s">
        <v>198</v>
      </c>
      <c r="Z29" s="219"/>
    </row>
    <row r="30" spans="1:26" ht="19.5" customHeight="1" x14ac:dyDescent="0.2">
      <c r="A30" s="193"/>
      <c r="B30" s="128"/>
      <c r="C30" s="128"/>
      <c r="D30" s="128"/>
      <c r="E30" s="128"/>
      <c r="F30" s="128"/>
      <c r="G30" s="128"/>
      <c r="H30" s="128"/>
      <c r="I30" s="140"/>
      <c r="J30" s="140"/>
      <c r="K30" s="140"/>
      <c r="L30" s="140"/>
      <c r="M30" s="140"/>
      <c r="N30" s="156"/>
      <c r="O30" s="189"/>
      <c r="P30" s="190"/>
      <c r="Q30" s="191"/>
      <c r="R30" s="191"/>
      <c r="S30" s="187"/>
      <c r="T30" s="180"/>
      <c r="V30"/>
      <c r="W30"/>
      <c r="X30" s="217">
        <v>209</v>
      </c>
      <c r="Y30" s="218" t="s">
        <v>199</v>
      </c>
      <c r="Z30" s="219"/>
    </row>
    <row r="31" spans="1:26" ht="7.5" customHeight="1" thickBot="1" x14ac:dyDescent="0.25">
      <c r="A31" s="194"/>
      <c r="B31" s="157"/>
      <c r="C31" s="157"/>
      <c r="D31" s="157"/>
      <c r="E31" s="157"/>
      <c r="F31" s="157"/>
      <c r="G31" s="157"/>
      <c r="H31" s="157"/>
      <c r="I31" s="139"/>
      <c r="J31" s="139"/>
      <c r="K31" s="139"/>
      <c r="L31" s="139"/>
      <c r="M31" s="139"/>
      <c r="N31" s="157"/>
      <c r="O31" s="157"/>
      <c r="P31" s="157"/>
      <c r="Q31" s="157"/>
      <c r="R31" s="157"/>
      <c r="S31" s="157"/>
      <c r="T31" s="188"/>
      <c r="V31"/>
      <c r="W31"/>
      <c r="X31" s="217">
        <v>301</v>
      </c>
      <c r="Y31" s="218" t="s">
        <v>200</v>
      </c>
      <c r="Z31" s="219"/>
    </row>
    <row r="32" spans="1:26" ht="19.5" customHeight="1" x14ac:dyDescent="0.2">
      <c r="V32"/>
      <c r="W32"/>
      <c r="X32" s="217">
        <v>302</v>
      </c>
      <c r="Y32" s="218" t="s">
        <v>201</v>
      </c>
      <c r="Z32" s="219"/>
    </row>
    <row r="33" spans="3:26" ht="19.5" hidden="1" customHeight="1" x14ac:dyDescent="0.2">
      <c r="C33" s="105" t="s">
        <v>155</v>
      </c>
      <c r="D33" s="105" t="s">
        <v>156</v>
      </c>
      <c r="E33" s="105" t="s">
        <v>157</v>
      </c>
      <c r="V33"/>
      <c r="W33"/>
      <c r="X33" s="217">
        <v>303</v>
      </c>
      <c r="Y33" s="218" t="s">
        <v>202</v>
      </c>
      <c r="Z33" s="219"/>
    </row>
    <row r="34" spans="3:26" ht="19.5" hidden="1" customHeight="1" x14ac:dyDescent="0.2">
      <c r="C34" s="262">
        <f>LOG(+計算シート_ふっ素!J53)</f>
        <v>0</v>
      </c>
      <c r="D34" s="262">
        <f>LOG(+計算シート_ふっ素!J54/2)</f>
        <v>-0.32549321334282577</v>
      </c>
      <c r="E34" s="262">
        <f>+LOG(計算シート_ふっ素!J55)</f>
        <v>-1.2523778861372103</v>
      </c>
      <c r="V34"/>
      <c r="W34"/>
      <c r="X34" s="217">
        <v>304</v>
      </c>
      <c r="Y34" s="218" t="s">
        <v>203</v>
      </c>
      <c r="Z34" s="219"/>
    </row>
    <row r="35" spans="3:26" ht="19.5" customHeight="1" thickBot="1" x14ac:dyDescent="0.25">
      <c r="V35"/>
      <c r="W35"/>
      <c r="X35" s="224">
        <v>305</v>
      </c>
      <c r="Y35" s="225" t="s">
        <v>204</v>
      </c>
      <c r="Z35" s="219"/>
    </row>
    <row r="36" spans="3:26" ht="19.5" customHeight="1" x14ac:dyDescent="0.2">
      <c r="Y36" s="211"/>
      <c r="Z36" s="211"/>
    </row>
    <row r="37" spans="3:26" ht="19.5" customHeight="1" thickBot="1" x14ac:dyDescent="0.25">
      <c r="V37"/>
      <c r="W37"/>
      <c r="X37" s="211"/>
      <c r="Y37" s="211"/>
      <c r="Z37" s="211"/>
    </row>
    <row r="38" spans="3:26" ht="19.5" customHeight="1" x14ac:dyDescent="0.2">
      <c r="V38"/>
      <c r="W38" s="226" t="s">
        <v>185</v>
      </c>
      <c r="X38" s="227">
        <v>2</v>
      </c>
      <c r="Y38" s="228" t="s">
        <v>224</v>
      </c>
      <c r="Z38" s="229">
        <v>108</v>
      </c>
    </row>
    <row r="39" spans="3:26" ht="19.5" customHeight="1" x14ac:dyDescent="0.2">
      <c r="V39"/>
      <c r="W39" s="230" t="s">
        <v>243</v>
      </c>
      <c r="X39" s="231">
        <v>4</v>
      </c>
      <c r="Y39" s="217" t="s">
        <v>205</v>
      </c>
      <c r="Z39" s="218">
        <v>109</v>
      </c>
    </row>
    <row r="40" spans="3:26" ht="19.5" customHeight="1" x14ac:dyDescent="0.2">
      <c r="V40"/>
      <c r="W40" s="230" t="s">
        <v>187</v>
      </c>
      <c r="X40" s="231">
        <v>3</v>
      </c>
      <c r="Y40" s="217" t="s">
        <v>206</v>
      </c>
      <c r="Z40" s="218">
        <v>105</v>
      </c>
    </row>
    <row r="41" spans="3:26" ht="16.5" x14ac:dyDescent="0.2">
      <c r="V41"/>
      <c r="W41" s="230" t="s">
        <v>183</v>
      </c>
      <c r="X41" s="231">
        <v>1</v>
      </c>
      <c r="Y41" s="217" t="s">
        <v>207</v>
      </c>
      <c r="Z41" s="218">
        <v>104</v>
      </c>
    </row>
    <row r="42" spans="3:26" ht="17" thickBot="1" x14ac:dyDescent="0.25">
      <c r="V42"/>
      <c r="W42" s="232" t="s">
        <v>246</v>
      </c>
      <c r="X42" s="233">
        <v>5</v>
      </c>
      <c r="Y42" s="217" t="s">
        <v>208</v>
      </c>
      <c r="Z42" s="218">
        <v>112</v>
      </c>
    </row>
    <row r="43" spans="3:26" ht="16.5" x14ac:dyDescent="0.2">
      <c r="V43"/>
      <c r="W43"/>
      <c r="X43" s="211"/>
      <c r="Y43" s="217" t="s">
        <v>203</v>
      </c>
      <c r="Z43" s="218">
        <v>304</v>
      </c>
    </row>
    <row r="44" spans="3:26" ht="16.5" x14ac:dyDescent="0.2">
      <c r="V44"/>
      <c r="W44"/>
      <c r="X44" s="211"/>
      <c r="Y44" s="234" t="s">
        <v>192</v>
      </c>
      <c r="Z44" s="235">
        <v>202</v>
      </c>
    </row>
    <row r="45" spans="3:26" ht="16.5" x14ac:dyDescent="0.2">
      <c r="V45"/>
      <c r="W45"/>
      <c r="X45" s="211"/>
      <c r="Y45" s="217" t="s">
        <v>189</v>
      </c>
      <c r="Z45" s="218">
        <v>101</v>
      </c>
    </row>
    <row r="46" spans="3:26" ht="16.5" x14ac:dyDescent="0.2">
      <c r="V46"/>
      <c r="W46"/>
      <c r="X46" s="211"/>
      <c r="Y46" s="217" t="s">
        <v>199</v>
      </c>
      <c r="Z46" s="218">
        <v>209</v>
      </c>
    </row>
    <row r="47" spans="3:26" ht="16.5" x14ac:dyDescent="0.2">
      <c r="V47"/>
      <c r="W47"/>
      <c r="X47" s="211"/>
      <c r="Y47" s="217" t="s">
        <v>190</v>
      </c>
      <c r="Z47" s="218">
        <v>103</v>
      </c>
    </row>
    <row r="48" spans="3:26" ht="16.5" x14ac:dyDescent="0.2">
      <c r="V48"/>
      <c r="W48"/>
      <c r="X48" s="211"/>
      <c r="Y48" s="217" t="s">
        <v>211</v>
      </c>
      <c r="Z48" s="218">
        <v>102</v>
      </c>
    </row>
    <row r="49" spans="3:26" ht="16.5" x14ac:dyDescent="0.2">
      <c r="V49"/>
      <c r="W49"/>
      <c r="X49" s="211"/>
      <c r="Y49" s="217" t="s">
        <v>212</v>
      </c>
      <c r="Z49" s="218">
        <v>106</v>
      </c>
    </row>
    <row r="50" spans="3:26" ht="16.5" x14ac:dyDescent="0.2">
      <c r="C50"/>
      <c r="D50"/>
      <c r="E50"/>
      <c r="F50"/>
      <c r="G50"/>
      <c r="V50"/>
      <c r="W50"/>
      <c r="X50" s="211"/>
      <c r="Y50" s="217" t="s">
        <v>200</v>
      </c>
      <c r="Z50" s="218">
        <v>301</v>
      </c>
    </row>
    <row r="51" spans="3:26" ht="16.5" x14ac:dyDescent="0.2">
      <c r="C51"/>
      <c r="D51"/>
      <c r="E51"/>
      <c r="F51"/>
      <c r="G51"/>
      <c r="V51"/>
      <c r="W51"/>
      <c r="X51" s="211"/>
      <c r="Y51" s="234" t="s">
        <v>193</v>
      </c>
      <c r="Z51" s="235">
        <v>203</v>
      </c>
    </row>
    <row r="52" spans="3:26" ht="16.5" x14ac:dyDescent="0.2">
      <c r="V52"/>
      <c r="W52"/>
      <c r="X52" s="211"/>
      <c r="Y52" s="217" t="s">
        <v>198</v>
      </c>
      <c r="Z52" s="218">
        <v>208</v>
      </c>
    </row>
    <row r="53" spans="3:26" ht="16.5" x14ac:dyDescent="0.2">
      <c r="V53"/>
      <c r="W53"/>
      <c r="X53" s="211"/>
      <c r="Y53" s="215" t="s">
        <v>184</v>
      </c>
      <c r="Z53" s="216">
        <v>1</v>
      </c>
    </row>
    <row r="54" spans="3:26" ht="16.5" x14ac:dyDescent="0.2">
      <c r="V54"/>
      <c r="W54"/>
      <c r="X54" s="211"/>
      <c r="Y54" s="215" t="s">
        <v>186</v>
      </c>
      <c r="Z54" s="216">
        <v>2</v>
      </c>
    </row>
    <row r="55" spans="3:26" ht="16.5" x14ac:dyDescent="0.2">
      <c r="V55"/>
      <c r="W55"/>
      <c r="X55" s="211"/>
      <c r="Y55" s="215" t="s">
        <v>188</v>
      </c>
      <c r="Z55" s="216">
        <v>3</v>
      </c>
    </row>
    <row r="56" spans="3:26" ht="16.5" x14ac:dyDescent="0.2">
      <c r="V56"/>
      <c r="W56"/>
      <c r="X56" s="211"/>
      <c r="Y56" s="217" t="s">
        <v>201</v>
      </c>
      <c r="Z56" s="218">
        <v>302</v>
      </c>
    </row>
    <row r="57" spans="3:26" ht="16.5" x14ac:dyDescent="0.2">
      <c r="V57"/>
      <c r="W57"/>
      <c r="X57" s="211"/>
      <c r="Y57" s="217" t="s">
        <v>202</v>
      </c>
      <c r="Z57" s="218">
        <v>303</v>
      </c>
    </row>
    <row r="58" spans="3:26" ht="16.5" x14ac:dyDescent="0.2">
      <c r="V58"/>
      <c r="W58"/>
      <c r="X58" s="211"/>
      <c r="Y58" s="217" t="s">
        <v>216</v>
      </c>
      <c r="Z58" s="218">
        <v>111</v>
      </c>
    </row>
    <row r="59" spans="3:26" ht="16.5" x14ac:dyDescent="0.2">
      <c r="V59"/>
      <c r="W59"/>
      <c r="X59" s="211"/>
      <c r="Y59" s="217" t="s">
        <v>217</v>
      </c>
      <c r="Z59" s="218">
        <v>107</v>
      </c>
    </row>
    <row r="60" spans="3:26" ht="16.5" x14ac:dyDescent="0.2">
      <c r="V60"/>
      <c r="W60"/>
      <c r="X60" s="211"/>
      <c r="Y60" s="217" t="s">
        <v>218</v>
      </c>
      <c r="Z60" s="218">
        <v>110</v>
      </c>
    </row>
    <row r="61" spans="3:26" ht="16.5" x14ac:dyDescent="0.2">
      <c r="V61"/>
      <c r="W61"/>
      <c r="X61" s="211"/>
      <c r="Y61" s="217" t="s">
        <v>191</v>
      </c>
      <c r="Z61" s="218">
        <v>201</v>
      </c>
    </row>
    <row r="62" spans="3:26" ht="16.5" x14ac:dyDescent="0.2">
      <c r="V62"/>
      <c r="W62"/>
      <c r="X62" s="211"/>
      <c r="Y62" s="217" t="s">
        <v>194</v>
      </c>
      <c r="Z62" s="218">
        <v>204</v>
      </c>
    </row>
    <row r="63" spans="3:26" ht="16.5" x14ac:dyDescent="0.2">
      <c r="V63"/>
      <c r="W63"/>
      <c r="X63" s="211"/>
      <c r="Y63" s="217" t="s">
        <v>196</v>
      </c>
      <c r="Z63" s="218">
        <v>206</v>
      </c>
    </row>
    <row r="64" spans="3:26" ht="16.5" x14ac:dyDescent="0.2">
      <c r="V64"/>
      <c r="W64"/>
      <c r="X64" s="211"/>
      <c r="Y64" s="217" t="s">
        <v>219</v>
      </c>
      <c r="Z64" s="218">
        <v>113</v>
      </c>
    </row>
    <row r="65" spans="22:26" ht="16.5" x14ac:dyDescent="0.2">
      <c r="V65"/>
      <c r="W65"/>
      <c r="X65" s="211"/>
      <c r="Y65" s="217" t="s">
        <v>197</v>
      </c>
      <c r="Z65" s="218">
        <v>207</v>
      </c>
    </row>
    <row r="66" spans="22:26" ht="16.5" x14ac:dyDescent="0.2">
      <c r="V66"/>
      <c r="W66"/>
      <c r="X66" s="211"/>
      <c r="Y66" s="217" t="s">
        <v>204</v>
      </c>
      <c r="Z66" s="218">
        <v>305</v>
      </c>
    </row>
    <row r="67" spans="22:26" ht="17" thickBot="1" x14ac:dyDescent="0.25">
      <c r="V67"/>
      <c r="W67"/>
      <c r="X67" s="211"/>
      <c r="Y67" s="224" t="s">
        <v>195</v>
      </c>
      <c r="Z67" s="225">
        <v>205</v>
      </c>
    </row>
  </sheetData>
  <mergeCells count="9">
    <mergeCell ref="D25:F26"/>
    <mergeCell ref="G25:G26"/>
    <mergeCell ref="H25:H26"/>
    <mergeCell ref="D2:H3"/>
    <mergeCell ref="E8:K8"/>
    <mergeCell ref="G13:H13"/>
    <mergeCell ref="G15:H15"/>
    <mergeCell ref="C17:C18"/>
    <mergeCell ref="D17:F18"/>
  </mergeCells>
  <phoneticPr fontId="2"/>
  <pageMargins left="0.39370078740157483" right="0.39370078740157483" top="0.59055118110236227" bottom="0.19685039370078741" header="0.39370078740157483" footer="0.19685039370078741"/>
  <pageSetup paperSize="9" orientation="landscape" horizontalDpi="300" verticalDpi="300" r:id="rId1"/>
  <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dimension ref="A1:DW56"/>
  <sheetViews>
    <sheetView zoomScale="69" zoomScaleNormal="69" workbookViewId="0">
      <selection activeCell="G25" sqref="G25:G26"/>
    </sheetView>
  </sheetViews>
  <sheetFormatPr defaultRowHeight="13" x14ac:dyDescent="0.2"/>
  <cols>
    <col min="1" max="1" width="11.26953125" customWidth="1"/>
    <col min="2" max="2" width="13.26953125" customWidth="1"/>
    <col min="3" max="3" width="9.453125" bestFit="1" customWidth="1"/>
    <col min="5" max="5" width="10.453125" bestFit="1" customWidth="1"/>
    <col min="6" max="6" width="9.453125" bestFit="1" customWidth="1"/>
    <col min="7" max="7" width="10.08984375" bestFit="1" customWidth="1"/>
    <col min="9" max="9" width="9.08984375" bestFit="1" customWidth="1"/>
    <col min="10" max="127" width="10.08984375" style="45" bestFit="1" customWidth="1"/>
  </cols>
  <sheetData>
    <row r="1" spans="1:127" x14ac:dyDescent="0.2">
      <c r="A1" t="s">
        <v>40</v>
      </c>
    </row>
    <row r="3" spans="1:127" x14ac:dyDescent="0.2">
      <c r="A3" t="s">
        <v>41</v>
      </c>
      <c r="B3" t="s">
        <v>112</v>
      </c>
    </row>
    <row r="10" spans="1:127" x14ac:dyDescent="0.2">
      <c r="A10" s="42"/>
      <c r="B10" s="42"/>
      <c r="C10" s="42"/>
      <c r="D10" s="42"/>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row>
    <row r="11" spans="1:127" x14ac:dyDescent="0.2">
      <c r="A11" s="42"/>
      <c r="B11" s="42"/>
      <c r="C11" s="42"/>
      <c r="D11" s="42"/>
      <c r="E11" s="43"/>
      <c r="F11" s="42"/>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row>
    <row r="12" spans="1:127" x14ac:dyDescent="0.2">
      <c r="A12" s="42"/>
      <c r="B12" s="42"/>
      <c r="C12" s="42"/>
      <c r="D12" s="42"/>
      <c r="E12" s="4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c r="DT12" s="42"/>
      <c r="DU12" s="42"/>
      <c r="DV12" s="42"/>
      <c r="DW12" s="42"/>
    </row>
    <row r="13" spans="1:127" x14ac:dyDescent="0.2">
      <c r="A13" s="42"/>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c r="DT13" s="42"/>
      <c r="DU13" s="42"/>
      <c r="DV13" s="42"/>
      <c r="DW13" s="42"/>
    </row>
    <row r="14" spans="1:127" x14ac:dyDescent="0.2">
      <c r="A14" s="42"/>
      <c r="B14" s="43"/>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c r="DT14" s="42"/>
      <c r="DU14" s="42"/>
      <c r="DV14" s="42"/>
      <c r="DW14" s="42"/>
    </row>
    <row r="15" spans="1:127" x14ac:dyDescent="0.2">
      <c r="A15" s="42"/>
      <c r="B15" s="42"/>
      <c r="C15" s="42"/>
      <c r="D15" s="43"/>
      <c r="E15" s="42"/>
      <c r="F15" s="42"/>
      <c r="G15" s="42"/>
      <c r="H15" s="42"/>
      <c r="I15" s="42"/>
      <c r="J15" s="42"/>
      <c r="K15" s="42"/>
      <c r="L15" s="42"/>
      <c r="M15" s="42"/>
      <c r="N15" s="42"/>
      <c r="O15" s="42"/>
      <c r="P15" s="42"/>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c r="BC15" s="42"/>
      <c r="BD15" s="42"/>
      <c r="BE15" s="42"/>
      <c r="BF15" s="42"/>
      <c r="BG15" s="42"/>
      <c r="BH15" s="42"/>
      <c r="BI15" s="42"/>
      <c r="BJ15" s="42"/>
      <c r="BK15" s="42"/>
      <c r="BL15" s="42"/>
      <c r="BM15" s="42"/>
      <c r="BN15" s="42"/>
      <c r="BO15" s="42"/>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c r="CN15" s="42"/>
      <c r="CO15" s="42"/>
      <c r="CP15" s="42"/>
      <c r="CQ15" s="42"/>
      <c r="CR15" s="42"/>
      <c r="CS15" s="42"/>
      <c r="CT15" s="42"/>
      <c r="CU15" s="42"/>
      <c r="CV15" s="42"/>
      <c r="CW15" s="42"/>
      <c r="CX15" s="42"/>
      <c r="CY15" s="42"/>
      <c r="CZ15" s="42"/>
      <c r="DA15" s="42"/>
      <c r="DB15" s="42"/>
      <c r="DC15" s="42"/>
      <c r="DD15" s="42"/>
      <c r="DE15" s="42"/>
      <c r="DF15" s="42"/>
      <c r="DG15" s="42"/>
      <c r="DH15" s="42"/>
      <c r="DI15" s="42"/>
      <c r="DJ15" s="42"/>
      <c r="DK15" s="42"/>
      <c r="DL15" s="42"/>
      <c r="DM15" s="42"/>
      <c r="DN15" s="42"/>
      <c r="DO15" s="42"/>
      <c r="DP15" s="42"/>
      <c r="DQ15" s="42"/>
      <c r="DR15" s="42"/>
      <c r="DS15" s="42"/>
      <c r="DT15" s="42"/>
      <c r="DU15" s="42"/>
      <c r="DV15" s="42"/>
      <c r="DW15" s="42"/>
    </row>
    <row r="16" spans="1:127" x14ac:dyDescent="0.2">
      <c r="A16" s="42"/>
      <c r="B16" s="42"/>
      <c r="C16" s="42"/>
      <c r="D16" s="42"/>
      <c r="E16" s="42"/>
      <c r="F16" s="42"/>
      <c r="G16" s="42"/>
      <c r="H16" s="42"/>
      <c r="I16" s="42"/>
      <c r="J16" s="42"/>
      <c r="K16" s="42"/>
      <c r="L16" s="42"/>
      <c r="M16" s="42"/>
      <c r="N16" s="42"/>
      <c r="O16" s="42"/>
      <c r="P16" s="42"/>
      <c r="Q16" s="42"/>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42"/>
      <c r="CQ16" s="42"/>
      <c r="CR16" s="42"/>
      <c r="CS16" s="42"/>
      <c r="CT16" s="42"/>
      <c r="CU16" s="42"/>
      <c r="CV16" s="42"/>
      <c r="CW16" s="42"/>
      <c r="CX16" s="42"/>
      <c r="CY16" s="42"/>
      <c r="CZ16" s="42"/>
      <c r="DA16" s="42"/>
      <c r="DB16" s="42"/>
      <c r="DC16" s="42"/>
      <c r="DD16" s="42"/>
      <c r="DE16" s="42"/>
      <c r="DF16" s="42"/>
      <c r="DG16" s="42"/>
      <c r="DH16" s="42"/>
      <c r="DI16" s="42"/>
      <c r="DJ16" s="42"/>
      <c r="DK16" s="42"/>
      <c r="DL16" s="42"/>
      <c r="DM16" s="42"/>
      <c r="DN16" s="42"/>
      <c r="DO16" s="42"/>
      <c r="DP16" s="42"/>
      <c r="DQ16" s="42"/>
      <c r="DR16" s="42"/>
      <c r="DS16" s="42"/>
      <c r="DT16" s="42"/>
      <c r="DU16" s="42"/>
      <c r="DV16" s="42"/>
      <c r="DW16" s="42"/>
    </row>
    <row r="17" spans="1:127" x14ac:dyDescent="0.2">
      <c r="A17" s="42"/>
      <c r="B17" s="42"/>
      <c r="C17" s="42"/>
      <c r="D17" s="42"/>
      <c r="E17" s="42"/>
      <c r="F17" s="42"/>
      <c r="G17" s="42"/>
      <c r="H17" s="42"/>
      <c r="I17" s="42"/>
      <c r="J17" s="42"/>
      <c r="K17" s="42"/>
      <c r="L17" s="42"/>
      <c r="M17" s="42"/>
      <c r="N17" s="42"/>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c r="DO17" s="42"/>
      <c r="DP17" s="42"/>
      <c r="DQ17" s="42"/>
      <c r="DR17" s="42"/>
      <c r="DS17" s="42"/>
      <c r="DT17" s="42"/>
      <c r="DU17" s="42"/>
      <c r="DV17" s="42"/>
      <c r="DW17" s="42"/>
    </row>
    <row r="18" spans="1:127" x14ac:dyDescent="0.2">
      <c r="A18" s="42"/>
      <c r="B18" s="42"/>
      <c r="C18" s="42"/>
      <c r="D18" s="42"/>
      <c r="E18" s="42"/>
      <c r="F18" s="42"/>
      <c r="G18" s="42"/>
      <c r="H18" s="42"/>
      <c r="I18" s="42"/>
      <c r="J18" s="42"/>
      <c r="K18" s="42"/>
      <c r="L18" s="42"/>
      <c r="M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c r="DI18" s="42"/>
      <c r="DJ18" s="42"/>
      <c r="DK18" s="42"/>
      <c r="DL18" s="42"/>
      <c r="DM18" s="42"/>
      <c r="DN18" s="42"/>
      <c r="DO18" s="42"/>
      <c r="DP18" s="42"/>
      <c r="DQ18" s="42"/>
      <c r="DR18" s="42"/>
      <c r="DS18" s="42"/>
      <c r="DT18" s="42"/>
      <c r="DU18" s="42"/>
      <c r="DV18" s="42"/>
      <c r="DW18" s="42"/>
    </row>
    <row r="19" spans="1:127" x14ac:dyDescent="0.2">
      <c r="A19" s="42"/>
      <c r="B19" s="42"/>
      <c r="C19" s="42"/>
      <c r="D19" s="42"/>
      <c r="E19" s="44"/>
      <c r="F19" s="44"/>
      <c r="G19" s="44"/>
      <c r="H19" s="42"/>
      <c r="I19" s="42"/>
      <c r="J19" s="44"/>
      <c r="K19" s="44"/>
      <c r="L19" s="44"/>
      <c r="M19" s="44"/>
      <c r="N19" s="44"/>
      <c r="O19" s="44"/>
      <c r="P19" s="44"/>
      <c r="Q19" s="44"/>
      <c r="R19" s="44"/>
      <c r="S19" s="44"/>
      <c r="T19" s="44"/>
      <c r="U19" s="44"/>
      <c r="V19" s="44"/>
      <c r="W19" s="44"/>
      <c r="X19" s="44"/>
      <c r="Y19" s="44"/>
      <c r="Z19" s="44"/>
      <c r="AA19" s="44"/>
      <c r="AB19" s="44"/>
      <c r="AC19" s="44"/>
      <c r="AD19" s="44"/>
      <c r="AE19" s="44"/>
      <c r="AF19" s="44"/>
      <c r="AG19" s="44"/>
      <c r="AH19" s="44"/>
      <c r="AI19" s="44"/>
      <c r="AJ19" s="44"/>
      <c r="AK19" s="44"/>
      <c r="AL19" s="44"/>
      <c r="AM19" s="44"/>
      <c r="AN19" s="44"/>
      <c r="AO19" s="44"/>
      <c r="AP19" s="44"/>
      <c r="AQ19" s="44"/>
      <c r="AR19" s="44"/>
      <c r="AS19" s="44"/>
      <c r="AT19" s="44"/>
      <c r="AU19" s="44"/>
      <c r="AV19" s="44"/>
      <c r="AW19" s="44"/>
      <c r="AX19" s="44"/>
      <c r="AY19" s="44"/>
      <c r="AZ19" s="44"/>
      <c r="BA19" s="44"/>
      <c r="BB19" s="44"/>
      <c r="BC19" s="44"/>
      <c r="BD19" s="44"/>
      <c r="BE19" s="44"/>
      <c r="BF19" s="44"/>
      <c r="BG19" s="44"/>
      <c r="BH19" s="44"/>
      <c r="BI19" s="44"/>
      <c r="BJ19" s="44"/>
      <c r="BK19" s="44"/>
      <c r="BL19" s="44"/>
      <c r="BM19" s="44"/>
      <c r="BN19" s="44"/>
      <c r="BO19" s="44"/>
      <c r="BP19" s="44"/>
      <c r="BQ19" s="44"/>
      <c r="BR19" s="44"/>
      <c r="BS19" s="44"/>
      <c r="BT19" s="44"/>
      <c r="BU19" s="44"/>
      <c r="BV19" s="44"/>
      <c r="BW19" s="44"/>
      <c r="BX19" s="44"/>
      <c r="BY19" s="44"/>
      <c r="BZ19" s="44"/>
      <c r="CA19" s="44"/>
      <c r="CB19" s="44"/>
      <c r="CC19" s="44"/>
      <c r="CD19" s="44"/>
      <c r="CE19" s="44">
        <f>IF(CE20&lt;60,100,+IF(CE20&lt;120,200,+IF(CE20&lt;300,500,1000)))</f>
        <v>500</v>
      </c>
      <c r="CF19" s="44"/>
      <c r="CG19" s="44"/>
      <c r="CH19" s="44"/>
      <c r="CI19" s="44"/>
      <c r="CJ19" s="44"/>
      <c r="CK19" s="44"/>
      <c r="CL19" s="44"/>
      <c r="CM19" s="44"/>
      <c r="CN19" s="44"/>
      <c r="CO19" s="44"/>
      <c r="CP19" s="44"/>
      <c r="CQ19" s="44"/>
      <c r="CR19" s="44"/>
      <c r="CS19" s="44"/>
      <c r="CT19" s="44"/>
      <c r="CU19" s="44"/>
      <c r="CV19" s="44"/>
      <c r="CW19" s="44"/>
      <c r="CX19" s="44"/>
      <c r="CY19" s="44"/>
      <c r="CZ19" s="44"/>
      <c r="DA19" s="44"/>
      <c r="DB19" s="44"/>
      <c r="DC19" s="44"/>
      <c r="DD19" s="44"/>
      <c r="DE19" s="44"/>
      <c r="DF19" s="44"/>
      <c r="DG19" s="44"/>
      <c r="DH19" s="44"/>
      <c r="DI19" s="44"/>
      <c r="DJ19" s="44"/>
      <c r="DK19" s="44"/>
      <c r="DL19" s="44"/>
      <c r="DM19" s="44"/>
      <c r="DN19" s="44"/>
      <c r="DO19" s="44"/>
      <c r="DP19" s="44"/>
      <c r="DQ19" s="44"/>
      <c r="DR19" s="44"/>
      <c r="DS19" s="44"/>
      <c r="DT19" s="44"/>
      <c r="DU19" s="44"/>
      <c r="DV19" s="44"/>
      <c r="DW19" s="44"/>
    </row>
    <row r="20" spans="1:127" x14ac:dyDescent="0.2">
      <c r="A20" s="42"/>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c r="BZ20" s="42"/>
      <c r="CA20" s="42"/>
      <c r="CB20" s="42"/>
      <c r="CC20" s="42"/>
      <c r="CD20" s="42"/>
      <c r="CE20" s="42">
        <f>BI23</f>
        <v>254</v>
      </c>
      <c r="CF20" s="42"/>
      <c r="CG20" s="42"/>
      <c r="CH20" s="42"/>
      <c r="CI20" s="42"/>
      <c r="CJ20" s="42"/>
      <c r="CK20" s="42"/>
      <c r="CL20" s="42"/>
      <c r="CM20" s="42"/>
      <c r="CN20" s="42"/>
      <c r="CO20" s="42"/>
      <c r="CP20" s="42"/>
      <c r="CQ20" s="42"/>
      <c r="CR20" s="42"/>
      <c r="CS20" s="42"/>
      <c r="CT20" s="42"/>
      <c r="CU20" s="42"/>
      <c r="CV20" s="42"/>
      <c r="CW20" s="42"/>
      <c r="CX20" s="42"/>
      <c r="CY20" s="42"/>
      <c r="CZ20" s="42"/>
      <c r="DA20" s="42"/>
      <c r="DB20" s="42"/>
      <c r="DC20" s="42"/>
      <c r="DD20" s="42"/>
      <c r="DE20" s="42"/>
      <c r="DF20" s="42"/>
      <c r="DG20" s="42"/>
      <c r="DH20" s="42"/>
      <c r="DI20" s="42"/>
      <c r="DJ20" s="42"/>
      <c r="DK20" s="42"/>
      <c r="DL20" s="42"/>
      <c r="DM20" s="42"/>
      <c r="DN20" s="42"/>
      <c r="DO20" s="42"/>
      <c r="DP20" s="42"/>
      <c r="DQ20" s="42"/>
      <c r="DR20" s="42"/>
      <c r="DS20" s="42"/>
      <c r="DT20" s="42"/>
      <c r="DU20" s="42"/>
      <c r="DV20" s="42"/>
      <c r="DW20" s="42"/>
    </row>
    <row r="21" spans="1:127" x14ac:dyDescent="0.2">
      <c r="A21" s="42"/>
      <c r="B21" s="244" t="s">
        <v>149</v>
      </c>
      <c r="C21" s="245">
        <f>IF(C24&gt;1000000,"&gt;1,000,000",IF(C24&gt;500,ROUNDUP(C24,-2),IF(C24&gt;100,ROUNDUP(C24/5,-1)*5,ROUNDUP(C24,-1))))</f>
        <v>300</v>
      </c>
      <c r="D21" s="42"/>
      <c r="E21" s="83">
        <f>IF(CD27&lt;0.01,IF(CD27&lt;0.001,ROUNDDOWN(CD27,5),ROUNDDOWN(CD27,4)),ROUNDDOWN(CD27,3))</f>
        <v>0.79200000000000004</v>
      </c>
      <c r="F21" s="42"/>
      <c r="G21" s="42"/>
      <c r="H21" s="42"/>
      <c r="I21" s="42"/>
      <c r="J21" s="83">
        <f>IF(J27&lt;0.01,IF(J27&lt;0.001,ROUNDDOWN(J27,5),ROUNDDOWN(J27,4)),ROUNDDOWN(J27,3))</f>
        <v>0.79200000000000004</v>
      </c>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c r="BZ21" s="42"/>
      <c r="CA21" s="42"/>
      <c r="CB21" s="42"/>
      <c r="CC21" s="42"/>
      <c r="CD21" s="42"/>
      <c r="CE21" s="42">
        <f>ROUNDUP(CE20*1.8/CE19,0)</f>
        <v>1</v>
      </c>
      <c r="CF21" s="42"/>
      <c r="CG21" s="42"/>
      <c r="CH21" s="42"/>
      <c r="CI21" s="42"/>
      <c r="CJ21" s="42"/>
      <c r="CK21" s="42"/>
      <c r="CL21" s="42"/>
      <c r="CM21" s="42"/>
      <c r="CN21" s="42"/>
      <c r="CO21" s="42"/>
      <c r="CP21" s="42"/>
      <c r="CQ21" s="42"/>
      <c r="CR21" s="42"/>
      <c r="CS21" s="42"/>
      <c r="CT21" s="42"/>
      <c r="CU21" s="42"/>
      <c r="CV21" s="42"/>
      <c r="CW21" s="42"/>
      <c r="CX21" s="42"/>
      <c r="CY21" s="42"/>
      <c r="CZ21" s="42"/>
      <c r="DA21" s="42"/>
      <c r="DB21" s="42"/>
      <c r="DC21" s="42"/>
      <c r="DD21" s="42"/>
      <c r="DE21" s="42"/>
      <c r="DF21" s="42"/>
      <c r="DG21" s="42"/>
      <c r="DH21" s="42"/>
      <c r="DI21" s="42"/>
      <c r="DJ21" s="42"/>
      <c r="DK21" s="42"/>
      <c r="DL21" s="42"/>
      <c r="DM21" s="42"/>
      <c r="DN21" s="42"/>
      <c r="DO21" s="42"/>
      <c r="DP21" s="42"/>
      <c r="DQ21" s="42"/>
      <c r="DR21" s="42"/>
      <c r="DS21" s="42"/>
      <c r="DT21" s="42"/>
      <c r="DU21" s="42"/>
      <c r="DV21" s="42"/>
      <c r="DW21" s="42"/>
    </row>
    <row r="22" spans="1:127" ht="13.5" thickBot="1" x14ac:dyDescent="0.25">
      <c r="H22">
        <v>1</v>
      </c>
      <c r="I22" s="71">
        <f>+CE21*CE19</f>
        <v>500</v>
      </c>
      <c r="CE22" s="45">
        <v>0</v>
      </c>
      <c r="CF22" s="45">
        <v>0.1</v>
      </c>
      <c r="CG22" s="45">
        <v>0.2</v>
      </c>
      <c r="CH22" s="45">
        <v>0.4</v>
      </c>
      <c r="CI22" s="45">
        <v>0.6</v>
      </c>
      <c r="CJ22" s="45">
        <v>0.8</v>
      </c>
      <c r="CK22" s="45">
        <v>1</v>
      </c>
      <c r="CL22" s="45">
        <v>2</v>
      </c>
      <c r="CM22" s="45">
        <v>3</v>
      </c>
      <c r="CN22" s="45">
        <v>4</v>
      </c>
      <c r="CO22" s="45">
        <v>5</v>
      </c>
      <c r="CP22" s="45">
        <v>6</v>
      </c>
      <c r="CQ22" s="45">
        <v>7</v>
      </c>
      <c r="CR22" s="45">
        <v>8</v>
      </c>
      <c r="CS22" s="45">
        <v>9</v>
      </c>
      <c r="CT22" s="45">
        <v>10</v>
      </c>
      <c r="CU22" s="45">
        <v>11</v>
      </c>
      <c r="CV22" s="45">
        <v>12</v>
      </c>
      <c r="CW22" s="45">
        <v>13</v>
      </c>
      <c r="CX22" s="45">
        <v>14</v>
      </c>
      <c r="CY22" s="45">
        <v>15</v>
      </c>
      <c r="CZ22" s="45">
        <v>16</v>
      </c>
      <c r="DA22" s="45">
        <v>17</v>
      </c>
      <c r="DB22" s="45">
        <v>18</v>
      </c>
      <c r="DC22" s="45">
        <v>19</v>
      </c>
      <c r="DD22" s="45">
        <v>20</v>
      </c>
    </row>
    <row r="23" spans="1:127" ht="13.5" thickBot="1" x14ac:dyDescent="0.25">
      <c r="B23" s="7" t="s">
        <v>43</v>
      </c>
      <c r="C23" s="8">
        <f>入力シート_ふっ素!Q15</f>
        <v>0.8</v>
      </c>
      <c r="D23" s="9" t="s">
        <v>42</v>
      </c>
      <c r="E23" s="497" t="s">
        <v>44</v>
      </c>
      <c r="F23" s="498"/>
      <c r="H23">
        <f>+C23</f>
        <v>0.8</v>
      </c>
      <c r="I23">
        <f>+C23</f>
        <v>0.8</v>
      </c>
      <c r="J23" s="6">
        <f>MIN(J24:AL24)</f>
        <v>254</v>
      </c>
      <c r="K23" s="264">
        <f>IF(MIN(K24:T24)=0,1000000,MIN(K24:T24))</f>
        <v>100000</v>
      </c>
      <c r="U23" s="264">
        <f>IF(MIN(U24:AC24)=0,1000000,MIN(U24:AC24))</f>
        <v>10000</v>
      </c>
      <c r="AD23" s="264">
        <f>IF(MIN(AD24:AM24)=0,1000000,MIN(AD24:AM24))</f>
        <v>1000</v>
      </c>
      <c r="AN23" s="264">
        <f>IF(MIN(AN24:AW24)=0,1000000,MIN(AN24:AW24))</f>
        <v>300</v>
      </c>
      <c r="AX23" s="264">
        <f>IF(MIN(AX24:BG24)=0,1000000,MIN(AX24:BG24))</f>
        <v>260</v>
      </c>
      <c r="BI23" s="264">
        <f>IF(MIN(BI24:CC24)=0,1000000,MIN(BI24:CC24))</f>
        <v>254</v>
      </c>
    </row>
    <row r="24" spans="1:127" ht="13.5" thickBot="1" x14ac:dyDescent="0.25">
      <c r="B24" s="10" t="s">
        <v>45</v>
      </c>
      <c r="C24" s="11">
        <f>IF(+BI23=1000000,"&gt;1,000,000",+BI23)</f>
        <v>254</v>
      </c>
      <c r="D24" s="12" t="s">
        <v>46</v>
      </c>
      <c r="E24" s="60">
        <f>IF(CD27&lt;0.1,IF(CD27&lt;0.01,IF(CD27&lt;0.001,ROUNDDOWN(CD27,5),ROUNDDOWN(CD27,4)),ROUNDDOWN(CD27,3)),ROUNDDOWN(CD27,2))</f>
        <v>0.79</v>
      </c>
      <c r="F24" s="13" t="s">
        <v>42</v>
      </c>
      <c r="H24">
        <f>+BI30</f>
        <v>265</v>
      </c>
      <c r="I24">
        <f>+CC30</f>
        <v>245</v>
      </c>
      <c r="J24" s="57">
        <f>IF(J27&lt;=$C$23,J30,"")</f>
        <v>254</v>
      </c>
      <c r="K24" s="58">
        <f t="shared" ref="K24:T24" si="0">IF(K27&lt;=$C$23,K30,"")</f>
        <v>100000</v>
      </c>
      <c r="L24" s="58">
        <f t="shared" si="0"/>
        <v>200000</v>
      </c>
      <c r="M24" s="58">
        <f t="shared" si="0"/>
        <v>300000</v>
      </c>
      <c r="N24" s="58">
        <f t="shared" si="0"/>
        <v>400000</v>
      </c>
      <c r="O24" s="58">
        <f t="shared" si="0"/>
        <v>500000</v>
      </c>
      <c r="P24" s="58">
        <f t="shared" si="0"/>
        <v>600000</v>
      </c>
      <c r="Q24" s="58">
        <f t="shared" si="0"/>
        <v>700000</v>
      </c>
      <c r="R24" s="58">
        <f t="shared" si="0"/>
        <v>800000</v>
      </c>
      <c r="S24" s="58">
        <f t="shared" si="0"/>
        <v>900000</v>
      </c>
      <c r="T24" s="263">
        <f t="shared" si="0"/>
        <v>1000000</v>
      </c>
      <c r="U24" s="57">
        <f>IF(U27&lt;=$C$23,U30,"")</f>
        <v>10000</v>
      </c>
      <c r="V24" s="58">
        <f t="shared" ref="V24:AM24" si="1">IF(V27&lt;=$C$23,V30,"")</f>
        <v>20000</v>
      </c>
      <c r="W24" s="58">
        <f t="shared" si="1"/>
        <v>30000</v>
      </c>
      <c r="X24" s="58">
        <f t="shared" si="1"/>
        <v>40000</v>
      </c>
      <c r="Y24" s="58">
        <f t="shared" si="1"/>
        <v>50000</v>
      </c>
      <c r="Z24" s="58">
        <f t="shared" si="1"/>
        <v>60000</v>
      </c>
      <c r="AA24" s="58">
        <f t="shared" si="1"/>
        <v>70000</v>
      </c>
      <c r="AB24" s="58">
        <f t="shared" si="1"/>
        <v>80000</v>
      </c>
      <c r="AC24" s="58">
        <f t="shared" si="1"/>
        <v>90000</v>
      </c>
      <c r="AD24" s="58">
        <f t="shared" si="1"/>
        <v>1000</v>
      </c>
      <c r="AE24" s="58">
        <f t="shared" si="1"/>
        <v>2000</v>
      </c>
      <c r="AF24" s="58">
        <f t="shared" si="1"/>
        <v>3000</v>
      </c>
      <c r="AG24" s="58">
        <f t="shared" si="1"/>
        <v>4000</v>
      </c>
      <c r="AH24" s="58">
        <f t="shared" si="1"/>
        <v>5000</v>
      </c>
      <c r="AI24" s="58">
        <f t="shared" si="1"/>
        <v>6000</v>
      </c>
      <c r="AJ24" s="58">
        <f t="shared" si="1"/>
        <v>7000</v>
      </c>
      <c r="AK24" s="58">
        <f t="shared" si="1"/>
        <v>8000</v>
      </c>
      <c r="AL24" s="58">
        <f t="shared" si="1"/>
        <v>9000</v>
      </c>
      <c r="AM24" s="58">
        <f t="shared" si="1"/>
        <v>10000</v>
      </c>
      <c r="AN24" s="56">
        <f>IF(AN27&lt;=$C$23,AN30,"")</f>
        <v>1000</v>
      </c>
      <c r="AO24" s="56">
        <f t="shared" ref="AO24:BG24" si="2">IF(AO27&lt;=$C$23,AO30,"")</f>
        <v>900</v>
      </c>
      <c r="AP24" s="56">
        <f t="shared" si="2"/>
        <v>800</v>
      </c>
      <c r="AQ24" s="56">
        <f t="shared" si="2"/>
        <v>700</v>
      </c>
      <c r="AR24" s="56">
        <f t="shared" si="2"/>
        <v>600</v>
      </c>
      <c r="AS24" s="56">
        <f t="shared" si="2"/>
        <v>500</v>
      </c>
      <c r="AT24" s="56">
        <f t="shared" si="2"/>
        <v>400</v>
      </c>
      <c r="AU24" s="56">
        <f t="shared" si="2"/>
        <v>300</v>
      </c>
      <c r="AV24" s="56" t="str">
        <f t="shared" si="2"/>
        <v/>
      </c>
      <c r="AW24" s="56" t="str">
        <f t="shared" si="2"/>
        <v/>
      </c>
      <c r="AX24" s="56">
        <f t="shared" si="2"/>
        <v>300</v>
      </c>
      <c r="AY24" s="56">
        <f t="shared" si="2"/>
        <v>290</v>
      </c>
      <c r="AZ24" s="56">
        <f t="shared" si="2"/>
        <v>280</v>
      </c>
      <c r="BA24" s="56">
        <f t="shared" si="2"/>
        <v>270</v>
      </c>
      <c r="BB24" s="56">
        <f t="shared" si="2"/>
        <v>260</v>
      </c>
      <c r="BC24" s="56" t="str">
        <f t="shared" si="2"/>
        <v/>
      </c>
      <c r="BD24" s="56" t="str">
        <f t="shared" si="2"/>
        <v/>
      </c>
      <c r="BE24" s="56" t="str">
        <f t="shared" si="2"/>
        <v/>
      </c>
      <c r="BF24" s="56" t="str">
        <f t="shared" si="2"/>
        <v/>
      </c>
      <c r="BG24" s="56" t="str">
        <f t="shared" si="2"/>
        <v/>
      </c>
      <c r="BH24" s="56" t="str">
        <f>IF(BH27&lt;=$C$23,BH30,"")</f>
        <v/>
      </c>
      <c r="BI24" s="56">
        <f t="shared" ref="BI24:CD24" si="3">IF(BI27&lt;=$C$23,BI30,"")</f>
        <v>265</v>
      </c>
      <c r="BJ24" s="56">
        <f t="shared" si="3"/>
        <v>264</v>
      </c>
      <c r="BK24" s="56">
        <f t="shared" si="3"/>
        <v>263</v>
      </c>
      <c r="BL24" s="56">
        <f t="shared" si="3"/>
        <v>262</v>
      </c>
      <c r="BM24" s="56">
        <f t="shared" si="3"/>
        <v>261</v>
      </c>
      <c r="BN24" s="56">
        <f t="shared" si="3"/>
        <v>260</v>
      </c>
      <c r="BO24" s="56">
        <f t="shared" si="3"/>
        <v>259</v>
      </c>
      <c r="BP24" s="56">
        <f t="shared" si="3"/>
        <v>258</v>
      </c>
      <c r="BQ24" s="56">
        <f t="shared" si="3"/>
        <v>257</v>
      </c>
      <c r="BR24" s="56">
        <f t="shared" si="3"/>
        <v>256</v>
      </c>
      <c r="BS24" s="56">
        <f t="shared" si="3"/>
        <v>255</v>
      </c>
      <c r="BT24" s="56">
        <f t="shared" si="3"/>
        <v>254</v>
      </c>
      <c r="BU24" s="56" t="str">
        <f t="shared" si="3"/>
        <v/>
      </c>
      <c r="BV24" s="56" t="str">
        <f t="shared" si="3"/>
        <v/>
      </c>
      <c r="BW24" s="56" t="str">
        <f t="shared" si="3"/>
        <v/>
      </c>
      <c r="BX24" s="56" t="str">
        <f t="shared" si="3"/>
        <v/>
      </c>
      <c r="BY24" s="56" t="str">
        <f t="shared" si="3"/>
        <v/>
      </c>
      <c r="BZ24" s="56" t="str">
        <f t="shared" si="3"/>
        <v/>
      </c>
      <c r="CA24" s="56" t="str">
        <f t="shared" si="3"/>
        <v/>
      </c>
      <c r="CB24" s="56" t="str">
        <f t="shared" si="3"/>
        <v/>
      </c>
      <c r="CC24" s="56" t="str">
        <f t="shared" si="3"/>
        <v/>
      </c>
      <c r="CD24" s="56">
        <f t="shared" si="3"/>
        <v>254</v>
      </c>
      <c r="CE24" s="69"/>
      <c r="CF24" s="69"/>
      <c r="CG24" s="69"/>
      <c r="CH24" s="69"/>
      <c r="CI24" s="69"/>
      <c r="CJ24" s="69"/>
      <c r="CK24" s="69"/>
      <c r="CL24" s="69"/>
      <c r="CM24" s="69"/>
      <c r="CN24" s="69"/>
      <c r="CO24" s="69"/>
      <c r="CP24" s="69"/>
      <c r="CQ24" s="69"/>
      <c r="CR24" s="69"/>
      <c r="CS24" s="69"/>
      <c r="CT24" s="69"/>
      <c r="CU24" s="69"/>
      <c r="CV24" s="69"/>
      <c r="CW24" s="69"/>
      <c r="CX24" s="69"/>
      <c r="CY24" s="69"/>
      <c r="CZ24" s="69"/>
      <c r="DA24" s="69"/>
      <c r="DB24" s="69"/>
      <c r="DC24" s="69"/>
      <c r="DD24" s="69"/>
      <c r="DE24" s="67"/>
      <c r="DF24" s="67"/>
      <c r="DG24" s="67"/>
      <c r="DH24" s="67"/>
      <c r="DI24" s="67"/>
      <c r="DJ24" s="67"/>
      <c r="DK24" s="67"/>
      <c r="DL24" s="67"/>
      <c r="DM24" s="67"/>
      <c r="DN24" s="67"/>
      <c r="DO24" s="67"/>
      <c r="DP24" s="67"/>
      <c r="DQ24" s="67"/>
      <c r="DR24" s="67"/>
      <c r="DS24" s="67"/>
      <c r="DT24" s="67"/>
      <c r="DU24" s="67"/>
      <c r="DV24" s="67"/>
      <c r="DW24" s="67"/>
    </row>
    <row r="25" spans="1:127" ht="13.5" thickBot="1" x14ac:dyDescent="0.25">
      <c r="A25" s="14"/>
      <c r="B25" s="14"/>
      <c r="C25" s="14">
        <f>IF(BI23=1000000,-100,BI23)</f>
        <v>254</v>
      </c>
      <c r="D25" s="14"/>
      <c r="E25" s="84">
        <f>E24</f>
        <v>0.79</v>
      </c>
      <c r="F25" s="15"/>
      <c r="G25" s="14"/>
      <c r="H25">
        <f>+AX30</f>
        <v>300</v>
      </c>
      <c r="I25">
        <f>IF(BH30&lt;10,0.1,+BH30-10)</f>
        <v>190</v>
      </c>
      <c r="J25" s="46"/>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6"/>
      <c r="BM25" s="46"/>
      <c r="BN25" s="46"/>
      <c r="BO25" s="46"/>
      <c r="BP25" s="46"/>
      <c r="BQ25" s="46"/>
      <c r="BR25" s="46"/>
      <c r="BS25" s="46"/>
      <c r="BT25" s="46"/>
      <c r="BU25" s="46"/>
      <c r="BV25" s="46"/>
      <c r="BW25" s="46"/>
      <c r="BX25" s="46"/>
      <c r="BY25" s="46"/>
      <c r="BZ25" s="46"/>
      <c r="CA25" s="46"/>
      <c r="CB25" s="46"/>
      <c r="CC25" s="46"/>
      <c r="CD25" s="46"/>
      <c r="CE25" s="46"/>
      <c r="CF25" s="46"/>
      <c r="CG25" s="46"/>
      <c r="CH25" s="46"/>
      <c r="CI25" s="46"/>
      <c r="CJ25" s="46"/>
      <c r="CK25" s="46"/>
      <c r="CL25" s="46"/>
      <c r="CM25" s="46"/>
      <c r="CN25" s="46"/>
      <c r="CO25" s="46"/>
      <c r="CP25" s="46"/>
      <c r="CQ25" s="46"/>
      <c r="CR25" s="46"/>
      <c r="CS25" s="46"/>
      <c r="CT25" s="46"/>
      <c r="CU25" s="46"/>
      <c r="CV25" s="46"/>
      <c r="CW25" s="46"/>
      <c r="CX25" s="46"/>
      <c r="CY25" s="46"/>
      <c r="CZ25" s="46"/>
      <c r="DA25" s="46"/>
      <c r="DB25" s="46"/>
      <c r="DC25" s="46"/>
      <c r="DD25" s="46"/>
      <c r="DE25" s="46"/>
      <c r="DF25" s="46"/>
      <c r="DG25" s="46"/>
      <c r="DH25" s="46"/>
      <c r="DI25" s="46"/>
      <c r="DJ25" s="46"/>
      <c r="DK25" s="46"/>
      <c r="DL25" s="46"/>
      <c r="DM25" s="46"/>
      <c r="DN25" s="46"/>
      <c r="DO25" s="46"/>
      <c r="DP25" s="46"/>
      <c r="DQ25" s="46"/>
      <c r="DR25" s="46"/>
      <c r="DS25" s="46"/>
      <c r="DT25" s="46"/>
      <c r="DU25" s="46"/>
      <c r="DV25" s="46"/>
      <c r="DW25" s="46"/>
    </row>
    <row r="26" spans="1:127" x14ac:dyDescent="0.2">
      <c r="A26" s="16" t="s">
        <v>47</v>
      </c>
      <c r="B26" s="17" t="s">
        <v>48</v>
      </c>
      <c r="C26" s="499" t="s">
        <v>49</v>
      </c>
      <c r="D26" s="500"/>
      <c r="E26" s="500"/>
      <c r="F26" s="18" t="s">
        <v>50</v>
      </c>
      <c r="G26" s="18" t="s">
        <v>51</v>
      </c>
      <c r="J26" s="47" t="s">
        <v>51</v>
      </c>
      <c r="K26" s="47" t="s">
        <v>51</v>
      </c>
      <c r="L26" s="47" t="s">
        <v>51</v>
      </c>
      <c r="M26" s="47" t="s">
        <v>51</v>
      </c>
      <c r="N26" s="47" t="s">
        <v>51</v>
      </c>
      <c r="O26" s="47" t="s">
        <v>51</v>
      </c>
      <c r="P26" s="47" t="s">
        <v>51</v>
      </c>
      <c r="Q26" s="47" t="s">
        <v>51</v>
      </c>
      <c r="R26" s="47" t="s">
        <v>51</v>
      </c>
      <c r="S26" s="47" t="s">
        <v>51</v>
      </c>
      <c r="T26" s="47" t="s">
        <v>51</v>
      </c>
      <c r="U26" s="47" t="s">
        <v>51</v>
      </c>
      <c r="V26" s="47" t="s">
        <v>51</v>
      </c>
      <c r="W26" s="47" t="s">
        <v>51</v>
      </c>
      <c r="X26" s="47" t="s">
        <v>51</v>
      </c>
      <c r="Y26" s="47" t="s">
        <v>51</v>
      </c>
      <c r="Z26" s="47" t="s">
        <v>51</v>
      </c>
      <c r="AA26" s="47" t="s">
        <v>51</v>
      </c>
      <c r="AB26" s="47" t="s">
        <v>51</v>
      </c>
      <c r="AC26" s="47" t="s">
        <v>51</v>
      </c>
      <c r="AD26" s="47" t="s">
        <v>51</v>
      </c>
      <c r="AE26" s="47" t="s">
        <v>51</v>
      </c>
      <c r="AF26" s="47" t="s">
        <v>51</v>
      </c>
      <c r="AG26" s="47" t="s">
        <v>51</v>
      </c>
      <c r="AH26" s="47" t="s">
        <v>51</v>
      </c>
      <c r="AI26" s="47" t="s">
        <v>51</v>
      </c>
      <c r="AJ26" s="47" t="s">
        <v>51</v>
      </c>
      <c r="AK26" s="47" t="s">
        <v>51</v>
      </c>
      <c r="AL26" s="47" t="s">
        <v>51</v>
      </c>
      <c r="AM26" s="47" t="s">
        <v>51</v>
      </c>
      <c r="AN26" s="47" t="s">
        <v>51</v>
      </c>
      <c r="AO26" s="47" t="s">
        <v>51</v>
      </c>
      <c r="AP26" s="47" t="s">
        <v>51</v>
      </c>
      <c r="AQ26" s="47" t="s">
        <v>51</v>
      </c>
      <c r="AR26" s="47" t="s">
        <v>51</v>
      </c>
      <c r="AS26" s="47" t="s">
        <v>51</v>
      </c>
      <c r="AT26" s="47" t="s">
        <v>51</v>
      </c>
      <c r="AU26" s="47" t="s">
        <v>51</v>
      </c>
      <c r="AV26" s="47" t="s">
        <v>51</v>
      </c>
      <c r="AW26" s="47" t="s">
        <v>51</v>
      </c>
      <c r="AX26" s="47" t="s">
        <v>51</v>
      </c>
      <c r="AY26" s="47" t="s">
        <v>51</v>
      </c>
      <c r="AZ26" s="47" t="s">
        <v>51</v>
      </c>
      <c r="BA26" s="47" t="s">
        <v>51</v>
      </c>
      <c r="BB26" s="47" t="s">
        <v>51</v>
      </c>
      <c r="BC26" s="47" t="s">
        <v>51</v>
      </c>
      <c r="BD26" s="47" t="s">
        <v>51</v>
      </c>
      <c r="BE26" s="47" t="s">
        <v>51</v>
      </c>
      <c r="BF26" s="47" t="s">
        <v>51</v>
      </c>
      <c r="BG26" s="47" t="s">
        <v>51</v>
      </c>
      <c r="BH26" s="47" t="s">
        <v>51</v>
      </c>
      <c r="BI26" s="47" t="s">
        <v>51</v>
      </c>
      <c r="BJ26" s="47" t="s">
        <v>51</v>
      </c>
      <c r="BK26" s="47" t="s">
        <v>51</v>
      </c>
      <c r="BL26" s="47" t="s">
        <v>51</v>
      </c>
      <c r="BM26" s="47" t="s">
        <v>51</v>
      </c>
      <c r="BN26" s="47" t="s">
        <v>51</v>
      </c>
      <c r="BO26" s="47" t="s">
        <v>51</v>
      </c>
      <c r="BP26" s="47" t="s">
        <v>51</v>
      </c>
      <c r="BQ26" s="47" t="s">
        <v>51</v>
      </c>
      <c r="BR26" s="47" t="s">
        <v>51</v>
      </c>
      <c r="BS26" s="47" t="s">
        <v>51</v>
      </c>
      <c r="BT26" s="47" t="s">
        <v>51</v>
      </c>
      <c r="BU26" s="47" t="s">
        <v>51</v>
      </c>
      <c r="BV26" s="47" t="s">
        <v>51</v>
      </c>
      <c r="BW26" s="47" t="s">
        <v>51</v>
      </c>
      <c r="BX26" s="47" t="s">
        <v>51</v>
      </c>
      <c r="BY26" s="47" t="s">
        <v>51</v>
      </c>
      <c r="BZ26" s="47" t="s">
        <v>51</v>
      </c>
      <c r="CA26" s="47" t="s">
        <v>51</v>
      </c>
      <c r="CB26" s="47" t="s">
        <v>51</v>
      </c>
      <c r="CC26" s="47" t="s">
        <v>51</v>
      </c>
      <c r="CD26" s="47" t="s">
        <v>51</v>
      </c>
      <c r="CE26" s="47" t="s">
        <v>51</v>
      </c>
      <c r="CF26" s="47" t="s">
        <v>51</v>
      </c>
      <c r="CG26" s="47" t="s">
        <v>51</v>
      </c>
      <c r="CH26" s="47" t="s">
        <v>51</v>
      </c>
      <c r="CI26" s="47" t="s">
        <v>51</v>
      </c>
      <c r="CJ26" s="47" t="s">
        <v>51</v>
      </c>
      <c r="CK26" s="47" t="s">
        <v>51</v>
      </c>
      <c r="CL26" s="47" t="s">
        <v>51</v>
      </c>
      <c r="CM26" s="47" t="s">
        <v>51</v>
      </c>
      <c r="CN26" s="47" t="s">
        <v>51</v>
      </c>
      <c r="CO26" s="47" t="s">
        <v>51</v>
      </c>
      <c r="CP26" s="47" t="s">
        <v>51</v>
      </c>
      <c r="CQ26" s="47" t="s">
        <v>51</v>
      </c>
      <c r="CR26" s="47" t="s">
        <v>51</v>
      </c>
      <c r="CS26" s="47" t="s">
        <v>51</v>
      </c>
      <c r="CT26" s="47" t="s">
        <v>51</v>
      </c>
      <c r="CU26" s="47" t="s">
        <v>51</v>
      </c>
      <c r="CV26" s="47" t="s">
        <v>51</v>
      </c>
      <c r="CW26" s="47" t="s">
        <v>51</v>
      </c>
      <c r="CX26" s="47" t="s">
        <v>51</v>
      </c>
      <c r="CY26" s="47" t="s">
        <v>51</v>
      </c>
      <c r="CZ26" s="47" t="s">
        <v>51</v>
      </c>
      <c r="DA26" s="47" t="s">
        <v>51</v>
      </c>
      <c r="DB26" s="47" t="s">
        <v>51</v>
      </c>
      <c r="DC26" s="47" t="s">
        <v>51</v>
      </c>
      <c r="DD26" s="47" t="s">
        <v>51</v>
      </c>
      <c r="DE26" s="47" t="s">
        <v>51</v>
      </c>
      <c r="DF26" s="47" t="s">
        <v>51</v>
      </c>
      <c r="DG26" s="47" t="s">
        <v>51</v>
      </c>
      <c r="DH26" s="47" t="s">
        <v>51</v>
      </c>
      <c r="DI26" s="47" t="s">
        <v>51</v>
      </c>
      <c r="DJ26" s="47" t="s">
        <v>51</v>
      </c>
      <c r="DK26" s="47" t="s">
        <v>51</v>
      </c>
      <c r="DL26" s="47" t="s">
        <v>51</v>
      </c>
      <c r="DM26" s="47" t="s">
        <v>51</v>
      </c>
      <c r="DN26" s="47" t="s">
        <v>51</v>
      </c>
      <c r="DO26" s="47" t="s">
        <v>51</v>
      </c>
      <c r="DP26" s="47" t="s">
        <v>51</v>
      </c>
      <c r="DQ26" s="47" t="s">
        <v>51</v>
      </c>
      <c r="DR26" s="47" t="s">
        <v>51</v>
      </c>
      <c r="DS26" s="47" t="s">
        <v>51</v>
      </c>
      <c r="DT26" s="47" t="s">
        <v>51</v>
      </c>
      <c r="DU26" s="47" t="s">
        <v>51</v>
      </c>
      <c r="DV26" s="47" t="s">
        <v>51</v>
      </c>
      <c r="DW26" s="47" t="s">
        <v>51</v>
      </c>
    </row>
    <row r="27" spans="1:127" ht="21" x14ac:dyDescent="0.55000000000000004">
      <c r="A27" s="19"/>
      <c r="B27" s="20" t="s">
        <v>52</v>
      </c>
      <c r="C27" s="492" t="s">
        <v>53</v>
      </c>
      <c r="D27" s="493"/>
      <c r="E27" s="493"/>
      <c r="F27" s="291" t="s">
        <v>54</v>
      </c>
      <c r="G27" s="22">
        <f>+G29*G53*G54*G55/2</f>
        <v>2.4206093314339614</v>
      </c>
      <c r="I27" s="61">
        <f>+G29</f>
        <v>30</v>
      </c>
      <c r="J27" s="22">
        <f t="shared" ref="J27:BU27" si="4">+J29*J53*J54*J55/2</f>
        <v>0.79295794569285605</v>
      </c>
      <c r="K27" s="22">
        <f t="shared" si="4"/>
        <v>0</v>
      </c>
      <c r="L27" s="22">
        <f t="shared" si="4"/>
        <v>0</v>
      </c>
      <c r="M27" s="22">
        <f t="shared" si="4"/>
        <v>0</v>
      </c>
      <c r="N27" s="22">
        <f t="shared" si="4"/>
        <v>0</v>
      </c>
      <c r="O27" s="22">
        <f t="shared" si="4"/>
        <v>0</v>
      </c>
      <c r="P27" s="22">
        <f t="shared" si="4"/>
        <v>0</v>
      </c>
      <c r="Q27" s="22">
        <f t="shared" si="4"/>
        <v>0</v>
      </c>
      <c r="R27" s="22">
        <f t="shared" si="4"/>
        <v>0</v>
      </c>
      <c r="S27" s="22">
        <f t="shared" si="4"/>
        <v>0</v>
      </c>
      <c r="T27" s="22">
        <f t="shared" si="4"/>
        <v>0</v>
      </c>
      <c r="U27" s="22">
        <f t="shared" si="4"/>
        <v>0</v>
      </c>
      <c r="V27" s="22">
        <f t="shared" si="4"/>
        <v>0</v>
      </c>
      <c r="W27" s="22">
        <f t="shared" si="4"/>
        <v>0</v>
      </c>
      <c r="X27" s="22">
        <f t="shared" si="4"/>
        <v>0</v>
      </c>
      <c r="Y27" s="22">
        <f t="shared" si="4"/>
        <v>0</v>
      </c>
      <c r="Z27" s="22">
        <f t="shared" si="4"/>
        <v>0</v>
      </c>
      <c r="AA27" s="22">
        <f t="shared" si="4"/>
        <v>0</v>
      </c>
      <c r="AB27" s="22">
        <f t="shared" si="4"/>
        <v>0</v>
      </c>
      <c r="AC27" s="22">
        <f t="shared" si="4"/>
        <v>0</v>
      </c>
      <c r="AD27" s="22">
        <f t="shared" si="4"/>
        <v>4.7427232297932609E-12</v>
      </c>
      <c r="AE27" s="22">
        <f t="shared" si="4"/>
        <v>9.3276328171419373E-57</v>
      </c>
      <c r="AF27" s="22">
        <f t="shared" si="4"/>
        <v>1.7210805616033555E-136</v>
      </c>
      <c r="AG27" s="22">
        <f t="shared" si="4"/>
        <v>2.1546322167593445E-251</v>
      </c>
      <c r="AH27" s="22">
        <f t="shared" si="4"/>
        <v>0</v>
      </c>
      <c r="AI27" s="22">
        <f t="shared" si="4"/>
        <v>0</v>
      </c>
      <c r="AJ27" s="22">
        <f t="shared" si="4"/>
        <v>0</v>
      </c>
      <c r="AK27" s="22">
        <f t="shared" si="4"/>
        <v>0</v>
      </c>
      <c r="AL27" s="22">
        <f t="shared" si="4"/>
        <v>0</v>
      </c>
      <c r="AM27" s="22">
        <f t="shared" si="4"/>
        <v>0</v>
      </c>
      <c r="AN27" s="22">
        <f t="shared" si="4"/>
        <v>4.7427232297932609E-12</v>
      </c>
      <c r="AO27" s="22">
        <f t="shared" si="4"/>
        <v>1.7320682389774629E-9</v>
      </c>
      <c r="AP27" s="22">
        <f t="shared" si="4"/>
        <v>2.8844230459016041E-7</v>
      </c>
      <c r="AQ27" s="22">
        <f t="shared" si="4"/>
        <v>2.2086038131966526E-5</v>
      </c>
      <c r="AR27" s="22">
        <f t="shared" si="4"/>
        <v>7.8747515759715282E-4</v>
      </c>
      <c r="AS27" s="22">
        <f t="shared" si="4"/>
        <v>1.3342576117951791E-2</v>
      </c>
      <c r="AT27" s="22">
        <f t="shared" si="4"/>
        <v>0.11121588619210684</v>
      </c>
      <c r="AU27" s="22">
        <f t="shared" si="4"/>
        <v>0.48558617237821433</v>
      </c>
      <c r="AV27" s="22">
        <f t="shared" si="4"/>
        <v>1.2513647397872454</v>
      </c>
      <c r="AW27" s="22">
        <f t="shared" si="4"/>
        <v>2.4206093314339614</v>
      </c>
      <c r="AX27" s="22">
        <f t="shared" si="4"/>
        <v>0.48558617237821433</v>
      </c>
      <c r="AY27" s="22">
        <f t="shared" si="4"/>
        <v>0.54514228506162188</v>
      </c>
      <c r="AZ27" s="22">
        <f t="shared" si="4"/>
        <v>0.60882959805427106</v>
      </c>
      <c r="BA27" s="22">
        <f t="shared" si="4"/>
        <v>0.67654932504027687</v>
      </c>
      <c r="BB27" s="22">
        <f t="shared" si="4"/>
        <v>0.74817252444892979</v>
      </c>
      <c r="BC27" s="22">
        <f t="shared" si="4"/>
        <v>0.82354826790950952</v>
      </c>
      <c r="BD27" s="22">
        <f t="shared" si="4"/>
        <v>0.9025139331080192</v>
      </c>
      <c r="BE27" s="22">
        <f t="shared" si="4"/>
        <v>0.98490758142990342</v>
      </c>
      <c r="BF27" s="22">
        <f t="shared" si="4"/>
        <v>1.0705823839902717</v>
      </c>
      <c r="BG27" s="22">
        <f t="shared" si="4"/>
        <v>1.1594231035957223</v>
      </c>
      <c r="BH27" s="22">
        <f t="shared" si="4"/>
        <v>1.2513647397872454</v>
      </c>
      <c r="BI27" s="22">
        <f t="shared" si="4"/>
        <v>0.7118820187278414</v>
      </c>
      <c r="BJ27" s="22">
        <f t="shared" si="4"/>
        <v>0.71906410498071371</v>
      </c>
      <c r="BK27" s="22">
        <f t="shared" si="4"/>
        <v>0.72628435413964831</v>
      </c>
      <c r="BL27" s="22">
        <f t="shared" si="4"/>
        <v>0.73354261150088462</v>
      </c>
      <c r="BM27" s="22">
        <f t="shared" si="4"/>
        <v>0.74083872082574764</v>
      </c>
      <c r="BN27" s="22">
        <f t="shared" si="4"/>
        <v>0.74817252444892979</v>
      </c>
      <c r="BO27" s="22">
        <f t="shared" si="4"/>
        <v>0.75554386338886736</v>
      </c>
      <c r="BP27" s="22">
        <f t="shared" si="4"/>
        <v>0.76295257746020662</v>
      </c>
      <c r="BQ27" s="22">
        <f t="shared" si="4"/>
        <v>0.77039850538835342</v>
      </c>
      <c r="BR27" s="22">
        <f t="shared" si="4"/>
        <v>0.77788148492610498</v>
      </c>
      <c r="BS27" s="22">
        <f t="shared" si="4"/>
        <v>0.7854013529723527</v>
      </c>
      <c r="BT27" s="22">
        <f t="shared" si="4"/>
        <v>0.79295794569285605</v>
      </c>
      <c r="BU27" s="22">
        <f t="shared" si="4"/>
        <v>0.8005510986430795</v>
      </c>
      <c r="BV27" s="22">
        <f t="shared" ref="BV27:CD27" si="5">+BV29*BV53*BV54*BV55/2</f>
        <v>0.80818064689309066</v>
      </c>
      <c r="BW27" s="22">
        <f t="shared" si="5"/>
        <v>0.81584642515450889</v>
      </c>
      <c r="BX27" s="22">
        <f t="shared" si="5"/>
        <v>0.82354826790950952</v>
      </c>
      <c r="BY27" s="22">
        <f t="shared" si="5"/>
        <v>0.83128600954186826</v>
      </c>
      <c r="BZ27" s="22">
        <f t="shared" si="5"/>
        <v>0.83905948447005108</v>
      </c>
      <c r="CA27" s="22">
        <f t="shared" si="5"/>
        <v>0.8468685272823413</v>
      </c>
      <c r="CB27" s="22">
        <f t="shared" si="5"/>
        <v>0.85471297287400183</v>
      </c>
      <c r="CC27" s="22">
        <f t="shared" si="5"/>
        <v>0.86259265658646878</v>
      </c>
      <c r="CD27" s="22">
        <f t="shared" si="5"/>
        <v>0.79295794569285605</v>
      </c>
      <c r="CE27" s="82">
        <f>IF(+CE29*CE53*CE54*CE55/2&lt;0.0000000001,0.0000000001,+CE29*CE53*CE54*CE55/2)</f>
        <v>21.794605925417446</v>
      </c>
      <c r="CF27" s="82">
        <f>IF(+CF29*CF53*CF54*CF55/2&lt;0.0000000001,0.0000000001,+CF29*CF53*CF54*CF55/2)</f>
        <v>15.39637876916389</v>
      </c>
      <c r="CG27" s="82">
        <f t="shared" ref="CG27:DD27" si="6">IF(+CG29*CG53*CG54*CG55/2&lt;0.0000000001,0.0000000001,+CG29*CG53*CG54*CG55/2)</f>
        <v>11.317447583722481</v>
      </c>
      <c r="CH27" s="82">
        <f t="shared" si="6"/>
        <v>8.1521957775874796</v>
      </c>
      <c r="CI27" s="82">
        <f t="shared" si="6"/>
        <v>6.6886763641684839</v>
      </c>
      <c r="CJ27" s="82">
        <f t="shared" si="6"/>
        <v>5.7998155502459428</v>
      </c>
      <c r="CK27" s="82">
        <f t="shared" si="6"/>
        <v>5.1857717557439083</v>
      </c>
      <c r="CL27" s="82">
        <f t="shared" si="6"/>
        <v>3.6241782269305163</v>
      </c>
      <c r="CM27" s="82">
        <f t="shared" si="6"/>
        <v>2.8927675108013702</v>
      </c>
      <c r="CN27" s="82">
        <f t="shared" si="6"/>
        <v>2.4206093314339614</v>
      </c>
      <c r="CO27" s="82">
        <f t="shared" si="6"/>
        <v>2.0621129420771296</v>
      </c>
      <c r="CP27" s="82">
        <f t="shared" si="6"/>
        <v>1.761780511681462</v>
      </c>
      <c r="CQ27" s="82">
        <f t="shared" si="6"/>
        <v>1.495068512030304</v>
      </c>
      <c r="CR27" s="82">
        <f t="shared" si="6"/>
        <v>1.2513647397872454</v>
      </c>
      <c r="CS27" s="82">
        <f t="shared" si="6"/>
        <v>1.027342988664951</v>
      </c>
      <c r="CT27" s="82">
        <f t="shared" si="6"/>
        <v>0.82354826790950952</v>
      </c>
      <c r="CU27" s="82">
        <f t="shared" si="6"/>
        <v>0.64219284715969638</v>
      </c>
      <c r="CV27" s="82">
        <f t="shared" si="6"/>
        <v>0.48558617237821433</v>
      </c>
      <c r="CW27" s="82">
        <f t="shared" si="6"/>
        <v>0.35508150205722655</v>
      </c>
      <c r="CX27" s="82">
        <f t="shared" si="6"/>
        <v>0.25053395090710073</v>
      </c>
      <c r="CY27" s="82">
        <f t="shared" si="6"/>
        <v>0.17023485573878808</v>
      </c>
      <c r="CZ27" s="82">
        <f t="shared" si="6"/>
        <v>0.11121588619210684</v>
      </c>
      <c r="DA27" s="82">
        <f t="shared" si="6"/>
        <v>6.9762308008524079E-2</v>
      </c>
      <c r="DB27" s="82">
        <f t="shared" si="6"/>
        <v>4.1966112362033098E-2</v>
      </c>
      <c r="DC27" s="82">
        <f t="shared" si="6"/>
        <v>2.4185957168664375E-2</v>
      </c>
      <c r="DD27" s="82">
        <f t="shared" si="6"/>
        <v>1.3342576117951791E-2</v>
      </c>
      <c r="DE27" s="22">
        <f t="shared" ref="DE27:DW27" si="7">+DE29*DE53*DE54*DE55/2</f>
        <v>5.9619383127988138E-79</v>
      </c>
      <c r="DF27" s="22">
        <f t="shared" si="7"/>
        <v>3.5094324214009083E-31</v>
      </c>
      <c r="DG27" s="22">
        <f t="shared" si="7"/>
        <v>3.3287560759997029E-15</v>
      </c>
      <c r="DH27" s="22">
        <f t="shared" si="7"/>
        <v>3.3884845144784113E-7</v>
      </c>
      <c r="DI27" s="22">
        <f t="shared" si="7"/>
        <v>1.543788987190639E-4</v>
      </c>
      <c r="DJ27" s="22">
        <f t="shared" si="7"/>
        <v>3.1707434995690525E-3</v>
      </c>
      <c r="DK27" s="22">
        <f t="shared" si="7"/>
        <v>1.873253965504439E-2</v>
      </c>
      <c r="DL27" s="22">
        <f t="shared" si="7"/>
        <v>5.9228475486407799E-2</v>
      </c>
      <c r="DM27" s="22">
        <f t="shared" si="7"/>
        <v>0.23156444196195491</v>
      </c>
      <c r="DN27" s="22">
        <f t="shared" si="7"/>
        <v>0.48558617237821433</v>
      </c>
      <c r="DO27" s="22">
        <f t="shared" si="7"/>
        <v>0.81154141888559272</v>
      </c>
      <c r="DP27" s="22">
        <f t="shared" si="7"/>
        <v>1.0739959764962848</v>
      </c>
      <c r="DQ27" s="22">
        <f t="shared" si="7"/>
        <v>1.2570611282648434</v>
      </c>
      <c r="DR27" s="22">
        <f t="shared" si="7"/>
        <v>1.3746068638828959</v>
      </c>
      <c r="DS27" s="22">
        <f t="shared" si="7"/>
        <v>1.4463034233181182</v>
      </c>
      <c r="DT27" s="22">
        <f t="shared" si="7"/>
        <v>1.4885852624015512</v>
      </c>
      <c r="DU27" s="22">
        <f t="shared" si="7"/>
        <v>1.5129512587522336</v>
      </c>
      <c r="DV27" s="22">
        <f t="shared" si="7"/>
        <v>1.5267648767841469</v>
      </c>
      <c r="DW27" s="22">
        <f t="shared" si="7"/>
        <v>1.5267648767841469</v>
      </c>
    </row>
    <row r="28" spans="1:127" ht="21" x14ac:dyDescent="0.55000000000000004">
      <c r="A28" s="19"/>
      <c r="B28" s="20" t="s">
        <v>55</v>
      </c>
      <c r="C28" s="492" t="s">
        <v>53</v>
      </c>
      <c r="D28" s="493"/>
      <c r="E28" s="493"/>
      <c r="F28" s="291" t="s">
        <v>54</v>
      </c>
      <c r="G28" s="22">
        <f>+G29*G53*G55</f>
        <v>2.6706212246809811</v>
      </c>
      <c r="J28" s="22">
        <f t="shared" ref="J28:BU28" si="8">+J29*J53*J55</f>
        <v>1.6778122795563721</v>
      </c>
      <c r="K28" s="22">
        <f t="shared" si="8"/>
        <v>8.4628261223249179E-2</v>
      </c>
      <c r="L28" s="22">
        <f t="shared" si="8"/>
        <v>5.9841279725542033E-2</v>
      </c>
      <c r="M28" s="22">
        <f t="shared" si="8"/>
        <v>4.8860217259583213E-2</v>
      </c>
      <c r="N28" s="22">
        <f t="shared" si="8"/>
        <v>4.231419672743645E-2</v>
      </c>
      <c r="O28" s="22">
        <f t="shared" si="8"/>
        <v>3.7846972060730046E-2</v>
      </c>
      <c r="P28" s="22">
        <f t="shared" si="8"/>
        <v>3.4549402950812665E-2</v>
      </c>
      <c r="Q28" s="22">
        <f t="shared" si="8"/>
        <v>3.1986533273636618E-2</v>
      </c>
      <c r="R28" s="22">
        <f t="shared" si="8"/>
        <v>2.9920663238267867E-2</v>
      </c>
      <c r="S28" s="22">
        <f t="shared" si="8"/>
        <v>2.8209472647417147E-2</v>
      </c>
      <c r="T28" s="22">
        <f t="shared" si="8"/>
        <v>2.6761856166904748E-2</v>
      </c>
      <c r="U28" s="22">
        <f t="shared" si="8"/>
        <v>0.26761304213958975</v>
      </c>
      <c r="V28" s="22">
        <f t="shared" si="8"/>
        <v>0.18923296797270905</v>
      </c>
      <c r="W28" s="22">
        <f t="shared" si="8"/>
        <v>0.15450860783208742</v>
      </c>
      <c r="X28" s="22">
        <f t="shared" si="8"/>
        <v>0.13380861179124176</v>
      </c>
      <c r="Y28" s="22">
        <f t="shared" si="8"/>
        <v>0.11968218544444938</v>
      </c>
      <c r="Z28" s="22">
        <f t="shared" si="8"/>
        <v>0.10925446370329944</v>
      </c>
      <c r="AA28" s="22">
        <f t="shared" si="8"/>
        <v>0.10115002865986877</v>
      </c>
      <c r="AB28" s="22">
        <f t="shared" si="8"/>
        <v>9.4617223176673149E-2</v>
      </c>
      <c r="AC28" s="22">
        <f t="shared" si="8"/>
        <v>8.9205999312221992E-2</v>
      </c>
      <c r="AD28" s="22">
        <f t="shared" si="8"/>
        <v>0.84610809912984042</v>
      </c>
      <c r="AE28" s="22">
        <f t="shared" si="8"/>
        <v>0.59835109171428269</v>
      </c>
      <c r="AF28" s="22">
        <f t="shared" si="8"/>
        <v>0.48856858329349218</v>
      </c>
      <c r="AG28" s="22">
        <f t="shared" si="8"/>
        <v>0.4231201500382335</v>
      </c>
      <c r="AH28" s="22">
        <f t="shared" si="8"/>
        <v>0.37845410931610307</v>
      </c>
      <c r="AI28" s="22">
        <f t="shared" si="8"/>
        <v>0.34548215352157696</v>
      </c>
      <c r="AJ28" s="22">
        <f t="shared" si="8"/>
        <v>0.31985590838497119</v>
      </c>
      <c r="AK28" s="22">
        <f t="shared" si="8"/>
        <v>0.29919891864227832</v>
      </c>
      <c r="AL28" s="22">
        <f t="shared" si="8"/>
        <v>0.28208826193788517</v>
      </c>
      <c r="AM28" s="22">
        <f t="shared" si="8"/>
        <v>0.26761304213958975</v>
      </c>
      <c r="AN28" s="22">
        <f t="shared" si="8"/>
        <v>0.84610809912984042</v>
      </c>
      <c r="AO28" s="22">
        <f t="shared" si="8"/>
        <v>0.89185560524246488</v>
      </c>
      <c r="AP28" s="22">
        <f t="shared" si="8"/>
        <v>0.94592835383638652</v>
      </c>
      <c r="AQ28" s="22">
        <f t="shared" si="8"/>
        <v>1.011202334988466</v>
      </c>
      <c r="AR28" s="22">
        <f t="shared" si="8"/>
        <v>1.0921691920178194</v>
      </c>
      <c r="AS28" s="22">
        <f t="shared" si="8"/>
        <v>1.1963283503023476</v>
      </c>
      <c r="AT28" s="22">
        <f t="shared" si="8"/>
        <v>1.3373964901930919</v>
      </c>
      <c r="AU28" s="22">
        <f t="shared" si="8"/>
        <v>1.544024494480672</v>
      </c>
      <c r="AV28" s="22">
        <f t="shared" si="8"/>
        <v>1.8903800408555813</v>
      </c>
      <c r="AW28" s="22">
        <f t="shared" si="8"/>
        <v>2.6706212246809811</v>
      </c>
      <c r="AX28" s="22">
        <f t="shared" si="8"/>
        <v>1.544024494480672</v>
      </c>
      <c r="AY28" s="22">
        <f t="shared" si="8"/>
        <v>1.5703824034610596</v>
      </c>
      <c r="AZ28" s="22">
        <f t="shared" si="8"/>
        <v>1.5981379605568828</v>
      </c>
      <c r="BA28" s="22">
        <f t="shared" si="8"/>
        <v>1.6274192181961353</v>
      </c>
      <c r="BB28" s="22">
        <f t="shared" si="8"/>
        <v>1.65837127967619</v>
      </c>
      <c r="BC28" s="22">
        <f t="shared" si="8"/>
        <v>1.6911593339104987</v>
      </c>
      <c r="BD28" s="22">
        <f t="shared" si="8"/>
        <v>1.7259723775674334</v>
      </c>
      <c r="BE28" s="22">
        <f t="shared" si="8"/>
        <v>1.7630278165275084</v>
      </c>
      <c r="BF28" s="22">
        <f t="shared" si="8"/>
        <v>1.802577203197566</v>
      </c>
      <c r="BG28" s="22">
        <f t="shared" si="8"/>
        <v>1.8449134566458605</v>
      </c>
      <c r="BH28" s="22">
        <f t="shared" si="8"/>
        <v>1.8903800408555813</v>
      </c>
      <c r="BI28" s="22">
        <f t="shared" si="8"/>
        <v>1.6426765847573837</v>
      </c>
      <c r="BJ28" s="22">
        <f t="shared" si="8"/>
        <v>1.6457798761989471</v>
      </c>
      <c r="BK28" s="22">
        <f t="shared" si="8"/>
        <v>1.6489008222517196</v>
      </c>
      <c r="BL28" s="22">
        <f t="shared" si="8"/>
        <v>1.6520395909479313</v>
      </c>
      <c r="BM28" s="22">
        <f t="shared" si="8"/>
        <v>1.655196352567371</v>
      </c>
      <c r="BN28" s="22">
        <f t="shared" si="8"/>
        <v>1.65837127967619</v>
      </c>
      <c r="BO28" s="22">
        <f t="shared" si="8"/>
        <v>1.661564547166523</v>
      </c>
      <c r="BP28" s="22">
        <f t="shared" si="8"/>
        <v>1.6647763322969529</v>
      </c>
      <c r="BQ28" s="22">
        <f t="shared" si="8"/>
        <v>1.6680068147338396</v>
      </c>
      <c r="BR28" s="22">
        <f t="shared" si="8"/>
        <v>1.6712561765935341</v>
      </c>
      <c r="BS28" s="22">
        <f t="shared" si="8"/>
        <v>1.6745246024855012</v>
      </c>
      <c r="BT28" s="22">
        <f t="shared" si="8"/>
        <v>1.6778122795563721</v>
      </c>
      <c r="BU28" s="22">
        <f t="shared" si="8"/>
        <v>1.6811193975349541</v>
      </c>
      <c r="BV28" s="22">
        <f t="shared" ref="BV28:DW28" si="9">+BV29*BV53*BV55</f>
        <v>1.6844461487782194</v>
      </c>
      <c r="BW28" s="22">
        <f t="shared" si="9"/>
        <v>1.6877927283182965</v>
      </c>
      <c r="BX28" s="22">
        <f t="shared" si="9"/>
        <v>1.6911593339104987</v>
      </c>
      <c r="BY28" s="22">
        <f t="shared" si="9"/>
        <v>1.6945461660824024</v>
      </c>
      <c r="BZ28" s="22">
        <f t="shared" si="9"/>
        <v>1.697953428184019</v>
      </c>
      <c r="CA28" s="22">
        <f t="shared" si="9"/>
        <v>1.7013813264390738</v>
      </c>
      <c r="CB28" s="22">
        <f t="shared" si="9"/>
        <v>1.704830069997435</v>
      </c>
      <c r="CC28" s="22">
        <f t="shared" si="9"/>
        <v>1.7082998709887107</v>
      </c>
      <c r="CD28" s="22">
        <f t="shared" si="9"/>
        <v>1.6778122795563721</v>
      </c>
      <c r="CE28" s="22">
        <f t="shared" si="9"/>
        <v>22.093425681510819</v>
      </c>
      <c r="CF28" s="22">
        <f t="shared" si="9"/>
        <v>15.614996334391396</v>
      </c>
      <c r="CG28" s="22">
        <f t="shared" si="9"/>
        <v>11.487747676440785</v>
      </c>
      <c r="CH28" s="22">
        <f t="shared" si="9"/>
        <v>8.2897917050471097</v>
      </c>
      <c r="CI28" s="22">
        <f t="shared" si="9"/>
        <v>6.815100219466574</v>
      </c>
      <c r="CJ28" s="22">
        <f t="shared" si="9"/>
        <v>5.9223795409754221</v>
      </c>
      <c r="CK28" s="22">
        <f t="shared" si="9"/>
        <v>5.3081017872563558</v>
      </c>
      <c r="CL28" s="22">
        <f t="shared" si="9"/>
        <v>3.7689881651132446</v>
      </c>
      <c r="CM28" s="22">
        <f t="shared" si="9"/>
        <v>3.0816311621975094</v>
      </c>
      <c r="CN28" s="22">
        <f t="shared" si="9"/>
        <v>2.6706212246809811</v>
      </c>
      <c r="CO28" s="22">
        <f t="shared" si="9"/>
        <v>2.3896702366217393</v>
      </c>
      <c r="CP28" s="22">
        <f t="shared" si="9"/>
        <v>2.1820657942430368</v>
      </c>
      <c r="CQ28" s="22">
        <f t="shared" si="9"/>
        <v>2.0206008310237209</v>
      </c>
      <c r="CR28" s="22">
        <f t="shared" si="9"/>
        <v>1.8903800408555813</v>
      </c>
      <c r="CS28" s="22">
        <f t="shared" si="9"/>
        <v>1.7824735251075503</v>
      </c>
      <c r="CT28" s="22">
        <f t="shared" si="9"/>
        <v>1.6911593339104987</v>
      </c>
      <c r="CU28" s="22">
        <f t="shared" si="9"/>
        <v>1.6125792400859027</v>
      </c>
      <c r="CV28" s="22">
        <f t="shared" si="9"/>
        <v>1.544024494480672</v>
      </c>
      <c r="CW28" s="22">
        <f t="shared" si="9"/>
        <v>1.4835299543412943</v>
      </c>
      <c r="CX28" s="22">
        <f t="shared" si="9"/>
        <v>1.4296306597902233</v>
      </c>
      <c r="CY28" s="22">
        <f t="shared" si="9"/>
        <v>1.3812092168388423</v>
      </c>
      <c r="CZ28" s="22">
        <f t="shared" si="9"/>
        <v>1.3373964901930919</v>
      </c>
      <c r="DA28" s="22">
        <f t="shared" si="9"/>
        <v>1.2975049099878857</v>
      </c>
      <c r="DB28" s="22">
        <f t="shared" si="9"/>
        <v>1.2609824458331444</v>
      </c>
      <c r="DC28" s="22">
        <f t="shared" si="9"/>
        <v>1.2273800820782075</v>
      </c>
      <c r="DD28" s="22">
        <f t="shared" si="9"/>
        <v>1.1963283503023476</v>
      </c>
      <c r="DE28" s="22">
        <f t="shared" si="9"/>
        <v>1.544024494480672</v>
      </c>
      <c r="DF28" s="22">
        <f t="shared" si="9"/>
        <v>1.544024494480672</v>
      </c>
      <c r="DG28" s="22">
        <f t="shared" si="9"/>
        <v>1.544024494480672</v>
      </c>
      <c r="DH28" s="22">
        <f t="shared" si="9"/>
        <v>1.544024494480672</v>
      </c>
      <c r="DI28" s="22">
        <f t="shared" si="9"/>
        <v>1.544024494480672</v>
      </c>
      <c r="DJ28" s="22">
        <f t="shared" si="9"/>
        <v>1.544024494480672</v>
      </c>
      <c r="DK28" s="22">
        <f t="shared" si="9"/>
        <v>1.544024494480672</v>
      </c>
      <c r="DL28" s="22">
        <f t="shared" si="9"/>
        <v>1.544024494480672</v>
      </c>
      <c r="DM28" s="22">
        <f t="shared" si="9"/>
        <v>1.544024494480672</v>
      </c>
      <c r="DN28" s="22">
        <f t="shared" si="9"/>
        <v>1.544024494480672</v>
      </c>
      <c r="DO28" s="22">
        <f t="shared" si="9"/>
        <v>1.544024494480672</v>
      </c>
      <c r="DP28" s="22">
        <f t="shared" si="9"/>
        <v>1.544024494480672</v>
      </c>
      <c r="DQ28" s="22">
        <f t="shared" si="9"/>
        <v>1.544024494480672</v>
      </c>
      <c r="DR28" s="22">
        <f t="shared" si="9"/>
        <v>1.544024494480672</v>
      </c>
      <c r="DS28" s="22">
        <f t="shared" si="9"/>
        <v>1.544024494480672</v>
      </c>
      <c r="DT28" s="22">
        <f t="shared" si="9"/>
        <v>1.544024494480672</v>
      </c>
      <c r="DU28" s="22">
        <f t="shared" si="9"/>
        <v>1.544024494480672</v>
      </c>
      <c r="DV28" s="22">
        <f t="shared" si="9"/>
        <v>1.544024494480672</v>
      </c>
      <c r="DW28" s="22">
        <f t="shared" si="9"/>
        <v>1.544024494480672</v>
      </c>
    </row>
    <row r="29" spans="1:127" ht="18" x14ac:dyDescent="0.2">
      <c r="A29" s="16">
        <f>入力シート_ふっ素!Q9</f>
        <v>30</v>
      </c>
      <c r="B29" s="23" t="s">
        <v>56</v>
      </c>
      <c r="C29" s="492" t="s">
        <v>57</v>
      </c>
      <c r="D29" s="493"/>
      <c r="E29" s="493"/>
      <c r="F29" s="1" t="s">
        <v>54</v>
      </c>
      <c r="G29" s="72">
        <f>IF(A29="",1,A29)</f>
        <v>30</v>
      </c>
      <c r="J29" s="51">
        <f t="shared" ref="J29:J32" si="10">G29</f>
        <v>30</v>
      </c>
      <c r="K29" s="50">
        <f t="shared" ref="K29:N29" si="11">+J29</f>
        <v>30</v>
      </c>
      <c r="L29" s="50">
        <f t="shared" si="11"/>
        <v>30</v>
      </c>
      <c r="M29" s="50">
        <f t="shared" si="11"/>
        <v>30</v>
      </c>
      <c r="N29" s="50">
        <f t="shared" si="11"/>
        <v>30</v>
      </c>
      <c r="O29" s="50">
        <f>+J29</f>
        <v>30</v>
      </c>
      <c r="P29" s="50">
        <f>+K29</f>
        <v>30</v>
      </c>
      <c r="Q29" s="50">
        <f>+L29</f>
        <v>30</v>
      </c>
      <c r="R29" s="50">
        <f>+L29</f>
        <v>30</v>
      </c>
      <c r="S29" s="50">
        <f>+M29</f>
        <v>30</v>
      </c>
      <c r="T29" s="50">
        <f>+N29</f>
        <v>30</v>
      </c>
      <c r="U29" s="50">
        <f>G29</f>
        <v>30</v>
      </c>
      <c r="V29" s="50">
        <f>+U29</f>
        <v>30</v>
      </c>
      <c r="W29" s="50">
        <f t="shared" ref="W29:AG29" si="12">+V29</f>
        <v>30</v>
      </c>
      <c r="X29" s="50">
        <f t="shared" si="12"/>
        <v>30</v>
      </c>
      <c r="Y29" s="50">
        <f t="shared" si="12"/>
        <v>30</v>
      </c>
      <c r="Z29" s="50">
        <f t="shared" si="12"/>
        <v>30</v>
      </c>
      <c r="AA29" s="50">
        <f t="shared" si="12"/>
        <v>30</v>
      </c>
      <c r="AB29" s="50">
        <f t="shared" si="12"/>
        <v>30</v>
      </c>
      <c r="AC29" s="50">
        <f t="shared" si="12"/>
        <v>30</v>
      </c>
      <c r="AD29" s="50">
        <f t="shared" si="12"/>
        <v>30</v>
      </c>
      <c r="AE29" s="50">
        <f t="shared" si="12"/>
        <v>30</v>
      </c>
      <c r="AF29" s="50">
        <f t="shared" si="12"/>
        <v>30</v>
      </c>
      <c r="AG29" s="50">
        <f t="shared" si="12"/>
        <v>30</v>
      </c>
      <c r="AH29" s="50">
        <f>+AC29</f>
        <v>30</v>
      </c>
      <c r="AI29" s="50">
        <f>+AD29</f>
        <v>30</v>
      </c>
      <c r="AJ29" s="50">
        <f>+AE29</f>
        <v>30</v>
      </c>
      <c r="AK29" s="50">
        <f>+AE29</f>
        <v>30</v>
      </c>
      <c r="AL29" s="50">
        <f>+AF29</f>
        <v>30</v>
      </c>
      <c r="AM29" s="50">
        <f>+AG29</f>
        <v>30</v>
      </c>
      <c r="AN29" s="50">
        <f t="shared" ref="AN29:BF29" si="13">+AM29</f>
        <v>30</v>
      </c>
      <c r="AO29" s="50">
        <f t="shared" si="13"/>
        <v>30</v>
      </c>
      <c r="AP29" s="50">
        <f t="shared" si="13"/>
        <v>30</v>
      </c>
      <c r="AQ29" s="50">
        <f t="shared" si="13"/>
        <v>30</v>
      </c>
      <c r="AR29" s="50">
        <f t="shared" si="13"/>
        <v>30</v>
      </c>
      <c r="AS29" s="50">
        <f t="shared" si="13"/>
        <v>30</v>
      </c>
      <c r="AT29" s="50">
        <f t="shared" si="13"/>
        <v>30</v>
      </c>
      <c r="AU29" s="50">
        <f t="shared" si="13"/>
        <v>30</v>
      </c>
      <c r="AV29" s="50">
        <f t="shared" si="13"/>
        <v>30</v>
      </c>
      <c r="AW29" s="50">
        <f t="shared" si="13"/>
        <v>30</v>
      </c>
      <c r="AX29" s="50">
        <f t="shared" si="13"/>
        <v>30</v>
      </c>
      <c r="AY29" s="50">
        <f t="shared" si="13"/>
        <v>30</v>
      </c>
      <c r="AZ29" s="50">
        <f t="shared" si="13"/>
        <v>30</v>
      </c>
      <c r="BA29" s="50">
        <f t="shared" si="13"/>
        <v>30</v>
      </c>
      <c r="BB29" s="50">
        <f t="shared" si="13"/>
        <v>30</v>
      </c>
      <c r="BC29" s="50">
        <f t="shared" si="13"/>
        <v>30</v>
      </c>
      <c r="BD29" s="50">
        <f t="shared" si="13"/>
        <v>30</v>
      </c>
      <c r="BE29" s="50">
        <f t="shared" si="13"/>
        <v>30</v>
      </c>
      <c r="BF29" s="50">
        <f t="shared" si="13"/>
        <v>30</v>
      </c>
      <c r="BG29" s="50">
        <f t="shared" ref="BG29" si="14">+BE29</f>
        <v>30</v>
      </c>
      <c r="BH29" s="50">
        <f>+BF29</f>
        <v>30</v>
      </c>
      <c r="BI29" s="50">
        <f t="shared" ref="BI29:BJ29" si="15">+BH29</f>
        <v>30</v>
      </c>
      <c r="BJ29" s="50">
        <f t="shared" si="15"/>
        <v>30</v>
      </c>
      <c r="BK29" s="50">
        <f t="shared" ref="BK29" si="16">+AZ29</f>
        <v>30</v>
      </c>
      <c r="BL29" s="50">
        <f t="shared" ref="BL29:BO29" si="17">+BK29</f>
        <v>30</v>
      </c>
      <c r="BM29" s="50">
        <f t="shared" si="17"/>
        <v>30</v>
      </c>
      <c r="BN29" s="50">
        <f t="shared" si="17"/>
        <v>30</v>
      </c>
      <c r="BO29" s="50">
        <f t="shared" si="17"/>
        <v>30</v>
      </c>
      <c r="BP29" s="50">
        <f t="shared" ref="BP29" si="18">+BE29</f>
        <v>30</v>
      </c>
      <c r="BQ29" s="50">
        <f t="shared" ref="BQ29:BT29" si="19">+BP29</f>
        <v>30</v>
      </c>
      <c r="BR29" s="50">
        <f t="shared" si="19"/>
        <v>30</v>
      </c>
      <c r="BS29" s="50">
        <f t="shared" si="19"/>
        <v>30</v>
      </c>
      <c r="BT29" s="50">
        <f t="shared" si="19"/>
        <v>30</v>
      </c>
      <c r="BU29" s="50">
        <f t="shared" ref="BU29" si="20">+BJ29</f>
        <v>30</v>
      </c>
      <c r="BV29" s="50">
        <f t="shared" ref="BV29" si="21">+BU29</f>
        <v>30</v>
      </c>
      <c r="BW29" s="50">
        <f t="shared" ref="BW29:BX29" si="22">+BU29</f>
        <v>30</v>
      </c>
      <c r="BX29" s="50">
        <f t="shared" si="22"/>
        <v>30</v>
      </c>
      <c r="BY29" s="50">
        <f t="shared" ref="BY29:CB29" si="23">+BX29</f>
        <v>30</v>
      </c>
      <c r="BZ29" s="50">
        <f t="shared" si="23"/>
        <v>30</v>
      </c>
      <c r="CA29" s="50">
        <f t="shared" si="23"/>
        <v>30</v>
      </c>
      <c r="CB29" s="50">
        <f t="shared" si="23"/>
        <v>30</v>
      </c>
      <c r="CC29" s="50">
        <f>+CA29</f>
        <v>30</v>
      </c>
      <c r="CD29" s="50">
        <f>+CB29</f>
        <v>30</v>
      </c>
      <c r="CE29" s="50">
        <f t="shared" ref="CE29" si="24">+CD29</f>
        <v>30</v>
      </c>
      <c r="CF29" s="50">
        <f>+BA29</f>
        <v>30</v>
      </c>
      <c r="CG29" s="50">
        <f>+BA29</f>
        <v>30</v>
      </c>
      <c r="CH29" s="50">
        <f t="shared" ref="CH29:CQ29" si="25">+BA29</f>
        <v>30</v>
      </c>
      <c r="CI29" s="50">
        <f t="shared" si="25"/>
        <v>30</v>
      </c>
      <c r="CJ29" s="50">
        <f t="shared" si="25"/>
        <v>30</v>
      </c>
      <c r="CK29" s="50">
        <f t="shared" si="25"/>
        <v>30</v>
      </c>
      <c r="CL29" s="50">
        <f t="shared" si="25"/>
        <v>30</v>
      </c>
      <c r="CM29" s="50">
        <f t="shared" si="25"/>
        <v>30</v>
      </c>
      <c r="CN29" s="50">
        <f t="shared" si="25"/>
        <v>30</v>
      </c>
      <c r="CO29" s="50">
        <f t="shared" si="25"/>
        <v>30</v>
      </c>
      <c r="CP29" s="50">
        <f t="shared" si="25"/>
        <v>30</v>
      </c>
      <c r="CQ29" s="50">
        <f t="shared" si="25"/>
        <v>30</v>
      </c>
      <c r="CR29" s="50">
        <f>+BU29</f>
        <v>30</v>
      </c>
      <c r="CS29" s="50">
        <f>+BV29</f>
        <v>30</v>
      </c>
      <c r="CT29" s="50">
        <f t="shared" ref="CT29:CU29" si="26">+BX29</f>
        <v>30</v>
      </c>
      <c r="CU29" s="50">
        <f t="shared" si="26"/>
        <v>30</v>
      </c>
      <c r="CV29" s="50">
        <f>+BU29</f>
        <v>30</v>
      </c>
      <c r="CW29" s="50">
        <f>+BV29</f>
        <v>30</v>
      </c>
      <c r="CX29" s="50">
        <f>+BX29</f>
        <v>30</v>
      </c>
      <c r="CY29" s="50">
        <f>+BY29</f>
        <v>30</v>
      </c>
      <c r="CZ29" s="50">
        <f>+BZ29</f>
        <v>30</v>
      </c>
      <c r="DA29" s="50">
        <f>+CA29</f>
        <v>30</v>
      </c>
      <c r="DB29" s="50">
        <f>+CB29</f>
        <v>30</v>
      </c>
      <c r="DC29" s="50">
        <f t="shared" ref="DC29:DD29" si="27">+CD29</f>
        <v>30</v>
      </c>
      <c r="DD29" s="50">
        <f t="shared" si="27"/>
        <v>30</v>
      </c>
      <c r="DE29" s="50">
        <f t="shared" ref="DE29" si="28">+CE29</f>
        <v>30</v>
      </c>
      <c r="DF29" s="50">
        <f t="shared" ref="DF29" si="29">+BU29</f>
        <v>30</v>
      </c>
      <c r="DG29" s="50">
        <f t="shared" ref="DG29:DO32" si="30">+DF29</f>
        <v>30</v>
      </c>
      <c r="DH29" s="50">
        <f t="shared" si="30"/>
        <v>30</v>
      </c>
      <c r="DI29" s="50">
        <f t="shared" si="30"/>
        <v>30</v>
      </c>
      <c r="DJ29" s="50">
        <f t="shared" si="30"/>
        <v>30</v>
      </c>
      <c r="DK29" s="50">
        <f t="shared" si="30"/>
        <v>30</v>
      </c>
      <c r="DL29" s="50">
        <f t="shared" si="30"/>
        <v>30</v>
      </c>
      <c r="DM29" s="50">
        <f t="shared" si="30"/>
        <v>30</v>
      </c>
      <c r="DN29" s="50">
        <f t="shared" si="30"/>
        <v>30</v>
      </c>
      <c r="DO29" s="50">
        <f t="shared" ref="DO29" si="31">+DE29</f>
        <v>30</v>
      </c>
      <c r="DP29" s="50">
        <f t="shared" ref="DP29:DW42" si="32">+DO29</f>
        <v>30</v>
      </c>
      <c r="DQ29" s="50">
        <f t="shared" si="32"/>
        <v>30</v>
      </c>
      <c r="DR29" s="50">
        <f t="shared" si="32"/>
        <v>30</v>
      </c>
      <c r="DS29" s="50">
        <f t="shared" si="32"/>
        <v>30</v>
      </c>
      <c r="DT29" s="50">
        <f t="shared" si="32"/>
        <v>30</v>
      </c>
      <c r="DU29" s="50">
        <f t="shared" si="32"/>
        <v>30</v>
      </c>
      <c r="DV29" s="50">
        <f t="shared" si="32"/>
        <v>30</v>
      </c>
      <c r="DW29" s="50">
        <f>+DV29</f>
        <v>30</v>
      </c>
    </row>
    <row r="30" spans="1:127" ht="18" x14ac:dyDescent="0.2">
      <c r="A30" s="16"/>
      <c r="B30" s="23" t="s">
        <v>58</v>
      </c>
      <c r="C30" s="494" t="s">
        <v>59</v>
      </c>
      <c r="D30" s="495"/>
      <c r="E30" s="492"/>
      <c r="F30" s="1" t="s">
        <v>60</v>
      </c>
      <c r="G30" s="24">
        <f>IF(A30="",100,A30)</f>
        <v>100</v>
      </c>
      <c r="I30">
        <v>1</v>
      </c>
      <c r="J30" s="49">
        <f>IF(C24="&gt;1,000,000",1800000,C24)</f>
        <v>254</v>
      </c>
      <c r="K30" s="49">
        <v>100000</v>
      </c>
      <c r="L30" s="49">
        <f>+K30+100000</f>
        <v>200000</v>
      </c>
      <c r="M30" s="49">
        <f t="shared" ref="M30:T30" si="33">+L30+100000</f>
        <v>300000</v>
      </c>
      <c r="N30" s="49">
        <f t="shared" si="33"/>
        <v>400000</v>
      </c>
      <c r="O30" s="49">
        <f t="shared" si="33"/>
        <v>500000</v>
      </c>
      <c r="P30" s="49">
        <f t="shared" si="33"/>
        <v>600000</v>
      </c>
      <c r="Q30" s="49">
        <f t="shared" si="33"/>
        <v>700000</v>
      </c>
      <c r="R30" s="49">
        <f t="shared" si="33"/>
        <v>800000</v>
      </c>
      <c r="S30" s="49">
        <f t="shared" si="33"/>
        <v>900000</v>
      </c>
      <c r="T30" s="49">
        <f t="shared" si="33"/>
        <v>1000000</v>
      </c>
      <c r="U30" s="49">
        <f>+$K$23-100000+10000</f>
        <v>10000</v>
      </c>
      <c r="V30" s="49">
        <f>+U30+10000</f>
        <v>20000</v>
      </c>
      <c r="W30" s="49">
        <f t="shared" ref="W30:AC30" si="34">+V30+10000</f>
        <v>30000</v>
      </c>
      <c r="X30" s="49">
        <f t="shared" si="34"/>
        <v>40000</v>
      </c>
      <c r="Y30" s="49">
        <f t="shared" si="34"/>
        <v>50000</v>
      </c>
      <c r="Z30" s="49">
        <f t="shared" si="34"/>
        <v>60000</v>
      </c>
      <c r="AA30" s="49">
        <f t="shared" si="34"/>
        <v>70000</v>
      </c>
      <c r="AB30" s="49">
        <f t="shared" si="34"/>
        <v>80000</v>
      </c>
      <c r="AC30" s="49">
        <f t="shared" si="34"/>
        <v>90000</v>
      </c>
      <c r="AD30" s="265">
        <f>+$U$23-10000+1000</f>
        <v>1000</v>
      </c>
      <c r="AE30" s="49">
        <f>+AD30+1000</f>
        <v>2000</v>
      </c>
      <c r="AF30" s="49">
        <f t="shared" ref="AF30:AM30" si="35">+AE30+1000</f>
        <v>3000</v>
      </c>
      <c r="AG30" s="49">
        <f t="shared" si="35"/>
        <v>4000</v>
      </c>
      <c r="AH30" s="49">
        <f t="shared" si="35"/>
        <v>5000</v>
      </c>
      <c r="AI30" s="49">
        <f t="shared" si="35"/>
        <v>6000</v>
      </c>
      <c r="AJ30" s="49">
        <f t="shared" si="35"/>
        <v>7000</v>
      </c>
      <c r="AK30" s="49">
        <f t="shared" si="35"/>
        <v>8000</v>
      </c>
      <c r="AL30" s="49">
        <f t="shared" si="35"/>
        <v>9000</v>
      </c>
      <c r="AM30" s="49">
        <f t="shared" si="35"/>
        <v>10000</v>
      </c>
      <c r="AN30" s="59">
        <f>+AD23</f>
        <v>1000</v>
      </c>
      <c r="AO30" s="49">
        <f>+AN30-100</f>
        <v>900</v>
      </c>
      <c r="AP30" s="49">
        <f t="shared" ref="AP30:AW30" si="36">+AO30-100</f>
        <v>800</v>
      </c>
      <c r="AQ30" s="49">
        <f t="shared" si="36"/>
        <v>700</v>
      </c>
      <c r="AR30" s="49">
        <f t="shared" si="36"/>
        <v>600</v>
      </c>
      <c r="AS30" s="49">
        <f t="shared" si="36"/>
        <v>500</v>
      </c>
      <c r="AT30" s="49">
        <f t="shared" si="36"/>
        <v>400</v>
      </c>
      <c r="AU30" s="49">
        <f t="shared" si="36"/>
        <v>300</v>
      </c>
      <c r="AV30" s="49">
        <f t="shared" si="36"/>
        <v>200</v>
      </c>
      <c r="AW30" s="49">
        <f t="shared" si="36"/>
        <v>100</v>
      </c>
      <c r="AX30" s="59">
        <f>AN23</f>
        <v>300</v>
      </c>
      <c r="AY30" s="49">
        <f>+AX30-10</f>
        <v>290</v>
      </c>
      <c r="AZ30" s="49">
        <f t="shared" ref="AZ30:BG30" si="37">+AY30-10</f>
        <v>280</v>
      </c>
      <c r="BA30" s="49">
        <f t="shared" si="37"/>
        <v>270</v>
      </c>
      <c r="BB30" s="49">
        <f t="shared" si="37"/>
        <v>260</v>
      </c>
      <c r="BC30" s="49">
        <f t="shared" si="37"/>
        <v>250</v>
      </c>
      <c r="BD30" s="49">
        <f t="shared" si="37"/>
        <v>240</v>
      </c>
      <c r="BE30" s="49">
        <f t="shared" si="37"/>
        <v>230</v>
      </c>
      <c r="BF30" s="49">
        <f t="shared" si="37"/>
        <v>220</v>
      </c>
      <c r="BG30" s="49">
        <f t="shared" si="37"/>
        <v>210</v>
      </c>
      <c r="BH30" s="49">
        <f>IF(BG30=10,1,+BG30-10)</f>
        <v>200</v>
      </c>
      <c r="BI30" s="59">
        <f>AX23+5</f>
        <v>265</v>
      </c>
      <c r="BJ30" s="49">
        <f>IF(+BI30-1&gt;0,+BI30-1,0.1)</f>
        <v>264</v>
      </c>
      <c r="BK30" s="49">
        <f t="shared" ref="BK30:CC30" si="38">IF(+BJ30-1&gt;0,+BJ30-1,0.1)</f>
        <v>263</v>
      </c>
      <c r="BL30" s="49">
        <f t="shared" si="38"/>
        <v>262</v>
      </c>
      <c r="BM30" s="49">
        <f t="shared" si="38"/>
        <v>261</v>
      </c>
      <c r="BN30" s="49">
        <f t="shared" si="38"/>
        <v>260</v>
      </c>
      <c r="BO30" s="49">
        <f t="shared" si="38"/>
        <v>259</v>
      </c>
      <c r="BP30" s="49">
        <f t="shared" si="38"/>
        <v>258</v>
      </c>
      <c r="BQ30" s="49">
        <f t="shared" si="38"/>
        <v>257</v>
      </c>
      <c r="BR30" s="49">
        <f t="shared" si="38"/>
        <v>256</v>
      </c>
      <c r="BS30" s="49">
        <f t="shared" si="38"/>
        <v>255</v>
      </c>
      <c r="BT30" s="49">
        <f t="shared" si="38"/>
        <v>254</v>
      </c>
      <c r="BU30" s="49">
        <f t="shared" si="38"/>
        <v>253</v>
      </c>
      <c r="BV30" s="49">
        <f t="shared" si="38"/>
        <v>252</v>
      </c>
      <c r="BW30" s="49">
        <f t="shared" si="38"/>
        <v>251</v>
      </c>
      <c r="BX30" s="49">
        <f t="shared" si="38"/>
        <v>250</v>
      </c>
      <c r="BY30" s="49">
        <f t="shared" si="38"/>
        <v>249</v>
      </c>
      <c r="BZ30" s="49">
        <f t="shared" si="38"/>
        <v>248</v>
      </c>
      <c r="CA30" s="49">
        <f t="shared" si="38"/>
        <v>247</v>
      </c>
      <c r="CB30" s="49">
        <f t="shared" si="38"/>
        <v>246</v>
      </c>
      <c r="CC30" s="49">
        <f t="shared" si="38"/>
        <v>245</v>
      </c>
      <c r="CD30" s="73">
        <f>+BI23</f>
        <v>254</v>
      </c>
      <c r="CE30" s="59">
        <v>1</v>
      </c>
      <c r="CF30" s="70">
        <f>+$CE$21*CF22*($CE$19/20)</f>
        <v>2.5</v>
      </c>
      <c r="CG30" s="70">
        <f t="shared" ref="CG30:DD30" si="39">+$CE$21*CG22*($CE$19/20)</f>
        <v>5</v>
      </c>
      <c r="CH30" s="70">
        <f t="shared" si="39"/>
        <v>10</v>
      </c>
      <c r="CI30" s="70">
        <f t="shared" si="39"/>
        <v>15</v>
      </c>
      <c r="CJ30" s="70">
        <f t="shared" si="39"/>
        <v>20</v>
      </c>
      <c r="CK30" s="70">
        <f t="shared" si="39"/>
        <v>25</v>
      </c>
      <c r="CL30" s="70">
        <f t="shared" si="39"/>
        <v>50</v>
      </c>
      <c r="CM30" s="70">
        <f t="shared" si="39"/>
        <v>75</v>
      </c>
      <c r="CN30" s="70">
        <f t="shared" si="39"/>
        <v>100</v>
      </c>
      <c r="CO30" s="70">
        <f t="shared" si="39"/>
        <v>125</v>
      </c>
      <c r="CP30" s="70">
        <f t="shared" si="39"/>
        <v>150</v>
      </c>
      <c r="CQ30" s="70">
        <f t="shared" si="39"/>
        <v>175</v>
      </c>
      <c r="CR30" s="70">
        <f t="shared" si="39"/>
        <v>200</v>
      </c>
      <c r="CS30" s="70">
        <f t="shared" si="39"/>
        <v>225</v>
      </c>
      <c r="CT30" s="70">
        <f t="shared" si="39"/>
        <v>250</v>
      </c>
      <c r="CU30" s="70">
        <f t="shared" si="39"/>
        <v>275</v>
      </c>
      <c r="CV30" s="70">
        <f t="shared" si="39"/>
        <v>300</v>
      </c>
      <c r="CW30" s="70">
        <f t="shared" si="39"/>
        <v>325</v>
      </c>
      <c r="CX30" s="70">
        <f t="shared" si="39"/>
        <v>350</v>
      </c>
      <c r="CY30" s="70">
        <f t="shared" si="39"/>
        <v>375</v>
      </c>
      <c r="CZ30" s="70">
        <f t="shared" si="39"/>
        <v>400</v>
      </c>
      <c r="DA30" s="70">
        <f t="shared" si="39"/>
        <v>425</v>
      </c>
      <c r="DB30" s="70">
        <f t="shared" si="39"/>
        <v>450</v>
      </c>
      <c r="DC30" s="70">
        <f t="shared" si="39"/>
        <v>475</v>
      </c>
      <c r="DD30" s="70">
        <f t="shared" si="39"/>
        <v>500</v>
      </c>
      <c r="DE30" s="49">
        <f>入力シート_ふっ素!W3</f>
        <v>300</v>
      </c>
      <c r="DF30" s="49">
        <f>+DE30</f>
        <v>300</v>
      </c>
      <c r="DG30" s="49">
        <f t="shared" si="30"/>
        <v>300</v>
      </c>
      <c r="DH30" s="49">
        <f t="shared" si="30"/>
        <v>300</v>
      </c>
      <c r="DI30" s="49">
        <f t="shared" si="30"/>
        <v>300</v>
      </c>
      <c r="DJ30" s="49">
        <f t="shared" si="30"/>
        <v>300</v>
      </c>
      <c r="DK30" s="49">
        <f t="shared" si="30"/>
        <v>300</v>
      </c>
      <c r="DL30" s="49">
        <f t="shared" si="30"/>
        <v>300</v>
      </c>
      <c r="DM30" s="49">
        <f t="shared" si="30"/>
        <v>300</v>
      </c>
      <c r="DN30" s="49">
        <f t="shared" si="30"/>
        <v>300</v>
      </c>
      <c r="DO30" s="49">
        <f t="shared" si="30"/>
        <v>300</v>
      </c>
      <c r="DP30" s="49">
        <f t="shared" si="32"/>
        <v>300</v>
      </c>
      <c r="DQ30" s="49">
        <f t="shared" si="32"/>
        <v>300</v>
      </c>
      <c r="DR30" s="49">
        <f t="shared" si="32"/>
        <v>300</v>
      </c>
      <c r="DS30" s="49">
        <f t="shared" si="32"/>
        <v>300</v>
      </c>
      <c r="DT30" s="49">
        <f t="shared" si="32"/>
        <v>300</v>
      </c>
      <c r="DU30" s="49">
        <f t="shared" si="32"/>
        <v>300</v>
      </c>
      <c r="DV30" s="49">
        <f t="shared" si="32"/>
        <v>300</v>
      </c>
      <c r="DW30" s="49">
        <f>+DV30</f>
        <v>300</v>
      </c>
    </row>
    <row r="31" spans="1:127" ht="18" x14ac:dyDescent="0.2">
      <c r="A31" s="19"/>
      <c r="B31" s="23" t="s">
        <v>61</v>
      </c>
      <c r="C31" s="494" t="s">
        <v>62</v>
      </c>
      <c r="D31" s="495"/>
      <c r="E31" s="492"/>
      <c r="F31" s="1" t="s">
        <v>60</v>
      </c>
      <c r="G31" s="25">
        <v>0</v>
      </c>
      <c r="J31" s="51">
        <f>G31</f>
        <v>0</v>
      </c>
      <c r="K31" s="54">
        <f>+J31</f>
        <v>0</v>
      </c>
      <c r="L31" s="54">
        <f t="shared" ref="L31:N42" si="40">+K31</f>
        <v>0</v>
      </c>
      <c r="M31" s="54">
        <f t="shared" si="40"/>
        <v>0</v>
      </c>
      <c r="N31" s="54">
        <f t="shared" si="40"/>
        <v>0</v>
      </c>
      <c r="O31" s="54">
        <f t="shared" ref="O31:Q42" si="41">+J31</f>
        <v>0</v>
      </c>
      <c r="P31" s="54">
        <f t="shared" si="41"/>
        <v>0</v>
      </c>
      <c r="Q31" s="54">
        <f t="shared" si="41"/>
        <v>0</v>
      </c>
      <c r="R31" s="54">
        <f t="shared" ref="R31:T42" si="42">+L31</f>
        <v>0</v>
      </c>
      <c r="S31" s="54">
        <f t="shared" si="42"/>
        <v>0</v>
      </c>
      <c r="T31" s="54">
        <f t="shared" si="42"/>
        <v>0</v>
      </c>
      <c r="U31" s="51">
        <f>G31</f>
        <v>0</v>
      </c>
      <c r="V31" s="54">
        <f>+U31</f>
        <v>0</v>
      </c>
      <c r="W31" s="54">
        <f t="shared" ref="W31:AG31" si="43">+V31</f>
        <v>0</v>
      </c>
      <c r="X31" s="54">
        <f t="shared" si="43"/>
        <v>0</v>
      </c>
      <c r="Y31" s="54">
        <f t="shared" si="43"/>
        <v>0</v>
      </c>
      <c r="Z31" s="54">
        <f t="shared" si="43"/>
        <v>0</v>
      </c>
      <c r="AA31" s="54">
        <f t="shared" si="43"/>
        <v>0</v>
      </c>
      <c r="AB31" s="54">
        <f t="shared" si="43"/>
        <v>0</v>
      </c>
      <c r="AC31" s="54">
        <f t="shared" si="43"/>
        <v>0</v>
      </c>
      <c r="AD31" s="54">
        <f t="shared" si="43"/>
        <v>0</v>
      </c>
      <c r="AE31" s="54">
        <f t="shared" si="43"/>
        <v>0</v>
      </c>
      <c r="AF31" s="54">
        <f t="shared" si="43"/>
        <v>0</v>
      </c>
      <c r="AG31" s="54">
        <f t="shared" si="43"/>
        <v>0</v>
      </c>
      <c r="AH31" s="54">
        <f t="shared" ref="AH31:AJ42" si="44">+AC31</f>
        <v>0</v>
      </c>
      <c r="AI31" s="54">
        <f t="shared" si="44"/>
        <v>0</v>
      </c>
      <c r="AJ31" s="54">
        <f t="shared" si="44"/>
        <v>0</v>
      </c>
      <c r="AK31" s="54">
        <f t="shared" ref="AK31:AM42" si="45">+AE31</f>
        <v>0</v>
      </c>
      <c r="AL31" s="54">
        <f t="shared" si="45"/>
        <v>0</v>
      </c>
      <c r="AM31" s="54">
        <f t="shared" si="45"/>
        <v>0</v>
      </c>
      <c r="AN31" s="54">
        <f t="shared" ref="AN31:BC42" si="46">+AM31</f>
        <v>0</v>
      </c>
      <c r="AO31" s="54">
        <f t="shared" si="46"/>
        <v>0</v>
      </c>
      <c r="AP31" s="54">
        <f t="shared" si="46"/>
        <v>0</v>
      </c>
      <c r="AQ31" s="54">
        <f t="shared" si="46"/>
        <v>0</v>
      </c>
      <c r="AR31" s="54">
        <f t="shared" si="46"/>
        <v>0</v>
      </c>
      <c r="AS31" s="54">
        <f t="shared" si="46"/>
        <v>0</v>
      </c>
      <c r="AT31" s="54">
        <f t="shared" si="46"/>
        <v>0</v>
      </c>
      <c r="AU31" s="54">
        <f t="shared" si="46"/>
        <v>0</v>
      </c>
      <c r="AV31" s="54">
        <f t="shared" si="46"/>
        <v>0</v>
      </c>
      <c r="AW31" s="54">
        <f t="shared" si="46"/>
        <v>0</v>
      </c>
      <c r="AX31" s="54">
        <f t="shared" si="46"/>
        <v>0</v>
      </c>
      <c r="AY31" s="54">
        <f t="shared" si="46"/>
        <v>0</v>
      </c>
      <c r="AZ31" s="54">
        <f t="shared" si="46"/>
        <v>0</v>
      </c>
      <c r="BA31" s="54">
        <f t="shared" si="46"/>
        <v>0</v>
      </c>
      <c r="BB31" s="54">
        <f t="shared" si="46"/>
        <v>0</v>
      </c>
      <c r="BC31" s="54">
        <f t="shared" si="46"/>
        <v>0</v>
      </c>
      <c r="BD31" s="54">
        <f t="shared" ref="BD31:BF42" si="47">+BC31</f>
        <v>0</v>
      </c>
      <c r="BE31" s="54">
        <f t="shared" si="47"/>
        <v>0</v>
      </c>
      <c r="BF31" s="54">
        <f t="shared" si="47"/>
        <v>0</v>
      </c>
      <c r="BG31" s="54">
        <f t="shared" ref="BG31:BH42" si="48">+BE31</f>
        <v>0</v>
      </c>
      <c r="BH31" s="54">
        <f t="shared" si="48"/>
        <v>0</v>
      </c>
      <c r="BI31" s="54">
        <f t="shared" ref="BI31:BJ42" si="49">+BH31</f>
        <v>0</v>
      </c>
      <c r="BJ31" s="54">
        <f t="shared" si="49"/>
        <v>0</v>
      </c>
      <c r="BK31" s="54">
        <f t="shared" ref="BK31:BK42" si="50">+AZ31</f>
        <v>0</v>
      </c>
      <c r="BL31" s="54">
        <f t="shared" ref="BL31:BO42" si="51">+BK31</f>
        <v>0</v>
      </c>
      <c r="BM31" s="54">
        <f t="shared" si="51"/>
        <v>0</v>
      </c>
      <c r="BN31" s="54">
        <f t="shared" si="51"/>
        <v>0</v>
      </c>
      <c r="BO31" s="54">
        <f t="shared" si="51"/>
        <v>0</v>
      </c>
      <c r="BP31" s="54">
        <f t="shared" ref="BP31:BP42" si="52">+BE31</f>
        <v>0</v>
      </c>
      <c r="BQ31" s="54">
        <f t="shared" ref="BQ31:BT42" si="53">+BP31</f>
        <v>0</v>
      </c>
      <c r="BR31" s="54">
        <f t="shared" si="53"/>
        <v>0</v>
      </c>
      <c r="BS31" s="54">
        <f t="shared" si="53"/>
        <v>0</v>
      </c>
      <c r="BT31" s="54">
        <f t="shared" si="53"/>
        <v>0</v>
      </c>
      <c r="BU31" s="54">
        <f t="shared" ref="BU31:BU42" si="54">+BJ31</f>
        <v>0</v>
      </c>
      <c r="BV31" s="54">
        <f t="shared" ref="BV31:BV42" si="55">+BU31</f>
        <v>0</v>
      </c>
      <c r="BW31" s="54">
        <f t="shared" ref="BW31:BX42" si="56">+BU31</f>
        <v>0</v>
      </c>
      <c r="BX31" s="54">
        <f t="shared" si="56"/>
        <v>0</v>
      </c>
      <c r="BY31" s="54">
        <f t="shared" ref="BY31:CB42" si="57">+BX31</f>
        <v>0</v>
      </c>
      <c r="BZ31" s="54">
        <f t="shared" si="57"/>
        <v>0</v>
      </c>
      <c r="CA31" s="54">
        <f t="shared" si="57"/>
        <v>0</v>
      </c>
      <c r="CB31" s="54">
        <f t="shared" si="57"/>
        <v>0</v>
      </c>
      <c r="CC31" s="54">
        <f t="shared" ref="CC31:CD42" si="58">+CA31</f>
        <v>0</v>
      </c>
      <c r="CD31" s="54">
        <f t="shared" si="58"/>
        <v>0</v>
      </c>
      <c r="CE31" s="54">
        <f t="shared" ref="CE31:CE42" si="59">+CD31</f>
        <v>0</v>
      </c>
      <c r="CF31" s="54">
        <f t="shared" ref="CF31:CF42" si="60">+BA31</f>
        <v>0</v>
      </c>
      <c r="CG31" s="54">
        <f t="shared" ref="CG31:CG42" si="61">+BA31</f>
        <v>0</v>
      </c>
      <c r="CH31" s="54">
        <f t="shared" ref="CH31:CQ42" si="62">+BA31</f>
        <v>0</v>
      </c>
      <c r="CI31" s="54">
        <f t="shared" si="62"/>
        <v>0</v>
      </c>
      <c r="CJ31" s="54">
        <f t="shared" si="62"/>
        <v>0</v>
      </c>
      <c r="CK31" s="54">
        <f t="shared" si="62"/>
        <v>0</v>
      </c>
      <c r="CL31" s="54">
        <f t="shared" si="62"/>
        <v>0</v>
      </c>
      <c r="CM31" s="54">
        <f t="shared" si="62"/>
        <v>0</v>
      </c>
      <c r="CN31" s="54">
        <f t="shared" si="62"/>
        <v>0</v>
      </c>
      <c r="CO31" s="54">
        <f t="shared" si="62"/>
        <v>0</v>
      </c>
      <c r="CP31" s="54">
        <f t="shared" si="62"/>
        <v>0</v>
      </c>
      <c r="CQ31" s="54">
        <f t="shared" si="62"/>
        <v>0</v>
      </c>
      <c r="CR31" s="54">
        <f t="shared" ref="CR31:CS42" si="63">+BU31</f>
        <v>0</v>
      </c>
      <c r="CS31" s="54">
        <f t="shared" si="63"/>
        <v>0</v>
      </c>
      <c r="CT31" s="54">
        <f t="shared" ref="CT31:CU42" si="64">+BX31</f>
        <v>0</v>
      </c>
      <c r="CU31" s="54">
        <f t="shared" si="64"/>
        <v>0</v>
      </c>
      <c r="CV31" s="54">
        <f t="shared" ref="CV31:CW42" si="65">+BU31</f>
        <v>0</v>
      </c>
      <c r="CW31" s="54">
        <f t="shared" si="65"/>
        <v>0</v>
      </c>
      <c r="CX31" s="54">
        <f t="shared" ref="CX31:DB42" si="66">+BX31</f>
        <v>0</v>
      </c>
      <c r="CY31" s="54">
        <f t="shared" si="66"/>
        <v>0</v>
      </c>
      <c r="CZ31" s="54">
        <f t="shared" si="66"/>
        <v>0</v>
      </c>
      <c r="DA31" s="54">
        <f t="shared" si="66"/>
        <v>0</v>
      </c>
      <c r="DB31" s="54">
        <f t="shared" si="66"/>
        <v>0</v>
      </c>
      <c r="DC31" s="54">
        <f t="shared" ref="DC31:DD42" si="67">+CD31</f>
        <v>0</v>
      </c>
      <c r="DD31" s="54">
        <f t="shared" si="67"/>
        <v>0</v>
      </c>
      <c r="DE31" s="54">
        <f t="shared" ref="DE31:DE42" si="68">+CE31</f>
        <v>0</v>
      </c>
      <c r="DF31" s="54">
        <f>+BU31</f>
        <v>0</v>
      </c>
      <c r="DG31" s="54">
        <f t="shared" si="30"/>
        <v>0</v>
      </c>
      <c r="DH31" s="54">
        <f t="shared" si="30"/>
        <v>0</v>
      </c>
      <c r="DI31" s="54">
        <f t="shared" si="30"/>
        <v>0</v>
      </c>
      <c r="DJ31" s="54">
        <f t="shared" si="30"/>
        <v>0</v>
      </c>
      <c r="DK31" s="54">
        <f t="shared" si="30"/>
        <v>0</v>
      </c>
      <c r="DL31" s="54">
        <f t="shared" si="30"/>
        <v>0</v>
      </c>
      <c r="DM31" s="54">
        <f t="shared" si="30"/>
        <v>0</v>
      </c>
      <c r="DN31" s="54">
        <f t="shared" si="30"/>
        <v>0</v>
      </c>
      <c r="DO31" s="54">
        <f>+DE31</f>
        <v>0</v>
      </c>
      <c r="DP31" s="54">
        <f t="shared" si="32"/>
        <v>0</v>
      </c>
      <c r="DQ31" s="54">
        <f t="shared" si="32"/>
        <v>0</v>
      </c>
      <c r="DR31" s="54">
        <f t="shared" si="32"/>
        <v>0</v>
      </c>
      <c r="DS31" s="54">
        <f t="shared" si="32"/>
        <v>0</v>
      </c>
      <c r="DT31" s="54">
        <f t="shared" si="32"/>
        <v>0</v>
      </c>
      <c r="DU31" s="54">
        <f t="shared" si="32"/>
        <v>0</v>
      </c>
      <c r="DV31" s="54">
        <f t="shared" si="32"/>
        <v>0</v>
      </c>
      <c r="DW31" s="54">
        <f>+DV31</f>
        <v>0</v>
      </c>
    </row>
    <row r="32" spans="1:127" ht="18" x14ac:dyDescent="0.2">
      <c r="A32" s="19"/>
      <c r="B32" s="23" t="s">
        <v>63</v>
      </c>
      <c r="C32" s="494" t="s">
        <v>64</v>
      </c>
      <c r="D32" s="495"/>
      <c r="E32" s="492"/>
      <c r="F32" s="1" t="s">
        <v>60</v>
      </c>
      <c r="G32" s="25">
        <v>0</v>
      </c>
      <c r="J32" s="51">
        <f t="shared" si="10"/>
        <v>0</v>
      </c>
      <c r="K32" s="54">
        <f t="shared" ref="K32:K42" si="69">+J32</f>
        <v>0</v>
      </c>
      <c r="L32" s="54">
        <f t="shared" si="40"/>
        <v>0</v>
      </c>
      <c r="M32" s="54">
        <f t="shared" si="40"/>
        <v>0</v>
      </c>
      <c r="N32" s="54">
        <f t="shared" si="40"/>
        <v>0</v>
      </c>
      <c r="O32" s="54">
        <f t="shared" si="41"/>
        <v>0</v>
      </c>
      <c r="P32" s="54">
        <f t="shared" si="41"/>
        <v>0</v>
      </c>
      <c r="Q32" s="54">
        <f t="shared" si="41"/>
        <v>0</v>
      </c>
      <c r="R32" s="54">
        <f t="shared" si="42"/>
        <v>0</v>
      </c>
      <c r="S32" s="54">
        <f t="shared" si="42"/>
        <v>0</v>
      </c>
      <c r="T32" s="54">
        <f t="shared" si="42"/>
        <v>0</v>
      </c>
      <c r="U32" s="51">
        <f t="shared" ref="U32:U51" si="70">G32</f>
        <v>0</v>
      </c>
      <c r="V32" s="54">
        <f t="shared" ref="V32:AG42" si="71">+U32</f>
        <v>0</v>
      </c>
      <c r="W32" s="54">
        <f t="shared" si="71"/>
        <v>0</v>
      </c>
      <c r="X32" s="54">
        <f t="shared" si="71"/>
        <v>0</v>
      </c>
      <c r="Y32" s="54">
        <f t="shared" si="71"/>
        <v>0</v>
      </c>
      <c r="Z32" s="54">
        <f t="shared" si="71"/>
        <v>0</v>
      </c>
      <c r="AA32" s="54">
        <f t="shared" si="71"/>
        <v>0</v>
      </c>
      <c r="AB32" s="54">
        <f t="shared" si="71"/>
        <v>0</v>
      </c>
      <c r="AC32" s="54">
        <f t="shared" si="71"/>
        <v>0</v>
      </c>
      <c r="AD32" s="54">
        <f t="shared" si="71"/>
        <v>0</v>
      </c>
      <c r="AE32" s="54">
        <f t="shared" si="71"/>
        <v>0</v>
      </c>
      <c r="AF32" s="54">
        <f t="shared" si="71"/>
        <v>0</v>
      </c>
      <c r="AG32" s="54">
        <f t="shared" si="71"/>
        <v>0</v>
      </c>
      <c r="AH32" s="54">
        <f t="shared" si="44"/>
        <v>0</v>
      </c>
      <c r="AI32" s="54">
        <f t="shared" si="44"/>
        <v>0</v>
      </c>
      <c r="AJ32" s="54">
        <f t="shared" si="44"/>
        <v>0</v>
      </c>
      <c r="AK32" s="54">
        <f t="shared" si="45"/>
        <v>0</v>
      </c>
      <c r="AL32" s="54">
        <f t="shared" si="45"/>
        <v>0</v>
      </c>
      <c r="AM32" s="54">
        <f t="shared" si="45"/>
        <v>0</v>
      </c>
      <c r="AN32" s="54">
        <f t="shared" si="46"/>
        <v>0</v>
      </c>
      <c r="AO32" s="54">
        <f t="shared" si="46"/>
        <v>0</v>
      </c>
      <c r="AP32" s="54">
        <f t="shared" si="46"/>
        <v>0</v>
      </c>
      <c r="AQ32" s="54">
        <f t="shared" si="46"/>
        <v>0</v>
      </c>
      <c r="AR32" s="54">
        <f t="shared" si="46"/>
        <v>0</v>
      </c>
      <c r="AS32" s="54">
        <f t="shared" si="46"/>
        <v>0</v>
      </c>
      <c r="AT32" s="54">
        <f t="shared" si="46"/>
        <v>0</v>
      </c>
      <c r="AU32" s="54">
        <f t="shared" si="46"/>
        <v>0</v>
      </c>
      <c r="AV32" s="54">
        <f t="shared" si="46"/>
        <v>0</v>
      </c>
      <c r="AW32" s="54">
        <f t="shared" si="46"/>
        <v>0</v>
      </c>
      <c r="AX32" s="54">
        <f t="shared" si="46"/>
        <v>0</v>
      </c>
      <c r="AY32" s="54">
        <f t="shared" si="46"/>
        <v>0</v>
      </c>
      <c r="AZ32" s="54">
        <f t="shared" si="46"/>
        <v>0</v>
      </c>
      <c r="BA32" s="54">
        <f t="shared" si="46"/>
        <v>0</v>
      </c>
      <c r="BB32" s="54">
        <f t="shared" si="46"/>
        <v>0</v>
      </c>
      <c r="BC32" s="54">
        <f t="shared" si="46"/>
        <v>0</v>
      </c>
      <c r="BD32" s="54">
        <f t="shared" si="47"/>
        <v>0</v>
      </c>
      <c r="BE32" s="54">
        <f t="shared" si="47"/>
        <v>0</v>
      </c>
      <c r="BF32" s="54">
        <f t="shared" si="47"/>
        <v>0</v>
      </c>
      <c r="BG32" s="54">
        <f t="shared" si="48"/>
        <v>0</v>
      </c>
      <c r="BH32" s="54">
        <f t="shared" si="48"/>
        <v>0</v>
      </c>
      <c r="BI32" s="54">
        <f t="shared" si="49"/>
        <v>0</v>
      </c>
      <c r="BJ32" s="54">
        <f t="shared" si="49"/>
        <v>0</v>
      </c>
      <c r="BK32" s="54">
        <f t="shared" si="50"/>
        <v>0</v>
      </c>
      <c r="BL32" s="54">
        <f t="shared" si="51"/>
        <v>0</v>
      </c>
      <c r="BM32" s="54">
        <f t="shared" si="51"/>
        <v>0</v>
      </c>
      <c r="BN32" s="54">
        <f t="shared" si="51"/>
        <v>0</v>
      </c>
      <c r="BO32" s="54">
        <f t="shared" si="51"/>
        <v>0</v>
      </c>
      <c r="BP32" s="54">
        <f t="shared" si="52"/>
        <v>0</v>
      </c>
      <c r="BQ32" s="54">
        <f t="shared" si="53"/>
        <v>0</v>
      </c>
      <c r="BR32" s="54">
        <f t="shared" si="53"/>
        <v>0</v>
      </c>
      <c r="BS32" s="54">
        <f t="shared" si="53"/>
        <v>0</v>
      </c>
      <c r="BT32" s="54">
        <f t="shared" si="53"/>
        <v>0</v>
      </c>
      <c r="BU32" s="54">
        <f t="shared" si="54"/>
        <v>0</v>
      </c>
      <c r="BV32" s="54">
        <f t="shared" si="55"/>
        <v>0</v>
      </c>
      <c r="BW32" s="54">
        <f t="shared" si="56"/>
        <v>0</v>
      </c>
      <c r="BX32" s="54">
        <f t="shared" si="56"/>
        <v>0</v>
      </c>
      <c r="BY32" s="54">
        <f t="shared" si="57"/>
        <v>0</v>
      </c>
      <c r="BZ32" s="54">
        <f t="shared" si="57"/>
        <v>0</v>
      </c>
      <c r="CA32" s="54">
        <f t="shared" si="57"/>
        <v>0</v>
      </c>
      <c r="CB32" s="54">
        <f t="shared" si="57"/>
        <v>0</v>
      </c>
      <c r="CC32" s="54">
        <f t="shared" si="58"/>
        <v>0</v>
      </c>
      <c r="CD32" s="54">
        <f t="shared" si="58"/>
        <v>0</v>
      </c>
      <c r="CE32" s="54">
        <f t="shared" si="59"/>
        <v>0</v>
      </c>
      <c r="CF32" s="54">
        <f t="shared" si="60"/>
        <v>0</v>
      </c>
      <c r="CG32" s="54">
        <f t="shared" si="61"/>
        <v>0</v>
      </c>
      <c r="CH32" s="54">
        <f t="shared" si="62"/>
        <v>0</v>
      </c>
      <c r="CI32" s="54">
        <f t="shared" si="62"/>
        <v>0</v>
      </c>
      <c r="CJ32" s="54">
        <f t="shared" si="62"/>
        <v>0</v>
      </c>
      <c r="CK32" s="54">
        <f t="shared" si="62"/>
        <v>0</v>
      </c>
      <c r="CL32" s="54">
        <f t="shared" si="62"/>
        <v>0</v>
      </c>
      <c r="CM32" s="54">
        <f t="shared" si="62"/>
        <v>0</v>
      </c>
      <c r="CN32" s="54">
        <f t="shared" si="62"/>
        <v>0</v>
      </c>
      <c r="CO32" s="54">
        <f t="shared" si="62"/>
        <v>0</v>
      </c>
      <c r="CP32" s="54">
        <f t="shared" si="62"/>
        <v>0</v>
      </c>
      <c r="CQ32" s="54">
        <f t="shared" si="62"/>
        <v>0</v>
      </c>
      <c r="CR32" s="54">
        <f t="shared" si="63"/>
        <v>0</v>
      </c>
      <c r="CS32" s="54">
        <f t="shared" si="63"/>
        <v>0</v>
      </c>
      <c r="CT32" s="54">
        <f t="shared" si="64"/>
        <v>0</v>
      </c>
      <c r="CU32" s="54">
        <f t="shared" si="64"/>
        <v>0</v>
      </c>
      <c r="CV32" s="54">
        <f t="shared" si="65"/>
        <v>0</v>
      </c>
      <c r="CW32" s="54">
        <f t="shared" si="65"/>
        <v>0</v>
      </c>
      <c r="CX32" s="54">
        <f t="shared" si="66"/>
        <v>0</v>
      </c>
      <c r="CY32" s="54">
        <f t="shared" si="66"/>
        <v>0</v>
      </c>
      <c r="CZ32" s="54">
        <f t="shared" si="66"/>
        <v>0</v>
      </c>
      <c r="DA32" s="54">
        <f t="shared" si="66"/>
        <v>0</v>
      </c>
      <c r="DB32" s="54">
        <f t="shared" si="66"/>
        <v>0</v>
      </c>
      <c r="DC32" s="54">
        <f t="shared" si="67"/>
        <v>0</v>
      </c>
      <c r="DD32" s="54">
        <f t="shared" si="67"/>
        <v>0</v>
      </c>
      <c r="DE32" s="54">
        <f t="shared" si="68"/>
        <v>0</v>
      </c>
      <c r="DF32" s="54">
        <f>+BU32</f>
        <v>0</v>
      </c>
      <c r="DG32" s="54">
        <f t="shared" si="30"/>
        <v>0</v>
      </c>
      <c r="DH32" s="54">
        <f t="shared" si="30"/>
        <v>0</v>
      </c>
      <c r="DI32" s="54">
        <f t="shared" si="30"/>
        <v>0</v>
      </c>
      <c r="DJ32" s="54">
        <f t="shared" si="30"/>
        <v>0</v>
      </c>
      <c r="DK32" s="54">
        <f t="shared" si="30"/>
        <v>0</v>
      </c>
      <c r="DL32" s="54">
        <f t="shared" si="30"/>
        <v>0</v>
      </c>
      <c r="DM32" s="54">
        <f t="shared" si="30"/>
        <v>0</v>
      </c>
      <c r="DN32" s="54">
        <f t="shared" si="30"/>
        <v>0</v>
      </c>
      <c r="DO32" s="54">
        <f>+DE32</f>
        <v>0</v>
      </c>
      <c r="DP32" s="54">
        <f t="shared" si="32"/>
        <v>0</v>
      </c>
      <c r="DQ32" s="54">
        <f t="shared" si="32"/>
        <v>0</v>
      </c>
      <c r="DR32" s="54">
        <f t="shared" si="32"/>
        <v>0</v>
      </c>
      <c r="DS32" s="54">
        <f t="shared" si="32"/>
        <v>0</v>
      </c>
      <c r="DT32" s="54">
        <f t="shared" si="32"/>
        <v>0</v>
      </c>
      <c r="DU32" s="54">
        <f t="shared" si="32"/>
        <v>0</v>
      </c>
      <c r="DV32" s="54">
        <f t="shared" si="32"/>
        <v>0</v>
      </c>
      <c r="DW32" s="54">
        <f>+DV32</f>
        <v>0</v>
      </c>
    </row>
    <row r="33" spans="1:127" ht="18" x14ac:dyDescent="0.2">
      <c r="A33" s="16"/>
      <c r="B33" s="23" t="s">
        <v>65</v>
      </c>
      <c r="C33" s="494" t="s">
        <v>66</v>
      </c>
      <c r="D33" s="495"/>
      <c r="E33" s="492"/>
      <c r="F33" s="1" t="s">
        <v>67</v>
      </c>
      <c r="G33" s="25">
        <f>IF(A33="",100,A33)</f>
        <v>100</v>
      </c>
      <c r="J33" s="51">
        <f>G33</f>
        <v>100</v>
      </c>
      <c r="K33" s="54">
        <f t="shared" si="69"/>
        <v>100</v>
      </c>
      <c r="L33" s="54">
        <f t="shared" si="40"/>
        <v>100</v>
      </c>
      <c r="M33" s="54">
        <f t="shared" si="40"/>
        <v>100</v>
      </c>
      <c r="N33" s="54">
        <f t="shared" si="40"/>
        <v>100</v>
      </c>
      <c r="O33" s="54">
        <f t="shared" si="41"/>
        <v>100</v>
      </c>
      <c r="P33" s="54">
        <f t="shared" si="41"/>
        <v>100</v>
      </c>
      <c r="Q33" s="54">
        <f t="shared" si="41"/>
        <v>100</v>
      </c>
      <c r="R33" s="54">
        <f t="shared" si="42"/>
        <v>100</v>
      </c>
      <c r="S33" s="54">
        <f t="shared" si="42"/>
        <v>100</v>
      </c>
      <c r="T33" s="54">
        <f t="shared" si="42"/>
        <v>100</v>
      </c>
      <c r="U33" s="51">
        <f t="shared" si="70"/>
        <v>100</v>
      </c>
      <c r="V33" s="54">
        <f t="shared" si="71"/>
        <v>100</v>
      </c>
      <c r="W33" s="54">
        <f t="shared" si="71"/>
        <v>100</v>
      </c>
      <c r="X33" s="54">
        <f t="shared" si="71"/>
        <v>100</v>
      </c>
      <c r="Y33" s="54">
        <f t="shared" si="71"/>
        <v>100</v>
      </c>
      <c r="Z33" s="54">
        <f t="shared" si="71"/>
        <v>100</v>
      </c>
      <c r="AA33" s="54">
        <f t="shared" si="71"/>
        <v>100</v>
      </c>
      <c r="AB33" s="54">
        <f t="shared" si="71"/>
        <v>100</v>
      </c>
      <c r="AC33" s="54">
        <f t="shared" si="71"/>
        <v>100</v>
      </c>
      <c r="AD33" s="54">
        <f t="shared" si="71"/>
        <v>100</v>
      </c>
      <c r="AE33" s="54">
        <f t="shared" si="71"/>
        <v>100</v>
      </c>
      <c r="AF33" s="54">
        <f t="shared" si="71"/>
        <v>100</v>
      </c>
      <c r="AG33" s="54">
        <f t="shared" si="71"/>
        <v>100</v>
      </c>
      <c r="AH33" s="54">
        <f t="shared" si="44"/>
        <v>100</v>
      </c>
      <c r="AI33" s="54">
        <f t="shared" si="44"/>
        <v>100</v>
      </c>
      <c r="AJ33" s="54">
        <f t="shared" si="44"/>
        <v>100</v>
      </c>
      <c r="AK33" s="54">
        <f t="shared" si="45"/>
        <v>100</v>
      </c>
      <c r="AL33" s="54">
        <f t="shared" si="45"/>
        <v>100</v>
      </c>
      <c r="AM33" s="54">
        <f t="shared" si="45"/>
        <v>100</v>
      </c>
      <c r="AN33" s="54">
        <f t="shared" si="46"/>
        <v>100</v>
      </c>
      <c r="AO33" s="54">
        <f t="shared" si="46"/>
        <v>100</v>
      </c>
      <c r="AP33" s="54">
        <f t="shared" si="46"/>
        <v>100</v>
      </c>
      <c r="AQ33" s="54">
        <f t="shared" si="46"/>
        <v>100</v>
      </c>
      <c r="AR33" s="54">
        <f t="shared" si="46"/>
        <v>100</v>
      </c>
      <c r="AS33" s="54">
        <f t="shared" si="46"/>
        <v>100</v>
      </c>
      <c r="AT33" s="54">
        <f t="shared" si="46"/>
        <v>100</v>
      </c>
      <c r="AU33" s="54">
        <f t="shared" si="46"/>
        <v>100</v>
      </c>
      <c r="AV33" s="54">
        <f t="shared" si="46"/>
        <v>100</v>
      </c>
      <c r="AW33" s="54">
        <f t="shared" si="46"/>
        <v>100</v>
      </c>
      <c r="AX33" s="54">
        <f t="shared" si="46"/>
        <v>100</v>
      </c>
      <c r="AY33" s="54">
        <f t="shared" si="46"/>
        <v>100</v>
      </c>
      <c r="AZ33" s="54">
        <f t="shared" si="46"/>
        <v>100</v>
      </c>
      <c r="BA33" s="54">
        <f t="shared" si="46"/>
        <v>100</v>
      </c>
      <c r="BB33" s="54">
        <f t="shared" si="46"/>
        <v>100</v>
      </c>
      <c r="BC33" s="54">
        <f t="shared" si="46"/>
        <v>100</v>
      </c>
      <c r="BD33" s="54">
        <f t="shared" si="47"/>
        <v>100</v>
      </c>
      <c r="BE33" s="54">
        <f t="shared" si="47"/>
        <v>100</v>
      </c>
      <c r="BF33" s="54">
        <f t="shared" si="47"/>
        <v>100</v>
      </c>
      <c r="BG33" s="54">
        <f t="shared" si="48"/>
        <v>100</v>
      </c>
      <c r="BH33" s="54">
        <f t="shared" si="48"/>
        <v>100</v>
      </c>
      <c r="BI33" s="54">
        <f t="shared" si="49"/>
        <v>100</v>
      </c>
      <c r="BJ33" s="54">
        <f t="shared" si="49"/>
        <v>100</v>
      </c>
      <c r="BK33" s="54">
        <f t="shared" si="50"/>
        <v>100</v>
      </c>
      <c r="BL33" s="54">
        <f t="shared" si="51"/>
        <v>100</v>
      </c>
      <c r="BM33" s="54">
        <f t="shared" si="51"/>
        <v>100</v>
      </c>
      <c r="BN33" s="54">
        <f t="shared" si="51"/>
        <v>100</v>
      </c>
      <c r="BO33" s="54">
        <f t="shared" si="51"/>
        <v>100</v>
      </c>
      <c r="BP33" s="54">
        <f t="shared" si="52"/>
        <v>100</v>
      </c>
      <c r="BQ33" s="54">
        <f t="shared" si="53"/>
        <v>100</v>
      </c>
      <c r="BR33" s="54">
        <f t="shared" si="53"/>
        <v>100</v>
      </c>
      <c r="BS33" s="54">
        <f t="shared" si="53"/>
        <v>100</v>
      </c>
      <c r="BT33" s="54">
        <f t="shared" si="53"/>
        <v>100</v>
      </c>
      <c r="BU33" s="54">
        <f t="shared" si="54"/>
        <v>100</v>
      </c>
      <c r="BV33" s="54">
        <f t="shared" si="55"/>
        <v>100</v>
      </c>
      <c r="BW33" s="54">
        <f t="shared" si="56"/>
        <v>100</v>
      </c>
      <c r="BX33" s="54">
        <f t="shared" si="56"/>
        <v>100</v>
      </c>
      <c r="BY33" s="54">
        <f t="shared" si="57"/>
        <v>100</v>
      </c>
      <c r="BZ33" s="54">
        <f t="shared" si="57"/>
        <v>100</v>
      </c>
      <c r="CA33" s="54">
        <f t="shared" si="57"/>
        <v>100</v>
      </c>
      <c r="CB33" s="54">
        <f t="shared" si="57"/>
        <v>100</v>
      </c>
      <c r="CC33" s="54">
        <f t="shared" si="58"/>
        <v>100</v>
      </c>
      <c r="CD33" s="54">
        <f t="shared" si="58"/>
        <v>100</v>
      </c>
      <c r="CE33" s="54">
        <f t="shared" si="59"/>
        <v>100</v>
      </c>
      <c r="CF33" s="54">
        <f t="shared" si="60"/>
        <v>100</v>
      </c>
      <c r="CG33" s="54">
        <f t="shared" si="61"/>
        <v>100</v>
      </c>
      <c r="CH33" s="54">
        <f t="shared" si="62"/>
        <v>100</v>
      </c>
      <c r="CI33" s="54">
        <f t="shared" si="62"/>
        <v>100</v>
      </c>
      <c r="CJ33" s="54">
        <f t="shared" si="62"/>
        <v>100</v>
      </c>
      <c r="CK33" s="54">
        <f t="shared" si="62"/>
        <v>100</v>
      </c>
      <c r="CL33" s="54">
        <f t="shared" si="62"/>
        <v>100</v>
      </c>
      <c r="CM33" s="54">
        <f t="shared" si="62"/>
        <v>100</v>
      </c>
      <c r="CN33" s="54">
        <f t="shared" si="62"/>
        <v>100</v>
      </c>
      <c r="CO33" s="54">
        <f t="shared" si="62"/>
        <v>100</v>
      </c>
      <c r="CP33" s="54">
        <f t="shared" si="62"/>
        <v>100</v>
      </c>
      <c r="CQ33" s="54">
        <f t="shared" si="62"/>
        <v>100</v>
      </c>
      <c r="CR33" s="54">
        <f t="shared" si="63"/>
        <v>100</v>
      </c>
      <c r="CS33" s="54">
        <f t="shared" si="63"/>
        <v>100</v>
      </c>
      <c r="CT33" s="54">
        <f t="shared" si="64"/>
        <v>100</v>
      </c>
      <c r="CU33" s="54">
        <f t="shared" si="64"/>
        <v>100</v>
      </c>
      <c r="CV33" s="54">
        <f t="shared" si="65"/>
        <v>100</v>
      </c>
      <c r="CW33" s="54">
        <f t="shared" si="65"/>
        <v>100</v>
      </c>
      <c r="CX33" s="54">
        <f t="shared" si="66"/>
        <v>100</v>
      </c>
      <c r="CY33" s="54">
        <f t="shared" si="66"/>
        <v>100</v>
      </c>
      <c r="CZ33" s="54">
        <f t="shared" si="66"/>
        <v>100</v>
      </c>
      <c r="DA33" s="54">
        <f t="shared" si="66"/>
        <v>100</v>
      </c>
      <c r="DB33" s="54">
        <f t="shared" si="66"/>
        <v>100</v>
      </c>
      <c r="DC33" s="54">
        <f t="shared" si="67"/>
        <v>100</v>
      </c>
      <c r="DD33" s="54">
        <f t="shared" si="67"/>
        <v>100</v>
      </c>
      <c r="DE33" s="68">
        <v>2</v>
      </c>
      <c r="DF33" s="68">
        <v>5</v>
      </c>
      <c r="DG33" s="68">
        <v>10</v>
      </c>
      <c r="DH33" s="68">
        <v>20</v>
      </c>
      <c r="DI33" s="68">
        <v>30</v>
      </c>
      <c r="DJ33" s="68">
        <v>40</v>
      </c>
      <c r="DK33" s="68">
        <v>50</v>
      </c>
      <c r="DL33" s="68">
        <v>60</v>
      </c>
      <c r="DM33" s="68">
        <v>80</v>
      </c>
      <c r="DN33" s="68">
        <v>100</v>
      </c>
      <c r="DO33" s="68">
        <v>125</v>
      </c>
      <c r="DP33" s="68">
        <v>150</v>
      </c>
      <c r="DQ33" s="68">
        <v>175</v>
      </c>
      <c r="DR33" s="68">
        <v>200</v>
      </c>
      <c r="DS33" s="68">
        <v>225</v>
      </c>
      <c r="DT33" s="68">
        <v>250</v>
      </c>
      <c r="DU33" s="68">
        <v>275</v>
      </c>
      <c r="DV33" s="68">
        <v>300</v>
      </c>
      <c r="DW33" s="68">
        <v>300</v>
      </c>
    </row>
    <row r="34" spans="1:127" ht="18" x14ac:dyDescent="0.2">
      <c r="A34" s="16">
        <f>入力シート_ふっ素!Q8</f>
        <v>5</v>
      </c>
      <c r="B34" s="23" t="s">
        <v>68</v>
      </c>
      <c r="C34" s="494" t="s">
        <v>69</v>
      </c>
      <c r="D34" s="495"/>
      <c r="E34" s="492"/>
      <c r="F34" s="1" t="s">
        <v>60</v>
      </c>
      <c r="G34" s="25">
        <f>IF(A34="",10,A34)</f>
        <v>5</v>
      </c>
      <c r="J34" s="51">
        <f t="shared" ref="J34:J40" si="72">G34</f>
        <v>5</v>
      </c>
      <c r="K34" s="54">
        <f t="shared" si="69"/>
        <v>5</v>
      </c>
      <c r="L34" s="54">
        <f t="shared" si="40"/>
        <v>5</v>
      </c>
      <c r="M34" s="54">
        <f t="shared" si="40"/>
        <v>5</v>
      </c>
      <c r="N34" s="54">
        <f t="shared" si="40"/>
        <v>5</v>
      </c>
      <c r="O34" s="54">
        <f t="shared" si="41"/>
        <v>5</v>
      </c>
      <c r="P34" s="54">
        <f t="shared" si="41"/>
        <v>5</v>
      </c>
      <c r="Q34" s="54">
        <f t="shared" si="41"/>
        <v>5</v>
      </c>
      <c r="R34" s="54">
        <f t="shared" si="42"/>
        <v>5</v>
      </c>
      <c r="S34" s="54">
        <f t="shared" si="42"/>
        <v>5</v>
      </c>
      <c r="T34" s="54">
        <f t="shared" si="42"/>
        <v>5</v>
      </c>
      <c r="U34" s="51">
        <f t="shared" si="70"/>
        <v>5</v>
      </c>
      <c r="V34" s="54">
        <f t="shared" si="71"/>
        <v>5</v>
      </c>
      <c r="W34" s="54">
        <f t="shared" si="71"/>
        <v>5</v>
      </c>
      <c r="X34" s="54">
        <f t="shared" si="71"/>
        <v>5</v>
      </c>
      <c r="Y34" s="54">
        <f t="shared" si="71"/>
        <v>5</v>
      </c>
      <c r="Z34" s="54">
        <f t="shared" si="71"/>
        <v>5</v>
      </c>
      <c r="AA34" s="54">
        <f t="shared" si="71"/>
        <v>5</v>
      </c>
      <c r="AB34" s="54">
        <f t="shared" si="71"/>
        <v>5</v>
      </c>
      <c r="AC34" s="54">
        <f t="shared" si="71"/>
        <v>5</v>
      </c>
      <c r="AD34" s="54">
        <f t="shared" si="71"/>
        <v>5</v>
      </c>
      <c r="AE34" s="54">
        <f t="shared" si="71"/>
        <v>5</v>
      </c>
      <c r="AF34" s="54">
        <f t="shared" si="71"/>
        <v>5</v>
      </c>
      <c r="AG34" s="54">
        <f t="shared" si="71"/>
        <v>5</v>
      </c>
      <c r="AH34" s="54">
        <f t="shared" si="44"/>
        <v>5</v>
      </c>
      <c r="AI34" s="54">
        <f t="shared" si="44"/>
        <v>5</v>
      </c>
      <c r="AJ34" s="54">
        <f t="shared" si="44"/>
        <v>5</v>
      </c>
      <c r="AK34" s="54">
        <f t="shared" si="45"/>
        <v>5</v>
      </c>
      <c r="AL34" s="54">
        <f t="shared" si="45"/>
        <v>5</v>
      </c>
      <c r="AM34" s="54">
        <f t="shared" si="45"/>
        <v>5</v>
      </c>
      <c r="AN34" s="54">
        <f t="shared" si="46"/>
        <v>5</v>
      </c>
      <c r="AO34" s="54">
        <f t="shared" si="46"/>
        <v>5</v>
      </c>
      <c r="AP34" s="54">
        <f t="shared" si="46"/>
        <v>5</v>
      </c>
      <c r="AQ34" s="54">
        <f t="shared" si="46"/>
        <v>5</v>
      </c>
      <c r="AR34" s="54">
        <f t="shared" si="46"/>
        <v>5</v>
      </c>
      <c r="AS34" s="54">
        <f t="shared" si="46"/>
        <v>5</v>
      </c>
      <c r="AT34" s="54">
        <f t="shared" si="46"/>
        <v>5</v>
      </c>
      <c r="AU34" s="54">
        <f t="shared" si="46"/>
        <v>5</v>
      </c>
      <c r="AV34" s="54">
        <f t="shared" si="46"/>
        <v>5</v>
      </c>
      <c r="AW34" s="54">
        <f t="shared" si="46"/>
        <v>5</v>
      </c>
      <c r="AX34" s="54">
        <f t="shared" si="46"/>
        <v>5</v>
      </c>
      <c r="AY34" s="54">
        <f t="shared" si="46"/>
        <v>5</v>
      </c>
      <c r="AZ34" s="54">
        <f t="shared" si="46"/>
        <v>5</v>
      </c>
      <c r="BA34" s="54">
        <f t="shared" si="46"/>
        <v>5</v>
      </c>
      <c r="BB34" s="54">
        <f t="shared" si="46"/>
        <v>5</v>
      </c>
      <c r="BC34" s="54">
        <f t="shared" si="46"/>
        <v>5</v>
      </c>
      <c r="BD34" s="54">
        <f t="shared" si="47"/>
        <v>5</v>
      </c>
      <c r="BE34" s="54">
        <f t="shared" si="47"/>
        <v>5</v>
      </c>
      <c r="BF34" s="54">
        <f t="shared" si="47"/>
        <v>5</v>
      </c>
      <c r="BG34" s="54">
        <f t="shared" si="48"/>
        <v>5</v>
      </c>
      <c r="BH34" s="54">
        <f t="shared" si="48"/>
        <v>5</v>
      </c>
      <c r="BI34" s="54">
        <f t="shared" si="49"/>
        <v>5</v>
      </c>
      <c r="BJ34" s="54">
        <f t="shared" si="49"/>
        <v>5</v>
      </c>
      <c r="BK34" s="54">
        <f t="shared" si="50"/>
        <v>5</v>
      </c>
      <c r="BL34" s="54">
        <f t="shared" si="51"/>
        <v>5</v>
      </c>
      <c r="BM34" s="54">
        <f t="shared" si="51"/>
        <v>5</v>
      </c>
      <c r="BN34" s="54">
        <f t="shared" si="51"/>
        <v>5</v>
      </c>
      <c r="BO34" s="54">
        <f t="shared" si="51"/>
        <v>5</v>
      </c>
      <c r="BP34" s="54">
        <f t="shared" si="52"/>
        <v>5</v>
      </c>
      <c r="BQ34" s="54">
        <f t="shared" si="53"/>
        <v>5</v>
      </c>
      <c r="BR34" s="54">
        <f t="shared" si="53"/>
        <v>5</v>
      </c>
      <c r="BS34" s="54">
        <f t="shared" si="53"/>
        <v>5</v>
      </c>
      <c r="BT34" s="54">
        <f t="shared" si="53"/>
        <v>5</v>
      </c>
      <c r="BU34" s="54">
        <f t="shared" si="54"/>
        <v>5</v>
      </c>
      <c r="BV34" s="54">
        <f t="shared" si="55"/>
        <v>5</v>
      </c>
      <c r="BW34" s="54">
        <f t="shared" si="56"/>
        <v>5</v>
      </c>
      <c r="BX34" s="54">
        <f t="shared" si="56"/>
        <v>5</v>
      </c>
      <c r="BY34" s="54">
        <f t="shared" si="57"/>
        <v>5</v>
      </c>
      <c r="BZ34" s="54">
        <f t="shared" si="57"/>
        <v>5</v>
      </c>
      <c r="CA34" s="54">
        <f t="shared" si="57"/>
        <v>5</v>
      </c>
      <c r="CB34" s="54">
        <f t="shared" si="57"/>
        <v>5</v>
      </c>
      <c r="CC34" s="54">
        <f t="shared" si="58"/>
        <v>5</v>
      </c>
      <c r="CD34" s="54">
        <f t="shared" si="58"/>
        <v>5</v>
      </c>
      <c r="CE34" s="54">
        <f t="shared" si="59"/>
        <v>5</v>
      </c>
      <c r="CF34" s="54">
        <f t="shared" si="60"/>
        <v>5</v>
      </c>
      <c r="CG34" s="54">
        <f t="shared" si="61"/>
        <v>5</v>
      </c>
      <c r="CH34" s="54">
        <f t="shared" si="62"/>
        <v>5</v>
      </c>
      <c r="CI34" s="54">
        <f t="shared" si="62"/>
        <v>5</v>
      </c>
      <c r="CJ34" s="54">
        <f t="shared" si="62"/>
        <v>5</v>
      </c>
      <c r="CK34" s="54">
        <f t="shared" si="62"/>
        <v>5</v>
      </c>
      <c r="CL34" s="54">
        <f t="shared" si="62"/>
        <v>5</v>
      </c>
      <c r="CM34" s="54">
        <f t="shared" si="62"/>
        <v>5</v>
      </c>
      <c r="CN34" s="54">
        <f t="shared" si="62"/>
        <v>5</v>
      </c>
      <c r="CO34" s="54">
        <f t="shared" si="62"/>
        <v>5</v>
      </c>
      <c r="CP34" s="54">
        <f t="shared" si="62"/>
        <v>5</v>
      </c>
      <c r="CQ34" s="54">
        <f t="shared" si="62"/>
        <v>5</v>
      </c>
      <c r="CR34" s="54">
        <f t="shared" si="63"/>
        <v>5</v>
      </c>
      <c r="CS34" s="54">
        <f t="shared" si="63"/>
        <v>5</v>
      </c>
      <c r="CT34" s="54">
        <f t="shared" si="64"/>
        <v>5</v>
      </c>
      <c r="CU34" s="54">
        <f t="shared" si="64"/>
        <v>5</v>
      </c>
      <c r="CV34" s="54">
        <f t="shared" si="65"/>
        <v>5</v>
      </c>
      <c r="CW34" s="54">
        <f t="shared" si="65"/>
        <v>5</v>
      </c>
      <c r="CX34" s="54">
        <f t="shared" si="66"/>
        <v>5</v>
      </c>
      <c r="CY34" s="54">
        <f t="shared" si="66"/>
        <v>5</v>
      </c>
      <c r="CZ34" s="54">
        <f t="shared" si="66"/>
        <v>5</v>
      </c>
      <c r="DA34" s="54">
        <f t="shared" si="66"/>
        <v>5</v>
      </c>
      <c r="DB34" s="54">
        <f t="shared" si="66"/>
        <v>5</v>
      </c>
      <c r="DC34" s="54">
        <f t="shared" si="67"/>
        <v>5</v>
      </c>
      <c r="DD34" s="54">
        <f t="shared" si="67"/>
        <v>5</v>
      </c>
      <c r="DE34" s="54">
        <f t="shared" si="68"/>
        <v>5</v>
      </c>
      <c r="DF34" s="54">
        <f t="shared" ref="DF34:DF42" si="73">+BU34</f>
        <v>5</v>
      </c>
      <c r="DG34" s="54">
        <f t="shared" ref="DG34:DN42" si="74">+DF34</f>
        <v>5</v>
      </c>
      <c r="DH34" s="54">
        <f t="shared" si="74"/>
        <v>5</v>
      </c>
      <c r="DI34" s="54">
        <f t="shared" si="74"/>
        <v>5</v>
      </c>
      <c r="DJ34" s="54">
        <f t="shared" si="74"/>
        <v>5</v>
      </c>
      <c r="DK34" s="54">
        <f t="shared" si="74"/>
        <v>5</v>
      </c>
      <c r="DL34" s="54">
        <f t="shared" si="74"/>
        <v>5</v>
      </c>
      <c r="DM34" s="54">
        <f t="shared" si="74"/>
        <v>5</v>
      </c>
      <c r="DN34" s="54">
        <f t="shared" si="74"/>
        <v>5</v>
      </c>
      <c r="DO34" s="54">
        <f t="shared" ref="DO34:DO42" si="75">+DE34</f>
        <v>5</v>
      </c>
      <c r="DP34" s="54">
        <f t="shared" si="32"/>
        <v>5</v>
      </c>
      <c r="DQ34" s="54">
        <f t="shared" si="32"/>
        <v>5</v>
      </c>
      <c r="DR34" s="54">
        <f t="shared" si="32"/>
        <v>5</v>
      </c>
      <c r="DS34" s="54">
        <f t="shared" si="32"/>
        <v>5</v>
      </c>
      <c r="DT34" s="54">
        <f t="shared" si="32"/>
        <v>5</v>
      </c>
      <c r="DU34" s="54">
        <f t="shared" si="32"/>
        <v>5</v>
      </c>
      <c r="DV34" s="54">
        <f t="shared" si="32"/>
        <v>5</v>
      </c>
      <c r="DW34" s="54">
        <f t="shared" si="32"/>
        <v>5</v>
      </c>
    </row>
    <row r="35" spans="1:127" ht="18" x14ac:dyDescent="0.2">
      <c r="A35" s="16"/>
      <c r="B35" s="23" t="s">
        <v>70</v>
      </c>
      <c r="C35" s="494" t="s">
        <v>71</v>
      </c>
      <c r="D35" s="495"/>
      <c r="E35" s="492"/>
      <c r="F35" s="1" t="s">
        <v>60</v>
      </c>
      <c r="G35" s="25">
        <f>IF(A35="",5,A35)</f>
        <v>5</v>
      </c>
      <c r="J35" s="51">
        <f t="shared" si="72"/>
        <v>5</v>
      </c>
      <c r="K35" s="54">
        <f t="shared" si="69"/>
        <v>5</v>
      </c>
      <c r="L35" s="54">
        <f t="shared" si="40"/>
        <v>5</v>
      </c>
      <c r="M35" s="54">
        <f t="shared" si="40"/>
        <v>5</v>
      </c>
      <c r="N35" s="54">
        <f t="shared" si="40"/>
        <v>5</v>
      </c>
      <c r="O35" s="54">
        <f t="shared" si="41"/>
        <v>5</v>
      </c>
      <c r="P35" s="54">
        <f t="shared" si="41"/>
        <v>5</v>
      </c>
      <c r="Q35" s="54">
        <f t="shared" si="41"/>
        <v>5</v>
      </c>
      <c r="R35" s="54">
        <f t="shared" si="42"/>
        <v>5</v>
      </c>
      <c r="S35" s="54">
        <f t="shared" si="42"/>
        <v>5</v>
      </c>
      <c r="T35" s="54">
        <f t="shared" si="42"/>
        <v>5</v>
      </c>
      <c r="U35" s="51">
        <f t="shared" si="70"/>
        <v>5</v>
      </c>
      <c r="V35" s="54">
        <f t="shared" si="71"/>
        <v>5</v>
      </c>
      <c r="W35" s="54">
        <f t="shared" si="71"/>
        <v>5</v>
      </c>
      <c r="X35" s="54">
        <f t="shared" si="71"/>
        <v>5</v>
      </c>
      <c r="Y35" s="54">
        <f t="shared" si="71"/>
        <v>5</v>
      </c>
      <c r="Z35" s="54">
        <f t="shared" si="71"/>
        <v>5</v>
      </c>
      <c r="AA35" s="54">
        <f t="shared" si="71"/>
        <v>5</v>
      </c>
      <c r="AB35" s="54">
        <f t="shared" si="71"/>
        <v>5</v>
      </c>
      <c r="AC35" s="54">
        <f t="shared" si="71"/>
        <v>5</v>
      </c>
      <c r="AD35" s="54">
        <f t="shared" si="71"/>
        <v>5</v>
      </c>
      <c r="AE35" s="54">
        <f t="shared" si="71"/>
        <v>5</v>
      </c>
      <c r="AF35" s="54">
        <f t="shared" si="71"/>
        <v>5</v>
      </c>
      <c r="AG35" s="54">
        <f t="shared" si="71"/>
        <v>5</v>
      </c>
      <c r="AH35" s="54">
        <f t="shared" si="44"/>
        <v>5</v>
      </c>
      <c r="AI35" s="54">
        <f t="shared" si="44"/>
        <v>5</v>
      </c>
      <c r="AJ35" s="54">
        <f t="shared" si="44"/>
        <v>5</v>
      </c>
      <c r="AK35" s="54">
        <f t="shared" si="45"/>
        <v>5</v>
      </c>
      <c r="AL35" s="54">
        <f t="shared" si="45"/>
        <v>5</v>
      </c>
      <c r="AM35" s="54">
        <f t="shared" si="45"/>
        <v>5</v>
      </c>
      <c r="AN35" s="54">
        <f t="shared" si="46"/>
        <v>5</v>
      </c>
      <c r="AO35" s="54">
        <f t="shared" si="46"/>
        <v>5</v>
      </c>
      <c r="AP35" s="54">
        <f t="shared" si="46"/>
        <v>5</v>
      </c>
      <c r="AQ35" s="54">
        <f t="shared" si="46"/>
        <v>5</v>
      </c>
      <c r="AR35" s="54">
        <f t="shared" si="46"/>
        <v>5</v>
      </c>
      <c r="AS35" s="54">
        <f t="shared" si="46"/>
        <v>5</v>
      </c>
      <c r="AT35" s="54">
        <f t="shared" si="46"/>
        <v>5</v>
      </c>
      <c r="AU35" s="54">
        <f t="shared" si="46"/>
        <v>5</v>
      </c>
      <c r="AV35" s="54">
        <f t="shared" si="46"/>
        <v>5</v>
      </c>
      <c r="AW35" s="54">
        <f t="shared" si="46"/>
        <v>5</v>
      </c>
      <c r="AX35" s="54">
        <f t="shared" si="46"/>
        <v>5</v>
      </c>
      <c r="AY35" s="54">
        <f t="shared" si="46"/>
        <v>5</v>
      </c>
      <c r="AZ35" s="54">
        <f t="shared" si="46"/>
        <v>5</v>
      </c>
      <c r="BA35" s="54">
        <f t="shared" si="46"/>
        <v>5</v>
      </c>
      <c r="BB35" s="54">
        <f t="shared" si="46"/>
        <v>5</v>
      </c>
      <c r="BC35" s="54">
        <f t="shared" si="46"/>
        <v>5</v>
      </c>
      <c r="BD35" s="54">
        <f t="shared" si="47"/>
        <v>5</v>
      </c>
      <c r="BE35" s="54">
        <f t="shared" si="47"/>
        <v>5</v>
      </c>
      <c r="BF35" s="54">
        <f t="shared" si="47"/>
        <v>5</v>
      </c>
      <c r="BG35" s="54">
        <f t="shared" si="48"/>
        <v>5</v>
      </c>
      <c r="BH35" s="54">
        <f t="shared" si="48"/>
        <v>5</v>
      </c>
      <c r="BI35" s="54">
        <f t="shared" si="49"/>
        <v>5</v>
      </c>
      <c r="BJ35" s="54">
        <f t="shared" si="49"/>
        <v>5</v>
      </c>
      <c r="BK35" s="54">
        <f t="shared" si="50"/>
        <v>5</v>
      </c>
      <c r="BL35" s="54">
        <f t="shared" si="51"/>
        <v>5</v>
      </c>
      <c r="BM35" s="54">
        <f t="shared" si="51"/>
        <v>5</v>
      </c>
      <c r="BN35" s="54">
        <f t="shared" si="51"/>
        <v>5</v>
      </c>
      <c r="BO35" s="54">
        <f t="shared" si="51"/>
        <v>5</v>
      </c>
      <c r="BP35" s="54">
        <f t="shared" si="52"/>
        <v>5</v>
      </c>
      <c r="BQ35" s="54">
        <f t="shared" si="53"/>
        <v>5</v>
      </c>
      <c r="BR35" s="54">
        <f t="shared" si="53"/>
        <v>5</v>
      </c>
      <c r="BS35" s="54">
        <f t="shared" si="53"/>
        <v>5</v>
      </c>
      <c r="BT35" s="54">
        <f t="shared" si="53"/>
        <v>5</v>
      </c>
      <c r="BU35" s="54">
        <f t="shared" si="54"/>
        <v>5</v>
      </c>
      <c r="BV35" s="54">
        <f t="shared" si="55"/>
        <v>5</v>
      </c>
      <c r="BW35" s="54">
        <f t="shared" si="56"/>
        <v>5</v>
      </c>
      <c r="BX35" s="54">
        <f t="shared" si="56"/>
        <v>5</v>
      </c>
      <c r="BY35" s="54">
        <f t="shared" si="57"/>
        <v>5</v>
      </c>
      <c r="BZ35" s="54">
        <f t="shared" si="57"/>
        <v>5</v>
      </c>
      <c r="CA35" s="54">
        <f t="shared" si="57"/>
        <v>5</v>
      </c>
      <c r="CB35" s="54">
        <f t="shared" si="57"/>
        <v>5</v>
      </c>
      <c r="CC35" s="54">
        <f t="shared" si="58"/>
        <v>5</v>
      </c>
      <c r="CD35" s="54">
        <f t="shared" si="58"/>
        <v>5</v>
      </c>
      <c r="CE35" s="54">
        <f t="shared" si="59"/>
        <v>5</v>
      </c>
      <c r="CF35" s="54">
        <f t="shared" si="60"/>
        <v>5</v>
      </c>
      <c r="CG35" s="54">
        <f t="shared" si="61"/>
        <v>5</v>
      </c>
      <c r="CH35" s="54">
        <f t="shared" si="62"/>
        <v>5</v>
      </c>
      <c r="CI35" s="54">
        <f t="shared" si="62"/>
        <v>5</v>
      </c>
      <c r="CJ35" s="54">
        <f t="shared" si="62"/>
        <v>5</v>
      </c>
      <c r="CK35" s="54">
        <f t="shared" si="62"/>
        <v>5</v>
      </c>
      <c r="CL35" s="54">
        <f t="shared" si="62"/>
        <v>5</v>
      </c>
      <c r="CM35" s="54">
        <f t="shared" si="62"/>
        <v>5</v>
      </c>
      <c r="CN35" s="54">
        <f t="shared" si="62"/>
        <v>5</v>
      </c>
      <c r="CO35" s="54">
        <f t="shared" si="62"/>
        <v>5</v>
      </c>
      <c r="CP35" s="54">
        <f t="shared" si="62"/>
        <v>5</v>
      </c>
      <c r="CQ35" s="54">
        <f t="shared" si="62"/>
        <v>5</v>
      </c>
      <c r="CR35" s="54">
        <f t="shared" si="63"/>
        <v>5</v>
      </c>
      <c r="CS35" s="54">
        <f t="shared" si="63"/>
        <v>5</v>
      </c>
      <c r="CT35" s="54">
        <f t="shared" si="64"/>
        <v>5</v>
      </c>
      <c r="CU35" s="54">
        <f t="shared" si="64"/>
        <v>5</v>
      </c>
      <c r="CV35" s="54">
        <f t="shared" si="65"/>
        <v>5</v>
      </c>
      <c r="CW35" s="54">
        <f t="shared" si="65"/>
        <v>5</v>
      </c>
      <c r="CX35" s="54">
        <f t="shared" si="66"/>
        <v>5</v>
      </c>
      <c r="CY35" s="54">
        <f t="shared" si="66"/>
        <v>5</v>
      </c>
      <c r="CZ35" s="54">
        <f t="shared" si="66"/>
        <v>5</v>
      </c>
      <c r="DA35" s="54">
        <f t="shared" si="66"/>
        <v>5</v>
      </c>
      <c r="DB35" s="54">
        <f t="shared" si="66"/>
        <v>5</v>
      </c>
      <c r="DC35" s="54">
        <f t="shared" si="67"/>
        <v>5</v>
      </c>
      <c r="DD35" s="54">
        <f t="shared" si="67"/>
        <v>5</v>
      </c>
      <c r="DE35" s="54">
        <f t="shared" si="68"/>
        <v>5</v>
      </c>
      <c r="DF35" s="54">
        <f t="shared" si="73"/>
        <v>5</v>
      </c>
      <c r="DG35" s="54">
        <f t="shared" si="74"/>
        <v>5</v>
      </c>
      <c r="DH35" s="54">
        <f t="shared" si="74"/>
        <v>5</v>
      </c>
      <c r="DI35" s="54">
        <f t="shared" si="74"/>
        <v>5</v>
      </c>
      <c r="DJ35" s="54">
        <f t="shared" si="74"/>
        <v>5</v>
      </c>
      <c r="DK35" s="54">
        <f t="shared" si="74"/>
        <v>5</v>
      </c>
      <c r="DL35" s="54">
        <f t="shared" si="74"/>
        <v>5</v>
      </c>
      <c r="DM35" s="54">
        <f t="shared" si="74"/>
        <v>5</v>
      </c>
      <c r="DN35" s="54">
        <f t="shared" si="74"/>
        <v>5</v>
      </c>
      <c r="DO35" s="54">
        <f t="shared" si="75"/>
        <v>5</v>
      </c>
      <c r="DP35" s="54">
        <f t="shared" si="32"/>
        <v>5</v>
      </c>
      <c r="DQ35" s="54">
        <f t="shared" si="32"/>
        <v>5</v>
      </c>
      <c r="DR35" s="54">
        <f t="shared" si="32"/>
        <v>5</v>
      </c>
      <c r="DS35" s="54">
        <f t="shared" si="32"/>
        <v>5</v>
      </c>
      <c r="DT35" s="54">
        <f t="shared" si="32"/>
        <v>5</v>
      </c>
      <c r="DU35" s="54">
        <f t="shared" si="32"/>
        <v>5</v>
      </c>
      <c r="DV35" s="54">
        <f t="shared" si="32"/>
        <v>5</v>
      </c>
      <c r="DW35" s="54">
        <f t="shared" si="32"/>
        <v>5</v>
      </c>
    </row>
    <row r="36" spans="1:127" ht="21" x14ac:dyDescent="0.2">
      <c r="A36" s="16">
        <f>入力シート_ふっ素!Q13</f>
        <v>25</v>
      </c>
      <c r="B36" s="23" t="s">
        <v>72</v>
      </c>
      <c r="C36" s="494" t="s">
        <v>73</v>
      </c>
      <c r="D36" s="495"/>
      <c r="E36" s="492"/>
      <c r="F36" s="1" t="s">
        <v>60</v>
      </c>
      <c r="G36" s="25">
        <f>IF(A36="",10,A36)</f>
        <v>25</v>
      </c>
      <c r="H36" s="26"/>
      <c r="J36" s="51">
        <f t="shared" si="72"/>
        <v>25</v>
      </c>
      <c r="K36" s="54">
        <f t="shared" si="69"/>
        <v>25</v>
      </c>
      <c r="L36" s="54">
        <f t="shared" si="40"/>
        <v>25</v>
      </c>
      <c r="M36" s="54">
        <f t="shared" si="40"/>
        <v>25</v>
      </c>
      <c r="N36" s="54">
        <f t="shared" si="40"/>
        <v>25</v>
      </c>
      <c r="O36" s="54">
        <f t="shared" si="41"/>
        <v>25</v>
      </c>
      <c r="P36" s="54">
        <f t="shared" si="41"/>
        <v>25</v>
      </c>
      <c r="Q36" s="54">
        <f t="shared" si="41"/>
        <v>25</v>
      </c>
      <c r="R36" s="54">
        <f t="shared" si="42"/>
        <v>25</v>
      </c>
      <c r="S36" s="54">
        <f t="shared" si="42"/>
        <v>25</v>
      </c>
      <c r="T36" s="54">
        <f t="shared" si="42"/>
        <v>25</v>
      </c>
      <c r="U36" s="51">
        <f t="shared" si="70"/>
        <v>25</v>
      </c>
      <c r="V36" s="54">
        <f t="shared" si="71"/>
        <v>25</v>
      </c>
      <c r="W36" s="54">
        <f t="shared" si="71"/>
        <v>25</v>
      </c>
      <c r="X36" s="54">
        <f t="shared" si="71"/>
        <v>25</v>
      </c>
      <c r="Y36" s="54">
        <f t="shared" si="71"/>
        <v>25</v>
      </c>
      <c r="Z36" s="54">
        <f t="shared" si="71"/>
        <v>25</v>
      </c>
      <c r="AA36" s="54">
        <f t="shared" si="71"/>
        <v>25</v>
      </c>
      <c r="AB36" s="54">
        <f t="shared" si="71"/>
        <v>25</v>
      </c>
      <c r="AC36" s="54">
        <f t="shared" si="71"/>
        <v>25</v>
      </c>
      <c r="AD36" s="54">
        <f t="shared" si="71"/>
        <v>25</v>
      </c>
      <c r="AE36" s="54">
        <f t="shared" si="71"/>
        <v>25</v>
      </c>
      <c r="AF36" s="54">
        <f t="shared" si="71"/>
        <v>25</v>
      </c>
      <c r="AG36" s="54">
        <f t="shared" si="71"/>
        <v>25</v>
      </c>
      <c r="AH36" s="54">
        <f t="shared" si="44"/>
        <v>25</v>
      </c>
      <c r="AI36" s="54">
        <f t="shared" si="44"/>
        <v>25</v>
      </c>
      <c r="AJ36" s="54">
        <f t="shared" si="44"/>
        <v>25</v>
      </c>
      <c r="AK36" s="54">
        <f t="shared" si="45"/>
        <v>25</v>
      </c>
      <c r="AL36" s="54">
        <f t="shared" si="45"/>
        <v>25</v>
      </c>
      <c r="AM36" s="54">
        <f t="shared" si="45"/>
        <v>25</v>
      </c>
      <c r="AN36" s="54">
        <f t="shared" si="46"/>
        <v>25</v>
      </c>
      <c r="AO36" s="54">
        <f t="shared" si="46"/>
        <v>25</v>
      </c>
      <c r="AP36" s="54">
        <f t="shared" si="46"/>
        <v>25</v>
      </c>
      <c r="AQ36" s="54">
        <f t="shared" si="46"/>
        <v>25</v>
      </c>
      <c r="AR36" s="54">
        <f t="shared" si="46"/>
        <v>25</v>
      </c>
      <c r="AS36" s="54">
        <f t="shared" si="46"/>
        <v>25</v>
      </c>
      <c r="AT36" s="54">
        <f t="shared" si="46"/>
        <v>25</v>
      </c>
      <c r="AU36" s="54">
        <f t="shared" si="46"/>
        <v>25</v>
      </c>
      <c r="AV36" s="54">
        <f t="shared" si="46"/>
        <v>25</v>
      </c>
      <c r="AW36" s="54">
        <f t="shared" si="46"/>
        <v>25</v>
      </c>
      <c r="AX36" s="54">
        <f t="shared" si="46"/>
        <v>25</v>
      </c>
      <c r="AY36" s="54">
        <f t="shared" si="46"/>
        <v>25</v>
      </c>
      <c r="AZ36" s="54">
        <f t="shared" si="46"/>
        <v>25</v>
      </c>
      <c r="BA36" s="54">
        <f t="shared" si="46"/>
        <v>25</v>
      </c>
      <c r="BB36" s="54">
        <f t="shared" si="46"/>
        <v>25</v>
      </c>
      <c r="BC36" s="54">
        <f t="shared" si="46"/>
        <v>25</v>
      </c>
      <c r="BD36" s="54">
        <f t="shared" si="47"/>
        <v>25</v>
      </c>
      <c r="BE36" s="54">
        <f t="shared" si="47"/>
        <v>25</v>
      </c>
      <c r="BF36" s="54">
        <f t="shared" si="47"/>
        <v>25</v>
      </c>
      <c r="BG36" s="54">
        <f t="shared" si="48"/>
        <v>25</v>
      </c>
      <c r="BH36" s="54">
        <f t="shared" si="48"/>
        <v>25</v>
      </c>
      <c r="BI36" s="54">
        <f t="shared" si="49"/>
        <v>25</v>
      </c>
      <c r="BJ36" s="54">
        <f t="shared" si="49"/>
        <v>25</v>
      </c>
      <c r="BK36" s="54">
        <f t="shared" si="50"/>
        <v>25</v>
      </c>
      <c r="BL36" s="54">
        <f t="shared" si="51"/>
        <v>25</v>
      </c>
      <c r="BM36" s="54">
        <f t="shared" si="51"/>
        <v>25</v>
      </c>
      <c r="BN36" s="54">
        <f t="shared" si="51"/>
        <v>25</v>
      </c>
      <c r="BO36" s="54">
        <f t="shared" si="51"/>
        <v>25</v>
      </c>
      <c r="BP36" s="54">
        <f t="shared" si="52"/>
        <v>25</v>
      </c>
      <c r="BQ36" s="54">
        <f t="shared" si="53"/>
        <v>25</v>
      </c>
      <c r="BR36" s="54">
        <f t="shared" si="53"/>
        <v>25</v>
      </c>
      <c r="BS36" s="54">
        <f t="shared" si="53"/>
        <v>25</v>
      </c>
      <c r="BT36" s="54">
        <f t="shared" si="53"/>
        <v>25</v>
      </c>
      <c r="BU36" s="54">
        <f t="shared" si="54"/>
        <v>25</v>
      </c>
      <c r="BV36" s="54">
        <f t="shared" si="55"/>
        <v>25</v>
      </c>
      <c r="BW36" s="54">
        <f t="shared" si="56"/>
        <v>25</v>
      </c>
      <c r="BX36" s="54">
        <f t="shared" si="56"/>
        <v>25</v>
      </c>
      <c r="BY36" s="54">
        <f t="shared" si="57"/>
        <v>25</v>
      </c>
      <c r="BZ36" s="54">
        <f t="shared" si="57"/>
        <v>25</v>
      </c>
      <c r="CA36" s="54">
        <f t="shared" si="57"/>
        <v>25</v>
      </c>
      <c r="CB36" s="54">
        <f t="shared" si="57"/>
        <v>25</v>
      </c>
      <c r="CC36" s="54">
        <f t="shared" si="58"/>
        <v>25</v>
      </c>
      <c r="CD36" s="54">
        <f t="shared" si="58"/>
        <v>25</v>
      </c>
      <c r="CE36" s="54">
        <f t="shared" si="59"/>
        <v>25</v>
      </c>
      <c r="CF36" s="54">
        <f t="shared" si="60"/>
        <v>25</v>
      </c>
      <c r="CG36" s="54">
        <f t="shared" si="61"/>
        <v>25</v>
      </c>
      <c r="CH36" s="54">
        <f t="shared" si="62"/>
        <v>25</v>
      </c>
      <c r="CI36" s="54">
        <f t="shared" si="62"/>
        <v>25</v>
      </c>
      <c r="CJ36" s="54">
        <f t="shared" si="62"/>
        <v>25</v>
      </c>
      <c r="CK36" s="54">
        <f t="shared" si="62"/>
        <v>25</v>
      </c>
      <c r="CL36" s="54">
        <f t="shared" si="62"/>
        <v>25</v>
      </c>
      <c r="CM36" s="54">
        <f t="shared" si="62"/>
        <v>25</v>
      </c>
      <c r="CN36" s="54">
        <f t="shared" si="62"/>
        <v>25</v>
      </c>
      <c r="CO36" s="54">
        <f t="shared" si="62"/>
        <v>25</v>
      </c>
      <c r="CP36" s="54">
        <f t="shared" si="62"/>
        <v>25</v>
      </c>
      <c r="CQ36" s="54">
        <f t="shared" si="62"/>
        <v>25</v>
      </c>
      <c r="CR36" s="54">
        <f t="shared" si="63"/>
        <v>25</v>
      </c>
      <c r="CS36" s="54">
        <f t="shared" si="63"/>
        <v>25</v>
      </c>
      <c r="CT36" s="54">
        <f t="shared" si="64"/>
        <v>25</v>
      </c>
      <c r="CU36" s="54">
        <f t="shared" si="64"/>
        <v>25</v>
      </c>
      <c r="CV36" s="54">
        <f t="shared" si="65"/>
        <v>25</v>
      </c>
      <c r="CW36" s="54">
        <f t="shared" si="65"/>
        <v>25</v>
      </c>
      <c r="CX36" s="54">
        <f t="shared" si="66"/>
        <v>25</v>
      </c>
      <c r="CY36" s="54">
        <f t="shared" si="66"/>
        <v>25</v>
      </c>
      <c r="CZ36" s="54">
        <f t="shared" si="66"/>
        <v>25</v>
      </c>
      <c r="DA36" s="54">
        <f t="shared" si="66"/>
        <v>25</v>
      </c>
      <c r="DB36" s="54">
        <f t="shared" si="66"/>
        <v>25</v>
      </c>
      <c r="DC36" s="54">
        <f t="shared" si="67"/>
        <v>25</v>
      </c>
      <c r="DD36" s="54">
        <f t="shared" si="67"/>
        <v>25</v>
      </c>
      <c r="DE36" s="54">
        <f t="shared" si="68"/>
        <v>25</v>
      </c>
      <c r="DF36" s="54">
        <f t="shared" si="73"/>
        <v>25</v>
      </c>
      <c r="DG36" s="54">
        <f t="shared" si="74"/>
        <v>25</v>
      </c>
      <c r="DH36" s="54">
        <f t="shared" si="74"/>
        <v>25</v>
      </c>
      <c r="DI36" s="54">
        <f t="shared" si="74"/>
        <v>25</v>
      </c>
      <c r="DJ36" s="54">
        <f t="shared" si="74"/>
        <v>25</v>
      </c>
      <c r="DK36" s="54">
        <f t="shared" si="74"/>
        <v>25</v>
      </c>
      <c r="DL36" s="54">
        <f t="shared" si="74"/>
        <v>25</v>
      </c>
      <c r="DM36" s="54">
        <f t="shared" si="74"/>
        <v>25</v>
      </c>
      <c r="DN36" s="54">
        <f t="shared" si="74"/>
        <v>25</v>
      </c>
      <c r="DO36" s="54">
        <f t="shared" si="75"/>
        <v>25</v>
      </c>
      <c r="DP36" s="54">
        <f t="shared" si="32"/>
        <v>25</v>
      </c>
      <c r="DQ36" s="54">
        <f t="shared" si="32"/>
        <v>25</v>
      </c>
      <c r="DR36" s="54">
        <f t="shared" si="32"/>
        <v>25</v>
      </c>
      <c r="DS36" s="54">
        <f t="shared" si="32"/>
        <v>25</v>
      </c>
      <c r="DT36" s="54">
        <f t="shared" si="32"/>
        <v>25</v>
      </c>
      <c r="DU36" s="54">
        <f t="shared" si="32"/>
        <v>25</v>
      </c>
      <c r="DV36" s="54">
        <f t="shared" si="32"/>
        <v>25</v>
      </c>
      <c r="DW36" s="54">
        <f t="shared" si="32"/>
        <v>25</v>
      </c>
    </row>
    <row r="37" spans="1:127" ht="20.5" x14ac:dyDescent="0.2">
      <c r="A37" s="16">
        <f>入力シート_ふっ素!Q14</f>
        <v>2.5</v>
      </c>
      <c r="B37" s="23" t="s">
        <v>74</v>
      </c>
      <c r="C37" s="494" t="s">
        <v>75</v>
      </c>
      <c r="D37" s="495"/>
      <c r="E37" s="492"/>
      <c r="F37" s="1" t="s">
        <v>60</v>
      </c>
      <c r="G37" s="25">
        <f>IF(A37="",1,A37)</f>
        <v>2.5</v>
      </c>
      <c r="J37" s="51">
        <f t="shared" si="72"/>
        <v>2.5</v>
      </c>
      <c r="K37" s="54">
        <f t="shared" si="69"/>
        <v>2.5</v>
      </c>
      <c r="L37" s="54">
        <f t="shared" si="40"/>
        <v>2.5</v>
      </c>
      <c r="M37" s="54">
        <f t="shared" si="40"/>
        <v>2.5</v>
      </c>
      <c r="N37" s="54">
        <f t="shared" si="40"/>
        <v>2.5</v>
      </c>
      <c r="O37" s="54">
        <f t="shared" si="41"/>
        <v>2.5</v>
      </c>
      <c r="P37" s="54">
        <f t="shared" si="41"/>
        <v>2.5</v>
      </c>
      <c r="Q37" s="54">
        <f t="shared" si="41"/>
        <v>2.5</v>
      </c>
      <c r="R37" s="54">
        <f t="shared" si="42"/>
        <v>2.5</v>
      </c>
      <c r="S37" s="54">
        <f t="shared" si="42"/>
        <v>2.5</v>
      </c>
      <c r="T37" s="54">
        <f t="shared" si="42"/>
        <v>2.5</v>
      </c>
      <c r="U37" s="51">
        <f t="shared" si="70"/>
        <v>2.5</v>
      </c>
      <c r="V37" s="54">
        <f t="shared" si="71"/>
        <v>2.5</v>
      </c>
      <c r="W37" s="54">
        <f t="shared" si="71"/>
        <v>2.5</v>
      </c>
      <c r="X37" s="54">
        <f t="shared" si="71"/>
        <v>2.5</v>
      </c>
      <c r="Y37" s="54">
        <f t="shared" si="71"/>
        <v>2.5</v>
      </c>
      <c r="Z37" s="54">
        <f t="shared" si="71"/>
        <v>2.5</v>
      </c>
      <c r="AA37" s="54">
        <f t="shared" si="71"/>
        <v>2.5</v>
      </c>
      <c r="AB37" s="54">
        <f t="shared" si="71"/>
        <v>2.5</v>
      </c>
      <c r="AC37" s="54">
        <f t="shared" si="71"/>
        <v>2.5</v>
      </c>
      <c r="AD37" s="54">
        <f t="shared" si="71"/>
        <v>2.5</v>
      </c>
      <c r="AE37" s="54">
        <f t="shared" si="71"/>
        <v>2.5</v>
      </c>
      <c r="AF37" s="54">
        <f t="shared" si="71"/>
        <v>2.5</v>
      </c>
      <c r="AG37" s="54">
        <f t="shared" si="71"/>
        <v>2.5</v>
      </c>
      <c r="AH37" s="54">
        <f t="shared" si="44"/>
        <v>2.5</v>
      </c>
      <c r="AI37" s="54">
        <f t="shared" si="44"/>
        <v>2.5</v>
      </c>
      <c r="AJ37" s="54">
        <f t="shared" si="44"/>
        <v>2.5</v>
      </c>
      <c r="AK37" s="54">
        <f t="shared" si="45"/>
        <v>2.5</v>
      </c>
      <c r="AL37" s="54">
        <f t="shared" si="45"/>
        <v>2.5</v>
      </c>
      <c r="AM37" s="54">
        <f t="shared" si="45"/>
        <v>2.5</v>
      </c>
      <c r="AN37" s="54">
        <f t="shared" si="46"/>
        <v>2.5</v>
      </c>
      <c r="AO37" s="54">
        <f t="shared" si="46"/>
        <v>2.5</v>
      </c>
      <c r="AP37" s="54">
        <f t="shared" si="46"/>
        <v>2.5</v>
      </c>
      <c r="AQ37" s="54">
        <f t="shared" si="46"/>
        <v>2.5</v>
      </c>
      <c r="AR37" s="54">
        <f t="shared" si="46"/>
        <v>2.5</v>
      </c>
      <c r="AS37" s="54">
        <f t="shared" si="46"/>
        <v>2.5</v>
      </c>
      <c r="AT37" s="54">
        <f t="shared" si="46"/>
        <v>2.5</v>
      </c>
      <c r="AU37" s="54">
        <f t="shared" si="46"/>
        <v>2.5</v>
      </c>
      <c r="AV37" s="54">
        <f t="shared" si="46"/>
        <v>2.5</v>
      </c>
      <c r="AW37" s="54">
        <f t="shared" si="46"/>
        <v>2.5</v>
      </c>
      <c r="AX37" s="54">
        <f t="shared" si="46"/>
        <v>2.5</v>
      </c>
      <c r="AY37" s="54">
        <f t="shared" si="46"/>
        <v>2.5</v>
      </c>
      <c r="AZ37" s="54">
        <f t="shared" si="46"/>
        <v>2.5</v>
      </c>
      <c r="BA37" s="54">
        <f t="shared" si="46"/>
        <v>2.5</v>
      </c>
      <c r="BB37" s="54">
        <f t="shared" si="46"/>
        <v>2.5</v>
      </c>
      <c r="BC37" s="54">
        <f t="shared" si="46"/>
        <v>2.5</v>
      </c>
      <c r="BD37" s="54">
        <f t="shared" si="47"/>
        <v>2.5</v>
      </c>
      <c r="BE37" s="54">
        <f t="shared" si="47"/>
        <v>2.5</v>
      </c>
      <c r="BF37" s="54">
        <f t="shared" si="47"/>
        <v>2.5</v>
      </c>
      <c r="BG37" s="54">
        <f t="shared" si="48"/>
        <v>2.5</v>
      </c>
      <c r="BH37" s="54">
        <f t="shared" si="48"/>
        <v>2.5</v>
      </c>
      <c r="BI37" s="54">
        <f t="shared" si="49"/>
        <v>2.5</v>
      </c>
      <c r="BJ37" s="54">
        <f t="shared" si="49"/>
        <v>2.5</v>
      </c>
      <c r="BK37" s="54">
        <f t="shared" si="50"/>
        <v>2.5</v>
      </c>
      <c r="BL37" s="54">
        <f t="shared" si="51"/>
        <v>2.5</v>
      </c>
      <c r="BM37" s="54">
        <f t="shared" si="51"/>
        <v>2.5</v>
      </c>
      <c r="BN37" s="54">
        <f t="shared" si="51"/>
        <v>2.5</v>
      </c>
      <c r="BO37" s="54">
        <f t="shared" si="51"/>
        <v>2.5</v>
      </c>
      <c r="BP37" s="54">
        <f t="shared" si="52"/>
        <v>2.5</v>
      </c>
      <c r="BQ37" s="54">
        <f t="shared" si="53"/>
        <v>2.5</v>
      </c>
      <c r="BR37" s="54">
        <f t="shared" si="53"/>
        <v>2.5</v>
      </c>
      <c r="BS37" s="54">
        <f t="shared" si="53"/>
        <v>2.5</v>
      </c>
      <c r="BT37" s="54">
        <f t="shared" si="53"/>
        <v>2.5</v>
      </c>
      <c r="BU37" s="54">
        <f t="shared" si="54"/>
        <v>2.5</v>
      </c>
      <c r="BV37" s="54">
        <f t="shared" si="55"/>
        <v>2.5</v>
      </c>
      <c r="BW37" s="54">
        <f t="shared" si="56"/>
        <v>2.5</v>
      </c>
      <c r="BX37" s="54">
        <f t="shared" si="56"/>
        <v>2.5</v>
      </c>
      <c r="BY37" s="54">
        <f t="shared" si="57"/>
        <v>2.5</v>
      </c>
      <c r="BZ37" s="54">
        <f t="shared" si="57"/>
        <v>2.5</v>
      </c>
      <c r="CA37" s="54">
        <f t="shared" si="57"/>
        <v>2.5</v>
      </c>
      <c r="CB37" s="54">
        <f t="shared" si="57"/>
        <v>2.5</v>
      </c>
      <c r="CC37" s="54">
        <f t="shared" si="58"/>
        <v>2.5</v>
      </c>
      <c r="CD37" s="54">
        <f t="shared" si="58"/>
        <v>2.5</v>
      </c>
      <c r="CE37" s="54">
        <f t="shared" si="59"/>
        <v>2.5</v>
      </c>
      <c r="CF37" s="54">
        <f t="shared" si="60"/>
        <v>2.5</v>
      </c>
      <c r="CG37" s="54">
        <f t="shared" si="61"/>
        <v>2.5</v>
      </c>
      <c r="CH37" s="54">
        <f t="shared" si="62"/>
        <v>2.5</v>
      </c>
      <c r="CI37" s="54">
        <f t="shared" si="62"/>
        <v>2.5</v>
      </c>
      <c r="CJ37" s="54">
        <f t="shared" si="62"/>
        <v>2.5</v>
      </c>
      <c r="CK37" s="54">
        <f t="shared" si="62"/>
        <v>2.5</v>
      </c>
      <c r="CL37" s="54">
        <f t="shared" si="62"/>
        <v>2.5</v>
      </c>
      <c r="CM37" s="54">
        <f t="shared" si="62"/>
        <v>2.5</v>
      </c>
      <c r="CN37" s="54">
        <f t="shared" si="62"/>
        <v>2.5</v>
      </c>
      <c r="CO37" s="54">
        <f t="shared" si="62"/>
        <v>2.5</v>
      </c>
      <c r="CP37" s="54">
        <f t="shared" si="62"/>
        <v>2.5</v>
      </c>
      <c r="CQ37" s="54">
        <f t="shared" si="62"/>
        <v>2.5</v>
      </c>
      <c r="CR37" s="54">
        <f t="shared" si="63"/>
        <v>2.5</v>
      </c>
      <c r="CS37" s="54">
        <f t="shared" si="63"/>
        <v>2.5</v>
      </c>
      <c r="CT37" s="54">
        <f t="shared" si="64"/>
        <v>2.5</v>
      </c>
      <c r="CU37" s="54">
        <f t="shared" si="64"/>
        <v>2.5</v>
      </c>
      <c r="CV37" s="54">
        <f t="shared" si="65"/>
        <v>2.5</v>
      </c>
      <c r="CW37" s="54">
        <f t="shared" si="65"/>
        <v>2.5</v>
      </c>
      <c r="CX37" s="54">
        <f t="shared" si="66"/>
        <v>2.5</v>
      </c>
      <c r="CY37" s="54">
        <f t="shared" si="66"/>
        <v>2.5</v>
      </c>
      <c r="CZ37" s="54">
        <f t="shared" si="66"/>
        <v>2.5</v>
      </c>
      <c r="DA37" s="54">
        <f t="shared" si="66"/>
        <v>2.5</v>
      </c>
      <c r="DB37" s="54">
        <f t="shared" si="66"/>
        <v>2.5</v>
      </c>
      <c r="DC37" s="54">
        <f t="shared" si="67"/>
        <v>2.5</v>
      </c>
      <c r="DD37" s="54">
        <f t="shared" si="67"/>
        <v>2.5</v>
      </c>
      <c r="DE37" s="54">
        <f t="shared" si="68"/>
        <v>2.5</v>
      </c>
      <c r="DF37" s="54">
        <f t="shared" si="73"/>
        <v>2.5</v>
      </c>
      <c r="DG37" s="54">
        <f t="shared" si="74"/>
        <v>2.5</v>
      </c>
      <c r="DH37" s="54">
        <f t="shared" si="74"/>
        <v>2.5</v>
      </c>
      <c r="DI37" s="54">
        <f t="shared" si="74"/>
        <v>2.5</v>
      </c>
      <c r="DJ37" s="54">
        <f t="shared" si="74"/>
        <v>2.5</v>
      </c>
      <c r="DK37" s="54">
        <f t="shared" si="74"/>
        <v>2.5</v>
      </c>
      <c r="DL37" s="54">
        <f t="shared" si="74"/>
        <v>2.5</v>
      </c>
      <c r="DM37" s="54">
        <f t="shared" si="74"/>
        <v>2.5</v>
      </c>
      <c r="DN37" s="54">
        <f t="shared" si="74"/>
        <v>2.5</v>
      </c>
      <c r="DO37" s="54">
        <f t="shared" si="75"/>
        <v>2.5</v>
      </c>
      <c r="DP37" s="54">
        <f t="shared" si="32"/>
        <v>2.5</v>
      </c>
      <c r="DQ37" s="54">
        <f t="shared" si="32"/>
        <v>2.5</v>
      </c>
      <c r="DR37" s="54">
        <f t="shared" si="32"/>
        <v>2.5</v>
      </c>
      <c r="DS37" s="54">
        <f t="shared" si="32"/>
        <v>2.5</v>
      </c>
      <c r="DT37" s="54">
        <f t="shared" si="32"/>
        <v>2.5</v>
      </c>
      <c r="DU37" s="54">
        <f t="shared" si="32"/>
        <v>2.5</v>
      </c>
      <c r="DV37" s="54">
        <f t="shared" si="32"/>
        <v>2.5</v>
      </c>
      <c r="DW37" s="54">
        <f t="shared" si="32"/>
        <v>2.5</v>
      </c>
    </row>
    <row r="38" spans="1:127" ht="21" x14ac:dyDescent="0.2">
      <c r="A38" s="16">
        <f>+G37</f>
        <v>2.5</v>
      </c>
      <c r="B38" s="23" t="s">
        <v>76</v>
      </c>
      <c r="C38" s="494" t="s">
        <v>77</v>
      </c>
      <c r="D38" s="495"/>
      <c r="E38" s="492"/>
      <c r="F38" s="1" t="s">
        <v>60</v>
      </c>
      <c r="G38" s="25">
        <f>IF(A38="",1,A38)</f>
        <v>2.5</v>
      </c>
      <c r="J38" s="51">
        <f t="shared" si="72"/>
        <v>2.5</v>
      </c>
      <c r="K38" s="54">
        <f t="shared" si="69"/>
        <v>2.5</v>
      </c>
      <c r="L38" s="54">
        <f t="shared" si="40"/>
        <v>2.5</v>
      </c>
      <c r="M38" s="54">
        <f t="shared" si="40"/>
        <v>2.5</v>
      </c>
      <c r="N38" s="54">
        <f t="shared" si="40"/>
        <v>2.5</v>
      </c>
      <c r="O38" s="54">
        <f t="shared" si="41"/>
        <v>2.5</v>
      </c>
      <c r="P38" s="54">
        <f t="shared" si="41"/>
        <v>2.5</v>
      </c>
      <c r="Q38" s="54">
        <f t="shared" si="41"/>
        <v>2.5</v>
      </c>
      <c r="R38" s="54">
        <f t="shared" si="42"/>
        <v>2.5</v>
      </c>
      <c r="S38" s="54">
        <f t="shared" si="42"/>
        <v>2.5</v>
      </c>
      <c r="T38" s="54">
        <f t="shared" si="42"/>
        <v>2.5</v>
      </c>
      <c r="U38" s="51">
        <f t="shared" si="70"/>
        <v>2.5</v>
      </c>
      <c r="V38" s="54">
        <f t="shared" si="71"/>
        <v>2.5</v>
      </c>
      <c r="W38" s="54">
        <f t="shared" si="71"/>
        <v>2.5</v>
      </c>
      <c r="X38" s="54">
        <f t="shared" si="71"/>
        <v>2.5</v>
      </c>
      <c r="Y38" s="54">
        <f t="shared" si="71"/>
        <v>2.5</v>
      </c>
      <c r="Z38" s="54">
        <f t="shared" si="71"/>
        <v>2.5</v>
      </c>
      <c r="AA38" s="54">
        <f t="shared" si="71"/>
        <v>2.5</v>
      </c>
      <c r="AB38" s="54">
        <f t="shared" si="71"/>
        <v>2.5</v>
      </c>
      <c r="AC38" s="54">
        <f t="shared" si="71"/>
        <v>2.5</v>
      </c>
      <c r="AD38" s="54">
        <f t="shared" si="71"/>
        <v>2.5</v>
      </c>
      <c r="AE38" s="54">
        <f t="shared" si="71"/>
        <v>2.5</v>
      </c>
      <c r="AF38" s="54">
        <f t="shared" si="71"/>
        <v>2.5</v>
      </c>
      <c r="AG38" s="54">
        <f t="shared" si="71"/>
        <v>2.5</v>
      </c>
      <c r="AH38" s="54">
        <f t="shared" si="44"/>
        <v>2.5</v>
      </c>
      <c r="AI38" s="54">
        <f t="shared" si="44"/>
        <v>2.5</v>
      </c>
      <c r="AJ38" s="54">
        <f t="shared" si="44"/>
        <v>2.5</v>
      </c>
      <c r="AK38" s="54">
        <f t="shared" si="45"/>
        <v>2.5</v>
      </c>
      <c r="AL38" s="54">
        <f t="shared" si="45"/>
        <v>2.5</v>
      </c>
      <c r="AM38" s="54">
        <f t="shared" si="45"/>
        <v>2.5</v>
      </c>
      <c r="AN38" s="54">
        <f t="shared" si="46"/>
        <v>2.5</v>
      </c>
      <c r="AO38" s="54">
        <f t="shared" si="46"/>
        <v>2.5</v>
      </c>
      <c r="AP38" s="54">
        <f t="shared" si="46"/>
        <v>2.5</v>
      </c>
      <c r="AQ38" s="54">
        <f t="shared" si="46"/>
        <v>2.5</v>
      </c>
      <c r="AR38" s="54">
        <f t="shared" si="46"/>
        <v>2.5</v>
      </c>
      <c r="AS38" s="54">
        <f t="shared" si="46"/>
        <v>2.5</v>
      </c>
      <c r="AT38" s="54">
        <f t="shared" si="46"/>
        <v>2.5</v>
      </c>
      <c r="AU38" s="54">
        <f t="shared" si="46"/>
        <v>2.5</v>
      </c>
      <c r="AV38" s="54">
        <f t="shared" si="46"/>
        <v>2.5</v>
      </c>
      <c r="AW38" s="54">
        <f t="shared" si="46"/>
        <v>2.5</v>
      </c>
      <c r="AX38" s="54">
        <f t="shared" si="46"/>
        <v>2.5</v>
      </c>
      <c r="AY38" s="54">
        <f t="shared" si="46"/>
        <v>2.5</v>
      </c>
      <c r="AZ38" s="54">
        <f t="shared" si="46"/>
        <v>2.5</v>
      </c>
      <c r="BA38" s="54">
        <f t="shared" si="46"/>
        <v>2.5</v>
      </c>
      <c r="BB38" s="54">
        <f t="shared" si="46"/>
        <v>2.5</v>
      </c>
      <c r="BC38" s="54">
        <f t="shared" si="46"/>
        <v>2.5</v>
      </c>
      <c r="BD38" s="54">
        <f t="shared" si="47"/>
        <v>2.5</v>
      </c>
      <c r="BE38" s="54">
        <f t="shared" si="47"/>
        <v>2.5</v>
      </c>
      <c r="BF38" s="54">
        <f t="shared" si="47"/>
        <v>2.5</v>
      </c>
      <c r="BG38" s="54">
        <f t="shared" si="48"/>
        <v>2.5</v>
      </c>
      <c r="BH38" s="54">
        <f t="shared" si="48"/>
        <v>2.5</v>
      </c>
      <c r="BI38" s="54">
        <f t="shared" si="49"/>
        <v>2.5</v>
      </c>
      <c r="BJ38" s="54">
        <f t="shared" si="49"/>
        <v>2.5</v>
      </c>
      <c r="BK38" s="54">
        <f t="shared" si="50"/>
        <v>2.5</v>
      </c>
      <c r="BL38" s="54">
        <f t="shared" si="51"/>
        <v>2.5</v>
      </c>
      <c r="BM38" s="54">
        <f t="shared" si="51"/>
        <v>2.5</v>
      </c>
      <c r="BN38" s="54">
        <f t="shared" si="51"/>
        <v>2.5</v>
      </c>
      <c r="BO38" s="54">
        <f t="shared" si="51"/>
        <v>2.5</v>
      </c>
      <c r="BP38" s="54">
        <f t="shared" si="52"/>
        <v>2.5</v>
      </c>
      <c r="BQ38" s="54">
        <f t="shared" si="53"/>
        <v>2.5</v>
      </c>
      <c r="BR38" s="54">
        <f t="shared" si="53"/>
        <v>2.5</v>
      </c>
      <c r="BS38" s="54">
        <f t="shared" si="53"/>
        <v>2.5</v>
      </c>
      <c r="BT38" s="54">
        <f t="shared" si="53"/>
        <v>2.5</v>
      </c>
      <c r="BU38" s="54">
        <f t="shared" si="54"/>
        <v>2.5</v>
      </c>
      <c r="BV38" s="54">
        <f t="shared" si="55"/>
        <v>2.5</v>
      </c>
      <c r="BW38" s="54">
        <f t="shared" si="56"/>
        <v>2.5</v>
      </c>
      <c r="BX38" s="54">
        <f t="shared" si="56"/>
        <v>2.5</v>
      </c>
      <c r="BY38" s="54">
        <f t="shared" si="57"/>
        <v>2.5</v>
      </c>
      <c r="BZ38" s="54">
        <f t="shared" si="57"/>
        <v>2.5</v>
      </c>
      <c r="CA38" s="54">
        <f t="shared" si="57"/>
        <v>2.5</v>
      </c>
      <c r="CB38" s="54">
        <f t="shared" si="57"/>
        <v>2.5</v>
      </c>
      <c r="CC38" s="54">
        <f t="shared" si="58"/>
        <v>2.5</v>
      </c>
      <c r="CD38" s="54">
        <f t="shared" si="58"/>
        <v>2.5</v>
      </c>
      <c r="CE38" s="54">
        <f t="shared" si="59"/>
        <v>2.5</v>
      </c>
      <c r="CF38" s="54">
        <f t="shared" si="60"/>
        <v>2.5</v>
      </c>
      <c r="CG38" s="54">
        <f t="shared" si="61"/>
        <v>2.5</v>
      </c>
      <c r="CH38" s="54">
        <f t="shared" si="62"/>
        <v>2.5</v>
      </c>
      <c r="CI38" s="54">
        <f t="shared" si="62"/>
        <v>2.5</v>
      </c>
      <c r="CJ38" s="54">
        <f t="shared" si="62"/>
        <v>2.5</v>
      </c>
      <c r="CK38" s="54">
        <f t="shared" si="62"/>
        <v>2.5</v>
      </c>
      <c r="CL38" s="54">
        <f t="shared" si="62"/>
        <v>2.5</v>
      </c>
      <c r="CM38" s="54">
        <f t="shared" si="62"/>
        <v>2.5</v>
      </c>
      <c r="CN38" s="54">
        <f t="shared" si="62"/>
        <v>2.5</v>
      </c>
      <c r="CO38" s="54">
        <f t="shared" si="62"/>
        <v>2.5</v>
      </c>
      <c r="CP38" s="54">
        <f t="shared" si="62"/>
        <v>2.5</v>
      </c>
      <c r="CQ38" s="54">
        <f t="shared" si="62"/>
        <v>2.5</v>
      </c>
      <c r="CR38" s="54">
        <f t="shared" si="63"/>
        <v>2.5</v>
      </c>
      <c r="CS38" s="54">
        <f t="shared" si="63"/>
        <v>2.5</v>
      </c>
      <c r="CT38" s="54">
        <f t="shared" si="64"/>
        <v>2.5</v>
      </c>
      <c r="CU38" s="54">
        <f t="shared" si="64"/>
        <v>2.5</v>
      </c>
      <c r="CV38" s="54">
        <f t="shared" si="65"/>
        <v>2.5</v>
      </c>
      <c r="CW38" s="54">
        <f t="shared" si="65"/>
        <v>2.5</v>
      </c>
      <c r="CX38" s="54">
        <f t="shared" si="66"/>
        <v>2.5</v>
      </c>
      <c r="CY38" s="54">
        <f t="shared" si="66"/>
        <v>2.5</v>
      </c>
      <c r="CZ38" s="54">
        <f t="shared" si="66"/>
        <v>2.5</v>
      </c>
      <c r="DA38" s="54">
        <f t="shared" si="66"/>
        <v>2.5</v>
      </c>
      <c r="DB38" s="54">
        <f t="shared" si="66"/>
        <v>2.5</v>
      </c>
      <c r="DC38" s="54">
        <f t="shared" si="67"/>
        <v>2.5</v>
      </c>
      <c r="DD38" s="54">
        <f t="shared" si="67"/>
        <v>2.5</v>
      </c>
      <c r="DE38" s="54">
        <f t="shared" si="68"/>
        <v>2.5</v>
      </c>
      <c r="DF38" s="54">
        <f t="shared" si="73"/>
        <v>2.5</v>
      </c>
      <c r="DG38" s="54">
        <f t="shared" si="74"/>
        <v>2.5</v>
      </c>
      <c r="DH38" s="54">
        <f t="shared" si="74"/>
        <v>2.5</v>
      </c>
      <c r="DI38" s="54">
        <f t="shared" si="74"/>
        <v>2.5</v>
      </c>
      <c r="DJ38" s="54">
        <f t="shared" si="74"/>
        <v>2.5</v>
      </c>
      <c r="DK38" s="54">
        <f t="shared" si="74"/>
        <v>2.5</v>
      </c>
      <c r="DL38" s="54">
        <f t="shared" si="74"/>
        <v>2.5</v>
      </c>
      <c r="DM38" s="54">
        <f t="shared" si="74"/>
        <v>2.5</v>
      </c>
      <c r="DN38" s="54">
        <f t="shared" si="74"/>
        <v>2.5</v>
      </c>
      <c r="DO38" s="54">
        <f t="shared" si="75"/>
        <v>2.5</v>
      </c>
      <c r="DP38" s="54">
        <f t="shared" si="32"/>
        <v>2.5</v>
      </c>
      <c r="DQ38" s="54">
        <f t="shared" si="32"/>
        <v>2.5</v>
      </c>
      <c r="DR38" s="54">
        <f t="shared" si="32"/>
        <v>2.5</v>
      </c>
      <c r="DS38" s="54">
        <f t="shared" si="32"/>
        <v>2.5</v>
      </c>
      <c r="DT38" s="54">
        <f t="shared" si="32"/>
        <v>2.5</v>
      </c>
      <c r="DU38" s="54">
        <f t="shared" si="32"/>
        <v>2.5</v>
      </c>
      <c r="DV38" s="54">
        <f t="shared" si="32"/>
        <v>2.5</v>
      </c>
      <c r="DW38" s="54">
        <f t="shared" si="32"/>
        <v>2.5</v>
      </c>
    </row>
    <row r="39" spans="1:127" ht="18" x14ac:dyDescent="0.2">
      <c r="A39" s="27">
        <f>入力シート_ふっ素!Q19</f>
        <v>3.0000000000000001E-5</v>
      </c>
      <c r="B39" s="23" t="s">
        <v>78</v>
      </c>
      <c r="C39" s="494" t="s">
        <v>79</v>
      </c>
      <c r="D39" s="495"/>
      <c r="E39" s="492"/>
      <c r="F39" s="1" t="s">
        <v>80</v>
      </c>
      <c r="G39" s="28">
        <f>IF(A39="",0.000032,A39)</f>
        <v>3.0000000000000001E-5</v>
      </c>
      <c r="J39" s="51">
        <f t="shared" si="72"/>
        <v>3.0000000000000001E-5</v>
      </c>
      <c r="K39" s="54">
        <f t="shared" si="69"/>
        <v>3.0000000000000001E-5</v>
      </c>
      <c r="L39" s="54">
        <f t="shared" si="40"/>
        <v>3.0000000000000001E-5</v>
      </c>
      <c r="M39" s="54">
        <f t="shared" si="40"/>
        <v>3.0000000000000001E-5</v>
      </c>
      <c r="N39" s="54">
        <f t="shared" si="40"/>
        <v>3.0000000000000001E-5</v>
      </c>
      <c r="O39" s="54">
        <f t="shared" si="41"/>
        <v>3.0000000000000001E-5</v>
      </c>
      <c r="P39" s="54">
        <f t="shared" si="41"/>
        <v>3.0000000000000001E-5</v>
      </c>
      <c r="Q39" s="54">
        <f t="shared" si="41"/>
        <v>3.0000000000000001E-5</v>
      </c>
      <c r="R39" s="54">
        <f t="shared" si="42"/>
        <v>3.0000000000000001E-5</v>
      </c>
      <c r="S39" s="54">
        <f t="shared" si="42"/>
        <v>3.0000000000000001E-5</v>
      </c>
      <c r="T39" s="54">
        <f t="shared" si="42"/>
        <v>3.0000000000000001E-5</v>
      </c>
      <c r="U39" s="51">
        <f t="shared" si="70"/>
        <v>3.0000000000000001E-5</v>
      </c>
      <c r="V39" s="54">
        <f t="shared" si="71"/>
        <v>3.0000000000000001E-5</v>
      </c>
      <c r="W39" s="54">
        <f t="shared" si="71"/>
        <v>3.0000000000000001E-5</v>
      </c>
      <c r="X39" s="54">
        <f t="shared" si="71"/>
        <v>3.0000000000000001E-5</v>
      </c>
      <c r="Y39" s="54">
        <f t="shared" si="71"/>
        <v>3.0000000000000001E-5</v>
      </c>
      <c r="Z39" s="54">
        <f t="shared" si="71"/>
        <v>3.0000000000000001E-5</v>
      </c>
      <c r="AA39" s="54">
        <f t="shared" si="71"/>
        <v>3.0000000000000001E-5</v>
      </c>
      <c r="AB39" s="54">
        <f t="shared" si="71"/>
        <v>3.0000000000000001E-5</v>
      </c>
      <c r="AC39" s="54">
        <f t="shared" si="71"/>
        <v>3.0000000000000001E-5</v>
      </c>
      <c r="AD39" s="54">
        <f t="shared" si="71"/>
        <v>3.0000000000000001E-5</v>
      </c>
      <c r="AE39" s="54">
        <f t="shared" si="71"/>
        <v>3.0000000000000001E-5</v>
      </c>
      <c r="AF39" s="54">
        <f t="shared" si="71"/>
        <v>3.0000000000000001E-5</v>
      </c>
      <c r="AG39" s="54">
        <f t="shared" si="71"/>
        <v>3.0000000000000001E-5</v>
      </c>
      <c r="AH39" s="54">
        <f t="shared" si="44"/>
        <v>3.0000000000000001E-5</v>
      </c>
      <c r="AI39" s="54">
        <f t="shared" si="44"/>
        <v>3.0000000000000001E-5</v>
      </c>
      <c r="AJ39" s="54">
        <f t="shared" si="44"/>
        <v>3.0000000000000001E-5</v>
      </c>
      <c r="AK39" s="54">
        <f t="shared" si="45"/>
        <v>3.0000000000000001E-5</v>
      </c>
      <c r="AL39" s="54">
        <f t="shared" si="45"/>
        <v>3.0000000000000001E-5</v>
      </c>
      <c r="AM39" s="54">
        <f t="shared" si="45"/>
        <v>3.0000000000000001E-5</v>
      </c>
      <c r="AN39" s="54">
        <f t="shared" si="46"/>
        <v>3.0000000000000001E-5</v>
      </c>
      <c r="AO39" s="54">
        <f t="shared" si="46"/>
        <v>3.0000000000000001E-5</v>
      </c>
      <c r="AP39" s="54">
        <f t="shared" si="46"/>
        <v>3.0000000000000001E-5</v>
      </c>
      <c r="AQ39" s="54">
        <f t="shared" si="46"/>
        <v>3.0000000000000001E-5</v>
      </c>
      <c r="AR39" s="54">
        <f t="shared" si="46"/>
        <v>3.0000000000000001E-5</v>
      </c>
      <c r="AS39" s="54">
        <f t="shared" si="46"/>
        <v>3.0000000000000001E-5</v>
      </c>
      <c r="AT39" s="54">
        <f t="shared" si="46"/>
        <v>3.0000000000000001E-5</v>
      </c>
      <c r="AU39" s="54">
        <f t="shared" si="46"/>
        <v>3.0000000000000001E-5</v>
      </c>
      <c r="AV39" s="54">
        <f t="shared" si="46"/>
        <v>3.0000000000000001E-5</v>
      </c>
      <c r="AW39" s="54">
        <f t="shared" si="46"/>
        <v>3.0000000000000001E-5</v>
      </c>
      <c r="AX39" s="54">
        <f t="shared" si="46"/>
        <v>3.0000000000000001E-5</v>
      </c>
      <c r="AY39" s="54">
        <f t="shared" si="46"/>
        <v>3.0000000000000001E-5</v>
      </c>
      <c r="AZ39" s="54">
        <f t="shared" si="46"/>
        <v>3.0000000000000001E-5</v>
      </c>
      <c r="BA39" s="54">
        <f t="shared" si="46"/>
        <v>3.0000000000000001E-5</v>
      </c>
      <c r="BB39" s="54">
        <f t="shared" si="46"/>
        <v>3.0000000000000001E-5</v>
      </c>
      <c r="BC39" s="54">
        <f t="shared" si="46"/>
        <v>3.0000000000000001E-5</v>
      </c>
      <c r="BD39" s="54">
        <f t="shared" si="47"/>
        <v>3.0000000000000001E-5</v>
      </c>
      <c r="BE39" s="54">
        <f t="shared" si="47"/>
        <v>3.0000000000000001E-5</v>
      </c>
      <c r="BF39" s="54">
        <f t="shared" si="47"/>
        <v>3.0000000000000001E-5</v>
      </c>
      <c r="BG39" s="54">
        <f t="shared" si="48"/>
        <v>3.0000000000000001E-5</v>
      </c>
      <c r="BH39" s="54">
        <f t="shared" si="48"/>
        <v>3.0000000000000001E-5</v>
      </c>
      <c r="BI39" s="54">
        <f t="shared" si="49"/>
        <v>3.0000000000000001E-5</v>
      </c>
      <c r="BJ39" s="54">
        <f t="shared" si="49"/>
        <v>3.0000000000000001E-5</v>
      </c>
      <c r="BK39" s="54">
        <f t="shared" si="50"/>
        <v>3.0000000000000001E-5</v>
      </c>
      <c r="BL39" s="54">
        <f t="shared" si="51"/>
        <v>3.0000000000000001E-5</v>
      </c>
      <c r="BM39" s="54">
        <f t="shared" si="51"/>
        <v>3.0000000000000001E-5</v>
      </c>
      <c r="BN39" s="54">
        <f t="shared" si="51"/>
        <v>3.0000000000000001E-5</v>
      </c>
      <c r="BO39" s="54">
        <f t="shared" si="51"/>
        <v>3.0000000000000001E-5</v>
      </c>
      <c r="BP39" s="54">
        <f t="shared" si="52"/>
        <v>3.0000000000000001E-5</v>
      </c>
      <c r="BQ39" s="54">
        <f t="shared" si="53"/>
        <v>3.0000000000000001E-5</v>
      </c>
      <c r="BR39" s="54">
        <f t="shared" si="53"/>
        <v>3.0000000000000001E-5</v>
      </c>
      <c r="BS39" s="54">
        <f t="shared" si="53"/>
        <v>3.0000000000000001E-5</v>
      </c>
      <c r="BT39" s="54">
        <f t="shared" si="53"/>
        <v>3.0000000000000001E-5</v>
      </c>
      <c r="BU39" s="54">
        <f t="shared" si="54"/>
        <v>3.0000000000000001E-5</v>
      </c>
      <c r="BV39" s="54">
        <f t="shared" si="55"/>
        <v>3.0000000000000001E-5</v>
      </c>
      <c r="BW39" s="54">
        <f t="shared" si="56"/>
        <v>3.0000000000000001E-5</v>
      </c>
      <c r="BX39" s="54">
        <f t="shared" si="56"/>
        <v>3.0000000000000001E-5</v>
      </c>
      <c r="BY39" s="54">
        <f t="shared" si="57"/>
        <v>3.0000000000000001E-5</v>
      </c>
      <c r="BZ39" s="54">
        <f t="shared" si="57"/>
        <v>3.0000000000000001E-5</v>
      </c>
      <c r="CA39" s="54">
        <f t="shared" si="57"/>
        <v>3.0000000000000001E-5</v>
      </c>
      <c r="CB39" s="54">
        <f t="shared" si="57"/>
        <v>3.0000000000000001E-5</v>
      </c>
      <c r="CC39" s="54">
        <f t="shared" si="58"/>
        <v>3.0000000000000001E-5</v>
      </c>
      <c r="CD39" s="54">
        <f t="shared" si="58"/>
        <v>3.0000000000000001E-5</v>
      </c>
      <c r="CE39" s="54">
        <f t="shared" si="59"/>
        <v>3.0000000000000001E-5</v>
      </c>
      <c r="CF39" s="54">
        <f t="shared" si="60"/>
        <v>3.0000000000000001E-5</v>
      </c>
      <c r="CG39" s="54">
        <f t="shared" si="61"/>
        <v>3.0000000000000001E-5</v>
      </c>
      <c r="CH39" s="54">
        <f t="shared" si="62"/>
        <v>3.0000000000000001E-5</v>
      </c>
      <c r="CI39" s="54">
        <f t="shared" si="62"/>
        <v>3.0000000000000001E-5</v>
      </c>
      <c r="CJ39" s="54">
        <f t="shared" si="62"/>
        <v>3.0000000000000001E-5</v>
      </c>
      <c r="CK39" s="54">
        <f t="shared" si="62"/>
        <v>3.0000000000000001E-5</v>
      </c>
      <c r="CL39" s="54">
        <f t="shared" si="62"/>
        <v>3.0000000000000001E-5</v>
      </c>
      <c r="CM39" s="54">
        <f t="shared" si="62"/>
        <v>3.0000000000000001E-5</v>
      </c>
      <c r="CN39" s="54">
        <f t="shared" si="62"/>
        <v>3.0000000000000001E-5</v>
      </c>
      <c r="CO39" s="54">
        <f t="shared" si="62"/>
        <v>3.0000000000000001E-5</v>
      </c>
      <c r="CP39" s="54">
        <f t="shared" si="62"/>
        <v>3.0000000000000001E-5</v>
      </c>
      <c r="CQ39" s="54">
        <f t="shared" si="62"/>
        <v>3.0000000000000001E-5</v>
      </c>
      <c r="CR39" s="54">
        <f t="shared" si="63"/>
        <v>3.0000000000000001E-5</v>
      </c>
      <c r="CS39" s="54">
        <f t="shared" si="63"/>
        <v>3.0000000000000001E-5</v>
      </c>
      <c r="CT39" s="54">
        <f t="shared" si="64"/>
        <v>3.0000000000000001E-5</v>
      </c>
      <c r="CU39" s="54">
        <f t="shared" si="64"/>
        <v>3.0000000000000001E-5</v>
      </c>
      <c r="CV39" s="54">
        <f t="shared" si="65"/>
        <v>3.0000000000000001E-5</v>
      </c>
      <c r="CW39" s="54">
        <f t="shared" si="65"/>
        <v>3.0000000000000001E-5</v>
      </c>
      <c r="CX39" s="54">
        <f t="shared" si="66"/>
        <v>3.0000000000000001E-5</v>
      </c>
      <c r="CY39" s="54">
        <f t="shared" si="66"/>
        <v>3.0000000000000001E-5</v>
      </c>
      <c r="CZ39" s="54">
        <f t="shared" si="66"/>
        <v>3.0000000000000001E-5</v>
      </c>
      <c r="DA39" s="54">
        <f t="shared" si="66"/>
        <v>3.0000000000000001E-5</v>
      </c>
      <c r="DB39" s="54">
        <f t="shared" si="66"/>
        <v>3.0000000000000001E-5</v>
      </c>
      <c r="DC39" s="54">
        <f t="shared" si="67"/>
        <v>3.0000000000000001E-5</v>
      </c>
      <c r="DD39" s="54">
        <f t="shared" si="67"/>
        <v>3.0000000000000001E-5</v>
      </c>
      <c r="DE39" s="54">
        <f t="shared" si="68"/>
        <v>3.0000000000000001E-5</v>
      </c>
      <c r="DF39" s="54">
        <f t="shared" si="73"/>
        <v>3.0000000000000001E-5</v>
      </c>
      <c r="DG39" s="54">
        <f t="shared" si="74"/>
        <v>3.0000000000000001E-5</v>
      </c>
      <c r="DH39" s="54">
        <f t="shared" si="74"/>
        <v>3.0000000000000001E-5</v>
      </c>
      <c r="DI39" s="54">
        <f t="shared" si="74"/>
        <v>3.0000000000000001E-5</v>
      </c>
      <c r="DJ39" s="54">
        <f t="shared" si="74"/>
        <v>3.0000000000000001E-5</v>
      </c>
      <c r="DK39" s="54">
        <f t="shared" si="74"/>
        <v>3.0000000000000001E-5</v>
      </c>
      <c r="DL39" s="54">
        <f t="shared" si="74"/>
        <v>3.0000000000000001E-5</v>
      </c>
      <c r="DM39" s="54">
        <f t="shared" si="74"/>
        <v>3.0000000000000001E-5</v>
      </c>
      <c r="DN39" s="54">
        <f t="shared" si="74"/>
        <v>3.0000000000000001E-5</v>
      </c>
      <c r="DO39" s="54">
        <f t="shared" si="75"/>
        <v>3.0000000000000001E-5</v>
      </c>
      <c r="DP39" s="54">
        <f t="shared" si="32"/>
        <v>3.0000000000000001E-5</v>
      </c>
      <c r="DQ39" s="54">
        <f t="shared" si="32"/>
        <v>3.0000000000000001E-5</v>
      </c>
      <c r="DR39" s="54">
        <f t="shared" si="32"/>
        <v>3.0000000000000001E-5</v>
      </c>
      <c r="DS39" s="54">
        <f t="shared" si="32"/>
        <v>3.0000000000000001E-5</v>
      </c>
      <c r="DT39" s="54">
        <f t="shared" si="32"/>
        <v>3.0000000000000001E-5</v>
      </c>
      <c r="DU39" s="54">
        <f t="shared" si="32"/>
        <v>3.0000000000000001E-5</v>
      </c>
      <c r="DV39" s="54">
        <f t="shared" si="32"/>
        <v>3.0000000000000001E-5</v>
      </c>
      <c r="DW39" s="54">
        <f t="shared" si="32"/>
        <v>3.0000000000000001E-5</v>
      </c>
    </row>
    <row r="40" spans="1:127" ht="18" x14ac:dyDescent="0.2">
      <c r="A40" s="16">
        <f>入力シート_ふっ素!G18</f>
        <v>5.0000000000000001E-3</v>
      </c>
      <c r="B40" s="23" t="s">
        <v>81</v>
      </c>
      <c r="C40" s="494" t="s">
        <v>82</v>
      </c>
      <c r="D40" s="495"/>
      <c r="E40" s="492"/>
      <c r="F40" s="1" t="s">
        <v>83</v>
      </c>
      <c r="G40" s="25">
        <f>IF(A40="",0.005,A40)</f>
        <v>5.0000000000000001E-3</v>
      </c>
      <c r="J40" s="51">
        <f t="shared" si="72"/>
        <v>5.0000000000000001E-3</v>
      </c>
      <c r="K40" s="54">
        <f t="shared" si="69"/>
        <v>5.0000000000000001E-3</v>
      </c>
      <c r="L40" s="54">
        <f t="shared" si="40"/>
        <v>5.0000000000000001E-3</v>
      </c>
      <c r="M40" s="54">
        <f t="shared" si="40"/>
        <v>5.0000000000000001E-3</v>
      </c>
      <c r="N40" s="54">
        <f t="shared" si="40"/>
        <v>5.0000000000000001E-3</v>
      </c>
      <c r="O40" s="54">
        <f t="shared" si="41"/>
        <v>5.0000000000000001E-3</v>
      </c>
      <c r="P40" s="54">
        <f t="shared" si="41"/>
        <v>5.0000000000000001E-3</v>
      </c>
      <c r="Q40" s="54">
        <f t="shared" si="41"/>
        <v>5.0000000000000001E-3</v>
      </c>
      <c r="R40" s="54">
        <f t="shared" si="42"/>
        <v>5.0000000000000001E-3</v>
      </c>
      <c r="S40" s="54">
        <f t="shared" si="42"/>
        <v>5.0000000000000001E-3</v>
      </c>
      <c r="T40" s="54">
        <f t="shared" si="42"/>
        <v>5.0000000000000001E-3</v>
      </c>
      <c r="U40" s="51">
        <f t="shared" si="70"/>
        <v>5.0000000000000001E-3</v>
      </c>
      <c r="V40" s="54">
        <f t="shared" si="71"/>
        <v>5.0000000000000001E-3</v>
      </c>
      <c r="W40" s="54">
        <f t="shared" si="71"/>
        <v>5.0000000000000001E-3</v>
      </c>
      <c r="X40" s="54">
        <f t="shared" si="71"/>
        <v>5.0000000000000001E-3</v>
      </c>
      <c r="Y40" s="54">
        <f t="shared" si="71"/>
        <v>5.0000000000000001E-3</v>
      </c>
      <c r="Z40" s="54">
        <f t="shared" si="71"/>
        <v>5.0000000000000001E-3</v>
      </c>
      <c r="AA40" s="54">
        <f t="shared" si="71"/>
        <v>5.0000000000000001E-3</v>
      </c>
      <c r="AB40" s="54">
        <f t="shared" si="71"/>
        <v>5.0000000000000001E-3</v>
      </c>
      <c r="AC40" s="54">
        <f t="shared" si="71"/>
        <v>5.0000000000000001E-3</v>
      </c>
      <c r="AD40" s="54">
        <f t="shared" si="71"/>
        <v>5.0000000000000001E-3</v>
      </c>
      <c r="AE40" s="54">
        <f t="shared" si="71"/>
        <v>5.0000000000000001E-3</v>
      </c>
      <c r="AF40" s="54">
        <f t="shared" si="71"/>
        <v>5.0000000000000001E-3</v>
      </c>
      <c r="AG40" s="54">
        <f t="shared" si="71"/>
        <v>5.0000000000000001E-3</v>
      </c>
      <c r="AH40" s="54">
        <f t="shared" si="44"/>
        <v>5.0000000000000001E-3</v>
      </c>
      <c r="AI40" s="54">
        <f t="shared" si="44"/>
        <v>5.0000000000000001E-3</v>
      </c>
      <c r="AJ40" s="54">
        <f t="shared" si="44"/>
        <v>5.0000000000000001E-3</v>
      </c>
      <c r="AK40" s="54">
        <f t="shared" si="45"/>
        <v>5.0000000000000001E-3</v>
      </c>
      <c r="AL40" s="54">
        <f t="shared" si="45"/>
        <v>5.0000000000000001E-3</v>
      </c>
      <c r="AM40" s="54">
        <f t="shared" si="45"/>
        <v>5.0000000000000001E-3</v>
      </c>
      <c r="AN40" s="54">
        <f t="shared" si="46"/>
        <v>5.0000000000000001E-3</v>
      </c>
      <c r="AO40" s="54">
        <f t="shared" si="46"/>
        <v>5.0000000000000001E-3</v>
      </c>
      <c r="AP40" s="54">
        <f t="shared" si="46"/>
        <v>5.0000000000000001E-3</v>
      </c>
      <c r="AQ40" s="54">
        <f t="shared" si="46"/>
        <v>5.0000000000000001E-3</v>
      </c>
      <c r="AR40" s="54">
        <f t="shared" si="46"/>
        <v>5.0000000000000001E-3</v>
      </c>
      <c r="AS40" s="54">
        <f t="shared" si="46"/>
        <v>5.0000000000000001E-3</v>
      </c>
      <c r="AT40" s="54">
        <f t="shared" si="46"/>
        <v>5.0000000000000001E-3</v>
      </c>
      <c r="AU40" s="54">
        <f t="shared" si="46"/>
        <v>5.0000000000000001E-3</v>
      </c>
      <c r="AV40" s="54">
        <f t="shared" si="46"/>
        <v>5.0000000000000001E-3</v>
      </c>
      <c r="AW40" s="54">
        <f t="shared" si="46"/>
        <v>5.0000000000000001E-3</v>
      </c>
      <c r="AX40" s="54">
        <f t="shared" si="46"/>
        <v>5.0000000000000001E-3</v>
      </c>
      <c r="AY40" s="54">
        <f t="shared" si="46"/>
        <v>5.0000000000000001E-3</v>
      </c>
      <c r="AZ40" s="54">
        <f t="shared" si="46"/>
        <v>5.0000000000000001E-3</v>
      </c>
      <c r="BA40" s="54">
        <f t="shared" si="46"/>
        <v>5.0000000000000001E-3</v>
      </c>
      <c r="BB40" s="54">
        <f t="shared" si="46"/>
        <v>5.0000000000000001E-3</v>
      </c>
      <c r="BC40" s="54">
        <f t="shared" si="46"/>
        <v>5.0000000000000001E-3</v>
      </c>
      <c r="BD40" s="54">
        <f t="shared" si="47"/>
        <v>5.0000000000000001E-3</v>
      </c>
      <c r="BE40" s="54">
        <f t="shared" si="47"/>
        <v>5.0000000000000001E-3</v>
      </c>
      <c r="BF40" s="54">
        <f t="shared" si="47"/>
        <v>5.0000000000000001E-3</v>
      </c>
      <c r="BG40" s="54">
        <f t="shared" si="48"/>
        <v>5.0000000000000001E-3</v>
      </c>
      <c r="BH40" s="54">
        <f t="shared" si="48"/>
        <v>5.0000000000000001E-3</v>
      </c>
      <c r="BI40" s="54">
        <f t="shared" si="49"/>
        <v>5.0000000000000001E-3</v>
      </c>
      <c r="BJ40" s="54">
        <f t="shared" si="49"/>
        <v>5.0000000000000001E-3</v>
      </c>
      <c r="BK40" s="54">
        <f t="shared" si="50"/>
        <v>5.0000000000000001E-3</v>
      </c>
      <c r="BL40" s="54">
        <f t="shared" si="51"/>
        <v>5.0000000000000001E-3</v>
      </c>
      <c r="BM40" s="54">
        <f t="shared" si="51"/>
        <v>5.0000000000000001E-3</v>
      </c>
      <c r="BN40" s="54">
        <f t="shared" si="51"/>
        <v>5.0000000000000001E-3</v>
      </c>
      <c r="BO40" s="54">
        <f t="shared" si="51"/>
        <v>5.0000000000000001E-3</v>
      </c>
      <c r="BP40" s="54">
        <f t="shared" si="52"/>
        <v>5.0000000000000001E-3</v>
      </c>
      <c r="BQ40" s="54">
        <f t="shared" si="53"/>
        <v>5.0000000000000001E-3</v>
      </c>
      <c r="BR40" s="54">
        <f t="shared" si="53"/>
        <v>5.0000000000000001E-3</v>
      </c>
      <c r="BS40" s="54">
        <f t="shared" si="53"/>
        <v>5.0000000000000001E-3</v>
      </c>
      <c r="BT40" s="54">
        <f t="shared" si="53"/>
        <v>5.0000000000000001E-3</v>
      </c>
      <c r="BU40" s="54">
        <f t="shared" si="54"/>
        <v>5.0000000000000001E-3</v>
      </c>
      <c r="BV40" s="54">
        <f t="shared" si="55"/>
        <v>5.0000000000000001E-3</v>
      </c>
      <c r="BW40" s="54">
        <f t="shared" si="56"/>
        <v>5.0000000000000001E-3</v>
      </c>
      <c r="BX40" s="54">
        <f t="shared" si="56"/>
        <v>5.0000000000000001E-3</v>
      </c>
      <c r="BY40" s="54">
        <f t="shared" si="57"/>
        <v>5.0000000000000001E-3</v>
      </c>
      <c r="BZ40" s="54">
        <f t="shared" si="57"/>
        <v>5.0000000000000001E-3</v>
      </c>
      <c r="CA40" s="54">
        <f t="shared" si="57"/>
        <v>5.0000000000000001E-3</v>
      </c>
      <c r="CB40" s="54">
        <f t="shared" si="57"/>
        <v>5.0000000000000001E-3</v>
      </c>
      <c r="CC40" s="54">
        <f t="shared" si="58"/>
        <v>5.0000000000000001E-3</v>
      </c>
      <c r="CD40" s="54">
        <f t="shared" si="58"/>
        <v>5.0000000000000001E-3</v>
      </c>
      <c r="CE40" s="54">
        <f t="shared" si="59"/>
        <v>5.0000000000000001E-3</v>
      </c>
      <c r="CF40" s="54">
        <f t="shared" si="60"/>
        <v>5.0000000000000001E-3</v>
      </c>
      <c r="CG40" s="54">
        <f t="shared" si="61"/>
        <v>5.0000000000000001E-3</v>
      </c>
      <c r="CH40" s="54">
        <f t="shared" si="62"/>
        <v>5.0000000000000001E-3</v>
      </c>
      <c r="CI40" s="54">
        <f t="shared" si="62"/>
        <v>5.0000000000000001E-3</v>
      </c>
      <c r="CJ40" s="54">
        <f t="shared" si="62"/>
        <v>5.0000000000000001E-3</v>
      </c>
      <c r="CK40" s="54">
        <f t="shared" si="62"/>
        <v>5.0000000000000001E-3</v>
      </c>
      <c r="CL40" s="54">
        <f t="shared" si="62"/>
        <v>5.0000000000000001E-3</v>
      </c>
      <c r="CM40" s="54">
        <f t="shared" si="62"/>
        <v>5.0000000000000001E-3</v>
      </c>
      <c r="CN40" s="54">
        <f t="shared" si="62"/>
        <v>5.0000000000000001E-3</v>
      </c>
      <c r="CO40" s="54">
        <f t="shared" si="62"/>
        <v>5.0000000000000001E-3</v>
      </c>
      <c r="CP40" s="54">
        <f t="shared" si="62"/>
        <v>5.0000000000000001E-3</v>
      </c>
      <c r="CQ40" s="54">
        <f t="shared" si="62"/>
        <v>5.0000000000000001E-3</v>
      </c>
      <c r="CR40" s="54">
        <f t="shared" si="63"/>
        <v>5.0000000000000001E-3</v>
      </c>
      <c r="CS40" s="54">
        <f t="shared" si="63"/>
        <v>5.0000000000000001E-3</v>
      </c>
      <c r="CT40" s="54">
        <f t="shared" si="64"/>
        <v>5.0000000000000001E-3</v>
      </c>
      <c r="CU40" s="54">
        <f t="shared" si="64"/>
        <v>5.0000000000000001E-3</v>
      </c>
      <c r="CV40" s="54">
        <f t="shared" si="65"/>
        <v>5.0000000000000001E-3</v>
      </c>
      <c r="CW40" s="54">
        <f t="shared" si="65"/>
        <v>5.0000000000000001E-3</v>
      </c>
      <c r="CX40" s="54">
        <f t="shared" si="66"/>
        <v>5.0000000000000001E-3</v>
      </c>
      <c r="CY40" s="54">
        <f t="shared" si="66"/>
        <v>5.0000000000000001E-3</v>
      </c>
      <c r="CZ40" s="54">
        <f t="shared" si="66"/>
        <v>5.0000000000000001E-3</v>
      </c>
      <c r="DA40" s="54">
        <f t="shared" si="66"/>
        <v>5.0000000000000001E-3</v>
      </c>
      <c r="DB40" s="54">
        <f t="shared" si="66"/>
        <v>5.0000000000000001E-3</v>
      </c>
      <c r="DC40" s="54">
        <f t="shared" si="67"/>
        <v>5.0000000000000001E-3</v>
      </c>
      <c r="DD40" s="54">
        <f t="shared" si="67"/>
        <v>5.0000000000000001E-3</v>
      </c>
      <c r="DE40" s="54">
        <f t="shared" si="68"/>
        <v>5.0000000000000001E-3</v>
      </c>
      <c r="DF40" s="54">
        <f t="shared" si="73"/>
        <v>5.0000000000000001E-3</v>
      </c>
      <c r="DG40" s="54">
        <f t="shared" si="74"/>
        <v>5.0000000000000001E-3</v>
      </c>
      <c r="DH40" s="54">
        <f t="shared" si="74"/>
        <v>5.0000000000000001E-3</v>
      </c>
      <c r="DI40" s="54">
        <f t="shared" si="74"/>
        <v>5.0000000000000001E-3</v>
      </c>
      <c r="DJ40" s="54">
        <f t="shared" si="74"/>
        <v>5.0000000000000001E-3</v>
      </c>
      <c r="DK40" s="54">
        <f t="shared" si="74"/>
        <v>5.0000000000000001E-3</v>
      </c>
      <c r="DL40" s="54">
        <f t="shared" si="74"/>
        <v>5.0000000000000001E-3</v>
      </c>
      <c r="DM40" s="54">
        <f t="shared" si="74"/>
        <v>5.0000000000000001E-3</v>
      </c>
      <c r="DN40" s="54">
        <f t="shared" si="74"/>
        <v>5.0000000000000001E-3</v>
      </c>
      <c r="DO40" s="54">
        <f t="shared" si="75"/>
        <v>5.0000000000000001E-3</v>
      </c>
      <c r="DP40" s="54">
        <f t="shared" si="32"/>
        <v>5.0000000000000001E-3</v>
      </c>
      <c r="DQ40" s="54">
        <f t="shared" si="32"/>
        <v>5.0000000000000001E-3</v>
      </c>
      <c r="DR40" s="54">
        <f t="shared" si="32"/>
        <v>5.0000000000000001E-3</v>
      </c>
      <c r="DS40" s="54">
        <f t="shared" si="32"/>
        <v>5.0000000000000001E-3</v>
      </c>
      <c r="DT40" s="54">
        <f t="shared" si="32"/>
        <v>5.0000000000000001E-3</v>
      </c>
      <c r="DU40" s="54">
        <f t="shared" si="32"/>
        <v>5.0000000000000001E-3</v>
      </c>
      <c r="DV40" s="54">
        <f t="shared" si="32"/>
        <v>5.0000000000000001E-3</v>
      </c>
      <c r="DW40" s="54">
        <f t="shared" si="32"/>
        <v>5.0000000000000001E-3</v>
      </c>
    </row>
    <row r="41" spans="1:127" ht="18" x14ac:dyDescent="0.2">
      <c r="A41" s="16">
        <f>入力シート_ふっ素!Q20</f>
        <v>0.3</v>
      </c>
      <c r="B41" s="23" t="s">
        <v>137</v>
      </c>
      <c r="C41" s="494" t="s">
        <v>84</v>
      </c>
      <c r="D41" s="495"/>
      <c r="E41" s="492"/>
      <c r="F41" s="1" t="s">
        <v>85</v>
      </c>
      <c r="G41" s="25">
        <f>IF(A41="",0.2,A41)</f>
        <v>0.3</v>
      </c>
      <c r="J41" s="51">
        <f>G41</f>
        <v>0.3</v>
      </c>
      <c r="K41" s="54">
        <f t="shared" si="69"/>
        <v>0.3</v>
      </c>
      <c r="L41" s="54">
        <f t="shared" si="40"/>
        <v>0.3</v>
      </c>
      <c r="M41" s="54">
        <f t="shared" si="40"/>
        <v>0.3</v>
      </c>
      <c r="N41" s="54">
        <f t="shared" si="40"/>
        <v>0.3</v>
      </c>
      <c r="O41" s="54">
        <f t="shared" si="41"/>
        <v>0.3</v>
      </c>
      <c r="P41" s="54">
        <f t="shared" si="41"/>
        <v>0.3</v>
      </c>
      <c r="Q41" s="54">
        <f t="shared" si="41"/>
        <v>0.3</v>
      </c>
      <c r="R41" s="54">
        <f t="shared" si="42"/>
        <v>0.3</v>
      </c>
      <c r="S41" s="54">
        <f t="shared" si="42"/>
        <v>0.3</v>
      </c>
      <c r="T41" s="54">
        <f t="shared" si="42"/>
        <v>0.3</v>
      </c>
      <c r="U41" s="51">
        <f t="shared" si="70"/>
        <v>0.3</v>
      </c>
      <c r="V41" s="54">
        <f t="shared" si="71"/>
        <v>0.3</v>
      </c>
      <c r="W41" s="54">
        <f t="shared" si="71"/>
        <v>0.3</v>
      </c>
      <c r="X41" s="54">
        <f t="shared" si="71"/>
        <v>0.3</v>
      </c>
      <c r="Y41" s="54">
        <f t="shared" si="71"/>
        <v>0.3</v>
      </c>
      <c r="Z41" s="54">
        <f t="shared" si="71"/>
        <v>0.3</v>
      </c>
      <c r="AA41" s="54">
        <f t="shared" si="71"/>
        <v>0.3</v>
      </c>
      <c r="AB41" s="54">
        <f t="shared" si="71"/>
        <v>0.3</v>
      </c>
      <c r="AC41" s="54">
        <f t="shared" si="71"/>
        <v>0.3</v>
      </c>
      <c r="AD41" s="54">
        <f t="shared" si="71"/>
        <v>0.3</v>
      </c>
      <c r="AE41" s="54">
        <f t="shared" si="71"/>
        <v>0.3</v>
      </c>
      <c r="AF41" s="54">
        <f t="shared" si="71"/>
        <v>0.3</v>
      </c>
      <c r="AG41" s="54">
        <f t="shared" si="71"/>
        <v>0.3</v>
      </c>
      <c r="AH41" s="54">
        <f t="shared" si="44"/>
        <v>0.3</v>
      </c>
      <c r="AI41" s="54">
        <f t="shared" si="44"/>
        <v>0.3</v>
      </c>
      <c r="AJ41" s="54">
        <f t="shared" si="44"/>
        <v>0.3</v>
      </c>
      <c r="AK41" s="54">
        <f t="shared" si="45"/>
        <v>0.3</v>
      </c>
      <c r="AL41" s="54">
        <f t="shared" si="45"/>
        <v>0.3</v>
      </c>
      <c r="AM41" s="54">
        <f t="shared" si="45"/>
        <v>0.3</v>
      </c>
      <c r="AN41" s="54">
        <f t="shared" si="46"/>
        <v>0.3</v>
      </c>
      <c r="AO41" s="54">
        <f t="shared" si="46"/>
        <v>0.3</v>
      </c>
      <c r="AP41" s="54">
        <f t="shared" si="46"/>
        <v>0.3</v>
      </c>
      <c r="AQ41" s="54">
        <f t="shared" si="46"/>
        <v>0.3</v>
      </c>
      <c r="AR41" s="54">
        <f t="shared" si="46"/>
        <v>0.3</v>
      </c>
      <c r="AS41" s="54">
        <f t="shared" si="46"/>
        <v>0.3</v>
      </c>
      <c r="AT41" s="54">
        <f t="shared" si="46"/>
        <v>0.3</v>
      </c>
      <c r="AU41" s="54">
        <f t="shared" si="46"/>
        <v>0.3</v>
      </c>
      <c r="AV41" s="54">
        <f t="shared" si="46"/>
        <v>0.3</v>
      </c>
      <c r="AW41" s="54">
        <f t="shared" si="46"/>
        <v>0.3</v>
      </c>
      <c r="AX41" s="54">
        <f t="shared" si="46"/>
        <v>0.3</v>
      </c>
      <c r="AY41" s="54">
        <f t="shared" si="46"/>
        <v>0.3</v>
      </c>
      <c r="AZ41" s="54">
        <f t="shared" si="46"/>
        <v>0.3</v>
      </c>
      <c r="BA41" s="54">
        <f t="shared" si="46"/>
        <v>0.3</v>
      </c>
      <c r="BB41" s="54">
        <f t="shared" si="46"/>
        <v>0.3</v>
      </c>
      <c r="BC41" s="54">
        <f t="shared" si="46"/>
        <v>0.3</v>
      </c>
      <c r="BD41" s="54">
        <f t="shared" si="47"/>
        <v>0.3</v>
      </c>
      <c r="BE41" s="54">
        <f t="shared" si="47"/>
        <v>0.3</v>
      </c>
      <c r="BF41" s="54">
        <f t="shared" si="47"/>
        <v>0.3</v>
      </c>
      <c r="BG41" s="54">
        <f t="shared" si="48"/>
        <v>0.3</v>
      </c>
      <c r="BH41" s="54">
        <f t="shared" si="48"/>
        <v>0.3</v>
      </c>
      <c r="BI41" s="54">
        <f t="shared" si="49"/>
        <v>0.3</v>
      </c>
      <c r="BJ41" s="54">
        <f t="shared" si="49"/>
        <v>0.3</v>
      </c>
      <c r="BK41" s="54">
        <f t="shared" si="50"/>
        <v>0.3</v>
      </c>
      <c r="BL41" s="54">
        <f t="shared" si="51"/>
        <v>0.3</v>
      </c>
      <c r="BM41" s="54">
        <f t="shared" si="51"/>
        <v>0.3</v>
      </c>
      <c r="BN41" s="54">
        <f t="shared" si="51"/>
        <v>0.3</v>
      </c>
      <c r="BO41" s="54">
        <f t="shared" si="51"/>
        <v>0.3</v>
      </c>
      <c r="BP41" s="54">
        <f t="shared" si="52"/>
        <v>0.3</v>
      </c>
      <c r="BQ41" s="54">
        <f t="shared" si="53"/>
        <v>0.3</v>
      </c>
      <c r="BR41" s="54">
        <f t="shared" si="53"/>
        <v>0.3</v>
      </c>
      <c r="BS41" s="54">
        <f t="shared" si="53"/>
        <v>0.3</v>
      </c>
      <c r="BT41" s="54">
        <f t="shared" si="53"/>
        <v>0.3</v>
      </c>
      <c r="BU41" s="54">
        <f t="shared" si="54"/>
        <v>0.3</v>
      </c>
      <c r="BV41" s="54">
        <f t="shared" si="55"/>
        <v>0.3</v>
      </c>
      <c r="BW41" s="54">
        <f t="shared" si="56"/>
        <v>0.3</v>
      </c>
      <c r="BX41" s="54">
        <f t="shared" si="56"/>
        <v>0.3</v>
      </c>
      <c r="BY41" s="54">
        <f t="shared" si="57"/>
        <v>0.3</v>
      </c>
      <c r="BZ41" s="54">
        <f t="shared" si="57"/>
        <v>0.3</v>
      </c>
      <c r="CA41" s="54">
        <f t="shared" si="57"/>
        <v>0.3</v>
      </c>
      <c r="CB41" s="54">
        <f t="shared" si="57"/>
        <v>0.3</v>
      </c>
      <c r="CC41" s="54">
        <f t="shared" si="58"/>
        <v>0.3</v>
      </c>
      <c r="CD41" s="54">
        <f t="shared" si="58"/>
        <v>0.3</v>
      </c>
      <c r="CE41" s="54">
        <f t="shared" si="59"/>
        <v>0.3</v>
      </c>
      <c r="CF41" s="54">
        <f t="shared" si="60"/>
        <v>0.3</v>
      </c>
      <c r="CG41" s="54">
        <f t="shared" si="61"/>
        <v>0.3</v>
      </c>
      <c r="CH41" s="54">
        <f t="shared" si="62"/>
        <v>0.3</v>
      </c>
      <c r="CI41" s="54">
        <f t="shared" si="62"/>
        <v>0.3</v>
      </c>
      <c r="CJ41" s="54">
        <f t="shared" si="62"/>
        <v>0.3</v>
      </c>
      <c r="CK41" s="54">
        <f t="shared" si="62"/>
        <v>0.3</v>
      </c>
      <c r="CL41" s="54">
        <f t="shared" si="62"/>
        <v>0.3</v>
      </c>
      <c r="CM41" s="54">
        <f t="shared" si="62"/>
        <v>0.3</v>
      </c>
      <c r="CN41" s="54">
        <f t="shared" si="62"/>
        <v>0.3</v>
      </c>
      <c r="CO41" s="54">
        <f t="shared" si="62"/>
        <v>0.3</v>
      </c>
      <c r="CP41" s="54">
        <f t="shared" si="62"/>
        <v>0.3</v>
      </c>
      <c r="CQ41" s="54">
        <f t="shared" si="62"/>
        <v>0.3</v>
      </c>
      <c r="CR41" s="54">
        <f t="shared" si="63"/>
        <v>0.3</v>
      </c>
      <c r="CS41" s="54">
        <f t="shared" si="63"/>
        <v>0.3</v>
      </c>
      <c r="CT41" s="54">
        <f t="shared" si="64"/>
        <v>0.3</v>
      </c>
      <c r="CU41" s="54">
        <f t="shared" si="64"/>
        <v>0.3</v>
      </c>
      <c r="CV41" s="54">
        <f t="shared" si="65"/>
        <v>0.3</v>
      </c>
      <c r="CW41" s="54">
        <f t="shared" si="65"/>
        <v>0.3</v>
      </c>
      <c r="CX41" s="54">
        <f t="shared" si="66"/>
        <v>0.3</v>
      </c>
      <c r="CY41" s="54">
        <f t="shared" si="66"/>
        <v>0.3</v>
      </c>
      <c r="CZ41" s="54">
        <f t="shared" si="66"/>
        <v>0.3</v>
      </c>
      <c r="DA41" s="54">
        <f t="shared" si="66"/>
        <v>0.3</v>
      </c>
      <c r="DB41" s="54">
        <f t="shared" si="66"/>
        <v>0.3</v>
      </c>
      <c r="DC41" s="54">
        <f t="shared" si="67"/>
        <v>0.3</v>
      </c>
      <c r="DD41" s="54">
        <f t="shared" si="67"/>
        <v>0.3</v>
      </c>
      <c r="DE41" s="54">
        <f t="shared" si="68"/>
        <v>0.3</v>
      </c>
      <c r="DF41" s="54">
        <f t="shared" si="73"/>
        <v>0.3</v>
      </c>
      <c r="DG41" s="54">
        <f t="shared" si="74"/>
        <v>0.3</v>
      </c>
      <c r="DH41" s="54">
        <f t="shared" si="74"/>
        <v>0.3</v>
      </c>
      <c r="DI41" s="54">
        <f t="shared" si="74"/>
        <v>0.3</v>
      </c>
      <c r="DJ41" s="54">
        <f t="shared" si="74"/>
        <v>0.3</v>
      </c>
      <c r="DK41" s="54">
        <f t="shared" si="74"/>
        <v>0.3</v>
      </c>
      <c r="DL41" s="54">
        <f t="shared" si="74"/>
        <v>0.3</v>
      </c>
      <c r="DM41" s="54">
        <f t="shared" si="74"/>
        <v>0.3</v>
      </c>
      <c r="DN41" s="54">
        <f t="shared" si="74"/>
        <v>0.3</v>
      </c>
      <c r="DO41" s="54">
        <f t="shared" si="75"/>
        <v>0.3</v>
      </c>
      <c r="DP41" s="54">
        <f t="shared" si="32"/>
        <v>0.3</v>
      </c>
      <c r="DQ41" s="54">
        <f t="shared" si="32"/>
        <v>0.3</v>
      </c>
      <c r="DR41" s="54">
        <f t="shared" si="32"/>
        <v>0.3</v>
      </c>
      <c r="DS41" s="54">
        <f t="shared" si="32"/>
        <v>0.3</v>
      </c>
      <c r="DT41" s="54">
        <f t="shared" si="32"/>
        <v>0.3</v>
      </c>
      <c r="DU41" s="54">
        <f t="shared" si="32"/>
        <v>0.3</v>
      </c>
      <c r="DV41" s="54">
        <f t="shared" si="32"/>
        <v>0.3</v>
      </c>
      <c r="DW41" s="54">
        <f t="shared" si="32"/>
        <v>0.3</v>
      </c>
    </row>
    <row r="42" spans="1:127" ht="21" x14ac:dyDescent="0.2">
      <c r="A42" s="16">
        <f>IF(+入力シート_ふっ素!Q12="-",0,+入力シート_ふっ素!Q12)</f>
        <v>0</v>
      </c>
      <c r="B42" s="23" t="s">
        <v>86</v>
      </c>
      <c r="C42" s="494" t="s">
        <v>87</v>
      </c>
      <c r="D42" s="495"/>
      <c r="E42" s="492"/>
      <c r="F42" s="1" t="s">
        <v>67</v>
      </c>
      <c r="G42" s="29">
        <f>IF(A42="",7,A42)</f>
        <v>0</v>
      </c>
      <c r="J42" s="51">
        <f>G42</f>
        <v>0</v>
      </c>
      <c r="K42" s="54">
        <f t="shared" si="69"/>
        <v>0</v>
      </c>
      <c r="L42" s="54">
        <f t="shared" si="40"/>
        <v>0</v>
      </c>
      <c r="M42" s="54">
        <f t="shared" si="40"/>
        <v>0</v>
      </c>
      <c r="N42" s="54">
        <f t="shared" si="40"/>
        <v>0</v>
      </c>
      <c r="O42" s="54">
        <f t="shared" si="41"/>
        <v>0</v>
      </c>
      <c r="P42" s="54">
        <f t="shared" si="41"/>
        <v>0</v>
      </c>
      <c r="Q42" s="54">
        <f t="shared" si="41"/>
        <v>0</v>
      </c>
      <c r="R42" s="54">
        <f t="shared" si="42"/>
        <v>0</v>
      </c>
      <c r="S42" s="54">
        <f t="shared" si="42"/>
        <v>0</v>
      </c>
      <c r="T42" s="54">
        <f t="shared" si="42"/>
        <v>0</v>
      </c>
      <c r="U42" s="51">
        <f t="shared" si="70"/>
        <v>0</v>
      </c>
      <c r="V42" s="54">
        <f t="shared" si="71"/>
        <v>0</v>
      </c>
      <c r="W42" s="54">
        <f t="shared" si="71"/>
        <v>0</v>
      </c>
      <c r="X42" s="54">
        <f t="shared" si="71"/>
        <v>0</v>
      </c>
      <c r="Y42" s="54">
        <f t="shared" si="71"/>
        <v>0</v>
      </c>
      <c r="Z42" s="54">
        <f t="shared" si="71"/>
        <v>0</v>
      </c>
      <c r="AA42" s="54">
        <f t="shared" si="71"/>
        <v>0</v>
      </c>
      <c r="AB42" s="54">
        <f t="shared" si="71"/>
        <v>0</v>
      </c>
      <c r="AC42" s="54">
        <f t="shared" si="71"/>
        <v>0</v>
      </c>
      <c r="AD42" s="54">
        <f t="shared" si="71"/>
        <v>0</v>
      </c>
      <c r="AE42" s="54">
        <f t="shared" si="71"/>
        <v>0</v>
      </c>
      <c r="AF42" s="54">
        <f t="shared" si="71"/>
        <v>0</v>
      </c>
      <c r="AG42" s="54">
        <f t="shared" si="71"/>
        <v>0</v>
      </c>
      <c r="AH42" s="54">
        <f t="shared" si="44"/>
        <v>0</v>
      </c>
      <c r="AI42" s="54">
        <f t="shared" si="44"/>
        <v>0</v>
      </c>
      <c r="AJ42" s="54">
        <f t="shared" si="44"/>
        <v>0</v>
      </c>
      <c r="AK42" s="54">
        <f t="shared" si="45"/>
        <v>0</v>
      </c>
      <c r="AL42" s="54">
        <f t="shared" si="45"/>
        <v>0</v>
      </c>
      <c r="AM42" s="54">
        <f t="shared" si="45"/>
        <v>0</v>
      </c>
      <c r="AN42" s="54">
        <f t="shared" si="46"/>
        <v>0</v>
      </c>
      <c r="AO42" s="54">
        <f t="shared" si="46"/>
        <v>0</v>
      </c>
      <c r="AP42" s="54">
        <f t="shared" si="46"/>
        <v>0</v>
      </c>
      <c r="AQ42" s="54">
        <f t="shared" si="46"/>
        <v>0</v>
      </c>
      <c r="AR42" s="54">
        <f t="shared" si="46"/>
        <v>0</v>
      </c>
      <c r="AS42" s="54">
        <f t="shared" si="46"/>
        <v>0</v>
      </c>
      <c r="AT42" s="54">
        <f t="shared" si="46"/>
        <v>0</v>
      </c>
      <c r="AU42" s="54">
        <f t="shared" si="46"/>
        <v>0</v>
      </c>
      <c r="AV42" s="54">
        <f t="shared" si="46"/>
        <v>0</v>
      </c>
      <c r="AW42" s="54">
        <f t="shared" si="46"/>
        <v>0</v>
      </c>
      <c r="AX42" s="54">
        <f t="shared" si="46"/>
        <v>0</v>
      </c>
      <c r="AY42" s="54">
        <f t="shared" si="46"/>
        <v>0</v>
      </c>
      <c r="AZ42" s="54">
        <f t="shared" si="46"/>
        <v>0</v>
      </c>
      <c r="BA42" s="54">
        <f t="shared" si="46"/>
        <v>0</v>
      </c>
      <c r="BB42" s="54">
        <f t="shared" si="46"/>
        <v>0</v>
      </c>
      <c r="BC42" s="54">
        <f t="shared" si="46"/>
        <v>0</v>
      </c>
      <c r="BD42" s="54">
        <f t="shared" si="47"/>
        <v>0</v>
      </c>
      <c r="BE42" s="54">
        <f t="shared" si="47"/>
        <v>0</v>
      </c>
      <c r="BF42" s="54">
        <f t="shared" si="47"/>
        <v>0</v>
      </c>
      <c r="BG42" s="54">
        <f t="shared" si="48"/>
        <v>0</v>
      </c>
      <c r="BH42" s="54">
        <f t="shared" si="48"/>
        <v>0</v>
      </c>
      <c r="BI42" s="54">
        <f t="shared" si="49"/>
        <v>0</v>
      </c>
      <c r="BJ42" s="54">
        <f t="shared" si="49"/>
        <v>0</v>
      </c>
      <c r="BK42" s="54">
        <f t="shared" si="50"/>
        <v>0</v>
      </c>
      <c r="BL42" s="54">
        <f t="shared" si="51"/>
        <v>0</v>
      </c>
      <c r="BM42" s="54">
        <f t="shared" si="51"/>
        <v>0</v>
      </c>
      <c r="BN42" s="54">
        <f t="shared" si="51"/>
        <v>0</v>
      </c>
      <c r="BO42" s="54">
        <f t="shared" si="51"/>
        <v>0</v>
      </c>
      <c r="BP42" s="54">
        <f t="shared" si="52"/>
        <v>0</v>
      </c>
      <c r="BQ42" s="54">
        <f t="shared" si="53"/>
        <v>0</v>
      </c>
      <c r="BR42" s="54">
        <f t="shared" si="53"/>
        <v>0</v>
      </c>
      <c r="BS42" s="54">
        <f t="shared" si="53"/>
        <v>0</v>
      </c>
      <c r="BT42" s="54">
        <f t="shared" si="53"/>
        <v>0</v>
      </c>
      <c r="BU42" s="54">
        <f t="shared" si="54"/>
        <v>0</v>
      </c>
      <c r="BV42" s="54">
        <f t="shared" si="55"/>
        <v>0</v>
      </c>
      <c r="BW42" s="54">
        <f t="shared" si="56"/>
        <v>0</v>
      </c>
      <c r="BX42" s="54">
        <f t="shared" si="56"/>
        <v>0</v>
      </c>
      <c r="BY42" s="54">
        <f t="shared" si="57"/>
        <v>0</v>
      </c>
      <c r="BZ42" s="54">
        <f t="shared" si="57"/>
        <v>0</v>
      </c>
      <c r="CA42" s="54">
        <f t="shared" si="57"/>
        <v>0</v>
      </c>
      <c r="CB42" s="54">
        <f t="shared" si="57"/>
        <v>0</v>
      </c>
      <c r="CC42" s="54">
        <f t="shared" si="58"/>
        <v>0</v>
      </c>
      <c r="CD42" s="54">
        <f t="shared" si="58"/>
        <v>0</v>
      </c>
      <c r="CE42" s="54">
        <f t="shared" si="59"/>
        <v>0</v>
      </c>
      <c r="CF42" s="54">
        <f t="shared" si="60"/>
        <v>0</v>
      </c>
      <c r="CG42" s="54">
        <f t="shared" si="61"/>
        <v>0</v>
      </c>
      <c r="CH42" s="54">
        <f t="shared" si="62"/>
        <v>0</v>
      </c>
      <c r="CI42" s="54">
        <f t="shared" si="62"/>
        <v>0</v>
      </c>
      <c r="CJ42" s="54">
        <f t="shared" si="62"/>
        <v>0</v>
      </c>
      <c r="CK42" s="54">
        <f t="shared" si="62"/>
        <v>0</v>
      </c>
      <c r="CL42" s="54">
        <f t="shared" si="62"/>
        <v>0</v>
      </c>
      <c r="CM42" s="54">
        <f t="shared" si="62"/>
        <v>0</v>
      </c>
      <c r="CN42" s="54">
        <f t="shared" si="62"/>
        <v>0</v>
      </c>
      <c r="CO42" s="54">
        <f t="shared" si="62"/>
        <v>0</v>
      </c>
      <c r="CP42" s="54">
        <f t="shared" si="62"/>
        <v>0</v>
      </c>
      <c r="CQ42" s="54">
        <f t="shared" si="62"/>
        <v>0</v>
      </c>
      <c r="CR42" s="54">
        <f t="shared" si="63"/>
        <v>0</v>
      </c>
      <c r="CS42" s="54">
        <f t="shared" si="63"/>
        <v>0</v>
      </c>
      <c r="CT42" s="54">
        <f t="shared" si="64"/>
        <v>0</v>
      </c>
      <c r="CU42" s="54">
        <f t="shared" si="64"/>
        <v>0</v>
      </c>
      <c r="CV42" s="54">
        <f t="shared" si="65"/>
        <v>0</v>
      </c>
      <c r="CW42" s="54">
        <f t="shared" si="65"/>
        <v>0</v>
      </c>
      <c r="CX42" s="54">
        <f t="shared" si="66"/>
        <v>0</v>
      </c>
      <c r="CY42" s="54">
        <f t="shared" si="66"/>
        <v>0</v>
      </c>
      <c r="CZ42" s="54">
        <f t="shared" si="66"/>
        <v>0</v>
      </c>
      <c r="DA42" s="54">
        <f t="shared" si="66"/>
        <v>0</v>
      </c>
      <c r="DB42" s="54">
        <f t="shared" si="66"/>
        <v>0</v>
      </c>
      <c r="DC42" s="54">
        <f t="shared" si="67"/>
        <v>0</v>
      </c>
      <c r="DD42" s="54">
        <f t="shared" si="67"/>
        <v>0</v>
      </c>
      <c r="DE42" s="54">
        <f t="shared" si="68"/>
        <v>0</v>
      </c>
      <c r="DF42" s="54">
        <f t="shared" si="73"/>
        <v>0</v>
      </c>
      <c r="DG42" s="54">
        <f t="shared" si="74"/>
        <v>0</v>
      </c>
      <c r="DH42" s="54">
        <f t="shared" si="74"/>
        <v>0</v>
      </c>
      <c r="DI42" s="54">
        <f t="shared" si="74"/>
        <v>0</v>
      </c>
      <c r="DJ42" s="54">
        <f t="shared" si="74"/>
        <v>0</v>
      </c>
      <c r="DK42" s="54">
        <f t="shared" si="74"/>
        <v>0</v>
      </c>
      <c r="DL42" s="54">
        <f t="shared" si="74"/>
        <v>0</v>
      </c>
      <c r="DM42" s="54">
        <f t="shared" si="74"/>
        <v>0</v>
      </c>
      <c r="DN42" s="54">
        <f t="shared" si="74"/>
        <v>0</v>
      </c>
      <c r="DO42" s="54">
        <f t="shared" si="75"/>
        <v>0</v>
      </c>
      <c r="DP42" s="54">
        <f t="shared" si="32"/>
        <v>0</v>
      </c>
      <c r="DQ42" s="54">
        <f t="shared" si="32"/>
        <v>0</v>
      </c>
      <c r="DR42" s="54">
        <f t="shared" si="32"/>
        <v>0</v>
      </c>
      <c r="DS42" s="54">
        <f t="shared" si="32"/>
        <v>0</v>
      </c>
      <c r="DT42" s="54">
        <f t="shared" si="32"/>
        <v>0</v>
      </c>
      <c r="DU42" s="54">
        <f t="shared" si="32"/>
        <v>0</v>
      </c>
      <c r="DV42" s="54">
        <f t="shared" si="32"/>
        <v>0</v>
      </c>
      <c r="DW42" s="54">
        <f t="shared" si="32"/>
        <v>0</v>
      </c>
    </row>
    <row r="43" spans="1:127" ht="14" x14ac:dyDescent="0.3">
      <c r="A43" s="30">
        <f>入力シート_ふっ素!Q21</f>
        <v>0.4</v>
      </c>
      <c r="B43" s="31" t="s">
        <v>138</v>
      </c>
      <c r="C43" s="496" t="s">
        <v>126</v>
      </c>
      <c r="D43" s="496"/>
      <c r="E43" s="496"/>
      <c r="F43" s="292" t="s">
        <v>140</v>
      </c>
      <c r="G43" s="25">
        <f>IF(A43="",0.2,A43)</f>
        <v>0.4</v>
      </c>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36"/>
      <c r="BR43" s="36"/>
      <c r="BS43" s="36"/>
      <c r="BT43" s="36"/>
      <c r="BU43" s="36"/>
      <c r="BV43" s="36"/>
      <c r="BW43" s="36"/>
      <c r="BX43" s="36"/>
      <c r="BY43" s="36"/>
      <c r="BZ43" s="36"/>
      <c r="CA43" s="36"/>
      <c r="CB43" s="36"/>
      <c r="CC43" s="36"/>
      <c r="CD43" s="36"/>
      <c r="CE43" s="36"/>
      <c r="CF43" s="36"/>
      <c r="CG43" s="36"/>
      <c r="CH43" s="36"/>
      <c r="CI43" s="36"/>
      <c r="CJ43" s="36"/>
      <c r="CK43" s="36"/>
      <c r="CL43" s="36"/>
      <c r="CM43" s="36"/>
      <c r="CN43" s="36"/>
      <c r="CO43" s="36"/>
      <c r="CP43" s="36"/>
      <c r="CQ43" s="36"/>
      <c r="CR43" s="36"/>
      <c r="CS43" s="36"/>
      <c r="CT43" s="36"/>
      <c r="CU43" s="36"/>
      <c r="CV43" s="36"/>
      <c r="CW43" s="36"/>
      <c r="CX43" s="36"/>
      <c r="CY43" s="36"/>
      <c r="CZ43" s="36"/>
      <c r="DA43" s="36"/>
      <c r="DB43" s="36"/>
      <c r="DC43" s="36"/>
      <c r="DD43" s="36"/>
      <c r="DE43" s="36"/>
      <c r="DF43" s="36"/>
      <c r="DG43" s="36"/>
      <c r="DH43" s="36"/>
      <c r="DI43" s="36"/>
      <c r="DJ43" s="36"/>
      <c r="DK43" s="36"/>
      <c r="DL43" s="36"/>
      <c r="DM43" s="36"/>
      <c r="DN43" s="36"/>
      <c r="DO43" s="36"/>
      <c r="DP43" s="36"/>
      <c r="DQ43" s="36"/>
      <c r="DR43" s="36"/>
      <c r="DS43" s="36"/>
      <c r="DT43" s="36"/>
      <c r="DU43" s="36"/>
      <c r="DV43" s="36"/>
      <c r="DW43" s="36"/>
    </row>
    <row r="44" spans="1:127" ht="14" x14ac:dyDescent="0.3">
      <c r="A44" s="16">
        <f>入力シート_ふっ素!Q10</f>
        <v>1</v>
      </c>
      <c r="B44" s="32" t="s">
        <v>88</v>
      </c>
      <c r="C44" s="493" t="s">
        <v>89</v>
      </c>
      <c r="D44" s="493"/>
      <c r="E44" s="493"/>
      <c r="F44" s="291" t="s">
        <v>90</v>
      </c>
      <c r="G44" s="33">
        <f>IF(A44="",IF(G45*G46&gt;0,G45*G46,G43),A44)</f>
        <v>1</v>
      </c>
      <c r="J44" s="51">
        <f t="shared" ref="J44:J51" si="76">G44</f>
        <v>1</v>
      </c>
      <c r="K44" s="51">
        <f t="shared" ref="K44:N52" si="77">+J44</f>
        <v>1</v>
      </c>
      <c r="L44" s="51">
        <f t="shared" si="77"/>
        <v>1</v>
      </c>
      <c r="M44" s="51">
        <f t="shared" si="77"/>
        <v>1</v>
      </c>
      <c r="N44" s="51">
        <f t="shared" si="77"/>
        <v>1</v>
      </c>
      <c r="O44" s="51">
        <f t="shared" ref="O44:Q52" si="78">+J44</f>
        <v>1</v>
      </c>
      <c r="P44" s="51">
        <f t="shared" si="78"/>
        <v>1</v>
      </c>
      <c r="Q44" s="51">
        <f t="shared" si="78"/>
        <v>1</v>
      </c>
      <c r="R44" s="51">
        <f t="shared" ref="R44:T52" si="79">+L44</f>
        <v>1</v>
      </c>
      <c r="S44" s="51">
        <f t="shared" si="79"/>
        <v>1</v>
      </c>
      <c r="T44" s="51">
        <f t="shared" si="79"/>
        <v>1</v>
      </c>
      <c r="U44" s="51">
        <f t="shared" si="70"/>
        <v>1</v>
      </c>
      <c r="V44" s="51">
        <f>+U44</f>
        <v>1</v>
      </c>
      <c r="W44" s="51">
        <f t="shared" ref="W44:AG44" si="80">+V44</f>
        <v>1</v>
      </c>
      <c r="X44" s="51">
        <f t="shared" si="80"/>
        <v>1</v>
      </c>
      <c r="Y44" s="51">
        <f t="shared" si="80"/>
        <v>1</v>
      </c>
      <c r="Z44" s="51">
        <f t="shared" si="80"/>
        <v>1</v>
      </c>
      <c r="AA44" s="51">
        <f t="shared" si="80"/>
        <v>1</v>
      </c>
      <c r="AB44" s="51">
        <f t="shared" si="80"/>
        <v>1</v>
      </c>
      <c r="AC44" s="51">
        <f t="shared" si="80"/>
        <v>1</v>
      </c>
      <c r="AD44" s="51">
        <f t="shared" si="80"/>
        <v>1</v>
      </c>
      <c r="AE44" s="51">
        <f t="shared" si="80"/>
        <v>1</v>
      </c>
      <c r="AF44" s="51">
        <f t="shared" si="80"/>
        <v>1</v>
      </c>
      <c r="AG44" s="51">
        <f t="shared" si="80"/>
        <v>1</v>
      </c>
      <c r="AH44" s="51">
        <f t="shared" ref="AH44:AJ52" si="81">+AC44</f>
        <v>1</v>
      </c>
      <c r="AI44" s="51">
        <f t="shared" si="81"/>
        <v>1</v>
      </c>
      <c r="AJ44" s="51">
        <f t="shared" si="81"/>
        <v>1</v>
      </c>
      <c r="AK44" s="51">
        <f t="shared" ref="AK44:AM52" si="82">+AE44</f>
        <v>1</v>
      </c>
      <c r="AL44" s="51">
        <f t="shared" si="82"/>
        <v>1</v>
      </c>
      <c r="AM44" s="51">
        <f t="shared" si="82"/>
        <v>1</v>
      </c>
      <c r="AN44" s="51">
        <f t="shared" ref="AN44:BA52" si="83">+AM44</f>
        <v>1</v>
      </c>
      <c r="AO44" s="51">
        <f t="shared" si="83"/>
        <v>1</v>
      </c>
      <c r="AP44" s="51">
        <f t="shared" si="83"/>
        <v>1</v>
      </c>
      <c r="AQ44" s="51">
        <f t="shared" si="83"/>
        <v>1</v>
      </c>
      <c r="AR44" s="51">
        <f t="shared" si="83"/>
        <v>1</v>
      </c>
      <c r="AS44" s="51">
        <f t="shared" si="83"/>
        <v>1</v>
      </c>
      <c r="AT44" s="51">
        <f t="shared" si="83"/>
        <v>1</v>
      </c>
      <c r="AU44" s="51">
        <f t="shared" si="83"/>
        <v>1</v>
      </c>
      <c r="AV44" s="51">
        <f t="shared" si="83"/>
        <v>1</v>
      </c>
      <c r="AW44" s="51">
        <f t="shared" si="83"/>
        <v>1</v>
      </c>
      <c r="AX44" s="51">
        <f t="shared" si="83"/>
        <v>1</v>
      </c>
      <c r="AY44" s="51">
        <f t="shared" si="83"/>
        <v>1</v>
      </c>
      <c r="AZ44" s="51">
        <f t="shared" si="83"/>
        <v>1</v>
      </c>
      <c r="BA44" s="51">
        <f>+AZ44</f>
        <v>1</v>
      </c>
      <c r="BB44" s="51">
        <f t="shared" ref="BB44:BF52" si="84">+BA44</f>
        <v>1</v>
      </c>
      <c r="BC44" s="51">
        <f t="shared" si="84"/>
        <v>1</v>
      </c>
      <c r="BD44" s="51">
        <f t="shared" si="84"/>
        <v>1</v>
      </c>
      <c r="BE44" s="51">
        <f t="shared" si="84"/>
        <v>1</v>
      </c>
      <c r="BF44" s="51">
        <f t="shared" si="84"/>
        <v>1</v>
      </c>
      <c r="BG44" s="51">
        <f t="shared" ref="BG44:BH52" si="85">+BE44</f>
        <v>1</v>
      </c>
      <c r="BH44" s="51">
        <f t="shared" si="85"/>
        <v>1</v>
      </c>
      <c r="BI44" s="51">
        <f t="shared" ref="BI44:BJ52" si="86">+BH44</f>
        <v>1</v>
      </c>
      <c r="BJ44" s="51">
        <f t="shared" si="86"/>
        <v>1</v>
      </c>
      <c r="BK44" s="51">
        <f t="shared" ref="BK44:BK52" si="87">+AZ44</f>
        <v>1</v>
      </c>
      <c r="BL44" s="51">
        <f t="shared" ref="BL44:BO52" si="88">+BK44</f>
        <v>1</v>
      </c>
      <c r="BM44" s="51">
        <f t="shared" si="88"/>
        <v>1</v>
      </c>
      <c r="BN44" s="51">
        <f t="shared" si="88"/>
        <v>1</v>
      </c>
      <c r="BO44" s="51">
        <f t="shared" si="88"/>
        <v>1</v>
      </c>
      <c r="BP44" s="51">
        <f t="shared" ref="BP44:BP52" si="89">+BE44</f>
        <v>1</v>
      </c>
      <c r="BQ44" s="51">
        <f t="shared" ref="BQ44:BT52" si="90">+BP44</f>
        <v>1</v>
      </c>
      <c r="BR44" s="51">
        <f t="shared" si="90"/>
        <v>1</v>
      </c>
      <c r="BS44" s="51">
        <f t="shared" si="90"/>
        <v>1</v>
      </c>
      <c r="BT44" s="51">
        <f t="shared" si="90"/>
        <v>1</v>
      </c>
      <c r="BU44" s="51">
        <f t="shared" ref="BU44:BU52" si="91">+BJ44</f>
        <v>1</v>
      </c>
      <c r="BV44" s="51">
        <f t="shared" ref="BV44:BV52" si="92">+BU44</f>
        <v>1</v>
      </c>
      <c r="BW44" s="51">
        <f t="shared" ref="BW44:BX52" si="93">+BU44</f>
        <v>1</v>
      </c>
      <c r="BX44" s="51">
        <f t="shared" si="93"/>
        <v>1</v>
      </c>
      <c r="BY44" s="51">
        <f t="shared" ref="BY44:CB52" si="94">+BX44</f>
        <v>1</v>
      </c>
      <c r="BZ44" s="51">
        <f t="shared" si="94"/>
        <v>1</v>
      </c>
      <c r="CA44" s="51">
        <f t="shared" si="94"/>
        <v>1</v>
      </c>
      <c r="CB44" s="51">
        <f t="shared" si="94"/>
        <v>1</v>
      </c>
      <c r="CC44" s="51">
        <f t="shared" ref="CC44:CD52" si="95">+CA44</f>
        <v>1</v>
      </c>
      <c r="CD44" s="51">
        <f t="shared" si="95"/>
        <v>1</v>
      </c>
      <c r="CE44" s="51">
        <f t="shared" ref="CE44:CE52" si="96">+CD44</f>
        <v>1</v>
      </c>
      <c r="CF44" s="51">
        <f t="shared" ref="CF44:CF52" si="97">+BA44</f>
        <v>1</v>
      </c>
      <c r="CG44" s="51">
        <f t="shared" ref="CG44:CG52" si="98">+BA44</f>
        <v>1</v>
      </c>
      <c r="CH44" s="51">
        <f t="shared" ref="CH44:CQ52" si="99">+BA44</f>
        <v>1</v>
      </c>
      <c r="CI44" s="51">
        <f t="shared" si="99"/>
        <v>1</v>
      </c>
      <c r="CJ44" s="51">
        <f t="shared" si="99"/>
        <v>1</v>
      </c>
      <c r="CK44" s="51">
        <f t="shared" si="99"/>
        <v>1</v>
      </c>
      <c r="CL44" s="51">
        <f t="shared" si="99"/>
        <v>1</v>
      </c>
      <c r="CM44" s="51">
        <f t="shared" si="99"/>
        <v>1</v>
      </c>
      <c r="CN44" s="51">
        <f t="shared" si="99"/>
        <v>1</v>
      </c>
      <c r="CO44" s="51">
        <f t="shared" si="99"/>
        <v>1</v>
      </c>
      <c r="CP44" s="51">
        <f t="shared" si="99"/>
        <v>1</v>
      </c>
      <c r="CQ44" s="51">
        <f t="shared" si="99"/>
        <v>1</v>
      </c>
      <c r="CR44" s="51">
        <f t="shared" ref="CR44:CS52" si="100">+BU44</f>
        <v>1</v>
      </c>
      <c r="CS44" s="51">
        <f t="shared" si="100"/>
        <v>1</v>
      </c>
      <c r="CT44" s="51">
        <f t="shared" ref="CT44:CU52" si="101">+BX44</f>
        <v>1</v>
      </c>
      <c r="CU44" s="51">
        <f t="shared" si="101"/>
        <v>1</v>
      </c>
      <c r="CV44" s="51">
        <f t="shared" ref="CV44:CW52" si="102">+BU44</f>
        <v>1</v>
      </c>
      <c r="CW44" s="51">
        <f t="shared" si="102"/>
        <v>1</v>
      </c>
      <c r="CX44" s="51">
        <f t="shared" ref="CX44:DB52" si="103">+BX44</f>
        <v>1</v>
      </c>
      <c r="CY44" s="51">
        <f t="shared" si="103"/>
        <v>1</v>
      </c>
      <c r="CZ44" s="51">
        <f t="shared" si="103"/>
        <v>1</v>
      </c>
      <c r="DA44" s="51">
        <f t="shared" si="103"/>
        <v>1</v>
      </c>
      <c r="DB44" s="51">
        <f t="shared" si="103"/>
        <v>1</v>
      </c>
      <c r="DC44" s="51">
        <f t="shared" ref="DC44:DD52" si="104">+CD44</f>
        <v>1</v>
      </c>
      <c r="DD44" s="51">
        <f t="shared" si="104"/>
        <v>1</v>
      </c>
      <c r="DE44" s="51">
        <f t="shared" ref="DE44:DE52" si="105">+CE44</f>
        <v>1</v>
      </c>
      <c r="DF44" s="51">
        <f t="shared" ref="DF44:DF52" si="106">+BU44</f>
        <v>1</v>
      </c>
      <c r="DG44" s="51">
        <f t="shared" ref="DG44:DN52" si="107">+DF44</f>
        <v>1</v>
      </c>
      <c r="DH44" s="51">
        <f t="shared" si="107"/>
        <v>1</v>
      </c>
      <c r="DI44" s="51">
        <f t="shared" si="107"/>
        <v>1</v>
      </c>
      <c r="DJ44" s="51">
        <f t="shared" si="107"/>
        <v>1</v>
      </c>
      <c r="DK44" s="51">
        <f t="shared" si="107"/>
        <v>1</v>
      </c>
      <c r="DL44" s="51">
        <f t="shared" si="107"/>
        <v>1</v>
      </c>
      <c r="DM44" s="51">
        <f t="shared" si="107"/>
        <v>1</v>
      </c>
      <c r="DN44" s="51">
        <f t="shared" si="107"/>
        <v>1</v>
      </c>
      <c r="DO44" s="51">
        <f t="shared" ref="DO44:DO52" si="108">+DE44</f>
        <v>1</v>
      </c>
      <c r="DP44" s="51">
        <f t="shared" ref="DP44:DW52" si="109">+DO44</f>
        <v>1</v>
      </c>
      <c r="DQ44" s="51">
        <f t="shared" si="109"/>
        <v>1</v>
      </c>
      <c r="DR44" s="51">
        <f t="shared" si="109"/>
        <v>1</v>
      </c>
      <c r="DS44" s="51">
        <f t="shared" si="109"/>
        <v>1</v>
      </c>
      <c r="DT44" s="51">
        <f t="shared" si="109"/>
        <v>1</v>
      </c>
      <c r="DU44" s="51">
        <f t="shared" si="109"/>
        <v>1</v>
      </c>
      <c r="DV44" s="51">
        <f t="shared" si="109"/>
        <v>1</v>
      </c>
      <c r="DW44" s="51">
        <f t="shared" si="109"/>
        <v>1</v>
      </c>
    </row>
    <row r="45" spans="1:127" ht="18" x14ac:dyDescent="0.4">
      <c r="A45" s="16" t="str">
        <f>入力シート_ふっ素!Q11</f>
        <v>-</v>
      </c>
      <c r="B45" s="20" t="s">
        <v>91</v>
      </c>
      <c r="C45" s="493" t="s">
        <v>92</v>
      </c>
      <c r="D45" s="493"/>
      <c r="E45" s="493"/>
      <c r="F45" s="291" t="s">
        <v>93</v>
      </c>
      <c r="G45" s="33" t="str">
        <f>IF(A45="",154.9,A45)</f>
        <v>-</v>
      </c>
      <c r="J45" s="51" t="str">
        <f t="shared" si="76"/>
        <v>-</v>
      </c>
      <c r="K45" s="51" t="str">
        <f t="shared" si="77"/>
        <v>-</v>
      </c>
      <c r="L45" s="51" t="str">
        <f t="shared" si="77"/>
        <v>-</v>
      </c>
      <c r="M45" s="51" t="str">
        <f t="shared" si="77"/>
        <v>-</v>
      </c>
      <c r="N45" s="51" t="str">
        <f t="shared" si="77"/>
        <v>-</v>
      </c>
      <c r="O45" s="51" t="str">
        <f t="shared" si="78"/>
        <v>-</v>
      </c>
      <c r="P45" s="51" t="str">
        <f t="shared" si="78"/>
        <v>-</v>
      </c>
      <c r="Q45" s="51" t="str">
        <f t="shared" si="78"/>
        <v>-</v>
      </c>
      <c r="R45" s="51" t="str">
        <f t="shared" si="79"/>
        <v>-</v>
      </c>
      <c r="S45" s="51" t="str">
        <f t="shared" si="79"/>
        <v>-</v>
      </c>
      <c r="T45" s="51" t="str">
        <f t="shared" si="79"/>
        <v>-</v>
      </c>
      <c r="U45" s="51" t="str">
        <f t="shared" si="70"/>
        <v>-</v>
      </c>
      <c r="V45" s="51" t="str">
        <f t="shared" ref="V45:AG52" si="110">+U45</f>
        <v>-</v>
      </c>
      <c r="W45" s="51" t="str">
        <f t="shared" si="110"/>
        <v>-</v>
      </c>
      <c r="X45" s="51" t="str">
        <f t="shared" si="110"/>
        <v>-</v>
      </c>
      <c r="Y45" s="51" t="str">
        <f t="shared" si="110"/>
        <v>-</v>
      </c>
      <c r="Z45" s="51" t="str">
        <f t="shared" si="110"/>
        <v>-</v>
      </c>
      <c r="AA45" s="51" t="str">
        <f t="shared" si="110"/>
        <v>-</v>
      </c>
      <c r="AB45" s="51" t="str">
        <f t="shared" si="110"/>
        <v>-</v>
      </c>
      <c r="AC45" s="51" t="str">
        <f t="shared" si="110"/>
        <v>-</v>
      </c>
      <c r="AD45" s="51" t="str">
        <f t="shared" si="110"/>
        <v>-</v>
      </c>
      <c r="AE45" s="51" t="str">
        <f t="shared" si="110"/>
        <v>-</v>
      </c>
      <c r="AF45" s="51" t="str">
        <f t="shared" si="110"/>
        <v>-</v>
      </c>
      <c r="AG45" s="51" t="str">
        <f t="shared" si="110"/>
        <v>-</v>
      </c>
      <c r="AH45" s="51" t="str">
        <f t="shared" si="81"/>
        <v>-</v>
      </c>
      <c r="AI45" s="51" t="str">
        <f t="shared" si="81"/>
        <v>-</v>
      </c>
      <c r="AJ45" s="51" t="str">
        <f t="shared" si="81"/>
        <v>-</v>
      </c>
      <c r="AK45" s="51" t="str">
        <f t="shared" si="82"/>
        <v>-</v>
      </c>
      <c r="AL45" s="51" t="str">
        <f t="shared" si="82"/>
        <v>-</v>
      </c>
      <c r="AM45" s="51" t="str">
        <f t="shared" si="82"/>
        <v>-</v>
      </c>
      <c r="AN45" s="51" t="str">
        <f t="shared" si="83"/>
        <v>-</v>
      </c>
      <c r="AO45" s="51" t="str">
        <f t="shared" si="83"/>
        <v>-</v>
      </c>
      <c r="AP45" s="51" t="str">
        <f t="shared" si="83"/>
        <v>-</v>
      </c>
      <c r="AQ45" s="51" t="str">
        <f t="shared" si="83"/>
        <v>-</v>
      </c>
      <c r="AR45" s="51" t="str">
        <f t="shared" si="83"/>
        <v>-</v>
      </c>
      <c r="AS45" s="51" t="str">
        <f t="shared" si="83"/>
        <v>-</v>
      </c>
      <c r="AT45" s="51" t="str">
        <f t="shared" si="83"/>
        <v>-</v>
      </c>
      <c r="AU45" s="51" t="str">
        <f t="shared" si="83"/>
        <v>-</v>
      </c>
      <c r="AV45" s="51" t="str">
        <f t="shared" si="83"/>
        <v>-</v>
      </c>
      <c r="AW45" s="51" t="str">
        <f t="shared" si="83"/>
        <v>-</v>
      </c>
      <c r="AX45" s="51" t="str">
        <f t="shared" si="83"/>
        <v>-</v>
      </c>
      <c r="AY45" s="51" t="str">
        <f t="shared" si="83"/>
        <v>-</v>
      </c>
      <c r="AZ45" s="51" t="str">
        <f t="shared" si="83"/>
        <v>-</v>
      </c>
      <c r="BA45" s="51" t="str">
        <f>+AZ45</f>
        <v>-</v>
      </c>
      <c r="BB45" s="51" t="str">
        <f t="shared" si="84"/>
        <v>-</v>
      </c>
      <c r="BC45" s="51" t="str">
        <f t="shared" si="84"/>
        <v>-</v>
      </c>
      <c r="BD45" s="51" t="str">
        <f t="shared" si="84"/>
        <v>-</v>
      </c>
      <c r="BE45" s="51" t="str">
        <f t="shared" si="84"/>
        <v>-</v>
      </c>
      <c r="BF45" s="51" t="str">
        <f t="shared" si="84"/>
        <v>-</v>
      </c>
      <c r="BG45" s="51" t="str">
        <f t="shared" si="85"/>
        <v>-</v>
      </c>
      <c r="BH45" s="51" t="str">
        <f t="shared" si="85"/>
        <v>-</v>
      </c>
      <c r="BI45" s="51" t="str">
        <f t="shared" si="86"/>
        <v>-</v>
      </c>
      <c r="BJ45" s="51" t="str">
        <f t="shared" si="86"/>
        <v>-</v>
      </c>
      <c r="BK45" s="51" t="str">
        <f t="shared" si="87"/>
        <v>-</v>
      </c>
      <c r="BL45" s="51" t="str">
        <f t="shared" si="88"/>
        <v>-</v>
      </c>
      <c r="BM45" s="51" t="str">
        <f t="shared" si="88"/>
        <v>-</v>
      </c>
      <c r="BN45" s="51" t="str">
        <f t="shared" si="88"/>
        <v>-</v>
      </c>
      <c r="BO45" s="51" t="str">
        <f t="shared" si="88"/>
        <v>-</v>
      </c>
      <c r="BP45" s="51" t="str">
        <f t="shared" si="89"/>
        <v>-</v>
      </c>
      <c r="BQ45" s="51" t="str">
        <f t="shared" si="90"/>
        <v>-</v>
      </c>
      <c r="BR45" s="51" t="str">
        <f t="shared" si="90"/>
        <v>-</v>
      </c>
      <c r="BS45" s="51" t="str">
        <f t="shared" si="90"/>
        <v>-</v>
      </c>
      <c r="BT45" s="51" t="str">
        <f t="shared" si="90"/>
        <v>-</v>
      </c>
      <c r="BU45" s="51" t="str">
        <f t="shared" si="91"/>
        <v>-</v>
      </c>
      <c r="BV45" s="51" t="str">
        <f t="shared" si="92"/>
        <v>-</v>
      </c>
      <c r="BW45" s="51" t="str">
        <f t="shared" si="93"/>
        <v>-</v>
      </c>
      <c r="BX45" s="51" t="str">
        <f t="shared" si="93"/>
        <v>-</v>
      </c>
      <c r="BY45" s="51" t="str">
        <f t="shared" si="94"/>
        <v>-</v>
      </c>
      <c r="BZ45" s="51" t="str">
        <f t="shared" si="94"/>
        <v>-</v>
      </c>
      <c r="CA45" s="51" t="str">
        <f t="shared" si="94"/>
        <v>-</v>
      </c>
      <c r="CB45" s="51" t="str">
        <f t="shared" si="94"/>
        <v>-</v>
      </c>
      <c r="CC45" s="51" t="str">
        <f t="shared" si="95"/>
        <v>-</v>
      </c>
      <c r="CD45" s="51" t="str">
        <f t="shared" si="95"/>
        <v>-</v>
      </c>
      <c r="CE45" s="51" t="str">
        <f t="shared" si="96"/>
        <v>-</v>
      </c>
      <c r="CF45" s="51" t="str">
        <f t="shared" si="97"/>
        <v>-</v>
      </c>
      <c r="CG45" s="51" t="str">
        <f t="shared" si="98"/>
        <v>-</v>
      </c>
      <c r="CH45" s="51" t="str">
        <f t="shared" si="99"/>
        <v>-</v>
      </c>
      <c r="CI45" s="51" t="str">
        <f t="shared" si="99"/>
        <v>-</v>
      </c>
      <c r="CJ45" s="51" t="str">
        <f t="shared" si="99"/>
        <v>-</v>
      </c>
      <c r="CK45" s="51" t="str">
        <f t="shared" si="99"/>
        <v>-</v>
      </c>
      <c r="CL45" s="51" t="str">
        <f t="shared" si="99"/>
        <v>-</v>
      </c>
      <c r="CM45" s="51" t="str">
        <f t="shared" si="99"/>
        <v>-</v>
      </c>
      <c r="CN45" s="51" t="str">
        <f t="shared" si="99"/>
        <v>-</v>
      </c>
      <c r="CO45" s="51" t="str">
        <f t="shared" si="99"/>
        <v>-</v>
      </c>
      <c r="CP45" s="51" t="str">
        <f t="shared" si="99"/>
        <v>-</v>
      </c>
      <c r="CQ45" s="51" t="str">
        <f t="shared" si="99"/>
        <v>-</v>
      </c>
      <c r="CR45" s="51" t="str">
        <f t="shared" si="100"/>
        <v>-</v>
      </c>
      <c r="CS45" s="51" t="str">
        <f t="shared" si="100"/>
        <v>-</v>
      </c>
      <c r="CT45" s="51" t="str">
        <f t="shared" si="101"/>
        <v>-</v>
      </c>
      <c r="CU45" s="51" t="str">
        <f t="shared" si="101"/>
        <v>-</v>
      </c>
      <c r="CV45" s="51" t="str">
        <f t="shared" si="102"/>
        <v>-</v>
      </c>
      <c r="CW45" s="51" t="str">
        <f t="shared" si="102"/>
        <v>-</v>
      </c>
      <c r="CX45" s="51" t="str">
        <f t="shared" si="103"/>
        <v>-</v>
      </c>
      <c r="CY45" s="51" t="str">
        <f t="shared" si="103"/>
        <v>-</v>
      </c>
      <c r="CZ45" s="51" t="str">
        <f t="shared" si="103"/>
        <v>-</v>
      </c>
      <c r="DA45" s="51" t="str">
        <f t="shared" si="103"/>
        <v>-</v>
      </c>
      <c r="DB45" s="51" t="str">
        <f t="shared" si="103"/>
        <v>-</v>
      </c>
      <c r="DC45" s="51" t="str">
        <f t="shared" si="104"/>
        <v>-</v>
      </c>
      <c r="DD45" s="51" t="str">
        <f t="shared" si="104"/>
        <v>-</v>
      </c>
      <c r="DE45" s="51" t="str">
        <f t="shared" si="105"/>
        <v>-</v>
      </c>
      <c r="DF45" s="51" t="str">
        <f t="shared" si="106"/>
        <v>-</v>
      </c>
      <c r="DG45" s="51" t="str">
        <f t="shared" si="107"/>
        <v>-</v>
      </c>
      <c r="DH45" s="51" t="str">
        <f t="shared" si="107"/>
        <v>-</v>
      </c>
      <c r="DI45" s="51" t="str">
        <f t="shared" si="107"/>
        <v>-</v>
      </c>
      <c r="DJ45" s="51" t="str">
        <f t="shared" si="107"/>
        <v>-</v>
      </c>
      <c r="DK45" s="51" t="str">
        <f t="shared" si="107"/>
        <v>-</v>
      </c>
      <c r="DL45" s="51" t="str">
        <f t="shared" si="107"/>
        <v>-</v>
      </c>
      <c r="DM45" s="51" t="str">
        <f t="shared" si="107"/>
        <v>-</v>
      </c>
      <c r="DN45" s="51" t="str">
        <f t="shared" si="107"/>
        <v>-</v>
      </c>
      <c r="DO45" s="51" t="str">
        <f t="shared" si="108"/>
        <v>-</v>
      </c>
      <c r="DP45" s="51" t="str">
        <f t="shared" si="109"/>
        <v>-</v>
      </c>
      <c r="DQ45" s="51" t="str">
        <f t="shared" si="109"/>
        <v>-</v>
      </c>
      <c r="DR45" s="51" t="str">
        <f t="shared" si="109"/>
        <v>-</v>
      </c>
      <c r="DS45" s="51" t="str">
        <f t="shared" si="109"/>
        <v>-</v>
      </c>
      <c r="DT45" s="51" t="str">
        <f t="shared" si="109"/>
        <v>-</v>
      </c>
      <c r="DU45" s="51" t="str">
        <f t="shared" si="109"/>
        <v>-</v>
      </c>
      <c r="DV45" s="51" t="str">
        <f t="shared" si="109"/>
        <v>-</v>
      </c>
      <c r="DW45" s="51" t="str">
        <f t="shared" si="109"/>
        <v>-</v>
      </c>
    </row>
    <row r="46" spans="1:127" ht="18" x14ac:dyDescent="0.4">
      <c r="A46" s="16"/>
      <c r="B46" s="20" t="s">
        <v>94</v>
      </c>
      <c r="C46" s="493" t="s">
        <v>95</v>
      </c>
      <c r="D46" s="493"/>
      <c r="E46" s="493"/>
      <c r="F46" s="291" t="s">
        <v>96</v>
      </c>
      <c r="G46" s="33">
        <f>IF(A46="",0.001,A46)</f>
        <v>1E-3</v>
      </c>
      <c r="J46" s="51">
        <f t="shared" si="76"/>
        <v>1E-3</v>
      </c>
      <c r="K46" s="51">
        <f t="shared" si="77"/>
        <v>1E-3</v>
      </c>
      <c r="L46" s="51">
        <f t="shared" si="77"/>
        <v>1E-3</v>
      </c>
      <c r="M46" s="51">
        <f t="shared" si="77"/>
        <v>1E-3</v>
      </c>
      <c r="N46" s="51">
        <f t="shared" si="77"/>
        <v>1E-3</v>
      </c>
      <c r="O46" s="51">
        <f t="shared" si="78"/>
        <v>1E-3</v>
      </c>
      <c r="P46" s="51">
        <f t="shared" si="78"/>
        <v>1E-3</v>
      </c>
      <c r="Q46" s="51">
        <f t="shared" si="78"/>
        <v>1E-3</v>
      </c>
      <c r="R46" s="51">
        <f t="shared" si="79"/>
        <v>1E-3</v>
      </c>
      <c r="S46" s="51">
        <f t="shared" si="79"/>
        <v>1E-3</v>
      </c>
      <c r="T46" s="51">
        <f t="shared" si="79"/>
        <v>1E-3</v>
      </c>
      <c r="U46" s="51">
        <f t="shared" si="70"/>
        <v>1E-3</v>
      </c>
      <c r="V46" s="51">
        <f t="shared" si="110"/>
        <v>1E-3</v>
      </c>
      <c r="W46" s="51">
        <f t="shared" si="110"/>
        <v>1E-3</v>
      </c>
      <c r="X46" s="51">
        <f t="shared" si="110"/>
        <v>1E-3</v>
      </c>
      <c r="Y46" s="51">
        <f t="shared" si="110"/>
        <v>1E-3</v>
      </c>
      <c r="Z46" s="51">
        <f t="shared" si="110"/>
        <v>1E-3</v>
      </c>
      <c r="AA46" s="51">
        <f t="shared" si="110"/>
        <v>1E-3</v>
      </c>
      <c r="AB46" s="51">
        <f t="shared" si="110"/>
        <v>1E-3</v>
      </c>
      <c r="AC46" s="51">
        <f t="shared" si="110"/>
        <v>1E-3</v>
      </c>
      <c r="AD46" s="51">
        <f t="shared" si="110"/>
        <v>1E-3</v>
      </c>
      <c r="AE46" s="51">
        <f t="shared" si="110"/>
        <v>1E-3</v>
      </c>
      <c r="AF46" s="51">
        <f t="shared" si="110"/>
        <v>1E-3</v>
      </c>
      <c r="AG46" s="51">
        <f t="shared" si="110"/>
        <v>1E-3</v>
      </c>
      <c r="AH46" s="51">
        <f t="shared" si="81"/>
        <v>1E-3</v>
      </c>
      <c r="AI46" s="51">
        <f t="shared" si="81"/>
        <v>1E-3</v>
      </c>
      <c r="AJ46" s="51">
        <f t="shared" si="81"/>
        <v>1E-3</v>
      </c>
      <c r="AK46" s="51">
        <f t="shared" si="82"/>
        <v>1E-3</v>
      </c>
      <c r="AL46" s="51">
        <f t="shared" si="82"/>
        <v>1E-3</v>
      </c>
      <c r="AM46" s="51">
        <f t="shared" si="82"/>
        <v>1E-3</v>
      </c>
      <c r="AN46" s="51">
        <f t="shared" si="83"/>
        <v>1E-3</v>
      </c>
      <c r="AO46" s="51">
        <f t="shared" si="83"/>
        <v>1E-3</v>
      </c>
      <c r="AP46" s="51">
        <f t="shared" si="83"/>
        <v>1E-3</v>
      </c>
      <c r="AQ46" s="51">
        <f t="shared" si="83"/>
        <v>1E-3</v>
      </c>
      <c r="AR46" s="51">
        <f t="shared" si="83"/>
        <v>1E-3</v>
      </c>
      <c r="AS46" s="51">
        <f t="shared" si="83"/>
        <v>1E-3</v>
      </c>
      <c r="AT46" s="51">
        <f t="shared" si="83"/>
        <v>1E-3</v>
      </c>
      <c r="AU46" s="51">
        <f t="shared" si="83"/>
        <v>1E-3</v>
      </c>
      <c r="AV46" s="51">
        <f t="shared" si="83"/>
        <v>1E-3</v>
      </c>
      <c r="AW46" s="51">
        <f t="shared" si="83"/>
        <v>1E-3</v>
      </c>
      <c r="AX46" s="51">
        <f t="shared" si="83"/>
        <v>1E-3</v>
      </c>
      <c r="AY46" s="51">
        <f t="shared" si="83"/>
        <v>1E-3</v>
      </c>
      <c r="AZ46" s="51">
        <f t="shared" si="83"/>
        <v>1E-3</v>
      </c>
      <c r="BA46" s="51">
        <f t="shared" si="83"/>
        <v>1E-3</v>
      </c>
      <c r="BB46" s="51">
        <f t="shared" si="84"/>
        <v>1E-3</v>
      </c>
      <c r="BC46" s="51">
        <f t="shared" si="84"/>
        <v>1E-3</v>
      </c>
      <c r="BD46" s="51">
        <f t="shared" si="84"/>
        <v>1E-3</v>
      </c>
      <c r="BE46" s="51">
        <f t="shared" si="84"/>
        <v>1E-3</v>
      </c>
      <c r="BF46" s="51">
        <f t="shared" si="84"/>
        <v>1E-3</v>
      </c>
      <c r="BG46" s="51">
        <f t="shared" si="85"/>
        <v>1E-3</v>
      </c>
      <c r="BH46" s="51">
        <f t="shared" si="85"/>
        <v>1E-3</v>
      </c>
      <c r="BI46" s="51">
        <f t="shared" si="86"/>
        <v>1E-3</v>
      </c>
      <c r="BJ46" s="51">
        <f t="shared" si="86"/>
        <v>1E-3</v>
      </c>
      <c r="BK46" s="51">
        <f t="shared" si="87"/>
        <v>1E-3</v>
      </c>
      <c r="BL46" s="51">
        <f t="shared" si="88"/>
        <v>1E-3</v>
      </c>
      <c r="BM46" s="51">
        <f t="shared" si="88"/>
        <v>1E-3</v>
      </c>
      <c r="BN46" s="51">
        <f t="shared" si="88"/>
        <v>1E-3</v>
      </c>
      <c r="BO46" s="51">
        <f t="shared" si="88"/>
        <v>1E-3</v>
      </c>
      <c r="BP46" s="51">
        <f t="shared" si="89"/>
        <v>1E-3</v>
      </c>
      <c r="BQ46" s="51">
        <f t="shared" si="90"/>
        <v>1E-3</v>
      </c>
      <c r="BR46" s="51">
        <f t="shared" si="90"/>
        <v>1E-3</v>
      </c>
      <c r="BS46" s="51">
        <f t="shared" si="90"/>
        <v>1E-3</v>
      </c>
      <c r="BT46" s="51">
        <f t="shared" si="90"/>
        <v>1E-3</v>
      </c>
      <c r="BU46" s="51">
        <f t="shared" si="91"/>
        <v>1E-3</v>
      </c>
      <c r="BV46" s="51">
        <f t="shared" si="92"/>
        <v>1E-3</v>
      </c>
      <c r="BW46" s="51">
        <f t="shared" si="93"/>
        <v>1E-3</v>
      </c>
      <c r="BX46" s="51">
        <f t="shared" si="93"/>
        <v>1E-3</v>
      </c>
      <c r="BY46" s="51">
        <f t="shared" si="94"/>
        <v>1E-3</v>
      </c>
      <c r="BZ46" s="51">
        <f t="shared" si="94"/>
        <v>1E-3</v>
      </c>
      <c r="CA46" s="51">
        <f t="shared" si="94"/>
        <v>1E-3</v>
      </c>
      <c r="CB46" s="51">
        <f t="shared" si="94"/>
        <v>1E-3</v>
      </c>
      <c r="CC46" s="51">
        <f t="shared" si="95"/>
        <v>1E-3</v>
      </c>
      <c r="CD46" s="51">
        <f t="shared" si="95"/>
        <v>1E-3</v>
      </c>
      <c r="CE46" s="51">
        <f t="shared" si="96"/>
        <v>1E-3</v>
      </c>
      <c r="CF46" s="51">
        <f t="shared" si="97"/>
        <v>1E-3</v>
      </c>
      <c r="CG46" s="51">
        <f t="shared" si="98"/>
        <v>1E-3</v>
      </c>
      <c r="CH46" s="51">
        <f t="shared" si="99"/>
        <v>1E-3</v>
      </c>
      <c r="CI46" s="51">
        <f t="shared" si="99"/>
        <v>1E-3</v>
      </c>
      <c r="CJ46" s="51">
        <f t="shared" si="99"/>
        <v>1E-3</v>
      </c>
      <c r="CK46" s="51">
        <f t="shared" si="99"/>
        <v>1E-3</v>
      </c>
      <c r="CL46" s="51">
        <f t="shared" si="99"/>
        <v>1E-3</v>
      </c>
      <c r="CM46" s="51">
        <f t="shared" si="99"/>
        <v>1E-3</v>
      </c>
      <c r="CN46" s="51">
        <f t="shared" si="99"/>
        <v>1E-3</v>
      </c>
      <c r="CO46" s="51">
        <f t="shared" si="99"/>
        <v>1E-3</v>
      </c>
      <c r="CP46" s="51">
        <f t="shared" si="99"/>
        <v>1E-3</v>
      </c>
      <c r="CQ46" s="51">
        <f t="shared" si="99"/>
        <v>1E-3</v>
      </c>
      <c r="CR46" s="51">
        <f t="shared" si="100"/>
        <v>1E-3</v>
      </c>
      <c r="CS46" s="51">
        <f t="shared" si="100"/>
        <v>1E-3</v>
      </c>
      <c r="CT46" s="51">
        <f t="shared" si="101"/>
        <v>1E-3</v>
      </c>
      <c r="CU46" s="51">
        <f t="shared" si="101"/>
        <v>1E-3</v>
      </c>
      <c r="CV46" s="51">
        <f t="shared" si="102"/>
        <v>1E-3</v>
      </c>
      <c r="CW46" s="51">
        <f t="shared" si="102"/>
        <v>1E-3</v>
      </c>
      <c r="CX46" s="51">
        <f t="shared" si="103"/>
        <v>1E-3</v>
      </c>
      <c r="CY46" s="51">
        <f t="shared" si="103"/>
        <v>1E-3</v>
      </c>
      <c r="CZ46" s="51">
        <f t="shared" si="103"/>
        <v>1E-3</v>
      </c>
      <c r="DA46" s="51">
        <f t="shared" si="103"/>
        <v>1E-3</v>
      </c>
      <c r="DB46" s="51">
        <f t="shared" si="103"/>
        <v>1E-3</v>
      </c>
      <c r="DC46" s="51">
        <f t="shared" si="104"/>
        <v>1E-3</v>
      </c>
      <c r="DD46" s="51">
        <f t="shared" si="104"/>
        <v>1E-3</v>
      </c>
      <c r="DE46" s="51">
        <f t="shared" si="105"/>
        <v>1E-3</v>
      </c>
      <c r="DF46" s="51">
        <f t="shared" si="106"/>
        <v>1E-3</v>
      </c>
      <c r="DG46" s="51">
        <f t="shared" si="107"/>
        <v>1E-3</v>
      </c>
      <c r="DH46" s="51">
        <f t="shared" si="107"/>
        <v>1E-3</v>
      </c>
      <c r="DI46" s="51">
        <f t="shared" si="107"/>
        <v>1E-3</v>
      </c>
      <c r="DJ46" s="51">
        <f t="shared" si="107"/>
        <v>1E-3</v>
      </c>
      <c r="DK46" s="51">
        <f t="shared" si="107"/>
        <v>1E-3</v>
      </c>
      <c r="DL46" s="51">
        <f t="shared" si="107"/>
        <v>1E-3</v>
      </c>
      <c r="DM46" s="51">
        <f t="shared" si="107"/>
        <v>1E-3</v>
      </c>
      <c r="DN46" s="51">
        <f t="shared" si="107"/>
        <v>1E-3</v>
      </c>
      <c r="DO46" s="51">
        <f t="shared" si="108"/>
        <v>1E-3</v>
      </c>
      <c r="DP46" s="51">
        <f t="shared" si="109"/>
        <v>1E-3</v>
      </c>
      <c r="DQ46" s="51">
        <f t="shared" si="109"/>
        <v>1E-3</v>
      </c>
      <c r="DR46" s="51">
        <f t="shared" si="109"/>
        <v>1E-3</v>
      </c>
      <c r="DS46" s="51">
        <f t="shared" si="109"/>
        <v>1E-3</v>
      </c>
      <c r="DT46" s="51">
        <f t="shared" si="109"/>
        <v>1E-3</v>
      </c>
      <c r="DU46" s="51">
        <f t="shared" si="109"/>
        <v>1E-3</v>
      </c>
      <c r="DV46" s="51">
        <f t="shared" si="109"/>
        <v>1E-3</v>
      </c>
      <c r="DW46" s="51">
        <f t="shared" si="109"/>
        <v>1E-3</v>
      </c>
    </row>
    <row r="47" spans="1:127" ht="18" x14ac:dyDescent="0.2">
      <c r="A47" s="19"/>
      <c r="B47" s="23" t="s">
        <v>97</v>
      </c>
      <c r="C47" s="494" t="s">
        <v>98</v>
      </c>
      <c r="D47" s="495"/>
      <c r="E47" s="492"/>
      <c r="F47" s="1" t="s">
        <v>99</v>
      </c>
      <c r="G47" s="34">
        <f>IF(G42=0,0,LN(2)/G42)</f>
        <v>0</v>
      </c>
      <c r="J47" s="51">
        <f t="shared" si="76"/>
        <v>0</v>
      </c>
      <c r="K47" s="51">
        <f t="shared" si="77"/>
        <v>0</v>
      </c>
      <c r="L47" s="51">
        <f t="shared" si="77"/>
        <v>0</v>
      </c>
      <c r="M47" s="51">
        <f t="shared" si="77"/>
        <v>0</v>
      </c>
      <c r="N47" s="51">
        <f t="shared" si="77"/>
        <v>0</v>
      </c>
      <c r="O47" s="51">
        <f t="shared" si="78"/>
        <v>0</v>
      </c>
      <c r="P47" s="51">
        <f t="shared" si="78"/>
        <v>0</v>
      </c>
      <c r="Q47" s="51">
        <f t="shared" si="78"/>
        <v>0</v>
      </c>
      <c r="R47" s="51">
        <f t="shared" si="79"/>
        <v>0</v>
      </c>
      <c r="S47" s="51">
        <f t="shared" si="79"/>
        <v>0</v>
      </c>
      <c r="T47" s="51">
        <f t="shared" si="79"/>
        <v>0</v>
      </c>
      <c r="U47" s="53">
        <f t="shared" si="70"/>
        <v>0</v>
      </c>
      <c r="V47" s="51">
        <f t="shared" si="110"/>
        <v>0</v>
      </c>
      <c r="W47" s="51">
        <f t="shared" si="110"/>
        <v>0</v>
      </c>
      <c r="X47" s="51">
        <f t="shared" si="110"/>
        <v>0</v>
      </c>
      <c r="Y47" s="51">
        <f t="shared" si="110"/>
        <v>0</v>
      </c>
      <c r="Z47" s="51">
        <f t="shared" si="110"/>
        <v>0</v>
      </c>
      <c r="AA47" s="51">
        <f t="shared" si="110"/>
        <v>0</v>
      </c>
      <c r="AB47" s="51">
        <f t="shared" si="110"/>
        <v>0</v>
      </c>
      <c r="AC47" s="51">
        <f t="shared" si="110"/>
        <v>0</v>
      </c>
      <c r="AD47" s="51">
        <f t="shared" si="110"/>
        <v>0</v>
      </c>
      <c r="AE47" s="51">
        <f t="shared" si="110"/>
        <v>0</v>
      </c>
      <c r="AF47" s="51">
        <f t="shared" si="110"/>
        <v>0</v>
      </c>
      <c r="AG47" s="51">
        <f t="shared" si="110"/>
        <v>0</v>
      </c>
      <c r="AH47" s="51">
        <f t="shared" si="81"/>
        <v>0</v>
      </c>
      <c r="AI47" s="51">
        <f t="shared" si="81"/>
        <v>0</v>
      </c>
      <c r="AJ47" s="51">
        <f t="shared" si="81"/>
        <v>0</v>
      </c>
      <c r="AK47" s="51">
        <f t="shared" si="82"/>
        <v>0</v>
      </c>
      <c r="AL47" s="51">
        <f t="shared" si="82"/>
        <v>0</v>
      </c>
      <c r="AM47" s="51">
        <f t="shared" si="82"/>
        <v>0</v>
      </c>
      <c r="AN47" s="51">
        <f t="shared" si="83"/>
        <v>0</v>
      </c>
      <c r="AO47" s="51">
        <f t="shared" si="83"/>
        <v>0</v>
      </c>
      <c r="AP47" s="51">
        <f t="shared" si="83"/>
        <v>0</v>
      </c>
      <c r="AQ47" s="51">
        <f t="shared" si="83"/>
        <v>0</v>
      </c>
      <c r="AR47" s="51">
        <f t="shared" si="83"/>
        <v>0</v>
      </c>
      <c r="AS47" s="51">
        <f t="shared" si="83"/>
        <v>0</v>
      </c>
      <c r="AT47" s="51">
        <f t="shared" si="83"/>
        <v>0</v>
      </c>
      <c r="AU47" s="51">
        <f t="shared" si="83"/>
        <v>0</v>
      </c>
      <c r="AV47" s="51">
        <f t="shared" si="83"/>
        <v>0</v>
      </c>
      <c r="AW47" s="51">
        <f t="shared" si="83"/>
        <v>0</v>
      </c>
      <c r="AX47" s="51">
        <f t="shared" si="83"/>
        <v>0</v>
      </c>
      <c r="AY47" s="51">
        <f t="shared" si="83"/>
        <v>0</v>
      </c>
      <c r="AZ47" s="51">
        <f t="shared" si="83"/>
        <v>0</v>
      </c>
      <c r="BA47" s="51">
        <f t="shared" si="83"/>
        <v>0</v>
      </c>
      <c r="BB47" s="51">
        <f t="shared" si="84"/>
        <v>0</v>
      </c>
      <c r="BC47" s="51">
        <f t="shared" si="84"/>
        <v>0</v>
      </c>
      <c r="BD47" s="51">
        <f t="shared" si="84"/>
        <v>0</v>
      </c>
      <c r="BE47" s="51">
        <f t="shared" si="84"/>
        <v>0</v>
      </c>
      <c r="BF47" s="51">
        <f t="shared" si="84"/>
        <v>0</v>
      </c>
      <c r="BG47" s="51">
        <f t="shared" si="85"/>
        <v>0</v>
      </c>
      <c r="BH47" s="51">
        <f t="shared" si="85"/>
        <v>0</v>
      </c>
      <c r="BI47" s="51">
        <f t="shared" si="86"/>
        <v>0</v>
      </c>
      <c r="BJ47" s="51">
        <f t="shared" si="86"/>
        <v>0</v>
      </c>
      <c r="BK47" s="51">
        <f t="shared" si="87"/>
        <v>0</v>
      </c>
      <c r="BL47" s="51">
        <f t="shared" si="88"/>
        <v>0</v>
      </c>
      <c r="BM47" s="51">
        <f t="shared" si="88"/>
        <v>0</v>
      </c>
      <c r="BN47" s="51">
        <f t="shared" si="88"/>
        <v>0</v>
      </c>
      <c r="BO47" s="51">
        <f t="shared" si="88"/>
        <v>0</v>
      </c>
      <c r="BP47" s="51">
        <f t="shared" si="89"/>
        <v>0</v>
      </c>
      <c r="BQ47" s="51">
        <f t="shared" si="90"/>
        <v>0</v>
      </c>
      <c r="BR47" s="51">
        <f t="shared" si="90"/>
        <v>0</v>
      </c>
      <c r="BS47" s="51">
        <f t="shared" si="90"/>
        <v>0</v>
      </c>
      <c r="BT47" s="51">
        <f t="shared" si="90"/>
        <v>0</v>
      </c>
      <c r="BU47" s="51">
        <f t="shared" si="91"/>
        <v>0</v>
      </c>
      <c r="BV47" s="51">
        <f t="shared" si="92"/>
        <v>0</v>
      </c>
      <c r="BW47" s="51">
        <f t="shared" si="93"/>
        <v>0</v>
      </c>
      <c r="BX47" s="51">
        <f t="shared" si="93"/>
        <v>0</v>
      </c>
      <c r="BY47" s="51">
        <f t="shared" si="94"/>
        <v>0</v>
      </c>
      <c r="BZ47" s="51">
        <f t="shared" si="94"/>
        <v>0</v>
      </c>
      <c r="CA47" s="51">
        <f t="shared" si="94"/>
        <v>0</v>
      </c>
      <c r="CB47" s="51">
        <f t="shared" si="94"/>
        <v>0</v>
      </c>
      <c r="CC47" s="51">
        <f t="shared" si="95"/>
        <v>0</v>
      </c>
      <c r="CD47" s="51">
        <f t="shared" si="95"/>
        <v>0</v>
      </c>
      <c r="CE47" s="51">
        <f t="shared" si="96"/>
        <v>0</v>
      </c>
      <c r="CF47" s="51">
        <f t="shared" si="97"/>
        <v>0</v>
      </c>
      <c r="CG47" s="51">
        <f t="shared" si="98"/>
        <v>0</v>
      </c>
      <c r="CH47" s="51">
        <f t="shared" si="99"/>
        <v>0</v>
      </c>
      <c r="CI47" s="51">
        <f t="shared" si="99"/>
        <v>0</v>
      </c>
      <c r="CJ47" s="51">
        <f t="shared" si="99"/>
        <v>0</v>
      </c>
      <c r="CK47" s="51">
        <f t="shared" si="99"/>
        <v>0</v>
      </c>
      <c r="CL47" s="51">
        <f t="shared" si="99"/>
        <v>0</v>
      </c>
      <c r="CM47" s="51">
        <f t="shared" si="99"/>
        <v>0</v>
      </c>
      <c r="CN47" s="51">
        <f t="shared" si="99"/>
        <v>0</v>
      </c>
      <c r="CO47" s="51">
        <f t="shared" si="99"/>
        <v>0</v>
      </c>
      <c r="CP47" s="51">
        <f t="shared" si="99"/>
        <v>0</v>
      </c>
      <c r="CQ47" s="51">
        <f t="shared" si="99"/>
        <v>0</v>
      </c>
      <c r="CR47" s="51">
        <f t="shared" si="100"/>
        <v>0</v>
      </c>
      <c r="CS47" s="51">
        <f t="shared" si="100"/>
        <v>0</v>
      </c>
      <c r="CT47" s="51">
        <f t="shared" si="101"/>
        <v>0</v>
      </c>
      <c r="CU47" s="51">
        <f t="shared" si="101"/>
        <v>0</v>
      </c>
      <c r="CV47" s="51">
        <f t="shared" si="102"/>
        <v>0</v>
      </c>
      <c r="CW47" s="51">
        <f t="shared" si="102"/>
        <v>0</v>
      </c>
      <c r="CX47" s="51">
        <f t="shared" si="103"/>
        <v>0</v>
      </c>
      <c r="CY47" s="51">
        <f t="shared" si="103"/>
        <v>0</v>
      </c>
      <c r="CZ47" s="51">
        <f t="shared" si="103"/>
        <v>0</v>
      </c>
      <c r="DA47" s="51">
        <f t="shared" si="103"/>
        <v>0</v>
      </c>
      <c r="DB47" s="51">
        <f t="shared" si="103"/>
        <v>0</v>
      </c>
      <c r="DC47" s="51">
        <f t="shared" si="104"/>
        <v>0</v>
      </c>
      <c r="DD47" s="51">
        <f t="shared" si="104"/>
        <v>0</v>
      </c>
      <c r="DE47" s="51">
        <f t="shared" si="105"/>
        <v>0</v>
      </c>
      <c r="DF47" s="51">
        <f t="shared" si="106"/>
        <v>0</v>
      </c>
      <c r="DG47" s="51">
        <f t="shared" si="107"/>
        <v>0</v>
      </c>
      <c r="DH47" s="51">
        <f t="shared" si="107"/>
        <v>0</v>
      </c>
      <c r="DI47" s="51">
        <f t="shared" si="107"/>
        <v>0</v>
      </c>
      <c r="DJ47" s="51">
        <f t="shared" si="107"/>
        <v>0</v>
      </c>
      <c r="DK47" s="51">
        <f t="shared" si="107"/>
        <v>0</v>
      </c>
      <c r="DL47" s="51">
        <f t="shared" si="107"/>
        <v>0</v>
      </c>
      <c r="DM47" s="51">
        <f t="shared" si="107"/>
        <v>0</v>
      </c>
      <c r="DN47" s="51">
        <f t="shared" si="107"/>
        <v>0</v>
      </c>
      <c r="DO47" s="51">
        <f t="shared" si="108"/>
        <v>0</v>
      </c>
      <c r="DP47" s="51">
        <f t="shared" si="109"/>
        <v>0</v>
      </c>
      <c r="DQ47" s="51">
        <f t="shared" si="109"/>
        <v>0</v>
      </c>
      <c r="DR47" s="51">
        <f t="shared" si="109"/>
        <v>0</v>
      </c>
      <c r="DS47" s="51">
        <f t="shared" si="109"/>
        <v>0</v>
      </c>
      <c r="DT47" s="51">
        <f t="shared" si="109"/>
        <v>0</v>
      </c>
      <c r="DU47" s="51">
        <f t="shared" si="109"/>
        <v>0</v>
      </c>
      <c r="DV47" s="51">
        <f t="shared" si="109"/>
        <v>0</v>
      </c>
      <c r="DW47" s="51">
        <f t="shared" si="109"/>
        <v>0</v>
      </c>
    </row>
    <row r="48" spans="1:127" ht="18" x14ac:dyDescent="0.2">
      <c r="A48" s="19"/>
      <c r="B48" s="23" t="s">
        <v>100</v>
      </c>
      <c r="C48" s="494" t="s">
        <v>101</v>
      </c>
      <c r="D48" s="495"/>
      <c r="E48" s="492"/>
      <c r="F48" s="1" t="s">
        <v>102</v>
      </c>
      <c r="G48" s="35">
        <f>+G49*G40/G41</f>
        <v>15.768000000000002</v>
      </c>
      <c r="J48" s="51">
        <f t="shared" si="76"/>
        <v>15.768000000000002</v>
      </c>
      <c r="K48" s="51">
        <f t="shared" si="77"/>
        <v>15.768000000000002</v>
      </c>
      <c r="L48" s="51">
        <f t="shared" si="77"/>
        <v>15.768000000000002</v>
      </c>
      <c r="M48" s="51">
        <f t="shared" si="77"/>
        <v>15.768000000000002</v>
      </c>
      <c r="N48" s="51">
        <f t="shared" si="77"/>
        <v>15.768000000000002</v>
      </c>
      <c r="O48" s="51">
        <f t="shared" si="78"/>
        <v>15.768000000000002</v>
      </c>
      <c r="P48" s="51">
        <f t="shared" si="78"/>
        <v>15.768000000000002</v>
      </c>
      <c r="Q48" s="51">
        <f t="shared" si="78"/>
        <v>15.768000000000002</v>
      </c>
      <c r="R48" s="51">
        <f t="shared" si="79"/>
        <v>15.768000000000002</v>
      </c>
      <c r="S48" s="51">
        <f t="shared" si="79"/>
        <v>15.768000000000002</v>
      </c>
      <c r="T48" s="51">
        <f t="shared" si="79"/>
        <v>15.768000000000002</v>
      </c>
      <c r="U48" s="51">
        <f t="shared" si="70"/>
        <v>15.768000000000002</v>
      </c>
      <c r="V48" s="51">
        <f t="shared" si="110"/>
        <v>15.768000000000002</v>
      </c>
      <c r="W48" s="51">
        <f t="shared" si="110"/>
        <v>15.768000000000002</v>
      </c>
      <c r="X48" s="51">
        <f t="shared" si="110"/>
        <v>15.768000000000002</v>
      </c>
      <c r="Y48" s="51">
        <f t="shared" si="110"/>
        <v>15.768000000000002</v>
      </c>
      <c r="Z48" s="51">
        <f t="shared" si="110"/>
        <v>15.768000000000002</v>
      </c>
      <c r="AA48" s="51">
        <f t="shared" si="110"/>
        <v>15.768000000000002</v>
      </c>
      <c r="AB48" s="51">
        <f t="shared" si="110"/>
        <v>15.768000000000002</v>
      </c>
      <c r="AC48" s="51">
        <f t="shared" si="110"/>
        <v>15.768000000000002</v>
      </c>
      <c r="AD48" s="51">
        <f t="shared" si="110"/>
        <v>15.768000000000002</v>
      </c>
      <c r="AE48" s="51">
        <f t="shared" si="110"/>
        <v>15.768000000000002</v>
      </c>
      <c r="AF48" s="51">
        <f t="shared" si="110"/>
        <v>15.768000000000002</v>
      </c>
      <c r="AG48" s="51">
        <f t="shared" si="110"/>
        <v>15.768000000000002</v>
      </c>
      <c r="AH48" s="51">
        <f t="shared" si="81"/>
        <v>15.768000000000002</v>
      </c>
      <c r="AI48" s="51">
        <f t="shared" si="81"/>
        <v>15.768000000000002</v>
      </c>
      <c r="AJ48" s="51">
        <f t="shared" si="81"/>
        <v>15.768000000000002</v>
      </c>
      <c r="AK48" s="51">
        <f t="shared" si="82"/>
        <v>15.768000000000002</v>
      </c>
      <c r="AL48" s="51">
        <f t="shared" si="82"/>
        <v>15.768000000000002</v>
      </c>
      <c r="AM48" s="51">
        <f t="shared" si="82"/>
        <v>15.768000000000002</v>
      </c>
      <c r="AN48" s="51">
        <f t="shared" si="83"/>
        <v>15.768000000000002</v>
      </c>
      <c r="AO48" s="51">
        <f t="shared" si="83"/>
        <v>15.768000000000002</v>
      </c>
      <c r="AP48" s="51">
        <f t="shared" si="83"/>
        <v>15.768000000000002</v>
      </c>
      <c r="AQ48" s="51">
        <f t="shared" si="83"/>
        <v>15.768000000000002</v>
      </c>
      <c r="AR48" s="51">
        <f t="shared" si="83"/>
        <v>15.768000000000002</v>
      </c>
      <c r="AS48" s="51">
        <f t="shared" si="83"/>
        <v>15.768000000000002</v>
      </c>
      <c r="AT48" s="51">
        <f t="shared" si="83"/>
        <v>15.768000000000002</v>
      </c>
      <c r="AU48" s="51">
        <f t="shared" si="83"/>
        <v>15.768000000000002</v>
      </c>
      <c r="AV48" s="51">
        <f t="shared" si="83"/>
        <v>15.768000000000002</v>
      </c>
      <c r="AW48" s="51">
        <f t="shared" si="83"/>
        <v>15.768000000000002</v>
      </c>
      <c r="AX48" s="51">
        <f t="shared" si="83"/>
        <v>15.768000000000002</v>
      </c>
      <c r="AY48" s="51">
        <f t="shared" si="83"/>
        <v>15.768000000000002</v>
      </c>
      <c r="AZ48" s="51">
        <f t="shared" si="83"/>
        <v>15.768000000000002</v>
      </c>
      <c r="BA48" s="51">
        <f t="shared" si="83"/>
        <v>15.768000000000002</v>
      </c>
      <c r="BB48" s="51">
        <f t="shared" si="84"/>
        <v>15.768000000000002</v>
      </c>
      <c r="BC48" s="51">
        <f t="shared" si="84"/>
        <v>15.768000000000002</v>
      </c>
      <c r="BD48" s="51">
        <f t="shared" si="84"/>
        <v>15.768000000000002</v>
      </c>
      <c r="BE48" s="51">
        <f t="shared" si="84"/>
        <v>15.768000000000002</v>
      </c>
      <c r="BF48" s="51">
        <f t="shared" si="84"/>
        <v>15.768000000000002</v>
      </c>
      <c r="BG48" s="51">
        <f t="shared" si="85"/>
        <v>15.768000000000002</v>
      </c>
      <c r="BH48" s="51">
        <f t="shared" si="85"/>
        <v>15.768000000000002</v>
      </c>
      <c r="BI48" s="51">
        <f t="shared" si="86"/>
        <v>15.768000000000002</v>
      </c>
      <c r="BJ48" s="51">
        <f t="shared" si="86"/>
        <v>15.768000000000002</v>
      </c>
      <c r="BK48" s="51">
        <f t="shared" si="87"/>
        <v>15.768000000000002</v>
      </c>
      <c r="BL48" s="51">
        <f t="shared" si="88"/>
        <v>15.768000000000002</v>
      </c>
      <c r="BM48" s="51">
        <f t="shared" si="88"/>
        <v>15.768000000000002</v>
      </c>
      <c r="BN48" s="51">
        <f t="shared" si="88"/>
        <v>15.768000000000002</v>
      </c>
      <c r="BO48" s="51">
        <f t="shared" si="88"/>
        <v>15.768000000000002</v>
      </c>
      <c r="BP48" s="51">
        <f t="shared" si="89"/>
        <v>15.768000000000002</v>
      </c>
      <c r="BQ48" s="51">
        <f t="shared" si="90"/>
        <v>15.768000000000002</v>
      </c>
      <c r="BR48" s="51">
        <f t="shared" si="90"/>
        <v>15.768000000000002</v>
      </c>
      <c r="BS48" s="51">
        <f t="shared" si="90"/>
        <v>15.768000000000002</v>
      </c>
      <c r="BT48" s="51">
        <f t="shared" si="90"/>
        <v>15.768000000000002</v>
      </c>
      <c r="BU48" s="51">
        <f t="shared" si="91"/>
        <v>15.768000000000002</v>
      </c>
      <c r="BV48" s="51">
        <f t="shared" si="92"/>
        <v>15.768000000000002</v>
      </c>
      <c r="BW48" s="51">
        <f t="shared" si="93"/>
        <v>15.768000000000002</v>
      </c>
      <c r="BX48" s="51">
        <f t="shared" si="93"/>
        <v>15.768000000000002</v>
      </c>
      <c r="BY48" s="51">
        <f t="shared" si="94"/>
        <v>15.768000000000002</v>
      </c>
      <c r="BZ48" s="51">
        <f t="shared" si="94"/>
        <v>15.768000000000002</v>
      </c>
      <c r="CA48" s="51">
        <f t="shared" si="94"/>
        <v>15.768000000000002</v>
      </c>
      <c r="CB48" s="51">
        <f t="shared" si="94"/>
        <v>15.768000000000002</v>
      </c>
      <c r="CC48" s="51">
        <f t="shared" si="95"/>
        <v>15.768000000000002</v>
      </c>
      <c r="CD48" s="51">
        <f t="shared" si="95"/>
        <v>15.768000000000002</v>
      </c>
      <c r="CE48" s="51">
        <f t="shared" si="96"/>
        <v>15.768000000000002</v>
      </c>
      <c r="CF48" s="51">
        <f t="shared" si="97"/>
        <v>15.768000000000002</v>
      </c>
      <c r="CG48" s="51">
        <f t="shared" si="98"/>
        <v>15.768000000000002</v>
      </c>
      <c r="CH48" s="51">
        <f t="shared" si="99"/>
        <v>15.768000000000002</v>
      </c>
      <c r="CI48" s="51">
        <f t="shared" si="99"/>
        <v>15.768000000000002</v>
      </c>
      <c r="CJ48" s="51">
        <f t="shared" si="99"/>
        <v>15.768000000000002</v>
      </c>
      <c r="CK48" s="51">
        <f t="shared" si="99"/>
        <v>15.768000000000002</v>
      </c>
      <c r="CL48" s="51">
        <f t="shared" si="99"/>
        <v>15.768000000000002</v>
      </c>
      <c r="CM48" s="51">
        <f t="shared" si="99"/>
        <v>15.768000000000002</v>
      </c>
      <c r="CN48" s="51">
        <f t="shared" si="99"/>
        <v>15.768000000000002</v>
      </c>
      <c r="CO48" s="51">
        <f t="shared" si="99"/>
        <v>15.768000000000002</v>
      </c>
      <c r="CP48" s="51">
        <f t="shared" si="99"/>
        <v>15.768000000000002</v>
      </c>
      <c r="CQ48" s="51">
        <f t="shared" si="99"/>
        <v>15.768000000000002</v>
      </c>
      <c r="CR48" s="51">
        <f t="shared" si="100"/>
        <v>15.768000000000002</v>
      </c>
      <c r="CS48" s="51">
        <f t="shared" si="100"/>
        <v>15.768000000000002</v>
      </c>
      <c r="CT48" s="51">
        <f t="shared" si="101"/>
        <v>15.768000000000002</v>
      </c>
      <c r="CU48" s="51">
        <f t="shared" si="101"/>
        <v>15.768000000000002</v>
      </c>
      <c r="CV48" s="51">
        <f t="shared" si="102"/>
        <v>15.768000000000002</v>
      </c>
      <c r="CW48" s="51">
        <f t="shared" si="102"/>
        <v>15.768000000000002</v>
      </c>
      <c r="CX48" s="51">
        <f t="shared" si="103"/>
        <v>15.768000000000002</v>
      </c>
      <c r="CY48" s="51">
        <f t="shared" si="103"/>
        <v>15.768000000000002</v>
      </c>
      <c r="CZ48" s="51">
        <f t="shared" si="103"/>
        <v>15.768000000000002</v>
      </c>
      <c r="DA48" s="51">
        <f t="shared" si="103"/>
        <v>15.768000000000002</v>
      </c>
      <c r="DB48" s="51">
        <f t="shared" si="103"/>
        <v>15.768000000000002</v>
      </c>
      <c r="DC48" s="51">
        <f t="shared" si="104"/>
        <v>15.768000000000002</v>
      </c>
      <c r="DD48" s="51">
        <f t="shared" si="104"/>
        <v>15.768000000000002</v>
      </c>
      <c r="DE48" s="51">
        <f t="shared" si="105"/>
        <v>15.768000000000002</v>
      </c>
      <c r="DF48" s="51">
        <f t="shared" si="106"/>
        <v>15.768000000000002</v>
      </c>
      <c r="DG48" s="51">
        <f t="shared" si="107"/>
        <v>15.768000000000002</v>
      </c>
      <c r="DH48" s="51">
        <f t="shared" si="107"/>
        <v>15.768000000000002</v>
      </c>
      <c r="DI48" s="51">
        <f t="shared" si="107"/>
        <v>15.768000000000002</v>
      </c>
      <c r="DJ48" s="51">
        <f t="shared" si="107"/>
        <v>15.768000000000002</v>
      </c>
      <c r="DK48" s="51">
        <f t="shared" si="107"/>
        <v>15.768000000000002</v>
      </c>
      <c r="DL48" s="51">
        <f t="shared" si="107"/>
        <v>15.768000000000002</v>
      </c>
      <c r="DM48" s="51">
        <f t="shared" si="107"/>
        <v>15.768000000000002</v>
      </c>
      <c r="DN48" s="51">
        <f t="shared" si="107"/>
        <v>15.768000000000002</v>
      </c>
      <c r="DO48" s="51">
        <f t="shared" si="108"/>
        <v>15.768000000000002</v>
      </c>
      <c r="DP48" s="51">
        <f t="shared" si="109"/>
        <v>15.768000000000002</v>
      </c>
      <c r="DQ48" s="51">
        <f t="shared" si="109"/>
        <v>15.768000000000002</v>
      </c>
      <c r="DR48" s="51">
        <f t="shared" si="109"/>
        <v>15.768000000000002</v>
      </c>
      <c r="DS48" s="51">
        <f t="shared" si="109"/>
        <v>15.768000000000002</v>
      </c>
      <c r="DT48" s="51">
        <f t="shared" si="109"/>
        <v>15.768000000000002</v>
      </c>
      <c r="DU48" s="51">
        <f t="shared" si="109"/>
        <v>15.768000000000002</v>
      </c>
      <c r="DV48" s="51">
        <f t="shared" si="109"/>
        <v>15.768000000000002</v>
      </c>
      <c r="DW48" s="51">
        <f t="shared" si="109"/>
        <v>15.768000000000002</v>
      </c>
    </row>
    <row r="49" spans="1:127" ht="18" x14ac:dyDescent="0.2">
      <c r="A49" s="19"/>
      <c r="B49" s="23" t="s">
        <v>78</v>
      </c>
      <c r="C49" s="494" t="s">
        <v>79</v>
      </c>
      <c r="D49" s="495"/>
      <c r="E49" s="492"/>
      <c r="F49" s="1" t="s">
        <v>102</v>
      </c>
      <c r="G49" s="36">
        <f>+G39*86400*365</f>
        <v>946.08</v>
      </c>
      <c r="J49" s="51">
        <f t="shared" si="76"/>
        <v>946.08</v>
      </c>
      <c r="K49" s="51">
        <f t="shared" si="77"/>
        <v>946.08</v>
      </c>
      <c r="L49" s="51">
        <f t="shared" si="77"/>
        <v>946.08</v>
      </c>
      <c r="M49" s="51">
        <f t="shared" si="77"/>
        <v>946.08</v>
      </c>
      <c r="N49" s="51">
        <f t="shared" si="77"/>
        <v>946.08</v>
      </c>
      <c r="O49" s="51">
        <f t="shared" si="78"/>
        <v>946.08</v>
      </c>
      <c r="P49" s="51">
        <f t="shared" si="78"/>
        <v>946.08</v>
      </c>
      <c r="Q49" s="51">
        <f t="shared" si="78"/>
        <v>946.08</v>
      </c>
      <c r="R49" s="51">
        <f t="shared" si="79"/>
        <v>946.08</v>
      </c>
      <c r="S49" s="51">
        <f t="shared" si="79"/>
        <v>946.08</v>
      </c>
      <c r="T49" s="51">
        <f t="shared" si="79"/>
        <v>946.08</v>
      </c>
      <c r="U49" s="51">
        <f t="shared" si="70"/>
        <v>946.08</v>
      </c>
      <c r="V49" s="51">
        <f t="shared" si="110"/>
        <v>946.08</v>
      </c>
      <c r="W49" s="51">
        <f t="shared" si="110"/>
        <v>946.08</v>
      </c>
      <c r="X49" s="51">
        <f t="shared" si="110"/>
        <v>946.08</v>
      </c>
      <c r="Y49" s="51">
        <f t="shared" si="110"/>
        <v>946.08</v>
      </c>
      <c r="Z49" s="51">
        <f t="shared" si="110"/>
        <v>946.08</v>
      </c>
      <c r="AA49" s="51">
        <f t="shared" si="110"/>
        <v>946.08</v>
      </c>
      <c r="AB49" s="51">
        <f t="shared" si="110"/>
        <v>946.08</v>
      </c>
      <c r="AC49" s="51">
        <f t="shared" si="110"/>
        <v>946.08</v>
      </c>
      <c r="AD49" s="51">
        <f t="shared" si="110"/>
        <v>946.08</v>
      </c>
      <c r="AE49" s="51">
        <f t="shared" si="110"/>
        <v>946.08</v>
      </c>
      <c r="AF49" s="51">
        <f t="shared" si="110"/>
        <v>946.08</v>
      </c>
      <c r="AG49" s="51">
        <f t="shared" si="110"/>
        <v>946.08</v>
      </c>
      <c r="AH49" s="51">
        <f t="shared" si="81"/>
        <v>946.08</v>
      </c>
      <c r="AI49" s="51">
        <f t="shared" si="81"/>
        <v>946.08</v>
      </c>
      <c r="AJ49" s="51">
        <f t="shared" si="81"/>
        <v>946.08</v>
      </c>
      <c r="AK49" s="51">
        <f t="shared" si="82"/>
        <v>946.08</v>
      </c>
      <c r="AL49" s="51">
        <f t="shared" si="82"/>
        <v>946.08</v>
      </c>
      <c r="AM49" s="51">
        <f t="shared" si="82"/>
        <v>946.08</v>
      </c>
      <c r="AN49" s="51">
        <f t="shared" si="83"/>
        <v>946.08</v>
      </c>
      <c r="AO49" s="51">
        <f t="shared" si="83"/>
        <v>946.08</v>
      </c>
      <c r="AP49" s="51">
        <f t="shared" si="83"/>
        <v>946.08</v>
      </c>
      <c r="AQ49" s="51">
        <f t="shared" si="83"/>
        <v>946.08</v>
      </c>
      <c r="AR49" s="51">
        <f t="shared" si="83"/>
        <v>946.08</v>
      </c>
      <c r="AS49" s="51">
        <f t="shared" si="83"/>
        <v>946.08</v>
      </c>
      <c r="AT49" s="51">
        <f t="shared" si="83"/>
        <v>946.08</v>
      </c>
      <c r="AU49" s="51">
        <f t="shared" si="83"/>
        <v>946.08</v>
      </c>
      <c r="AV49" s="51">
        <f t="shared" si="83"/>
        <v>946.08</v>
      </c>
      <c r="AW49" s="51">
        <f t="shared" si="83"/>
        <v>946.08</v>
      </c>
      <c r="AX49" s="51">
        <f t="shared" si="83"/>
        <v>946.08</v>
      </c>
      <c r="AY49" s="51">
        <f t="shared" si="83"/>
        <v>946.08</v>
      </c>
      <c r="AZ49" s="51">
        <f t="shared" si="83"/>
        <v>946.08</v>
      </c>
      <c r="BA49" s="51">
        <f t="shared" si="83"/>
        <v>946.08</v>
      </c>
      <c r="BB49" s="51">
        <f t="shared" si="84"/>
        <v>946.08</v>
      </c>
      <c r="BC49" s="51">
        <f t="shared" si="84"/>
        <v>946.08</v>
      </c>
      <c r="BD49" s="51">
        <f t="shared" si="84"/>
        <v>946.08</v>
      </c>
      <c r="BE49" s="51">
        <f t="shared" si="84"/>
        <v>946.08</v>
      </c>
      <c r="BF49" s="51">
        <f t="shared" si="84"/>
        <v>946.08</v>
      </c>
      <c r="BG49" s="51">
        <f t="shared" si="85"/>
        <v>946.08</v>
      </c>
      <c r="BH49" s="51">
        <f t="shared" si="85"/>
        <v>946.08</v>
      </c>
      <c r="BI49" s="51">
        <f t="shared" si="86"/>
        <v>946.08</v>
      </c>
      <c r="BJ49" s="51">
        <f t="shared" si="86"/>
        <v>946.08</v>
      </c>
      <c r="BK49" s="51">
        <f t="shared" si="87"/>
        <v>946.08</v>
      </c>
      <c r="BL49" s="51">
        <f t="shared" si="88"/>
        <v>946.08</v>
      </c>
      <c r="BM49" s="51">
        <f t="shared" si="88"/>
        <v>946.08</v>
      </c>
      <c r="BN49" s="51">
        <f t="shared" si="88"/>
        <v>946.08</v>
      </c>
      <c r="BO49" s="51">
        <f t="shared" si="88"/>
        <v>946.08</v>
      </c>
      <c r="BP49" s="51">
        <f t="shared" si="89"/>
        <v>946.08</v>
      </c>
      <c r="BQ49" s="51">
        <f t="shared" si="90"/>
        <v>946.08</v>
      </c>
      <c r="BR49" s="51">
        <f t="shared" si="90"/>
        <v>946.08</v>
      </c>
      <c r="BS49" s="51">
        <f t="shared" si="90"/>
        <v>946.08</v>
      </c>
      <c r="BT49" s="51">
        <f t="shared" si="90"/>
        <v>946.08</v>
      </c>
      <c r="BU49" s="51">
        <f t="shared" si="91"/>
        <v>946.08</v>
      </c>
      <c r="BV49" s="51">
        <f t="shared" si="92"/>
        <v>946.08</v>
      </c>
      <c r="BW49" s="51">
        <f t="shared" si="93"/>
        <v>946.08</v>
      </c>
      <c r="BX49" s="51">
        <f t="shared" si="93"/>
        <v>946.08</v>
      </c>
      <c r="BY49" s="51">
        <f t="shared" si="94"/>
        <v>946.08</v>
      </c>
      <c r="BZ49" s="51">
        <f t="shared" si="94"/>
        <v>946.08</v>
      </c>
      <c r="CA49" s="51">
        <f t="shared" si="94"/>
        <v>946.08</v>
      </c>
      <c r="CB49" s="51">
        <f t="shared" si="94"/>
        <v>946.08</v>
      </c>
      <c r="CC49" s="51">
        <f t="shared" si="95"/>
        <v>946.08</v>
      </c>
      <c r="CD49" s="51">
        <f t="shared" si="95"/>
        <v>946.08</v>
      </c>
      <c r="CE49" s="51">
        <f t="shared" si="96"/>
        <v>946.08</v>
      </c>
      <c r="CF49" s="51">
        <f t="shared" si="97"/>
        <v>946.08</v>
      </c>
      <c r="CG49" s="51">
        <f t="shared" si="98"/>
        <v>946.08</v>
      </c>
      <c r="CH49" s="51">
        <f t="shared" si="99"/>
        <v>946.08</v>
      </c>
      <c r="CI49" s="51">
        <f t="shared" si="99"/>
        <v>946.08</v>
      </c>
      <c r="CJ49" s="51">
        <f t="shared" si="99"/>
        <v>946.08</v>
      </c>
      <c r="CK49" s="51">
        <f t="shared" si="99"/>
        <v>946.08</v>
      </c>
      <c r="CL49" s="51">
        <f t="shared" si="99"/>
        <v>946.08</v>
      </c>
      <c r="CM49" s="51">
        <f t="shared" si="99"/>
        <v>946.08</v>
      </c>
      <c r="CN49" s="51">
        <f t="shared" si="99"/>
        <v>946.08</v>
      </c>
      <c r="CO49" s="51">
        <f t="shared" si="99"/>
        <v>946.08</v>
      </c>
      <c r="CP49" s="51">
        <f t="shared" si="99"/>
        <v>946.08</v>
      </c>
      <c r="CQ49" s="51">
        <f t="shared" si="99"/>
        <v>946.08</v>
      </c>
      <c r="CR49" s="51">
        <f t="shared" si="100"/>
        <v>946.08</v>
      </c>
      <c r="CS49" s="51">
        <f t="shared" si="100"/>
        <v>946.08</v>
      </c>
      <c r="CT49" s="51">
        <f t="shared" si="101"/>
        <v>946.08</v>
      </c>
      <c r="CU49" s="51">
        <f t="shared" si="101"/>
        <v>946.08</v>
      </c>
      <c r="CV49" s="51">
        <f t="shared" si="102"/>
        <v>946.08</v>
      </c>
      <c r="CW49" s="51">
        <f t="shared" si="102"/>
        <v>946.08</v>
      </c>
      <c r="CX49" s="51">
        <f t="shared" si="103"/>
        <v>946.08</v>
      </c>
      <c r="CY49" s="51">
        <f t="shared" si="103"/>
        <v>946.08</v>
      </c>
      <c r="CZ49" s="51">
        <f t="shared" si="103"/>
        <v>946.08</v>
      </c>
      <c r="DA49" s="51">
        <f t="shared" si="103"/>
        <v>946.08</v>
      </c>
      <c r="DB49" s="51">
        <f t="shared" si="103"/>
        <v>946.08</v>
      </c>
      <c r="DC49" s="51">
        <f t="shared" si="104"/>
        <v>946.08</v>
      </c>
      <c r="DD49" s="51">
        <f t="shared" si="104"/>
        <v>946.08</v>
      </c>
      <c r="DE49" s="51">
        <f t="shared" si="105"/>
        <v>946.08</v>
      </c>
      <c r="DF49" s="51">
        <f t="shared" si="106"/>
        <v>946.08</v>
      </c>
      <c r="DG49" s="51">
        <f t="shared" si="107"/>
        <v>946.08</v>
      </c>
      <c r="DH49" s="51">
        <f t="shared" si="107"/>
        <v>946.08</v>
      </c>
      <c r="DI49" s="51">
        <f t="shared" si="107"/>
        <v>946.08</v>
      </c>
      <c r="DJ49" s="51">
        <f t="shared" si="107"/>
        <v>946.08</v>
      </c>
      <c r="DK49" s="51">
        <f t="shared" si="107"/>
        <v>946.08</v>
      </c>
      <c r="DL49" s="51">
        <f t="shared" si="107"/>
        <v>946.08</v>
      </c>
      <c r="DM49" s="51">
        <f t="shared" si="107"/>
        <v>946.08</v>
      </c>
      <c r="DN49" s="51">
        <f t="shared" si="107"/>
        <v>946.08</v>
      </c>
      <c r="DO49" s="51">
        <f t="shared" si="108"/>
        <v>946.08</v>
      </c>
      <c r="DP49" s="51">
        <f t="shared" si="109"/>
        <v>946.08</v>
      </c>
      <c r="DQ49" s="51">
        <f t="shared" si="109"/>
        <v>946.08</v>
      </c>
      <c r="DR49" s="51">
        <f t="shared" si="109"/>
        <v>946.08</v>
      </c>
      <c r="DS49" s="51">
        <f t="shared" si="109"/>
        <v>946.08</v>
      </c>
      <c r="DT49" s="51">
        <f t="shared" si="109"/>
        <v>946.08</v>
      </c>
      <c r="DU49" s="51">
        <f t="shared" si="109"/>
        <v>946.08</v>
      </c>
      <c r="DV49" s="51">
        <f t="shared" si="109"/>
        <v>946.08</v>
      </c>
      <c r="DW49" s="51">
        <f t="shared" si="109"/>
        <v>946.08</v>
      </c>
    </row>
    <row r="50" spans="1:127" ht="18" x14ac:dyDescent="0.2">
      <c r="A50" s="19"/>
      <c r="B50" s="23" t="s">
        <v>103</v>
      </c>
      <c r="C50" s="494" t="s">
        <v>104</v>
      </c>
      <c r="D50" s="495"/>
      <c r="E50" s="492"/>
      <c r="F50" s="1"/>
      <c r="G50" s="93">
        <f>1+G44*G51/G41</f>
        <v>6.4</v>
      </c>
      <c r="J50" s="51">
        <f t="shared" si="76"/>
        <v>6.4</v>
      </c>
      <c r="K50" s="51">
        <f t="shared" si="77"/>
        <v>6.4</v>
      </c>
      <c r="L50" s="51">
        <f t="shared" si="77"/>
        <v>6.4</v>
      </c>
      <c r="M50" s="51">
        <f t="shared" si="77"/>
        <v>6.4</v>
      </c>
      <c r="N50" s="51">
        <f t="shared" si="77"/>
        <v>6.4</v>
      </c>
      <c r="O50" s="51">
        <f t="shared" si="78"/>
        <v>6.4</v>
      </c>
      <c r="P50" s="51">
        <f t="shared" si="78"/>
        <v>6.4</v>
      </c>
      <c r="Q50" s="51">
        <f t="shared" si="78"/>
        <v>6.4</v>
      </c>
      <c r="R50" s="51">
        <f t="shared" si="79"/>
        <v>6.4</v>
      </c>
      <c r="S50" s="51">
        <f t="shared" si="79"/>
        <v>6.4</v>
      </c>
      <c r="T50" s="51">
        <f t="shared" si="79"/>
        <v>6.4</v>
      </c>
      <c r="U50" s="51">
        <f t="shared" si="70"/>
        <v>6.4</v>
      </c>
      <c r="V50" s="51">
        <f t="shared" si="110"/>
        <v>6.4</v>
      </c>
      <c r="W50" s="51">
        <f t="shared" si="110"/>
        <v>6.4</v>
      </c>
      <c r="X50" s="51">
        <f t="shared" si="110"/>
        <v>6.4</v>
      </c>
      <c r="Y50" s="51">
        <f t="shared" si="110"/>
        <v>6.4</v>
      </c>
      <c r="Z50" s="51">
        <f t="shared" si="110"/>
        <v>6.4</v>
      </c>
      <c r="AA50" s="51">
        <f t="shared" si="110"/>
        <v>6.4</v>
      </c>
      <c r="AB50" s="51">
        <f t="shared" si="110"/>
        <v>6.4</v>
      </c>
      <c r="AC50" s="51">
        <f t="shared" si="110"/>
        <v>6.4</v>
      </c>
      <c r="AD50" s="51">
        <f t="shared" si="110"/>
        <v>6.4</v>
      </c>
      <c r="AE50" s="51">
        <f t="shared" si="110"/>
        <v>6.4</v>
      </c>
      <c r="AF50" s="51">
        <f t="shared" si="110"/>
        <v>6.4</v>
      </c>
      <c r="AG50" s="51">
        <f t="shared" si="110"/>
        <v>6.4</v>
      </c>
      <c r="AH50" s="51">
        <f t="shared" si="81"/>
        <v>6.4</v>
      </c>
      <c r="AI50" s="51">
        <f t="shared" si="81"/>
        <v>6.4</v>
      </c>
      <c r="AJ50" s="51">
        <f t="shared" si="81"/>
        <v>6.4</v>
      </c>
      <c r="AK50" s="51">
        <f t="shared" si="82"/>
        <v>6.4</v>
      </c>
      <c r="AL50" s="51">
        <f t="shared" si="82"/>
        <v>6.4</v>
      </c>
      <c r="AM50" s="51">
        <f t="shared" si="82"/>
        <v>6.4</v>
      </c>
      <c r="AN50" s="51">
        <f t="shared" si="83"/>
        <v>6.4</v>
      </c>
      <c r="AO50" s="51">
        <f t="shared" si="83"/>
        <v>6.4</v>
      </c>
      <c r="AP50" s="51">
        <f t="shared" si="83"/>
        <v>6.4</v>
      </c>
      <c r="AQ50" s="51">
        <f t="shared" si="83"/>
        <v>6.4</v>
      </c>
      <c r="AR50" s="51">
        <f t="shared" si="83"/>
        <v>6.4</v>
      </c>
      <c r="AS50" s="51">
        <f t="shared" si="83"/>
        <v>6.4</v>
      </c>
      <c r="AT50" s="51">
        <f t="shared" si="83"/>
        <v>6.4</v>
      </c>
      <c r="AU50" s="51">
        <f t="shared" si="83"/>
        <v>6.4</v>
      </c>
      <c r="AV50" s="51">
        <f t="shared" si="83"/>
        <v>6.4</v>
      </c>
      <c r="AW50" s="51">
        <f t="shared" si="83"/>
        <v>6.4</v>
      </c>
      <c r="AX50" s="51">
        <f t="shared" si="83"/>
        <v>6.4</v>
      </c>
      <c r="AY50" s="51">
        <f t="shared" si="83"/>
        <v>6.4</v>
      </c>
      <c r="AZ50" s="51">
        <f t="shared" si="83"/>
        <v>6.4</v>
      </c>
      <c r="BA50" s="51">
        <f t="shared" si="83"/>
        <v>6.4</v>
      </c>
      <c r="BB50" s="51">
        <f t="shared" si="84"/>
        <v>6.4</v>
      </c>
      <c r="BC50" s="51">
        <f t="shared" si="84"/>
        <v>6.4</v>
      </c>
      <c r="BD50" s="51">
        <f t="shared" si="84"/>
        <v>6.4</v>
      </c>
      <c r="BE50" s="51">
        <f t="shared" si="84"/>
        <v>6.4</v>
      </c>
      <c r="BF50" s="51">
        <f t="shared" si="84"/>
        <v>6.4</v>
      </c>
      <c r="BG50" s="51">
        <f t="shared" si="85"/>
        <v>6.4</v>
      </c>
      <c r="BH50" s="51">
        <f t="shared" si="85"/>
        <v>6.4</v>
      </c>
      <c r="BI50" s="51">
        <f t="shared" si="86"/>
        <v>6.4</v>
      </c>
      <c r="BJ50" s="51">
        <f t="shared" si="86"/>
        <v>6.4</v>
      </c>
      <c r="BK50" s="51">
        <f t="shared" si="87"/>
        <v>6.4</v>
      </c>
      <c r="BL50" s="51">
        <f t="shared" si="88"/>
        <v>6.4</v>
      </c>
      <c r="BM50" s="51">
        <f t="shared" si="88"/>
        <v>6.4</v>
      </c>
      <c r="BN50" s="51">
        <f t="shared" si="88"/>
        <v>6.4</v>
      </c>
      <c r="BO50" s="51">
        <f t="shared" si="88"/>
        <v>6.4</v>
      </c>
      <c r="BP50" s="51">
        <f t="shared" si="89"/>
        <v>6.4</v>
      </c>
      <c r="BQ50" s="51">
        <f t="shared" si="90"/>
        <v>6.4</v>
      </c>
      <c r="BR50" s="51">
        <f t="shared" si="90"/>
        <v>6.4</v>
      </c>
      <c r="BS50" s="51">
        <f t="shared" si="90"/>
        <v>6.4</v>
      </c>
      <c r="BT50" s="51">
        <f t="shared" si="90"/>
        <v>6.4</v>
      </c>
      <c r="BU50" s="51">
        <f t="shared" si="91"/>
        <v>6.4</v>
      </c>
      <c r="BV50" s="51">
        <f t="shared" si="92"/>
        <v>6.4</v>
      </c>
      <c r="BW50" s="51">
        <f t="shared" si="93"/>
        <v>6.4</v>
      </c>
      <c r="BX50" s="51">
        <f t="shared" si="93"/>
        <v>6.4</v>
      </c>
      <c r="BY50" s="51">
        <f t="shared" si="94"/>
        <v>6.4</v>
      </c>
      <c r="BZ50" s="51">
        <f t="shared" si="94"/>
        <v>6.4</v>
      </c>
      <c r="CA50" s="51">
        <f t="shared" si="94"/>
        <v>6.4</v>
      </c>
      <c r="CB50" s="51">
        <f t="shared" si="94"/>
        <v>6.4</v>
      </c>
      <c r="CC50" s="51">
        <f t="shared" si="95"/>
        <v>6.4</v>
      </c>
      <c r="CD50" s="51">
        <f t="shared" si="95"/>
        <v>6.4</v>
      </c>
      <c r="CE50" s="51">
        <f t="shared" si="96"/>
        <v>6.4</v>
      </c>
      <c r="CF50" s="51">
        <f t="shared" si="97"/>
        <v>6.4</v>
      </c>
      <c r="CG50" s="51">
        <f t="shared" si="98"/>
        <v>6.4</v>
      </c>
      <c r="CH50" s="51">
        <f t="shared" si="99"/>
        <v>6.4</v>
      </c>
      <c r="CI50" s="51">
        <f t="shared" si="99"/>
        <v>6.4</v>
      </c>
      <c r="CJ50" s="51">
        <f t="shared" si="99"/>
        <v>6.4</v>
      </c>
      <c r="CK50" s="51">
        <f t="shared" si="99"/>
        <v>6.4</v>
      </c>
      <c r="CL50" s="51">
        <f t="shared" si="99"/>
        <v>6.4</v>
      </c>
      <c r="CM50" s="51">
        <f t="shared" si="99"/>
        <v>6.4</v>
      </c>
      <c r="CN50" s="51">
        <f t="shared" si="99"/>
        <v>6.4</v>
      </c>
      <c r="CO50" s="51">
        <f t="shared" si="99"/>
        <v>6.4</v>
      </c>
      <c r="CP50" s="51">
        <f t="shared" si="99"/>
        <v>6.4</v>
      </c>
      <c r="CQ50" s="51">
        <f t="shared" si="99"/>
        <v>6.4</v>
      </c>
      <c r="CR50" s="51">
        <f t="shared" si="100"/>
        <v>6.4</v>
      </c>
      <c r="CS50" s="51">
        <f t="shared" si="100"/>
        <v>6.4</v>
      </c>
      <c r="CT50" s="51">
        <f t="shared" si="101"/>
        <v>6.4</v>
      </c>
      <c r="CU50" s="51">
        <f t="shared" si="101"/>
        <v>6.4</v>
      </c>
      <c r="CV50" s="51">
        <f t="shared" si="102"/>
        <v>6.4</v>
      </c>
      <c r="CW50" s="51">
        <f t="shared" si="102"/>
        <v>6.4</v>
      </c>
      <c r="CX50" s="51">
        <f t="shared" si="103"/>
        <v>6.4</v>
      </c>
      <c r="CY50" s="51">
        <f t="shared" si="103"/>
        <v>6.4</v>
      </c>
      <c r="CZ50" s="51">
        <f t="shared" si="103"/>
        <v>6.4</v>
      </c>
      <c r="DA50" s="51">
        <f t="shared" si="103"/>
        <v>6.4</v>
      </c>
      <c r="DB50" s="51">
        <f t="shared" si="103"/>
        <v>6.4</v>
      </c>
      <c r="DC50" s="51">
        <f t="shared" si="104"/>
        <v>6.4</v>
      </c>
      <c r="DD50" s="51">
        <f t="shared" si="104"/>
        <v>6.4</v>
      </c>
      <c r="DE50" s="51">
        <f t="shared" si="105"/>
        <v>6.4</v>
      </c>
      <c r="DF50" s="51">
        <f t="shared" si="106"/>
        <v>6.4</v>
      </c>
      <c r="DG50" s="51">
        <f t="shared" si="107"/>
        <v>6.4</v>
      </c>
      <c r="DH50" s="51">
        <f t="shared" si="107"/>
        <v>6.4</v>
      </c>
      <c r="DI50" s="51">
        <f t="shared" si="107"/>
        <v>6.4</v>
      </c>
      <c r="DJ50" s="51">
        <f t="shared" si="107"/>
        <v>6.4</v>
      </c>
      <c r="DK50" s="51">
        <f t="shared" si="107"/>
        <v>6.4</v>
      </c>
      <c r="DL50" s="51">
        <f t="shared" si="107"/>
        <v>6.4</v>
      </c>
      <c r="DM50" s="51">
        <f t="shared" si="107"/>
        <v>6.4</v>
      </c>
      <c r="DN50" s="51">
        <f t="shared" si="107"/>
        <v>6.4</v>
      </c>
      <c r="DO50" s="51">
        <f t="shared" si="108"/>
        <v>6.4</v>
      </c>
      <c r="DP50" s="51">
        <f t="shared" si="109"/>
        <v>6.4</v>
      </c>
      <c r="DQ50" s="51">
        <f t="shared" si="109"/>
        <v>6.4</v>
      </c>
      <c r="DR50" s="51">
        <f t="shared" si="109"/>
        <v>6.4</v>
      </c>
      <c r="DS50" s="51">
        <f t="shared" si="109"/>
        <v>6.4</v>
      </c>
      <c r="DT50" s="51">
        <f t="shared" si="109"/>
        <v>6.4</v>
      </c>
      <c r="DU50" s="51">
        <f t="shared" si="109"/>
        <v>6.4</v>
      </c>
      <c r="DV50" s="51">
        <f t="shared" si="109"/>
        <v>6.4</v>
      </c>
      <c r="DW50" s="51">
        <f t="shared" si="109"/>
        <v>6.4</v>
      </c>
    </row>
    <row r="51" spans="1:127" ht="18" x14ac:dyDescent="0.4">
      <c r="A51" s="16">
        <f>入力シート_ふっ素!Q23</f>
        <v>1.62</v>
      </c>
      <c r="B51" s="20" t="s">
        <v>105</v>
      </c>
      <c r="C51" s="494" t="s">
        <v>106</v>
      </c>
      <c r="D51" s="495"/>
      <c r="E51" s="492"/>
      <c r="F51" s="291" t="s">
        <v>107</v>
      </c>
      <c r="G51" s="25">
        <f>IF(A51="",1.67,A51)</f>
        <v>1.62</v>
      </c>
      <c r="J51" s="51">
        <f t="shared" si="76"/>
        <v>1.62</v>
      </c>
      <c r="K51" s="51">
        <f t="shared" si="77"/>
        <v>1.62</v>
      </c>
      <c r="L51" s="51">
        <f t="shared" si="77"/>
        <v>1.62</v>
      </c>
      <c r="M51" s="51">
        <f t="shared" si="77"/>
        <v>1.62</v>
      </c>
      <c r="N51" s="51">
        <f t="shared" si="77"/>
        <v>1.62</v>
      </c>
      <c r="O51" s="51">
        <f t="shared" si="78"/>
        <v>1.62</v>
      </c>
      <c r="P51" s="51">
        <f t="shared" si="78"/>
        <v>1.62</v>
      </c>
      <c r="Q51" s="51">
        <f t="shared" si="78"/>
        <v>1.62</v>
      </c>
      <c r="R51" s="51">
        <f t="shared" si="79"/>
        <v>1.62</v>
      </c>
      <c r="S51" s="51">
        <f t="shared" si="79"/>
        <v>1.62</v>
      </c>
      <c r="T51" s="51">
        <f t="shared" si="79"/>
        <v>1.62</v>
      </c>
      <c r="U51" s="52">
        <f t="shared" si="70"/>
        <v>1.62</v>
      </c>
      <c r="V51" s="51">
        <f t="shared" si="110"/>
        <v>1.62</v>
      </c>
      <c r="W51" s="51">
        <f t="shared" si="110"/>
        <v>1.62</v>
      </c>
      <c r="X51" s="51">
        <f t="shared" si="110"/>
        <v>1.62</v>
      </c>
      <c r="Y51" s="51">
        <f t="shared" si="110"/>
        <v>1.62</v>
      </c>
      <c r="Z51" s="51">
        <f t="shared" si="110"/>
        <v>1.62</v>
      </c>
      <c r="AA51" s="51">
        <f t="shared" si="110"/>
        <v>1.62</v>
      </c>
      <c r="AB51" s="51">
        <f t="shared" si="110"/>
        <v>1.62</v>
      </c>
      <c r="AC51" s="51">
        <f t="shared" si="110"/>
        <v>1.62</v>
      </c>
      <c r="AD51" s="51">
        <f t="shared" si="110"/>
        <v>1.62</v>
      </c>
      <c r="AE51" s="51">
        <f t="shared" si="110"/>
        <v>1.62</v>
      </c>
      <c r="AF51" s="51">
        <f t="shared" si="110"/>
        <v>1.62</v>
      </c>
      <c r="AG51" s="51">
        <f t="shared" si="110"/>
        <v>1.62</v>
      </c>
      <c r="AH51" s="51">
        <f t="shared" si="81"/>
        <v>1.62</v>
      </c>
      <c r="AI51" s="51">
        <f t="shared" si="81"/>
        <v>1.62</v>
      </c>
      <c r="AJ51" s="51">
        <f t="shared" si="81"/>
        <v>1.62</v>
      </c>
      <c r="AK51" s="51">
        <f t="shared" si="82"/>
        <v>1.62</v>
      </c>
      <c r="AL51" s="51">
        <f t="shared" si="82"/>
        <v>1.62</v>
      </c>
      <c r="AM51" s="51">
        <f t="shared" si="82"/>
        <v>1.62</v>
      </c>
      <c r="AN51" s="51">
        <f t="shared" si="83"/>
        <v>1.62</v>
      </c>
      <c r="AO51" s="51">
        <f t="shared" si="83"/>
        <v>1.62</v>
      </c>
      <c r="AP51" s="51">
        <f t="shared" si="83"/>
        <v>1.62</v>
      </c>
      <c r="AQ51" s="51">
        <f t="shared" si="83"/>
        <v>1.62</v>
      </c>
      <c r="AR51" s="51">
        <f t="shared" si="83"/>
        <v>1.62</v>
      </c>
      <c r="AS51" s="51">
        <f t="shared" si="83"/>
        <v>1.62</v>
      </c>
      <c r="AT51" s="51">
        <f t="shared" si="83"/>
        <v>1.62</v>
      </c>
      <c r="AU51" s="51">
        <f t="shared" si="83"/>
        <v>1.62</v>
      </c>
      <c r="AV51" s="51">
        <f t="shared" si="83"/>
        <v>1.62</v>
      </c>
      <c r="AW51" s="51">
        <f t="shared" si="83"/>
        <v>1.62</v>
      </c>
      <c r="AX51" s="51">
        <f t="shared" si="83"/>
        <v>1.62</v>
      </c>
      <c r="AY51" s="51">
        <f t="shared" si="83"/>
        <v>1.62</v>
      </c>
      <c r="AZ51" s="51">
        <f t="shared" si="83"/>
        <v>1.62</v>
      </c>
      <c r="BA51" s="51">
        <f t="shared" si="83"/>
        <v>1.62</v>
      </c>
      <c r="BB51" s="51">
        <f t="shared" si="84"/>
        <v>1.62</v>
      </c>
      <c r="BC51" s="51">
        <f t="shared" si="84"/>
        <v>1.62</v>
      </c>
      <c r="BD51" s="51">
        <f t="shared" si="84"/>
        <v>1.62</v>
      </c>
      <c r="BE51" s="51">
        <f t="shared" si="84"/>
        <v>1.62</v>
      </c>
      <c r="BF51" s="51">
        <f t="shared" si="84"/>
        <v>1.62</v>
      </c>
      <c r="BG51" s="51">
        <f t="shared" si="85"/>
        <v>1.62</v>
      </c>
      <c r="BH51" s="51">
        <f t="shared" si="85"/>
        <v>1.62</v>
      </c>
      <c r="BI51" s="51">
        <f t="shared" si="86"/>
        <v>1.62</v>
      </c>
      <c r="BJ51" s="51">
        <f t="shared" si="86"/>
        <v>1.62</v>
      </c>
      <c r="BK51" s="51">
        <f t="shared" si="87"/>
        <v>1.62</v>
      </c>
      <c r="BL51" s="51">
        <f t="shared" si="88"/>
        <v>1.62</v>
      </c>
      <c r="BM51" s="51">
        <f t="shared" si="88"/>
        <v>1.62</v>
      </c>
      <c r="BN51" s="51">
        <f t="shared" si="88"/>
        <v>1.62</v>
      </c>
      <c r="BO51" s="51">
        <f t="shared" si="88"/>
        <v>1.62</v>
      </c>
      <c r="BP51" s="51">
        <f t="shared" si="89"/>
        <v>1.62</v>
      </c>
      <c r="BQ51" s="51">
        <f t="shared" si="90"/>
        <v>1.62</v>
      </c>
      <c r="BR51" s="51">
        <f t="shared" si="90"/>
        <v>1.62</v>
      </c>
      <c r="BS51" s="51">
        <f t="shared" si="90"/>
        <v>1.62</v>
      </c>
      <c r="BT51" s="51">
        <f t="shared" si="90"/>
        <v>1.62</v>
      </c>
      <c r="BU51" s="51">
        <f t="shared" si="91"/>
        <v>1.62</v>
      </c>
      <c r="BV51" s="51">
        <f t="shared" si="92"/>
        <v>1.62</v>
      </c>
      <c r="BW51" s="51">
        <f t="shared" si="93"/>
        <v>1.62</v>
      </c>
      <c r="BX51" s="51">
        <f t="shared" si="93"/>
        <v>1.62</v>
      </c>
      <c r="BY51" s="51">
        <f t="shared" si="94"/>
        <v>1.62</v>
      </c>
      <c r="BZ51" s="51">
        <f t="shared" si="94"/>
        <v>1.62</v>
      </c>
      <c r="CA51" s="51">
        <f t="shared" si="94"/>
        <v>1.62</v>
      </c>
      <c r="CB51" s="51">
        <f t="shared" si="94"/>
        <v>1.62</v>
      </c>
      <c r="CC51" s="51">
        <f t="shared" si="95"/>
        <v>1.62</v>
      </c>
      <c r="CD51" s="51">
        <f t="shared" si="95"/>
        <v>1.62</v>
      </c>
      <c r="CE51" s="51">
        <f t="shared" si="96"/>
        <v>1.62</v>
      </c>
      <c r="CF51" s="51">
        <f t="shared" si="97"/>
        <v>1.62</v>
      </c>
      <c r="CG51" s="51">
        <f t="shared" si="98"/>
        <v>1.62</v>
      </c>
      <c r="CH51" s="51">
        <f t="shared" si="99"/>
        <v>1.62</v>
      </c>
      <c r="CI51" s="51">
        <f t="shared" si="99"/>
        <v>1.62</v>
      </c>
      <c r="CJ51" s="51">
        <f t="shared" si="99"/>
        <v>1.62</v>
      </c>
      <c r="CK51" s="51">
        <f t="shared" si="99"/>
        <v>1.62</v>
      </c>
      <c r="CL51" s="51">
        <f t="shared" si="99"/>
        <v>1.62</v>
      </c>
      <c r="CM51" s="51">
        <f t="shared" si="99"/>
        <v>1.62</v>
      </c>
      <c r="CN51" s="51">
        <f t="shared" si="99"/>
        <v>1.62</v>
      </c>
      <c r="CO51" s="51">
        <f t="shared" si="99"/>
        <v>1.62</v>
      </c>
      <c r="CP51" s="51">
        <f t="shared" si="99"/>
        <v>1.62</v>
      </c>
      <c r="CQ51" s="51">
        <f t="shared" si="99"/>
        <v>1.62</v>
      </c>
      <c r="CR51" s="51">
        <f t="shared" si="100"/>
        <v>1.62</v>
      </c>
      <c r="CS51" s="51">
        <f t="shared" si="100"/>
        <v>1.62</v>
      </c>
      <c r="CT51" s="51">
        <f t="shared" si="101"/>
        <v>1.62</v>
      </c>
      <c r="CU51" s="51">
        <f t="shared" si="101"/>
        <v>1.62</v>
      </c>
      <c r="CV51" s="51">
        <f t="shared" si="102"/>
        <v>1.62</v>
      </c>
      <c r="CW51" s="51">
        <f t="shared" si="102"/>
        <v>1.62</v>
      </c>
      <c r="CX51" s="51">
        <f t="shared" si="103"/>
        <v>1.62</v>
      </c>
      <c r="CY51" s="51">
        <f t="shared" si="103"/>
        <v>1.62</v>
      </c>
      <c r="CZ51" s="51">
        <f t="shared" si="103"/>
        <v>1.62</v>
      </c>
      <c r="DA51" s="51">
        <f t="shared" si="103"/>
        <v>1.62</v>
      </c>
      <c r="DB51" s="51">
        <f t="shared" si="103"/>
        <v>1.62</v>
      </c>
      <c r="DC51" s="51">
        <f t="shared" si="104"/>
        <v>1.62</v>
      </c>
      <c r="DD51" s="51">
        <f t="shared" si="104"/>
        <v>1.62</v>
      </c>
      <c r="DE51" s="51">
        <f t="shared" si="105"/>
        <v>1.62</v>
      </c>
      <c r="DF51" s="51">
        <f t="shared" si="106"/>
        <v>1.62</v>
      </c>
      <c r="DG51" s="51">
        <f t="shared" si="107"/>
        <v>1.62</v>
      </c>
      <c r="DH51" s="51">
        <f t="shared" si="107"/>
        <v>1.62</v>
      </c>
      <c r="DI51" s="51">
        <f t="shared" si="107"/>
        <v>1.62</v>
      </c>
      <c r="DJ51" s="51">
        <f t="shared" si="107"/>
        <v>1.62</v>
      </c>
      <c r="DK51" s="51">
        <f t="shared" si="107"/>
        <v>1.62</v>
      </c>
      <c r="DL51" s="51">
        <f t="shared" si="107"/>
        <v>1.62</v>
      </c>
      <c r="DM51" s="51">
        <f t="shared" si="107"/>
        <v>1.62</v>
      </c>
      <c r="DN51" s="51">
        <f t="shared" si="107"/>
        <v>1.62</v>
      </c>
      <c r="DO51" s="51">
        <f t="shared" si="108"/>
        <v>1.62</v>
      </c>
      <c r="DP51" s="51">
        <f t="shared" si="109"/>
        <v>1.62</v>
      </c>
      <c r="DQ51" s="51">
        <f t="shared" si="109"/>
        <v>1.62</v>
      </c>
      <c r="DR51" s="51">
        <f t="shared" si="109"/>
        <v>1.62</v>
      </c>
      <c r="DS51" s="51">
        <f t="shared" si="109"/>
        <v>1.62</v>
      </c>
      <c r="DT51" s="51">
        <f t="shared" si="109"/>
        <v>1.62</v>
      </c>
      <c r="DU51" s="51">
        <f t="shared" si="109"/>
        <v>1.62</v>
      </c>
      <c r="DV51" s="51">
        <f t="shared" si="109"/>
        <v>1.62</v>
      </c>
      <c r="DW51" s="51">
        <f t="shared" si="109"/>
        <v>1.62</v>
      </c>
    </row>
    <row r="52" spans="1:127" ht="37.5" customHeight="1" x14ac:dyDescent="0.2">
      <c r="A52" s="19"/>
      <c r="B52" s="37"/>
      <c r="C52" s="492"/>
      <c r="D52" s="493"/>
      <c r="E52" s="493"/>
      <c r="F52" s="291"/>
      <c r="G52" s="38">
        <f>SQRT(1+4*G47*G36/G48)</f>
        <v>1</v>
      </c>
      <c r="J52" s="52">
        <f>G52</f>
        <v>1</v>
      </c>
      <c r="K52" s="55">
        <f t="shared" si="77"/>
        <v>1</v>
      </c>
      <c r="L52" s="55">
        <f t="shared" si="77"/>
        <v>1</v>
      </c>
      <c r="M52" s="55">
        <f t="shared" si="77"/>
        <v>1</v>
      </c>
      <c r="N52" s="55">
        <f t="shared" si="77"/>
        <v>1</v>
      </c>
      <c r="O52" s="55">
        <f t="shared" si="78"/>
        <v>1</v>
      </c>
      <c r="P52" s="55">
        <f t="shared" si="78"/>
        <v>1</v>
      </c>
      <c r="Q52" s="55">
        <f t="shared" si="78"/>
        <v>1</v>
      </c>
      <c r="R52" s="55">
        <f t="shared" si="79"/>
        <v>1</v>
      </c>
      <c r="S52" s="55">
        <f t="shared" si="79"/>
        <v>1</v>
      </c>
      <c r="T52" s="55">
        <f t="shared" si="79"/>
        <v>1</v>
      </c>
      <c r="U52" s="52">
        <f>G52</f>
        <v>1</v>
      </c>
      <c r="V52" s="55">
        <f>+U52</f>
        <v>1</v>
      </c>
      <c r="W52" s="55">
        <f t="shared" si="110"/>
        <v>1</v>
      </c>
      <c r="X52" s="55">
        <f t="shared" si="110"/>
        <v>1</v>
      </c>
      <c r="Y52" s="55">
        <f t="shared" si="110"/>
        <v>1</v>
      </c>
      <c r="Z52" s="55">
        <f t="shared" si="110"/>
        <v>1</v>
      </c>
      <c r="AA52" s="55">
        <f t="shared" si="110"/>
        <v>1</v>
      </c>
      <c r="AB52" s="55">
        <f t="shared" si="110"/>
        <v>1</v>
      </c>
      <c r="AC52" s="55">
        <f t="shared" si="110"/>
        <v>1</v>
      </c>
      <c r="AD52" s="55">
        <f t="shared" si="110"/>
        <v>1</v>
      </c>
      <c r="AE52" s="55">
        <f t="shared" si="110"/>
        <v>1</v>
      </c>
      <c r="AF52" s="55">
        <f t="shared" si="110"/>
        <v>1</v>
      </c>
      <c r="AG52" s="55">
        <f t="shared" si="110"/>
        <v>1</v>
      </c>
      <c r="AH52" s="55">
        <f t="shared" si="81"/>
        <v>1</v>
      </c>
      <c r="AI52" s="55">
        <f t="shared" si="81"/>
        <v>1</v>
      </c>
      <c r="AJ52" s="55">
        <f t="shared" si="81"/>
        <v>1</v>
      </c>
      <c r="AK52" s="55">
        <f t="shared" si="82"/>
        <v>1</v>
      </c>
      <c r="AL52" s="55">
        <f t="shared" si="82"/>
        <v>1</v>
      </c>
      <c r="AM52" s="55">
        <f t="shared" si="82"/>
        <v>1</v>
      </c>
      <c r="AN52" s="55">
        <f t="shared" si="83"/>
        <v>1</v>
      </c>
      <c r="AO52" s="55">
        <f t="shared" si="83"/>
        <v>1</v>
      </c>
      <c r="AP52" s="55">
        <f t="shared" si="83"/>
        <v>1</v>
      </c>
      <c r="AQ52" s="55">
        <f t="shared" si="83"/>
        <v>1</v>
      </c>
      <c r="AR52" s="55">
        <f t="shared" si="83"/>
        <v>1</v>
      </c>
      <c r="AS52" s="55">
        <f t="shared" si="83"/>
        <v>1</v>
      </c>
      <c r="AT52" s="55">
        <f t="shared" si="83"/>
        <v>1</v>
      </c>
      <c r="AU52" s="55">
        <f t="shared" si="83"/>
        <v>1</v>
      </c>
      <c r="AV52" s="55">
        <f t="shared" si="83"/>
        <v>1</v>
      </c>
      <c r="AW52" s="55">
        <f t="shared" si="83"/>
        <v>1</v>
      </c>
      <c r="AX52" s="55">
        <f t="shared" si="83"/>
        <v>1</v>
      </c>
      <c r="AY52" s="55">
        <f t="shared" si="83"/>
        <v>1</v>
      </c>
      <c r="AZ52" s="55">
        <f t="shared" si="83"/>
        <v>1</v>
      </c>
      <c r="BA52" s="55">
        <f t="shared" si="83"/>
        <v>1</v>
      </c>
      <c r="BB52" s="55">
        <f t="shared" si="84"/>
        <v>1</v>
      </c>
      <c r="BC52" s="55">
        <f t="shared" si="84"/>
        <v>1</v>
      </c>
      <c r="BD52" s="55">
        <f t="shared" si="84"/>
        <v>1</v>
      </c>
      <c r="BE52" s="55">
        <f t="shared" si="84"/>
        <v>1</v>
      </c>
      <c r="BF52" s="55">
        <f t="shared" si="84"/>
        <v>1</v>
      </c>
      <c r="BG52" s="55">
        <f t="shared" si="85"/>
        <v>1</v>
      </c>
      <c r="BH52" s="55">
        <f t="shared" si="85"/>
        <v>1</v>
      </c>
      <c r="BI52" s="55">
        <f t="shared" si="86"/>
        <v>1</v>
      </c>
      <c r="BJ52" s="55">
        <f t="shared" si="86"/>
        <v>1</v>
      </c>
      <c r="BK52" s="55">
        <f t="shared" si="87"/>
        <v>1</v>
      </c>
      <c r="BL52" s="55">
        <f t="shared" si="88"/>
        <v>1</v>
      </c>
      <c r="BM52" s="55">
        <f t="shared" si="88"/>
        <v>1</v>
      </c>
      <c r="BN52" s="55">
        <f t="shared" si="88"/>
        <v>1</v>
      </c>
      <c r="BO52" s="55">
        <f t="shared" si="88"/>
        <v>1</v>
      </c>
      <c r="BP52" s="55">
        <f t="shared" si="89"/>
        <v>1</v>
      </c>
      <c r="BQ52" s="55">
        <f t="shared" si="90"/>
        <v>1</v>
      </c>
      <c r="BR52" s="55">
        <f t="shared" si="90"/>
        <v>1</v>
      </c>
      <c r="BS52" s="55">
        <f t="shared" si="90"/>
        <v>1</v>
      </c>
      <c r="BT52" s="55">
        <f t="shared" si="90"/>
        <v>1</v>
      </c>
      <c r="BU52" s="55">
        <f t="shared" si="91"/>
        <v>1</v>
      </c>
      <c r="BV52" s="55">
        <f t="shared" si="92"/>
        <v>1</v>
      </c>
      <c r="BW52" s="55">
        <f t="shared" si="93"/>
        <v>1</v>
      </c>
      <c r="BX52" s="55">
        <f t="shared" si="93"/>
        <v>1</v>
      </c>
      <c r="BY52" s="55">
        <f t="shared" si="94"/>
        <v>1</v>
      </c>
      <c r="BZ52" s="55">
        <f t="shared" si="94"/>
        <v>1</v>
      </c>
      <c r="CA52" s="55">
        <f t="shared" si="94"/>
        <v>1</v>
      </c>
      <c r="CB52" s="55">
        <f t="shared" si="94"/>
        <v>1</v>
      </c>
      <c r="CC52" s="55">
        <f t="shared" si="95"/>
        <v>1</v>
      </c>
      <c r="CD52" s="55">
        <f t="shared" si="95"/>
        <v>1</v>
      </c>
      <c r="CE52" s="55">
        <f t="shared" si="96"/>
        <v>1</v>
      </c>
      <c r="CF52" s="55">
        <f t="shared" si="97"/>
        <v>1</v>
      </c>
      <c r="CG52" s="55">
        <f t="shared" si="98"/>
        <v>1</v>
      </c>
      <c r="CH52" s="55">
        <f t="shared" si="99"/>
        <v>1</v>
      </c>
      <c r="CI52" s="55">
        <f t="shared" si="99"/>
        <v>1</v>
      </c>
      <c r="CJ52" s="55">
        <f t="shared" si="99"/>
        <v>1</v>
      </c>
      <c r="CK52" s="55">
        <f t="shared" si="99"/>
        <v>1</v>
      </c>
      <c r="CL52" s="55">
        <f t="shared" si="99"/>
        <v>1</v>
      </c>
      <c r="CM52" s="55">
        <f t="shared" si="99"/>
        <v>1</v>
      </c>
      <c r="CN52" s="55">
        <f t="shared" si="99"/>
        <v>1</v>
      </c>
      <c r="CO52" s="55">
        <f t="shared" si="99"/>
        <v>1</v>
      </c>
      <c r="CP52" s="55">
        <f t="shared" si="99"/>
        <v>1</v>
      </c>
      <c r="CQ52" s="55">
        <f t="shared" si="99"/>
        <v>1</v>
      </c>
      <c r="CR52" s="55">
        <f t="shared" si="100"/>
        <v>1</v>
      </c>
      <c r="CS52" s="55">
        <f t="shared" si="100"/>
        <v>1</v>
      </c>
      <c r="CT52" s="55">
        <f t="shared" si="101"/>
        <v>1</v>
      </c>
      <c r="CU52" s="55">
        <f t="shared" si="101"/>
        <v>1</v>
      </c>
      <c r="CV52" s="55">
        <f t="shared" si="102"/>
        <v>1</v>
      </c>
      <c r="CW52" s="55">
        <f t="shared" si="102"/>
        <v>1</v>
      </c>
      <c r="CX52" s="55">
        <f t="shared" si="103"/>
        <v>1</v>
      </c>
      <c r="CY52" s="55">
        <f t="shared" si="103"/>
        <v>1</v>
      </c>
      <c r="CZ52" s="55">
        <f t="shared" si="103"/>
        <v>1</v>
      </c>
      <c r="DA52" s="55">
        <f t="shared" si="103"/>
        <v>1</v>
      </c>
      <c r="DB52" s="55">
        <f t="shared" si="103"/>
        <v>1</v>
      </c>
      <c r="DC52" s="55">
        <f t="shared" si="104"/>
        <v>1</v>
      </c>
      <c r="DD52" s="55">
        <f t="shared" si="104"/>
        <v>1</v>
      </c>
      <c r="DE52" s="55">
        <f t="shared" si="105"/>
        <v>1</v>
      </c>
      <c r="DF52" s="55">
        <f t="shared" si="106"/>
        <v>1</v>
      </c>
      <c r="DG52" s="55">
        <f t="shared" si="107"/>
        <v>1</v>
      </c>
      <c r="DH52" s="55">
        <f t="shared" si="107"/>
        <v>1</v>
      </c>
      <c r="DI52" s="55">
        <f t="shared" si="107"/>
        <v>1</v>
      </c>
      <c r="DJ52" s="55">
        <f t="shared" si="107"/>
        <v>1</v>
      </c>
      <c r="DK52" s="55">
        <f t="shared" si="107"/>
        <v>1</v>
      </c>
      <c r="DL52" s="55">
        <f t="shared" si="107"/>
        <v>1</v>
      </c>
      <c r="DM52" s="55">
        <f t="shared" si="107"/>
        <v>1</v>
      </c>
      <c r="DN52" s="55">
        <f t="shared" si="107"/>
        <v>1</v>
      </c>
      <c r="DO52" s="55">
        <f t="shared" si="108"/>
        <v>1</v>
      </c>
      <c r="DP52" s="55">
        <f t="shared" si="109"/>
        <v>1</v>
      </c>
      <c r="DQ52" s="55">
        <f t="shared" si="109"/>
        <v>1</v>
      </c>
      <c r="DR52" s="55">
        <f t="shared" si="109"/>
        <v>1</v>
      </c>
      <c r="DS52" s="55">
        <f t="shared" si="109"/>
        <v>1</v>
      </c>
      <c r="DT52" s="55">
        <f t="shared" si="109"/>
        <v>1</v>
      </c>
      <c r="DU52" s="55">
        <f t="shared" si="109"/>
        <v>1</v>
      </c>
      <c r="DV52" s="55">
        <f t="shared" si="109"/>
        <v>1</v>
      </c>
      <c r="DW52" s="55">
        <f t="shared" si="109"/>
        <v>1</v>
      </c>
    </row>
    <row r="53" spans="1:127" ht="37.5" customHeight="1" x14ac:dyDescent="0.2">
      <c r="A53" s="19"/>
      <c r="B53" s="37" t="s">
        <v>108</v>
      </c>
      <c r="C53" s="492"/>
      <c r="D53" s="493"/>
      <c r="E53" s="493"/>
      <c r="F53" s="39"/>
      <c r="G53" s="38">
        <f>EXP(G30/(2*G36)*(1-G52))</f>
        <v>1</v>
      </c>
      <c r="I53" s="71">
        <f>J53</f>
        <v>1</v>
      </c>
      <c r="J53" s="38">
        <f>EXP(J30/(2*J36)*(1-J52))</f>
        <v>1</v>
      </c>
      <c r="K53" s="38">
        <f t="shared" ref="K53:T53" si="111">EXP(K30/(2*K36)*(1-K52))</f>
        <v>1</v>
      </c>
      <c r="L53" s="38">
        <f t="shared" si="111"/>
        <v>1</v>
      </c>
      <c r="M53" s="38">
        <f t="shared" si="111"/>
        <v>1</v>
      </c>
      <c r="N53" s="38">
        <f t="shared" si="111"/>
        <v>1</v>
      </c>
      <c r="O53" s="38">
        <f t="shared" si="111"/>
        <v>1</v>
      </c>
      <c r="P53" s="38">
        <f t="shared" si="111"/>
        <v>1</v>
      </c>
      <c r="Q53" s="38">
        <f t="shared" si="111"/>
        <v>1</v>
      </c>
      <c r="R53" s="38">
        <f t="shared" si="111"/>
        <v>1</v>
      </c>
      <c r="S53" s="38">
        <f t="shared" si="111"/>
        <v>1</v>
      </c>
      <c r="T53" s="38">
        <f t="shared" si="111"/>
        <v>1</v>
      </c>
      <c r="U53" s="38">
        <f>EXP(U30/(2*U36)*(1-U52))</f>
        <v>1</v>
      </c>
      <c r="V53" s="38">
        <f>EXP(V30/(2*V36)*(1-V52))</f>
        <v>1</v>
      </c>
      <c r="W53" s="38">
        <f t="shared" ref="W53:CH53" si="112">EXP(W30/(2*W36)*(1-W52))</f>
        <v>1</v>
      </c>
      <c r="X53" s="38">
        <f t="shared" si="112"/>
        <v>1</v>
      </c>
      <c r="Y53" s="38">
        <f t="shared" si="112"/>
        <v>1</v>
      </c>
      <c r="Z53" s="38">
        <f t="shared" si="112"/>
        <v>1</v>
      </c>
      <c r="AA53" s="38">
        <f t="shared" si="112"/>
        <v>1</v>
      </c>
      <c r="AB53" s="38">
        <f t="shared" si="112"/>
        <v>1</v>
      </c>
      <c r="AC53" s="38">
        <f t="shared" si="112"/>
        <v>1</v>
      </c>
      <c r="AD53" s="38">
        <f t="shared" si="112"/>
        <v>1</v>
      </c>
      <c r="AE53" s="38">
        <f t="shared" si="112"/>
        <v>1</v>
      </c>
      <c r="AF53" s="38">
        <f t="shared" si="112"/>
        <v>1</v>
      </c>
      <c r="AG53" s="38">
        <f t="shared" si="112"/>
        <v>1</v>
      </c>
      <c r="AH53" s="38">
        <f t="shared" si="112"/>
        <v>1</v>
      </c>
      <c r="AI53" s="38">
        <f t="shared" si="112"/>
        <v>1</v>
      </c>
      <c r="AJ53" s="38">
        <f t="shared" si="112"/>
        <v>1</v>
      </c>
      <c r="AK53" s="38">
        <f t="shared" si="112"/>
        <v>1</v>
      </c>
      <c r="AL53" s="38">
        <f t="shared" si="112"/>
        <v>1</v>
      </c>
      <c r="AM53" s="38">
        <f t="shared" si="112"/>
        <v>1</v>
      </c>
      <c r="AN53" s="38">
        <f t="shared" si="112"/>
        <v>1</v>
      </c>
      <c r="AO53" s="38">
        <f t="shared" si="112"/>
        <v>1</v>
      </c>
      <c r="AP53" s="38">
        <f t="shared" si="112"/>
        <v>1</v>
      </c>
      <c r="AQ53" s="38">
        <f t="shared" si="112"/>
        <v>1</v>
      </c>
      <c r="AR53" s="38">
        <f t="shared" si="112"/>
        <v>1</v>
      </c>
      <c r="AS53" s="38">
        <f t="shared" si="112"/>
        <v>1</v>
      </c>
      <c r="AT53" s="38">
        <f t="shared" si="112"/>
        <v>1</v>
      </c>
      <c r="AU53" s="38">
        <f t="shared" si="112"/>
        <v>1</v>
      </c>
      <c r="AV53" s="38">
        <f t="shared" si="112"/>
        <v>1</v>
      </c>
      <c r="AW53" s="38">
        <f t="shared" si="112"/>
        <v>1</v>
      </c>
      <c r="AX53" s="38">
        <f t="shared" si="112"/>
        <v>1</v>
      </c>
      <c r="AY53" s="38">
        <f t="shared" si="112"/>
        <v>1</v>
      </c>
      <c r="AZ53" s="38">
        <f t="shared" si="112"/>
        <v>1</v>
      </c>
      <c r="BA53" s="38">
        <f t="shared" si="112"/>
        <v>1</v>
      </c>
      <c r="BB53" s="38">
        <f t="shared" si="112"/>
        <v>1</v>
      </c>
      <c r="BC53" s="38">
        <f t="shared" si="112"/>
        <v>1</v>
      </c>
      <c r="BD53" s="38">
        <f t="shared" si="112"/>
        <v>1</v>
      </c>
      <c r="BE53" s="38">
        <f t="shared" si="112"/>
        <v>1</v>
      </c>
      <c r="BF53" s="38">
        <f t="shared" si="112"/>
        <v>1</v>
      </c>
      <c r="BG53" s="38">
        <f t="shared" si="112"/>
        <v>1</v>
      </c>
      <c r="BH53" s="38">
        <f t="shared" si="112"/>
        <v>1</v>
      </c>
      <c r="BI53" s="38">
        <f t="shared" si="112"/>
        <v>1</v>
      </c>
      <c r="BJ53" s="38">
        <f t="shared" si="112"/>
        <v>1</v>
      </c>
      <c r="BK53" s="38">
        <f t="shared" si="112"/>
        <v>1</v>
      </c>
      <c r="BL53" s="38">
        <f t="shared" si="112"/>
        <v>1</v>
      </c>
      <c r="BM53" s="38">
        <f t="shared" si="112"/>
        <v>1</v>
      </c>
      <c r="BN53" s="38">
        <f t="shared" si="112"/>
        <v>1</v>
      </c>
      <c r="BO53" s="38">
        <f t="shared" si="112"/>
        <v>1</v>
      </c>
      <c r="BP53" s="38">
        <f t="shared" si="112"/>
        <v>1</v>
      </c>
      <c r="BQ53" s="38">
        <f t="shared" si="112"/>
        <v>1</v>
      </c>
      <c r="BR53" s="38">
        <f t="shared" si="112"/>
        <v>1</v>
      </c>
      <c r="BS53" s="38">
        <f t="shared" si="112"/>
        <v>1</v>
      </c>
      <c r="BT53" s="38">
        <f t="shared" si="112"/>
        <v>1</v>
      </c>
      <c r="BU53" s="38">
        <f t="shared" si="112"/>
        <v>1</v>
      </c>
      <c r="BV53" s="38">
        <f t="shared" si="112"/>
        <v>1</v>
      </c>
      <c r="BW53" s="38">
        <f t="shared" si="112"/>
        <v>1</v>
      </c>
      <c r="BX53" s="38">
        <f t="shared" si="112"/>
        <v>1</v>
      </c>
      <c r="BY53" s="38">
        <f t="shared" si="112"/>
        <v>1</v>
      </c>
      <c r="BZ53" s="38">
        <f t="shared" si="112"/>
        <v>1</v>
      </c>
      <c r="CA53" s="38">
        <f t="shared" si="112"/>
        <v>1</v>
      </c>
      <c r="CB53" s="38">
        <f t="shared" si="112"/>
        <v>1</v>
      </c>
      <c r="CC53" s="38">
        <f t="shared" si="112"/>
        <v>1</v>
      </c>
      <c r="CD53" s="38">
        <f t="shared" si="112"/>
        <v>1</v>
      </c>
      <c r="CE53" s="38">
        <f t="shared" si="112"/>
        <v>1</v>
      </c>
      <c r="CF53" s="38">
        <f t="shared" si="112"/>
        <v>1</v>
      </c>
      <c r="CG53" s="38">
        <f t="shared" si="112"/>
        <v>1</v>
      </c>
      <c r="CH53" s="38">
        <f t="shared" si="112"/>
        <v>1</v>
      </c>
      <c r="CI53" s="38">
        <f t="shared" ref="CI53:DW53" si="113">EXP(CI30/(2*CI36)*(1-CI52))</f>
        <v>1</v>
      </c>
      <c r="CJ53" s="38">
        <f t="shared" si="113"/>
        <v>1</v>
      </c>
      <c r="CK53" s="38">
        <f t="shared" si="113"/>
        <v>1</v>
      </c>
      <c r="CL53" s="38">
        <f t="shared" si="113"/>
        <v>1</v>
      </c>
      <c r="CM53" s="38">
        <f t="shared" si="113"/>
        <v>1</v>
      </c>
      <c r="CN53" s="38">
        <f t="shared" si="113"/>
        <v>1</v>
      </c>
      <c r="CO53" s="38">
        <f t="shared" si="113"/>
        <v>1</v>
      </c>
      <c r="CP53" s="38">
        <f t="shared" si="113"/>
        <v>1</v>
      </c>
      <c r="CQ53" s="38">
        <f t="shared" si="113"/>
        <v>1</v>
      </c>
      <c r="CR53" s="38">
        <f t="shared" si="113"/>
        <v>1</v>
      </c>
      <c r="CS53" s="38">
        <f t="shared" si="113"/>
        <v>1</v>
      </c>
      <c r="CT53" s="38">
        <f t="shared" si="113"/>
        <v>1</v>
      </c>
      <c r="CU53" s="38">
        <f t="shared" si="113"/>
        <v>1</v>
      </c>
      <c r="CV53" s="38">
        <f t="shared" si="113"/>
        <v>1</v>
      </c>
      <c r="CW53" s="38">
        <f t="shared" si="113"/>
        <v>1</v>
      </c>
      <c r="CX53" s="38">
        <f t="shared" si="113"/>
        <v>1</v>
      </c>
      <c r="CY53" s="38">
        <f t="shared" si="113"/>
        <v>1</v>
      </c>
      <c r="CZ53" s="38">
        <f t="shared" si="113"/>
        <v>1</v>
      </c>
      <c r="DA53" s="38">
        <f t="shared" si="113"/>
        <v>1</v>
      </c>
      <c r="DB53" s="38">
        <f t="shared" si="113"/>
        <v>1</v>
      </c>
      <c r="DC53" s="38">
        <f t="shared" si="113"/>
        <v>1</v>
      </c>
      <c r="DD53" s="38">
        <f t="shared" si="113"/>
        <v>1</v>
      </c>
      <c r="DE53" s="38">
        <f t="shared" si="113"/>
        <v>1</v>
      </c>
      <c r="DF53" s="38">
        <f t="shared" si="113"/>
        <v>1</v>
      </c>
      <c r="DG53" s="38">
        <f t="shared" si="113"/>
        <v>1</v>
      </c>
      <c r="DH53" s="38">
        <f t="shared" si="113"/>
        <v>1</v>
      </c>
      <c r="DI53" s="38">
        <f t="shared" si="113"/>
        <v>1</v>
      </c>
      <c r="DJ53" s="38">
        <f t="shared" si="113"/>
        <v>1</v>
      </c>
      <c r="DK53" s="38">
        <f t="shared" si="113"/>
        <v>1</v>
      </c>
      <c r="DL53" s="38">
        <f t="shared" si="113"/>
        <v>1</v>
      </c>
      <c r="DM53" s="38">
        <f t="shared" si="113"/>
        <v>1</v>
      </c>
      <c r="DN53" s="38">
        <f t="shared" si="113"/>
        <v>1</v>
      </c>
      <c r="DO53" s="38">
        <f t="shared" si="113"/>
        <v>1</v>
      </c>
      <c r="DP53" s="38">
        <f t="shared" si="113"/>
        <v>1</v>
      </c>
      <c r="DQ53" s="38">
        <f t="shared" si="113"/>
        <v>1</v>
      </c>
      <c r="DR53" s="38">
        <f t="shared" si="113"/>
        <v>1</v>
      </c>
      <c r="DS53" s="38">
        <f t="shared" si="113"/>
        <v>1</v>
      </c>
      <c r="DT53" s="38">
        <f t="shared" si="113"/>
        <v>1</v>
      </c>
      <c r="DU53" s="38">
        <f t="shared" si="113"/>
        <v>1</v>
      </c>
      <c r="DV53" s="38">
        <f t="shared" si="113"/>
        <v>1</v>
      </c>
      <c r="DW53" s="38">
        <f t="shared" si="113"/>
        <v>1</v>
      </c>
    </row>
    <row r="54" spans="1:127" ht="37.5" customHeight="1" x14ac:dyDescent="0.2">
      <c r="A54" s="19"/>
      <c r="B54" s="37" t="s">
        <v>109</v>
      </c>
      <c r="C54" s="492"/>
      <c r="D54" s="493"/>
      <c r="E54" s="493"/>
      <c r="F54" s="291"/>
      <c r="G54" s="40">
        <f>IF(G30-G48*G33/G50*G52&lt;=0,2-ERFC((-G30+G48*G33/G50*G52)/(2*SQRT(G36*G48*G33/G50))),ERFC((G30-G48*G33/G50*G52)/(2*SQRT(G36*G48*G33/G50))))</f>
        <v>1.8127687363999851</v>
      </c>
      <c r="I54" s="71">
        <f>J54/2</f>
        <v>0.47261422231485922</v>
      </c>
      <c r="J54" s="48">
        <f>IF(J30-J48*J33/J50*J52&lt;=0,2-ERFC((-J30+J48*J33/J50*J52)/(2*SQRT(J36*J48*J33/J50))),ERFC((J30-J48*J33/J50*J52)/(2*SQRT(J36*J48*J33/J50))))</f>
        <v>0.94522844462971845</v>
      </c>
      <c r="K54" s="48">
        <f t="shared" ref="K54:T54" si="114">IF(K30-K48*K33/K50*K52&lt;=0,2-ERFC((-K30+K48*K33/K50*K52)/(2*SQRT(K36*K48*K33/K50))),ERFC((K30-K48*K33/K50*K52)/(2*SQRT(K36*K48*K33/K50))))</f>
        <v>0</v>
      </c>
      <c r="L54" s="48">
        <f t="shared" si="114"/>
        <v>0</v>
      </c>
      <c r="M54" s="48">
        <f t="shared" si="114"/>
        <v>0</v>
      </c>
      <c r="N54" s="48">
        <f t="shared" si="114"/>
        <v>0</v>
      </c>
      <c r="O54" s="48">
        <f t="shared" si="114"/>
        <v>0</v>
      </c>
      <c r="P54" s="48">
        <f t="shared" si="114"/>
        <v>0</v>
      </c>
      <c r="Q54" s="48">
        <f t="shared" si="114"/>
        <v>0</v>
      </c>
      <c r="R54" s="48">
        <f t="shared" si="114"/>
        <v>0</v>
      </c>
      <c r="S54" s="48">
        <f t="shared" si="114"/>
        <v>0</v>
      </c>
      <c r="T54" s="48">
        <f t="shared" si="114"/>
        <v>0</v>
      </c>
      <c r="U54" s="48">
        <f>IF(U30-U48*U33/U50*U52&lt;=0,2-ERFC((-U30+U48*U33/U50*U52)/(2*SQRT(U36*U48*U33/U50))),ERFC((U30-U48*U33/U50*U52)/(2*SQRT(U36*U48*U33/U50))))</f>
        <v>0</v>
      </c>
      <c r="V54" s="48">
        <f>IF(V30-V48*V33/V50*V52&lt;=0,2-ERFC((-V30+V48*V33/V50*V52)/(2*SQRT(V36*V48*V33/V50))),ERFC((V30-V48*V33/V50*V52)/(2*SQRT(V36*V48*V33/V50))))</f>
        <v>0</v>
      </c>
      <c r="W54" s="48">
        <f t="shared" ref="W54:CH54" si="115">IF(W30-W48*W33/W50*W52&lt;=0,2-ERFC((-W30+W48*W33/W50*W52)/(2*SQRT(W36*W48*W33/W50))),ERFC((W30-W48*W33/W50*W52)/(2*SQRT(W36*W48*W33/W50))))</f>
        <v>0</v>
      </c>
      <c r="X54" s="48">
        <f t="shared" si="115"/>
        <v>0</v>
      </c>
      <c r="Y54" s="48">
        <f t="shared" si="115"/>
        <v>0</v>
      </c>
      <c r="Z54" s="48">
        <f t="shared" si="115"/>
        <v>0</v>
      </c>
      <c r="AA54" s="48">
        <f t="shared" si="115"/>
        <v>0</v>
      </c>
      <c r="AB54" s="48">
        <f t="shared" si="115"/>
        <v>0</v>
      </c>
      <c r="AC54" s="48">
        <f t="shared" si="115"/>
        <v>0</v>
      </c>
      <c r="AD54" s="48">
        <f t="shared" si="115"/>
        <v>1.1210679190214111E-11</v>
      </c>
      <c r="AE54" s="48">
        <f t="shared" si="115"/>
        <v>3.117779158860783E-56</v>
      </c>
      <c r="AF54" s="48">
        <f t="shared" si="115"/>
        <v>7.0454000541801952E-136</v>
      </c>
      <c r="AG54" s="48">
        <f t="shared" si="115"/>
        <v>1.0184493537188669E-250</v>
      </c>
      <c r="AH54" s="48">
        <f t="shared" si="115"/>
        <v>0</v>
      </c>
      <c r="AI54" s="48">
        <f t="shared" si="115"/>
        <v>0</v>
      </c>
      <c r="AJ54" s="48">
        <f t="shared" si="115"/>
        <v>0</v>
      </c>
      <c r="AK54" s="48">
        <f t="shared" si="115"/>
        <v>0</v>
      </c>
      <c r="AL54" s="48">
        <f t="shared" si="115"/>
        <v>0</v>
      </c>
      <c r="AM54" s="48">
        <f t="shared" si="115"/>
        <v>0</v>
      </c>
      <c r="AN54" s="48">
        <f t="shared" si="115"/>
        <v>1.1210679190214111E-11</v>
      </c>
      <c r="AO54" s="48">
        <f t="shared" si="115"/>
        <v>3.8841898370007396E-9</v>
      </c>
      <c r="AP54" s="48">
        <f t="shared" si="115"/>
        <v>6.0986078579911378E-7</v>
      </c>
      <c r="AQ54" s="48">
        <f t="shared" si="115"/>
        <v>4.368272771486123E-5</v>
      </c>
      <c r="AR54" s="48">
        <f t="shared" si="115"/>
        <v>1.4420387671662226E-3</v>
      </c>
      <c r="AS54" s="48">
        <f t="shared" si="115"/>
        <v>2.2305876333332274E-2</v>
      </c>
      <c r="AT54" s="48">
        <f t="shared" si="115"/>
        <v>0.16631700024283688</v>
      </c>
      <c r="AU54" s="48">
        <f t="shared" si="115"/>
        <v>0.6289876541648256</v>
      </c>
      <c r="AV54" s="48">
        <f t="shared" si="115"/>
        <v>1.3239292763807229</v>
      </c>
      <c r="AW54" s="48">
        <f t="shared" si="115"/>
        <v>1.8127687363999851</v>
      </c>
      <c r="AX54" s="48">
        <f t="shared" si="115"/>
        <v>0.6289876541648256</v>
      </c>
      <c r="AY54" s="48">
        <f t="shared" si="115"/>
        <v>0.69427966571728028</v>
      </c>
      <c r="AZ54" s="48">
        <f t="shared" si="115"/>
        <v>0.76192370506250906</v>
      </c>
      <c r="BA54" s="48">
        <f t="shared" si="115"/>
        <v>0.83143828888806903</v>
      </c>
      <c r="BB54" s="48">
        <f t="shared" si="115"/>
        <v>0.90229797587307026</v>
      </c>
      <c r="BC54" s="48">
        <f t="shared" si="115"/>
        <v>0.9739452118981643</v>
      </c>
      <c r="BD54" s="48">
        <f t="shared" si="115"/>
        <v>1.0458034495082853</v>
      </c>
      <c r="BE54" s="48">
        <f t="shared" si="115"/>
        <v>1.1172910287595976</v>
      </c>
      <c r="BF54" s="48">
        <f t="shared" si="115"/>
        <v>1.1878352639667038</v>
      </c>
      <c r="BG54" s="48">
        <f t="shared" si="115"/>
        <v>1.2568861692879709</v>
      </c>
      <c r="BH54" s="48">
        <f t="shared" si="115"/>
        <v>1.3239292763807229</v>
      </c>
      <c r="BI54" s="48">
        <f t="shared" si="115"/>
        <v>0.86673423768682178</v>
      </c>
      <c r="BJ54" s="48">
        <f t="shared" si="115"/>
        <v>0.87382780088604128</v>
      </c>
      <c r="BK54" s="48">
        <f t="shared" si="115"/>
        <v>0.88093152036620725</v>
      </c>
      <c r="BL54" s="48">
        <f t="shared" si="115"/>
        <v>0.88804483321126937</v>
      </c>
      <c r="BM54" s="48">
        <f t="shared" si="115"/>
        <v>0.89516717418647584</v>
      </c>
      <c r="BN54" s="48">
        <f t="shared" si="115"/>
        <v>0.90229797587307026</v>
      </c>
      <c r="BO54" s="48">
        <f t="shared" si="115"/>
        <v>0.90943666880387075</v>
      </c>
      <c r="BP54" s="48">
        <f t="shared" si="115"/>
        <v>0.91658268159967515</v>
      </c>
      <c r="BQ54" s="48">
        <f t="shared" si="115"/>
        <v>0.92373544110643735</v>
      </c>
      <c r="BR54" s="48">
        <f t="shared" si="115"/>
        <v>0.93089437253316243</v>
      </c>
      <c r="BS54" s="48">
        <f t="shared" si="115"/>
        <v>0.93805889959046229</v>
      </c>
      <c r="BT54" s="48">
        <f t="shared" si="115"/>
        <v>0.94522844462971845</v>
      </c>
      <c r="BU54" s="48">
        <f t="shared" si="115"/>
        <v>0.9524024287827948</v>
      </c>
      <c r="BV54" s="48">
        <f t="shared" si="115"/>
        <v>0.95958027210224428</v>
      </c>
      <c r="BW54" s="48">
        <f t="shared" si="115"/>
        <v>0.9667613937019528</v>
      </c>
      <c r="BX54" s="48">
        <f t="shared" si="115"/>
        <v>0.9739452118981643</v>
      </c>
      <c r="BY54" s="48">
        <f t="shared" si="115"/>
        <v>0.98113114435082838</v>
      </c>
      <c r="BZ54" s="48">
        <f t="shared" si="115"/>
        <v>0.98831860820521444</v>
      </c>
      <c r="CA54" s="48">
        <f t="shared" si="115"/>
        <v>0.99550702023373538</v>
      </c>
      <c r="CB54" s="48">
        <f t="shared" si="115"/>
        <v>1.0026957969779213</v>
      </c>
      <c r="CC54" s="48">
        <f t="shared" si="115"/>
        <v>1.0098843548904877</v>
      </c>
      <c r="CD54" s="48">
        <f t="shared" si="115"/>
        <v>0.94522844462971845</v>
      </c>
      <c r="CE54" s="48">
        <f t="shared" si="115"/>
        <v>1.9729494411232529</v>
      </c>
      <c r="CF54" s="48">
        <f t="shared" si="115"/>
        <v>1.9719990244575325</v>
      </c>
      <c r="CG54" s="48">
        <f t="shared" si="115"/>
        <v>1.970351003953968</v>
      </c>
      <c r="CH54" s="48">
        <f t="shared" si="115"/>
        <v>1.9668035259858563</v>
      </c>
      <c r="CI54" s="48">
        <f t="shared" ref="CI54:DW54" si="116">IF(CI30-CI48*CI33/CI50*CI52&lt;=0,2-ERFC((-CI30+CI48*CI33/CI50*CI52)/(2*SQRT(CI36*CI48*CI33/CI50))),ERFC((CI30-CI48*CI33/CI50*CI52)/(2*SQRT(CI36*CI48*CI33/CI50))))</f>
        <v>1.9628989006098618</v>
      </c>
      <c r="CJ54" s="48">
        <f t="shared" si="116"/>
        <v>1.9586098831115126</v>
      </c>
      <c r="CK54" s="48">
        <f t="shared" si="116"/>
        <v>1.9539081817134192</v>
      </c>
      <c r="CL54" s="48">
        <f t="shared" si="116"/>
        <v>1.923157127675206</v>
      </c>
      <c r="CM54" s="48">
        <f t="shared" si="116"/>
        <v>1.8774261801912331</v>
      </c>
      <c r="CN54" s="48">
        <f t="shared" si="116"/>
        <v>1.8127687363999851</v>
      </c>
      <c r="CO54" s="48">
        <f t="shared" si="116"/>
        <v>1.7258556519432779</v>
      </c>
      <c r="CP54" s="48">
        <f t="shared" si="116"/>
        <v>1.6147822089779169</v>
      </c>
      <c r="CQ54" s="48">
        <f t="shared" si="116"/>
        <v>1.4798256925123008</v>
      </c>
      <c r="CR54" s="48">
        <f t="shared" si="116"/>
        <v>1.3239292763807229</v>
      </c>
      <c r="CS54" s="48">
        <f t="shared" si="116"/>
        <v>1.1527161264321877</v>
      </c>
      <c r="CT54" s="48">
        <f t="shared" si="116"/>
        <v>0.9739452118981643</v>
      </c>
      <c r="CU54" s="48">
        <f t="shared" si="116"/>
        <v>0.79647912015224331</v>
      </c>
      <c r="CV54" s="48">
        <f t="shared" si="116"/>
        <v>0.6289876541648256</v>
      </c>
      <c r="CW54" s="48">
        <f t="shared" si="116"/>
        <v>0.47869812270138778</v>
      </c>
      <c r="CX54" s="48">
        <f t="shared" si="116"/>
        <v>0.35048765804150117</v>
      </c>
      <c r="CY54" s="48">
        <f t="shared" si="116"/>
        <v>0.24650118702277796</v>
      </c>
      <c r="CZ54" s="48">
        <f t="shared" si="116"/>
        <v>0.16631700024283688</v>
      </c>
      <c r="DA54" s="48">
        <f t="shared" si="116"/>
        <v>0.10753301582369415</v>
      </c>
      <c r="DB54" s="48">
        <f t="shared" si="116"/>
        <v>6.6560977911640382E-2</v>
      </c>
      <c r="DC54" s="48">
        <f t="shared" si="116"/>
        <v>3.9410704999730095E-2</v>
      </c>
      <c r="DD54" s="48">
        <f t="shared" si="116"/>
        <v>2.2305876333332274E-2</v>
      </c>
      <c r="DE54" s="48">
        <f t="shared" si="116"/>
        <v>7.7225955081808388E-79</v>
      </c>
      <c r="DF54" s="48">
        <f t="shared" si="116"/>
        <v>4.5458248025803438E-31</v>
      </c>
      <c r="DG54" s="48">
        <f t="shared" si="116"/>
        <v>4.3117917985094137E-15</v>
      </c>
      <c r="DH54" s="48">
        <f t="shared" si="116"/>
        <v>4.3891590147578812E-7</v>
      </c>
      <c r="DI54" s="48">
        <f t="shared" si="116"/>
        <v>1.9996949435829872E-4</v>
      </c>
      <c r="DJ54" s="48">
        <f t="shared" si="116"/>
        <v>4.107115542406628E-3</v>
      </c>
      <c r="DK54" s="48">
        <f t="shared" si="116"/>
        <v>2.4264562799368051E-2</v>
      </c>
      <c r="DL54" s="48">
        <f t="shared" si="116"/>
        <v>7.6719606066002352E-2</v>
      </c>
      <c r="DM54" s="48">
        <f t="shared" si="116"/>
        <v>0.29994918188113451</v>
      </c>
      <c r="DN54" s="48">
        <f t="shared" si="116"/>
        <v>0.6289876541648256</v>
      </c>
      <c r="DO54" s="48">
        <f t="shared" si="116"/>
        <v>1.0512027779177844</v>
      </c>
      <c r="DP54" s="48">
        <f t="shared" si="116"/>
        <v>1.3911644282010174</v>
      </c>
      <c r="DQ54" s="48">
        <f t="shared" si="116"/>
        <v>1.6282916919496826</v>
      </c>
      <c r="DR54" s="48">
        <f t="shared" si="116"/>
        <v>1.780550592036094</v>
      </c>
      <c r="DS54" s="48">
        <f t="shared" si="116"/>
        <v>1.8734203097012108</v>
      </c>
      <c r="DT54" s="48">
        <f t="shared" si="116"/>
        <v>1.9281886624502449</v>
      </c>
      <c r="DU54" s="48">
        <f t="shared" si="116"/>
        <v>1.9597503331851094</v>
      </c>
      <c r="DV54" s="48">
        <f t="shared" si="116"/>
        <v>1.9776433369312183</v>
      </c>
      <c r="DW54" s="48">
        <f t="shared" si="116"/>
        <v>1.9776433369312183</v>
      </c>
    </row>
    <row r="55" spans="1:127" ht="37.5" customHeight="1" x14ac:dyDescent="0.2">
      <c r="A55" s="19"/>
      <c r="B55" s="37" t="s">
        <v>110</v>
      </c>
      <c r="C55" s="492"/>
      <c r="D55" s="493"/>
      <c r="E55" s="493"/>
      <c r="F55" s="39"/>
      <c r="G55" s="38">
        <f>ERF((G34)/(4*(G37*G30)^0.5))</f>
        <v>8.9020707489366038E-2</v>
      </c>
      <c r="H55" s="41"/>
      <c r="I55" s="71">
        <f>J55</f>
        <v>5.5927075985212404E-2</v>
      </c>
      <c r="J55" s="38">
        <f>ERF((J34)/(4*(J37*J30)^0.5))</f>
        <v>5.5927075985212404E-2</v>
      </c>
      <c r="K55" s="38">
        <f t="shared" ref="K55:T55" si="117">ERF((K34)/(4*(K37*K30)^0.5))</f>
        <v>2.8209420407749727E-3</v>
      </c>
      <c r="L55" s="38">
        <f t="shared" si="117"/>
        <v>1.9947093241847345E-3</v>
      </c>
      <c r="M55" s="38">
        <f t="shared" si="117"/>
        <v>1.6286739086527739E-3</v>
      </c>
      <c r="N55" s="38">
        <f t="shared" si="117"/>
        <v>1.4104732242478817E-3</v>
      </c>
      <c r="O55" s="38">
        <f t="shared" si="117"/>
        <v>1.2615657353576683E-3</v>
      </c>
      <c r="P55" s="38">
        <f t="shared" si="117"/>
        <v>1.1516467650270889E-3</v>
      </c>
      <c r="Q55" s="38">
        <f t="shared" si="117"/>
        <v>1.0662177757878872E-3</v>
      </c>
      <c r="R55" s="38">
        <f t="shared" si="117"/>
        <v>9.9735544127559561E-4</v>
      </c>
      <c r="S55" s="38">
        <f t="shared" si="117"/>
        <v>9.4031575491390488E-4</v>
      </c>
      <c r="T55" s="38">
        <f t="shared" si="117"/>
        <v>8.9206187223015831E-4</v>
      </c>
      <c r="U55" s="38">
        <f>ERF((U34)/(4*(U37*U30)^0.5))</f>
        <v>8.9204347379863245E-3</v>
      </c>
      <c r="V55" s="38">
        <f>ERF((V34)/(4*(V37*V30)^0.5))</f>
        <v>6.3077655990903016E-3</v>
      </c>
      <c r="W55" s="38">
        <f t="shared" ref="W55:CH55" si="118">ERF((W34)/(4*(W37*W30)^0.5))</f>
        <v>5.1502869277362476E-3</v>
      </c>
      <c r="X55" s="38">
        <f t="shared" si="118"/>
        <v>4.4602870597080591E-3</v>
      </c>
      <c r="Y55" s="38">
        <f t="shared" si="118"/>
        <v>3.9894061814816457E-3</v>
      </c>
      <c r="Z55" s="38">
        <f t="shared" si="118"/>
        <v>3.6418154567766483E-3</v>
      </c>
      <c r="AA55" s="38">
        <f t="shared" si="118"/>
        <v>3.3716676219956256E-3</v>
      </c>
      <c r="AB55" s="38">
        <f t="shared" si="118"/>
        <v>3.1539074392224384E-3</v>
      </c>
      <c r="AC55" s="38">
        <f t="shared" si="118"/>
        <v>2.9735333104073999E-3</v>
      </c>
      <c r="AD55" s="38">
        <f t="shared" si="118"/>
        <v>2.8203603304328015E-2</v>
      </c>
      <c r="AE55" s="38">
        <f t="shared" si="118"/>
        <v>1.9945036390476088E-2</v>
      </c>
      <c r="AF55" s="38">
        <f t="shared" si="118"/>
        <v>1.6285619443116406E-2</v>
      </c>
      <c r="AG55" s="38">
        <f t="shared" si="118"/>
        <v>1.410400500127445E-2</v>
      </c>
      <c r="AH55" s="38">
        <f t="shared" si="118"/>
        <v>1.2615136977203435E-2</v>
      </c>
      <c r="AI55" s="38">
        <f t="shared" si="118"/>
        <v>1.1516071784052565E-2</v>
      </c>
      <c r="AJ55" s="38">
        <f t="shared" si="118"/>
        <v>1.0661863612832372E-2</v>
      </c>
      <c r="AK55" s="38">
        <f t="shared" si="118"/>
        <v>9.9732972880759441E-3</v>
      </c>
      <c r="AL55" s="38">
        <f t="shared" si="118"/>
        <v>9.4029420645961714E-3</v>
      </c>
      <c r="AM55" s="38">
        <f t="shared" si="118"/>
        <v>8.9204347379863245E-3</v>
      </c>
      <c r="AN55" s="38">
        <f t="shared" si="118"/>
        <v>2.8203603304328015E-2</v>
      </c>
      <c r="AO55" s="38">
        <f t="shared" si="118"/>
        <v>2.9728520174748828E-2</v>
      </c>
      <c r="AP55" s="38">
        <f t="shared" si="118"/>
        <v>3.1530945127879552E-2</v>
      </c>
      <c r="AQ55" s="38">
        <f t="shared" si="118"/>
        <v>3.3706744499615533E-2</v>
      </c>
      <c r="AR55" s="38">
        <f t="shared" si="118"/>
        <v>3.6405639733927311E-2</v>
      </c>
      <c r="AS55" s="38">
        <f t="shared" si="118"/>
        <v>3.9877611676744924E-2</v>
      </c>
      <c r="AT55" s="38">
        <f t="shared" si="118"/>
        <v>4.4579883006436401E-2</v>
      </c>
      <c r="AU55" s="38">
        <f t="shared" si="118"/>
        <v>5.1467483149355737E-2</v>
      </c>
      <c r="AV55" s="38">
        <f t="shared" si="118"/>
        <v>6.3012668028519375E-2</v>
      </c>
      <c r="AW55" s="38">
        <f t="shared" si="118"/>
        <v>8.9020707489366038E-2</v>
      </c>
      <c r="AX55" s="38">
        <f t="shared" si="118"/>
        <v>5.1467483149355737E-2</v>
      </c>
      <c r="AY55" s="38">
        <f t="shared" si="118"/>
        <v>5.2346080115368655E-2</v>
      </c>
      <c r="AZ55" s="38">
        <f t="shared" si="118"/>
        <v>5.3271265351896094E-2</v>
      </c>
      <c r="BA55" s="38">
        <f t="shared" si="118"/>
        <v>5.4247307273204509E-2</v>
      </c>
      <c r="BB55" s="38">
        <f t="shared" si="118"/>
        <v>5.5279042655873002E-2</v>
      </c>
      <c r="BC55" s="38">
        <f t="shared" si="118"/>
        <v>5.6371977797016623E-2</v>
      </c>
      <c r="BD55" s="38">
        <f t="shared" si="118"/>
        <v>5.7532412585581116E-2</v>
      </c>
      <c r="BE55" s="38">
        <f t="shared" si="118"/>
        <v>5.8767593884250277E-2</v>
      </c>
      <c r="BF55" s="38">
        <f t="shared" si="118"/>
        <v>6.00859067732522E-2</v>
      </c>
      <c r="BG55" s="38">
        <f t="shared" si="118"/>
        <v>6.1497115221528682E-2</v>
      </c>
      <c r="BH55" s="38">
        <f t="shared" si="118"/>
        <v>6.3012668028519375E-2</v>
      </c>
      <c r="BI55" s="38">
        <f t="shared" si="118"/>
        <v>5.4755886158579459E-2</v>
      </c>
      <c r="BJ55" s="38">
        <f t="shared" si="118"/>
        <v>5.4859329206631571E-2</v>
      </c>
      <c r="BK55" s="38">
        <f t="shared" si="118"/>
        <v>5.4963360741723991E-2</v>
      </c>
      <c r="BL55" s="38">
        <f t="shared" si="118"/>
        <v>5.5067986364931043E-2</v>
      </c>
      <c r="BM55" s="38">
        <f t="shared" si="118"/>
        <v>5.5173211752245696E-2</v>
      </c>
      <c r="BN55" s="38">
        <f t="shared" si="118"/>
        <v>5.5279042655873002E-2</v>
      </c>
      <c r="BO55" s="38">
        <f t="shared" si="118"/>
        <v>5.5385484905550765E-2</v>
      </c>
      <c r="BP55" s="38">
        <f t="shared" si="118"/>
        <v>5.5492544409898432E-2</v>
      </c>
      <c r="BQ55" s="38">
        <f t="shared" si="118"/>
        <v>5.5600227157794654E-2</v>
      </c>
      <c r="BR55" s="38">
        <f t="shared" si="118"/>
        <v>5.570853921978447E-2</v>
      </c>
      <c r="BS55" s="38">
        <f t="shared" si="118"/>
        <v>5.5817486749516705E-2</v>
      </c>
      <c r="BT55" s="38">
        <f t="shared" si="118"/>
        <v>5.5927075985212404E-2</v>
      </c>
      <c r="BU55" s="38">
        <f t="shared" si="118"/>
        <v>5.6037313251165136E-2</v>
      </c>
      <c r="BV55" s="38">
        <f t="shared" si="118"/>
        <v>5.614820495927398E-2</v>
      </c>
      <c r="BW55" s="38">
        <f t="shared" si="118"/>
        <v>5.6259757610609883E-2</v>
      </c>
      <c r="BX55" s="38">
        <f t="shared" si="118"/>
        <v>5.6371977797016623E-2</v>
      </c>
      <c r="BY55" s="38">
        <f t="shared" si="118"/>
        <v>5.6484872202746748E-2</v>
      </c>
      <c r="BZ55" s="38">
        <f t="shared" si="118"/>
        <v>5.6598447606133966E-2</v>
      </c>
      <c r="CA55" s="38">
        <f t="shared" si="118"/>
        <v>5.6712710881302461E-2</v>
      </c>
      <c r="CB55" s="38">
        <f t="shared" si="118"/>
        <v>5.6827668999914503E-2</v>
      </c>
      <c r="CC55" s="38">
        <f t="shared" si="118"/>
        <v>5.6943329032957027E-2</v>
      </c>
      <c r="CD55" s="38">
        <f t="shared" si="118"/>
        <v>5.5927075985212404E-2</v>
      </c>
      <c r="CE55" s="38">
        <f t="shared" si="118"/>
        <v>0.73644752271702729</v>
      </c>
      <c r="CF55" s="38">
        <f t="shared" si="118"/>
        <v>0.52049987781304652</v>
      </c>
      <c r="CG55" s="38">
        <f t="shared" si="118"/>
        <v>0.38292492254802618</v>
      </c>
      <c r="CH55" s="38">
        <f t="shared" si="118"/>
        <v>0.27632639016823701</v>
      </c>
      <c r="CI55" s="38">
        <f t="shared" ref="CI55:DW55" si="119">ERF((CI34)/(4*(CI37*CI30)^0.5))</f>
        <v>0.22717000731555248</v>
      </c>
      <c r="CJ55" s="38">
        <f t="shared" si="119"/>
        <v>0.1974126513658474</v>
      </c>
      <c r="CK55" s="38">
        <f t="shared" si="119"/>
        <v>0.17693672624187853</v>
      </c>
      <c r="CL55" s="38">
        <f t="shared" si="119"/>
        <v>0.12563293883710816</v>
      </c>
      <c r="CM55" s="38">
        <f t="shared" si="119"/>
        <v>0.10272103873991698</v>
      </c>
      <c r="CN55" s="38">
        <f t="shared" si="119"/>
        <v>8.9020707489366038E-2</v>
      </c>
      <c r="CO55" s="38">
        <f t="shared" si="119"/>
        <v>7.9655674554057976E-2</v>
      </c>
      <c r="CP55" s="38">
        <f t="shared" si="119"/>
        <v>7.27355264747679E-2</v>
      </c>
      <c r="CQ55" s="38">
        <f t="shared" si="119"/>
        <v>6.7353361034124024E-2</v>
      </c>
      <c r="CR55" s="38">
        <f t="shared" si="119"/>
        <v>6.3012668028519375E-2</v>
      </c>
      <c r="CS55" s="38">
        <f t="shared" si="119"/>
        <v>5.941578417025168E-2</v>
      </c>
      <c r="CT55" s="38">
        <f t="shared" si="119"/>
        <v>5.6371977797016623E-2</v>
      </c>
      <c r="CU55" s="38">
        <f t="shared" si="119"/>
        <v>5.3752641336196755E-2</v>
      </c>
      <c r="CV55" s="38">
        <f t="shared" si="119"/>
        <v>5.1467483149355737E-2</v>
      </c>
      <c r="CW55" s="38">
        <f t="shared" si="119"/>
        <v>4.9450998478043143E-2</v>
      </c>
      <c r="CX55" s="38">
        <f t="shared" si="119"/>
        <v>4.7654355326340776E-2</v>
      </c>
      <c r="CY55" s="38">
        <f t="shared" si="119"/>
        <v>4.6040307227961409E-2</v>
      </c>
      <c r="CZ55" s="38">
        <f t="shared" si="119"/>
        <v>4.4579883006436401E-2</v>
      </c>
      <c r="DA55" s="38">
        <f t="shared" si="119"/>
        <v>4.3250163666262859E-2</v>
      </c>
      <c r="DB55" s="38">
        <f t="shared" si="119"/>
        <v>4.2032748194438148E-2</v>
      </c>
      <c r="DC55" s="38">
        <f t="shared" si="119"/>
        <v>4.0912669402606919E-2</v>
      </c>
      <c r="DD55" s="38">
        <f t="shared" si="119"/>
        <v>3.9877611676744924E-2</v>
      </c>
      <c r="DE55" s="38">
        <f t="shared" si="119"/>
        <v>5.1467483149355737E-2</v>
      </c>
      <c r="DF55" s="38">
        <f t="shared" si="119"/>
        <v>5.1467483149355737E-2</v>
      </c>
      <c r="DG55" s="38">
        <f t="shared" si="119"/>
        <v>5.1467483149355737E-2</v>
      </c>
      <c r="DH55" s="38">
        <f t="shared" si="119"/>
        <v>5.1467483149355737E-2</v>
      </c>
      <c r="DI55" s="38">
        <f t="shared" si="119"/>
        <v>5.1467483149355737E-2</v>
      </c>
      <c r="DJ55" s="38">
        <f t="shared" si="119"/>
        <v>5.1467483149355737E-2</v>
      </c>
      <c r="DK55" s="38">
        <f t="shared" si="119"/>
        <v>5.1467483149355737E-2</v>
      </c>
      <c r="DL55" s="38">
        <f t="shared" si="119"/>
        <v>5.1467483149355737E-2</v>
      </c>
      <c r="DM55" s="38">
        <f t="shared" si="119"/>
        <v>5.1467483149355737E-2</v>
      </c>
      <c r="DN55" s="38">
        <f t="shared" si="119"/>
        <v>5.1467483149355737E-2</v>
      </c>
      <c r="DO55" s="38">
        <f t="shared" si="119"/>
        <v>5.1467483149355737E-2</v>
      </c>
      <c r="DP55" s="38">
        <f t="shared" si="119"/>
        <v>5.1467483149355737E-2</v>
      </c>
      <c r="DQ55" s="38">
        <f t="shared" si="119"/>
        <v>5.1467483149355737E-2</v>
      </c>
      <c r="DR55" s="38">
        <f t="shared" si="119"/>
        <v>5.1467483149355737E-2</v>
      </c>
      <c r="DS55" s="38">
        <f t="shared" si="119"/>
        <v>5.1467483149355737E-2</v>
      </c>
      <c r="DT55" s="38">
        <f t="shared" si="119"/>
        <v>5.1467483149355737E-2</v>
      </c>
      <c r="DU55" s="38">
        <f t="shared" si="119"/>
        <v>5.1467483149355737E-2</v>
      </c>
      <c r="DV55" s="38">
        <f t="shared" si="119"/>
        <v>5.1467483149355737E-2</v>
      </c>
      <c r="DW55" s="38">
        <f t="shared" si="119"/>
        <v>5.1467483149355737E-2</v>
      </c>
    </row>
    <row r="56" spans="1:127" ht="37.5" customHeight="1" x14ac:dyDescent="0.2">
      <c r="B56" s="37" t="s">
        <v>111</v>
      </c>
      <c r="C56" s="492"/>
      <c r="D56" s="493"/>
      <c r="E56" s="493"/>
      <c r="F56" s="39"/>
      <c r="G56" s="38">
        <f>ERF((G35)/(2*(G38*G30)^0.5))</f>
        <v>0.17693672624187853</v>
      </c>
      <c r="J56" s="38">
        <f>ERF((J35)/(2*(J38*J30)^0.5))</f>
        <v>0.11157970873235874</v>
      </c>
      <c r="K56" s="38">
        <f t="shared" ref="K56:T56" si="120">ERF((K35)/(2*(K38*K30)^0.5))</f>
        <v>5.6418488200315519E-3</v>
      </c>
      <c r="L56" s="38">
        <f t="shared" si="120"/>
        <v>3.9894061814816457E-3</v>
      </c>
      <c r="M56" s="38">
        <f t="shared" si="120"/>
        <v>3.2573410311807559E-3</v>
      </c>
      <c r="N56" s="38">
        <f t="shared" si="120"/>
        <v>2.8209420407749727E-3</v>
      </c>
      <c r="O56" s="38">
        <f t="shared" si="120"/>
        <v>2.5231283168055977E-3</v>
      </c>
      <c r="P56" s="38">
        <f t="shared" si="120"/>
        <v>2.3032911307930004E-3</v>
      </c>
      <c r="Q56" s="38">
        <f t="shared" si="120"/>
        <v>2.132433647617444E-3</v>
      </c>
      <c r="R56" s="38">
        <f t="shared" si="120"/>
        <v>1.9947093241847345E-3</v>
      </c>
      <c r="S56" s="38">
        <f t="shared" si="120"/>
        <v>1.8806302038347638E-3</v>
      </c>
      <c r="T56" s="38">
        <f t="shared" si="120"/>
        <v>1.7841226293837894E-3</v>
      </c>
      <c r="U56" s="38">
        <f>ERF((U35)/(2*(U38*U30)^0.5))</f>
        <v>1.7839754502932039E-2</v>
      </c>
      <c r="V56" s="38">
        <f>ERF((V35)/(2*(V38*V30)^0.5))</f>
        <v>1.2615136977203435E-2</v>
      </c>
      <c r="W56" s="38">
        <f t="shared" ref="W56:CH56" si="121">ERF((W35)/(2*(W38*W30)^0.5))</f>
        <v>1.0300359265399604E-2</v>
      </c>
      <c r="X56" s="38">
        <f t="shared" si="121"/>
        <v>8.9204347379863245E-3</v>
      </c>
      <c r="Y56" s="38">
        <f t="shared" si="121"/>
        <v>7.9787126292632099E-3</v>
      </c>
      <c r="Z56" s="38">
        <f t="shared" si="121"/>
        <v>7.2835550433199845E-3</v>
      </c>
      <c r="AA56" s="38">
        <f t="shared" si="121"/>
        <v>6.7432750362680241E-3</v>
      </c>
      <c r="AB56" s="38">
        <f t="shared" si="121"/>
        <v>6.3077655990903016E-3</v>
      </c>
      <c r="AC56" s="38">
        <f t="shared" si="121"/>
        <v>5.9470253220756403E-3</v>
      </c>
      <c r="AD56" s="38">
        <f t="shared" si="121"/>
        <v>5.6371977797016623E-2</v>
      </c>
      <c r="AE56" s="38">
        <f t="shared" si="121"/>
        <v>3.9877611676744924E-2</v>
      </c>
      <c r="AF56" s="38">
        <f t="shared" si="121"/>
        <v>3.2564454860463055E-2</v>
      </c>
      <c r="AG56" s="38">
        <f t="shared" si="121"/>
        <v>2.8203603304328015E-2</v>
      </c>
      <c r="AH56" s="38">
        <f t="shared" si="121"/>
        <v>2.5227120630039609E-2</v>
      </c>
      <c r="AI56" s="38">
        <f t="shared" si="121"/>
        <v>2.3029744678024339E-2</v>
      </c>
      <c r="AJ56" s="38">
        <f t="shared" si="121"/>
        <v>2.1321823519756179E-2</v>
      </c>
      <c r="AK56" s="38">
        <f t="shared" si="121"/>
        <v>1.9945036390476088E-2</v>
      </c>
      <c r="AL56" s="38">
        <f t="shared" si="121"/>
        <v>1.8804578270817624E-2</v>
      </c>
      <c r="AM56" s="38">
        <f t="shared" si="121"/>
        <v>1.7839754502932039E-2</v>
      </c>
      <c r="AN56" s="38">
        <f t="shared" si="121"/>
        <v>5.6371977797016623E-2</v>
      </c>
      <c r="AO56" s="38">
        <f t="shared" si="121"/>
        <v>5.941578417025168E-2</v>
      </c>
      <c r="AP56" s="38">
        <f t="shared" si="121"/>
        <v>6.3012668028519375E-2</v>
      </c>
      <c r="AQ56" s="38">
        <f t="shared" si="121"/>
        <v>6.7353361034124024E-2</v>
      </c>
      <c r="AR56" s="38">
        <f t="shared" si="121"/>
        <v>7.27355264747679E-2</v>
      </c>
      <c r="AS56" s="38">
        <f t="shared" si="121"/>
        <v>7.9655674554057976E-2</v>
      </c>
      <c r="AT56" s="38">
        <f t="shared" si="121"/>
        <v>8.9020707489366038E-2</v>
      </c>
      <c r="AU56" s="38">
        <f t="shared" si="121"/>
        <v>0.10272103873991698</v>
      </c>
      <c r="AV56" s="38">
        <f t="shared" si="121"/>
        <v>0.12563293883710816</v>
      </c>
      <c r="AW56" s="38">
        <f t="shared" si="121"/>
        <v>0.17693672624187853</v>
      </c>
      <c r="AX56" s="38">
        <f t="shared" si="121"/>
        <v>0.10272103873991698</v>
      </c>
      <c r="AY56" s="38">
        <f t="shared" si="121"/>
        <v>0.10446709683295627</v>
      </c>
      <c r="AZ56" s="38">
        <f t="shared" si="121"/>
        <v>0.10630533067676735</v>
      </c>
      <c r="BA56" s="38">
        <f t="shared" si="121"/>
        <v>0.10824414649320571</v>
      </c>
      <c r="BB56" s="38">
        <f t="shared" si="121"/>
        <v>0.11029306446689884</v>
      </c>
      <c r="BC56" s="38">
        <f t="shared" si="121"/>
        <v>0.11246291601828493</v>
      </c>
      <c r="BD56" s="38">
        <f t="shared" si="121"/>
        <v>0.1147660855267984</v>
      </c>
      <c r="BE56" s="38">
        <f t="shared" si="121"/>
        <v>0.11721680884717398</v>
      </c>
      <c r="BF56" s="38">
        <f t="shared" si="121"/>
        <v>0.11983154509327458</v>
      </c>
      <c r="BG56" s="38">
        <f t="shared" si="121"/>
        <v>0.12262944393585663</v>
      </c>
      <c r="BH56" s="38">
        <f t="shared" si="121"/>
        <v>0.12563293883710816</v>
      </c>
      <c r="BI56" s="38">
        <f t="shared" si="121"/>
        <v>0.10925419906793371</v>
      </c>
      <c r="BJ56" s="38">
        <f t="shared" si="121"/>
        <v>0.10945962376178749</v>
      </c>
      <c r="BK56" s="38">
        <f t="shared" si="121"/>
        <v>0.10966621155792848</v>
      </c>
      <c r="BL56" s="38">
        <f t="shared" si="121"/>
        <v>0.10987397347346137</v>
      </c>
      <c r="BM56" s="38">
        <f t="shared" si="121"/>
        <v>0.1100829206721424</v>
      </c>
      <c r="BN56" s="38">
        <f t="shared" si="121"/>
        <v>0.11029306446689884</v>
      </c>
      <c r="BO56" s="38">
        <f t="shared" si="121"/>
        <v>0.11050441632240139</v>
      </c>
      <c r="BP56" s="38">
        <f t="shared" si="121"/>
        <v>0.11071698785769128</v>
      </c>
      <c r="BQ56" s="38">
        <f t="shared" si="121"/>
        <v>0.11093079084886279</v>
      </c>
      <c r="BR56" s="38">
        <f t="shared" si="121"/>
        <v>0.11114583723180337</v>
      </c>
      <c r="BS56" s="38">
        <f t="shared" si="121"/>
        <v>0.11136213910499215</v>
      </c>
      <c r="BT56" s="38">
        <f t="shared" si="121"/>
        <v>0.11157970873235874</v>
      </c>
      <c r="BU56" s="38">
        <f t="shared" si="121"/>
        <v>0.11179855854620345</v>
      </c>
      <c r="BV56" s="38">
        <f t="shared" si="121"/>
        <v>0.11201870115018113</v>
      </c>
      <c r="BW56" s="38">
        <f t="shared" si="121"/>
        <v>0.11224014932234966</v>
      </c>
      <c r="BX56" s="38">
        <f t="shared" si="121"/>
        <v>0.11246291601828493</v>
      </c>
      <c r="BY56" s="38">
        <f t="shared" si="121"/>
        <v>0.11268701437426419</v>
      </c>
      <c r="BZ56" s="38">
        <f t="shared" si="121"/>
        <v>0.11291245771051973</v>
      </c>
      <c r="CA56" s="38">
        <f t="shared" si="121"/>
        <v>0.1131392595345637</v>
      </c>
      <c r="CB56" s="38">
        <f t="shared" si="121"/>
        <v>0.11336743354458752</v>
      </c>
      <c r="CC56" s="38">
        <f t="shared" si="121"/>
        <v>0.11359699363293639</v>
      </c>
      <c r="CD56" s="38">
        <f t="shared" si="121"/>
        <v>0.11157970873235874</v>
      </c>
      <c r="CE56" s="38">
        <f t="shared" si="121"/>
        <v>0.97465268132253169</v>
      </c>
      <c r="CF56" s="38">
        <f t="shared" si="121"/>
        <v>0.84270079294971489</v>
      </c>
      <c r="CG56" s="38">
        <f t="shared" si="121"/>
        <v>0.68268949213708574</v>
      </c>
      <c r="CH56" s="38">
        <f t="shared" si="121"/>
        <v>0.52049987781304652</v>
      </c>
      <c r="CI56" s="38">
        <f t="shared" ref="CI56:DW56" si="122">ERF((CI35)/(2*(CI38*CI30)^0.5))</f>
        <v>0.43629713834922701</v>
      </c>
      <c r="CJ56" s="38">
        <f t="shared" si="122"/>
        <v>0.38292492254802618</v>
      </c>
      <c r="CK56" s="38">
        <f t="shared" si="122"/>
        <v>0.34527915398142295</v>
      </c>
      <c r="CL56" s="38">
        <f t="shared" si="122"/>
        <v>0.24817036595415079</v>
      </c>
      <c r="CM56" s="38">
        <f t="shared" si="122"/>
        <v>0.20374658526236075</v>
      </c>
      <c r="CN56" s="38">
        <f t="shared" si="122"/>
        <v>0.17693672624187853</v>
      </c>
      <c r="CO56" s="38">
        <f t="shared" si="122"/>
        <v>0.15851941887820609</v>
      </c>
      <c r="CP56" s="38">
        <f t="shared" si="122"/>
        <v>0.14486785941529415</v>
      </c>
      <c r="CQ56" s="38">
        <f t="shared" si="122"/>
        <v>0.13422762500737859</v>
      </c>
      <c r="CR56" s="38">
        <f t="shared" si="122"/>
        <v>0.12563293883710816</v>
      </c>
      <c r="CS56" s="38">
        <f t="shared" si="122"/>
        <v>0.11850254780898646</v>
      </c>
      <c r="CT56" s="38">
        <f t="shared" si="122"/>
        <v>0.11246291601828493</v>
      </c>
      <c r="CU56" s="38">
        <f t="shared" si="122"/>
        <v>0.10726159905565202</v>
      </c>
      <c r="CV56" s="38">
        <f t="shared" si="122"/>
        <v>0.10272103873991698</v>
      </c>
      <c r="CW56" s="38">
        <f t="shared" si="122"/>
        <v>9.871222681996708E-2</v>
      </c>
      <c r="CX56" s="38">
        <f t="shared" si="122"/>
        <v>9.5138870549551877E-2</v>
      </c>
      <c r="CY56" s="38">
        <f t="shared" si="122"/>
        <v>9.192744474402488E-2</v>
      </c>
      <c r="CZ56" s="38">
        <f t="shared" si="122"/>
        <v>8.9020707489366038E-2</v>
      </c>
      <c r="DA56" s="38">
        <f t="shared" si="122"/>
        <v>8.6373338937140942E-2</v>
      </c>
      <c r="DB56" s="38">
        <f t="shared" si="122"/>
        <v>8.3948927718103611E-2</v>
      </c>
      <c r="DC56" s="38">
        <f t="shared" si="122"/>
        <v>8.1717838972529683E-2</v>
      </c>
      <c r="DD56" s="38">
        <f t="shared" si="122"/>
        <v>7.9655674554057976E-2</v>
      </c>
      <c r="DE56" s="38">
        <f t="shared" si="122"/>
        <v>0.10272103873991698</v>
      </c>
      <c r="DF56" s="38">
        <f t="shared" si="122"/>
        <v>0.10272103873991698</v>
      </c>
      <c r="DG56" s="38">
        <f t="shared" si="122"/>
        <v>0.10272103873991698</v>
      </c>
      <c r="DH56" s="38">
        <f t="shared" si="122"/>
        <v>0.10272103873991698</v>
      </c>
      <c r="DI56" s="38">
        <f t="shared" si="122"/>
        <v>0.10272103873991698</v>
      </c>
      <c r="DJ56" s="38">
        <f t="shared" si="122"/>
        <v>0.10272103873991698</v>
      </c>
      <c r="DK56" s="38">
        <f t="shared" si="122"/>
        <v>0.10272103873991698</v>
      </c>
      <c r="DL56" s="38">
        <f t="shared" si="122"/>
        <v>0.10272103873991698</v>
      </c>
      <c r="DM56" s="38">
        <f t="shared" si="122"/>
        <v>0.10272103873991698</v>
      </c>
      <c r="DN56" s="38">
        <f t="shared" si="122"/>
        <v>0.10272103873991698</v>
      </c>
      <c r="DO56" s="38">
        <f t="shared" si="122"/>
        <v>0.10272103873991698</v>
      </c>
      <c r="DP56" s="38">
        <f t="shared" si="122"/>
        <v>0.10272103873991698</v>
      </c>
      <c r="DQ56" s="38">
        <f t="shared" si="122"/>
        <v>0.10272103873991698</v>
      </c>
      <c r="DR56" s="38">
        <f t="shared" si="122"/>
        <v>0.10272103873991698</v>
      </c>
      <c r="DS56" s="38">
        <f t="shared" si="122"/>
        <v>0.10272103873991698</v>
      </c>
      <c r="DT56" s="38">
        <f t="shared" si="122"/>
        <v>0.10272103873991698</v>
      </c>
      <c r="DU56" s="38">
        <f t="shared" si="122"/>
        <v>0.10272103873991698</v>
      </c>
      <c r="DV56" s="38">
        <f t="shared" si="122"/>
        <v>0.10272103873991698</v>
      </c>
      <c r="DW56" s="38">
        <f t="shared" si="122"/>
        <v>0.10272103873991698</v>
      </c>
    </row>
  </sheetData>
  <mergeCells count="32">
    <mergeCell ref="C55:E55"/>
    <mergeCell ref="C56:E56"/>
    <mergeCell ref="C49:E49"/>
    <mergeCell ref="C50:E50"/>
    <mergeCell ref="C51:E51"/>
    <mergeCell ref="C52:E52"/>
    <mergeCell ref="C53:E53"/>
    <mergeCell ref="C54:E54"/>
    <mergeCell ref="C48:E48"/>
    <mergeCell ref="C37:E37"/>
    <mergeCell ref="C38:E38"/>
    <mergeCell ref="C39:E39"/>
    <mergeCell ref="C40:E40"/>
    <mergeCell ref="C41:E41"/>
    <mergeCell ref="C42:E42"/>
    <mergeCell ref="C43:E43"/>
    <mergeCell ref="C44:E44"/>
    <mergeCell ref="C45:E45"/>
    <mergeCell ref="C46:E46"/>
    <mergeCell ref="C47:E47"/>
    <mergeCell ref="C36:E36"/>
    <mergeCell ref="E23:F23"/>
    <mergeCell ref="C26:E26"/>
    <mergeCell ref="C27:E27"/>
    <mergeCell ref="C28:E28"/>
    <mergeCell ref="C29:E29"/>
    <mergeCell ref="C30:E30"/>
    <mergeCell ref="C31:E31"/>
    <mergeCell ref="C32:E32"/>
    <mergeCell ref="C33:E33"/>
    <mergeCell ref="C34:E34"/>
    <mergeCell ref="C35:E35"/>
  </mergeCells>
  <phoneticPr fontId="2"/>
  <conditionalFormatting sqref="G29">
    <cfRule type="expression" dxfId="134" priority="15">
      <formula>$A$29&gt;0</formula>
    </cfRule>
  </conditionalFormatting>
  <conditionalFormatting sqref="G30">
    <cfRule type="expression" dxfId="133" priority="14">
      <formula>A30&gt;0</formula>
    </cfRule>
  </conditionalFormatting>
  <conditionalFormatting sqref="G42">
    <cfRule type="expression" dxfId="132" priority="13">
      <formula>$A42&gt;0</formula>
    </cfRule>
  </conditionalFormatting>
  <conditionalFormatting sqref="G44">
    <cfRule type="expression" dxfId="131" priority="12">
      <formula>$A$44&gt;0</formula>
    </cfRule>
  </conditionalFormatting>
  <conditionalFormatting sqref="G45">
    <cfRule type="expression" dxfId="130" priority="11">
      <formula>$A$45&gt;0</formula>
    </cfRule>
  </conditionalFormatting>
  <conditionalFormatting sqref="G46">
    <cfRule type="expression" dxfId="129" priority="10">
      <formula>$A$46&gt;0</formula>
    </cfRule>
  </conditionalFormatting>
  <conditionalFormatting sqref="G34">
    <cfRule type="expression" dxfId="128" priority="9">
      <formula>$A$34&gt;0</formula>
    </cfRule>
  </conditionalFormatting>
  <conditionalFormatting sqref="H36 G35:G38">
    <cfRule type="expression" dxfId="127" priority="8">
      <formula>$A$35&gt;0</formula>
    </cfRule>
  </conditionalFormatting>
  <conditionalFormatting sqref="G33">
    <cfRule type="expression" dxfId="126" priority="7">
      <formula>$A$33&gt;0</formula>
    </cfRule>
  </conditionalFormatting>
  <conditionalFormatting sqref="G40:G41">
    <cfRule type="expression" dxfId="125" priority="6">
      <formula>$A$40&gt;0</formula>
    </cfRule>
  </conditionalFormatting>
  <conditionalFormatting sqref="G41">
    <cfRule type="expression" dxfId="124" priority="5">
      <formula>$A$41&gt;0</formula>
    </cfRule>
  </conditionalFormatting>
  <conditionalFormatting sqref="G39">
    <cfRule type="expression" dxfId="123" priority="4">
      <formula>$A$39&gt;0</formula>
    </cfRule>
  </conditionalFormatting>
  <conditionalFormatting sqref="G51">
    <cfRule type="expression" dxfId="122" priority="3">
      <formula>$A$51&gt;0</formula>
    </cfRule>
  </conditionalFormatting>
  <conditionalFormatting sqref="G43">
    <cfRule type="expression" dxfId="121" priority="2">
      <formula>$A$40&gt;0</formula>
    </cfRule>
  </conditionalFormatting>
  <conditionalFormatting sqref="G43">
    <cfRule type="expression" dxfId="120" priority="1">
      <formula>$A$41&gt;0</formula>
    </cfRule>
  </conditionalFormatting>
  <pageMargins left="0.7" right="0.7" top="0.75" bottom="0.75" header="0.3" footer="0.3"/>
  <pageSetup paperSize="9" orientation="portrait" horizontalDpi="300" verticalDpi="300" r:id="rId1"/>
  <drawing r:id="rId2"/>
  <legacyDrawing r:id="rId3"/>
  <oleObjects>
    <mc:AlternateContent xmlns:mc="http://schemas.openxmlformats.org/markup-compatibility/2006">
      <mc:Choice Requires="x14">
        <oleObject progId="Equation.3" shapeId="44033" r:id="rId4">
          <objectPr defaultSize="0" autoPict="0" r:id="rId5">
            <anchor moveWithCells="1" sizeWithCells="1">
              <from>
                <xdr:col>2</xdr:col>
                <xdr:colOff>107950</xdr:colOff>
                <xdr:row>52</xdr:row>
                <xdr:rowOff>57150</xdr:rowOff>
              </from>
              <to>
                <xdr:col>4</xdr:col>
                <xdr:colOff>781050</xdr:colOff>
                <xdr:row>53</xdr:row>
                <xdr:rowOff>0</xdr:rowOff>
              </to>
            </anchor>
          </objectPr>
        </oleObject>
      </mc:Choice>
      <mc:Fallback>
        <oleObject progId="Equation.3" shapeId="44033" r:id="rId4"/>
      </mc:Fallback>
    </mc:AlternateContent>
    <mc:AlternateContent xmlns:mc="http://schemas.openxmlformats.org/markup-compatibility/2006">
      <mc:Choice Requires="x14">
        <oleObject progId="Equation.3" shapeId="44034" r:id="rId6">
          <objectPr defaultSize="0" autoPict="0" r:id="rId7">
            <anchor moveWithCells="1" sizeWithCells="1">
              <from>
                <xdr:col>1</xdr:col>
                <xdr:colOff>1003300</xdr:colOff>
                <xdr:row>53</xdr:row>
                <xdr:rowOff>38100</xdr:rowOff>
              </from>
              <to>
                <xdr:col>5</xdr:col>
                <xdr:colOff>0</xdr:colOff>
                <xdr:row>54</xdr:row>
                <xdr:rowOff>0</xdr:rowOff>
              </to>
            </anchor>
          </objectPr>
        </oleObject>
      </mc:Choice>
      <mc:Fallback>
        <oleObject progId="Equation.3" shapeId="44034" r:id="rId6"/>
      </mc:Fallback>
    </mc:AlternateContent>
    <mc:AlternateContent xmlns:mc="http://schemas.openxmlformats.org/markup-compatibility/2006">
      <mc:Choice Requires="x14">
        <oleObject progId="Equation.3" shapeId="44035" r:id="rId8">
          <objectPr defaultSize="0" autoPict="0" r:id="rId9">
            <anchor moveWithCells="1" sizeWithCells="1">
              <from>
                <xdr:col>2</xdr:col>
                <xdr:colOff>95250</xdr:colOff>
                <xdr:row>51</xdr:row>
                <xdr:rowOff>19050</xdr:rowOff>
              </from>
              <to>
                <xdr:col>4</xdr:col>
                <xdr:colOff>584200</xdr:colOff>
                <xdr:row>51</xdr:row>
                <xdr:rowOff>438150</xdr:rowOff>
              </to>
            </anchor>
          </objectPr>
        </oleObject>
      </mc:Choice>
      <mc:Fallback>
        <oleObject progId="Equation.3" shapeId="44035" r:id="rId8"/>
      </mc:Fallback>
    </mc:AlternateContent>
    <mc:AlternateContent xmlns:mc="http://schemas.openxmlformats.org/markup-compatibility/2006">
      <mc:Choice Requires="x14">
        <oleObject progId="Equation.3" shapeId="44036" r:id="rId10">
          <objectPr defaultSize="0" autoPict="0" r:id="rId11">
            <anchor>
              <from>
                <xdr:col>0</xdr:col>
                <xdr:colOff>469900</xdr:colOff>
                <xdr:row>4</xdr:row>
                <xdr:rowOff>76200</xdr:rowOff>
              </from>
              <to>
                <xdr:col>4</xdr:col>
                <xdr:colOff>527050</xdr:colOff>
                <xdr:row>8</xdr:row>
                <xdr:rowOff>12700</xdr:rowOff>
              </to>
            </anchor>
          </objectPr>
        </oleObject>
      </mc:Choice>
      <mc:Fallback>
        <oleObject progId="Equation.3" shapeId="44036" r:id="rId10"/>
      </mc:Fallback>
    </mc:AlternateContent>
    <mc:AlternateContent xmlns:mc="http://schemas.openxmlformats.org/markup-compatibility/2006">
      <mc:Choice Requires="x14">
        <oleObject progId="Equation.3" shapeId="44037" r:id="rId12">
          <objectPr defaultSize="0" autoPict="0" r:id="rId13">
            <anchor>
              <from>
                <xdr:col>10</xdr:col>
                <xdr:colOff>0</xdr:colOff>
                <xdr:row>4</xdr:row>
                <xdr:rowOff>57150</xdr:rowOff>
              </from>
              <to>
                <xdr:col>13</xdr:col>
                <xdr:colOff>127000</xdr:colOff>
                <xdr:row>7</xdr:row>
                <xdr:rowOff>146050</xdr:rowOff>
              </to>
            </anchor>
          </objectPr>
        </oleObject>
      </mc:Choice>
      <mc:Fallback>
        <oleObject progId="Equation.3" shapeId="44037" r:id="rId12"/>
      </mc:Fallback>
    </mc:AlternateContent>
    <mc:AlternateContent xmlns:mc="http://schemas.openxmlformats.org/markup-compatibility/2006">
      <mc:Choice Requires="x14">
        <oleObject progId="Equation.3" shapeId="44038" r:id="rId14">
          <objectPr defaultSize="0" autoPict="0" r:id="rId15">
            <anchor>
              <from>
                <xdr:col>4</xdr:col>
                <xdr:colOff>565150</xdr:colOff>
                <xdr:row>4</xdr:row>
                <xdr:rowOff>38100</xdr:rowOff>
              </from>
              <to>
                <xdr:col>9</xdr:col>
                <xdr:colOff>641350</xdr:colOff>
                <xdr:row>8</xdr:row>
                <xdr:rowOff>50800</xdr:rowOff>
              </to>
            </anchor>
          </objectPr>
        </oleObject>
      </mc:Choice>
      <mc:Fallback>
        <oleObject progId="Equation.3" shapeId="44038" r:id="rId14"/>
      </mc:Fallback>
    </mc:AlternateContent>
    <mc:AlternateContent xmlns:mc="http://schemas.openxmlformats.org/markup-compatibility/2006">
      <mc:Choice Requires="x14">
        <oleObject progId="Equation.3" shapeId="44039" r:id="rId16">
          <objectPr defaultSize="0" autoPict="0" r:id="rId17">
            <anchor>
              <from>
                <xdr:col>2</xdr:col>
                <xdr:colOff>57150</xdr:colOff>
                <xdr:row>54</xdr:row>
                <xdr:rowOff>12700</xdr:rowOff>
              </from>
              <to>
                <xdr:col>4</xdr:col>
                <xdr:colOff>717550</xdr:colOff>
                <xdr:row>54</xdr:row>
                <xdr:rowOff>450850</xdr:rowOff>
              </to>
            </anchor>
          </objectPr>
        </oleObject>
      </mc:Choice>
      <mc:Fallback>
        <oleObject progId="Equation.3" shapeId="44039" r:id="rId16"/>
      </mc:Fallback>
    </mc:AlternateContent>
  </oleObjec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FF0000"/>
    <pageSetUpPr fitToPage="1"/>
  </sheetPr>
  <dimension ref="A1:AA67"/>
  <sheetViews>
    <sheetView showGridLines="0" showRowColHeaders="0" zoomScaleNormal="100" zoomScaleSheetLayoutView="106" workbookViewId="0">
      <selection activeCell="G25" sqref="G25:G26"/>
    </sheetView>
  </sheetViews>
  <sheetFormatPr defaultColWidth="8.7265625" defaultRowHeight="13" x14ac:dyDescent="0.2"/>
  <cols>
    <col min="1" max="2" width="1.6328125" style="94" customWidth="1"/>
    <col min="3" max="3" width="10.6328125" style="94" customWidth="1"/>
    <col min="4" max="4" width="13.36328125" style="94" customWidth="1"/>
    <col min="5" max="5" width="12.6328125" style="94" customWidth="1"/>
    <col min="6" max="6" width="4.6328125" style="94" customWidth="1"/>
    <col min="7" max="7" width="12.453125" style="94" customWidth="1"/>
    <col min="8" max="8" width="6.90625" style="94" customWidth="1"/>
    <col min="9" max="10" width="8.6328125" style="94" customWidth="1"/>
    <col min="11" max="11" width="8.7265625" style="94"/>
    <col min="12" max="12" width="3.6328125" style="94" customWidth="1"/>
    <col min="13" max="14" width="2.6328125" style="94" customWidth="1"/>
    <col min="15" max="15" width="16.6328125" style="94" customWidth="1"/>
    <col min="16" max="16" width="5.08984375" style="94" customWidth="1"/>
    <col min="17" max="17" width="8.7265625" style="94"/>
    <col min="18" max="18" width="8" style="94" customWidth="1"/>
    <col min="19" max="19" width="2.6328125" style="94" customWidth="1"/>
    <col min="20" max="20" width="1.6328125" style="94" customWidth="1"/>
    <col min="21" max="21" width="9" style="94" customWidth="1"/>
    <col min="22" max="22" width="12.08984375" style="94" hidden="1" customWidth="1"/>
    <col min="23" max="23" width="16.7265625" style="94" hidden="1" customWidth="1"/>
    <col min="24" max="24" width="10.08984375" style="94" hidden="1" customWidth="1"/>
    <col min="25" max="26" width="26.26953125" style="94" hidden="1" customWidth="1"/>
    <col min="27" max="27" width="8.7265625" style="94" customWidth="1"/>
    <col min="28" max="16384" width="8.7265625" style="94"/>
  </cols>
  <sheetData>
    <row r="1" spans="1:27" ht="13.5" thickBot="1" x14ac:dyDescent="0.25">
      <c r="A1" s="157"/>
      <c r="B1" s="157"/>
      <c r="C1" s="157"/>
      <c r="D1" s="157"/>
      <c r="E1" s="157"/>
      <c r="F1" s="157"/>
      <c r="G1" s="157"/>
      <c r="H1" s="157"/>
      <c r="I1" s="157"/>
      <c r="J1" s="157"/>
      <c r="K1" s="157"/>
      <c r="L1" s="157"/>
      <c r="M1" s="157"/>
      <c r="N1" s="157"/>
      <c r="O1" s="157"/>
      <c r="P1" s="157"/>
      <c r="Q1" s="157"/>
      <c r="R1" s="157"/>
      <c r="S1" s="157"/>
      <c r="T1" s="192" t="str">
        <f>'入力シート (複数物質)'!Z1</f>
        <v xml:space="preserve">地下水汚染が到達し得る距離の計算ツール　Ver 1.0  </v>
      </c>
      <c r="U1" s="6"/>
    </row>
    <row r="2" spans="1:27" x14ac:dyDescent="0.2">
      <c r="A2" s="193"/>
      <c r="B2" s="128"/>
      <c r="C2" s="128"/>
      <c r="D2" s="388" t="s">
        <v>307</v>
      </c>
      <c r="E2" s="388"/>
      <c r="F2" s="388"/>
      <c r="G2" s="388"/>
      <c r="H2" s="388"/>
      <c r="I2" s="128"/>
      <c r="J2" s="128"/>
      <c r="K2" s="128"/>
      <c r="L2" s="128"/>
      <c r="M2" s="128"/>
      <c r="N2" s="128"/>
      <c r="O2" s="128"/>
      <c r="P2" s="128"/>
      <c r="Q2" s="128"/>
      <c r="R2" s="128"/>
      <c r="S2" s="128"/>
      <c r="T2" s="179"/>
    </row>
    <row r="3" spans="1:27" ht="13.5" customHeight="1" x14ac:dyDescent="0.2">
      <c r="A3" s="193"/>
      <c r="B3" s="128"/>
      <c r="C3" s="129"/>
      <c r="D3" s="388"/>
      <c r="E3" s="388"/>
      <c r="F3" s="388"/>
      <c r="G3" s="388"/>
      <c r="H3" s="388"/>
      <c r="I3" s="130"/>
      <c r="J3" s="130"/>
      <c r="K3" s="130"/>
      <c r="L3" s="130"/>
      <c r="M3" s="129"/>
      <c r="N3" s="128"/>
      <c r="O3" s="128"/>
      <c r="P3" s="128"/>
      <c r="Q3" s="128"/>
      <c r="R3" s="128"/>
      <c r="S3" s="128"/>
      <c r="T3" s="180"/>
      <c r="V3" s="95" t="s">
        <v>124</v>
      </c>
      <c r="W3" s="246">
        <f>G25</f>
        <v>700</v>
      </c>
      <c r="X3" s="94" t="s">
        <v>125</v>
      </c>
    </row>
    <row r="4" spans="1:27" ht="20.149999999999999" customHeight="1" thickBot="1" x14ac:dyDescent="0.25">
      <c r="A4" s="193"/>
      <c r="B4" s="128"/>
      <c r="C4" s="200" t="s">
        <v>244</v>
      </c>
      <c r="D4" s="158"/>
      <c r="E4" s="158"/>
      <c r="F4" s="158"/>
      <c r="G4" s="158"/>
      <c r="H4" s="158"/>
      <c r="I4" s="158"/>
      <c r="J4" s="158"/>
      <c r="K4" s="158"/>
      <c r="L4" s="159"/>
      <c r="M4" s="129"/>
      <c r="N4" s="131" t="s">
        <v>261</v>
      </c>
      <c r="O4" s="128"/>
      <c r="P4" s="128"/>
      <c r="Q4" s="128"/>
      <c r="R4" s="128"/>
      <c r="S4" s="128"/>
      <c r="T4" s="180"/>
      <c r="V4" s="210" t="s">
        <v>182</v>
      </c>
      <c r="W4"/>
      <c r="X4" s="211" t="s">
        <v>20</v>
      </c>
      <c r="Y4" s="211"/>
      <c r="Z4" s="211"/>
    </row>
    <row r="5" spans="1:27" ht="19.5" customHeight="1" thickBot="1" x14ac:dyDescent="0.25">
      <c r="A5" s="193"/>
      <c r="B5" s="128"/>
      <c r="C5" s="160" t="s">
        <v>158</v>
      </c>
      <c r="D5" s="132"/>
      <c r="E5" s="106"/>
      <c r="F5" s="133"/>
      <c r="G5" s="133"/>
      <c r="H5" s="133"/>
      <c r="I5" s="133"/>
      <c r="J5" s="133"/>
      <c r="K5" s="133"/>
      <c r="L5" s="161"/>
      <c r="M5" s="129"/>
      <c r="N5" s="134"/>
      <c r="O5" s="181"/>
      <c r="P5" s="181"/>
      <c r="Q5" s="181"/>
      <c r="R5" s="181"/>
      <c r="S5" s="182"/>
      <c r="T5" s="180"/>
      <c r="V5" s="212">
        <f>VLOOKUP(G15,W38:X42,2,FALSE)</f>
        <v>3</v>
      </c>
      <c r="W5"/>
      <c r="X5" s="212">
        <f>VLOOKUP(G13,Y38:Z67,2,FALSE)</f>
        <v>207</v>
      </c>
      <c r="Y5" s="211"/>
      <c r="Z5" s="211"/>
    </row>
    <row r="6" spans="1:27" ht="19.5" customHeight="1" thickBot="1" x14ac:dyDescent="0.25">
      <c r="A6" s="193"/>
      <c r="B6" s="128"/>
      <c r="C6" s="162" t="s">
        <v>159</v>
      </c>
      <c r="D6" s="132"/>
      <c r="E6" s="107"/>
      <c r="F6" s="133"/>
      <c r="G6" s="133"/>
      <c r="H6" s="133"/>
      <c r="I6" s="133"/>
      <c r="J6" s="133"/>
      <c r="K6" s="133"/>
      <c r="L6" s="161"/>
      <c r="M6" s="129"/>
      <c r="N6" s="135" t="s">
        <v>155</v>
      </c>
      <c r="O6" s="111" t="s">
        <v>161</v>
      </c>
      <c r="P6" s="112"/>
      <c r="Q6" s="183"/>
      <c r="R6" s="183"/>
      <c r="S6" s="184"/>
      <c r="T6" s="180"/>
      <c r="V6" s="236">
        <v>1</v>
      </c>
      <c r="W6" s="237" t="s">
        <v>183</v>
      </c>
      <c r="X6" s="249">
        <v>1</v>
      </c>
      <c r="Y6" s="213" t="s">
        <v>184</v>
      </c>
      <c r="Z6" s="214"/>
    </row>
    <row r="7" spans="1:27" ht="19.5" customHeight="1" thickBot="1" x14ac:dyDescent="0.25">
      <c r="A7" s="193"/>
      <c r="B7" s="128"/>
      <c r="C7" s="162" t="s">
        <v>160</v>
      </c>
      <c r="D7" s="132"/>
      <c r="E7" s="108"/>
      <c r="F7" s="133"/>
      <c r="G7" s="133"/>
      <c r="H7" s="133"/>
      <c r="I7" s="133"/>
      <c r="J7" s="133"/>
      <c r="K7" s="133"/>
      <c r="L7" s="161"/>
      <c r="M7" s="129"/>
      <c r="N7" s="135"/>
      <c r="O7" s="113" t="s">
        <v>17</v>
      </c>
      <c r="P7" s="113" t="s">
        <v>9</v>
      </c>
      <c r="Q7" s="113" t="s">
        <v>18</v>
      </c>
      <c r="R7" s="113" t="s">
        <v>5</v>
      </c>
      <c r="S7" s="185"/>
      <c r="T7" s="180"/>
      <c r="V7" s="238">
        <v>2</v>
      </c>
      <c r="W7" s="231" t="s">
        <v>185</v>
      </c>
      <c r="X7" s="250">
        <v>2</v>
      </c>
      <c r="Y7" s="216" t="s">
        <v>186</v>
      </c>
      <c r="Z7" s="214"/>
    </row>
    <row r="8" spans="1:27" ht="19.5" customHeight="1" thickBot="1" x14ac:dyDescent="0.25">
      <c r="A8" s="193"/>
      <c r="B8" s="128"/>
      <c r="C8" s="162" t="s">
        <v>240</v>
      </c>
      <c r="D8" s="132"/>
      <c r="E8" s="403"/>
      <c r="F8" s="404"/>
      <c r="G8" s="404"/>
      <c r="H8" s="404"/>
      <c r="I8" s="404"/>
      <c r="J8" s="404"/>
      <c r="K8" s="405"/>
      <c r="L8" s="163"/>
      <c r="M8" s="129"/>
      <c r="N8" s="135"/>
      <c r="O8" s="114" t="s">
        <v>30</v>
      </c>
      <c r="P8" s="115" t="s">
        <v>21</v>
      </c>
      <c r="Q8" s="115">
        <f>VLOOKUP($X$5,'パラメーター 一覧表'!$A$20:$F$49,3)</f>
        <v>5</v>
      </c>
      <c r="R8" s="115" t="s">
        <v>19</v>
      </c>
      <c r="S8" s="184"/>
      <c r="T8" s="180"/>
      <c r="V8" s="239">
        <v>3</v>
      </c>
      <c r="W8" s="231" t="s">
        <v>187</v>
      </c>
      <c r="X8" s="250">
        <v>3</v>
      </c>
      <c r="Y8" s="216" t="s">
        <v>188</v>
      </c>
      <c r="Z8" s="214"/>
    </row>
    <row r="9" spans="1:27" ht="19.5" customHeight="1" thickBot="1" x14ac:dyDescent="0.25">
      <c r="A9" s="193"/>
      <c r="B9" s="128"/>
      <c r="C9" s="162" t="s">
        <v>238</v>
      </c>
      <c r="D9" s="132"/>
      <c r="E9" s="247"/>
      <c r="F9" s="110" t="s">
        <v>242</v>
      </c>
      <c r="G9" s="136"/>
      <c r="H9" s="136"/>
      <c r="I9" s="136"/>
      <c r="J9" s="136"/>
      <c r="K9" s="136"/>
      <c r="L9" s="164"/>
      <c r="M9" s="129"/>
      <c r="N9" s="135"/>
      <c r="O9" s="114" t="s">
        <v>23</v>
      </c>
      <c r="P9" s="115" t="s">
        <v>22</v>
      </c>
      <c r="Q9" s="115">
        <f>VLOOKUP($X$5,'パラメーター 一覧表'!$A$20:$F$49,4)</f>
        <v>30</v>
      </c>
      <c r="R9" s="115" t="s">
        <v>29</v>
      </c>
      <c r="S9" s="184"/>
      <c r="T9" s="180"/>
      <c r="V9" s="240">
        <v>4</v>
      </c>
      <c r="W9" s="231" t="s">
        <v>248</v>
      </c>
      <c r="X9" s="251">
        <v>101</v>
      </c>
      <c r="Y9" s="218" t="s">
        <v>189</v>
      </c>
      <c r="Z9" s="219"/>
    </row>
    <row r="10" spans="1:27" ht="19.5" customHeight="1" thickBot="1" x14ac:dyDescent="0.25">
      <c r="A10" s="193"/>
      <c r="B10" s="128"/>
      <c r="C10" s="174"/>
      <c r="D10" s="175"/>
      <c r="E10" s="175"/>
      <c r="F10" s="175"/>
      <c r="G10" s="175"/>
      <c r="H10" s="175"/>
      <c r="I10" s="176"/>
      <c r="J10" s="177"/>
      <c r="K10" s="175"/>
      <c r="L10" s="178"/>
      <c r="M10" s="129"/>
      <c r="N10" s="135"/>
      <c r="O10" s="114" t="s">
        <v>24</v>
      </c>
      <c r="P10" s="115" t="s">
        <v>27</v>
      </c>
      <c r="Q10" s="115">
        <f>IF(VLOOKUP($X$5,'パラメーター 一覧表'!$A$20:$J$49,5)=0,Q11*Q24,VLOOKUP($X$5,'パラメーター 一覧表'!$A$20:$J$49,5))</f>
        <v>0.1</v>
      </c>
      <c r="R10" s="115" t="s">
        <v>28</v>
      </c>
      <c r="S10" s="184"/>
      <c r="T10" s="180"/>
      <c r="V10" s="241">
        <v>5</v>
      </c>
      <c r="W10" s="242" t="s">
        <v>249</v>
      </c>
      <c r="X10" s="251">
        <v>102</v>
      </c>
      <c r="Y10" s="218" t="s">
        <v>211</v>
      </c>
      <c r="Z10" s="219"/>
    </row>
    <row r="11" spans="1:27" ht="19.5" customHeight="1" x14ac:dyDescent="0.2">
      <c r="A11" s="193"/>
      <c r="B11" s="128"/>
      <c r="C11" s="208"/>
      <c r="D11" s="208"/>
      <c r="E11" s="208"/>
      <c r="F11" s="208"/>
      <c r="G11" s="208"/>
      <c r="H11" s="208"/>
      <c r="I11" s="209"/>
      <c r="J11" s="209"/>
      <c r="K11" s="208"/>
      <c r="L11" s="208"/>
      <c r="M11" s="129"/>
      <c r="N11" s="135"/>
      <c r="O11" s="114" t="s">
        <v>39</v>
      </c>
      <c r="P11" s="115" t="s">
        <v>35</v>
      </c>
      <c r="Q11" s="115" t="str">
        <f>VLOOKUP($X$5,'パラメーター 一覧表'!$A$20:$H$49,7)</f>
        <v>-</v>
      </c>
      <c r="R11" s="115" t="s">
        <v>28</v>
      </c>
      <c r="S11" s="184"/>
      <c r="T11" s="180"/>
      <c r="V11" s="220"/>
      <c r="W11" s="66"/>
      <c r="X11" s="217">
        <v>103</v>
      </c>
      <c r="Y11" s="218" t="s">
        <v>190</v>
      </c>
      <c r="Z11" s="219"/>
    </row>
    <row r="12" spans="1:27" ht="19.5" customHeight="1" thickBot="1" x14ac:dyDescent="0.25">
      <c r="A12" s="193"/>
      <c r="B12" s="128"/>
      <c r="C12" s="200" t="s">
        <v>122</v>
      </c>
      <c r="D12" s="201"/>
      <c r="E12" s="201"/>
      <c r="F12" s="201"/>
      <c r="G12" s="202" t="s">
        <v>241</v>
      </c>
      <c r="H12" s="203"/>
      <c r="I12" s="204"/>
      <c r="J12" s="205"/>
      <c r="K12" s="206"/>
      <c r="L12" s="207"/>
      <c r="M12" s="140"/>
      <c r="N12" s="135"/>
      <c r="O12" s="114" t="s">
        <v>25</v>
      </c>
      <c r="P12" s="115" t="s">
        <v>163</v>
      </c>
      <c r="Q12" s="115" t="str">
        <f>VLOOKUP($X$5,'パラメーター 一覧表'!$A$20:$F$49,6)</f>
        <v>-</v>
      </c>
      <c r="R12" s="115" t="s">
        <v>26</v>
      </c>
      <c r="S12" s="184"/>
      <c r="T12" s="180"/>
      <c r="V12"/>
      <c r="W12"/>
      <c r="X12" s="217">
        <v>104</v>
      </c>
      <c r="Y12" s="218" t="s">
        <v>207</v>
      </c>
      <c r="Z12" s="219"/>
    </row>
    <row r="13" spans="1:27" ht="19.5" customHeight="1" thickBot="1" x14ac:dyDescent="0.25">
      <c r="A13" s="193"/>
      <c r="B13" s="128"/>
      <c r="C13" s="166" t="s">
        <v>155</v>
      </c>
      <c r="D13" s="98" t="s">
        <v>20</v>
      </c>
      <c r="E13" s="99"/>
      <c r="F13" s="100"/>
      <c r="G13" s="406" t="s">
        <v>308</v>
      </c>
      <c r="H13" s="407"/>
      <c r="I13" s="138"/>
      <c r="J13" s="140"/>
      <c r="K13" s="141"/>
      <c r="L13" s="167"/>
      <c r="M13" s="140"/>
      <c r="N13" s="135"/>
      <c r="O13" s="114" t="s">
        <v>113</v>
      </c>
      <c r="P13" s="115" t="s">
        <v>115</v>
      </c>
      <c r="Q13" s="115">
        <f>VLOOKUP($X$5,'パラメーター 一覧表'!$A$20:$J$49,8)</f>
        <v>25</v>
      </c>
      <c r="R13" s="115" t="s">
        <v>117</v>
      </c>
      <c r="S13" s="184"/>
      <c r="T13" s="180"/>
      <c r="V13" s="66"/>
      <c r="W13" s="66"/>
      <c r="X13" s="217">
        <v>105</v>
      </c>
      <c r="Y13" s="218" t="s">
        <v>206</v>
      </c>
      <c r="Z13" s="219"/>
      <c r="AA13" s="105" t="s">
        <v>245</v>
      </c>
    </row>
    <row r="14" spans="1:27" ht="19.5" customHeight="1" thickBot="1" x14ac:dyDescent="0.25">
      <c r="A14" s="193"/>
      <c r="B14" s="128"/>
      <c r="C14" s="166"/>
      <c r="D14" s="290"/>
      <c r="E14" s="290"/>
      <c r="F14" s="290"/>
      <c r="G14" s="140"/>
      <c r="H14" s="140"/>
      <c r="I14" s="137"/>
      <c r="J14" s="129"/>
      <c r="K14" s="142"/>
      <c r="L14" s="168"/>
      <c r="M14" s="129"/>
      <c r="N14" s="135"/>
      <c r="O14" s="114" t="s">
        <v>114</v>
      </c>
      <c r="P14" s="115" t="s">
        <v>116</v>
      </c>
      <c r="Q14" s="115">
        <f>VLOOKUP($X$5,'パラメーター 一覧表'!$A$20:$J$49,9)</f>
        <v>2.5</v>
      </c>
      <c r="R14" s="115" t="s">
        <v>117</v>
      </c>
      <c r="S14" s="184"/>
      <c r="T14" s="180"/>
      <c r="V14" s="66"/>
      <c r="W14" s="66"/>
      <c r="X14" s="217">
        <v>106</v>
      </c>
      <c r="Y14" s="218" t="s">
        <v>212</v>
      </c>
      <c r="Z14" s="219"/>
    </row>
    <row r="15" spans="1:27" ht="19.5" customHeight="1" thickBot="1" x14ac:dyDescent="0.25">
      <c r="A15" s="193"/>
      <c r="B15" s="128"/>
      <c r="C15" s="166" t="s">
        <v>156</v>
      </c>
      <c r="D15" s="101" t="s">
        <v>15</v>
      </c>
      <c r="E15" s="102"/>
      <c r="F15" s="103"/>
      <c r="G15" s="408" t="str">
        <f>'入力シート (複数物質)'!H30</f>
        <v>砂</v>
      </c>
      <c r="H15" s="409"/>
      <c r="I15" s="129"/>
      <c r="J15" s="129"/>
      <c r="K15" s="129"/>
      <c r="L15" s="165"/>
      <c r="M15" s="129"/>
      <c r="N15" s="135"/>
      <c r="O15" s="114" t="s">
        <v>118</v>
      </c>
      <c r="P15" s="115"/>
      <c r="Q15" s="115">
        <f>VLOOKUP($X$5,'パラメーター 一覧表'!$A$20:$J$49,10)</f>
        <v>1</v>
      </c>
      <c r="R15" s="115" t="s">
        <v>29</v>
      </c>
      <c r="S15" s="184"/>
      <c r="T15" s="180"/>
      <c r="V15" s="66"/>
      <c r="W15" s="66"/>
      <c r="X15" s="217">
        <v>107</v>
      </c>
      <c r="Y15" s="218" t="s">
        <v>217</v>
      </c>
      <c r="Z15" s="219"/>
    </row>
    <row r="16" spans="1:27" ht="19.5" customHeight="1" x14ac:dyDescent="0.2">
      <c r="A16" s="193"/>
      <c r="B16" s="128"/>
      <c r="C16" s="166"/>
      <c r="D16" s="290"/>
      <c r="E16" s="290"/>
      <c r="F16" s="290"/>
      <c r="G16" s="140"/>
      <c r="H16" s="140"/>
      <c r="I16" s="140"/>
      <c r="J16" s="140"/>
      <c r="K16" s="140"/>
      <c r="L16" s="169"/>
      <c r="M16" s="140"/>
      <c r="N16" s="135"/>
      <c r="O16" s="183"/>
      <c r="P16" s="183"/>
      <c r="Q16" s="183"/>
      <c r="R16" s="183"/>
      <c r="S16" s="184"/>
      <c r="T16" s="180"/>
      <c r="V16" s="66"/>
      <c r="W16" s="66"/>
      <c r="X16" s="217">
        <v>108</v>
      </c>
      <c r="Y16" s="218" t="s">
        <v>224</v>
      </c>
      <c r="Z16" s="219"/>
    </row>
    <row r="17" spans="1:26" ht="19.5" customHeight="1" thickBot="1" x14ac:dyDescent="0.25">
      <c r="A17" s="193"/>
      <c r="B17" s="128"/>
      <c r="C17" s="389" t="s">
        <v>157</v>
      </c>
      <c r="D17" s="390" t="s">
        <v>123</v>
      </c>
      <c r="E17" s="391"/>
      <c r="F17" s="392"/>
      <c r="G17" s="143" t="s">
        <v>18</v>
      </c>
      <c r="H17" s="144" t="s">
        <v>5</v>
      </c>
      <c r="I17" s="128"/>
      <c r="J17" s="140"/>
      <c r="K17" s="140"/>
      <c r="L17" s="169"/>
      <c r="M17" s="140"/>
      <c r="N17" s="135" t="s">
        <v>156</v>
      </c>
      <c r="O17" s="116" t="s">
        <v>16</v>
      </c>
      <c r="P17" s="117"/>
      <c r="Q17" s="183"/>
      <c r="R17" s="183"/>
      <c r="S17" s="184"/>
      <c r="T17" s="180"/>
      <c r="V17"/>
      <c r="W17"/>
      <c r="X17" s="217">
        <v>109</v>
      </c>
      <c r="Y17" s="218" t="s">
        <v>205</v>
      </c>
      <c r="Z17" s="219"/>
    </row>
    <row r="18" spans="1:26" ht="19.5" customHeight="1" thickBot="1" x14ac:dyDescent="0.25">
      <c r="A18" s="193"/>
      <c r="B18" s="128"/>
      <c r="C18" s="389"/>
      <c r="D18" s="393"/>
      <c r="E18" s="394"/>
      <c r="F18" s="394"/>
      <c r="G18" s="104">
        <f>'入力シート (複数物質)'!H33</f>
        <v>5.0000000000000001E-3</v>
      </c>
      <c r="H18" s="109" t="s">
        <v>131</v>
      </c>
      <c r="I18" s="140"/>
      <c r="J18" s="140"/>
      <c r="K18" s="140"/>
      <c r="L18" s="169"/>
      <c r="M18" s="140"/>
      <c r="N18" s="135"/>
      <c r="O18" s="118" t="s">
        <v>17</v>
      </c>
      <c r="P18" s="118" t="s">
        <v>9</v>
      </c>
      <c r="Q18" s="118" t="s">
        <v>18</v>
      </c>
      <c r="R18" s="118" t="s">
        <v>5</v>
      </c>
      <c r="S18" s="185"/>
      <c r="T18" s="180"/>
      <c r="V18"/>
      <c r="W18"/>
      <c r="X18" s="217">
        <v>110</v>
      </c>
      <c r="Y18" s="218" t="s">
        <v>218</v>
      </c>
      <c r="Z18" s="219"/>
    </row>
    <row r="19" spans="1:26" ht="19.5" customHeight="1" x14ac:dyDescent="0.2">
      <c r="A19" s="193"/>
      <c r="B19" s="128"/>
      <c r="C19" s="170"/>
      <c r="D19" s="171"/>
      <c r="E19" s="171"/>
      <c r="F19" s="171"/>
      <c r="G19" s="172"/>
      <c r="H19" s="172"/>
      <c r="I19" s="172"/>
      <c r="J19" s="172"/>
      <c r="K19" s="172"/>
      <c r="L19" s="173"/>
      <c r="M19" s="140"/>
      <c r="N19" s="135"/>
      <c r="O19" s="119" t="s">
        <v>2</v>
      </c>
      <c r="P19" s="120" t="s">
        <v>10</v>
      </c>
      <c r="Q19" s="121">
        <f>VLOOKUP($V$5,'パラメーター 一覧表'!$A$7:$G$12,3)</f>
        <v>3.0000000000000001E-5</v>
      </c>
      <c r="R19" s="120" t="s">
        <v>6</v>
      </c>
      <c r="S19" s="184"/>
      <c r="T19" s="180"/>
      <c r="V19"/>
      <c r="W19"/>
      <c r="X19" s="217">
        <v>111</v>
      </c>
      <c r="Y19" s="218" t="s">
        <v>216</v>
      </c>
      <c r="Z19" s="219"/>
    </row>
    <row r="20" spans="1:26" ht="19.5" customHeight="1" x14ac:dyDescent="0.2">
      <c r="A20" s="193"/>
      <c r="B20" s="128"/>
      <c r="C20" s="290"/>
      <c r="D20" s="290"/>
      <c r="E20" s="290"/>
      <c r="F20" s="290"/>
      <c r="G20" s="140"/>
      <c r="H20" s="140"/>
      <c r="I20" s="140"/>
      <c r="J20" s="140"/>
      <c r="K20" s="140"/>
      <c r="L20" s="140"/>
      <c r="M20" s="140"/>
      <c r="N20" s="135"/>
      <c r="O20" s="119" t="s">
        <v>3</v>
      </c>
      <c r="P20" s="120" t="s">
        <v>11</v>
      </c>
      <c r="Q20" s="120">
        <f>VLOOKUP($V$5,'パラメーター 一覧表'!$A$7:$G$12,4)</f>
        <v>0.3</v>
      </c>
      <c r="R20" s="120" t="s">
        <v>7</v>
      </c>
      <c r="S20" s="184"/>
      <c r="T20" s="180"/>
      <c r="V20"/>
      <c r="W20"/>
      <c r="X20" s="217">
        <v>112</v>
      </c>
      <c r="Y20" s="218" t="s">
        <v>208</v>
      </c>
      <c r="Z20" s="219"/>
    </row>
    <row r="21" spans="1:26" ht="19.5" customHeight="1" x14ac:dyDescent="0.2">
      <c r="A21" s="193"/>
      <c r="B21" s="128"/>
      <c r="C21" s="128"/>
      <c r="D21" s="128"/>
      <c r="E21" s="128"/>
      <c r="F21" s="128"/>
      <c r="G21" s="128"/>
      <c r="H21" s="128"/>
      <c r="I21" s="140"/>
      <c r="J21" s="140"/>
      <c r="K21" s="140"/>
      <c r="L21" s="140"/>
      <c r="M21" s="140"/>
      <c r="N21" s="135"/>
      <c r="O21" s="119" t="s">
        <v>126</v>
      </c>
      <c r="P21" s="120" t="s">
        <v>127</v>
      </c>
      <c r="Q21" s="120">
        <f>VLOOKUP($V$5,'パラメーター 一覧表'!$A$7:$G$12,5)</f>
        <v>0.4</v>
      </c>
      <c r="R21" s="120" t="s">
        <v>7</v>
      </c>
      <c r="S21" s="184"/>
      <c r="T21" s="180"/>
      <c r="V21"/>
      <c r="W21"/>
      <c r="X21" s="217">
        <v>113</v>
      </c>
      <c r="Y21" s="218" t="s">
        <v>219</v>
      </c>
      <c r="Z21" s="219"/>
    </row>
    <row r="22" spans="1:26" ht="19.5" customHeight="1" thickBot="1" x14ac:dyDescent="0.25">
      <c r="A22" s="193"/>
      <c r="B22" s="128"/>
      <c r="C22" s="145"/>
      <c r="D22" s="145"/>
      <c r="E22" s="145"/>
      <c r="F22" s="145"/>
      <c r="G22" s="145"/>
      <c r="H22" s="145"/>
      <c r="I22" s="146"/>
      <c r="J22" s="140"/>
      <c r="K22" s="140"/>
      <c r="L22" s="140"/>
      <c r="M22" s="140"/>
      <c r="N22" s="135"/>
      <c r="O22" s="119" t="s">
        <v>4</v>
      </c>
      <c r="P22" s="120" t="s">
        <v>12</v>
      </c>
      <c r="Q22" s="120">
        <f>VLOOKUP($V$5,'パラメーター 一覧表'!$A$7:$G$12,6)</f>
        <v>2.7</v>
      </c>
      <c r="R22" s="120" t="s">
        <v>8</v>
      </c>
      <c r="S22" s="184"/>
      <c r="T22" s="180"/>
      <c r="V22"/>
      <c r="W22"/>
      <c r="X22" s="217">
        <v>201</v>
      </c>
      <c r="Y22" s="218" t="s">
        <v>191</v>
      </c>
      <c r="Z22" s="219"/>
    </row>
    <row r="23" spans="1:26" ht="19.5" customHeight="1" x14ac:dyDescent="0.2">
      <c r="A23" s="193"/>
      <c r="B23" s="128"/>
      <c r="C23" s="147" t="s">
        <v>121</v>
      </c>
      <c r="D23" s="148"/>
      <c r="E23" s="148"/>
      <c r="F23" s="148"/>
      <c r="G23" s="149"/>
      <c r="H23" s="149"/>
      <c r="I23" s="150"/>
      <c r="J23" s="140"/>
      <c r="K23" s="140"/>
      <c r="L23" s="140"/>
      <c r="M23" s="140"/>
      <c r="N23" s="135"/>
      <c r="O23" s="119" t="s">
        <v>13</v>
      </c>
      <c r="P23" s="120" t="s">
        <v>14</v>
      </c>
      <c r="Q23" s="120">
        <f>VLOOKUP($V$5,'パラメーター 一覧表'!$A$7:$G$12,7)</f>
        <v>1.62</v>
      </c>
      <c r="R23" s="120" t="s">
        <v>8</v>
      </c>
      <c r="S23" s="184"/>
      <c r="T23" s="180"/>
      <c r="V23"/>
      <c r="W23"/>
      <c r="X23" s="221">
        <v>202</v>
      </c>
      <c r="Y23" s="222" t="s">
        <v>192</v>
      </c>
      <c r="Z23" s="223"/>
    </row>
    <row r="24" spans="1:26" ht="19.5" customHeight="1" thickBot="1" x14ac:dyDescent="0.25">
      <c r="A24" s="193"/>
      <c r="B24" s="128"/>
      <c r="C24" s="151"/>
      <c r="D24" s="290"/>
      <c r="E24" s="290"/>
      <c r="F24" s="290"/>
      <c r="G24" s="290"/>
      <c r="H24" s="290"/>
      <c r="I24" s="248"/>
      <c r="J24" s="140"/>
      <c r="K24" s="140"/>
      <c r="L24" s="140"/>
      <c r="M24" s="140"/>
      <c r="N24" s="135"/>
      <c r="O24" s="119" t="s">
        <v>38</v>
      </c>
      <c r="P24" s="119" t="s">
        <v>36</v>
      </c>
      <c r="Q24" s="120">
        <f>VLOOKUP($V$5,'パラメーター 一覧表'!$A$7:$H$12,8)</f>
        <v>1E-3</v>
      </c>
      <c r="R24" s="119" t="s">
        <v>37</v>
      </c>
      <c r="S24" s="186"/>
      <c r="T24" s="180"/>
      <c r="V24"/>
      <c r="W24"/>
      <c r="X24" s="221">
        <v>203</v>
      </c>
      <c r="Y24" s="222" t="s">
        <v>193</v>
      </c>
      <c r="Z24" s="223"/>
    </row>
    <row r="25" spans="1:26" ht="19.5" customHeight="1" x14ac:dyDescent="0.2">
      <c r="A25" s="193"/>
      <c r="B25" s="128"/>
      <c r="C25" s="151"/>
      <c r="D25" s="501" t="s">
        <v>120</v>
      </c>
      <c r="E25" s="502"/>
      <c r="F25" s="502"/>
      <c r="G25" s="399">
        <f>計算シート_ほう素!$C$21</f>
        <v>700</v>
      </c>
      <c r="H25" s="401" t="s">
        <v>19</v>
      </c>
      <c r="I25" s="248"/>
      <c r="J25" s="140"/>
      <c r="K25" s="140"/>
      <c r="L25" s="140"/>
      <c r="M25" s="140"/>
      <c r="N25" s="135"/>
      <c r="O25" s="183"/>
      <c r="P25" s="183"/>
      <c r="Q25" s="183"/>
      <c r="R25" s="183"/>
      <c r="S25" s="184"/>
      <c r="T25" s="180"/>
      <c r="V25"/>
      <c r="W25"/>
      <c r="X25" s="217">
        <v>204</v>
      </c>
      <c r="Y25" s="218" t="s">
        <v>194</v>
      </c>
      <c r="Z25" s="219"/>
    </row>
    <row r="26" spans="1:26" ht="19.5" customHeight="1" thickBot="1" x14ac:dyDescent="0.25">
      <c r="A26" s="193"/>
      <c r="B26" s="128"/>
      <c r="C26" s="151"/>
      <c r="D26" s="503"/>
      <c r="E26" s="504"/>
      <c r="F26" s="504"/>
      <c r="G26" s="400"/>
      <c r="H26" s="402"/>
      <c r="I26" s="248"/>
      <c r="J26" s="140"/>
      <c r="K26" s="140"/>
      <c r="L26" s="140"/>
      <c r="M26" s="140"/>
      <c r="N26" s="135" t="s">
        <v>157</v>
      </c>
      <c r="O26" s="122" t="s">
        <v>162</v>
      </c>
      <c r="P26" s="123"/>
      <c r="Q26" s="183"/>
      <c r="R26" s="183"/>
      <c r="S26" s="184"/>
      <c r="T26" s="180"/>
      <c r="V26"/>
      <c r="W26"/>
      <c r="X26" s="217">
        <v>205</v>
      </c>
      <c r="Y26" s="218" t="s">
        <v>195</v>
      </c>
      <c r="Z26" s="219"/>
    </row>
    <row r="27" spans="1:26" ht="19.5" customHeight="1" x14ac:dyDescent="0.2">
      <c r="A27" s="193"/>
      <c r="B27" s="128"/>
      <c r="C27" s="151"/>
      <c r="D27" s="290"/>
      <c r="E27" s="290"/>
      <c r="F27" s="290"/>
      <c r="G27" s="266">
        <f>+計算シート_ほう素!C24</f>
        <v>649</v>
      </c>
      <c r="H27" s="290"/>
      <c r="I27" s="248"/>
      <c r="J27" s="140"/>
      <c r="K27" s="140"/>
      <c r="L27" s="140"/>
      <c r="M27" s="140"/>
      <c r="N27" s="135"/>
      <c r="O27" s="124" t="s">
        <v>17</v>
      </c>
      <c r="P27" s="124" t="s">
        <v>9</v>
      </c>
      <c r="Q27" s="124" t="s">
        <v>18</v>
      </c>
      <c r="R27" s="124" t="s">
        <v>5</v>
      </c>
      <c r="S27" s="185"/>
      <c r="T27" s="180"/>
      <c r="V27"/>
      <c r="W27"/>
      <c r="X27" s="217">
        <v>206</v>
      </c>
      <c r="Y27" s="218" t="s">
        <v>196</v>
      </c>
      <c r="Z27" s="219"/>
    </row>
    <row r="28" spans="1:26" ht="19.5" customHeight="1" x14ac:dyDescent="0.2">
      <c r="A28" s="193"/>
      <c r="B28" s="128"/>
      <c r="C28" s="153"/>
      <c r="D28" s="140"/>
      <c r="E28" s="140"/>
      <c r="F28" s="140"/>
      <c r="G28" s="290"/>
      <c r="H28" s="198" t="s">
        <v>239</v>
      </c>
      <c r="I28" s="152"/>
      <c r="J28" s="140"/>
      <c r="K28" s="140"/>
      <c r="L28" s="140"/>
      <c r="M28" s="140"/>
      <c r="N28" s="135"/>
      <c r="O28" s="125" t="s">
        <v>150</v>
      </c>
      <c r="P28" s="125" t="s">
        <v>151</v>
      </c>
      <c r="Q28" s="126">
        <f>+計算シート_ほう素!G48</f>
        <v>15.768000000000002</v>
      </c>
      <c r="R28" s="126" t="s">
        <v>154</v>
      </c>
      <c r="S28" s="184"/>
      <c r="T28" s="180"/>
      <c r="V28"/>
      <c r="W28"/>
      <c r="X28" s="217">
        <v>207</v>
      </c>
      <c r="Y28" s="218" t="s">
        <v>197</v>
      </c>
      <c r="Z28" s="219"/>
    </row>
    <row r="29" spans="1:26" ht="19.5" customHeight="1" thickBot="1" x14ac:dyDescent="0.25">
      <c r="A29" s="193"/>
      <c r="B29" s="128"/>
      <c r="C29" s="154"/>
      <c r="D29" s="145"/>
      <c r="E29" s="145"/>
      <c r="F29" s="145"/>
      <c r="G29" s="145"/>
      <c r="H29" s="145"/>
      <c r="I29" s="155"/>
      <c r="J29" s="140"/>
      <c r="K29" s="140"/>
      <c r="L29" s="140"/>
      <c r="M29" s="140"/>
      <c r="N29" s="135"/>
      <c r="O29" s="125" t="s">
        <v>152</v>
      </c>
      <c r="P29" s="127" t="s">
        <v>153</v>
      </c>
      <c r="Q29" s="126">
        <f>+計算シート_ほう素!G50</f>
        <v>1.54</v>
      </c>
      <c r="R29" s="126"/>
      <c r="S29" s="184"/>
      <c r="T29" s="180"/>
      <c r="V29"/>
      <c r="W29"/>
      <c r="X29" s="217">
        <v>208</v>
      </c>
      <c r="Y29" s="218" t="s">
        <v>198</v>
      </c>
      <c r="Z29" s="219"/>
    </row>
    <row r="30" spans="1:26" ht="19.5" customHeight="1" x14ac:dyDescent="0.2">
      <c r="A30" s="193"/>
      <c r="B30" s="128"/>
      <c r="C30" s="128"/>
      <c r="D30" s="128"/>
      <c r="E30" s="128"/>
      <c r="F30" s="128"/>
      <c r="G30" s="128"/>
      <c r="H30" s="128"/>
      <c r="I30" s="140"/>
      <c r="J30" s="140"/>
      <c r="K30" s="140"/>
      <c r="L30" s="140"/>
      <c r="M30" s="140"/>
      <c r="N30" s="156"/>
      <c r="O30" s="189"/>
      <c r="P30" s="190"/>
      <c r="Q30" s="191"/>
      <c r="R30" s="191"/>
      <c r="S30" s="187"/>
      <c r="T30" s="180"/>
      <c r="V30"/>
      <c r="W30"/>
      <c r="X30" s="217">
        <v>209</v>
      </c>
      <c r="Y30" s="218" t="s">
        <v>199</v>
      </c>
      <c r="Z30" s="219"/>
    </row>
    <row r="31" spans="1:26" ht="7.5" customHeight="1" thickBot="1" x14ac:dyDescent="0.25">
      <c r="A31" s="194"/>
      <c r="B31" s="157"/>
      <c r="C31" s="157"/>
      <c r="D31" s="157"/>
      <c r="E31" s="157"/>
      <c r="F31" s="157"/>
      <c r="G31" s="157"/>
      <c r="H31" s="157"/>
      <c r="I31" s="139"/>
      <c r="J31" s="139"/>
      <c r="K31" s="139"/>
      <c r="L31" s="139"/>
      <c r="M31" s="139"/>
      <c r="N31" s="157"/>
      <c r="O31" s="157"/>
      <c r="P31" s="157"/>
      <c r="Q31" s="157"/>
      <c r="R31" s="157"/>
      <c r="S31" s="157"/>
      <c r="T31" s="188"/>
      <c r="V31"/>
      <c r="W31"/>
      <c r="X31" s="217">
        <v>301</v>
      </c>
      <c r="Y31" s="218" t="s">
        <v>200</v>
      </c>
      <c r="Z31" s="219"/>
    </row>
    <row r="32" spans="1:26" ht="19.5" customHeight="1" x14ac:dyDescent="0.2">
      <c r="V32"/>
      <c r="W32"/>
      <c r="X32" s="217">
        <v>302</v>
      </c>
      <c r="Y32" s="218" t="s">
        <v>201</v>
      </c>
      <c r="Z32" s="219"/>
    </row>
    <row r="33" spans="3:26" ht="19.5" hidden="1" customHeight="1" x14ac:dyDescent="0.2">
      <c r="C33" s="105" t="s">
        <v>155</v>
      </c>
      <c r="D33" s="105" t="s">
        <v>156</v>
      </c>
      <c r="E33" s="105" t="s">
        <v>157</v>
      </c>
      <c r="V33"/>
      <c r="W33"/>
      <c r="X33" s="217">
        <v>303</v>
      </c>
      <c r="Y33" s="218" t="s">
        <v>202</v>
      </c>
      <c r="Z33" s="219"/>
    </row>
    <row r="34" spans="3:26" ht="19.5" hidden="1" customHeight="1" x14ac:dyDescent="0.2">
      <c r="C34" s="262">
        <f>LOG(+計算シート_ほう素!J53)</f>
        <v>0</v>
      </c>
      <c r="D34" s="262">
        <f>LOG(+計算シート_ほう素!J54/2)</f>
        <v>-2.1714095413845579E-2</v>
      </c>
      <c r="E34" s="262">
        <f>+LOG(計算シート_ほう素!J55)</f>
        <v>-1.4558666739399762</v>
      </c>
      <c r="V34"/>
      <c r="W34"/>
      <c r="X34" s="217">
        <v>304</v>
      </c>
      <c r="Y34" s="218" t="s">
        <v>203</v>
      </c>
      <c r="Z34" s="219"/>
    </row>
    <row r="35" spans="3:26" ht="19.5" customHeight="1" thickBot="1" x14ac:dyDescent="0.25">
      <c r="V35"/>
      <c r="W35"/>
      <c r="X35" s="224">
        <v>305</v>
      </c>
      <c r="Y35" s="225" t="s">
        <v>204</v>
      </c>
      <c r="Z35" s="219"/>
    </row>
    <row r="36" spans="3:26" ht="19.5" customHeight="1" x14ac:dyDescent="0.2">
      <c r="Y36" s="211"/>
      <c r="Z36" s="211"/>
    </row>
    <row r="37" spans="3:26" ht="19.5" customHeight="1" thickBot="1" x14ac:dyDescent="0.25">
      <c r="V37"/>
      <c r="W37"/>
      <c r="X37" s="211"/>
      <c r="Y37" s="211"/>
      <c r="Z37" s="211"/>
    </row>
    <row r="38" spans="3:26" ht="19.5" customHeight="1" x14ac:dyDescent="0.2">
      <c r="V38"/>
      <c r="W38" s="226" t="s">
        <v>185</v>
      </c>
      <c r="X38" s="227">
        <v>2</v>
      </c>
      <c r="Y38" s="228" t="s">
        <v>224</v>
      </c>
      <c r="Z38" s="229">
        <v>108</v>
      </c>
    </row>
    <row r="39" spans="3:26" ht="19.5" customHeight="1" x14ac:dyDescent="0.2">
      <c r="V39"/>
      <c r="W39" s="230" t="s">
        <v>243</v>
      </c>
      <c r="X39" s="231">
        <v>4</v>
      </c>
      <c r="Y39" s="217" t="s">
        <v>205</v>
      </c>
      <c r="Z39" s="218">
        <v>109</v>
      </c>
    </row>
    <row r="40" spans="3:26" ht="19.5" customHeight="1" x14ac:dyDescent="0.2">
      <c r="V40"/>
      <c r="W40" s="230" t="s">
        <v>187</v>
      </c>
      <c r="X40" s="231">
        <v>3</v>
      </c>
      <c r="Y40" s="217" t="s">
        <v>206</v>
      </c>
      <c r="Z40" s="218">
        <v>105</v>
      </c>
    </row>
    <row r="41" spans="3:26" ht="16.5" x14ac:dyDescent="0.2">
      <c r="V41"/>
      <c r="W41" s="230" t="s">
        <v>183</v>
      </c>
      <c r="X41" s="231">
        <v>1</v>
      </c>
      <c r="Y41" s="217" t="s">
        <v>207</v>
      </c>
      <c r="Z41" s="218">
        <v>104</v>
      </c>
    </row>
    <row r="42" spans="3:26" ht="17" thickBot="1" x14ac:dyDescent="0.25">
      <c r="V42"/>
      <c r="W42" s="232" t="s">
        <v>246</v>
      </c>
      <c r="X42" s="233">
        <v>5</v>
      </c>
      <c r="Y42" s="217" t="s">
        <v>208</v>
      </c>
      <c r="Z42" s="218">
        <v>112</v>
      </c>
    </row>
    <row r="43" spans="3:26" ht="16.5" x14ac:dyDescent="0.2">
      <c r="V43"/>
      <c r="W43"/>
      <c r="X43" s="211"/>
      <c r="Y43" s="217" t="s">
        <v>203</v>
      </c>
      <c r="Z43" s="218">
        <v>304</v>
      </c>
    </row>
    <row r="44" spans="3:26" ht="16.5" x14ac:dyDescent="0.2">
      <c r="V44"/>
      <c r="W44"/>
      <c r="X44" s="211"/>
      <c r="Y44" s="234" t="s">
        <v>192</v>
      </c>
      <c r="Z44" s="235">
        <v>202</v>
      </c>
    </row>
    <row r="45" spans="3:26" ht="16.5" x14ac:dyDescent="0.2">
      <c r="V45"/>
      <c r="W45"/>
      <c r="X45" s="211"/>
      <c r="Y45" s="217" t="s">
        <v>189</v>
      </c>
      <c r="Z45" s="218">
        <v>101</v>
      </c>
    </row>
    <row r="46" spans="3:26" ht="16.5" x14ac:dyDescent="0.2">
      <c r="V46"/>
      <c r="W46"/>
      <c r="X46" s="211"/>
      <c r="Y46" s="217" t="s">
        <v>199</v>
      </c>
      <c r="Z46" s="218">
        <v>209</v>
      </c>
    </row>
    <row r="47" spans="3:26" ht="16.5" x14ac:dyDescent="0.2">
      <c r="V47"/>
      <c r="W47"/>
      <c r="X47" s="211"/>
      <c r="Y47" s="217" t="s">
        <v>190</v>
      </c>
      <c r="Z47" s="218">
        <v>103</v>
      </c>
    </row>
    <row r="48" spans="3:26" ht="16.5" x14ac:dyDescent="0.2">
      <c r="V48"/>
      <c r="W48"/>
      <c r="X48" s="211"/>
      <c r="Y48" s="217" t="s">
        <v>211</v>
      </c>
      <c r="Z48" s="218">
        <v>102</v>
      </c>
    </row>
    <row r="49" spans="3:26" ht="16.5" x14ac:dyDescent="0.2">
      <c r="V49"/>
      <c r="W49"/>
      <c r="X49" s="211"/>
      <c r="Y49" s="217" t="s">
        <v>212</v>
      </c>
      <c r="Z49" s="218">
        <v>106</v>
      </c>
    </row>
    <row r="50" spans="3:26" ht="16.5" x14ac:dyDescent="0.2">
      <c r="C50"/>
      <c r="D50"/>
      <c r="E50"/>
      <c r="F50"/>
      <c r="G50"/>
      <c r="V50"/>
      <c r="W50"/>
      <c r="X50" s="211"/>
      <c r="Y50" s="217" t="s">
        <v>200</v>
      </c>
      <c r="Z50" s="218">
        <v>301</v>
      </c>
    </row>
    <row r="51" spans="3:26" ht="16.5" x14ac:dyDescent="0.2">
      <c r="C51"/>
      <c r="D51"/>
      <c r="E51"/>
      <c r="F51"/>
      <c r="G51"/>
      <c r="V51"/>
      <c r="W51"/>
      <c r="X51" s="211"/>
      <c r="Y51" s="234" t="s">
        <v>193</v>
      </c>
      <c r="Z51" s="235">
        <v>203</v>
      </c>
    </row>
    <row r="52" spans="3:26" ht="16.5" x14ac:dyDescent="0.2">
      <c r="V52"/>
      <c r="W52"/>
      <c r="X52" s="211"/>
      <c r="Y52" s="217" t="s">
        <v>198</v>
      </c>
      <c r="Z52" s="218">
        <v>208</v>
      </c>
    </row>
    <row r="53" spans="3:26" ht="16.5" x14ac:dyDescent="0.2">
      <c r="V53"/>
      <c r="W53"/>
      <c r="X53" s="211"/>
      <c r="Y53" s="215" t="s">
        <v>184</v>
      </c>
      <c r="Z53" s="216">
        <v>1</v>
      </c>
    </row>
    <row r="54" spans="3:26" ht="16.5" x14ac:dyDescent="0.2">
      <c r="V54"/>
      <c r="W54"/>
      <c r="X54" s="211"/>
      <c r="Y54" s="215" t="s">
        <v>186</v>
      </c>
      <c r="Z54" s="216">
        <v>2</v>
      </c>
    </row>
    <row r="55" spans="3:26" ht="16.5" x14ac:dyDescent="0.2">
      <c r="V55"/>
      <c r="W55"/>
      <c r="X55" s="211"/>
      <c r="Y55" s="215" t="s">
        <v>188</v>
      </c>
      <c r="Z55" s="216">
        <v>3</v>
      </c>
    </row>
    <row r="56" spans="3:26" ht="16.5" x14ac:dyDescent="0.2">
      <c r="V56"/>
      <c r="W56"/>
      <c r="X56" s="211"/>
      <c r="Y56" s="217" t="s">
        <v>201</v>
      </c>
      <c r="Z56" s="218">
        <v>302</v>
      </c>
    </row>
    <row r="57" spans="3:26" ht="16.5" x14ac:dyDescent="0.2">
      <c r="V57"/>
      <c r="W57"/>
      <c r="X57" s="211"/>
      <c r="Y57" s="217" t="s">
        <v>202</v>
      </c>
      <c r="Z57" s="218">
        <v>303</v>
      </c>
    </row>
    <row r="58" spans="3:26" ht="16.5" x14ac:dyDescent="0.2">
      <c r="V58"/>
      <c r="W58"/>
      <c r="X58" s="211"/>
      <c r="Y58" s="217" t="s">
        <v>216</v>
      </c>
      <c r="Z58" s="218">
        <v>111</v>
      </c>
    </row>
    <row r="59" spans="3:26" ht="16.5" x14ac:dyDescent="0.2">
      <c r="V59"/>
      <c r="W59"/>
      <c r="X59" s="211"/>
      <c r="Y59" s="217" t="s">
        <v>217</v>
      </c>
      <c r="Z59" s="218">
        <v>107</v>
      </c>
    </row>
    <row r="60" spans="3:26" ht="16.5" x14ac:dyDescent="0.2">
      <c r="V60"/>
      <c r="W60"/>
      <c r="X60" s="211"/>
      <c r="Y60" s="217" t="s">
        <v>218</v>
      </c>
      <c r="Z60" s="218">
        <v>110</v>
      </c>
    </row>
    <row r="61" spans="3:26" ht="16.5" x14ac:dyDescent="0.2">
      <c r="V61"/>
      <c r="W61"/>
      <c r="X61" s="211"/>
      <c r="Y61" s="217" t="s">
        <v>191</v>
      </c>
      <c r="Z61" s="218">
        <v>201</v>
      </c>
    </row>
    <row r="62" spans="3:26" ht="16.5" x14ac:dyDescent="0.2">
      <c r="V62"/>
      <c r="W62"/>
      <c r="X62" s="211"/>
      <c r="Y62" s="217" t="s">
        <v>194</v>
      </c>
      <c r="Z62" s="218">
        <v>204</v>
      </c>
    </row>
    <row r="63" spans="3:26" ht="16.5" x14ac:dyDescent="0.2">
      <c r="V63"/>
      <c r="W63"/>
      <c r="X63" s="211"/>
      <c r="Y63" s="217" t="s">
        <v>196</v>
      </c>
      <c r="Z63" s="218">
        <v>206</v>
      </c>
    </row>
    <row r="64" spans="3:26" ht="16.5" x14ac:dyDescent="0.2">
      <c r="V64"/>
      <c r="W64"/>
      <c r="X64" s="211"/>
      <c r="Y64" s="217" t="s">
        <v>219</v>
      </c>
      <c r="Z64" s="218">
        <v>113</v>
      </c>
    </row>
    <row r="65" spans="22:26" ht="16.5" x14ac:dyDescent="0.2">
      <c r="V65"/>
      <c r="W65"/>
      <c r="X65" s="211"/>
      <c r="Y65" s="217" t="s">
        <v>197</v>
      </c>
      <c r="Z65" s="218">
        <v>207</v>
      </c>
    </row>
    <row r="66" spans="22:26" ht="16.5" x14ac:dyDescent="0.2">
      <c r="V66"/>
      <c r="W66"/>
      <c r="X66" s="211"/>
      <c r="Y66" s="217" t="s">
        <v>204</v>
      </c>
      <c r="Z66" s="218">
        <v>305</v>
      </c>
    </row>
    <row r="67" spans="22:26" ht="17" thickBot="1" x14ac:dyDescent="0.25">
      <c r="V67"/>
      <c r="W67"/>
      <c r="X67" s="211"/>
      <c r="Y67" s="224" t="s">
        <v>195</v>
      </c>
      <c r="Z67" s="225">
        <v>205</v>
      </c>
    </row>
  </sheetData>
  <mergeCells count="9">
    <mergeCell ref="D25:F26"/>
    <mergeCell ref="G25:G26"/>
    <mergeCell ref="H25:H26"/>
    <mergeCell ref="D2:H3"/>
    <mergeCell ref="E8:K8"/>
    <mergeCell ref="G13:H13"/>
    <mergeCell ref="G15:H15"/>
    <mergeCell ref="C17:C18"/>
    <mergeCell ref="D17:F18"/>
  </mergeCells>
  <phoneticPr fontId="2"/>
  <pageMargins left="0.39370078740157483" right="0.39370078740157483" top="0.59055118110236227" bottom="0.19685039370078741" header="0.39370078740157483" footer="0.19685039370078741"/>
  <pageSetup paperSize="9" orientation="landscape" horizontalDpi="300" verticalDpi="300" r:id="rId1"/>
  <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dimension ref="A1:DW56"/>
  <sheetViews>
    <sheetView zoomScale="69" zoomScaleNormal="69" workbookViewId="0">
      <selection activeCell="G25" sqref="G25:G26"/>
    </sheetView>
  </sheetViews>
  <sheetFormatPr defaultRowHeight="13" x14ac:dyDescent="0.2"/>
  <cols>
    <col min="1" max="1" width="11.26953125" customWidth="1"/>
    <col min="2" max="2" width="13.26953125" customWidth="1"/>
    <col min="3" max="3" width="9.453125" bestFit="1" customWidth="1"/>
    <col min="5" max="5" width="10.453125" bestFit="1" customWidth="1"/>
    <col min="6" max="6" width="9.453125" bestFit="1" customWidth="1"/>
    <col min="7" max="7" width="10.08984375" bestFit="1" customWidth="1"/>
    <col min="9" max="9" width="9.08984375" bestFit="1" customWidth="1"/>
    <col min="10" max="127" width="10.08984375" style="45" bestFit="1" customWidth="1"/>
  </cols>
  <sheetData>
    <row r="1" spans="1:127" x14ac:dyDescent="0.2">
      <c r="A1" t="s">
        <v>40</v>
      </c>
    </row>
    <row r="3" spans="1:127" x14ac:dyDescent="0.2">
      <c r="A3" t="s">
        <v>41</v>
      </c>
      <c r="B3" t="s">
        <v>112</v>
      </c>
    </row>
    <row r="10" spans="1:127" x14ac:dyDescent="0.2">
      <c r="A10" s="42"/>
      <c r="B10" s="42"/>
      <c r="C10" s="42"/>
      <c r="D10" s="42"/>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row>
    <row r="11" spans="1:127" x14ac:dyDescent="0.2">
      <c r="A11" s="42"/>
      <c r="B11" s="42"/>
      <c r="C11" s="42"/>
      <c r="D11" s="42"/>
      <c r="E11" s="43"/>
      <c r="F11" s="42"/>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row>
    <row r="12" spans="1:127" x14ac:dyDescent="0.2">
      <c r="A12" s="42"/>
      <c r="B12" s="42"/>
      <c r="C12" s="42"/>
      <c r="D12" s="42"/>
      <c r="E12" s="4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c r="DT12" s="42"/>
      <c r="DU12" s="42"/>
      <c r="DV12" s="42"/>
      <c r="DW12" s="42"/>
    </row>
    <row r="13" spans="1:127" x14ac:dyDescent="0.2">
      <c r="A13" s="42"/>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c r="DT13" s="42"/>
      <c r="DU13" s="42"/>
      <c r="DV13" s="42"/>
      <c r="DW13" s="42"/>
    </row>
    <row r="14" spans="1:127" x14ac:dyDescent="0.2">
      <c r="A14" s="42"/>
      <c r="B14" s="43"/>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c r="DT14" s="42"/>
      <c r="DU14" s="42"/>
      <c r="DV14" s="42"/>
      <c r="DW14" s="42"/>
    </row>
    <row r="15" spans="1:127" x14ac:dyDescent="0.2">
      <c r="A15" s="42"/>
      <c r="B15" s="42"/>
      <c r="C15" s="42"/>
      <c r="D15" s="43"/>
      <c r="E15" s="42"/>
      <c r="F15" s="42"/>
      <c r="G15" s="42"/>
      <c r="H15" s="42"/>
      <c r="I15" s="42"/>
      <c r="J15" s="42"/>
      <c r="K15" s="42"/>
      <c r="L15" s="42"/>
      <c r="M15" s="42"/>
      <c r="N15" s="42"/>
      <c r="O15" s="42"/>
      <c r="P15" s="42"/>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c r="BC15" s="42"/>
      <c r="BD15" s="42"/>
      <c r="BE15" s="42"/>
      <c r="BF15" s="42"/>
      <c r="BG15" s="42"/>
      <c r="BH15" s="42"/>
      <c r="BI15" s="42"/>
      <c r="BJ15" s="42"/>
      <c r="BK15" s="42"/>
      <c r="BL15" s="42"/>
      <c r="BM15" s="42"/>
      <c r="BN15" s="42"/>
      <c r="BO15" s="42"/>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c r="CN15" s="42"/>
      <c r="CO15" s="42"/>
      <c r="CP15" s="42"/>
      <c r="CQ15" s="42"/>
      <c r="CR15" s="42"/>
      <c r="CS15" s="42"/>
      <c r="CT15" s="42"/>
      <c r="CU15" s="42"/>
      <c r="CV15" s="42"/>
      <c r="CW15" s="42"/>
      <c r="CX15" s="42"/>
      <c r="CY15" s="42"/>
      <c r="CZ15" s="42"/>
      <c r="DA15" s="42"/>
      <c r="DB15" s="42"/>
      <c r="DC15" s="42"/>
      <c r="DD15" s="42"/>
      <c r="DE15" s="42"/>
      <c r="DF15" s="42"/>
      <c r="DG15" s="42"/>
      <c r="DH15" s="42"/>
      <c r="DI15" s="42"/>
      <c r="DJ15" s="42"/>
      <c r="DK15" s="42"/>
      <c r="DL15" s="42"/>
      <c r="DM15" s="42"/>
      <c r="DN15" s="42"/>
      <c r="DO15" s="42"/>
      <c r="DP15" s="42"/>
      <c r="DQ15" s="42"/>
      <c r="DR15" s="42"/>
      <c r="DS15" s="42"/>
      <c r="DT15" s="42"/>
      <c r="DU15" s="42"/>
      <c r="DV15" s="42"/>
      <c r="DW15" s="42"/>
    </row>
    <row r="16" spans="1:127" x14ac:dyDescent="0.2">
      <c r="A16" s="42"/>
      <c r="B16" s="42"/>
      <c r="C16" s="42"/>
      <c r="D16" s="42"/>
      <c r="E16" s="42"/>
      <c r="F16" s="42"/>
      <c r="G16" s="42"/>
      <c r="H16" s="42"/>
      <c r="I16" s="42"/>
      <c r="J16" s="42"/>
      <c r="K16" s="42"/>
      <c r="L16" s="42"/>
      <c r="M16" s="42"/>
      <c r="N16" s="42"/>
      <c r="O16" s="42"/>
      <c r="P16" s="42"/>
      <c r="Q16" s="42"/>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42"/>
      <c r="CQ16" s="42"/>
      <c r="CR16" s="42"/>
      <c r="CS16" s="42"/>
      <c r="CT16" s="42"/>
      <c r="CU16" s="42"/>
      <c r="CV16" s="42"/>
      <c r="CW16" s="42"/>
      <c r="CX16" s="42"/>
      <c r="CY16" s="42"/>
      <c r="CZ16" s="42"/>
      <c r="DA16" s="42"/>
      <c r="DB16" s="42"/>
      <c r="DC16" s="42"/>
      <c r="DD16" s="42"/>
      <c r="DE16" s="42"/>
      <c r="DF16" s="42"/>
      <c r="DG16" s="42"/>
      <c r="DH16" s="42"/>
      <c r="DI16" s="42"/>
      <c r="DJ16" s="42"/>
      <c r="DK16" s="42"/>
      <c r="DL16" s="42"/>
      <c r="DM16" s="42"/>
      <c r="DN16" s="42"/>
      <c r="DO16" s="42"/>
      <c r="DP16" s="42"/>
      <c r="DQ16" s="42"/>
      <c r="DR16" s="42"/>
      <c r="DS16" s="42"/>
      <c r="DT16" s="42"/>
      <c r="DU16" s="42"/>
      <c r="DV16" s="42"/>
      <c r="DW16" s="42"/>
    </row>
    <row r="17" spans="1:127" x14ac:dyDescent="0.2">
      <c r="A17" s="42"/>
      <c r="B17" s="42"/>
      <c r="C17" s="42"/>
      <c r="D17" s="42"/>
      <c r="E17" s="42"/>
      <c r="F17" s="42"/>
      <c r="G17" s="42"/>
      <c r="H17" s="42"/>
      <c r="I17" s="42"/>
      <c r="J17" s="42"/>
      <c r="K17" s="42"/>
      <c r="L17" s="42"/>
      <c r="M17" s="42"/>
      <c r="N17" s="42"/>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c r="DO17" s="42"/>
      <c r="DP17" s="42"/>
      <c r="DQ17" s="42"/>
      <c r="DR17" s="42"/>
      <c r="DS17" s="42"/>
      <c r="DT17" s="42"/>
      <c r="DU17" s="42"/>
      <c r="DV17" s="42"/>
      <c r="DW17" s="42"/>
    </row>
    <row r="18" spans="1:127" x14ac:dyDescent="0.2">
      <c r="A18" s="42"/>
      <c r="B18" s="42"/>
      <c r="C18" s="42"/>
      <c r="D18" s="42"/>
      <c r="E18" s="42"/>
      <c r="F18" s="42"/>
      <c r="G18" s="42"/>
      <c r="H18" s="42"/>
      <c r="I18" s="42"/>
      <c r="J18" s="42"/>
      <c r="K18" s="42"/>
      <c r="L18" s="42"/>
      <c r="M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c r="DI18" s="42"/>
      <c r="DJ18" s="42"/>
      <c r="DK18" s="42"/>
      <c r="DL18" s="42"/>
      <c r="DM18" s="42"/>
      <c r="DN18" s="42"/>
      <c r="DO18" s="42"/>
      <c r="DP18" s="42"/>
      <c r="DQ18" s="42"/>
      <c r="DR18" s="42"/>
      <c r="DS18" s="42"/>
      <c r="DT18" s="42"/>
      <c r="DU18" s="42"/>
      <c r="DV18" s="42"/>
      <c r="DW18" s="42"/>
    </row>
    <row r="19" spans="1:127" x14ac:dyDescent="0.2">
      <c r="A19" s="42"/>
      <c r="B19" s="42"/>
      <c r="C19" s="42"/>
      <c r="D19" s="42"/>
      <c r="E19" s="44"/>
      <c r="F19" s="44"/>
      <c r="G19" s="44"/>
      <c r="H19" s="42"/>
      <c r="I19" s="42"/>
      <c r="J19" s="44"/>
      <c r="K19" s="44"/>
      <c r="L19" s="44"/>
      <c r="M19" s="44"/>
      <c r="N19" s="44"/>
      <c r="O19" s="44"/>
      <c r="P19" s="44"/>
      <c r="Q19" s="44"/>
      <c r="R19" s="44"/>
      <c r="S19" s="44"/>
      <c r="T19" s="44"/>
      <c r="U19" s="44"/>
      <c r="V19" s="44"/>
      <c r="W19" s="44"/>
      <c r="X19" s="44"/>
      <c r="Y19" s="44"/>
      <c r="Z19" s="44"/>
      <c r="AA19" s="44"/>
      <c r="AB19" s="44"/>
      <c r="AC19" s="44"/>
      <c r="AD19" s="44"/>
      <c r="AE19" s="44"/>
      <c r="AF19" s="44"/>
      <c r="AG19" s="44"/>
      <c r="AH19" s="44"/>
      <c r="AI19" s="44"/>
      <c r="AJ19" s="44"/>
      <c r="AK19" s="44"/>
      <c r="AL19" s="44"/>
      <c r="AM19" s="44"/>
      <c r="AN19" s="44"/>
      <c r="AO19" s="44"/>
      <c r="AP19" s="44"/>
      <c r="AQ19" s="44"/>
      <c r="AR19" s="44"/>
      <c r="AS19" s="44"/>
      <c r="AT19" s="44"/>
      <c r="AU19" s="44"/>
      <c r="AV19" s="44"/>
      <c r="AW19" s="44"/>
      <c r="AX19" s="44"/>
      <c r="AY19" s="44"/>
      <c r="AZ19" s="44"/>
      <c r="BA19" s="44"/>
      <c r="BB19" s="44"/>
      <c r="BC19" s="44"/>
      <c r="BD19" s="44"/>
      <c r="BE19" s="44"/>
      <c r="BF19" s="44"/>
      <c r="BG19" s="44"/>
      <c r="BH19" s="44"/>
      <c r="BI19" s="44"/>
      <c r="BJ19" s="44"/>
      <c r="BK19" s="44"/>
      <c r="BL19" s="44"/>
      <c r="BM19" s="44"/>
      <c r="BN19" s="44"/>
      <c r="BO19" s="44"/>
      <c r="BP19" s="44"/>
      <c r="BQ19" s="44"/>
      <c r="BR19" s="44"/>
      <c r="BS19" s="44"/>
      <c r="BT19" s="44"/>
      <c r="BU19" s="44"/>
      <c r="BV19" s="44"/>
      <c r="BW19" s="44"/>
      <c r="BX19" s="44"/>
      <c r="BY19" s="44"/>
      <c r="BZ19" s="44"/>
      <c r="CA19" s="44"/>
      <c r="CB19" s="44"/>
      <c r="CC19" s="44"/>
      <c r="CD19" s="44"/>
      <c r="CE19" s="44">
        <f>IF(CE20&lt;60,100,+IF(CE20&lt;120,200,+IF(CE20&lt;300,500,1000)))</f>
        <v>1000</v>
      </c>
      <c r="CF19" s="44"/>
      <c r="CG19" s="44"/>
      <c r="CH19" s="44"/>
      <c r="CI19" s="44"/>
      <c r="CJ19" s="44"/>
      <c r="CK19" s="44"/>
      <c r="CL19" s="44"/>
      <c r="CM19" s="44"/>
      <c r="CN19" s="44"/>
      <c r="CO19" s="44"/>
      <c r="CP19" s="44"/>
      <c r="CQ19" s="44"/>
      <c r="CR19" s="44"/>
      <c r="CS19" s="44"/>
      <c r="CT19" s="44"/>
      <c r="CU19" s="44"/>
      <c r="CV19" s="44"/>
      <c r="CW19" s="44"/>
      <c r="CX19" s="44"/>
      <c r="CY19" s="44"/>
      <c r="CZ19" s="44"/>
      <c r="DA19" s="44"/>
      <c r="DB19" s="44"/>
      <c r="DC19" s="44"/>
      <c r="DD19" s="44"/>
      <c r="DE19" s="44"/>
      <c r="DF19" s="44"/>
      <c r="DG19" s="44"/>
      <c r="DH19" s="44"/>
      <c r="DI19" s="44"/>
      <c r="DJ19" s="44"/>
      <c r="DK19" s="44"/>
      <c r="DL19" s="44"/>
      <c r="DM19" s="44"/>
      <c r="DN19" s="44"/>
      <c r="DO19" s="44"/>
      <c r="DP19" s="44"/>
      <c r="DQ19" s="44"/>
      <c r="DR19" s="44"/>
      <c r="DS19" s="44"/>
      <c r="DT19" s="44"/>
      <c r="DU19" s="44"/>
      <c r="DV19" s="44"/>
      <c r="DW19" s="44"/>
    </row>
    <row r="20" spans="1:127" x14ac:dyDescent="0.2">
      <c r="A20" s="42"/>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c r="BZ20" s="42"/>
      <c r="CA20" s="42"/>
      <c r="CB20" s="42"/>
      <c r="CC20" s="42"/>
      <c r="CD20" s="42"/>
      <c r="CE20" s="42">
        <f>BI23</f>
        <v>649</v>
      </c>
      <c r="CF20" s="42"/>
      <c r="CG20" s="42"/>
      <c r="CH20" s="42"/>
      <c r="CI20" s="42"/>
      <c r="CJ20" s="42"/>
      <c r="CK20" s="42"/>
      <c r="CL20" s="42"/>
      <c r="CM20" s="42"/>
      <c r="CN20" s="42"/>
      <c r="CO20" s="42"/>
      <c r="CP20" s="42"/>
      <c r="CQ20" s="42"/>
      <c r="CR20" s="42"/>
      <c r="CS20" s="42"/>
      <c r="CT20" s="42"/>
      <c r="CU20" s="42"/>
      <c r="CV20" s="42"/>
      <c r="CW20" s="42"/>
      <c r="CX20" s="42"/>
      <c r="CY20" s="42"/>
      <c r="CZ20" s="42"/>
      <c r="DA20" s="42"/>
      <c r="DB20" s="42"/>
      <c r="DC20" s="42"/>
      <c r="DD20" s="42"/>
      <c r="DE20" s="42"/>
      <c r="DF20" s="42"/>
      <c r="DG20" s="42"/>
      <c r="DH20" s="42"/>
      <c r="DI20" s="42"/>
      <c r="DJ20" s="42"/>
      <c r="DK20" s="42"/>
      <c r="DL20" s="42"/>
      <c r="DM20" s="42"/>
      <c r="DN20" s="42"/>
      <c r="DO20" s="42"/>
      <c r="DP20" s="42"/>
      <c r="DQ20" s="42"/>
      <c r="DR20" s="42"/>
      <c r="DS20" s="42"/>
      <c r="DT20" s="42"/>
      <c r="DU20" s="42"/>
      <c r="DV20" s="42"/>
      <c r="DW20" s="42"/>
    </row>
    <row r="21" spans="1:127" x14ac:dyDescent="0.2">
      <c r="A21" s="42"/>
      <c r="B21" s="244" t="s">
        <v>149</v>
      </c>
      <c r="C21" s="245">
        <f>IF(C24&gt;1000000,"&gt;1,000,000",IF(C24&gt;500,ROUNDUP(C24,-2),IF(C24&gt;100,ROUNDUP(C24/5,-1)*5,ROUNDUP(C24,-1))))</f>
        <v>700</v>
      </c>
      <c r="D21" s="42"/>
      <c r="E21" s="83">
        <f>IF(CD27&lt;0.01,IF(CD27&lt;0.001,ROUNDDOWN(CD27,5),ROUNDDOWN(CD27,4)),ROUNDDOWN(CD27,3))</f>
        <v>0.998</v>
      </c>
      <c r="F21" s="42"/>
      <c r="G21" s="42"/>
      <c r="H21" s="42"/>
      <c r="I21" s="42"/>
      <c r="J21" s="83">
        <f>IF(J27&lt;0.01,IF(J27&lt;0.001,ROUNDDOWN(J27,5),ROUNDDOWN(J27,4)),ROUNDDOWN(J27,3))</f>
        <v>0.998</v>
      </c>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c r="BZ21" s="42"/>
      <c r="CA21" s="42"/>
      <c r="CB21" s="42"/>
      <c r="CC21" s="42"/>
      <c r="CD21" s="42"/>
      <c r="CE21" s="42">
        <f>ROUNDUP(CE20*1.8/CE19,0)</f>
        <v>2</v>
      </c>
      <c r="CF21" s="42"/>
      <c r="CG21" s="42"/>
      <c r="CH21" s="42"/>
      <c r="CI21" s="42"/>
      <c r="CJ21" s="42"/>
      <c r="CK21" s="42"/>
      <c r="CL21" s="42"/>
      <c r="CM21" s="42"/>
      <c r="CN21" s="42"/>
      <c r="CO21" s="42"/>
      <c r="CP21" s="42"/>
      <c r="CQ21" s="42"/>
      <c r="CR21" s="42"/>
      <c r="CS21" s="42"/>
      <c r="CT21" s="42"/>
      <c r="CU21" s="42"/>
      <c r="CV21" s="42"/>
      <c r="CW21" s="42"/>
      <c r="CX21" s="42"/>
      <c r="CY21" s="42"/>
      <c r="CZ21" s="42"/>
      <c r="DA21" s="42"/>
      <c r="DB21" s="42"/>
      <c r="DC21" s="42"/>
      <c r="DD21" s="42"/>
      <c r="DE21" s="42"/>
      <c r="DF21" s="42"/>
      <c r="DG21" s="42"/>
      <c r="DH21" s="42"/>
      <c r="DI21" s="42"/>
      <c r="DJ21" s="42"/>
      <c r="DK21" s="42"/>
      <c r="DL21" s="42"/>
      <c r="DM21" s="42"/>
      <c r="DN21" s="42"/>
      <c r="DO21" s="42"/>
      <c r="DP21" s="42"/>
      <c r="DQ21" s="42"/>
      <c r="DR21" s="42"/>
      <c r="DS21" s="42"/>
      <c r="DT21" s="42"/>
      <c r="DU21" s="42"/>
      <c r="DV21" s="42"/>
      <c r="DW21" s="42"/>
    </row>
    <row r="22" spans="1:127" ht="13.5" thickBot="1" x14ac:dyDescent="0.25">
      <c r="H22">
        <v>1</v>
      </c>
      <c r="I22" s="71">
        <f>+CE21*CE19</f>
        <v>2000</v>
      </c>
      <c r="CE22" s="45">
        <v>0</v>
      </c>
      <c r="CF22" s="45">
        <v>0.1</v>
      </c>
      <c r="CG22" s="45">
        <v>0.2</v>
      </c>
      <c r="CH22" s="45">
        <v>0.4</v>
      </c>
      <c r="CI22" s="45">
        <v>0.6</v>
      </c>
      <c r="CJ22" s="45">
        <v>0.8</v>
      </c>
      <c r="CK22" s="45">
        <v>1</v>
      </c>
      <c r="CL22" s="45">
        <v>2</v>
      </c>
      <c r="CM22" s="45">
        <v>3</v>
      </c>
      <c r="CN22" s="45">
        <v>4</v>
      </c>
      <c r="CO22" s="45">
        <v>5</v>
      </c>
      <c r="CP22" s="45">
        <v>6</v>
      </c>
      <c r="CQ22" s="45">
        <v>7</v>
      </c>
      <c r="CR22" s="45">
        <v>8</v>
      </c>
      <c r="CS22" s="45">
        <v>9</v>
      </c>
      <c r="CT22" s="45">
        <v>10</v>
      </c>
      <c r="CU22" s="45">
        <v>11</v>
      </c>
      <c r="CV22" s="45">
        <v>12</v>
      </c>
      <c r="CW22" s="45">
        <v>13</v>
      </c>
      <c r="CX22" s="45">
        <v>14</v>
      </c>
      <c r="CY22" s="45">
        <v>15</v>
      </c>
      <c r="CZ22" s="45">
        <v>16</v>
      </c>
      <c r="DA22" s="45">
        <v>17</v>
      </c>
      <c r="DB22" s="45">
        <v>18</v>
      </c>
      <c r="DC22" s="45">
        <v>19</v>
      </c>
      <c r="DD22" s="45">
        <v>20</v>
      </c>
    </row>
    <row r="23" spans="1:127" ht="13.5" thickBot="1" x14ac:dyDescent="0.25">
      <c r="B23" s="7" t="s">
        <v>43</v>
      </c>
      <c r="C23" s="8">
        <f>入力シート_ほう素!Q15</f>
        <v>1</v>
      </c>
      <c r="D23" s="9" t="s">
        <v>42</v>
      </c>
      <c r="E23" s="497" t="s">
        <v>44</v>
      </c>
      <c r="F23" s="498"/>
      <c r="H23">
        <f>+C23</f>
        <v>1</v>
      </c>
      <c r="I23">
        <f>+C23</f>
        <v>1</v>
      </c>
      <c r="J23" s="6">
        <f>MIN(J24:AL24)</f>
        <v>649</v>
      </c>
      <c r="K23" s="264">
        <f>IF(MIN(K24:T24)=0,1000000,MIN(K24:T24))</f>
        <v>100000</v>
      </c>
      <c r="U23" s="264">
        <f>IF(MIN(U24:AC24)=0,1000000,MIN(U24:AC24))</f>
        <v>10000</v>
      </c>
      <c r="AD23" s="264">
        <f>IF(MIN(AD24:AM24)=0,1000000,MIN(AD24:AM24))</f>
        <v>1000</v>
      </c>
      <c r="AN23" s="264">
        <f>IF(MIN(AN24:AW24)=0,1000000,MIN(AN24:AW24))</f>
        <v>700</v>
      </c>
      <c r="AX23" s="264">
        <f>IF(MIN(AX24:BG24)=0,1000000,MIN(AX24:BG24))</f>
        <v>650</v>
      </c>
      <c r="BI23" s="264">
        <f>IF(MIN(BI24:CC24)=0,1000000,MIN(BI24:CC24))</f>
        <v>649</v>
      </c>
    </row>
    <row r="24" spans="1:127" ht="13.5" thickBot="1" x14ac:dyDescent="0.25">
      <c r="B24" s="10" t="s">
        <v>45</v>
      </c>
      <c r="C24" s="11">
        <f>IF(+BI23=1000000,"&gt;1,000,000",+BI23)</f>
        <v>649</v>
      </c>
      <c r="D24" s="12" t="s">
        <v>46</v>
      </c>
      <c r="E24" s="60">
        <f>IF(CD27&lt;0.1,IF(CD27&lt;0.01,IF(CD27&lt;0.001,ROUNDDOWN(CD27,5),ROUNDDOWN(CD27,4)),ROUNDDOWN(CD27,3)),ROUNDDOWN(CD27,2))</f>
        <v>0.99</v>
      </c>
      <c r="F24" s="13" t="s">
        <v>42</v>
      </c>
      <c r="H24">
        <f>+BI30</f>
        <v>655</v>
      </c>
      <c r="I24">
        <f>+CC30</f>
        <v>635</v>
      </c>
      <c r="J24" s="57">
        <f>IF(J27&lt;=$C$23,J30,"")</f>
        <v>649</v>
      </c>
      <c r="K24" s="58">
        <f t="shared" ref="K24:T24" si="0">IF(K27&lt;=$C$23,K30,"")</f>
        <v>100000</v>
      </c>
      <c r="L24" s="58">
        <f t="shared" si="0"/>
        <v>200000</v>
      </c>
      <c r="M24" s="58">
        <f t="shared" si="0"/>
        <v>300000</v>
      </c>
      <c r="N24" s="58">
        <f t="shared" si="0"/>
        <v>400000</v>
      </c>
      <c r="O24" s="58">
        <f t="shared" si="0"/>
        <v>500000</v>
      </c>
      <c r="P24" s="58">
        <f t="shared" si="0"/>
        <v>600000</v>
      </c>
      <c r="Q24" s="58">
        <f t="shared" si="0"/>
        <v>700000</v>
      </c>
      <c r="R24" s="58">
        <f t="shared" si="0"/>
        <v>800000</v>
      </c>
      <c r="S24" s="58">
        <f t="shared" si="0"/>
        <v>900000</v>
      </c>
      <c r="T24" s="263">
        <f t="shared" si="0"/>
        <v>1000000</v>
      </c>
      <c r="U24" s="57">
        <f>IF(U27&lt;=$C$23,U30,"")</f>
        <v>10000</v>
      </c>
      <c r="V24" s="58">
        <f t="shared" ref="V24:AM24" si="1">IF(V27&lt;=$C$23,V30,"")</f>
        <v>20000</v>
      </c>
      <c r="W24" s="58">
        <f t="shared" si="1"/>
        <v>30000</v>
      </c>
      <c r="X24" s="58">
        <f t="shared" si="1"/>
        <v>40000</v>
      </c>
      <c r="Y24" s="58">
        <f t="shared" si="1"/>
        <v>50000</v>
      </c>
      <c r="Z24" s="58">
        <f t="shared" si="1"/>
        <v>60000</v>
      </c>
      <c r="AA24" s="58">
        <f t="shared" si="1"/>
        <v>70000</v>
      </c>
      <c r="AB24" s="58">
        <f t="shared" si="1"/>
        <v>80000</v>
      </c>
      <c r="AC24" s="58">
        <f t="shared" si="1"/>
        <v>90000</v>
      </c>
      <c r="AD24" s="58">
        <f t="shared" si="1"/>
        <v>1000</v>
      </c>
      <c r="AE24" s="58">
        <f t="shared" si="1"/>
        <v>2000</v>
      </c>
      <c r="AF24" s="58">
        <f t="shared" si="1"/>
        <v>3000</v>
      </c>
      <c r="AG24" s="58">
        <f t="shared" si="1"/>
        <v>4000</v>
      </c>
      <c r="AH24" s="58">
        <f t="shared" si="1"/>
        <v>5000</v>
      </c>
      <c r="AI24" s="58">
        <f t="shared" si="1"/>
        <v>6000</v>
      </c>
      <c r="AJ24" s="58">
        <f t="shared" si="1"/>
        <v>7000</v>
      </c>
      <c r="AK24" s="58">
        <f t="shared" si="1"/>
        <v>8000</v>
      </c>
      <c r="AL24" s="58">
        <f t="shared" si="1"/>
        <v>9000</v>
      </c>
      <c r="AM24" s="58">
        <f t="shared" si="1"/>
        <v>10000</v>
      </c>
      <c r="AN24" s="56">
        <f>IF(AN27&lt;=$C$23,AN30,"")</f>
        <v>1000</v>
      </c>
      <c r="AO24" s="56">
        <f t="shared" ref="AO24:BG24" si="2">IF(AO27&lt;=$C$23,AO30,"")</f>
        <v>900</v>
      </c>
      <c r="AP24" s="56">
        <f t="shared" si="2"/>
        <v>800</v>
      </c>
      <c r="AQ24" s="56">
        <f t="shared" si="2"/>
        <v>700</v>
      </c>
      <c r="AR24" s="56" t="str">
        <f t="shared" si="2"/>
        <v/>
      </c>
      <c r="AS24" s="56" t="str">
        <f t="shared" si="2"/>
        <v/>
      </c>
      <c r="AT24" s="56" t="str">
        <f t="shared" si="2"/>
        <v/>
      </c>
      <c r="AU24" s="56" t="str">
        <f t="shared" si="2"/>
        <v/>
      </c>
      <c r="AV24" s="56" t="str">
        <f t="shared" si="2"/>
        <v/>
      </c>
      <c r="AW24" s="56" t="str">
        <f t="shared" si="2"/>
        <v/>
      </c>
      <c r="AX24" s="56">
        <f t="shared" si="2"/>
        <v>700</v>
      </c>
      <c r="AY24" s="56">
        <f t="shared" si="2"/>
        <v>690</v>
      </c>
      <c r="AZ24" s="56">
        <f t="shared" si="2"/>
        <v>680</v>
      </c>
      <c r="BA24" s="56">
        <f t="shared" si="2"/>
        <v>670</v>
      </c>
      <c r="BB24" s="56">
        <f t="shared" si="2"/>
        <v>660</v>
      </c>
      <c r="BC24" s="56">
        <f t="shared" si="2"/>
        <v>650</v>
      </c>
      <c r="BD24" s="56" t="str">
        <f t="shared" si="2"/>
        <v/>
      </c>
      <c r="BE24" s="56" t="str">
        <f t="shared" si="2"/>
        <v/>
      </c>
      <c r="BF24" s="56" t="str">
        <f t="shared" si="2"/>
        <v/>
      </c>
      <c r="BG24" s="56" t="str">
        <f t="shared" si="2"/>
        <v/>
      </c>
      <c r="BH24" s="56" t="str">
        <f>IF(BH27&lt;=$C$23,BH30,"")</f>
        <v/>
      </c>
      <c r="BI24" s="56">
        <f t="shared" ref="BI24:CD24" si="3">IF(BI27&lt;=$C$23,BI30,"")</f>
        <v>655</v>
      </c>
      <c r="BJ24" s="56">
        <f t="shared" si="3"/>
        <v>654</v>
      </c>
      <c r="BK24" s="56">
        <f t="shared" si="3"/>
        <v>653</v>
      </c>
      <c r="BL24" s="56">
        <f t="shared" si="3"/>
        <v>652</v>
      </c>
      <c r="BM24" s="56">
        <f t="shared" si="3"/>
        <v>651</v>
      </c>
      <c r="BN24" s="56">
        <f t="shared" si="3"/>
        <v>650</v>
      </c>
      <c r="BO24" s="56">
        <f t="shared" si="3"/>
        <v>649</v>
      </c>
      <c r="BP24" s="56" t="str">
        <f t="shared" si="3"/>
        <v/>
      </c>
      <c r="BQ24" s="56" t="str">
        <f t="shared" si="3"/>
        <v/>
      </c>
      <c r="BR24" s="56" t="str">
        <f t="shared" si="3"/>
        <v/>
      </c>
      <c r="BS24" s="56" t="str">
        <f t="shared" si="3"/>
        <v/>
      </c>
      <c r="BT24" s="56" t="str">
        <f t="shared" si="3"/>
        <v/>
      </c>
      <c r="BU24" s="56" t="str">
        <f t="shared" si="3"/>
        <v/>
      </c>
      <c r="BV24" s="56" t="str">
        <f t="shared" si="3"/>
        <v/>
      </c>
      <c r="BW24" s="56" t="str">
        <f t="shared" si="3"/>
        <v/>
      </c>
      <c r="BX24" s="56" t="str">
        <f t="shared" si="3"/>
        <v/>
      </c>
      <c r="BY24" s="56" t="str">
        <f t="shared" si="3"/>
        <v/>
      </c>
      <c r="BZ24" s="56" t="str">
        <f t="shared" si="3"/>
        <v/>
      </c>
      <c r="CA24" s="56" t="str">
        <f t="shared" si="3"/>
        <v/>
      </c>
      <c r="CB24" s="56" t="str">
        <f t="shared" si="3"/>
        <v/>
      </c>
      <c r="CC24" s="56" t="str">
        <f t="shared" si="3"/>
        <v/>
      </c>
      <c r="CD24" s="56">
        <f t="shared" si="3"/>
        <v>649</v>
      </c>
      <c r="CE24" s="69"/>
      <c r="CF24" s="69"/>
      <c r="CG24" s="69"/>
      <c r="CH24" s="69"/>
      <c r="CI24" s="69"/>
      <c r="CJ24" s="69"/>
      <c r="CK24" s="69"/>
      <c r="CL24" s="69"/>
      <c r="CM24" s="69"/>
      <c r="CN24" s="69"/>
      <c r="CO24" s="69"/>
      <c r="CP24" s="69"/>
      <c r="CQ24" s="69"/>
      <c r="CR24" s="69"/>
      <c r="CS24" s="69"/>
      <c r="CT24" s="69"/>
      <c r="CU24" s="69"/>
      <c r="CV24" s="69"/>
      <c r="CW24" s="69"/>
      <c r="CX24" s="69"/>
      <c r="CY24" s="69"/>
      <c r="CZ24" s="69"/>
      <c r="DA24" s="69"/>
      <c r="DB24" s="69"/>
      <c r="DC24" s="69"/>
      <c r="DD24" s="69"/>
      <c r="DE24" s="67"/>
      <c r="DF24" s="67"/>
      <c r="DG24" s="67"/>
      <c r="DH24" s="67"/>
      <c r="DI24" s="67"/>
      <c r="DJ24" s="67"/>
      <c r="DK24" s="67"/>
      <c r="DL24" s="67"/>
      <c r="DM24" s="67"/>
      <c r="DN24" s="67"/>
      <c r="DO24" s="67"/>
      <c r="DP24" s="67"/>
      <c r="DQ24" s="67"/>
      <c r="DR24" s="67"/>
      <c r="DS24" s="67"/>
      <c r="DT24" s="67"/>
      <c r="DU24" s="67"/>
      <c r="DV24" s="67"/>
      <c r="DW24" s="67"/>
    </row>
    <row r="25" spans="1:127" ht="13.5" thickBot="1" x14ac:dyDescent="0.25">
      <c r="A25" s="14"/>
      <c r="B25" s="14"/>
      <c r="C25" s="14">
        <f>IF(BI23=1000000,-100,BI23)</f>
        <v>649</v>
      </c>
      <c r="D25" s="14"/>
      <c r="E25" s="84">
        <f>E24</f>
        <v>0.99</v>
      </c>
      <c r="F25" s="15"/>
      <c r="G25" s="14"/>
      <c r="H25">
        <f>+AX30</f>
        <v>700</v>
      </c>
      <c r="I25">
        <f>IF(BH30&lt;10,0.1,+BH30-10)</f>
        <v>590</v>
      </c>
      <c r="J25" s="46"/>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6"/>
      <c r="BM25" s="46"/>
      <c r="BN25" s="46"/>
      <c r="BO25" s="46"/>
      <c r="BP25" s="46"/>
      <c r="BQ25" s="46"/>
      <c r="BR25" s="46"/>
      <c r="BS25" s="46"/>
      <c r="BT25" s="46"/>
      <c r="BU25" s="46"/>
      <c r="BV25" s="46"/>
      <c r="BW25" s="46"/>
      <c r="BX25" s="46"/>
      <c r="BY25" s="46"/>
      <c r="BZ25" s="46"/>
      <c r="CA25" s="46"/>
      <c r="CB25" s="46"/>
      <c r="CC25" s="46"/>
      <c r="CD25" s="46"/>
      <c r="CE25" s="46"/>
      <c r="CF25" s="46"/>
      <c r="CG25" s="46"/>
      <c r="CH25" s="46"/>
      <c r="CI25" s="46"/>
      <c r="CJ25" s="46"/>
      <c r="CK25" s="46"/>
      <c r="CL25" s="46"/>
      <c r="CM25" s="46"/>
      <c r="CN25" s="46"/>
      <c r="CO25" s="46"/>
      <c r="CP25" s="46"/>
      <c r="CQ25" s="46"/>
      <c r="CR25" s="46"/>
      <c r="CS25" s="46"/>
      <c r="CT25" s="46"/>
      <c r="CU25" s="46"/>
      <c r="CV25" s="46"/>
      <c r="CW25" s="46"/>
      <c r="CX25" s="46"/>
      <c r="CY25" s="46"/>
      <c r="CZ25" s="46"/>
      <c r="DA25" s="46"/>
      <c r="DB25" s="46"/>
      <c r="DC25" s="46"/>
      <c r="DD25" s="46"/>
      <c r="DE25" s="46"/>
      <c r="DF25" s="46"/>
      <c r="DG25" s="46"/>
      <c r="DH25" s="46"/>
      <c r="DI25" s="46"/>
      <c r="DJ25" s="46"/>
      <c r="DK25" s="46"/>
      <c r="DL25" s="46"/>
      <c r="DM25" s="46"/>
      <c r="DN25" s="46"/>
      <c r="DO25" s="46"/>
      <c r="DP25" s="46"/>
      <c r="DQ25" s="46"/>
      <c r="DR25" s="46"/>
      <c r="DS25" s="46"/>
      <c r="DT25" s="46"/>
      <c r="DU25" s="46"/>
      <c r="DV25" s="46"/>
      <c r="DW25" s="46"/>
    </row>
    <row r="26" spans="1:127" x14ac:dyDescent="0.2">
      <c r="A26" s="16" t="s">
        <v>47</v>
      </c>
      <c r="B26" s="17" t="s">
        <v>48</v>
      </c>
      <c r="C26" s="499" t="s">
        <v>49</v>
      </c>
      <c r="D26" s="500"/>
      <c r="E26" s="500"/>
      <c r="F26" s="18" t="s">
        <v>50</v>
      </c>
      <c r="G26" s="18" t="s">
        <v>51</v>
      </c>
      <c r="J26" s="47" t="s">
        <v>51</v>
      </c>
      <c r="K26" s="47" t="s">
        <v>51</v>
      </c>
      <c r="L26" s="47" t="s">
        <v>51</v>
      </c>
      <c r="M26" s="47" t="s">
        <v>51</v>
      </c>
      <c r="N26" s="47" t="s">
        <v>51</v>
      </c>
      <c r="O26" s="47" t="s">
        <v>51</v>
      </c>
      <c r="P26" s="47" t="s">
        <v>51</v>
      </c>
      <c r="Q26" s="47" t="s">
        <v>51</v>
      </c>
      <c r="R26" s="47" t="s">
        <v>51</v>
      </c>
      <c r="S26" s="47" t="s">
        <v>51</v>
      </c>
      <c r="T26" s="47" t="s">
        <v>51</v>
      </c>
      <c r="U26" s="47" t="s">
        <v>51</v>
      </c>
      <c r="V26" s="47" t="s">
        <v>51</v>
      </c>
      <c r="W26" s="47" t="s">
        <v>51</v>
      </c>
      <c r="X26" s="47" t="s">
        <v>51</v>
      </c>
      <c r="Y26" s="47" t="s">
        <v>51</v>
      </c>
      <c r="Z26" s="47" t="s">
        <v>51</v>
      </c>
      <c r="AA26" s="47" t="s">
        <v>51</v>
      </c>
      <c r="AB26" s="47" t="s">
        <v>51</v>
      </c>
      <c r="AC26" s="47" t="s">
        <v>51</v>
      </c>
      <c r="AD26" s="47" t="s">
        <v>51</v>
      </c>
      <c r="AE26" s="47" t="s">
        <v>51</v>
      </c>
      <c r="AF26" s="47" t="s">
        <v>51</v>
      </c>
      <c r="AG26" s="47" t="s">
        <v>51</v>
      </c>
      <c r="AH26" s="47" t="s">
        <v>51</v>
      </c>
      <c r="AI26" s="47" t="s">
        <v>51</v>
      </c>
      <c r="AJ26" s="47" t="s">
        <v>51</v>
      </c>
      <c r="AK26" s="47" t="s">
        <v>51</v>
      </c>
      <c r="AL26" s="47" t="s">
        <v>51</v>
      </c>
      <c r="AM26" s="47" t="s">
        <v>51</v>
      </c>
      <c r="AN26" s="47" t="s">
        <v>51</v>
      </c>
      <c r="AO26" s="47" t="s">
        <v>51</v>
      </c>
      <c r="AP26" s="47" t="s">
        <v>51</v>
      </c>
      <c r="AQ26" s="47" t="s">
        <v>51</v>
      </c>
      <c r="AR26" s="47" t="s">
        <v>51</v>
      </c>
      <c r="AS26" s="47" t="s">
        <v>51</v>
      </c>
      <c r="AT26" s="47" t="s">
        <v>51</v>
      </c>
      <c r="AU26" s="47" t="s">
        <v>51</v>
      </c>
      <c r="AV26" s="47" t="s">
        <v>51</v>
      </c>
      <c r="AW26" s="47" t="s">
        <v>51</v>
      </c>
      <c r="AX26" s="47" t="s">
        <v>51</v>
      </c>
      <c r="AY26" s="47" t="s">
        <v>51</v>
      </c>
      <c r="AZ26" s="47" t="s">
        <v>51</v>
      </c>
      <c r="BA26" s="47" t="s">
        <v>51</v>
      </c>
      <c r="BB26" s="47" t="s">
        <v>51</v>
      </c>
      <c r="BC26" s="47" t="s">
        <v>51</v>
      </c>
      <c r="BD26" s="47" t="s">
        <v>51</v>
      </c>
      <c r="BE26" s="47" t="s">
        <v>51</v>
      </c>
      <c r="BF26" s="47" t="s">
        <v>51</v>
      </c>
      <c r="BG26" s="47" t="s">
        <v>51</v>
      </c>
      <c r="BH26" s="47" t="s">
        <v>51</v>
      </c>
      <c r="BI26" s="47" t="s">
        <v>51</v>
      </c>
      <c r="BJ26" s="47" t="s">
        <v>51</v>
      </c>
      <c r="BK26" s="47" t="s">
        <v>51</v>
      </c>
      <c r="BL26" s="47" t="s">
        <v>51</v>
      </c>
      <c r="BM26" s="47" t="s">
        <v>51</v>
      </c>
      <c r="BN26" s="47" t="s">
        <v>51</v>
      </c>
      <c r="BO26" s="47" t="s">
        <v>51</v>
      </c>
      <c r="BP26" s="47" t="s">
        <v>51</v>
      </c>
      <c r="BQ26" s="47" t="s">
        <v>51</v>
      </c>
      <c r="BR26" s="47" t="s">
        <v>51</v>
      </c>
      <c r="BS26" s="47" t="s">
        <v>51</v>
      </c>
      <c r="BT26" s="47" t="s">
        <v>51</v>
      </c>
      <c r="BU26" s="47" t="s">
        <v>51</v>
      </c>
      <c r="BV26" s="47" t="s">
        <v>51</v>
      </c>
      <c r="BW26" s="47" t="s">
        <v>51</v>
      </c>
      <c r="BX26" s="47" t="s">
        <v>51</v>
      </c>
      <c r="BY26" s="47" t="s">
        <v>51</v>
      </c>
      <c r="BZ26" s="47" t="s">
        <v>51</v>
      </c>
      <c r="CA26" s="47" t="s">
        <v>51</v>
      </c>
      <c r="CB26" s="47" t="s">
        <v>51</v>
      </c>
      <c r="CC26" s="47" t="s">
        <v>51</v>
      </c>
      <c r="CD26" s="47" t="s">
        <v>51</v>
      </c>
      <c r="CE26" s="47" t="s">
        <v>51</v>
      </c>
      <c r="CF26" s="47" t="s">
        <v>51</v>
      </c>
      <c r="CG26" s="47" t="s">
        <v>51</v>
      </c>
      <c r="CH26" s="47" t="s">
        <v>51</v>
      </c>
      <c r="CI26" s="47" t="s">
        <v>51</v>
      </c>
      <c r="CJ26" s="47" t="s">
        <v>51</v>
      </c>
      <c r="CK26" s="47" t="s">
        <v>51</v>
      </c>
      <c r="CL26" s="47" t="s">
        <v>51</v>
      </c>
      <c r="CM26" s="47" t="s">
        <v>51</v>
      </c>
      <c r="CN26" s="47" t="s">
        <v>51</v>
      </c>
      <c r="CO26" s="47" t="s">
        <v>51</v>
      </c>
      <c r="CP26" s="47" t="s">
        <v>51</v>
      </c>
      <c r="CQ26" s="47" t="s">
        <v>51</v>
      </c>
      <c r="CR26" s="47" t="s">
        <v>51</v>
      </c>
      <c r="CS26" s="47" t="s">
        <v>51</v>
      </c>
      <c r="CT26" s="47" t="s">
        <v>51</v>
      </c>
      <c r="CU26" s="47" t="s">
        <v>51</v>
      </c>
      <c r="CV26" s="47" t="s">
        <v>51</v>
      </c>
      <c r="CW26" s="47" t="s">
        <v>51</v>
      </c>
      <c r="CX26" s="47" t="s">
        <v>51</v>
      </c>
      <c r="CY26" s="47" t="s">
        <v>51</v>
      </c>
      <c r="CZ26" s="47" t="s">
        <v>51</v>
      </c>
      <c r="DA26" s="47" t="s">
        <v>51</v>
      </c>
      <c r="DB26" s="47" t="s">
        <v>51</v>
      </c>
      <c r="DC26" s="47" t="s">
        <v>51</v>
      </c>
      <c r="DD26" s="47" t="s">
        <v>51</v>
      </c>
      <c r="DE26" s="47" t="s">
        <v>51</v>
      </c>
      <c r="DF26" s="47" t="s">
        <v>51</v>
      </c>
      <c r="DG26" s="47" t="s">
        <v>51</v>
      </c>
      <c r="DH26" s="47" t="s">
        <v>51</v>
      </c>
      <c r="DI26" s="47" t="s">
        <v>51</v>
      </c>
      <c r="DJ26" s="47" t="s">
        <v>51</v>
      </c>
      <c r="DK26" s="47" t="s">
        <v>51</v>
      </c>
      <c r="DL26" s="47" t="s">
        <v>51</v>
      </c>
      <c r="DM26" s="47" t="s">
        <v>51</v>
      </c>
      <c r="DN26" s="47" t="s">
        <v>51</v>
      </c>
      <c r="DO26" s="47" t="s">
        <v>51</v>
      </c>
      <c r="DP26" s="47" t="s">
        <v>51</v>
      </c>
      <c r="DQ26" s="47" t="s">
        <v>51</v>
      </c>
      <c r="DR26" s="47" t="s">
        <v>51</v>
      </c>
      <c r="DS26" s="47" t="s">
        <v>51</v>
      </c>
      <c r="DT26" s="47" t="s">
        <v>51</v>
      </c>
      <c r="DU26" s="47" t="s">
        <v>51</v>
      </c>
      <c r="DV26" s="47" t="s">
        <v>51</v>
      </c>
      <c r="DW26" s="47" t="s">
        <v>51</v>
      </c>
    </row>
    <row r="27" spans="1:127" ht="21" x14ac:dyDescent="0.55000000000000004">
      <c r="A27" s="19"/>
      <c r="B27" s="20" t="s">
        <v>52</v>
      </c>
      <c r="C27" s="492" t="s">
        <v>53</v>
      </c>
      <c r="D27" s="493"/>
      <c r="E27" s="493"/>
      <c r="F27" s="291" t="s">
        <v>54</v>
      </c>
      <c r="G27" s="22">
        <f>+G29*G53*G54*G55/2</f>
        <v>2.6705619333898567</v>
      </c>
      <c r="I27" s="61">
        <f>+G29</f>
        <v>30</v>
      </c>
      <c r="J27" s="22">
        <f t="shared" ref="J27:BU27" si="4">+J29*J53*J54*J55/2</f>
        <v>0.99894248801370211</v>
      </c>
      <c r="K27" s="22">
        <f t="shared" si="4"/>
        <v>0</v>
      </c>
      <c r="L27" s="22">
        <f t="shared" si="4"/>
        <v>0</v>
      </c>
      <c r="M27" s="22">
        <f t="shared" si="4"/>
        <v>0</v>
      </c>
      <c r="N27" s="22">
        <f t="shared" si="4"/>
        <v>0</v>
      </c>
      <c r="O27" s="22">
        <f t="shared" si="4"/>
        <v>0</v>
      </c>
      <c r="P27" s="22">
        <f t="shared" si="4"/>
        <v>0</v>
      </c>
      <c r="Q27" s="22">
        <f t="shared" si="4"/>
        <v>0</v>
      </c>
      <c r="R27" s="22">
        <f t="shared" si="4"/>
        <v>0</v>
      </c>
      <c r="S27" s="22">
        <f t="shared" si="4"/>
        <v>0</v>
      </c>
      <c r="T27" s="22">
        <f t="shared" si="4"/>
        <v>0</v>
      </c>
      <c r="U27" s="22">
        <f t="shared" si="4"/>
        <v>0</v>
      </c>
      <c r="V27" s="22">
        <f t="shared" si="4"/>
        <v>0</v>
      </c>
      <c r="W27" s="22">
        <f t="shared" si="4"/>
        <v>0</v>
      </c>
      <c r="X27" s="22">
        <f t="shared" si="4"/>
        <v>0</v>
      </c>
      <c r="Y27" s="22">
        <f t="shared" si="4"/>
        <v>0</v>
      </c>
      <c r="Z27" s="22">
        <f t="shared" si="4"/>
        <v>0</v>
      </c>
      <c r="AA27" s="22">
        <f t="shared" si="4"/>
        <v>0</v>
      </c>
      <c r="AB27" s="22">
        <f t="shared" si="4"/>
        <v>0</v>
      </c>
      <c r="AC27" s="22">
        <f t="shared" si="4"/>
        <v>0</v>
      </c>
      <c r="AD27" s="22">
        <f t="shared" si="4"/>
        <v>0.45863711174493188</v>
      </c>
      <c r="AE27" s="22">
        <f t="shared" si="4"/>
        <v>4.7959523112451718E-6</v>
      </c>
      <c r="AF27" s="22">
        <f t="shared" si="4"/>
        <v>6.0225257301657967E-19</v>
      </c>
      <c r="AG27" s="22">
        <f t="shared" si="4"/>
        <v>3.4458745343958354E-40</v>
      </c>
      <c r="AH27" s="22">
        <f t="shared" si="4"/>
        <v>7.5114215489769351E-70</v>
      </c>
      <c r="AI27" s="22">
        <f t="shared" si="4"/>
        <v>5.8564281951032659E-108</v>
      </c>
      <c r="AJ27" s="22">
        <f t="shared" si="4"/>
        <v>1.5854743659656151E-154</v>
      </c>
      <c r="AK27" s="22">
        <f t="shared" si="4"/>
        <v>1.4662677645525373E-209</v>
      </c>
      <c r="AL27" s="22">
        <f t="shared" si="4"/>
        <v>4.5863906367343549E-273</v>
      </c>
      <c r="AM27" s="22">
        <f t="shared" si="4"/>
        <v>0</v>
      </c>
      <c r="AN27" s="22">
        <f t="shared" si="4"/>
        <v>0.45863711174493188</v>
      </c>
      <c r="AO27" s="22">
        <f t="shared" si="4"/>
        <v>0.63144143170028688</v>
      </c>
      <c r="AP27" s="22">
        <f t="shared" si="4"/>
        <v>0.79344529538561082</v>
      </c>
      <c r="AQ27" s="22">
        <f t="shared" si="4"/>
        <v>0.93420654645220635</v>
      </c>
      <c r="AR27" s="22">
        <f t="shared" si="4"/>
        <v>1.0588560276842671</v>
      </c>
      <c r="AS27" s="22">
        <f t="shared" si="4"/>
        <v>1.1840126006466583</v>
      </c>
      <c r="AT27" s="22">
        <f t="shared" si="4"/>
        <v>1.3335004178520635</v>
      </c>
      <c r="AU27" s="22">
        <f t="shared" si="4"/>
        <v>1.5429611832821808</v>
      </c>
      <c r="AV27" s="22">
        <f t="shared" si="4"/>
        <v>1.8901236694523176</v>
      </c>
      <c r="AW27" s="22">
        <f t="shared" si="4"/>
        <v>2.6705619333898567</v>
      </c>
      <c r="AX27" s="22">
        <f t="shared" si="4"/>
        <v>0.93420654645220635</v>
      </c>
      <c r="AY27" s="22">
        <f t="shared" si="4"/>
        <v>0.94719190077107251</v>
      </c>
      <c r="AZ27" s="22">
        <f t="shared" si="4"/>
        <v>0.96001968552514716</v>
      </c>
      <c r="BA27" s="22">
        <f t="shared" si="4"/>
        <v>0.97270400972423254</v>
      </c>
      <c r="BB27" s="22">
        <f t="shared" si="4"/>
        <v>0.98525998484155908</v>
      </c>
      <c r="BC27" s="22">
        <f t="shared" si="4"/>
        <v>0.99770365410854545</v>
      </c>
      <c r="BD27" s="22">
        <f t="shared" si="4"/>
        <v>1.0100519250299256</v>
      </c>
      <c r="BE27" s="22">
        <f t="shared" si="4"/>
        <v>1.0223225060663013</v>
      </c>
      <c r="BF27" s="22">
        <f t="shared" si="4"/>
        <v>1.0345338483815354</v>
      </c>
      <c r="BG27" s="22">
        <f t="shared" si="4"/>
        <v>1.0467050935018873</v>
      </c>
      <c r="BH27" s="22">
        <f t="shared" si="4"/>
        <v>1.0588560276842671</v>
      </c>
      <c r="BI27" s="22">
        <f t="shared" si="4"/>
        <v>0.99149482047910964</v>
      </c>
      <c r="BJ27" s="22">
        <f t="shared" si="4"/>
        <v>0.99273859962407052</v>
      </c>
      <c r="BK27" s="22">
        <f t="shared" si="4"/>
        <v>0.99398135547928756</v>
      </c>
      <c r="BL27" s="22">
        <f t="shared" si="4"/>
        <v>0.99522310508409684</v>
      </c>
      <c r="BM27" s="22">
        <f t="shared" si="4"/>
        <v>0.99646386555970057</v>
      </c>
      <c r="BN27" s="22">
        <f t="shared" si="4"/>
        <v>0.99770365410854545</v>
      </c>
      <c r="BO27" s="22">
        <f t="shared" si="4"/>
        <v>0.99894248801370211</v>
      </c>
      <c r="BP27" s="22">
        <f t="shared" si="4"/>
        <v>1.0001803846382535</v>
      </c>
      <c r="BQ27" s="22">
        <f t="shared" si="4"/>
        <v>1.0014173614246871</v>
      </c>
      <c r="BR27" s="22">
        <f t="shared" si="4"/>
        <v>1.0026534358942896</v>
      </c>
      <c r="BS27" s="22">
        <f t="shared" si="4"/>
        <v>1.0038886256465518</v>
      </c>
      <c r="BT27" s="22">
        <f t="shared" si="4"/>
        <v>1.0051229483585737</v>
      </c>
      <c r="BU27" s="22">
        <f t="shared" si="4"/>
        <v>1.0063564217844803</v>
      </c>
      <c r="BV27" s="22">
        <f t="shared" ref="BV27:CD27" si="5">+BV29*BV53*BV54*BV55/2</f>
        <v>1.007589063754837</v>
      </c>
      <c r="BW27" s="22">
        <f t="shared" si="5"/>
        <v>1.008820892176076</v>
      </c>
      <c r="BX27" s="22">
        <f t="shared" si="5"/>
        <v>1.0100519250299256</v>
      </c>
      <c r="BY27" s="22">
        <f t="shared" si="5"/>
        <v>1.011282180372844</v>
      </c>
      <c r="BZ27" s="22">
        <f t="shared" si="5"/>
        <v>1.0125116763354638</v>
      </c>
      <c r="CA27" s="22">
        <f t="shared" si="5"/>
        <v>1.0137404311220359</v>
      </c>
      <c r="CB27" s="22">
        <f t="shared" si="5"/>
        <v>1.0149684630098863</v>
      </c>
      <c r="CC27" s="22">
        <f t="shared" si="5"/>
        <v>1.016195790348871</v>
      </c>
      <c r="CD27" s="22">
        <f t="shared" si="5"/>
        <v>0.99894248801370211</v>
      </c>
      <c r="CE27" s="82">
        <f>IF(+CE29*CE53*CE54*CE55/2&lt;0.0000000001,0.0000000001,+CE29*CE53*CE54*CE55/2)</f>
        <v>22.093357637707189</v>
      </c>
      <c r="CF27" s="82">
        <f>IF(+CF29*CF53*CF54*CF55/2&lt;0.0000000001,0.0000000001,+CF29*CF53*CF54*CF55/2)</f>
        <v>8.2897609191932755</v>
      </c>
      <c r="CG27" s="82">
        <f t="shared" ref="CG27:DD27" si="6">IF(+CG29*CG53*CG54*CG55/2&lt;0.0000000001,0.0000000001,+CG29*CG53*CG54*CG55/2)</f>
        <v>5.9223525111754727</v>
      </c>
      <c r="CH27" s="82">
        <f t="shared" si="6"/>
        <v>4.2094572897545897</v>
      </c>
      <c r="CI27" s="82">
        <f t="shared" si="6"/>
        <v>3.4429473857475834</v>
      </c>
      <c r="CJ27" s="82">
        <f t="shared" si="6"/>
        <v>2.9842483734417318</v>
      </c>
      <c r="CK27" s="82">
        <f t="shared" si="6"/>
        <v>2.6705619333898567</v>
      </c>
      <c r="CL27" s="82">
        <f t="shared" si="6"/>
        <v>1.8901236694523176</v>
      </c>
      <c r="CM27" s="82">
        <f t="shared" si="6"/>
        <v>1.5429611832821808</v>
      </c>
      <c r="CN27" s="82">
        <f t="shared" si="6"/>
        <v>1.3335004178520635</v>
      </c>
      <c r="CO27" s="82">
        <f t="shared" si="6"/>
        <v>1.1840126006466583</v>
      </c>
      <c r="CP27" s="82">
        <f t="shared" si="6"/>
        <v>1.0588560276842671</v>
      </c>
      <c r="CQ27" s="82">
        <f t="shared" si="6"/>
        <v>0.93420654645220635</v>
      </c>
      <c r="CR27" s="82">
        <f t="shared" si="6"/>
        <v>0.79344529538561082</v>
      </c>
      <c r="CS27" s="82">
        <f t="shared" si="6"/>
        <v>0.63144143170028688</v>
      </c>
      <c r="CT27" s="82">
        <f t="shared" si="6"/>
        <v>0.45863711174493188</v>
      </c>
      <c r="CU27" s="82">
        <f t="shared" si="6"/>
        <v>0.29712738795389598</v>
      </c>
      <c r="CV27" s="82">
        <f t="shared" si="6"/>
        <v>0.16853411293340895</v>
      </c>
      <c r="CW27" s="82">
        <f t="shared" si="6"/>
        <v>8.2508574258461267E-2</v>
      </c>
      <c r="CX27" s="82">
        <f t="shared" si="6"/>
        <v>3.4492283230083846E-2</v>
      </c>
      <c r="CY27" s="82">
        <f t="shared" si="6"/>
        <v>1.2215065021914787E-2</v>
      </c>
      <c r="CZ27" s="82">
        <f t="shared" si="6"/>
        <v>3.6428613557644321E-3</v>
      </c>
      <c r="DA27" s="82">
        <f t="shared" si="6"/>
        <v>9.1080621127213445E-4</v>
      </c>
      <c r="DB27" s="82">
        <f t="shared" si="6"/>
        <v>1.902715206060829E-4</v>
      </c>
      <c r="DC27" s="82">
        <f t="shared" si="6"/>
        <v>3.3124705469850638E-5</v>
      </c>
      <c r="DD27" s="82">
        <f t="shared" si="6"/>
        <v>4.7959523112451718E-6</v>
      </c>
      <c r="DE27" s="22">
        <f t="shared" ref="DE27:DW27" si="7">+DE29*DE53*DE54*DE55/2</f>
        <v>2.2387808867267868E-100</v>
      </c>
      <c r="DF27" s="22">
        <f t="shared" si="7"/>
        <v>6.1004210723299007E-38</v>
      </c>
      <c r="DG27" s="22">
        <f t="shared" si="7"/>
        <v>3.3853083362547814E-17</v>
      </c>
      <c r="DH27" s="22">
        <f t="shared" si="7"/>
        <v>4.993696794933527E-7</v>
      </c>
      <c r="DI27" s="22">
        <f t="shared" si="7"/>
        <v>7.7125396743895291E-4</v>
      </c>
      <c r="DJ27" s="22">
        <f t="shared" si="7"/>
        <v>2.1434792712224544E-2</v>
      </c>
      <c r="DK27" s="22">
        <f t="shared" si="7"/>
        <v>0.12126388956378695</v>
      </c>
      <c r="DL27" s="22">
        <f t="shared" si="7"/>
        <v>0.31600431102832421</v>
      </c>
      <c r="DM27" s="22">
        <f t="shared" si="7"/>
        <v>0.73002030010208652</v>
      </c>
      <c r="DN27" s="22">
        <f t="shared" si="7"/>
        <v>0.93420654645220635</v>
      </c>
      <c r="DO27" s="22">
        <f t="shared" si="7"/>
        <v>1.0001342315219295</v>
      </c>
      <c r="DP27" s="22">
        <f t="shared" si="7"/>
        <v>1.0099083717321855</v>
      </c>
      <c r="DQ27" s="22">
        <f t="shared" si="7"/>
        <v>1.0110685504296739</v>
      </c>
      <c r="DR27" s="22">
        <f t="shared" si="7"/>
        <v>1.0111895408801026</v>
      </c>
      <c r="DS27" s="22">
        <f t="shared" si="7"/>
        <v>1.0112011737036835</v>
      </c>
      <c r="DT27" s="22">
        <f t="shared" si="7"/>
        <v>1.0112022333546526</v>
      </c>
      <c r="DU27" s="22">
        <f t="shared" si="7"/>
        <v>1.0112023263247334</v>
      </c>
      <c r="DV27" s="22">
        <f t="shared" si="7"/>
        <v>1.0112023342642289</v>
      </c>
      <c r="DW27" s="22">
        <f t="shared" si="7"/>
        <v>1.0112023342642289</v>
      </c>
    </row>
    <row r="28" spans="1:127" ht="21" x14ac:dyDescent="0.55000000000000004">
      <c r="A28" s="19"/>
      <c r="B28" s="20" t="s">
        <v>55</v>
      </c>
      <c r="C28" s="492" t="s">
        <v>53</v>
      </c>
      <c r="D28" s="493"/>
      <c r="E28" s="493"/>
      <c r="F28" s="291" t="s">
        <v>54</v>
      </c>
      <c r="G28" s="22">
        <f>+G29*G53*G55</f>
        <v>2.6706212246809811</v>
      </c>
      <c r="J28" s="22">
        <f t="shared" ref="J28:BU28" si="8">+J29*J53*J55</f>
        <v>1.0501578443893229</v>
      </c>
      <c r="K28" s="22">
        <f t="shared" si="8"/>
        <v>8.4628261223249179E-2</v>
      </c>
      <c r="L28" s="22">
        <f t="shared" si="8"/>
        <v>5.9841279725542033E-2</v>
      </c>
      <c r="M28" s="22">
        <f t="shared" si="8"/>
        <v>4.8860217259583213E-2</v>
      </c>
      <c r="N28" s="22">
        <f t="shared" si="8"/>
        <v>4.231419672743645E-2</v>
      </c>
      <c r="O28" s="22">
        <f t="shared" si="8"/>
        <v>3.7846972060730046E-2</v>
      </c>
      <c r="P28" s="22">
        <f t="shared" si="8"/>
        <v>3.4549402950812665E-2</v>
      </c>
      <c r="Q28" s="22">
        <f t="shared" si="8"/>
        <v>3.1986533273636618E-2</v>
      </c>
      <c r="R28" s="22">
        <f t="shared" si="8"/>
        <v>2.9920663238267867E-2</v>
      </c>
      <c r="S28" s="22">
        <f t="shared" si="8"/>
        <v>2.8209472647417147E-2</v>
      </c>
      <c r="T28" s="22">
        <f t="shared" si="8"/>
        <v>2.6761856166904748E-2</v>
      </c>
      <c r="U28" s="22">
        <f t="shared" si="8"/>
        <v>0.26761304213958975</v>
      </c>
      <c r="V28" s="22">
        <f t="shared" si="8"/>
        <v>0.18923296797270905</v>
      </c>
      <c r="W28" s="22">
        <f t="shared" si="8"/>
        <v>0.15450860783208742</v>
      </c>
      <c r="X28" s="22">
        <f t="shared" si="8"/>
        <v>0.13380861179124176</v>
      </c>
      <c r="Y28" s="22">
        <f t="shared" si="8"/>
        <v>0.11968218544444938</v>
      </c>
      <c r="Z28" s="22">
        <f t="shared" si="8"/>
        <v>0.10925446370329944</v>
      </c>
      <c r="AA28" s="22">
        <f t="shared" si="8"/>
        <v>0.10115002865986877</v>
      </c>
      <c r="AB28" s="22">
        <f t="shared" si="8"/>
        <v>9.4617223176673149E-2</v>
      </c>
      <c r="AC28" s="22">
        <f t="shared" si="8"/>
        <v>8.9205999312221992E-2</v>
      </c>
      <c r="AD28" s="22">
        <f t="shared" si="8"/>
        <v>0.84610809912984042</v>
      </c>
      <c r="AE28" s="22">
        <f t="shared" si="8"/>
        <v>0.59835109171428269</v>
      </c>
      <c r="AF28" s="22">
        <f t="shared" si="8"/>
        <v>0.48856858329349218</v>
      </c>
      <c r="AG28" s="22">
        <f t="shared" si="8"/>
        <v>0.4231201500382335</v>
      </c>
      <c r="AH28" s="22">
        <f t="shared" si="8"/>
        <v>0.37845410931610307</v>
      </c>
      <c r="AI28" s="22">
        <f t="shared" si="8"/>
        <v>0.34548215352157696</v>
      </c>
      <c r="AJ28" s="22">
        <f t="shared" si="8"/>
        <v>0.31985590838497119</v>
      </c>
      <c r="AK28" s="22">
        <f t="shared" si="8"/>
        <v>0.29919891864227832</v>
      </c>
      <c r="AL28" s="22">
        <f t="shared" si="8"/>
        <v>0.28208826193788517</v>
      </c>
      <c r="AM28" s="22">
        <f t="shared" si="8"/>
        <v>0.26761304213958975</v>
      </c>
      <c r="AN28" s="22">
        <f t="shared" si="8"/>
        <v>0.84610809912984042</v>
      </c>
      <c r="AO28" s="22">
        <f t="shared" si="8"/>
        <v>0.89185560524246488</v>
      </c>
      <c r="AP28" s="22">
        <f t="shared" si="8"/>
        <v>0.94592835383638652</v>
      </c>
      <c r="AQ28" s="22">
        <f t="shared" si="8"/>
        <v>1.011202334988466</v>
      </c>
      <c r="AR28" s="22">
        <f t="shared" si="8"/>
        <v>1.0921691920178194</v>
      </c>
      <c r="AS28" s="22">
        <f t="shared" si="8"/>
        <v>1.1963283503023476</v>
      </c>
      <c r="AT28" s="22">
        <f t="shared" si="8"/>
        <v>1.3373964901930919</v>
      </c>
      <c r="AU28" s="22">
        <f t="shared" si="8"/>
        <v>1.544024494480672</v>
      </c>
      <c r="AV28" s="22">
        <f t="shared" si="8"/>
        <v>1.8903800408555813</v>
      </c>
      <c r="AW28" s="22">
        <f t="shared" si="8"/>
        <v>2.6706212246809811</v>
      </c>
      <c r="AX28" s="22">
        <f t="shared" si="8"/>
        <v>1.011202334988466</v>
      </c>
      <c r="AY28" s="22">
        <f t="shared" si="8"/>
        <v>1.018499137626405</v>
      </c>
      <c r="AZ28" s="22">
        <f t="shared" si="8"/>
        <v>1.0259562151893324</v>
      </c>
      <c r="BA28" s="22">
        <f t="shared" si="8"/>
        <v>1.0335795223487889</v>
      </c>
      <c r="BB28" s="22">
        <f t="shared" si="8"/>
        <v>1.0413753281778599</v>
      </c>
      <c r="BC28" s="22">
        <f t="shared" si="8"/>
        <v>1.0493502378213153</v>
      </c>
      <c r="BD28" s="22">
        <f t="shared" si="8"/>
        <v>1.0575112160196849</v>
      </c>
      <c r="BE28" s="22">
        <f t="shared" si="8"/>
        <v>1.0658656126776971</v>
      </c>
      <c r="BF28" s="22">
        <f t="shared" si="8"/>
        <v>1.074421190690408</v>
      </c>
      <c r="BG28" s="22">
        <f t="shared" si="8"/>
        <v>1.083186156266476</v>
      </c>
      <c r="BH28" s="22">
        <f t="shared" si="8"/>
        <v>1.0921691920178194</v>
      </c>
      <c r="BI28" s="22">
        <f t="shared" si="8"/>
        <v>1.045339968443685</v>
      </c>
      <c r="BJ28" s="22">
        <f t="shared" si="8"/>
        <v>1.0461383441055676</v>
      </c>
      <c r="BK28" s="22">
        <f t="shared" si="8"/>
        <v>1.0469385518377683</v>
      </c>
      <c r="BL28" s="22">
        <f t="shared" si="8"/>
        <v>1.0477405986579196</v>
      </c>
      <c r="BM28" s="22">
        <f t="shared" si="8"/>
        <v>1.0485444916213433</v>
      </c>
      <c r="BN28" s="22">
        <f t="shared" si="8"/>
        <v>1.0493502378213153</v>
      </c>
      <c r="BO28" s="22">
        <f t="shared" si="8"/>
        <v>1.0501578443893229</v>
      </c>
      <c r="BP28" s="22">
        <f t="shared" si="8"/>
        <v>1.0509673184953339</v>
      </c>
      <c r="BQ28" s="22">
        <f t="shared" si="8"/>
        <v>1.0517786673480629</v>
      </c>
      <c r="BR28" s="22">
        <f t="shared" si="8"/>
        <v>1.0525918981952402</v>
      </c>
      <c r="BS28" s="22">
        <f t="shared" si="8"/>
        <v>1.0534070183238848</v>
      </c>
      <c r="BT28" s="22">
        <f t="shared" si="8"/>
        <v>1.0542240350605769</v>
      </c>
      <c r="BU28" s="22">
        <f t="shared" si="8"/>
        <v>1.0550429557717373</v>
      </c>
      <c r="BV28" s="22">
        <f t="shared" ref="BV28:DW28" si="9">+BV29*BV53*BV55</f>
        <v>1.0558637878639032</v>
      </c>
      <c r="BW28" s="22">
        <f t="shared" si="9"/>
        <v>1.0566865387840121</v>
      </c>
      <c r="BX28" s="22">
        <f t="shared" si="9"/>
        <v>1.0575112160196849</v>
      </c>
      <c r="BY28" s="22">
        <f t="shared" si="9"/>
        <v>1.0583378270995101</v>
      </c>
      <c r="BZ28" s="22">
        <f t="shared" si="9"/>
        <v>1.0591663795933359</v>
      </c>
      <c r="CA28" s="22">
        <f t="shared" si="9"/>
        <v>1.0599968811125584</v>
      </c>
      <c r="CB28" s="22">
        <f t="shared" si="9"/>
        <v>1.0608293393104173</v>
      </c>
      <c r="CC28" s="22">
        <f t="shared" si="9"/>
        <v>1.0616637618822897</v>
      </c>
      <c r="CD28" s="22">
        <f t="shared" si="9"/>
        <v>1.0501578443893229</v>
      </c>
      <c r="CE28" s="22">
        <f t="shared" si="9"/>
        <v>22.093425681510819</v>
      </c>
      <c r="CF28" s="22">
        <f t="shared" si="9"/>
        <v>8.2897917050471097</v>
      </c>
      <c r="CG28" s="22">
        <f t="shared" si="9"/>
        <v>5.9223795409754221</v>
      </c>
      <c r="CH28" s="22">
        <f t="shared" si="9"/>
        <v>4.2094861440400138</v>
      </c>
      <c r="CI28" s="22">
        <f t="shared" si="9"/>
        <v>3.4429825658039519</v>
      </c>
      <c r="CJ28" s="22">
        <f t="shared" si="9"/>
        <v>2.9842934898067734</v>
      </c>
      <c r="CK28" s="22">
        <f t="shared" si="9"/>
        <v>2.6706212246809811</v>
      </c>
      <c r="CL28" s="22">
        <f t="shared" si="9"/>
        <v>1.8903800408555813</v>
      </c>
      <c r="CM28" s="22">
        <f t="shared" si="9"/>
        <v>1.544024494480672</v>
      </c>
      <c r="CN28" s="22">
        <f t="shared" si="9"/>
        <v>1.3373964901930919</v>
      </c>
      <c r="CO28" s="22">
        <f t="shared" si="9"/>
        <v>1.1963283503023476</v>
      </c>
      <c r="CP28" s="22">
        <f t="shared" si="9"/>
        <v>1.0921691920178194</v>
      </c>
      <c r="CQ28" s="22">
        <f t="shared" si="9"/>
        <v>1.011202334988466</v>
      </c>
      <c r="CR28" s="22">
        <f t="shared" si="9"/>
        <v>0.94592835383638652</v>
      </c>
      <c r="CS28" s="22">
        <f t="shared" si="9"/>
        <v>0.89185560524246488</v>
      </c>
      <c r="CT28" s="22">
        <f t="shared" si="9"/>
        <v>0.84610809912984042</v>
      </c>
      <c r="CU28" s="22">
        <f t="shared" si="9"/>
        <v>0.80674769571511784</v>
      </c>
      <c r="CV28" s="22">
        <f t="shared" si="9"/>
        <v>0.77241430201368366</v>
      </c>
      <c r="CW28" s="22">
        <f t="shared" si="9"/>
        <v>0.74212156634643733</v>
      </c>
      <c r="CX28" s="22">
        <f t="shared" si="9"/>
        <v>0.71513442011758377</v>
      </c>
      <c r="CY28" s="22">
        <f t="shared" si="9"/>
        <v>0.69089234034073022</v>
      </c>
      <c r="CZ28" s="22">
        <f t="shared" si="9"/>
        <v>0.66895943832982097</v>
      </c>
      <c r="DA28" s="22">
        <f t="shared" si="9"/>
        <v>0.6489909523008387</v>
      </c>
      <c r="DB28" s="22">
        <f t="shared" si="9"/>
        <v>0.63071013080256777</v>
      </c>
      <c r="DC28" s="22">
        <f t="shared" si="9"/>
        <v>0.61389190168856378</v>
      </c>
      <c r="DD28" s="22">
        <f t="shared" si="9"/>
        <v>0.59835109171428269</v>
      </c>
      <c r="DE28" s="22">
        <f t="shared" si="9"/>
        <v>1.011202334988466</v>
      </c>
      <c r="DF28" s="22">
        <f t="shared" si="9"/>
        <v>1.011202334988466</v>
      </c>
      <c r="DG28" s="22">
        <f t="shared" si="9"/>
        <v>1.011202334988466</v>
      </c>
      <c r="DH28" s="22">
        <f t="shared" si="9"/>
        <v>1.011202334988466</v>
      </c>
      <c r="DI28" s="22">
        <f t="shared" si="9"/>
        <v>1.011202334988466</v>
      </c>
      <c r="DJ28" s="22">
        <f t="shared" si="9"/>
        <v>1.011202334988466</v>
      </c>
      <c r="DK28" s="22">
        <f t="shared" si="9"/>
        <v>1.011202334988466</v>
      </c>
      <c r="DL28" s="22">
        <f t="shared" si="9"/>
        <v>1.011202334988466</v>
      </c>
      <c r="DM28" s="22">
        <f t="shared" si="9"/>
        <v>1.011202334988466</v>
      </c>
      <c r="DN28" s="22">
        <f t="shared" si="9"/>
        <v>1.011202334988466</v>
      </c>
      <c r="DO28" s="22">
        <f t="shared" si="9"/>
        <v>1.011202334988466</v>
      </c>
      <c r="DP28" s="22">
        <f t="shared" si="9"/>
        <v>1.011202334988466</v>
      </c>
      <c r="DQ28" s="22">
        <f t="shared" si="9"/>
        <v>1.011202334988466</v>
      </c>
      <c r="DR28" s="22">
        <f t="shared" si="9"/>
        <v>1.011202334988466</v>
      </c>
      <c r="DS28" s="22">
        <f t="shared" si="9"/>
        <v>1.011202334988466</v>
      </c>
      <c r="DT28" s="22">
        <f t="shared" si="9"/>
        <v>1.011202334988466</v>
      </c>
      <c r="DU28" s="22">
        <f t="shared" si="9"/>
        <v>1.011202334988466</v>
      </c>
      <c r="DV28" s="22">
        <f t="shared" si="9"/>
        <v>1.011202334988466</v>
      </c>
      <c r="DW28" s="22">
        <f t="shared" si="9"/>
        <v>1.011202334988466</v>
      </c>
    </row>
    <row r="29" spans="1:127" ht="18" x14ac:dyDescent="0.2">
      <c r="A29" s="16">
        <f>入力シート_ほう素!Q9</f>
        <v>30</v>
      </c>
      <c r="B29" s="23" t="s">
        <v>56</v>
      </c>
      <c r="C29" s="492" t="s">
        <v>57</v>
      </c>
      <c r="D29" s="493"/>
      <c r="E29" s="493"/>
      <c r="F29" s="1" t="s">
        <v>54</v>
      </c>
      <c r="G29" s="72">
        <f>IF(A29="",1,A29)</f>
        <v>30</v>
      </c>
      <c r="J29" s="51">
        <f t="shared" ref="J29:J32" si="10">G29</f>
        <v>30</v>
      </c>
      <c r="K29" s="50">
        <f t="shared" ref="K29:N29" si="11">+J29</f>
        <v>30</v>
      </c>
      <c r="L29" s="50">
        <f t="shared" si="11"/>
        <v>30</v>
      </c>
      <c r="M29" s="50">
        <f t="shared" si="11"/>
        <v>30</v>
      </c>
      <c r="N29" s="50">
        <f t="shared" si="11"/>
        <v>30</v>
      </c>
      <c r="O29" s="50">
        <f>+J29</f>
        <v>30</v>
      </c>
      <c r="P29" s="50">
        <f>+K29</f>
        <v>30</v>
      </c>
      <c r="Q29" s="50">
        <f>+L29</f>
        <v>30</v>
      </c>
      <c r="R29" s="50">
        <f>+L29</f>
        <v>30</v>
      </c>
      <c r="S29" s="50">
        <f>+M29</f>
        <v>30</v>
      </c>
      <c r="T29" s="50">
        <f>+N29</f>
        <v>30</v>
      </c>
      <c r="U29" s="50">
        <f>G29</f>
        <v>30</v>
      </c>
      <c r="V29" s="50">
        <f>+U29</f>
        <v>30</v>
      </c>
      <c r="W29" s="50">
        <f t="shared" ref="W29:AG29" si="12">+V29</f>
        <v>30</v>
      </c>
      <c r="X29" s="50">
        <f t="shared" si="12"/>
        <v>30</v>
      </c>
      <c r="Y29" s="50">
        <f t="shared" si="12"/>
        <v>30</v>
      </c>
      <c r="Z29" s="50">
        <f t="shared" si="12"/>
        <v>30</v>
      </c>
      <c r="AA29" s="50">
        <f t="shared" si="12"/>
        <v>30</v>
      </c>
      <c r="AB29" s="50">
        <f t="shared" si="12"/>
        <v>30</v>
      </c>
      <c r="AC29" s="50">
        <f t="shared" si="12"/>
        <v>30</v>
      </c>
      <c r="AD29" s="50">
        <f t="shared" si="12"/>
        <v>30</v>
      </c>
      <c r="AE29" s="50">
        <f t="shared" si="12"/>
        <v>30</v>
      </c>
      <c r="AF29" s="50">
        <f t="shared" si="12"/>
        <v>30</v>
      </c>
      <c r="AG29" s="50">
        <f t="shared" si="12"/>
        <v>30</v>
      </c>
      <c r="AH29" s="50">
        <f>+AC29</f>
        <v>30</v>
      </c>
      <c r="AI29" s="50">
        <f>+AD29</f>
        <v>30</v>
      </c>
      <c r="AJ29" s="50">
        <f>+AE29</f>
        <v>30</v>
      </c>
      <c r="AK29" s="50">
        <f>+AE29</f>
        <v>30</v>
      </c>
      <c r="AL29" s="50">
        <f>+AF29</f>
        <v>30</v>
      </c>
      <c r="AM29" s="50">
        <f>+AG29</f>
        <v>30</v>
      </c>
      <c r="AN29" s="50">
        <f t="shared" ref="AN29:BF29" si="13">+AM29</f>
        <v>30</v>
      </c>
      <c r="AO29" s="50">
        <f t="shared" si="13"/>
        <v>30</v>
      </c>
      <c r="AP29" s="50">
        <f t="shared" si="13"/>
        <v>30</v>
      </c>
      <c r="AQ29" s="50">
        <f t="shared" si="13"/>
        <v>30</v>
      </c>
      <c r="AR29" s="50">
        <f t="shared" si="13"/>
        <v>30</v>
      </c>
      <c r="AS29" s="50">
        <f t="shared" si="13"/>
        <v>30</v>
      </c>
      <c r="AT29" s="50">
        <f t="shared" si="13"/>
        <v>30</v>
      </c>
      <c r="AU29" s="50">
        <f t="shared" si="13"/>
        <v>30</v>
      </c>
      <c r="AV29" s="50">
        <f t="shared" si="13"/>
        <v>30</v>
      </c>
      <c r="AW29" s="50">
        <f t="shared" si="13"/>
        <v>30</v>
      </c>
      <c r="AX29" s="50">
        <f t="shared" si="13"/>
        <v>30</v>
      </c>
      <c r="AY29" s="50">
        <f t="shared" si="13"/>
        <v>30</v>
      </c>
      <c r="AZ29" s="50">
        <f t="shared" si="13"/>
        <v>30</v>
      </c>
      <c r="BA29" s="50">
        <f t="shared" si="13"/>
        <v>30</v>
      </c>
      <c r="BB29" s="50">
        <f t="shared" si="13"/>
        <v>30</v>
      </c>
      <c r="BC29" s="50">
        <f t="shared" si="13"/>
        <v>30</v>
      </c>
      <c r="BD29" s="50">
        <f t="shared" si="13"/>
        <v>30</v>
      </c>
      <c r="BE29" s="50">
        <f t="shared" si="13"/>
        <v>30</v>
      </c>
      <c r="BF29" s="50">
        <f t="shared" si="13"/>
        <v>30</v>
      </c>
      <c r="BG29" s="50">
        <f t="shared" ref="BG29" si="14">+BE29</f>
        <v>30</v>
      </c>
      <c r="BH29" s="50">
        <f>+BF29</f>
        <v>30</v>
      </c>
      <c r="BI29" s="50">
        <f t="shared" ref="BI29:BJ29" si="15">+BH29</f>
        <v>30</v>
      </c>
      <c r="BJ29" s="50">
        <f t="shared" si="15"/>
        <v>30</v>
      </c>
      <c r="BK29" s="50">
        <f t="shared" ref="BK29" si="16">+AZ29</f>
        <v>30</v>
      </c>
      <c r="BL29" s="50">
        <f t="shared" ref="BL29:BO29" si="17">+BK29</f>
        <v>30</v>
      </c>
      <c r="BM29" s="50">
        <f t="shared" si="17"/>
        <v>30</v>
      </c>
      <c r="BN29" s="50">
        <f t="shared" si="17"/>
        <v>30</v>
      </c>
      <c r="BO29" s="50">
        <f t="shared" si="17"/>
        <v>30</v>
      </c>
      <c r="BP29" s="50">
        <f t="shared" ref="BP29" si="18">+BE29</f>
        <v>30</v>
      </c>
      <c r="BQ29" s="50">
        <f t="shared" ref="BQ29:BT29" si="19">+BP29</f>
        <v>30</v>
      </c>
      <c r="BR29" s="50">
        <f t="shared" si="19"/>
        <v>30</v>
      </c>
      <c r="BS29" s="50">
        <f t="shared" si="19"/>
        <v>30</v>
      </c>
      <c r="BT29" s="50">
        <f t="shared" si="19"/>
        <v>30</v>
      </c>
      <c r="BU29" s="50">
        <f t="shared" ref="BU29" si="20">+BJ29</f>
        <v>30</v>
      </c>
      <c r="BV29" s="50">
        <f t="shared" ref="BV29" si="21">+BU29</f>
        <v>30</v>
      </c>
      <c r="BW29" s="50">
        <f t="shared" ref="BW29:BX29" si="22">+BU29</f>
        <v>30</v>
      </c>
      <c r="BX29" s="50">
        <f t="shared" si="22"/>
        <v>30</v>
      </c>
      <c r="BY29" s="50">
        <f t="shared" ref="BY29:CB29" si="23">+BX29</f>
        <v>30</v>
      </c>
      <c r="BZ29" s="50">
        <f t="shared" si="23"/>
        <v>30</v>
      </c>
      <c r="CA29" s="50">
        <f t="shared" si="23"/>
        <v>30</v>
      </c>
      <c r="CB29" s="50">
        <f t="shared" si="23"/>
        <v>30</v>
      </c>
      <c r="CC29" s="50">
        <f>+CA29</f>
        <v>30</v>
      </c>
      <c r="CD29" s="50">
        <f>+CB29</f>
        <v>30</v>
      </c>
      <c r="CE29" s="50">
        <f t="shared" ref="CE29" si="24">+CD29</f>
        <v>30</v>
      </c>
      <c r="CF29" s="50">
        <f>+BA29</f>
        <v>30</v>
      </c>
      <c r="CG29" s="50">
        <f>+BA29</f>
        <v>30</v>
      </c>
      <c r="CH29" s="50">
        <f t="shared" ref="CH29:CQ29" si="25">+BA29</f>
        <v>30</v>
      </c>
      <c r="CI29" s="50">
        <f t="shared" si="25"/>
        <v>30</v>
      </c>
      <c r="CJ29" s="50">
        <f t="shared" si="25"/>
        <v>30</v>
      </c>
      <c r="CK29" s="50">
        <f t="shared" si="25"/>
        <v>30</v>
      </c>
      <c r="CL29" s="50">
        <f t="shared" si="25"/>
        <v>30</v>
      </c>
      <c r="CM29" s="50">
        <f t="shared" si="25"/>
        <v>30</v>
      </c>
      <c r="CN29" s="50">
        <f t="shared" si="25"/>
        <v>30</v>
      </c>
      <c r="CO29" s="50">
        <f t="shared" si="25"/>
        <v>30</v>
      </c>
      <c r="CP29" s="50">
        <f t="shared" si="25"/>
        <v>30</v>
      </c>
      <c r="CQ29" s="50">
        <f t="shared" si="25"/>
        <v>30</v>
      </c>
      <c r="CR29" s="50">
        <f>+BU29</f>
        <v>30</v>
      </c>
      <c r="CS29" s="50">
        <f>+BV29</f>
        <v>30</v>
      </c>
      <c r="CT29" s="50">
        <f t="shared" ref="CT29:CU29" si="26">+BX29</f>
        <v>30</v>
      </c>
      <c r="CU29" s="50">
        <f t="shared" si="26"/>
        <v>30</v>
      </c>
      <c r="CV29" s="50">
        <f>+BU29</f>
        <v>30</v>
      </c>
      <c r="CW29" s="50">
        <f>+BV29</f>
        <v>30</v>
      </c>
      <c r="CX29" s="50">
        <f>+BX29</f>
        <v>30</v>
      </c>
      <c r="CY29" s="50">
        <f>+BY29</f>
        <v>30</v>
      </c>
      <c r="CZ29" s="50">
        <f>+BZ29</f>
        <v>30</v>
      </c>
      <c r="DA29" s="50">
        <f>+CA29</f>
        <v>30</v>
      </c>
      <c r="DB29" s="50">
        <f>+CB29</f>
        <v>30</v>
      </c>
      <c r="DC29" s="50">
        <f t="shared" ref="DC29:DD29" si="27">+CD29</f>
        <v>30</v>
      </c>
      <c r="DD29" s="50">
        <f t="shared" si="27"/>
        <v>30</v>
      </c>
      <c r="DE29" s="50">
        <f t="shared" ref="DE29" si="28">+CE29</f>
        <v>30</v>
      </c>
      <c r="DF29" s="50">
        <f t="shared" ref="DF29" si="29">+BU29</f>
        <v>30</v>
      </c>
      <c r="DG29" s="50">
        <f t="shared" ref="DG29:DO32" si="30">+DF29</f>
        <v>30</v>
      </c>
      <c r="DH29" s="50">
        <f t="shared" si="30"/>
        <v>30</v>
      </c>
      <c r="DI29" s="50">
        <f t="shared" si="30"/>
        <v>30</v>
      </c>
      <c r="DJ29" s="50">
        <f t="shared" si="30"/>
        <v>30</v>
      </c>
      <c r="DK29" s="50">
        <f t="shared" si="30"/>
        <v>30</v>
      </c>
      <c r="DL29" s="50">
        <f t="shared" si="30"/>
        <v>30</v>
      </c>
      <c r="DM29" s="50">
        <f t="shared" si="30"/>
        <v>30</v>
      </c>
      <c r="DN29" s="50">
        <f t="shared" si="30"/>
        <v>30</v>
      </c>
      <c r="DO29" s="50">
        <f t="shared" ref="DO29" si="31">+DE29</f>
        <v>30</v>
      </c>
      <c r="DP29" s="50">
        <f t="shared" ref="DP29:DW42" si="32">+DO29</f>
        <v>30</v>
      </c>
      <c r="DQ29" s="50">
        <f t="shared" si="32"/>
        <v>30</v>
      </c>
      <c r="DR29" s="50">
        <f t="shared" si="32"/>
        <v>30</v>
      </c>
      <c r="DS29" s="50">
        <f t="shared" si="32"/>
        <v>30</v>
      </c>
      <c r="DT29" s="50">
        <f t="shared" si="32"/>
        <v>30</v>
      </c>
      <c r="DU29" s="50">
        <f t="shared" si="32"/>
        <v>30</v>
      </c>
      <c r="DV29" s="50">
        <f t="shared" si="32"/>
        <v>30</v>
      </c>
      <c r="DW29" s="50">
        <f>+DV29</f>
        <v>30</v>
      </c>
    </row>
    <row r="30" spans="1:127" ht="18" x14ac:dyDescent="0.2">
      <c r="A30" s="16"/>
      <c r="B30" s="23" t="s">
        <v>58</v>
      </c>
      <c r="C30" s="494" t="s">
        <v>59</v>
      </c>
      <c r="D30" s="495"/>
      <c r="E30" s="492"/>
      <c r="F30" s="1" t="s">
        <v>60</v>
      </c>
      <c r="G30" s="24">
        <f>IF(A30="",100,A30)</f>
        <v>100</v>
      </c>
      <c r="I30">
        <v>1</v>
      </c>
      <c r="J30" s="49">
        <f>IF(C24="&gt;1,000,000",1800000,C24)</f>
        <v>649</v>
      </c>
      <c r="K30" s="49">
        <v>100000</v>
      </c>
      <c r="L30" s="49">
        <f>+K30+100000</f>
        <v>200000</v>
      </c>
      <c r="M30" s="49">
        <f t="shared" ref="M30:T30" si="33">+L30+100000</f>
        <v>300000</v>
      </c>
      <c r="N30" s="49">
        <f t="shared" si="33"/>
        <v>400000</v>
      </c>
      <c r="O30" s="49">
        <f t="shared" si="33"/>
        <v>500000</v>
      </c>
      <c r="P30" s="49">
        <f t="shared" si="33"/>
        <v>600000</v>
      </c>
      <c r="Q30" s="49">
        <f t="shared" si="33"/>
        <v>700000</v>
      </c>
      <c r="R30" s="49">
        <f t="shared" si="33"/>
        <v>800000</v>
      </c>
      <c r="S30" s="49">
        <f t="shared" si="33"/>
        <v>900000</v>
      </c>
      <c r="T30" s="49">
        <f t="shared" si="33"/>
        <v>1000000</v>
      </c>
      <c r="U30" s="49">
        <f>+$K$23-100000+10000</f>
        <v>10000</v>
      </c>
      <c r="V30" s="49">
        <f>+U30+10000</f>
        <v>20000</v>
      </c>
      <c r="W30" s="49">
        <f t="shared" ref="W30:AC30" si="34">+V30+10000</f>
        <v>30000</v>
      </c>
      <c r="X30" s="49">
        <f t="shared" si="34"/>
        <v>40000</v>
      </c>
      <c r="Y30" s="49">
        <f t="shared" si="34"/>
        <v>50000</v>
      </c>
      <c r="Z30" s="49">
        <f t="shared" si="34"/>
        <v>60000</v>
      </c>
      <c r="AA30" s="49">
        <f t="shared" si="34"/>
        <v>70000</v>
      </c>
      <c r="AB30" s="49">
        <f t="shared" si="34"/>
        <v>80000</v>
      </c>
      <c r="AC30" s="49">
        <f t="shared" si="34"/>
        <v>90000</v>
      </c>
      <c r="AD30" s="265">
        <f>+$U$23-10000+1000</f>
        <v>1000</v>
      </c>
      <c r="AE30" s="49">
        <f>+AD30+1000</f>
        <v>2000</v>
      </c>
      <c r="AF30" s="49">
        <f t="shared" ref="AF30:AM30" si="35">+AE30+1000</f>
        <v>3000</v>
      </c>
      <c r="AG30" s="49">
        <f t="shared" si="35"/>
        <v>4000</v>
      </c>
      <c r="AH30" s="49">
        <f t="shared" si="35"/>
        <v>5000</v>
      </c>
      <c r="AI30" s="49">
        <f t="shared" si="35"/>
        <v>6000</v>
      </c>
      <c r="AJ30" s="49">
        <f t="shared" si="35"/>
        <v>7000</v>
      </c>
      <c r="AK30" s="49">
        <f t="shared" si="35"/>
        <v>8000</v>
      </c>
      <c r="AL30" s="49">
        <f t="shared" si="35"/>
        <v>9000</v>
      </c>
      <c r="AM30" s="49">
        <f t="shared" si="35"/>
        <v>10000</v>
      </c>
      <c r="AN30" s="59">
        <f>+AD23</f>
        <v>1000</v>
      </c>
      <c r="AO30" s="49">
        <f>+AN30-100</f>
        <v>900</v>
      </c>
      <c r="AP30" s="49">
        <f t="shared" ref="AP30:AW30" si="36">+AO30-100</f>
        <v>800</v>
      </c>
      <c r="AQ30" s="49">
        <f t="shared" si="36"/>
        <v>700</v>
      </c>
      <c r="AR30" s="49">
        <f t="shared" si="36"/>
        <v>600</v>
      </c>
      <c r="AS30" s="49">
        <f t="shared" si="36"/>
        <v>500</v>
      </c>
      <c r="AT30" s="49">
        <f t="shared" si="36"/>
        <v>400</v>
      </c>
      <c r="AU30" s="49">
        <f t="shared" si="36"/>
        <v>300</v>
      </c>
      <c r="AV30" s="49">
        <f t="shared" si="36"/>
        <v>200</v>
      </c>
      <c r="AW30" s="49">
        <f t="shared" si="36"/>
        <v>100</v>
      </c>
      <c r="AX30" s="59">
        <f>AN23</f>
        <v>700</v>
      </c>
      <c r="AY30" s="49">
        <f>+AX30-10</f>
        <v>690</v>
      </c>
      <c r="AZ30" s="49">
        <f t="shared" ref="AZ30:BG30" si="37">+AY30-10</f>
        <v>680</v>
      </c>
      <c r="BA30" s="49">
        <f t="shared" si="37"/>
        <v>670</v>
      </c>
      <c r="BB30" s="49">
        <f t="shared" si="37"/>
        <v>660</v>
      </c>
      <c r="BC30" s="49">
        <f t="shared" si="37"/>
        <v>650</v>
      </c>
      <c r="BD30" s="49">
        <f t="shared" si="37"/>
        <v>640</v>
      </c>
      <c r="BE30" s="49">
        <f t="shared" si="37"/>
        <v>630</v>
      </c>
      <c r="BF30" s="49">
        <f t="shared" si="37"/>
        <v>620</v>
      </c>
      <c r="BG30" s="49">
        <f t="shared" si="37"/>
        <v>610</v>
      </c>
      <c r="BH30" s="49">
        <f>IF(BG30=10,1,+BG30-10)</f>
        <v>600</v>
      </c>
      <c r="BI30" s="59">
        <f>AX23+5</f>
        <v>655</v>
      </c>
      <c r="BJ30" s="49">
        <f>IF(+BI30-1&gt;0,+BI30-1,0.1)</f>
        <v>654</v>
      </c>
      <c r="BK30" s="49">
        <f t="shared" ref="BK30:CC30" si="38">IF(+BJ30-1&gt;0,+BJ30-1,0.1)</f>
        <v>653</v>
      </c>
      <c r="BL30" s="49">
        <f t="shared" si="38"/>
        <v>652</v>
      </c>
      <c r="BM30" s="49">
        <f t="shared" si="38"/>
        <v>651</v>
      </c>
      <c r="BN30" s="49">
        <f t="shared" si="38"/>
        <v>650</v>
      </c>
      <c r="BO30" s="49">
        <f t="shared" si="38"/>
        <v>649</v>
      </c>
      <c r="BP30" s="49">
        <f t="shared" si="38"/>
        <v>648</v>
      </c>
      <c r="BQ30" s="49">
        <f t="shared" si="38"/>
        <v>647</v>
      </c>
      <c r="BR30" s="49">
        <f t="shared" si="38"/>
        <v>646</v>
      </c>
      <c r="BS30" s="49">
        <f t="shared" si="38"/>
        <v>645</v>
      </c>
      <c r="BT30" s="49">
        <f t="shared" si="38"/>
        <v>644</v>
      </c>
      <c r="BU30" s="49">
        <f t="shared" si="38"/>
        <v>643</v>
      </c>
      <c r="BV30" s="49">
        <f t="shared" si="38"/>
        <v>642</v>
      </c>
      <c r="BW30" s="49">
        <f t="shared" si="38"/>
        <v>641</v>
      </c>
      <c r="BX30" s="49">
        <f t="shared" si="38"/>
        <v>640</v>
      </c>
      <c r="BY30" s="49">
        <f t="shared" si="38"/>
        <v>639</v>
      </c>
      <c r="BZ30" s="49">
        <f t="shared" si="38"/>
        <v>638</v>
      </c>
      <c r="CA30" s="49">
        <f t="shared" si="38"/>
        <v>637</v>
      </c>
      <c r="CB30" s="49">
        <f t="shared" si="38"/>
        <v>636</v>
      </c>
      <c r="CC30" s="49">
        <f t="shared" si="38"/>
        <v>635</v>
      </c>
      <c r="CD30" s="73">
        <f>+BI23</f>
        <v>649</v>
      </c>
      <c r="CE30" s="59">
        <v>1</v>
      </c>
      <c r="CF30" s="70">
        <f>+$CE$21*CF22*($CE$19/20)</f>
        <v>10</v>
      </c>
      <c r="CG30" s="70">
        <f t="shared" ref="CG30:DD30" si="39">+$CE$21*CG22*($CE$19/20)</f>
        <v>20</v>
      </c>
      <c r="CH30" s="70">
        <f t="shared" si="39"/>
        <v>40</v>
      </c>
      <c r="CI30" s="70">
        <f t="shared" si="39"/>
        <v>60</v>
      </c>
      <c r="CJ30" s="70">
        <f t="shared" si="39"/>
        <v>80</v>
      </c>
      <c r="CK30" s="70">
        <f t="shared" si="39"/>
        <v>100</v>
      </c>
      <c r="CL30" s="70">
        <f t="shared" si="39"/>
        <v>200</v>
      </c>
      <c r="CM30" s="70">
        <f t="shared" si="39"/>
        <v>300</v>
      </c>
      <c r="CN30" s="70">
        <f t="shared" si="39"/>
        <v>400</v>
      </c>
      <c r="CO30" s="70">
        <f t="shared" si="39"/>
        <v>500</v>
      </c>
      <c r="CP30" s="70">
        <f t="shared" si="39"/>
        <v>600</v>
      </c>
      <c r="CQ30" s="70">
        <f t="shared" si="39"/>
        <v>700</v>
      </c>
      <c r="CR30" s="70">
        <f t="shared" si="39"/>
        <v>800</v>
      </c>
      <c r="CS30" s="70">
        <f t="shared" si="39"/>
        <v>900</v>
      </c>
      <c r="CT30" s="70">
        <f t="shared" si="39"/>
        <v>1000</v>
      </c>
      <c r="CU30" s="70">
        <f t="shared" si="39"/>
        <v>1100</v>
      </c>
      <c r="CV30" s="70">
        <f t="shared" si="39"/>
        <v>1200</v>
      </c>
      <c r="CW30" s="70">
        <f t="shared" si="39"/>
        <v>1300</v>
      </c>
      <c r="CX30" s="70">
        <f t="shared" si="39"/>
        <v>1400</v>
      </c>
      <c r="CY30" s="70">
        <f t="shared" si="39"/>
        <v>1500</v>
      </c>
      <c r="CZ30" s="70">
        <f t="shared" si="39"/>
        <v>1600</v>
      </c>
      <c r="DA30" s="70">
        <f t="shared" si="39"/>
        <v>1700</v>
      </c>
      <c r="DB30" s="70">
        <f t="shared" si="39"/>
        <v>1800</v>
      </c>
      <c r="DC30" s="70">
        <f t="shared" si="39"/>
        <v>1900</v>
      </c>
      <c r="DD30" s="70">
        <f t="shared" si="39"/>
        <v>2000</v>
      </c>
      <c r="DE30" s="49">
        <f>入力シート_ほう素!W3</f>
        <v>700</v>
      </c>
      <c r="DF30" s="49">
        <f>+DE30</f>
        <v>700</v>
      </c>
      <c r="DG30" s="49">
        <f t="shared" si="30"/>
        <v>700</v>
      </c>
      <c r="DH30" s="49">
        <f t="shared" si="30"/>
        <v>700</v>
      </c>
      <c r="DI30" s="49">
        <f t="shared" si="30"/>
        <v>700</v>
      </c>
      <c r="DJ30" s="49">
        <f t="shared" si="30"/>
        <v>700</v>
      </c>
      <c r="DK30" s="49">
        <f t="shared" si="30"/>
        <v>700</v>
      </c>
      <c r="DL30" s="49">
        <f t="shared" si="30"/>
        <v>700</v>
      </c>
      <c r="DM30" s="49">
        <f t="shared" si="30"/>
        <v>700</v>
      </c>
      <c r="DN30" s="49">
        <f t="shared" si="30"/>
        <v>700</v>
      </c>
      <c r="DO30" s="49">
        <f t="shared" si="30"/>
        <v>700</v>
      </c>
      <c r="DP30" s="49">
        <f t="shared" si="32"/>
        <v>700</v>
      </c>
      <c r="DQ30" s="49">
        <f t="shared" si="32"/>
        <v>700</v>
      </c>
      <c r="DR30" s="49">
        <f t="shared" si="32"/>
        <v>700</v>
      </c>
      <c r="DS30" s="49">
        <f t="shared" si="32"/>
        <v>700</v>
      </c>
      <c r="DT30" s="49">
        <f t="shared" si="32"/>
        <v>700</v>
      </c>
      <c r="DU30" s="49">
        <f t="shared" si="32"/>
        <v>700</v>
      </c>
      <c r="DV30" s="49">
        <f t="shared" si="32"/>
        <v>700</v>
      </c>
      <c r="DW30" s="49">
        <f>+DV30</f>
        <v>700</v>
      </c>
    </row>
    <row r="31" spans="1:127" ht="18" x14ac:dyDescent="0.2">
      <c r="A31" s="19"/>
      <c r="B31" s="23" t="s">
        <v>61</v>
      </c>
      <c r="C31" s="494" t="s">
        <v>62</v>
      </c>
      <c r="D31" s="495"/>
      <c r="E31" s="492"/>
      <c r="F31" s="1" t="s">
        <v>60</v>
      </c>
      <c r="G31" s="25">
        <v>0</v>
      </c>
      <c r="J31" s="51">
        <f>G31</f>
        <v>0</v>
      </c>
      <c r="K31" s="54">
        <f>+J31</f>
        <v>0</v>
      </c>
      <c r="L31" s="54">
        <f t="shared" ref="L31:N42" si="40">+K31</f>
        <v>0</v>
      </c>
      <c r="M31" s="54">
        <f t="shared" si="40"/>
        <v>0</v>
      </c>
      <c r="N31" s="54">
        <f t="shared" si="40"/>
        <v>0</v>
      </c>
      <c r="O31" s="54">
        <f t="shared" ref="O31:Q42" si="41">+J31</f>
        <v>0</v>
      </c>
      <c r="P31" s="54">
        <f t="shared" si="41"/>
        <v>0</v>
      </c>
      <c r="Q31" s="54">
        <f t="shared" si="41"/>
        <v>0</v>
      </c>
      <c r="R31" s="54">
        <f t="shared" ref="R31:T42" si="42">+L31</f>
        <v>0</v>
      </c>
      <c r="S31" s="54">
        <f t="shared" si="42"/>
        <v>0</v>
      </c>
      <c r="T31" s="54">
        <f t="shared" si="42"/>
        <v>0</v>
      </c>
      <c r="U31" s="51">
        <f>G31</f>
        <v>0</v>
      </c>
      <c r="V31" s="54">
        <f>+U31</f>
        <v>0</v>
      </c>
      <c r="W31" s="54">
        <f t="shared" ref="W31:AG31" si="43">+V31</f>
        <v>0</v>
      </c>
      <c r="X31" s="54">
        <f t="shared" si="43"/>
        <v>0</v>
      </c>
      <c r="Y31" s="54">
        <f t="shared" si="43"/>
        <v>0</v>
      </c>
      <c r="Z31" s="54">
        <f t="shared" si="43"/>
        <v>0</v>
      </c>
      <c r="AA31" s="54">
        <f t="shared" si="43"/>
        <v>0</v>
      </c>
      <c r="AB31" s="54">
        <f t="shared" si="43"/>
        <v>0</v>
      </c>
      <c r="AC31" s="54">
        <f t="shared" si="43"/>
        <v>0</v>
      </c>
      <c r="AD31" s="54">
        <f t="shared" si="43"/>
        <v>0</v>
      </c>
      <c r="AE31" s="54">
        <f t="shared" si="43"/>
        <v>0</v>
      </c>
      <c r="AF31" s="54">
        <f t="shared" si="43"/>
        <v>0</v>
      </c>
      <c r="AG31" s="54">
        <f t="shared" si="43"/>
        <v>0</v>
      </c>
      <c r="AH31" s="54">
        <f t="shared" ref="AH31:AJ42" si="44">+AC31</f>
        <v>0</v>
      </c>
      <c r="AI31" s="54">
        <f t="shared" si="44"/>
        <v>0</v>
      </c>
      <c r="AJ31" s="54">
        <f t="shared" si="44"/>
        <v>0</v>
      </c>
      <c r="AK31" s="54">
        <f t="shared" ref="AK31:AM42" si="45">+AE31</f>
        <v>0</v>
      </c>
      <c r="AL31" s="54">
        <f t="shared" si="45"/>
        <v>0</v>
      </c>
      <c r="AM31" s="54">
        <f t="shared" si="45"/>
        <v>0</v>
      </c>
      <c r="AN31" s="54">
        <f t="shared" ref="AN31:BC42" si="46">+AM31</f>
        <v>0</v>
      </c>
      <c r="AO31" s="54">
        <f t="shared" si="46"/>
        <v>0</v>
      </c>
      <c r="AP31" s="54">
        <f t="shared" si="46"/>
        <v>0</v>
      </c>
      <c r="AQ31" s="54">
        <f t="shared" si="46"/>
        <v>0</v>
      </c>
      <c r="AR31" s="54">
        <f t="shared" si="46"/>
        <v>0</v>
      </c>
      <c r="AS31" s="54">
        <f t="shared" si="46"/>
        <v>0</v>
      </c>
      <c r="AT31" s="54">
        <f t="shared" si="46"/>
        <v>0</v>
      </c>
      <c r="AU31" s="54">
        <f t="shared" si="46"/>
        <v>0</v>
      </c>
      <c r="AV31" s="54">
        <f t="shared" si="46"/>
        <v>0</v>
      </c>
      <c r="AW31" s="54">
        <f t="shared" si="46"/>
        <v>0</v>
      </c>
      <c r="AX31" s="54">
        <f t="shared" si="46"/>
        <v>0</v>
      </c>
      <c r="AY31" s="54">
        <f t="shared" si="46"/>
        <v>0</v>
      </c>
      <c r="AZ31" s="54">
        <f t="shared" si="46"/>
        <v>0</v>
      </c>
      <c r="BA31" s="54">
        <f t="shared" si="46"/>
        <v>0</v>
      </c>
      <c r="BB31" s="54">
        <f t="shared" si="46"/>
        <v>0</v>
      </c>
      <c r="BC31" s="54">
        <f t="shared" si="46"/>
        <v>0</v>
      </c>
      <c r="BD31" s="54">
        <f t="shared" ref="BD31:BF42" si="47">+BC31</f>
        <v>0</v>
      </c>
      <c r="BE31" s="54">
        <f t="shared" si="47"/>
        <v>0</v>
      </c>
      <c r="BF31" s="54">
        <f t="shared" si="47"/>
        <v>0</v>
      </c>
      <c r="BG31" s="54">
        <f t="shared" ref="BG31:BH42" si="48">+BE31</f>
        <v>0</v>
      </c>
      <c r="BH31" s="54">
        <f t="shared" si="48"/>
        <v>0</v>
      </c>
      <c r="BI31" s="54">
        <f t="shared" ref="BI31:BJ42" si="49">+BH31</f>
        <v>0</v>
      </c>
      <c r="BJ31" s="54">
        <f t="shared" si="49"/>
        <v>0</v>
      </c>
      <c r="BK31" s="54">
        <f t="shared" ref="BK31:BK42" si="50">+AZ31</f>
        <v>0</v>
      </c>
      <c r="BL31" s="54">
        <f t="shared" ref="BL31:BO42" si="51">+BK31</f>
        <v>0</v>
      </c>
      <c r="BM31" s="54">
        <f t="shared" si="51"/>
        <v>0</v>
      </c>
      <c r="BN31" s="54">
        <f t="shared" si="51"/>
        <v>0</v>
      </c>
      <c r="BO31" s="54">
        <f t="shared" si="51"/>
        <v>0</v>
      </c>
      <c r="BP31" s="54">
        <f t="shared" ref="BP31:BP42" si="52">+BE31</f>
        <v>0</v>
      </c>
      <c r="BQ31" s="54">
        <f t="shared" ref="BQ31:BT42" si="53">+BP31</f>
        <v>0</v>
      </c>
      <c r="BR31" s="54">
        <f t="shared" si="53"/>
        <v>0</v>
      </c>
      <c r="BS31" s="54">
        <f t="shared" si="53"/>
        <v>0</v>
      </c>
      <c r="BT31" s="54">
        <f t="shared" si="53"/>
        <v>0</v>
      </c>
      <c r="BU31" s="54">
        <f t="shared" ref="BU31:BU42" si="54">+BJ31</f>
        <v>0</v>
      </c>
      <c r="BV31" s="54">
        <f t="shared" ref="BV31:BV42" si="55">+BU31</f>
        <v>0</v>
      </c>
      <c r="BW31" s="54">
        <f t="shared" ref="BW31:BX42" si="56">+BU31</f>
        <v>0</v>
      </c>
      <c r="BX31" s="54">
        <f t="shared" si="56"/>
        <v>0</v>
      </c>
      <c r="BY31" s="54">
        <f t="shared" ref="BY31:CB42" si="57">+BX31</f>
        <v>0</v>
      </c>
      <c r="BZ31" s="54">
        <f t="shared" si="57"/>
        <v>0</v>
      </c>
      <c r="CA31" s="54">
        <f t="shared" si="57"/>
        <v>0</v>
      </c>
      <c r="CB31" s="54">
        <f t="shared" si="57"/>
        <v>0</v>
      </c>
      <c r="CC31" s="54">
        <f t="shared" ref="CC31:CD42" si="58">+CA31</f>
        <v>0</v>
      </c>
      <c r="CD31" s="54">
        <f t="shared" si="58"/>
        <v>0</v>
      </c>
      <c r="CE31" s="54">
        <f t="shared" ref="CE31:CE42" si="59">+CD31</f>
        <v>0</v>
      </c>
      <c r="CF31" s="54">
        <f t="shared" ref="CF31:CF42" si="60">+BA31</f>
        <v>0</v>
      </c>
      <c r="CG31" s="54">
        <f t="shared" ref="CG31:CG42" si="61">+BA31</f>
        <v>0</v>
      </c>
      <c r="CH31" s="54">
        <f t="shared" ref="CH31:CQ42" si="62">+BA31</f>
        <v>0</v>
      </c>
      <c r="CI31" s="54">
        <f t="shared" si="62"/>
        <v>0</v>
      </c>
      <c r="CJ31" s="54">
        <f t="shared" si="62"/>
        <v>0</v>
      </c>
      <c r="CK31" s="54">
        <f t="shared" si="62"/>
        <v>0</v>
      </c>
      <c r="CL31" s="54">
        <f t="shared" si="62"/>
        <v>0</v>
      </c>
      <c r="CM31" s="54">
        <f t="shared" si="62"/>
        <v>0</v>
      </c>
      <c r="CN31" s="54">
        <f t="shared" si="62"/>
        <v>0</v>
      </c>
      <c r="CO31" s="54">
        <f t="shared" si="62"/>
        <v>0</v>
      </c>
      <c r="CP31" s="54">
        <f t="shared" si="62"/>
        <v>0</v>
      </c>
      <c r="CQ31" s="54">
        <f t="shared" si="62"/>
        <v>0</v>
      </c>
      <c r="CR31" s="54">
        <f t="shared" ref="CR31:CS42" si="63">+BU31</f>
        <v>0</v>
      </c>
      <c r="CS31" s="54">
        <f t="shared" si="63"/>
        <v>0</v>
      </c>
      <c r="CT31" s="54">
        <f t="shared" ref="CT31:CU42" si="64">+BX31</f>
        <v>0</v>
      </c>
      <c r="CU31" s="54">
        <f t="shared" si="64"/>
        <v>0</v>
      </c>
      <c r="CV31" s="54">
        <f t="shared" ref="CV31:CW42" si="65">+BU31</f>
        <v>0</v>
      </c>
      <c r="CW31" s="54">
        <f t="shared" si="65"/>
        <v>0</v>
      </c>
      <c r="CX31" s="54">
        <f t="shared" ref="CX31:DB42" si="66">+BX31</f>
        <v>0</v>
      </c>
      <c r="CY31" s="54">
        <f t="shared" si="66"/>
        <v>0</v>
      </c>
      <c r="CZ31" s="54">
        <f t="shared" si="66"/>
        <v>0</v>
      </c>
      <c r="DA31" s="54">
        <f t="shared" si="66"/>
        <v>0</v>
      </c>
      <c r="DB31" s="54">
        <f t="shared" si="66"/>
        <v>0</v>
      </c>
      <c r="DC31" s="54">
        <f t="shared" ref="DC31:DD42" si="67">+CD31</f>
        <v>0</v>
      </c>
      <c r="DD31" s="54">
        <f t="shared" si="67"/>
        <v>0</v>
      </c>
      <c r="DE31" s="54">
        <f t="shared" ref="DE31:DE42" si="68">+CE31</f>
        <v>0</v>
      </c>
      <c r="DF31" s="54">
        <f>+BU31</f>
        <v>0</v>
      </c>
      <c r="DG31" s="54">
        <f t="shared" si="30"/>
        <v>0</v>
      </c>
      <c r="DH31" s="54">
        <f t="shared" si="30"/>
        <v>0</v>
      </c>
      <c r="DI31" s="54">
        <f t="shared" si="30"/>
        <v>0</v>
      </c>
      <c r="DJ31" s="54">
        <f t="shared" si="30"/>
        <v>0</v>
      </c>
      <c r="DK31" s="54">
        <f t="shared" si="30"/>
        <v>0</v>
      </c>
      <c r="DL31" s="54">
        <f t="shared" si="30"/>
        <v>0</v>
      </c>
      <c r="DM31" s="54">
        <f t="shared" si="30"/>
        <v>0</v>
      </c>
      <c r="DN31" s="54">
        <f t="shared" si="30"/>
        <v>0</v>
      </c>
      <c r="DO31" s="54">
        <f>+DE31</f>
        <v>0</v>
      </c>
      <c r="DP31" s="54">
        <f t="shared" si="32"/>
        <v>0</v>
      </c>
      <c r="DQ31" s="54">
        <f t="shared" si="32"/>
        <v>0</v>
      </c>
      <c r="DR31" s="54">
        <f t="shared" si="32"/>
        <v>0</v>
      </c>
      <c r="DS31" s="54">
        <f t="shared" si="32"/>
        <v>0</v>
      </c>
      <c r="DT31" s="54">
        <f t="shared" si="32"/>
        <v>0</v>
      </c>
      <c r="DU31" s="54">
        <f t="shared" si="32"/>
        <v>0</v>
      </c>
      <c r="DV31" s="54">
        <f t="shared" si="32"/>
        <v>0</v>
      </c>
      <c r="DW31" s="54">
        <f>+DV31</f>
        <v>0</v>
      </c>
    </row>
    <row r="32" spans="1:127" ht="18" x14ac:dyDescent="0.2">
      <c r="A32" s="19"/>
      <c r="B32" s="23" t="s">
        <v>63</v>
      </c>
      <c r="C32" s="494" t="s">
        <v>64</v>
      </c>
      <c r="D32" s="495"/>
      <c r="E32" s="492"/>
      <c r="F32" s="1" t="s">
        <v>60</v>
      </c>
      <c r="G32" s="25">
        <v>0</v>
      </c>
      <c r="J32" s="51">
        <f t="shared" si="10"/>
        <v>0</v>
      </c>
      <c r="K32" s="54">
        <f t="shared" ref="K32:K42" si="69">+J32</f>
        <v>0</v>
      </c>
      <c r="L32" s="54">
        <f t="shared" si="40"/>
        <v>0</v>
      </c>
      <c r="M32" s="54">
        <f t="shared" si="40"/>
        <v>0</v>
      </c>
      <c r="N32" s="54">
        <f t="shared" si="40"/>
        <v>0</v>
      </c>
      <c r="O32" s="54">
        <f t="shared" si="41"/>
        <v>0</v>
      </c>
      <c r="P32" s="54">
        <f t="shared" si="41"/>
        <v>0</v>
      </c>
      <c r="Q32" s="54">
        <f t="shared" si="41"/>
        <v>0</v>
      </c>
      <c r="R32" s="54">
        <f t="shared" si="42"/>
        <v>0</v>
      </c>
      <c r="S32" s="54">
        <f t="shared" si="42"/>
        <v>0</v>
      </c>
      <c r="T32" s="54">
        <f t="shared" si="42"/>
        <v>0</v>
      </c>
      <c r="U32" s="51">
        <f t="shared" ref="U32:U51" si="70">G32</f>
        <v>0</v>
      </c>
      <c r="V32" s="54">
        <f t="shared" ref="V32:AG42" si="71">+U32</f>
        <v>0</v>
      </c>
      <c r="W32" s="54">
        <f t="shared" si="71"/>
        <v>0</v>
      </c>
      <c r="X32" s="54">
        <f t="shared" si="71"/>
        <v>0</v>
      </c>
      <c r="Y32" s="54">
        <f t="shared" si="71"/>
        <v>0</v>
      </c>
      <c r="Z32" s="54">
        <f t="shared" si="71"/>
        <v>0</v>
      </c>
      <c r="AA32" s="54">
        <f t="shared" si="71"/>
        <v>0</v>
      </c>
      <c r="AB32" s="54">
        <f t="shared" si="71"/>
        <v>0</v>
      </c>
      <c r="AC32" s="54">
        <f t="shared" si="71"/>
        <v>0</v>
      </c>
      <c r="AD32" s="54">
        <f t="shared" si="71"/>
        <v>0</v>
      </c>
      <c r="AE32" s="54">
        <f t="shared" si="71"/>
        <v>0</v>
      </c>
      <c r="AF32" s="54">
        <f t="shared" si="71"/>
        <v>0</v>
      </c>
      <c r="AG32" s="54">
        <f t="shared" si="71"/>
        <v>0</v>
      </c>
      <c r="AH32" s="54">
        <f t="shared" si="44"/>
        <v>0</v>
      </c>
      <c r="AI32" s="54">
        <f t="shared" si="44"/>
        <v>0</v>
      </c>
      <c r="AJ32" s="54">
        <f t="shared" si="44"/>
        <v>0</v>
      </c>
      <c r="AK32" s="54">
        <f t="shared" si="45"/>
        <v>0</v>
      </c>
      <c r="AL32" s="54">
        <f t="shared" si="45"/>
        <v>0</v>
      </c>
      <c r="AM32" s="54">
        <f t="shared" si="45"/>
        <v>0</v>
      </c>
      <c r="AN32" s="54">
        <f t="shared" si="46"/>
        <v>0</v>
      </c>
      <c r="AO32" s="54">
        <f t="shared" si="46"/>
        <v>0</v>
      </c>
      <c r="AP32" s="54">
        <f t="shared" si="46"/>
        <v>0</v>
      </c>
      <c r="AQ32" s="54">
        <f t="shared" si="46"/>
        <v>0</v>
      </c>
      <c r="AR32" s="54">
        <f t="shared" si="46"/>
        <v>0</v>
      </c>
      <c r="AS32" s="54">
        <f t="shared" si="46"/>
        <v>0</v>
      </c>
      <c r="AT32" s="54">
        <f t="shared" si="46"/>
        <v>0</v>
      </c>
      <c r="AU32" s="54">
        <f t="shared" si="46"/>
        <v>0</v>
      </c>
      <c r="AV32" s="54">
        <f t="shared" si="46"/>
        <v>0</v>
      </c>
      <c r="AW32" s="54">
        <f t="shared" si="46"/>
        <v>0</v>
      </c>
      <c r="AX32" s="54">
        <f t="shared" si="46"/>
        <v>0</v>
      </c>
      <c r="AY32" s="54">
        <f t="shared" si="46"/>
        <v>0</v>
      </c>
      <c r="AZ32" s="54">
        <f t="shared" si="46"/>
        <v>0</v>
      </c>
      <c r="BA32" s="54">
        <f t="shared" si="46"/>
        <v>0</v>
      </c>
      <c r="BB32" s="54">
        <f t="shared" si="46"/>
        <v>0</v>
      </c>
      <c r="BC32" s="54">
        <f t="shared" si="46"/>
        <v>0</v>
      </c>
      <c r="BD32" s="54">
        <f t="shared" si="47"/>
        <v>0</v>
      </c>
      <c r="BE32" s="54">
        <f t="shared" si="47"/>
        <v>0</v>
      </c>
      <c r="BF32" s="54">
        <f t="shared" si="47"/>
        <v>0</v>
      </c>
      <c r="BG32" s="54">
        <f t="shared" si="48"/>
        <v>0</v>
      </c>
      <c r="BH32" s="54">
        <f t="shared" si="48"/>
        <v>0</v>
      </c>
      <c r="BI32" s="54">
        <f t="shared" si="49"/>
        <v>0</v>
      </c>
      <c r="BJ32" s="54">
        <f t="shared" si="49"/>
        <v>0</v>
      </c>
      <c r="BK32" s="54">
        <f t="shared" si="50"/>
        <v>0</v>
      </c>
      <c r="BL32" s="54">
        <f t="shared" si="51"/>
        <v>0</v>
      </c>
      <c r="BM32" s="54">
        <f t="shared" si="51"/>
        <v>0</v>
      </c>
      <c r="BN32" s="54">
        <f t="shared" si="51"/>
        <v>0</v>
      </c>
      <c r="BO32" s="54">
        <f t="shared" si="51"/>
        <v>0</v>
      </c>
      <c r="BP32" s="54">
        <f t="shared" si="52"/>
        <v>0</v>
      </c>
      <c r="BQ32" s="54">
        <f t="shared" si="53"/>
        <v>0</v>
      </c>
      <c r="BR32" s="54">
        <f t="shared" si="53"/>
        <v>0</v>
      </c>
      <c r="BS32" s="54">
        <f t="shared" si="53"/>
        <v>0</v>
      </c>
      <c r="BT32" s="54">
        <f t="shared" si="53"/>
        <v>0</v>
      </c>
      <c r="BU32" s="54">
        <f t="shared" si="54"/>
        <v>0</v>
      </c>
      <c r="BV32" s="54">
        <f t="shared" si="55"/>
        <v>0</v>
      </c>
      <c r="BW32" s="54">
        <f t="shared" si="56"/>
        <v>0</v>
      </c>
      <c r="BX32" s="54">
        <f t="shared" si="56"/>
        <v>0</v>
      </c>
      <c r="BY32" s="54">
        <f t="shared" si="57"/>
        <v>0</v>
      </c>
      <c r="BZ32" s="54">
        <f t="shared" si="57"/>
        <v>0</v>
      </c>
      <c r="CA32" s="54">
        <f t="shared" si="57"/>
        <v>0</v>
      </c>
      <c r="CB32" s="54">
        <f t="shared" si="57"/>
        <v>0</v>
      </c>
      <c r="CC32" s="54">
        <f t="shared" si="58"/>
        <v>0</v>
      </c>
      <c r="CD32" s="54">
        <f t="shared" si="58"/>
        <v>0</v>
      </c>
      <c r="CE32" s="54">
        <f t="shared" si="59"/>
        <v>0</v>
      </c>
      <c r="CF32" s="54">
        <f t="shared" si="60"/>
        <v>0</v>
      </c>
      <c r="CG32" s="54">
        <f t="shared" si="61"/>
        <v>0</v>
      </c>
      <c r="CH32" s="54">
        <f t="shared" si="62"/>
        <v>0</v>
      </c>
      <c r="CI32" s="54">
        <f t="shared" si="62"/>
        <v>0</v>
      </c>
      <c r="CJ32" s="54">
        <f t="shared" si="62"/>
        <v>0</v>
      </c>
      <c r="CK32" s="54">
        <f t="shared" si="62"/>
        <v>0</v>
      </c>
      <c r="CL32" s="54">
        <f t="shared" si="62"/>
        <v>0</v>
      </c>
      <c r="CM32" s="54">
        <f t="shared" si="62"/>
        <v>0</v>
      </c>
      <c r="CN32" s="54">
        <f t="shared" si="62"/>
        <v>0</v>
      </c>
      <c r="CO32" s="54">
        <f t="shared" si="62"/>
        <v>0</v>
      </c>
      <c r="CP32" s="54">
        <f t="shared" si="62"/>
        <v>0</v>
      </c>
      <c r="CQ32" s="54">
        <f t="shared" si="62"/>
        <v>0</v>
      </c>
      <c r="CR32" s="54">
        <f t="shared" si="63"/>
        <v>0</v>
      </c>
      <c r="CS32" s="54">
        <f t="shared" si="63"/>
        <v>0</v>
      </c>
      <c r="CT32" s="54">
        <f t="shared" si="64"/>
        <v>0</v>
      </c>
      <c r="CU32" s="54">
        <f t="shared" si="64"/>
        <v>0</v>
      </c>
      <c r="CV32" s="54">
        <f t="shared" si="65"/>
        <v>0</v>
      </c>
      <c r="CW32" s="54">
        <f t="shared" si="65"/>
        <v>0</v>
      </c>
      <c r="CX32" s="54">
        <f t="shared" si="66"/>
        <v>0</v>
      </c>
      <c r="CY32" s="54">
        <f t="shared" si="66"/>
        <v>0</v>
      </c>
      <c r="CZ32" s="54">
        <f t="shared" si="66"/>
        <v>0</v>
      </c>
      <c r="DA32" s="54">
        <f t="shared" si="66"/>
        <v>0</v>
      </c>
      <c r="DB32" s="54">
        <f t="shared" si="66"/>
        <v>0</v>
      </c>
      <c r="DC32" s="54">
        <f t="shared" si="67"/>
        <v>0</v>
      </c>
      <c r="DD32" s="54">
        <f t="shared" si="67"/>
        <v>0</v>
      </c>
      <c r="DE32" s="54">
        <f t="shared" si="68"/>
        <v>0</v>
      </c>
      <c r="DF32" s="54">
        <f>+BU32</f>
        <v>0</v>
      </c>
      <c r="DG32" s="54">
        <f t="shared" si="30"/>
        <v>0</v>
      </c>
      <c r="DH32" s="54">
        <f t="shared" si="30"/>
        <v>0</v>
      </c>
      <c r="DI32" s="54">
        <f t="shared" si="30"/>
        <v>0</v>
      </c>
      <c r="DJ32" s="54">
        <f t="shared" si="30"/>
        <v>0</v>
      </c>
      <c r="DK32" s="54">
        <f t="shared" si="30"/>
        <v>0</v>
      </c>
      <c r="DL32" s="54">
        <f t="shared" si="30"/>
        <v>0</v>
      </c>
      <c r="DM32" s="54">
        <f t="shared" si="30"/>
        <v>0</v>
      </c>
      <c r="DN32" s="54">
        <f t="shared" si="30"/>
        <v>0</v>
      </c>
      <c r="DO32" s="54">
        <f>+DE32</f>
        <v>0</v>
      </c>
      <c r="DP32" s="54">
        <f t="shared" si="32"/>
        <v>0</v>
      </c>
      <c r="DQ32" s="54">
        <f t="shared" si="32"/>
        <v>0</v>
      </c>
      <c r="DR32" s="54">
        <f t="shared" si="32"/>
        <v>0</v>
      </c>
      <c r="DS32" s="54">
        <f t="shared" si="32"/>
        <v>0</v>
      </c>
      <c r="DT32" s="54">
        <f t="shared" si="32"/>
        <v>0</v>
      </c>
      <c r="DU32" s="54">
        <f t="shared" si="32"/>
        <v>0</v>
      </c>
      <c r="DV32" s="54">
        <f t="shared" si="32"/>
        <v>0</v>
      </c>
      <c r="DW32" s="54">
        <f>+DV32</f>
        <v>0</v>
      </c>
    </row>
    <row r="33" spans="1:127" ht="18" x14ac:dyDescent="0.2">
      <c r="A33" s="16"/>
      <c r="B33" s="23" t="s">
        <v>65</v>
      </c>
      <c r="C33" s="494" t="s">
        <v>66</v>
      </c>
      <c r="D33" s="495"/>
      <c r="E33" s="492"/>
      <c r="F33" s="1" t="s">
        <v>67</v>
      </c>
      <c r="G33" s="25">
        <f>IF(A33="",100,A33)</f>
        <v>100</v>
      </c>
      <c r="J33" s="51">
        <f>G33</f>
        <v>100</v>
      </c>
      <c r="K33" s="54">
        <f t="shared" si="69"/>
        <v>100</v>
      </c>
      <c r="L33" s="54">
        <f t="shared" si="40"/>
        <v>100</v>
      </c>
      <c r="M33" s="54">
        <f t="shared" si="40"/>
        <v>100</v>
      </c>
      <c r="N33" s="54">
        <f t="shared" si="40"/>
        <v>100</v>
      </c>
      <c r="O33" s="54">
        <f t="shared" si="41"/>
        <v>100</v>
      </c>
      <c r="P33" s="54">
        <f t="shared" si="41"/>
        <v>100</v>
      </c>
      <c r="Q33" s="54">
        <f t="shared" si="41"/>
        <v>100</v>
      </c>
      <c r="R33" s="54">
        <f t="shared" si="42"/>
        <v>100</v>
      </c>
      <c r="S33" s="54">
        <f t="shared" si="42"/>
        <v>100</v>
      </c>
      <c r="T33" s="54">
        <f t="shared" si="42"/>
        <v>100</v>
      </c>
      <c r="U33" s="51">
        <f t="shared" si="70"/>
        <v>100</v>
      </c>
      <c r="V33" s="54">
        <f t="shared" si="71"/>
        <v>100</v>
      </c>
      <c r="W33" s="54">
        <f t="shared" si="71"/>
        <v>100</v>
      </c>
      <c r="X33" s="54">
        <f t="shared" si="71"/>
        <v>100</v>
      </c>
      <c r="Y33" s="54">
        <f t="shared" si="71"/>
        <v>100</v>
      </c>
      <c r="Z33" s="54">
        <f t="shared" si="71"/>
        <v>100</v>
      </c>
      <c r="AA33" s="54">
        <f t="shared" si="71"/>
        <v>100</v>
      </c>
      <c r="AB33" s="54">
        <f t="shared" si="71"/>
        <v>100</v>
      </c>
      <c r="AC33" s="54">
        <f t="shared" si="71"/>
        <v>100</v>
      </c>
      <c r="AD33" s="54">
        <f t="shared" si="71"/>
        <v>100</v>
      </c>
      <c r="AE33" s="54">
        <f t="shared" si="71"/>
        <v>100</v>
      </c>
      <c r="AF33" s="54">
        <f t="shared" si="71"/>
        <v>100</v>
      </c>
      <c r="AG33" s="54">
        <f t="shared" si="71"/>
        <v>100</v>
      </c>
      <c r="AH33" s="54">
        <f t="shared" si="44"/>
        <v>100</v>
      </c>
      <c r="AI33" s="54">
        <f t="shared" si="44"/>
        <v>100</v>
      </c>
      <c r="AJ33" s="54">
        <f t="shared" si="44"/>
        <v>100</v>
      </c>
      <c r="AK33" s="54">
        <f t="shared" si="45"/>
        <v>100</v>
      </c>
      <c r="AL33" s="54">
        <f t="shared" si="45"/>
        <v>100</v>
      </c>
      <c r="AM33" s="54">
        <f t="shared" si="45"/>
        <v>100</v>
      </c>
      <c r="AN33" s="54">
        <f t="shared" si="46"/>
        <v>100</v>
      </c>
      <c r="AO33" s="54">
        <f t="shared" si="46"/>
        <v>100</v>
      </c>
      <c r="AP33" s="54">
        <f t="shared" si="46"/>
        <v>100</v>
      </c>
      <c r="AQ33" s="54">
        <f t="shared" si="46"/>
        <v>100</v>
      </c>
      <c r="AR33" s="54">
        <f t="shared" si="46"/>
        <v>100</v>
      </c>
      <c r="AS33" s="54">
        <f t="shared" si="46"/>
        <v>100</v>
      </c>
      <c r="AT33" s="54">
        <f t="shared" si="46"/>
        <v>100</v>
      </c>
      <c r="AU33" s="54">
        <f t="shared" si="46"/>
        <v>100</v>
      </c>
      <c r="AV33" s="54">
        <f t="shared" si="46"/>
        <v>100</v>
      </c>
      <c r="AW33" s="54">
        <f t="shared" si="46"/>
        <v>100</v>
      </c>
      <c r="AX33" s="54">
        <f t="shared" si="46"/>
        <v>100</v>
      </c>
      <c r="AY33" s="54">
        <f t="shared" si="46"/>
        <v>100</v>
      </c>
      <c r="AZ33" s="54">
        <f t="shared" si="46"/>
        <v>100</v>
      </c>
      <c r="BA33" s="54">
        <f t="shared" si="46"/>
        <v>100</v>
      </c>
      <c r="BB33" s="54">
        <f t="shared" si="46"/>
        <v>100</v>
      </c>
      <c r="BC33" s="54">
        <f t="shared" si="46"/>
        <v>100</v>
      </c>
      <c r="BD33" s="54">
        <f t="shared" si="47"/>
        <v>100</v>
      </c>
      <c r="BE33" s="54">
        <f t="shared" si="47"/>
        <v>100</v>
      </c>
      <c r="BF33" s="54">
        <f t="shared" si="47"/>
        <v>100</v>
      </c>
      <c r="BG33" s="54">
        <f t="shared" si="48"/>
        <v>100</v>
      </c>
      <c r="BH33" s="54">
        <f t="shared" si="48"/>
        <v>100</v>
      </c>
      <c r="BI33" s="54">
        <f t="shared" si="49"/>
        <v>100</v>
      </c>
      <c r="BJ33" s="54">
        <f t="shared" si="49"/>
        <v>100</v>
      </c>
      <c r="BK33" s="54">
        <f t="shared" si="50"/>
        <v>100</v>
      </c>
      <c r="BL33" s="54">
        <f t="shared" si="51"/>
        <v>100</v>
      </c>
      <c r="BM33" s="54">
        <f t="shared" si="51"/>
        <v>100</v>
      </c>
      <c r="BN33" s="54">
        <f t="shared" si="51"/>
        <v>100</v>
      </c>
      <c r="BO33" s="54">
        <f t="shared" si="51"/>
        <v>100</v>
      </c>
      <c r="BP33" s="54">
        <f t="shared" si="52"/>
        <v>100</v>
      </c>
      <c r="BQ33" s="54">
        <f t="shared" si="53"/>
        <v>100</v>
      </c>
      <c r="BR33" s="54">
        <f t="shared" si="53"/>
        <v>100</v>
      </c>
      <c r="BS33" s="54">
        <f t="shared" si="53"/>
        <v>100</v>
      </c>
      <c r="BT33" s="54">
        <f t="shared" si="53"/>
        <v>100</v>
      </c>
      <c r="BU33" s="54">
        <f t="shared" si="54"/>
        <v>100</v>
      </c>
      <c r="BV33" s="54">
        <f t="shared" si="55"/>
        <v>100</v>
      </c>
      <c r="BW33" s="54">
        <f t="shared" si="56"/>
        <v>100</v>
      </c>
      <c r="BX33" s="54">
        <f t="shared" si="56"/>
        <v>100</v>
      </c>
      <c r="BY33" s="54">
        <f t="shared" si="57"/>
        <v>100</v>
      </c>
      <c r="BZ33" s="54">
        <f t="shared" si="57"/>
        <v>100</v>
      </c>
      <c r="CA33" s="54">
        <f t="shared" si="57"/>
        <v>100</v>
      </c>
      <c r="CB33" s="54">
        <f t="shared" si="57"/>
        <v>100</v>
      </c>
      <c r="CC33" s="54">
        <f t="shared" si="58"/>
        <v>100</v>
      </c>
      <c r="CD33" s="54">
        <f t="shared" si="58"/>
        <v>100</v>
      </c>
      <c r="CE33" s="54">
        <f t="shared" si="59"/>
        <v>100</v>
      </c>
      <c r="CF33" s="54">
        <f t="shared" si="60"/>
        <v>100</v>
      </c>
      <c r="CG33" s="54">
        <f t="shared" si="61"/>
        <v>100</v>
      </c>
      <c r="CH33" s="54">
        <f t="shared" si="62"/>
        <v>100</v>
      </c>
      <c r="CI33" s="54">
        <f t="shared" si="62"/>
        <v>100</v>
      </c>
      <c r="CJ33" s="54">
        <f t="shared" si="62"/>
        <v>100</v>
      </c>
      <c r="CK33" s="54">
        <f t="shared" si="62"/>
        <v>100</v>
      </c>
      <c r="CL33" s="54">
        <f t="shared" si="62"/>
        <v>100</v>
      </c>
      <c r="CM33" s="54">
        <f t="shared" si="62"/>
        <v>100</v>
      </c>
      <c r="CN33" s="54">
        <f t="shared" si="62"/>
        <v>100</v>
      </c>
      <c r="CO33" s="54">
        <f t="shared" si="62"/>
        <v>100</v>
      </c>
      <c r="CP33" s="54">
        <f t="shared" si="62"/>
        <v>100</v>
      </c>
      <c r="CQ33" s="54">
        <f t="shared" si="62"/>
        <v>100</v>
      </c>
      <c r="CR33" s="54">
        <f t="shared" si="63"/>
        <v>100</v>
      </c>
      <c r="CS33" s="54">
        <f t="shared" si="63"/>
        <v>100</v>
      </c>
      <c r="CT33" s="54">
        <f t="shared" si="64"/>
        <v>100</v>
      </c>
      <c r="CU33" s="54">
        <f t="shared" si="64"/>
        <v>100</v>
      </c>
      <c r="CV33" s="54">
        <f t="shared" si="65"/>
        <v>100</v>
      </c>
      <c r="CW33" s="54">
        <f t="shared" si="65"/>
        <v>100</v>
      </c>
      <c r="CX33" s="54">
        <f t="shared" si="66"/>
        <v>100</v>
      </c>
      <c r="CY33" s="54">
        <f t="shared" si="66"/>
        <v>100</v>
      </c>
      <c r="CZ33" s="54">
        <f t="shared" si="66"/>
        <v>100</v>
      </c>
      <c r="DA33" s="54">
        <f t="shared" si="66"/>
        <v>100</v>
      </c>
      <c r="DB33" s="54">
        <f t="shared" si="66"/>
        <v>100</v>
      </c>
      <c r="DC33" s="54">
        <f t="shared" si="67"/>
        <v>100</v>
      </c>
      <c r="DD33" s="54">
        <f t="shared" si="67"/>
        <v>100</v>
      </c>
      <c r="DE33" s="68">
        <v>2</v>
      </c>
      <c r="DF33" s="68">
        <v>5</v>
      </c>
      <c r="DG33" s="68">
        <v>10</v>
      </c>
      <c r="DH33" s="68">
        <v>20</v>
      </c>
      <c r="DI33" s="68">
        <v>30</v>
      </c>
      <c r="DJ33" s="68">
        <v>40</v>
      </c>
      <c r="DK33" s="68">
        <v>50</v>
      </c>
      <c r="DL33" s="68">
        <v>60</v>
      </c>
      <c r="DM33" s="68">
        <v>80</v>
      </c>
      <c r="DN33" s="68">
        <v>100</v>
      </c>
      <c r="DO33" s="68">
        <v>125</v>
      </c>
      <c r="DP33" s="68">
        <v>150</v>
      </c>
      <c r="DQ33" s="68">
        <v>175</v>
      </c>
      <c r="DR33" s="68">
        <v>200</v>
      </c>
      <c r="DS33" s="68">
        <v>225</v>
      </c>
      <c r="DT33" s="68">
        <v>250</v>
      </c>
      <c r="DU33" s="68">
        <v>275</v>
      </c>
      <c r="DV33" s="68">
        <v>300</v>
      </c>
      <c r="DW33" s="68">
        <v>300</v>
      </c>
    </row>
    <row r="34" spans="1:127" ht="18" x14ac:dyDescent="0.2">
      <c r="A34" s="16">
        <f>入力シート_ほう素!Q8</f>
        <v>5</v>
      </c>
      <c r="B34" s="23" t="s">
        <v>68</v>
      </c>
      <c r="C34" s="494" t="s">
        <v>69</v>
      </c>
      <c r="D34" s="495"/>
      <c r="E34" s="492"/>
      <c r="F34" s="1" t="s">
        <v>60</v>
      </c>
      <c r="G34" s="25">
        <f>IF(A34="",10,A34)</f>
        <v>5</v>
      </c>
      <c r="J34" s="51">
        <f t="shared" ref="J34:J40" si="72">G34</f>
        <v>5</v>
      </c>
      <c r="K34" s="54">
        <f t="shared" si="69"/>
        <v>5</v>
      </c>
      <c r="L34" s="54">
        <f t="shared" si="40"/>
        <v>5</v>
      </c>
      <c r="M34" s="54">
        <f t="shared" si="40"/>
        <v>5</v>
      </c>
      <c r="N34" s="54">
        <f t="shared" si="40"/>
        <v>5</v>
      </c>
      <c r="O34" s="54">
        <f t="shared" si="41"/>
        <v>5</v>
      </c>
      <c r="P34" s="54">
        <f t="shared" si="41"/>
        <v>5</v>
      </c>
      <c r="Q34" s="54">
        <f t="shared" si="41"/>
        <v>5</v>
      </c>
      <c r="R34" s="54">
        <f t="shared" si="42"/>
        <v>5</v>
      </c>
      <c r="S34" s="54">
        <f t="shared" si="42"/>
        <v>5</v>
      </c>
      <c r="T34" s="54">
        <f t="shared" si="42"/>
        <v>5</v>
      </c>
      <c r="U34" s="51">
        <f t="shared" si="70"/>
        <v>5</v>
      </c>
      <c r="V34" s="54">
        <f t="shared" si="71"/>
        <v>5</v>
      </c>
      <c r="W34" s="54">
        <f t="shared" si="71"/>
        <v>5</v>
      </c>
      <c r="X34" s="54">
        <f t="shared" si="71"/>
        <v>5</v>
      </c>
      <c r="Y34" s="54">
        <f t="shared" si="71"/>
        <v>5</v>
      </c>
      <c r="Z34" s="54">
        <f t="shared" si="71"/>
        <v>5</v>
      </c>
      <c r="AA34" s="54">
        <f t="shared" si="71"/>
        <v>5</v>
      </c>
      <c r="AB34" s="54">
        <f t="shared" si="71"/>
        <v>5</v>
      </c>
      <c r="AC34" s="54">
        <f t="shared" si="71"/>
        <v>5</v>
      </c>
      <c r="AD34" s="54">
        <f t="shared" si="71"/>
        <v>5</v>
      </c>
      <c r="AE34" s="54">
        <f t="shared" si="71"/>
        <v>5</v>
      </c>
      <c r="AF34" s="54">
        <f t="shared" si="71"/>
        <v>5</v>
      </c>
      <c r="AG34" s="54">
        <f t="shared" si="71"/>
        <v>5</v>
      </c>
      <c r="AH34" s="54">
        <f t="shared" si="44"/>
        <v>5</v>
      </c>
      <c r="AI34" s="54">
        <f t="shared" si="44"/>
        <v>5</v>
      </c>
      <c r="AJ34" s="54">
        <f t="shared" si="44"/>
        <v>5</v>
      </c>
      <c r="AK34" s="54">
        <f t="shared" si="45"/>
        <v>5</v>
      </c>
      <c r="AL34" s="54">
        <f t="shared" si="45"/>
        <v>5</v>
      </c>
      <c r="AM34" s="54">
        <f t="shared" si="45"/>
        <v>5</v>
      </c>
      <c r="AN34" s="54">
        <f t="shared" si="46"/>
        <v>5</v>
      </c>
      <c r="AO34" s="54">
        <f t="shared" si="46"/>
        <v>5</v>
      </c>
      <c r="AP34" s="54">
        <f t="shared" si="46"/>
        <v>5</v>
      </c>
      <c r="AQ34" s="54">
        <f t="shared" si="46"/>
        <v>5</v>
      </c>
      <c r="AR34" s="54">
        <f t="shared" si="46"/>
        <v>5</v>
      </c>
      <c r="AS34" s="54">
        <f t="shared" si="46"/>
        <v>5</v>
      </c>
      <c r="AT34" s="54">
        <f t="shared" si="46"/>
        <v>5</v>
      </c>
      <c r="AU34" s="54">
        <f t="shared" si="46"/>
        <v>5</v>
      </c>
      <c r="AV34" s="54">
        <f t="shared" si="46"/>
        <v>5</v>
      </c>
      <c r="AW34" s="54">
        <f t="shared" si="46"/>
        <v>5</v>
      </c>
      <c r="AX34" s="54">
        <f t="shared" si="46"/>
        <v>5</v>
      </c>
      <c r="AY34" s="54">
        <f t="shared" si="46"/>
        <v>5</v>
      </c>
      <c r="AZ34" s="54">
        <f t="shared" si="46"/>
        <v>5</v>
      </c>
      <c r="BA34" s="54">
        <f t="shared" si="46"/>
        <v>5</v>
      </c>
      <c r="BB34" s="54">
        <f t="shared" si="46"/>
        <v>5</v>
      </c>
      <c r="BC34" s="54">
        <f t="shared" si="46"/>
        <v>5</v>
      </c>
      <c r="BD34" s="54">
        <f t="shared" si="47"/>
        <v>5</v>
      </c>
      <c r="BE34" s="54">
        <f t="shared" si="47"/>
        <v>5</v>
      </c>
      <c r="BF34" s="54">
        <f t="shared" si="47"/>
        <v>5</v>
      </c>
      <c r="BG34" s="54">
        <f t="shared" si="48"/>
        <v>5</v>
      </c>
      <c r="BH34" s="54">
        <f t="shared" si="48"/>
        <v>5</v>
      </c>
      <c r="BI34" s="54">
        <f t="shared" si="49"/>
        <v>5</v>
      </c>
      <c r="BJ34" s="54">
        <f t="shared" si="49"/>
        <v>5</v>
      </c>
      <c r="BK34" s="54">
        <f t="shared" si="50"/>
        <v>5</v>
      </c>
      <c r="BL34" s="54">
        <f t="shared" si="51"/>
        <v>5</v>
      </c>
      <c r="BM34" s="54">
        <f t="shared" si="51"/>
        <v>5</v>
      </c>
      <c r="BN34" s="54">
        <f t="shared" si="51"/>
        <v>5</v>
      </c>
      <c r="BO34" s="54">
        <f t="shared" si="51"/>
        <v>5</v>
      </c>
      <c r="BP34" s="54">
        <f t="shared" si="52"/>
        <v>5</v>
      </c>
      <c r="BQ34" s="54">
        <f t="shared" si="53"/>
        <v>5</v>
      </c>
      <c r="BR34" s="54">
        <f t="shared" si="53"/>
        <v>5</v>
      </c>
      <c r="BS34" s="54">
        <f t="shared" si="53"/>
        <v>5</v>
      </c>
      <c r="BT34" s="54">
        <f t="shared" si="53"/>
        <v>5</v>
      </c>
      <c r="BU34" s="54">
        <f t="shared" si="54"/>
        <v>5</v>
      </c>
      <c r="BV34" s="54">
        <f t="shared" si="55"/>
        <v>5</v>
      </c>
      <c r="BW34" s="54">
        <f t="shared" si="56"/>
        <v>5</v>
      </c>
      <c r="BX34" s="54">
        <f t="shared" si="56"/>
        <v>5</v>
      </c>
      <c r="BY34" s="54">
        <f t="shared" si="57"/>
        <v>5</v>
      </c>
      <c r="BZ34" s="54">
        <f t="shared" si="57"/>
        <v>5</v>
      </c>
      <c r="CA34" s="54">
        <f t="shared" si="57"/>
        <v>5</v>
      </c>
      <c r="CB34" s="54">
        <f t="shared" si="57"/>
        <v>5</v>
      </c>
      <c r="CC34" s="54">
        <f t="shared" si="58"/>
        <v>5</v>
      </c>
      <c r="CD34" s="54">
        <f t="shared" si="58"/>
        <v>5</v>
      </c>
      <c r="CE34" s="54">
        <f t="shared" si="59"/>
        <v>5</v>
      </c>
      <c r="CF34" s="54">
        <f t="shared" si="60"/>
        <v>5</v>
      </c>
      <c r="CG34" s="54">
        <f t="shared" si="61"/>
        <v>5</v>
      </c>
      <c r="CH34" s="54">
        <f t="shared" si="62"/>
        <v>5</v>
      </c>
      <c r="CI34" s="54">
        <f t="shared" si="62"/>
        <v>5</v>
      </c>
      <c r="CJ34" s="54">
        <f t="shared" si="62"/>
        <v>5</v>
      </c>
      <c r="CK34" s="54">
        <f t="shared" si="62"/>
        <v>5</v>
      </c>
      <c r="CL34" s="54">
        <f t="shared" si="62"/>
        <v>5</v>
      </c>
      <c r="CM34" s="54">
        <f t="shared" si="62"/>
        <v>5</v>
      </c>
      <c r="CN34" s="54">
        <f t="shared" si="62"/>
        <v>5</v>
      </c>
      <c r="CO34" s="54">
        <f t="shared" si="62"/>
        <v>5</v>
      </c>
      <c r="CP34" s="54">
        <f t="shared" si="62"/>
        <v>5</v>
      </c>
      <c r="CQ34" s="54">
        <f t="shared" si="62"/>
        <v>5</v>
      </c>
      <c r="CR34" s="54">
        <f t="shared" si="63"/>
        <v>5</v>
      </c>
      <c r="CS34" s="54">
        <f t="shared" si="63"/>
        <v>5</v>
      </c>
      <c r="CT34" s="54">
        <f t="shared" si="64"/>
        <v>5</v>
      </c>
      <c r="CU34" s="54">
        <f t="shared" si="64"/>
        <v>5</v>
      </c>
      <c r="CV34" s="54">
        <f t="shared" si="65"/>
        <v>5</v>
      </c>
      <c r="CW34" s="54">
        <f t="shared" si="65"/>
        <v>5</v>
      </c>
      <c r="CX34" s="54">
        <f t="shared" si="66"/>
        <v>5</v>
      </c>
      <c r="CY34" s="54">
        <f t="shared" si="66"/>
        <v>5</v>
      </c>
      <c r="CZ34" s="54">
        <f t="shared" si="66"/>
        <v>5</v>
      </c>
      <c r="DA34" s="54">
        <f t="shared" si="66"/>
        <v>5</v>
      </c>
      <c r="DB34" s="54">
        <f t="shared" si="66"/>
        <v>5</v>
      </c>
      <c r="DC34" s="54">
        <f t="shared" si="67"/>
        <v>5</v>
      </c>
      <c r="DD34" s="54">
        <f t="shared" si="67"/>
        <v>5</v>
      </c>
      <c r="DE34" s="54">
        <f t="shared" si="68"/>
        <v>5</v>
      </c>
      <c r="DF34" s="54">
        <f t="shared" ref="DF34:DF42" si="73">+BU34</f>
        <v>5</v>
      </c>
      <c r="DG34" s="54">
        <f t="shared" ref="DG34:DN42" si="74">+DF34</f>
        <v>5</v>
      </c>
      <c r="DH34" s="54">
        <f t="shared" si="74"/>
        <v>5</v>
      </c>
      <c r="DI34" s="54">
        <f t="shared" si="74"/>
        <v>5</v>
      </c>
      <c r="DJ34" s="54">
        <f t="shared" si="74"/>
        <v>5</v>
      </c>
      <c r="DK34" s="54">
        <f t="shared" si="74"/>
        <v>5</v>
      </c>
      <c r="DL34" s="54">
        <f t="shared" si="74"/>
        <v>5</v>
      </c>
      <c r="DM34" s="54">
        <f t="shared" si="74"/>
        <v>5</v>
      </c>
      <c r="DN34" s="54">
        <f t="shared" si="74"/>
        <v>5</v>
      </c>
      <c r="DO34" s="54">
        <f t="shared" ref="DO34:DO42" si="75">+DE34</f>
        <v>5</v>
      </c>
      <c r="DP34" s="54">
        <f t="shared" si="32"/>
        <v>5</v>
      </c>
      <c r="DQ34" s="54">
        <f t="shared" si="32"/>
        <v>5</v>
      </c>
      <c r="DR34" s="54">
        <f t="shared" si="32"/>
        <v>5</v>
      </c>
      <c r="DS34" s="54">
        <f t="shared" si="32"/>
        <v>5</v>
      </c>
      <c r="DT34" s="54">
        <f t="shared" si="32"/>
        <v>5</v>
      </c>
      <c r="DU34" s="54">
        <f t="shared" si="32"/>
        <v>5</v>
      </c>
      <c r="DV34" s="54">
        <f t="shared" si="32"/>
        <v>5</v>
      </c>
      <c r="DW34" s="54">
        <f t="shared" si="32"/>
        <v>5</v>
      </c>
    </row>
    <row r="35" spans="1:127" ht="18" x14ac:dyDescent="0.2">
      <c r="A35" s="16"/>
      <c r="B35" s="23" t="s">
        <v>70</v>
      </c>
      <c r="C35" s="494" t="s">
        <v>71</v>
      </c>
      <c r="D35" s="495"/>
      <c r="E35" s="492"/>
      <c r="F35" s="1" t="s">
        <v>60</v>
      </c>
      <c r="G35" s="25">
        <f>IF(A35="",5,A35)</f>
        <v>5</v>
      </c>
      <c r="J35" s="51">
        <f t="shared" si="72"/>
        <v>5</v>
      </c>
      <c r="K35" s="54">
        <f t="shared" si="69"/>
        <v>5</v>
      </c>
      <c r="L35" s="54">
        <f t="shared" si="40"/>
        <v>5</v>
      </c>
      <c r="M35" s="54">
        <f t="shared" si="40"/>
        <v>5</v>
      </c>
      <c r="N35" s="54">
        <f t="shared" si="40"/>
        <v>5</v>
      </c>
      <c r="O35" s="54">
        <f t="shared" si="41"/>
        <v>5</v>
      </c>
      <c r="P35" s="54">
        <f t="shared" si="41"/>
        <v>5</v>
      </c>
      <c r="Q35" s="54">
        <f t="shared" si="41"/>
        <v>5</v>
      </c>
      <c r="R35" s="54">
        <f t="shared" si="42"/>
        <v>5</v>
      </c>
      <c r="S35" s="54">
        <f t="shared" si="42"/>
        <v>5</v>
      </c>
      <c r="T35" s="54">
        <f t="shared" si="42"/>
        <v>5</v>
      </c>
      <c r="U35" s="51">
        <f t="shared" si="70"/>
        <v>5</v>
      </c>
      <c r="V35" s="54">
        <f t="shared" si="71"/>
        <v>5</v>
      </c>
      <c r="W35" s="54">
        <f t="shared" si="71"/>
        <v>5</v>
      </c>
      <c r="X35" s="54">
        <f t="shared" si="71"/>
        <v>5</v>
      </c>
      <c r="Y35" s="54">
        <f t="shared" si="71"/>
        <v>5</v>
      </c>
      <c r="Z35" s="54">
        <f t="shared" si="71"/>
        <v>5</v>
      </c>
      <c r="AA35" s="54">
        <f t="shared" si="71"/>
        <v>5</v>
      </c>
      <c r="AB35" s="54">
        <f t="shared" si="71"/>
        <v>5</v>
      </c>
      <c r="AC35" s="54">
        <f t="shared" si="71"/>
        <v>5</v>
      </c>
      <c r="AD35" s="54">
        <f t="shared" si="71"/>
        <v>5</v>
      </c>
      <c r="AE35" s="54">
        <f t="shared" si="71"/>
        <v>5</v>
      </c>
      <c r="AF35" s="54">
        <f t="shared" si="71"/>
        <v>5</v>
      </c>
      <c r="AG35" s="54">
        <f t="shared" si="71"/>
        <v>5</v>
      </c>
      <c r="AH35" s="54">
        <f t="shared" si="44"/>
        <v>5</v>
      </c>
      <c r="AI35" s="54">
        <f t="shared" si="44"/>
        <v>5</v>
      </c>
      <c r="AJ35" s="54">
        <f t="shared" si="44"/>
        <v>5</v>
      </c>
      <c r="AK35" s="54">
        <f t="shared" si="45"/>
        <v>5</v>
      </c>
      <c r="AL35" s="54">
        <f t="shared" si="45"/>
        <v>5</v>
      </c>
      <c r="AM35" s="54">
        <f t="shared" si="45"/>
        <v>5</v>
      </c>
      <c r="AN35" s="54">
        <f t="shared" si="46"/>
        <v>5</v>
      </c>
      <c r="AO35" s="54">
        <f t="shared" si="46"/>
        <v>5</v>
      </c>
      <c r="AP35" s="54">
        <f t="shared" si="46"/>
        <v>5</v>
      </c>
      <c r="AQ35" s="54">
        <f t="shared" si="46"/>
        <v>5</v>
      </c>
      <c r="AR35" s="54">
        <f t="shared" si="46"/>
        <v>5</v>
      </c>
      <c r="AS35" s="54">
        <f t="shared" si="46"/>
        <v>5</v>
      </c>
      <c r="AT35" s="54">
        <f t="shared" si="46"/>
        <v>5</v>
      </c>
      <c r="AU35" s="54">
        <f t="shared" si="46"/>
        <v>5</v>
      </c>
      <c r="AV35" s="54">
        <f t="shared" si="46"/>
        <v>5</v>
      </c>
      <c r="AW35" s="54">
        <f t="shared" si="46"/>
        <v>5</v>
      </c>
      <c r="AX35" s="54">
        <f t="shared" si="46"/>
        <v>5</v>
      </c>
      <c r="AY35" s="54">
        <f t="shared" si="46"/>
        <v>5</v>
      </c>
      <c r="AZ35" s="54">
        <f t="shared" si="46"/>
        <v>5</v>
      </c>
      <c r="BA35" s="54">
        <f t="shared" si="46"/>
        <v>5</v>
      </c>
      <c r="BB35" s="54">
        <f t="shared" si="46"/>
        <v>5</v>
      </c>
      <c r="BC35" s="54">
        <f t="shared" si="46"/>
        <v>5</v>
      </c>
      <c r="BD35" s="54">
        <f t="shared" si="47"/>
        <v>5</v>
      </c>
      <c r="BE35" s="54">
        <f t="shared" si="47"/>
        <v>5</v>
      </c>
      <c r="BF35" s="54">
        <f t="shared" si="47"/>
        <v>5</v>
      </c>
      <c r="BG35" s="54">
        <f t="shared" si="48"/>
        <v>5</v>
      </c>
      <c r="BH35" s="54">
        <f t="shared" si="48"/>
        <v>5</v>
      </c>
      <c r="BI35" s="54">
        <f t="shared" si="49"/>
        <v>5</v>
      </c>
      <c r="BJ35" s="54">
        <f t="shared" si="49"/>
        <v>5</v>
      </c>
      <c r="BK35" s="54">
        <f t="shared" si="50"/>
        <v>5</v>
      </c>
      <c r="BL35" s="54">
        <f t="shared" si="51"/>
        <v>5</v>
      </c>
      <c r="BM35" s="54">
        <f t="shared" si="51"/>
        <v>5</v>
      </c>
      <c r="BN35" s="54">
        <f t="shared" si="51"/>
        <v>5</v>
      </c>
      <c r="BO35" s="54">
        <f t="shared" si="51"/>
        <v>5</v>
      </c>
      <c r="BP35" s="54">
        <f t="shared" si="52"/>
        <v>5</v>
      </c>
      <c r="BQ35" s="54">
        <f t="shared" si="53"/>
        <v>5</v>
      </c>
      <c r="BR35" s="54">
        <f t="shared" si="53"/>
        <v>5</v>
      </c>
      <c r="BS35" s="54">
        <f t="shared" si="53"/>
        <v>5</v>
      </c>
      <c r="BT35" s="54">
        <f t="shared" si="53"/>
        <v>5</v>
      </c>
      <c r="BU35" s="54">
        <f t="shared" si="54"/>
        <v>5</v>
      </c>
      <c r="BV35" s="54">
        <f t="shared" si="55"/>
        <v>5</v>
      </c>
      <c r="BW35" s="54">
        <f t="shared" si="56"/>
        <v>5</v>
      </c>
      <c r="BX35" s="54">
        <f t="shared" si="56"/>
        <v>5</v>
      </c>
      <c r="BY35" s="54">
        <f t="shared" si="57"/>
        <v>5</v>
      </c>
      <c r="BZ35" s="54">
        <f t="shared" si="57"/>
        <v>5</v>
      </c>
      <c r="CA35" s="54">
        <f t="shared" si="57"/>
        <v>5</v>
      </c>
      <c r="CB35" s="54">
        <f t="shared" si="57"/>
        <v>5</v>
      </c>
      <c r="CC35" s="54">
        <f t="shared" si="58"/>
        <v>5</v>
      </c>
      <c r="CD35" s="54">
        <f t="shared" si="58"/>
        <v>5</v>
      </c>
      <c r="CE35" s="54">
        <f t="shared" si="59"/>
        <v>5</v>
      </c>
      <c r="CF35" s="54">
        <f t="shared" si="60"/>
        <v>5</v>
      </c>
      <c r="CG35" s="54">
        <f t="shared" si="61"/>
        <v>5</v>
      </c>
      <c r="CH35" s="54">
        <f t="shared" si="62"/>
        <v>5</v>
      </c>
      <c r="CI35" s="54">
        <f t="shared" si="62"/>
        <v>5</v>
      </c>
      <c r="CJ35" s="54">
        <f t="shared" si="62"/>
        <v>5</v>
      </c>
      <c r="CK35" s="54">
        <f t="shared" si="62"/>
        <v>5</v>
      </c>
      <c r="CL35" s="54">
        <f t="shared" si="62"/>
        <v>5</v>
      </c>
      <c r="CM35" s="54">
        <f t="shared" si="62"/>
        <v>5</v>
      </c>
      <c r="CN35" s="54">
        <f t="shared" si="62"/>
        <v>5</v>
      </c>
      <c r="CO35" s="54">
        <f t="shared" si="62"/>
        <v>5</v>
      </c>
      <c r="CP35" s="54">
        <f t="shared" si="62"/>
        <v>5</v>
      </c>
      <c r="CQ35" s="54">
        <f t="shared" si="62"/>
        <v>5</v>
      </c>
      <c r="CR35" s="54">
        <f t="shared" si="63"/>
        <v>5</v>
      </c>
      <c r="CS35" s="54">
        <f t="shared" si="63"/>
        <v>5</v>
      </c>
      <c r="CT35" s="54">
        <f t="shared" si="64"/>
        <v>5</v>
      </c>
      <c r="CU35" s="54">
        <f t="shared" si="64"/>
        <v>5</v>
      </c>
      <c r="CV35" s="54">
        <f t="shared" si="65"/>
        <v>5</v>
      </c>
      <c r="CW35" s="54">
        <f t="shared" si="65"/>
        <v>5</v>
      </c>
      <c r="CX35" s="54">
        <f t="shared" si="66"/>
        <v>5</v>
      </c>
      <c r="CY35" s="54">
        <f t="shared" si="66"/>
        <v>5</v>
      </c>
      <c r="CZ35" s="54">
        <f t="shared" si="66"/>
        <v>5</v>
      </c>
      <c r="DA35" s="54">
        <f t="shared" si="66"/>
        <v>5</v>
      </c>
      <c r="DB35" s="54">
        <f t="shared" si="66"/>
        <v>5</v>
      </c>
      <c r="DC35" s="54">
        <f t="shared" si="67"/>
        <v>5</v>
      </c>
      <c r="DD35" s="54">
        <f t="shared" si="67"/>
        <v>5</v>
      </c>
      <c r="DE35" s="54">
        <f t="shared" si="68"/>
        <v>5</v>
      </c>
      <c r="DF35" s="54">
        <f t="shared" si="73"/>
        <v>5</v>
      </c>
      <c r="DG35" s="54">
        <f t="shared" si="74"/>
        <v>5</v>
      </c>
      <c r="DH35" s="54">
        <f t="shared" si="74"/>
        <v>5</v>
      </c>
      <c r="DI35" s="54">
        <f t="shared" si="74"/>
        <v>5</v>
      </c>
      <c r="DJ35" s="54">
        <f t="shared" si="74"/>
        <v>5</v>
      </c>
      <c r="DK35" s="54">
        <f t="shared" si="74"/>
        <v>5</v>
      </c>
      <c r="DL35" s="54">
        <f t="shared" si="74"/>
        <v>5</v>
      </c>
      <c r="DM35" s="54">
        <f t="shared" si="74"/>
        <v>5</v>
      </c>
      <c r="DN35" s="54">
        <f t="shared" si="74"/>
        <v>5</v>
      </c>
      <c r="DO35" s="54">
        <f t="shared" si="75"/>
        <v>5</v>
      </c>
      <c r="DP35" s="54">
        <f t="shared" si="32"/>
        <v>5</v>
      </c>
      <c r="DQ35" s="54">
        <f t="shared" si="32"/>
        <v>5</v>
      </c>
      <c r="DR35" s="54">
        <f t="shared" si="32"/>
        <v>5</v>
      </c>
      <c r="DS35" s="54">
        <f t="shared" si="32"/>
        <v>5</v>
      </c>
      <c r="DT35" s="54">
        <f t="shared" si="32"/>
        <v>5</v>
      </c>
      <c r="DU35" s="54">
        <f t="shared" si="32"/>
        <v>5</v>
      </c>
      <c r="DV35" s="54">
        <f t="shared" si="32"/>
        <v>5</v>
      </c>
      <c r="DW35" s="54">
        <f t="shared" si="32"/>
        <v>5</v>
      </c>
    </row>
    <row r="36" spans="1:127" ht="21" x14ac:dyDescent="0.2">
      <c r="A36" s="16">
        <f>入力シート_ほう素!Q13</f>
        <v>25</v>
      </c>
      <c r="B36" s="23" t="s">
        <v>72</v>
      </c>
      <c r="C36" s="494" t="s">
        <v>73</v>
      </c>
      <c r="D36" s="495"/>
      <c r="E36" s="492"/>
      <c r="F36" s="1" t="s">
        <v>60</v>
      </c>
      <c r="G36" s="25">
        <f>IF(A36="",10,A36)</f>
        <v>25</v>
      </c>
      <c r="H36" s="26"/>
      <c r="J36" s="51">
        <f t="shared" si="72"/>
        <v>25</v>
      </c>
      <c r="K36" s="54">
        <f t="shared" si="69"/>
        <v>25</v>
      </c>
      <c r="L36" s="54">
        <f t="shared" si="40"/>
        <v>25</v>
      </c>
      <c r="M36" s="54">
        <f t="shared" si="40"/>
        <v>25</v>
      </c>
      <c r="N36" s="54">
        <f t="shared" si="40"/>
        <v>25</v>
      </c>
      <c r="O36" s="54">
        <f t="shared" si="41"/>
        <v>25</v>
      </c>
      <c r="P36" s="54">
        <f t="shared" si="41"/>
        <v>25</v>
      </c>
      <c r="Q36" s="54">
        <f t="shared" si="41"/>
        <v>25</v>
      </c>
      <c r="R36" s="54">
        <f t="shared" si="42"/>
        <v>25</v>
      </c>
      <c r="S36" s="54">
        <f t="shared" si="42"/>
        <v>25</v>
      </c>
      <c r="T36" s="54">
        <f t="shared" si="42"/>
        <v>25</v>
      </c>
      <c r="U36" s="51">
        <f t="shared" si="70"/>
        <v>25</v>
      </c>
      <c r="V36" s="54">
        <f t="shared" si="71"/>
        <v>25</v>
      </c>
      <c r="W36" s="54">
        <f t="shared" si="71"/>
        <v>25</v>
      </c>
      <c r="X36" s="54">
        <f t="shared" si="71"/>
        <v>25</v>
      </c>
      <c r="Y36" s="54">
        <f t="shared" si="71"/>
        <v>25</v>
      </c>
      <c r="Z36" s="54">
        <f t="shared" si="71"/>
        <v>25</v>
      </c>
      <c r="AA36" s="54">
        <f t="shared" si="71"/>
        <v>25</v>
      </c>
      <c r="AB36" s="54">
        <f t="shared" si="71"/>
        <v>25</v>
      </c>
      <c r="AC36" s="54">
        <f t="shared" si="71"/>
        <v>25</v>
      </c>
      <c r="AD36" s="54">
        <f t="shared" si="71"/>
        <v>25</v>
      </c>
      <c r="AE36" s="54">
        <f t="shared" si="71"/>
        <v>25</v>
      </c>
      <c r="AF36" s="54">
        <f t="shared" si="71"/>
        <v>25</v>
      </c>
      <c r="AG36" s="54">
        <f t="shared" si="71"/>
        <v>25</v>
      </c>
      <c r="AH36" s="54">
        <f t="shared" si="44"/>
        <v>25</v>
      </c>
      <c r="AI36" s="54">
        <f t="shared" si="44"/>
        <v>25</v>
      </c>
      <c r="AJ36" s="54">
        <f t="shared" si="44"/>
        <v>25</v>
      </c>
      <c r="AK36" s="54">
        <f t="shared" si="45"/>
        <v>25</v>
      </c>
      <c r="AL36" s="54">
        <f t="shared" si="45"/>
        <v>25</v>
      </c>
      <c r="AM36" s="54">
        <f t="shared" si="45"/>
        <v>25</v>
      </c>
      <c r="AN36" s="54">
        <f t="shared" si="46"/>
        <v>25</v>
      </c>
      <c r="AO36" s="54">
        <f t="shared" si="46"/>
        <v>25</v>
      </c>
      <c r="AP36" s="54">
        <f t="shared" si="46"/>
        <v>25</v>
      </c>
      <c r="AQ36" s="54">
        <f t="shared" si="46"/>
        <v>25</v>
      </c>
      <c r="AR36" s="54">
        <f t="shared" si="46"/>
        <v>25</v>
      </c>
      <c r="AS36" s="54">
        <f t="shared" si="46"/>
        <v>25</v>
      </c>
      <c r="AT36" s="54">
        <f t="shared" si="46"/>
        <v>25</v>
      </c>
      <c r="AU36" s="54">
        <f t="shared" si="46"/>
        <v>25</v>
      </c>
      <c r="AV36" s="54">
        <f t="shared" si="46"/>
        <v>25</v>
      </c>
      <c r="AW36" s="54">
        <f t="shared" si="46"/>
        <v>25</v>
      </c>
      <c r="AX36" s="54">
        <f t="shared" si="46"/>
        <v>25</v>
      </c>
      <c r="AY36" s="54">
        <f t="shared" si="46"/>
        <v>25</v>
      </c>
      <c r="AZ36" s="54">
        <f t="shared" si="46"/>
        <v>25</v>
      </c>
      <c r="BA36" s="54">
        <f t="shared" si="46"/>
        <v>25</v>
      </c>
      <c r="BB36" s="54">
        <f t="shared" si="46"/>
        <v>25</v>
      </c>
      <c r="BC36" s="54">
        <f t="shared" si="46"/>
        <v>25</v>
      </c>
      <c r="BD36" s="54">
        <f t="shared" si="47"/>
        <v>25</v>
      </c>
      <c r="BE36" s="54">
        <f t="shared" si="47"/>
        <v>25</v>
      </c>
      <c r="BF36" s="54">
        <f t="shared" si="47"/>
        <v>25</v>
      </c>
      <c r="BG36" s="54">
        <f t="shared" si="48"/>
        <v>25</v>
      </c>
      <c r="BH36" s="54">
        <f t="shared" si="48"/>
        <v>25</v>
      </c>
      <c r="BI36" s="54">
        <f t="shared" si="49"/>
        <v>25</v>
      </c>
      <c r="BJ36" s="54">
        <f t="shared" si="49"/>
        <v>25</v>
      </c>
      <c r="BK36" s="54">
        <f t="shared" si="50"/>
        <v>25</v>
      </c>
      <c r="BL36" s="54">
        <f t="shared" si="51"/>
        <v>25</v>
      </c>
      <c r="BM36" s="54">
        <f t="shared" si="51"/>
        <v>25</v>
      </c>
      <c r="BN36" s="54">
        <f t="shared" si="51"/>
        <v>25</v>
      </c>
      <c r="BO36" s="54">
        <f t="shared" si="51"/>
        <v>25</v>
      </c>
      <c r="BP36" s="54">
        <f t="shared" si="52"/>
        <v>25</v>
      </c>
      <c r="BQ36" s="54">
        <f t="shared" si="53"/>
        <v>25</v>
      </c>
      <c r="BR36" s="54">
        <f t="shared" si="53"/>
        <v>25</v>
      </c>
      <c r="BS36" s="54">
        <f t="shared" si="53"/>
        <v>25</v>
      </c>
      <c r="BT36" s="54">
        <f t="shared" si="53"/>
        <v>25</v>
      </c>
      <c r="BU36" s="54">
        <f t="shared" si="54"/>
        <v>25</v>
      </c>
      <c r="BV36" s="54">
        <f t="shared" si="55"/>
        <v>25</v>
      </c>
      <c r="BW36" s="54">
        <f t="shared" si="56"/>
        <v>25</v>
      </c>
      <c r="BX36" s="54">
        <f t="shared" si="56"/>
        <v>25</v>
      </c>
      <c r="BY36" s="54">
        <f t="shared" si="57"/>
        <v>25</v>
      </c>
      <c r="BZ36" s="54">
        <f t="shared" si="57"/>
        <v>25</v>
      </c>
      <c r="CA36" s="54">
        <f t="shared" si="57"/>
        <v>25</v>
      </c>
      <c r="CB36" s="54">
        <f t="shared" si="57"/>
        <v>25</v>
      </c>
      <c r="CC36" s="54">
        <f t="shared" si="58"/>
        <v>25</v>
      </c>
      <c r="CD36" s="54">
        <f t="shared" si="58"/>
        <v>25</v>
      </c>
      <c r="CE36" s="54">
        <f t="shared" si="59"/>
        <v>25</v>
      </c>
      <c r="CF36" s="54">
        <f t="shared" si="60"/>
        <v>25</v>
      </c>
      <c r="CG36" s="54">
        <f t="shared" si="61"/>
        <v>25</v>
      </c>
      <c r="CH36" s="54">
        <f t="shared" si="62"/>
        <v>25</v>
      </c>
      <c r="CI36" s="54">
        <f t="shared" si="62"/>
        <v>25</v>
      </c>
      <c r="CJ36" s="54">
        <f t="shared" si="62"/>
        <v>25</v>
      </c>
      <c r="CK36" s="54">
        <f t="shared" si="62"/>
        <v>25</v>
      </c>
      <c r="CL36" s="54">
        <f t="shared" si="62"/>
        <v>25</v>
      </c>
      <c r="CM36" s="54">
        <f t="shared" si="62"/>
        <v>25</v>
      </c>
      <c r="CN36" s="54">
        <f t="shared" si="62"/>
        <v>25</v>
      </c>
      <c r="CO36" s="54">
        <f t="shared" si="62"/>
        <v>25</v>
      </c>
      <c r="CP36" s="54">
        <f t="shared" si="62"/>
        <v>25</v>
      </c>
      <c r="CQ36" s="54">
        <f t="shared" si="62"/>
        <v>25</v>
      </c>
      <c r="CR36" s="54">
        <f t="shared" si="63"/>
        <v>25</v>
      </c>
      <c r="CS36" s="54">
        <f t="shared" si="63"/>
        <v>25</v>
      </c>
      <c r="CT36" s="54">
        <f t="shared" si="64"/>
        <v>25</v>
      </c>
      <c r="CU36" s="54">
        <f t="shared" si="64"/>
        <v>25</v>
      </c>
      <c r="CV36" s="54">
        <f t="shared" si="65"/>
        <v>25</v>
      </c>
      <c r="CW36" s="54">
        <f t="shared" si="65"/>
        <v>25</v>
      </c>
      <c r="CX36" s="54">
        <f t="shared" si="66"/>
        <v>25</v>
      </c>
      <c r="CY36" s="54">
        <f t="shared" si="66"/>
        <v>25</v>
      </c>
      <c r="CZ36" s="54">
        <f t="shared" si="66"/>
        <v>25</v>
      </c>
      <c r="DA36" s="54">
        <f t="shared" si="66"/>
        <v>25</v>
      </c>
      <c r="DB36" s="54">
        <f t="shared" si="66"/>
        <v>25</v>
      </c>
      <c r="DC36" s="54">
        <f t="shared" si="67"/>
        <v>25</v>
      </c>
      <c r="DD36" s="54">
        <f t="shared" si="67"/>
        <v>25</v>
      </c>
      <c r="DE36" s="54">
        <f t="shared" si="68"/>
        <v>25</v>
      </c>
      <c r="DF36" s="54">
        <f t="shared" si="73"/>
        <v>25</v>
      </c>
      <c r="DG36" s="54">
        <f t="shared" si="74"/>
        <v>25</v>
      </c>
      <c r="DH36" s="54">
        <f t="shared" si="74"/>
        <v>25</v>
      </c>
      <c r="DI36" s="54">
        <f t="shared" si="74"/>
        <v>25</v>
      </c>
      <c r="DJ36" s="54">
        <f t="shared" si="74"/>
        <v>25</v>
      </c>
      <c r="DK36" s="54">
        <f t="shared" si="74"/>
        <v>25</v>
      </c>
      <c r="DL36" s="54">
        <f t="shared" si="74"/>
        <v>25</v>
      </c>
      <c r="DM36" s="54">
        <f t="shared" si="74"/>
        <v>25</v>
      </c>
      <c r="DN36" s="54">
        <f t="shared" si="74"/>
        <v>25</v>
      </c>
      <c r="DO36" s="54">
        <f t="shared" si="75"/>
        <v>25</v>
      </c>
      <c r="DP36" s="54">
        <f t="shared" si="32"/>
        <v>25</v>
      </c>
      <c r="DQ36" s="54">
        <f t="shared" si="32"/>
        <v>25</v>
      </c>
      <c r="DR36" s="54">
        <f t="shared" si="32"/>
        <v>25</v>
      </c>
      <c r="DS36" s="54">
        <f t="shared" si="32"/>
        <v>25</v>
      </c>
      <c r="DT36" s="54">
        <f t="shared" si="32"/>
        <v>25</v>
      </c>
      <c r="DU36" s="54">
        <f t="shared" si="32"/>
        <v>25</v>
      </c>
      <c r="DV36" s="54">
        <f t="shared" si="32"/>
        <v>25</v>
      </c>
      <c r="DW36" s="54">
        <f t="shared" si="32"/>
        <v>25</v>
      </c>
    </row>
    <row r="37" spans="1:127" ht="20.5" x14ac:dyDescent="0.2">
      <c r="A37" s="16">
        <f>入力シート_ほう素!Q14</f>
        <v>2.5</v>
      </c>
      <c r="B37" s="23" t="s">
        <v>74</v>
      </c>
      <c r="C37" s="494" t="s">
        <v>75</v>
      </c>
      <c r="D37" s="495"/>
      <c r="E37" s="492"/>
      <c r="F37" s="1" t="s">
        <v>60</v>
      </c>
      <c r="G37" s="25">
        <f>IF(A37="",1,A37)</f>
        <v>2.5</v>
      </c>
      <c r="J37" s="51">
        <f t="shared" si="72"/>
        <v>2.5</v>
      </c>
      <c r="K37" s="54">
        <f t="shared" si="69"/>
        <v>2.5</v>
      </c>
      <c r="L37" s="54">
        <f t="shared" si="40"/>
        <v>2.5</v>
      </c>
      <c r="M37" s="54">
        <f t="shared" si="40"/>
        <v>2.5</v>
      </c>
      <c r="N37" s="54">
        <f t="shared" si="40"/>
        <v>2.5</v>
      </c>
      <c r="O37" s="54">
        <f t="shared" si="41"/>
        <v>2.5</v>
      </c>
      <c r="P37" s="54">
        <f t="shared" si="41"/>
        <v>2.5</v>
      </c>
      <c r="Q37" s="54">
        <f t="shared" si="41"/>
        <v>2.5</v>
      </c>
      <c r="R37" s="54">
        <f t="shared" si="42"/>
        <v>2.5</v>
      </c>
      <c r="S37" s="54">
        <f t="shared" si="42"/>
        <v>2.5</v>
      </c>
      <c r="T37" s="54">
        <f t="shared" si="42"/>
        <v>2.5</v>
      </c>
      <c r="U37" s="51">
        <f t="shared" si="70"/>
        <v>2.5</v>
      </c>
      <c r="V37" s="54">
        <f t="shared" si="71"/>
        <v>2.5</v>
      </c>
      <c r="W37" s="54">
        <f t="shared" si="71"/>
        <v>2.5</v>
      </c>
      <c r="X37" s="54">
        <f t="shared" si="71"/>
        <v>2.5</v>
      </c>
      <c r="Y37" s="54">
        <f t="shared" si="71"/>
        <v>2.5</v>
      </c>
      <c r="Z37" s="54">
        <f t="shared" si="71"/>
        <v>2.5</v>
      </c>
      <c r="AA37" s="54">
        <f t="shared" si="71"/>
        <v>2.5</v>
      </c>
      <c r="AB37" s="54">
        <f t="shared" si="71"/>
        <v>2.5</v>
      </c>
      <c r="AC37" s="54">
        <f t="shared" si="71"/>
        <v>2.5</v>
      </c>
      <c r="AD37" s="54">
        <f t="shared" si="71"/>
        <v>2.5</v>
      </c>
      <c r="AE37" s="54">
        <f t="shared" si="71"/>
        <v>2.5</v>
      </c>
      <c r="AF37" s="54">
        <f t="shared" si="71"/>
        <v>2.5</v>
      </c>
      <c r="AG37" s="54">
        <f t="shared" si="71"/>
        <v>2.5</v>
      </c>
      <c r="AH37" s="54">
        <f t="shared" si="44"/>
        <v>2.5</v>
      </c>
      <c r="AI37" s="54">
        <f t="shared" si="44"/>
        <v>2.5</v>
      </c>
      <c r="AJ37" s="54">
        <f t="shared" si="44"/>
        <v>2.5</v>
      </c>
      <c r="AK37" s="54">
        <f t="shared" si="45"/>
        <v>2.5</v>
      </c>
      <c r="AL37" s="54">
        <f t="shared" si="45"/>
        <v>2.5</v>
      </c>
      <c r="AM37" s="54">
        <f t="shared" si="45"/>
        <v>2.5</v>
      </c>
      <c r="AN37" s="54">
        <f t="shared" si="46"/>
        <v>2.5</v>
      </c>
      <c r="AO37" s="54">
        <f t="shared" si="46"/>
        <v>2.5</v>
      </c>
      <c r="AP37" s="54">
        <f t="shared" si="46"/>
        <v>2.5</v>
      </c>
      <c r="AQ37" s="54">
        <f t="shared" si="46"/>
        <v>2.5</v>
      </c>
      <c r="AR37" s="54">
        <f t="shared" si="46"/>
        <v>2.5</v>
      </c>
      <c r="AS37" s="54">
        <f t="shared" si="46"/>
        <v>2.5</v>
      </c>
      <c r="AT37" s="54">
        <f t="shared" si="46"/>
        <v>2.5</v>
      </c>
      <c r="AU37" s="54">
        <f t="shared" si="46"/>
        <v>2.5</v>
      </c>
      <c r="AV37" s="54">
        <f t="shared" si="46"/>
        <v>2.5</v>
      </c>
      <c r="AW37" s="54">
        <f t="shared" si="46"/>
        <v>2.5</v>
      </c>
      <c r="AX37" s="54">
        <f t="shared" si="46"/>
        <v>2.5</v>
      </c>
      <c r="AY37" s="54">
        <f t="shared" si="46"/>
        <v>2.5</v>
      </c>
      <c r="AZ37" s="54">
        <f t="shared" si="46"/>
        <v>2.5</v>
      </c>
      <c r="BA37" s="54">
        <f t="shared" si="46"/>
        <v>2.5</v>
      </c>
      <c r="BB37" s="54">
        <f t="shared" si="46"/>
        <v>2.5</v>
      </c>
      <c r="BC37" s="54">
        <f t="shared" si="46"/>
        <v>2.5</v>
      </c>
      <c r="BD37" s="54">
        <f t="shared" si="47"/>
        <v>2.5</v>
      </c>
      <c r="BE37" s="54">
        <f t="shared" si="47"/>
        <v>2.5</v>
      </c>
      <c r="BF37" s="54">
        <f t="shared" si="47"/>
        <v>2.5</v>
      </c>
      <c r="BG37" s="54">
        <f t="shared" si="48"/>
        <v>2.5</v>
      </c>
      <c r="BH37" s="54">
        <f t="shared" si="48"/>
        <v>2.5</v>
      </c>
      <c r="BI37" s="54">
        <f t="shared" si="49"/>
        <v>2.5</v>
      </c>
      <c r="BJ37" s="54">
        <f t="shared" si="49"/>
        <v>2.5</v>
      </c>
      <c r="BK37" s="54">
        <f t="shared" si="50"/>
        <v>2.5</v>
      </c>
      <c r="BL37" s="54">
        <f t="shared" si="51"/>
        <v>2.5</v>
      </c>
      <c r="BM37" s="54">
        <f t="shared" si="51"/>
        <v>2.5</v>
      </c>
      <c r="BN37" s="54">
        <f t="shared" si="51"/>
        <v>2.5</v>
      </c>
      <c r="BO37" s="54">
        <f t="shared" si="51"/>
        <v>2.5</v>
      </c>
      <c r="BP37" s="54">
        <f t="shared" si="52"/>
        <v>2.5</v>
      </c>
      <c r="BQ37" s="54">
        <f t="shared" si="53"/>
        <v>2.5</v>
      </c>
      <c r="BR37" s="54">
        <f t="shared" si="53"/>
        <v>2.5</v>
      </c>
      <c r="BS37" s="54">
        <f t="shared" si="53"/>
        <v>2.5</v>
      </c>
      <c r="BT37" s="54">
        <f t="shared" si="53"/>
        <v>2.5</v>
      </c>
      <c r="BU37" s="54">
        <f t="shared" si="54"/>
        <v>2.5</v>
      </c>
      <c r="BV37" s="54">
        <f t="shared" si="55"/>
        <v>2.5</v>
      </c>
      <c r="BW37" s="54">
        <f t="shared" si="56"/>
        <v>2.5</v>
      </c>
      <c r="BX37" s="54">
        <f t="shared" si="56"/>
        <v>2.5</v>
      </c>
      <c r="BY37" s="54">
        <f t="shared" si="57"/>
        <v>2.5</v>
      </c>
      <c r="BZ37" s="54">
        <f t="shared" si="57"/>
        <v>2.5</v>
      </c>
      <c r="CA37" s="54">
        <f t="shared" si="57"/>
        <v>2.5</v>
      </c>
      <c r="CB37" s="54">
        <f t="shared" si="57"/>
        <v>2.5</v>
      </c>
      <c r="CC37" s="54">
        <f t="shared" si="58"/>
        <v>2.5</v>
      </c>
      <c r="CD37" s="54">
        <f t="shared" si="58"/>
        <v>2.5</v>
      </c>
      <c r="CE37" s="54">
        <f t="shared" si="59"/>
        <v>2.5</v>
      </c>
      <c r="CF37" s="54">
        <f t="shared" si="60"/>
        <v>2.5</v>
      </c>
      <c r="CG37" s="54">
        <f t="shared" si="61"/>
        <v>2.5</v>
      </c>
      <c r="CH37" s="54">
        <f t="shared" si="62"/>
        <v>2.5</v>
      </c>
      <c r="CI37" s="54">
        <f t="shared" si="62"/>
        <v>2.5</v>
      </c>
      <c r="CJ37" s="54">
        <f t="shared" si="62"/>
        <v>2.5</v>
      </c>
      <c r="CK37" s="54">
        <f t="shared" si="62"/>
        <v>2.5</v>
      </c>
      <c r="CL37" s="54">
        <f t="shared" si="62"/>
        <v>2.5</v>
      </c>
      <c r="CM37" s="54">
        <f t="shared" si="62"/>
        <v>2.5</v>
      </c>
      <c r="CN37" s="54">
        <f t="shared" si="62"/>
        <v>2.5</v>
      </c>
      <c r="CO37" s="54">
        <f t="shared" si="62"/>
        <v>2.5</v>
      </c>
      <c r="CP37" s="54">
        <f t="shared" si="62"/>
        <v>2.5</v>
      </c>
      <c r="CQ37" s="54">
        <f t="shared" si="62"/>
        <v>2.5</v>
      </c>
      <c r="CR37" s="54">
        <f t="shared" si="63"/>
        <v>2.5</v>
      </c>
      <c r="CS37" s="54">
        <f t="shared" si="63"/>
        <v>2.5</v>
      </c>
      <c r="CT37" s="54">
        <f t="shared" si="64"/>
        <v>2.5</v>
      </c>
      <c r="CU37" s="54">
        <f t="shared" si="64"/>
        <v>2.5</v>
      </c>
      <c r="CV37" s="54">
        <f t="shared" si="65"/>
        <v>2.5</v>
      </c>
      <c r="CW37" s="54">
        <f t="shared" si="65"/>
        <v>2.5</v>
      </c>
      <c r="CX37" s="54">
        <f t="shared" si="66"/>
        <v>2.5</v>
      </c>
      <c r="CY37" s="54">
        <f t="shared" si="66"/>
        <v>2.5</v>
      </c>
      <c r="CZ37" s="54">
        <f t="shared" si="66"/>
        <v>2.5</v>
      </c>
      <c r="DA37" s="54">
        <f t="shared" si="66"/>
        <v>2.5</v>
      </c>
      <c r="DB37" s="54">
        <f t="shared" si="66"/>
        <v>2.5</v>
      </c>
      <c r="DC37" s="54">
        <f t="shared" si="67"/>
        <v>2.5</v>
      </c>
      <c r="DD37" s="54">
        <f t="shared" si="67"/>
        <v>2.5</v>
      </c>
      <c r="DE37" s="54">
        <f t="shared" si="68"/>
        <v>2.5</v>
      </c>
      <c r="DF37" s="54">
        <f t="shared" si="73"/>
        <v>2.5</v>
      </c>
      <c r="DG37" s="54">
        <f t="shared" si="74"/>
        <v>2.5</v>
      </c>
      <c r="DH37" s="54">
        <f t="shared" si="74"/>
        <v>2.5</v>
      </c>
      <c r="DI37" s="54">
        <f t="shared" si="74"/>
        <v>2.5</v>
      </c>
      <c r="DJ37" s="54">
        <f t="shared" si="74"/>
        <v>2.5</v>
      </c>
      <c r="DK37" s="54">
        <f t="shared" si="74"/>
        <v>2.5</v>
      </c>
      <c r="DL37" s="54">
        <f t="shared" si="74"/>
        <v>2.5</v>
      </c>
      <c r="DM37" s="54">
        <f t="shared" si="74"/>
        <v>2.5</v>
      </c>
      <c r="DN37" s="54">
        <f t="shared" si="74"/>
        <v>2.5</v>
      </c>
      <c r="DO37" s="54">
        <f t="shared" si="75"/>
        <v>2.5</v>
      </c>
      <c r="DP37" s="54">
        <f t="shared" si="32"/>
        <v>2.5</v>
      </c>
      <c r="DQ37" s="54">
        <f t="shared" si="32"/>
        <v>2.5</v>
      </c>
      <c r="DR37" s="54">
        <f t="shared" si="32"/>
        <v>2.5</v>
      </c>
      <c r="DS37" s="54">
        <f t="shared" si="32"/>
        <v>2.5</v>
      </c>
      <c r="DT37" s="54">
        <f t="shared" si="32"/>
        <v>2.5</v>
      </c>
      <c r="DU37" s="54">
        <f t="shared" si="32"/>
        <v>2.5</v>
      </c>
      <c r="DV37" s="54">
        <f t="shared" si="32"/>
        <v>2.5</v>
      </c>
      <c r="DW37" s="54">
        <f t="shared" si="32"/>
        <v>2.5</v>
      </c>
    </row>
    <row r="38" spans="1:127" ht="21" x14ac:dyDescent="0.2">
      <c r="A38" s="16">
        <f>+G37</f>
        <v>2.5</v>
      </c>
      <c r="B38" s="23" t="s">
        <v>76</v>
      </c>
      <c r="C38" s="494" t="s">
        <v>77</v>
      </c>
      <c r="D38" s="495"/>
      <c r="E38" s="492"/>
      <c r="F38" s="1" t="s">
        <v>60</v>
      </c>
      <c r="G38" s="25">
        <f>IF(A38="",1,A38)</f>
        <v>2.5</v>
      </c>
      <c r="J38" s="51">
        <f t="shared" si="72"/>
        <v>2.5</v>
      </c>
      <c r="K38" s="54">
        <f t="shared" si="69"/>
        <v>2.5</v>
      </c>
      <c r="L38" s="54">
        <f t="shared" si="40"/>
        <v>2.5</v>
      </c>
      <c r="M38" s="54">
        <f t="shared" si="40"/>
        <v>2.5</v>
      </c>
      <c r="N38" s="54">
        <f t="shared" si="40"/>
        <v>2.5</v>
      </c>
      <c r="O38" s="54">
        <f t="shared" si="41"/>
        <v>2.5</v>
      </c>
      <c r="P38" s="54">
        <f t="shared" si="41"/>
        <v>2.5</v>
      </c>
      <c r="Q38" s="54">
        <f t="shared" si="41"/>
        <v>2.5</v>
      </c>
      <c r="R38" s="54">
        <f t="shared" si="42"/>
        <v>2.5</v>
      </c>
      <c r="S38" s="54">
        <f t="shared" si="42"/>
        <v>2.5</v>
      </c>
      <c r="T38" s="54">
        <f t="shared" si="42"/>
        <v>2.5</v>
      </c>
      <c r="U38" s="51">
        <f t="shared" si="70"/>
        <v>2.5</v>
      </c>
      <c r="V38" s="54">
        <f t="shared" si="71"/>
        <v>2.5</v>
      </c>
      <c r="W38" s="54">
        <f t="shared" si="71"/>
        <v>2.5</v>
      </c>
      <c r="X38" s="54">
        <f t="shared" si="71"/>
        <v>2.5</v>
      </c>
      <c r="Y38" s="54">
        <f t="shared" si="71"/>
        <v>2.5</v>
      </c>
      <c r="Z38" s="54">
        <f t="shared" si="71"/>
        <v>2.5</v>
      </c>
      <c r="AA38" s="54">
        <f t="shared" si="71"/>
        <v>2.5</v>
      </c>
      <c r="AB38" s="54">
        <f t="shared" si="71"/>
        <v>2.5</v>
      </c>
      <c r="AC38" s="54">
        <f t="shared" si="71"/>
        <v>2.5</v>
      </c>
      <c r="AD38" s="54">
        <f t="shared" si="71"/>
        <v>2.5</v>
      </c>
      <c r="AE38" s="54">
        <f t="shared" si="71"/>
        <v>2.5</v>
      </c>
      <c r="AF38" s="54">
        <f t="shared" si="71"/>
        <v>2.5</v>
      </c>
      <c r="AG38" s="54">
        <f t="shared" si="71"/>
        <v>2.5</v>
      </c>
      <c r="AH38" s="54">
        <f t="shared" si="44"/>
        <v>2.5</v>
      </c>
      <c r="AI38" s="54">
        <f t="shared" si="44"/>
        <v>2.5</v>
      </c>
      <c r="AJ38" s="54">
        <f t="shared" si="44"/>
        <v>2.5</v>
      </c>
      <c r="AK38" s="54">
        <f t="shared" si="45"/>
        <v>2.5</v>
      </c>
      <c r="AL38" s="54">
        <f t="shared" si="45"/>
        <v>2.5</v>
      </c>
      <c r="AM38" s="54">
        <f t="shared" si="45"/>
        <v>2.5</v>
      </c>
      <c r="AN38" s="54">
        <f t="shared" si="46"/>
        <v>2.5</v>
      </c>
      <c r="AO38" s="54">
        <f t="shared" si="46"/>
        <v>2.5</v>
      </c>
      <c r="AP38" s="54">
        <f t="shared" si="46"/>
        <v>2.5</v>
      </c>
      <c r="AQ38" s="54">
        <f t="shared" si="46"/>
        <v>2.5</v>
      </c>
      <c r="AR38" s="54">
        <f t="shared" si="46"/>
        <v>2.5</v>
      </c>
      <c r="AS38" s="54">
        <f t="shared" si="46"/>
        <v>2.5</v>
      </c>
      <c r="AT38" s="54">
        <f t="shared" si="46"/>
        <v>2.5</v>
      </c>
      <c r="AU38" s="54">
        <f t="shared" si="46"/>
        <v>2.5</v>
      </c>
      <c r="AV38" s="54">
        <f t="shared" si="46"/>
        <v>2.5</v>
      </c>
      <c r="AW38" s="54">
        <f t="shared" si="46"/>
        <v>2.5</v>
      </c>
      <c r="AX38" s="54">
        <f t="shared" si="46"/>
        <v>2.5</v>
      </c>
      <c r="AY38" s="54">
        <f t="shared" si="46"/>
        <v>2.5</v>
      </c>
      <c r="AZ38" s="54">
        <f t="shared" si="46"/>
        <v>2.5</v>
      </c>
      <c r="BA38" s="54">
        <f t="shared" si="46"/>
        <v>2.5</v>
      </c>
      <c r="BB38" s="54">
        <f t="shared" si="46"/>
        <v>2.5</v>
      </c>
      <c r="BC38" s="54">
        <f t="shared" si="46"/>
        <v>2.5</v>
      </c>
      <c r="BD38" s="54">
        <f t="shared" si="47"/>
        <v>2.5</v>
      </c>
      <c r="BE38" s="54">
        <f t="shared" si="47"/>
        <v>2.5</v>
      </c>
      <c r="BF38" s="54">
        <f t="shared" si="47"/>
        <v>2.5</v>
      </c>
      <c r="BG38" s="54">
        <f t="shared" si="48"/>
        <v>2.5</v>
      </c>
      <c r="BH38" s="54">
        <f t="shared" si="48"/>
        <v>2.5</v>
      </c>
      <c r="BI38" s="54">
        <f t="shared" si="49"/>
        <v>2.5</v>
      </c>
      <c r="BJ38" s="54">
        <f t="shared" si="49"/>
        <v>2.5</v>
      </c>
      <c r="BK38" s="54">
        <f t="shared" si="50"/>
        <v>2.5</v>
      </c>
      <c r="BL38" s="54">
        <f t="shared" si="51"/>
        <v>2.5</v>
      </c>
      <c r="BM38" s="54">
        <f t="shared" si="51"/>
        <v>2.5</v>
      </c>
      <c r="BN38" s="54">
        <f t="shared" si="51"/>
        <v>2.5</v>
      </c>
      <c r="BO38" s="54">
        <f t="shared" si="51"/>
        <v>2.5</v>
      </c>
      <c r="BP38" s="54">
        <f t="shared" si="52"/>
        <v>2.5</v>
      </c>
      <c r="BQ38" s="54">
        <f t="shared" si="53"/>
        <v>2.5</v>
      </c>
      <c r="BR38" s="54">
        <f t="shared" si="53"/>
        <v>2.5</v>
      </c>
      <c r="BS38" s="54">
        <f t="shared" si="53"/>
        <v>2.5</v>
      </c>
      <c r="BT38" s="54">
        <f t="shared" si="53"/>
        <v>2.5</v>
      </c>
      <c r="BU38" s="54">
        <f t="shared" si="54"/>
        <v>2.5</v>
      </c>
      <c r="BV38" s="54">
        <f t="shared" si="55"/>
        <v>2.5</v>
      </c>
      <c r="BW38" s="54">
        <f t="shared" si="56"/>
        <v>2.5</v>
      </c>
      <c r="BX38" s="54">
        <f t="shared" si="56"/>
        <v>2.5</v>
      </c>
      <c r="BY38" s="54">
        <f t="shared" si="57"/>
        <v>2.5</v>
      </c>
      <c r="BZ38" s="54">
        <f t="shared" si="57"/>
        <v>2.5</v>
      </c>
      <c r="CA38" s="54">
        <f t="shared" si="57"/>
        <v>2.5</v>
      </c>
      <c r="CB38" s="54">
        <f t="shared" si="57"/>
        <v>2.5</v>
      </c>
      <c r="CC38" s="54">
        <f t="shared" si="58"/>
        <v>2.5</v>
      </c>
      <c r="CD38" s="54">
        <f t="shared" si="58"/>
        <v>2.5</v>
      </c>
      <c r="CE38" s="54">
        <f t="shared" si="59"/>
        <v>2.5</v>
      </c>
      <c r="CF38" s="54">
        <f t="shared" si="60"/>
        <v>2.5</v>
      </c>
      <c r="CG38" s="54">
        <f t="shared" si="61"/>
        <v>2.5</v>
      </c>
      <c r="CH38" s="54">
        <f t="shared" si="62"/>
        <v>2.5</v>
      </c>
      <c r="CI38" s="54">
        <f t="shared" si="62"/>
        <v>2.5</v>
      </c>
      <c r="CJ38" s="54">
        <f t="shared" si="62"/>
        <v>2.5</v>
      </c>
      <c r="CK38" s="54">
        <f t="shared" si="62"/>
        <v>2.5</v>
      </c>
      <c r="CL38" s="54">
        <f t="shared" si="62"/>
        <v>2.5</v>
      </c>
      <c r="CM38" s="54">
        <f t="shared" si="62"/>
        <v>2.5</v>
      </c>
      <c r="CN38" s="54">
        <f t="shared" si="62"/>
        <v>2.5</v>
      </c>
      <c r="CO38" s="54">
        <f t="shared" si="62"/>
        <v>2.5</v>
      </c>
      <c r="CP38" s="54">
        <f t="shared" si="62"/>
        <v>2.5</v>
      </c>
      <c r="CQ38" s="54">
        <f t="shared" si="62"/>
        <v>2.5</v>
      </c>
      <c r="CR38" s="54">
        <f t="shared" si="63"/>
        <v>2.5</v>
      </c>
      <c r="CS38" s="54">
        <f t="shared" si="63"/>
        <v>2.5</v>
      </c>
      <c r="CT38" s="54">
        <f t="shared" si="64"/>
        <v>2.5</v>
      </c>
      <c r="CU38" s="54">
        <f t="shared" si="64"/>
        <v>2.5</v>
      </c>
      <c r="CV38" s="54">
        <f t="shared" si="65"/>
        <v>2.5</v>
      </c>
      <c r="CW38" s="54">
        <f t="shared" si="65"/>
        <v>2.5</v>
      </c>
      <c r="CX38" s="54">
        <f t="shared" si="66"/>
        <v>2.5</v>
      </c>
      <c r="CY38" s="54">
        <f t="shared" si="66"/>
        <v>2.5</v>
      </c>
      <c r="CZ38" s="54">
        <f t="shared" si="66"/>
        <v>2.5</v>
      </c>
      <c r="DA38" s="54">
        <f t="shared" si="66"/>
        <v>2.5</v>
      </c>
      <c r="DB38" s="54">
        <f t="shared" si="66"/>
        <v>2.5</v>
      </c>
      <c r="DC38" s="54">
        <f t="shared" si="67"/>
        <v>2.5</v>
      </c>
      <c r="DD38" s="54">
        <f t="shared" si="67"/>
        <v>2.5</v>
      </c>
      <c r="DE38" s="54">
        <f t="shared" si="68"/>
        <v>2.5</v>
      </c>
      <c r="DF38" s="54">
        <f t="shared" si="73"/>
        <v>2.5</v>
      </c>
      <c r="DG38" s="54">
        <f t="shared" si="74"/>
        <v>2.5</v>
      </c>
      <c r="DH38" s="54">
        <f t="shared" si="74"/>
        <v>2.5</v>
      </c>
      <c r="DI38" s="54">
        <f t="shared" si="74"/>
        <v>2.5</v>
      </c>
      <c r="DJ38" s="54">
        <f t="shared" si="74"/>
        <v>2.5</v>
      </c>
      <c r="DK38" s="54">
        <f t="shared" si="74"/>
        <v>2.5</v>
      </c>
      <c r="DL38" s="54">
        <f t="shared" si="74"/>
        <v>2.5</v>
      </c>
      <c r="DM38" s="54">
        <f t="shared" si="74"/>
        <v>2.5</v>
      </c>
      <c r="DN38" s="54">
        <f t="shared" si="74"/>
        <v>2.5</v>
      </c>
      <c r="DO38" s="54">
        <f t="shared" si="75"/>
        <v>2.5</v>
      </c>
      <c r="DP38" s="54">
        <f t="shared" si="32"/>
        <v>2.5</v>
      </c>
      <c r="DQ38" s="54">
        <f t="shared" si="32"/>
        <v>2.5</v>
      </c>
      <c r="DR38" s="54">
        <f t="shared" si="32"/>
        <v>2.5</v>
      </c>
      <c r="DS38" s="54">
        <f t="shared" si="32"/>
        <v>2.5</v>
      </c>
      <c r="DT38" s="54">
        <f t="shared" si="32"/>
        <v>2.5</v>
      </c>
      <c r="DU38" s="54">
        <f t="shared" si="32"/>
        <v>2.5</v>
      </c>
      <c r="DV38" s="54">
        <f t="shared" si="32"/>
        <v>2.5</v>
      </c>
      <c r="DW38" s="54">
        <f t="shared" si="32"/>
        <v>2.5</v>
      </c>
    </row>
    <row r="39" spans="1:127" ht="18" x14ac:dyDescent="0.2">
      <c r="A39" s="27">
        <f>入力シート_ほう素!Q19</f>
        <v>3.0000000000000001E-5</v>
      </c>
      <c r="B39" s="23" t="s">
        <v>78</v>
      </c>
      <c r="C39" s="494" t="s">
        <v>79</v>
      </c>
      <c r="D39" s="495"/>
      <c r="E39" s="492"/>
      <c r="F39" s="1" t="s">
        <v>80</v>
      </c>
      <c r="G39" s="28">
        <f>IF(A39="",0.000032,A39)</f>
        <v>3.0000000000000001E-5</v>
      </c>
      <c r="J39" s="51">
        <f t="shared" si="72"/>
        <v>3.0000000000000001E-5</v>
      </c>
      <c r="K39" s="54">
        <f t="shared" si="69"/>
        <v>3.0000000000000001E-5</v>
      </c>
      <c r="L39" s="54">
        <f t="shared" si="40"/>
        <v>3.0000000000000001E-5</v>
      </c>
      <c r="M39" s="54">
        <f t="shared" si="40"/>
        <v>3.0000000000000001E-5</v>
      </c>
      <c r="N39" s="54">
        <f t="shared" si="40"/>
        <v>3.0000000000000001E-5</v>
      </c>
      <c r="O39" s="54">
        <f t="shared" si="41"/>
        <v>3.0000000000000001E-5</v>
      </c>
      <c r="P39" s="54">
        <f t="shared" si="41"/>
        <v>3.0000000000000001E-5</v>
      </c>
      <c r="Q39" s="54">
        <f t="shared" si="41"/>
        <v>3.0000000000000001E-5</v>
      </c>
      <c r="R39" s="54">
        <f t="shared" si="42"/>
        <v>3.0000000000000001E-5</v>
      </c>
      <c r="S39" s="54">
        <f t="shared" si="42"/>
        <v>3.0000000000000001E-5</v>
      </c>
      <c r="T39" s="54">
        <f t="shared" si="42"/>
        <v>3.0000000000000001E-5</v>
      </c>
      <c r="U39" s="51">
        <f t="shared" si="70"/>
        <v>3.0000000000000001E-5</v>
      </c>
      <c r="V39" s="54">
        <f t="shared" si="71"/>
        <v>3.0000000000000001E-5</v>
      </c>
      <c r="W39" s="54">
        <f t="shared" si="71"/>
        <v>3.0000000000000001E-5</v>
      </c>
      <c r="X39" s="54">
        <f t="shared" si="71"/>
        <v>3.0000000000000001E-5</v>
      </c>
      <c r="Y39" s="54">
        <f t="shared" si="71"/>
        <v>3.0000000000000001E-5</v>
      </c>
      <c r="Z39" s="54">
        <f t="shared" si="71"/>
        <v>3.0000000000000001E-5</v>
      </c>
      <c r="AA39" s="54">
        <f t="shared" si="71"/>
        <v>3.0000000000000001E-5</v>
      </c>
      <c r="AB39" s="54">
        <f t="shared" si="71"/>
        <v>3.0000000000000001E-5</v>
      </c>
      <c r="AC39" s="54">
        <f t="shared" si="71"/>
        <v>3.0000000000000001E-5</v>
      </c>
      <c r="AD39" s="54">
        <f t="shared" si="71"/>
        <v>3.0000000000000001E-5</v>
      </c>
      <c r="AE39" s="54">
        <f t="shared" si="71"/>
        <v>3.0000000000000001E-5</v>
      </c>
      <c r="AF39" s="54">
        <f t="shared" si="71"/>
        <v>3.0000000000000001E-5</v>
      </c>
      <c r="AG39" s="54">
        <f t="shared" si="71"/>
        <v>3.0000000000000001E-5</v>
      </c>
      <c r="AH39" s="54">
        <f t="shared" si="44"/>
        <v>3.0000000000000001E-5</v>
      </c>
      <c r="AI39" s="54">
        <f t="shared" si="44"/>
        <v>3.0000000000000001E-5</v>
      </c>
      <c r="AJ39" s="54">
        <f t="shared" si="44"/>
        <v>3.0000000000000001E-5</v>
      </c>
      <c r="AK39" s="54">
        <f t="shared" si="45"/>
        <v>3.0000000000000001E-5</v>
      </c>
      <c r="AL39" s="54">
        <f t="shared" si="45"/>
        <v>3.0000000000000001E-5</v>
      </c>
      <c r="AM39" s="54">
        <f t="shared" si="45"/>
        <v>3.0000000000000001E-5</v>
      </c>
      <c r="AN39" s="54">
        <f t="shared" si="46"/>
        <v>3.0000000000000001E-5</v>
      </c>
      <c r="AO39" s="54">
        <f t="shared" si="46"/>
        <v>3.0000000000000001E-5</v>
      </c>
      <c r="AP39" s="54">
        <f t="shared" si="46"/>
        <v>3.0000000000000001E-5</v>
      </c>
      <c r="AQ39" s="54">
        <f t="shared" si="46"/>
        <v>3.0000000000000001E-5</v>
      </c>
      <c r="AR39" s="54">
        <f t="shared" si="46"/>
        <v>3.0000000000000001E-5</v>
      </c>
      <c r="AS39" s="54">
        <f t="shared" si="46"/>
        <v>3.0000000000000001E-5</v>
      </c>
      <c r="AT39" s="54">
        <f t="shared" si="46"/>
        <v>3.0000000000000001E-5</v>
      </c>
      <c r="AU39" s="54">
        <f t="shared" si="46"/>
        <v>3.0000000000000001E-5</v>
      </c>
      <c r="AV39" s="54">
        <f t="shared" si="46"/>
        <v>3.0000000000000001E-5</v>
      </c>
      <c r="AW39" s="54">
        <f t="shared" si="46"/>
        <v>3.0000000000000001E-5</v>
      </c>
      <c r="AX39" s="54">
        <f t="shared" si="46"/>
        <v>3.0000000000000001E-5</v>
      </c>
      <c r="AY39" s="54">
        <f t="shared" si="46"/>
        <v>3.0000000000000001E-5</v>
      </c>
      <c r="AZ39" s="54">
        <f t="shared" si="46"/>
        <v>3.0000000000000001E-5</v>
      </c>
      <c r="BA39" s="54">
        <f t="shared" si="46"/>
        <v>3.0000000000000001E-5</v>
      </c>
      <c r="BB39" s="54">
        <f t="shared" si="46"/>
        <v>3.0000000000000001E-5</v>
      </c>
      <c r="BC39" s="54">
        <f t="shared" si="46"/>
        <v>3.0000000000000001E-5</v>
      </c>
      <c r="BD39" s="54">
        <f t="shared" si="47"/>
        <v>3.0000000000000001E-5</v>
      </c>
      <c r="BE39" s="54">
        <f t="shared" si="47"/>
        <v>3.0000000000000001E-5</v>
      </c>
      <c r="BF39" s="54">
        <f t="shared" si="47"/>
        <v>3.0000000000000001E-5</v>
      </c>
      <c r="BG39" s="54">
        <f t="shared" si="48"/>
        <v>3.0000000000000001E-5</v>
      </c>
      <c r="BH39" s="54">
        <f t="shared" si="48"/>
        <v>3.0000000000000001E-5</v>
      </c>
      <c r="BI39" s="54">
        <f t="shared" si="49"/>
        <v>3.0000000000000001E-5</v>
      </c>
      <c r="BJ39" s="54">
        <f t="shared" si="49"/>
        <v>3.0000000000000001E-5</v>
      </c>
      <c r="BK39" s="54">
        <f t="shared" si="50"/>
        <v>3.0000000000000001E-5</v>
      </c>
      <c r="BL39" s="54">
        <f t="shared" si="51"/>
        <v>3.0000000000000001E-5</v>
      </c>
      <c r="BM39" s="54">
        <f t="shared" si="51"/>
        <v>3.0000000000000001E-5</v>
      </c>
      <c r="BN39" s="54">
        <f t="shared" si="51"/>
        <v>3.0000000000000001E-5</v>
      </c>
      <c r="BO39" s="54">
        <f t="shared" si="51"/>
        <v>3.0000000000000001E-5</v>
      </c>
      <c r="BP39" s="54">
        <f t="shared" si="52"/>
        <v>3.0000000000000001E-5</v>
      </c>
      <c r="BQ39" s="54">
        <f t="shared" si="53"/>
        <v>3.0000000000000001E-5</v>
      </c>
      <c r="BR39" s="54">
        <f t="shared" si="53"/>
        <v>3.0000000000000001E-5</v>
      </c>
      <c r="BS39" s="54">
        <f t="shared" si="53"/>
        <v>3.0000000000000001E-5</v>
      </c>
      <c r="BT39" s="54">
        <f t="shared" si="53"/>
        <v>3.0000000000000001E-5</v>
      </c>
      <c r="BU39" s="54">
        <f t="shared" si="54"/>
        <v>3.0000000000000001E-5</v>
      </c>
      <c r="BV39" s="54">
        <f t="shared" si="55"/>
        <v>3.0000000000000001E-5</v>
      </c>
      <c r="BW39" s="54">
        <f t="shared" si="56"/>
        <v>3.0000000000000001E-5</v>
      </c>
      <c r="BX39" s="54">
        <f t="shared" si="56"/>
        <v>3.0000000000000001E-5</v>
      </c>
      <c r="BY39" s="54">
        <f t="shared" si="57"/>
        <v>3.0000000000000001E-5</v>
      </c>
      <c r="BZ39" s="54">
        <f t="shared" si="57"/>
        <v>3.0000000000000001E-5</v>
      </c>
      <c r="CA39" s="54">
        <f t="shared" si="57"/>
        <v>3.0000000000000001E-5</v>
      </c>
      <c r="CB39" s="54">
        <f t="shared" si="57"/>
        <v>3.0000000000000001E-5</v>
      </c>
      <c r="CC39" s="54">
        <f t="shared" si="58"/>
        <v>3.0000000000000001E-5</v>
      </c>
      <c r="CD39" s="54">
        <f t="shared" si="58"/>
        <v>3.0000000000000001E-5</v>
      </c>
      <c r="CE39" s="54">
        <f t="shared" si="59"/>
        <v>3.0000000000000001E-5</v>
      </c>
      <c r="CF39" s="54">
        <f t="shared" si="60"/>
        <v>3.0000000000000001E-5</v>
      </c>
      <c r="CG39" s="54">
        <f t="shared" si="61"/>
        <v>3.0000000000000001E-5</v>
      </c>
      <c r="CH39" s="54">
        <f t="shared" si="62"/>
        <v>3.0000000000000001E-5</v>
      </c>
      <c r="CI39" s="54">
        <f t="shared" si="62"/>
        <v>3.0000000000000001E-5</v>
      </c>
      <c r="CJ39" s="54">
        <f t="shared" si="62"/>
        <v>3.0000000000000001E-5</v>
      </c>
      <c r="CK39" s="54">
        <f t="shared" si="62"/>
        <v>3.0000000000000001E-5</v>
      </c>
      <c r="CL39" s="54">
        <f t="shared" si="62"/>
        <v>3.0000000000000001E-5</v>
      </c>
      <c r="CM39" s="54">
        <f t="shared" si="62"/>
        <v>3.0000000000000001E-5</v>
      </c>
      <c r="CN39" s="54">
        <f t="shared" si="62"/>
        <v>3.0000000000000001E-5</v>
      </c>
      <c r="CO39" s="54">
        <f t="shared" si="62"/>
        <v>3.0000000000000001E-5</v>
      </c>
      <c r="CP39" s="54">
        <f t="shared" si="62"/>
        <v>3.0000000000000001E-5</v>
      </c>
      <c r="CQ39" s="54">
        <f t="shared" si="62"/>
        <v>3.0000000000000001E-5</v>
      </c>
      <c r="CR39" s="54">
        <f t="shared" si="63"/>
        <v>3.0000000000000001E-5</v>
      </c>
      <c r="CS39" s="54">
        <f t="shared" si="63"/>
        <v>3.0000000000000001E-5</v>
      </c>
      <c r="CT39" s="54">
        <f t="shared" si="64"/>
        <v>3.0000000000000001E-5</v>
      </c>
      <c r="CU39" s="54">
        <f t="shared" si="64"/>
        <v>3.0000000000000001E-5</v>
      </c>
      <c r="CV39" s="54">
        <f t="shared" si="65"/>
        <v>3.0000000000000001E-5</v>
      </c>
      <c r="CW39" s="54">
        <f t="shared" si="65"/>
        <v>3.0000000000000001E-5</v>
      </c>
      <c r="CX39" s="54">
        <f t="shared" si="66"/>
        <v>3.0000000000000001E-5</v>
      </c>
      <c r="CY39" s="54">
        <f t="shared" si="66"/>
        <v>3.0000000000000001E-5</v>
      </c>
      <c r="CZ39" s="54">
        <f t="shared" si="66"/>
        <v>3.0000000000000001E-5</v>
      </c>
      <c r="DA39" s="54">
        <f t="shared" si="66"/>
        <v>3.0000000000000001E-5</v>
      </c>
      <c r="DB39" s="54">
        <f t="shared" si="66"/>
        <v>3.0000000000000001E-5</v>
      </c>
      <c r="DC39" s="54">
        <f t="shared" si="67"/>
        <v>3.0000000000000001E-5</v>
      </c>
      <c r="DD39" s="54">
        <f t="shared" si="67"/>
        <v>3.0000000000000001E-5</v>
      </c>
      <c r="DE39" s="54">
        <f t="shared" si="68"/>
        <v>3.0000000000000001E-5</v>
      </c>
      <c r="DF39" s="54">
        <f t="shared" si="73"/>
        <v>3.0000000000000001E-5</v>
      </c>
      <c r="DG39" s="54">
        <f t="shared" si="74"/>
        <v>3.0000000000000001E-5</v>
      </c>
      <c r="DH39" s="54">
        <f t="shared" si="74"/>
        <v>3.0000000000000001E-5</v>
      </c>
      <c r="DI39" s="54">
        <f t="shared" si="74"/>
        <v>3.0000000000000001E-5</v>
      </c>
      <c r="DJ39" s="54">
        <f t="shared" si="74"/>
        <v>3.0000000000000001E-5</v>
      </c>
      <c r="DK39" s="54">
        <f t="shared" si="74"/>
        <v>3.0000000000000001E-5</v>
      </c>
      <c r="DL39" s="54">
        <f t="shared" si="74"/>
        <v>3.0000000000000001E-5</v>
      </c>
      <c r="DM39" s="54">
        <f t="shared" si="74"/>
        <v>3.0000000000000001E-5</v>
      </c>
      <c r="DN39" s="54">
        <f t="shared" si="74"/>
        <v>3.0000000000000001E-5</v>
      </c>
      <c r="DO39" s="54">
        <f t="shared" si="75"/>
        <v>3.0000000000000001E-5</v>
      </c>
      <c r="DP39" s="54">
        <f t="shared" si="32"/>
        <v>3.0000000000000001E-5</v>
      </c>
      <c r="DQ39" s="54">
        <f t="shared" si="32"/>
        <v>3.0000000000000001E-5</v>
      </c>
      <c r="DR39" s="54">
        <f t="shared" si="32"/>
        <v>3.0000000000000001E-5</v>
      </c>
      <c r="DS39" s="54">
        <f t="shared" si="32"/>
        <v>3.0000000000000001E-5</v>
      </c>
      <c r="DT39" s="54">
        <f t="shared" si="32"/>
        <v>3.0000000000000001E-5</v>
      </c>
      <c r="DU39" s="54">
        <f t="shared" si="32"/>
        <v>3.0000000000000001E-5</v>
      </c>
      <c r="DV39" s="54">
        <f t="shared" si="32"/>
        <v>3.0000000000000001E-5</v>
      </c>
      <c r="DW39" s="54">
        <f t="shared" si="32"/>
        <v>3.0000000000000001E-5</v>
      </c>
    </row>
    <row r="40" spans="1:127" ht="18" x14ac:dyDescent="0.2">
      <c r="A40" s="16">
        <f>入力シート_ほう素!G18</f>
        <v>5.0000000000000001E-3</v>
      </c>
      <c r="B40" s="23" t="s">
        <v>81</v>
      </c>
      <c r="C40" s="494" t="s">
        <v>82</v>
      </c>
      <c r="D40" s="495"/>
      <c r="E40" s="492"/>
      <c r="F40" s="1" t="s">
        <v>83</v>
      </c>
      <c r="G40" s="25">
        <f>IF(A40="",0.005,A40)</f>
        <v>5.0000000000000001E-3</v>
      </c>
      <c r="J40" s="51">
        <f t="shared" si="72"/>
        <v>5.0000000000000001E-3</v>
      </c>
      <c r="K40" s="54">
        <f t="shared" si="69"/>
        <v>5.0000000000000001E-3</v>
      </c>
      <c r="L40" s="54">
        <f t="shared" si="40"/>
        <v>5.0000000000000001E-3</v>
      </c>
      <c r="M40" s="54">
        <f t="shared" si="40"/>
        <v>5.0000000000000001E-3</v>
      </c>
      <c r="N40" s="54">
        <f t="shared" si="40"/>
        <v>5.0000000000000001E-3</v>
      </c>
      <c r="O40" s="54">
        <f t="shared" si="41"/>
        <v>5.0000000000000001E-3</v>
      </c>
      <c r="P40" s="54">
        <f t="shared" si="41"/>
        <v>5.0000000000000001E-3</v>
      </c>
      <c r="Q40" s="54">
        <f t="shared" si="41"/>
        <v>5.0000000000000001E-3</v>
      </c>
      <c r="R40" s="54">
        <f t="shared" si="42"/>
        <v>5.0000000000000001E-3</v>
      </c>
      <c r="S40" s="54">
        <f t="shared" si="42"/>
        <v>5.0000000000000001E-3</v>
      </c>
      <c r="T40" s="54">
        <f t="shared" si="42"/>
        <v>5.0000000000000001E-3</v>
      </c>
      <c r="U40" s="51">
        <f t="shared" si="70"/>
        <v>5.0000000000000001E-3</v>
      </c>
      <c r="V40" s="54">
        <f t="shared" si="71"/>
        <v>5.0000000000000001E-3</v>
      </c>
      <c r="W40" s="54">
        <f t="shared" si="71"/>
        <v>5.0000000000000001E-3</v>
      </c>
      <c r="X40" s="54">
        <f t="shared" si="71"/>
        <v>5.0000000000000001E-3</v>
      </c>
      <c r="Y40" s="54">
        <f t="shared" si="71"/>
        <v>5.0000000000000001E-3</v>
      </c>
      <c r="Z40" s="54">
        <f t="shared" si="71"/>
        <v>5.0000000000000001E-3</v>
      </c>
      <c r="AA40" s="54">
        <f t="shared" si="71"/>
        <v>5.0000000000000001E-3</v>
      </c>
      <c r="AB40" s="54">
        <f t="shared" si="71"/>
        <v>5.0000000000000001E-3</v>
      </c>
      <c r="AC40" s="54">
        <f t="shared" si="71"/>
        <v>5.0000000000000001E-3</v>
      </c>
      <c r="AD40" s="54">
        <f t="shared" si="71"/>
        <v>5.0000000000000001E-3</v>
      </c>
      <c r="AE40" s="54">
        <f t="shared" si="71"/>
        <v>5.0000000000000001E-3</v>
      </c>
      <c r="AF40" s="54">
        <f t="shared" si="71"/>
        <v>5.0000000000000001E-3</v>
      </c>
      <c r="AG40" s="54">
        <f t="shared" si="71"/>
        <v>5.0000000000000001E-3</v>
      </c>
      <c r="AH40" s="54">
        <f t="shared" si="44"/>
        <v>5.0000000000000001E-3</v>
      </c>
      <c r="AI40" s="54">
        <f t="shared" si="44"/>
        <v>5.0000000000000001E-3</v>
      </c>
      <c r="AJ40" s="54">
        <f t="shared" si="44"/>
        <v>5.0000000000000001E-3</v>
      </c>
      <c r="AK40" s="54">
        <f t="shared" si="45"/>
        <v>5.0000000000000001E-3</v>
      </c>
      <c r="AL40" s="54">
        <f t="shared" si="45"/>
        <v>5.0000000000000001E-3</v>
      </c>
      <c r="AM40" s="54">
        <f t="shared" si="45"/>
        <v>5.0000000000000001E-3</v>
      </c>
      <c r="AN40" s="54">
        <f t="shared" si="46"/>
        <v>5.0000000000000001E-3</v>
      </c>
      <c r="AO40" s="54">
        <f t="shared" si="46"/>
        <v>5.0000000000000001E-3</v>
      </c>
      <c r="AP40" s="54">
        <f t="shared" si="46"/>
        <v>5.0000000000000001E-3</v>
      </c>
      <c r="AQ40" s="54">
        <f t="shared" si="46"/>
        <v>5.0000000000000001E-3</v>
      </c>
      <c r="AR40" s="54">
        <f t="shared" si="46"/>
        <v>5.0000000000000001E-3</v>
      </c>
      <c r="AS40" s="54">
        <f t="shared" si="46"/>
        <v>5.0000000000000001E-3</v>
      </c>
      <c r="AT40" s="54">
        <f t="shared" si="46"/>
        <v>5.0000000000000001E-3</v>
      </c>
      <c r="AU40" s="54">
        <f t="shared" si="46"/>
        <v>5.0000000000000001E-3</v>
      </c>
      <c r="AV40" s="54">
        <f t="shared" si="46"/>
        <v>5.0000000000000001E-3</v>
      </c>
      <c r="AW40" s="54">
        <f t="shared" si="46"/>
        <v>5.0000000000000001E-3</v>
      </c>
      <c r="AX40" s="54">
        <f t="shared" si="46"/>
        <v>5.0000000000000001E-3</v>
      </c>
      <c r="AY40" s="54">
        <f t="shared" si="46"/>
        <v>5.0000000000000001E-3</v>
      </c>
      <c r="AZ40" s="54">
        <f t="shared" si="46"/>
        <v>5.0000000000000001E-3</v>
      </c>
      <c r="BA40" s="54">
        <f t="shared" si="46"/>
        <v>5.0000000000000001E-3</v>
      </c>
      <c r="BB40" s="54">
        <f t="shared" si="46"/>
        <v>5.0000000000000001E-3</v>
      </c>
      <c r="BC40" s="54">
        <f t="shared" si="46"/>
        <v>5.0000000000000001E-3</v>
      </c>
      <c r="BD40" s="54">
        <f t="shared" si="47"/>
        <v>5.0000000000000001E-3</v>
      </c>
      <c r="BE40" s="54">
        <f t="shared" si="47"/>
        <v>5.0000000000000001E-3</v>
      </c>
      <c r="BF40" s="54">
        <f t="shared" si="47"/>
        <v>5.0000000000000001E-3</v>
      </c>
      <c r="BG40" s="54">
        <f t="shared" si="48"/>
        <v>5.0000000000000001E-3</v>
      </c>
      <c r="BH40" s="54">
        <f t="shared" si="48"/>
        <v>5.0000000000000001E-3</v>
      </c>
      <c r="BI40" s="54">
        <f t="shared" si="49"/>
        <v>5.0000000000000001E-3</v>
      </c>
      <c r="BJ40" s="54">
        <f t="shared" si="49"/>
        <v>5.0000000000000001E-3</v>
      </c>
      <c r="BK40" s="54">
        <f t="shared" si="50"/>
        <v>5.0000000000000001E-3</v>
      </c>
      <c r="BL40" s="54">
        <f t="shared" si="51"/>
        <v>5.0000000000000001E-3</v>
      </c>
      <c r="BM40" s="54">
        <f t="shared" si="51"/>
        <v>5.0000000000000001E-3</v>
      </c>
      <c r="BN40" s="54">
        <f t="shared" si="51"/>
        <v>5.0000000000000001E-3</v>
      </c>
      <c r="BO40" s="54">
        <f t="shared" si="51"/>
        <v>5.0000000000000001E-3</v>
      </c>
      <c r="BP40" s="54">
        <f t="shared" si="52"/>
        <v>5.0000000000000001E-3</v>
      </c>
      <c r="BQ40" s="54">
        <f t="shared" si="53"/>
        <v>5.0000000000000001E-3</v>
      </c>
      <c r="BR40" s="54">
        <f t="shared" si="53"/>
        <v>5.0000000000000001E-3</v>
      </c>
      <c r="BS40" s="54">
        <f t="shared" si="53"/>
        <v>5.0000000000000001E-3</v>
      </c>
      <c r="BT40" s="54">
        <f t="shared" si="53"/>
        <v>5.0000000000000001E-3</v>
      </c>
      <c r="BU40" s="54">
        <f t="shared" si="54"/>
        <v>5.0000000000000001E-3</v>
      </c>
      <c r="BV40" s="54">
        <f t="shared" si="55"/>
        <v>5.0000000000000001E-3</v>
      </c>
      <c r="BW40" s="54">
        <f t="shared" si="56"/>
        <v>5.0000000000000001E-3</v>
      </c>
      <c r="BX40" s="54">
        <f t="shared" si="56"/>
        <v>5.0000000000000001E-3</v>
      </c>
      <c r="BY40" s="54">
        <f t="shared" si="57"/>
        <v>5.0000000000000001E-3</v>
      </c>
      <c r="BZ40" s="54">
        <f t="shared" si="57"/>
        <v>5.0000000000000001E-3</v>
      </c>
      <c r="CA40" s="54">
        <f t="shared" si="57"/>
        <v>5.0000000000000001E-3</v>
      </c>
      <c r="CB40" s="54">
        <f t="shared" si="57"/>
        <v>5.0000000000000001E-3</v>
      </c>
      <c r="CC40" s="54">
        <f t="shared" si="58"/>
        <v>5.0000000000000001E-3</v>
      </c>
      <c r="CD40" s="54">
        <f t="shared" si="58"/>
        <v>5.0000000000000001E-3</v>
      </c>
      <c r="CE40" s="54">
        <f t="shared" si="59"/>
        <v>5.0000000000000001E-3</v>
      </c>
      <c r="CF40" s="54">
        <f t="shared" si="60"/>
        <v>5.0000000000000001E-3</v>
      </c>
      <c r="CG40" s="54">
        <f t="shared" si="61"/>
        <v>5.0000000000000001E-3</v>
      </c>
      <c r="CH40" s="54">
        <f t="shared" si="62"/>
        <v>5.0000000000000001E-3</v>
      </c>
      <c r="CI40" s="54">
        <f t="shared" si="62"/>
        <v>5.0000000000000001E-3</v>
      </c>
      <c r="CJ40" s="54">
        <f t="shared" si="62"/>
        <v>5.0000000000000001E-3</v>
      </c>
      <c r="CK40" s="54">
        <f t="shared" si="62"/>
        <v>5.0000000000000001E-3</v>
      </c>
      <c r="CL40" s="54">
        <f t="shared" si="62"/>
        <v>5.0000000000000001E-3</v>
      </c>
      <c r="CM40" s="54">
        <f t="shared" si="62"/>
        <v>5.0000000000000001E-3</v>
      </c>
      <c r="CN40" s="54">
        <f t="shared" si="62"/>
        <v>5.0000000000000001E-3</v>
      </c>
      <c r="CO40" s="54">
        <f t="shared" si="62"/>
        <v>5.0000000000000001E-3</v>
      </c>
      <c r="CP40" s="54">
        <f t="shared" si="62"/>
        <v>5.0000000000000001E-3</v>
      </c>
      <c r="CQ40" s="54">
        <f t="shared" si="62"/>
        <v>5.0000000000000001E-3</v>
      </c>
      <c r="CR40" s="54">
        <f t="shared" si="63"/>
        <v>5.0000000000000001E-3</v>
      </c>
      <c r="CS40" s="54">
        <f t="shared" si="63"/>
        <v>5.0000000000000001E-3</v>
      </c>
      <c r="CT40" s="54">
        <f t="shared" si="64"/>
        <v>5.0000000000000001E-3</v>
      </c>
      <c r="CU40" s="54">
        <f t="shared" si="64"/>
        <v>5.0000000000000001E-3</v>
      </c>
      <c r="CV40" s="54">
        <f t="shared" si="65"/>
        <v>5.0000000000000001E-3</v>
      </c>
      <c r="CW40" s="54">
        <f t="shared" si="65"/>
        <v>5.0000000000000001E-3</v>
      </c>
      <c r="CX40" s="54">
        <f t="shared" si="66"/>
        <v>5.0000000000000001E-3</v>
      </c>
      <c r="CY40" s="54">
        <f t="shared" si="66"/>
        <v>5.0000000000000001E-3</v>
      </c>
      <c r="CZ40" s="54">
        <f t="shared" si="66"/>
        <v>5.0000000000000001E-3</v>
      </c>
      <c r="DA40" s="54">
        <f t="shared" si="66"/>
        <v>5.0000000000000001E-3</v>
      </c>
      <c r="DB40" s="54">
        <f t="shared" si="66"/>
        <v>5.0000000000000001E-3</v>
      </c>
      <c r="DC40" s="54">
        <f t="shared" si="67"/>
        <v>5.0000000000000001E-3</v>
      </c>
      <c r="DD40" s="54">
        <f t="shared" si="67"/>
        <v>5.0000000000000001E-3</v>
      </c>
      <c r="DE40" s="54">
        <f t="shared" si="68"/>
        <v>5.0000000000000001E-3</v>
      </c>
      <c r="DF40" s="54">
        <f t="shared" si="73"/>
        <v>5.0000000000000001E-3</v>
      </c>
      <c r="DG40" s="54">
        <f t="shared" si="74"/>
        <v>5.0000000000000001E-3</v>
      </c>
      <c r="DH40" s="54">
        <f t="shared" si="74"/>
        <v>5.0000000000000001E-3</v>
      </c>
      <c r="DI40" s="54">
        <f t="shared" si="74"/>
        <v>5.0000000000000001E-3</v>
      </c>
      <c r="DJ40" s="54">
        <f t="shared" si="74"/>
        <v>5.0000000000000001E-3</v>
      </c>
      <c r="DK40" s="54">
        <f t="shared" si="74"/>
        <v>5.0000000000000001E-3</v>
      </c>
      <c r="DL40" s="54">
        <f t="shared" si="74"/>
        <v>5.0000000000000001E-3</v>
      </c>
      <c r="DM40" s="54">
        <f t="shared" si="74"/>
        <v>5.0000000000000001E-3</v>
      </c>
      <c r="DN40" s="54">
        <f t="shared" si="74"/>
        <v>5.0000000000000001E-3</v>
      </c>
      <c r="DO40" s="54">
        <f t="shared" si="75"/>
        <v>5.0000000000000001E-3</v>
      </c>
      <c r="DP40" s="54">
        <f t="shared" si="32"/>
        <v>5.0000000000000001E-3</v>
      </c>
      <c r="DQ40" s="54">
        <f t="shared" si="32"/>
        <v>5.0000000000000001E-3</v>
      </c>
      <c r="DR40" s="54">
        <f t="shared" si="32"/>
        <v>5.0000000000000001E-3</v>
      </c>
      <c r="DS40" s="54">
        <f t="shared" si="32"/>
        <v>5.0000000000000001E-3</v>
      </c>
      <c r="DT40" s="54">
        <f t="shared" si="32"/>
        <v>5.0000000000000001E-3</v>
      </c>
      <c r="DU40" s="54">
        <f t="shared" si="32"/>
        <v>5.0000000000000001E-3</v>
      </c>
      <c r="DV40" s="54">
        <f t="shared" si="32"/>
        <v>5.0000000000000001E-3</v>
      </c>
      <c r="DW40" s="54">
        <f t="shared" si="32"/>
        <v>5.0000000000000001E-3</v>
      </c>
    </row>
    <row r="41" spans="1:127" ht="18" x14ac:dyDescent="0.2">
      <c r="A41" s="16">
        <f>入力シート_ほう素!Q20</f>
        <v>0.3</v>
      </c>
      <c r="B41" s="23" t="s">
        <v>137</v>
      </c>
      <c r="C41" s="494" t="s">
        <v>84</v>
      </c>
      <c r="D41" s="495"/>
      <c r="E41" s="492"/>
      <c r="F41" s="1" t="s">
        <v>85</v>
      </c>
      <c r="G41" s="25">
        <f>IF(A41="",0.2,A41)</f>
        <v>0.3</v>
      </c>
      <c r="J41" s="51">
        <f>G41</f>
        <v>0.3</v>
      </c>
      <c r="K41" s="54">
        <f t="shared" si="69"/>
        <v>0.3</v>
      </c>
      <c r="L41" s="54">
        <f t="shared" si="40"/>
        <v>0.3</v>
      </c>
      <c r="M41" s="54">
        <f t="shared" si="40"/>
        <v>0.3</v>
      </c>
      <c r="N41" s="54">
        <f t="shared" si="40"/>
        <v>0.3</v>
      </c>
      <c r="O41" s="54">
        <f t="shared" si="41"/>
        <v>0.3</v>
      </c>
      <c r="P41" s="54">
        <f t="shared" si="41"/>
        <v>0.3</v>
      </c>
      <c r="Q41" s="54">
        <f t="shared" si="41"/>
        <v>0.3</v>
      </c>
      <c r="R41" s="54">
        <f t="shared" si="42"/>
        <v>0.3</v>
      </c>
      <c r="S41" s="54">
        <f t="shared" si="42"/>
        <v>0.3</v>
      </c>
      <c r="T41" s="54">
        <f t="shared" si="42"/>
        <v>0.3</v>
      </c>
      <c r="U41" s="51">
        <f t="shared" si="70"/>
        <v>0.3</v>
      </c>
      <c r="V41" s="54">
        <f t="shared" si="71"/>
        <v>0.3</v>
      </c>
      <c r="W41" s="54">
        <f t="shared" si="71"/>
        <v>0.3</v>
      </c>
      <c r="X41" s="54">
        <f t="shared" si="71"/>
        <v>0.3</v>
      </c>
      <c r="Y41" s="54">
        <f t="shared" si="71"/>
        <v>0.3</v>
      </c>
      <c r="Z41" s="54">
        <f t="shared" si="71"/>
        <v>0.3</v>
      </c>
      <c r="AA41" s="54">
        <f t="shared" si="71"/>
        <v>0.3</v>
      </c>
      <c r="AB41" s="54">
        <f t="shared" si="71"/>
        <v>0.3</v>
      </c>
      <c r="AC41" s="54">
        <f t="shared" si="71"/>
        <v>0.3</v>
      </c>
      <c r="AD41" s="54">
        <f t="shared" si="71"/>
        <v>0.3</v>
      </c>
      <c r="AE41" s="54">
        <f t="shared" si="71"/>
        <v>0.3</v>
      </c>
      <c r="AF41" s="54">
        <f t="shared" si="71"/>
        <v>0.3</v>
      </c>
      <c r="AG41" s="54">
        <f t="shared" si="71"/>
        <v>0.3</v>
      </c>
      <c r="AH41" s="54">
        <f t="shared" si="44"/>
        <v>0.3</v>
      </c>
      <c r="AI41" s="54">
        <f t="shared" si="44"/>
        <v>0.3</v>
      </c>
      <c r="AJ41" s="54">
        <f t="shared" si="44"/>
        <v>0.3</v>
      </c>
      <c r="AK41" s="54">
        <f t="shared" si="45"/>
        <v>0.3</v>
      </c>
      <c r="AL41" s="54">
        <f t="shared" si="45"/>
        <v>0.3</v>
      </c>
      <c r="AM41" s="54">
        <f t="shared" si="45"/>
        <v>0.3</v>
      </c>
      <c r="AN41" s="54">
        <f t="shared" si="46"/>
        <v>0.3</v>
      </c>
      <c r="AO41" s="54">
        <f t="shared" si="46"/>
        <v>0.3</v>
      </c>
      <c r="AP41" s="54">
        <f t="shared" si="46"/>
        <v>0.3</v>
      </c>
      <c r="AQ41" s="54">
        <f t="shared" si="46"/>
        <v>0.3</v>
      </c>
      <c r="AR41" s="54">
        <f t="shared" si="46"/>
        <v>0.3</v>
      </c>
      <c r="AS41" s="54">
        <f t="shared" si="46"/>
        <v>0.3</v>
      </c>
      <c r="AT41" s="54">
        <f t="shared" si="46"/>
        <v>0.3</v>
      </c>
      <c r="AU41" s="54">
        <f t="shared" si="46"/>
        <v>0.3</v>
      </c>
      <c r="AV41" s="54">
        <f t="shared" si="46"/>
        <v>0.3</v>
      </c>
      <c r="AW41" s="54">
        <f t="shared" si="46"/>
        <v>0.3</v>
      </c>
      <c r="AX41" s="54">
        <f t="shared" si="46"/>
        <v>0.3</v>
      </c>
      <c r="AY41" s="54">
        <f t="shared" si="46"/>
        <v>0.3</v>
      </c>
      <c r="AZ41" s="54">
        <f t="shared" si="46"/>
        <v>0.3</v>
      </c>
      <c r="BA41" s="54">
        <f t="shared" si="46"/>
        <v>0.3</v>
      </c>
      <c r="BB41" s="54">
        <f t="shared" si="46"/>
        <v>0.3</v>
      </c>
      <c r="BC41" s="54">
        <f t="shared" si="46"/>
        <v>0.3</v>
      </c>
      <c r="BD41" s="54">
        <f t="shared" si="47"/>
        <v>0.3</v>
      </c>
      <c r="BE41" s="54">
        <f t="shared" si="47"/>
        <v>0.3</v>
      </c>
      <c r="BF41" s="54">
        <f t="shared" si="47"/>
        <v>0.3</v>
      </c>
      <c r="BG41" s="54">
        <f t="shared" si="48"/>
        <v>0.3</v>
      </c>
      <c r="BH41" s="54">
        <f t="shared" si="48"/>
        <v>0.3</v>
      </c>
      <c r="BI41" s="54">
        <f t="shared" si="49"/>
        <v>0.3</v>
      </c>
      <c r="BJ41" s="54">
        <f t="shared" si="49"/>
        <v>0.3</v>
      </c>
      <c r="BK41" s="54">
        <f t="shared" si="50"/>
        <v>0.3</v>
      </c>
      <c r="BL41" s="54">
        <f t="shared" si="51"/>
        <v>0.3</v>
      </c>
      <c r="BM41" s="54">
        <f t="shared" si="51"/>
        <v>0.3</v>
      </c>
      <c r="BN41" s="54">
        <f t="shared" si="51"/>
        <v>0.3</v>
      </c>
      <c r="BO41" s="54">
        <f t="shared" si="51"/>
        <v>0.3</v>
      </c>
      <c r="BP41" s="54">
        <f t="shared" si="52"/>
        <v>0.3</v>
      </c>
      <c r="BQ41" s="54">
        <f t="shared" si="53"/>
        <v>0.3</v>
      </c>
      <c r="BR41" s="54">
        <f t="shared" si="53"/>
        <v>0.3</v>
      </c>
      <c r="BS41" s="54">
        <f t="shared" si="53"/>
        <v>0.3</v>
      </c>
      <c r="BT41" s="54">
        <f t="shared" si="53"/>
        <v>0.3</v>
      </c>
      <c r="BU41" s="54">
        <f t="shared" si="54"/>
        <v>0.3</v>
      </c>
      <c r="BV41" s="54">
        <f t="shared" si="55"/>
        <v>0.3</v>
      </c>
      <c r="BW41" s="54">
        <f t="shared" si="56"/>
        <v>0.3</v>
      </c>
      <c r="BX41" s="54">
        <f t="shared" si="56"/>
        <v>0.3</v>
      </c>
      <c r="BY41" s="54">
        <f t="shared" si="57"/>
        <v>0.3</v>
      </c>
      <c r="BZ41" s="54">
        <f t="shared" si="57"/>
        <v>0.3</v>
      </c>
      <c r="CA41" s="54">
        <f t="shared" si="57"/>
        <v>0.3</v>
      </c>
      <c r="CB41" s="54">
        <f t="shared" si="57"/>
        <v>0.3</v>
      </c>
      <c r="CC41" s="54">
        <f t="shared" si="58"/>
        <v>0.3</v>
      </c>
      <c r="CD41" s="54">
        <f t="shared" si="58"/>
        <v>0.3</v>
      </c>
      <c r="CE41" s="54">
        <f t="shared" si="59"/>
        <v>0.3</v>
      </c>
      <c r="CF41" s="54">
        <f t="shared" si="60"/>
        <v>0.3</v>
      </c>
      <c r="CG41" s="54">
        <f t="shared" si="61"/>
        <v>0.3</v>
      </c>
      <c r="CH41" s="54">
        <f t="shared" si="62"/>
        <v>0.3</v>
      </c>
      <c r="CI41" s="54">
        <f t="shared" si="62"/>
        <v>0.3</v>
      </c>
      <c r="CJ41" s="54">
        <f t="shared" si="62"/>
        <v>0.3</v>
      </c>
      <c r="CK41" s="54">
        <f t="shared" si="62"/>
        <v>0.3</v>
      </c>
      <c r="CL41" s="54">
        <f t="shared" si="62"/>
        <v>0.3</v>
      </c>
      <c r="CM41" s="54">
        <f t="shared" si="62"/>
        <v>0.3</v>
      </c>
      <c r="CN41" s="54">
        <f t="shared" si="62"/>
        <v>0.3</v>
      </c>
      <c r="CO41" s="54">
        <f t="shared" si="62"/>
        <v>0.3</v>
      </c>
      <c r="CP41" s="54">
        <f t="shared" si="62"/>
        <v>0.3</v>
      </c>
      <c r="CQ41" s="54">
        <f t="shared" si="62"/>
        <v>0.3</v>
      </c>
      <c r="CR41" s="54">
        <f t="shared" si="63"/>
        <v>0.3</v>
      </c>
      <c r="CS41" s="54">
        <f t="shared" si="63"/>
        <v>0.3</v>
      </c>
      <c r="CT41" s="54">
        <f t="shared" si="64"/>
        <v>0.3</v>
      </c>
      <c r="CU41" s="54">
        <f t="shared" si="64"/>
        <v>0.3</v>
      </c>
      <c r="CV41" s="54">
        <f t="shared" si="65"/>
        <v>0.3</v>
      </c>
      <c r="CW41" s="54">
        <f t="shared" si="65"/>
        <v>0.3</v>
      </c>
      <c r="CX41" s="54">
        <f t="shared" si="66"/>
        <v>0.3</v>
      </c>
      <c r="CY41" s="54">
        <f t="shared" si="66"/>
        <v>0.3</v>
      </c>
      <c r="CZ41" s="54">
        <f t="shared" si="66"/>
        <v>0.3</v>
      </c>
      <c r="DA41" s="54">
        <f t="shared" si="66"/>
        <v>0.3</v>
      </c>
      <c r="DB41" s="54">
        <f t="shared" si="66"/>
        <v>0.3</v>
      </c>
      <c r="DC41" s="54">
        <f t="shared" si="67"/>
        <v>0.3</v>
      </c>
      <c r="DD41" s="54">
        <f t="shared" si="67"/>
        <v>0.3</v>
      </c>
      <c r="DE41" s="54">
        <f t="shared" si="68"/>
        <v>0.3</v>
      </c>
      <c r="DF41" s="54">
        <f t="shared" si="73"/>
        <v>0.3</v>
      </c>
      <c r="DG41" s="54">
        <f t="shared" si="74"/>
        <v>0.3</v>
      </c>
      <c r="DH41" s="54">
        <f t="shared" si="74"/>
        <v>0.3</v>
      </c>
      <c r="DI41" s="54">
        <f t="shared" si="74"/>
        <v>0.3</v>
      </c>
      <c r="DJ41" s="54">
        <f t="shared" si="74"/>
        <v>0.3</v>
      </c>
      <c r="DK41" s="54">
        <f t="shared" si="74"/>
        <v>0.3</v>
      </c>
      <c r="DL41" s="54">
        <f t="shared" si="74"/>
        <v>0.3</v>
      </c>
      <c r="DM41" s="54">
        <f t="shared" si="74"/>
        <v>0.3</v>
      </c>
      <c r="DN41" s="54">
        <f t="shared" si="74"/>
        <v>0.3</v>
      </c>
      <c r="DO41" s="54">
        <f t="shared" si="75"/>
        <v>0.3</v>
      </c>
      <c r="DP41" s="54">
        <f t="shared" si="32"/>
        <v>0.3</v>
      </c>
      <c r="DQ41" s="54">
        <f t="shared" si="32"/>
        <v>0.3</v>
      </c>
      <c r="DR41" s="54">
        <f t="shared" si="32"/>
        <v>0.3</v>
      </c>
      <c r="DS41" s="54">
        <f t="shared" si="32"/>
        <v>0.3</v>
      </c>
      <c r="DT41" s="54">
        <f t="shared" si="32"/>
        <v>0.3</v>
      </c>
      <c r="DU41" s="54">
        <f t="shared" si="32"/>
        <v>0.3</v>
      </c>
      <c r="DV41" s="54">
        <f t="shared" si="32"/>
        <v>0.3</v>
      </c>
      <c r="DW41" s="54">
        <f t="shared" si="32"/>
        <v>0.3</v>
      </c>
    </row>
    <row r="42" spans="1:127" ht="21" x14ac:dyDescent="0.2">
      <c r="A42" s="16">
        <f>IF(+入力シート_ほう素!Q12="-",0,+入力シート_ほう素!Q12)</f>
        <v>0</v>
      </c>
      <c r="B42" s="23" t="s">
        <v>86</v>
      </c>
      <c r="C42" s="494" t="s">
        <v>87</v>
      </c>
      <c r="D42" s="495"/>
      <c r="E42" s="492"/>
      <c r="F42" s="1" t="s">
        <v>67</v>
      </c>
      <c r="G42" s="29">
        <f>IF(A42="",7,A42)</f>
        <v>0</v>
      </c>
      <c r="J42" s="51">
        <f>G42</f>
        <v>0</v>
      </c>
      <c r="K42" s="54">
        <f t="shared" si="69"/>
        <v>0</v>
      </c>
      <c r="L42" s="54">
        <f t="shared" si="40"/>
        <v>0</v>
      </c>
      <c r="M42" s="54">
        <f t="shared" si="40"/>
        <v>0</v>
      </c>
      <c r="N42" s="54">
        <f t="shared" si="40"/>
        <v>0</v>
      </c>
      <c r="O42" s="54">
        <f t="shared" si="41"/>
        <v>0</v>
      </c>
      <c r="P42" s="54">
        <f t="shared" si="41"/>
        <v>0</v>
      </c>
      <c r="Q42" s="54">
        <f t="shared" si="41"/>
        <v>0</v>
      </c>
      <c r="R42" s="54">
        <f t="shared" si="42"/>
        <v>0</v>
      </c>
      <c r="S42" s="54">
        <f t="shared" si="42"/>
        <v>0</v>
      </c>
      <c r="T42" s="54">
        <f t="shared" si="42"/>
        <v>0</v>
      </c>
      <c r="U42" s="51">
        <f t="shared" si="70"/>
        <v>0</v>
      </c>
      <c r="V42" s="54">
        <f t="shared" si="71"/>
        <v>0</v>
      </c>
      <c r="W42" s="54">
        <f t="shared" si="71"/>
        <v>0</v>
      </c>
      <c r="X42" s="54">
        <f t="shared" si="71"/>
        <v>0</v>
      </c>
      <c r="Y42" s="54">
        <f t="shared" si="71"/>
        <v>0</v>
      </c>
      <c r="Z42" s="54">
        <f t="shared" si="71"/>
        <v>0</v>
      </c>
      <c r="AA42" s="54">
        <f t="shared" si="71"/>
        <v>0</v>
      </c>
      <c r="AB42" s="54">
        <f t="shared" si="71"/>
        <v>0</v>
      </c>
      <c r="AC42" s="54">
        <f t="shared" si="71"/>
        <v>0</v>
      </c>
      <c r="AD42" s="54">
        <f t="shared" si="71"/>
        <v>0</v>
      </c>
      <c r="AE42" s="54">
        <f t="shared" si="71"/>
        <v>0</v>
      </c>
      <c r="AF42" s="54">
        <f t="shared" si="71"/>
        <v>0</v>
      </c>
      <c r="AG42" s="54">
        <f t="shared" si="71"/>
        <v>0</v>
      </c>
      <c r="AH42" s="54">
        <f t="shared" si="44"/>
        <v>0</v>
      </c>
      <c r="AI42" s="54">
        <f t="shared" si="44"/>
        <v>0</v>
      </c>
      <c r="AJ42" s="54">
        <f t="shared" si="44"/>
        <v>0</v>
      </c>
      <c r="AK42" s="54">
        <f t="shared" si="45"/>
        <v>0</v>
      </c>
      <c r="AL42" s="54">
        <f t="shared" si="45"/>
        <v>0</v>
      </c>
      <c r="AM42" s="54">
        <f t="shared" si="45"/>
        <v>0</v>
      </c>
      <c r="AN42" s="54">
        <f t="shared" si="46"/>
        <v>0</v>
      </c>
      <c r="AO42" s="54">
        <f t="shared" si="46"/>
        <v>0</v>
      </c>
      <c r="AP42" s="54">
        <f t="shared" si="46"/>
        <v>0</v>
      </c>
      <c r="AQ42" s="54">
        <f t="shared" si="46"/>
        <v>0</v>
      </c>
      <c r="AR42" s="54">
        <f t="shared" si="46"/>
        <v>0</v>
      </c>
      <c r="AS42" s="54">
        <f t="shared" si="46"/>
        <v>0</v>
      </c>
      <c r="AT42" s="54">
        <f t="shared" si="46"/>
        <v>0</v>
      </c>
      <c r="AU42" s="54">
        <f t="shared" si="46"/>
        <v>0</v>
      </c>
      <c r="AV42" s="54">
        <f t="shared" si="46"/>
        <v>0</v>
      </c>
      <c r="AW42" s="54">
        <f t="shared" si="46"/>
        <v>0</v>
      </c>
      <c r="AX42" s="54">
        <f t="shared" si="46"/>
        <v>0</v>
      </c>
      <c r="AY42" s="54">
        <f t="shared" si="46"/>
        <v>0</v>
      </c>
      <c r="AZ42" s="54">
        <f t="shared" si="46"/>
        <v>0</v>
      </c>
      <c r="BA42" s="54">
        <f t="shared" si="46"/>
        <v>0</v>
      </c>
      <c r="BB42" s="54">
        <f t="shared" si="46"/>
        <v>0</v>
      </c>
      <c r="BC42" s="54">
        <f t="shared" si="46"/>
        <v>0</v>
      </c>
      <c r="BD42" s="54">
        <f t="shared" si="47"/>
        <v>0</v>
      </c>
      <c r="BE42" s="54">
        <f t="shared" si="47"/>
        <v>0</v>
      </c>
      <c r="BF42" s="54">
        <f t="shared" si="47"/>
        <v>0</v>
      </c>
      <c r="BG42" s="54">
        <f t="shared" si="48"/>
        <v>0</v>
      </c>
      <c r="BH42" s="54">
        <f t="shared" si="48"/>
        <v>0</v>
      </c>
      <c r="BI42" s="54">
        <f t="shared" si="49"/>
        <v>0</v>
      </c>
      <c r="BJ42" s="54">
        <f t="shared" si="49"/>
        <v>0</v>
      </c>
      <c r="BK42" s="54">
        <f t="shared" si="50"/>
        <v>0</v>
      </c>
      <c r="BL42" s="54">
        <f t="shared" si="51"/>
        <v>0</v>
      </c>
      <c r="BM42" s="54">
        <f t="shared" si="51"/>
        <v>0</v>
      </c>
      <c r="BN42" s="54">
        <f t="shared" si="51"/>
        <v>0</v>
      </c>
      <c r="BO42" s="54">
        <f t="shared" si="51"/>
        <v>0</v>
      </c>
      <c r="BP42" s="54">
        <f t="shared" si="52"/>
        <v>0</v>
      </c>
      <c r="BQ42" s="54">
        <f t="shared" si="53"/>
        <v>0</v>
      </c>
      <c r="BR42" s="54">
        <f t="shared" si="53"/>
        <v>0</v>
      </c>
      <c r="BS42" s="54">
        <f t="shared" si="53"/>
        <v>0</v>
      </c>
      <c r="BT42" s="54">
        <f t="shared" si="53"/>
        <v>0</v>
      </c>
      <c r="BU42" s="54">
        <f t="shared" si="54"/>
        <v>0</v>
      </c>
      <c r="BV42" s="54">
        <f t="shared" si="55"/>
        <v>0</v>
      </c>
      <c r="BW42" s="54">
        <f t="shared" si="56"/>
        <v>0</v>
      </c>
      <c r="BX42" s="54">
        <f t="shared" si="56"/>
        <v>0</v>
      </c>
      <c r="BY42" s="54">
        <f t="shared" si="57"/>
        <v>0</v>
      </c>
      <c r="BZ42" s="54">
        <f t="shared" si="57"/>
        <v>0</v>
      </c>
      <c r="CA42" s="54">
        <f t="shared" si="57"/>
        <v>0</v>
      </c>
      <c r="CB42" s="54">
        <f t="shared" si="57"/>
        <v>0</v>
      </c>
      <c r="CC42" s="54">
        <f t="shared" si="58"/>
        <v>0</v>
      </c>
      <c r="CD42" s="54">
        <f t="shared" si="58"/>
        <v>0</v>
      </c>
      <c r="CE42" s="54">
        <f t="shared" si="59"/>
        <v>0</v>
      </c>
      <c r="CF42" s="54">
        <f t="shared" si="60"/>
        <v>0</v>
      </c>
      <c r="CG42" s="54">
        <f t="shared" si="61"/>
        <v>0</v>
      </c>
      <c r="CH42" s="54">
        <f t="shared" si="62"/>
        <v>0</v>
      </c>
      <c r="CI42" s="54">
        <f t="shared" si="62"/>
        <v>0</v>
      </c>
      <c r="CJ42" s="54">
        <f t="shared" si="62"/>
        <v>0</v>
      </c>
      <c r="CK42" s="54">
        <f t="shared" si="62"/>
        <v>0</v>
      </c>
      <c r="CL42" s="54">
        <f t="shared" si="62"/>
        <v>0</v>
      </c>
      <c r="CM42" s="54">
        <f t="shared" si="62"/>
        <v>0</v>
      </c>
      <c r="CN42" s="54">
        <f t="shared" si="62"/>
        <v>0</v>
      </c>
      <c r="CO42" s="54">
        <f t="shared" si="62"/>
        <v>0</v>
      </c>
      <c r="CP42" s="54">
        <f t="shared" si="62"/>
        <v>0</v>
      </c>
      <c r="CQ42" s="54">
        <f t="shared" si="62"/>
        <v>0</v>
      </c>
      <c r="CR42" s="54">
        <f t="shared" si="63"/>
        <v>0</v>
      </c>
      <c r="CS42" s="54">
        <f t="shared" si="63"/>
        <v>0</v>
      </c>
      <c r="CT42" s="54">
        <f t="shared" si="64"/>
        <v>0</v>
      </c>
      <c r="CU42" s="54">
        <f t="shared" si="64"/>
        <v>0</v>
      </c>
      <c r="CV42" s="54">
        <f t="shared" si="65"/>
        <v>0</v>
      </c>
      <c r="CW42" s="54">
        <f t="shared" si="65"/>
        <v>0</v>
      </c>
      <c r="CX42" s="54">
        <f t="shared" si="66"/>
        <v>0</v>
      </c>
      <c r="CY42" s="54">
        <f t="shared" si="66"/>
        <v>0</v>
      </c>
      <c r="CZ42" s="54">
        <f t="shared" si="66"/>
        <v>0</v>
      </c>
      <c r="DA42" s="54">
        <f t="shared" si="66"/>
        <v>0</v>
      </c>
      <c r="DB42" s="54">
        <f t="shared" si="66"/>
        <v>0</v>
      </c>
      <c r="DC42" s="54">
        <f t="shared" si="67"/>
        <v>0</v>
      </c>
      <c r="DD42" s="54">
        <f t="shared" si="67"/>
        <v>0</v>
      </c>
      <c r="DE42" s="54">
        <f t="shared" si="68"/>
        <v>0</v>
      </c>
      <c r="DF42" s="54">
        <f t="shared" si="73"/>
        <v>0</v>
      </c>
      <c r="DG42" s="54">
        <f t="shared" si="74"/>
        <v>0</v>
      </c>
      <c r="DH42" s="54">
        <f t="shared" si="74"/>
        <v>0</v>
      </c>
      <c r="DI42" s="54">
        <f t="shared" si="74"/>
        <v>0</v>
      </c>
      <c r="DJ42" s="54">
        <f t="shared" si="74"/>
        <v>0</v>
      </c>
      <c r="DK42" s="54">
        <f t="shared" si="74"/>
        <v>0</v>
      </c>
      <c r="DL42" s="54">
        <f t="shared" si="74"/>
        <v>0</v>
      </c>
      <c r="DM42" s="54">
        <f t="shared" si="74"/>
        <v>0</v>
      </c>
      <c r="DN42" s="54">
        <f t="shared" si="74"/>
        <v>0</v>
      </c>
      <c r="DO42" s="54">
        <f t="shared" si="75"/>
        <v>0</v>
      </c>
      <c r="DP42" s="54">
        <f t="shared" si="32"/>
        <v>0</v>
      </c>
      <c r="DQ42" s="54">
        <f t="shared" si="32"/>
        <v>0</v>
      </c>
      <c r="DR42" s="54">
        <f t="shared" si="32"/>
        <v>0</v>
      </c>
      <c r="DS42" s="54">
        <f t="shared" si="32"/>
        <v>0</v>
      </c>
      <c r="DT42" s="54">
        <f t="shared" si="32"/>
        <v>0</v>
      </c>
      <c r="DU42" s="54">
        <f t="shared" si="32"/>
        <v>0</v>
      </c>
      <c r="DV42" s="54">
        <f t="shared" si="32"/>
        <v>0</v>
      </c>
      <c r="DW42" s="54">
        <f t="shared" si="32"/>
        <v>0</v>
      </c>
    </row>
    <row r="43" spans="1:127" ht="14" x14ac:dyDescent="0.3">
      <c r="A43" s="30">
        <f>入力シート_ほう素!Q21</f>
        <v>0.4</v>
      </c>
      <c r="B43" s="31" t="s">
        <v>138</v>
      </c>
      <c r="C43" s="496" t="s">
        <v>126</v>
      </c>
      <c r="D43" s="496"/>
      <c r="E43" s="496"/>
      <c r="F43" s="292" t="s">
        <v>140</v>
      </c>
      <c r="G43" s="25">
        <f>IF(A43="",0.2,A43)</f>
        <v>0.4</v>
      </c>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36"/>
      <c r="BR43" s="36"/>
      <c r="BS43" s="36"/>
      <c r="BT43" s="36"/>
      <c r="BU43" s="36"/>
      <c r="BV43" s="36"/>
      <c r="BW43" s="36"/>
      <c r="BX43" s="36"/>
      <c r="BY43" s="36"/>
      <c r="BZ43" s="36"/>
      <c r="CA43" s="36"/>
      <c r="CB43" s="36"/>
      <c r="CC43" s="36"/>
      <c r="CD43" s="36"/>
      <c r="CE43" s="36"/>
      <c r="CF43" s="36"/>
      <c r="CG43" s="36"/>
      <c r="CH43" s="36"/>
      <c r="CI43" s="36"/>
      <c r="CJ43" s="36"/>
      <c r="CK43" s="36"/>
      <c r="CL43" s="36"/>
      <c r="CM43" s="36"/>
      <c r="CN43" s="36"/>
      <c r="CO43" s="36"/>
      <c r="CP43" s="36"/>
      <c r="CQ43" s="36"/>
      <c r="CR43" s="36"/>
      <c r="CS43" s="36"/>
      <c r="CT43" s="36"/>
      <c r="CU43" s="36"/>
      <c r="CV43" s="36"/>
      <c r="CW43" s="36"/>
      <c r="CX43" s="36"/>
      <c r="CY43" s="36"/>
      <c r="CZ43" s="36"/>
      <c r="DA43" s="36"/>
      <c r="DB43" s="36"/>
      <c r="DC43" s="36"/>
      <c r="DD43" s="36"/>
      <c r="DE43" s="36"/>
      <c r="DF43" s="36"/>
      <c r="DG43" s="36"/>
      <c r="DH43" s="36"/>
      <c r="DI43" s="36"/>
      <c r="DJ43" s="36"/>
      <c r="DK43" s="36"/>
      <c r="DL43" s="36"/>
      <c r="DM43" s="36"/>
      <c r="DN43" s="36"/>
      <c r="DO43" s="36"/>
      <c r="DP43" s="36"/>
      <c r="DQ43" s="36"/>
      <c r="DR43" s="36"/>
      <c r="DS43" s="36"/>
      <c r="DT43" s="36"/>
      <c r="DU43" s="36"/>
      <c r="DV43" s="36"/>
      <c r="DW43" s="36"/>
    </row>
    <row r="44" spans="1:127" ht="14" x14ac:dyDescent="0.3">
      <c r="A44" s="16">
        <f>入力シート_ほう素!Q10</f>
        <v>0.1</v>
      </c>
      <c r="B44" s="32" t="s">
        <v>88</v>
      </c>
      <c r="C44" s="493" t="s">
        <v>89</v>
      </c>
      <c r="D44" s="493"/>
      <c r="E44" s="493"/>
      <c r="F44" s="291" t="s">
        <v>90</v>
      </c>
      <c r="G44" s="33">
        <f>IF(A44="",IF(G45*G46&gt;0,G45*G46,G43),A44)</f>
        <v>0.1</v>
      </c>
      <c r="J44" s="51">
        <f t="shared" ref="J44:J51" si="76">G44</f>
        <v>0.1</v>
      </c>
      <c r="K44" s="51">
        <f t="shared" ref="K44:N52" si="77">+J44</f>
        <v>0.1</v>
      </c>
      <c r="L44" s="51">
        <f t="shared" si="77"/>
        <v>0.1</v>
      </c>
      <c r="M44" s="51">
        <f t="shared" si="77"/>
        <v>0.1</v>
      </c>
      <c r="N44" s="51">
        <f t="shared" si="77"/>
        <v>0.1</v>
      </c>
      <c r="O44" s="51">
        <f t="shared" ref="O44:Q52" si="78">+J44</f>
        <v>0.1</v>
      </c>
      <c r="P44" s="51">
        <f t="shared" si="78"/>
        <v>0.1</v>
      </c>
      <c r="Q44" s="51">
        <f t="shared" si="78"/>
        <v>0.1</v>
      </c>
      <c r="R44" s="51">
        <f t="shared" ref="R44:T52" si="79">+L44</f>
        <v>0.1</v>
      </c>
      <c r="S44" s="51">
        <f t="shared" si="79"/>
        <v>0.1</v>
      </c>
      <c r="T44" s="51">
        <f t="shared" si="79"/>
        <v>0.1</v>
      </c>
      <c r="U44" s="51">
        <f t="shared" si="70"/>
        <v>0.1</v>
      </c>
      <c r="V44" s="51">
        <f>+U44</f>
        <v>0.1</v>
      </c>
      <c r="W44" s="51">
        <f t="shared" ref="W44:AG44" si="80">+V44</f>
        <v>0.1</v>
      </c>
      <c r="X44" s="51">
        <f t="shared" si="80"/>
        <v>0.1</v>
      </c>
      <c r="Y44" s="51">
        <f t="shared" si="80"/>
        <v>0.1</v>
      </c>
      <c r="Z44" s="51">
        <f t="shared" si="80"/>
        <v>0.1</v>
      </c>
      <c r="AA44" s="51">
        <f t="shared" si="80"/>
        <v>0.1</v>
      </c>
      <c r="AB44" s="51">
        <f t="shared" si="80"/>
        <v>0.1</v>
      </c>
      <c r="AC44" s="51">
        <f t="shared" si="80"/>
        <v>0.1</v>
      </c>
      <c r="AD44" s="51">
        <f t="shared" si="80"/>
        <v>0.1</v>
      </c>
      <c r="AE44" s="51">
        <f t="shared" si="80"/>
        <v>0.1</v>
      </c>
      <c r="AF44" s="51">
        <f t="shared" si="80"/>
        <v>0.1</v>
      </c>
      <c r="AG44" s="51">
        <f t="shared" si="80"/>
        <v>0.1</v>
      </c>
      <c r="AH44" s="51">
        <f t="shared" ref="AH44:AJ52" si="81">+AC44</f>
        <v>0.1</v>
      </c>
      <c r="AI44" s="51">
        <f t="shared" si="81"/>
        <v>0.1</v>
      </c>
      <c r="AJ44" s="51">
        <f t="shared" si="81"/>
        <v>0.1</v>
      </c>
      <c r="AK44" s="51">
        <f t="shared" ref="AK44:AM52" si="82">+AE44</f>
        <v>0.1</v>
      </c>
      <c r="AL44" s="51">
        <f t="shared" si="82"/>
        <v>0.1</v>
      </c>
      <c r="AM44" s="51">
        <f t="shared" si="82"/>
        <v>0.1</v>
      </c>
      <c r="AN44" s="51">
        <f t="shared" ref="AN44:BA52" si="83">+AM44</f>
        <v>0.1</v>
      </c>
      <c r="AO44" s="51">
        <f t="shared" si="83"/>
        <v>0.1</v>
      </c>
      <c r="AP44" s="51">
        <f t="shared" si="83"/>
        <v>0.1</v>
      </c>
      <c r="AQ44" s="51">
        <f t="shared" si="83"/>
        <v>0.1</v>
      </c>
      <c r="AR44" s="51">
        <f t="shared" si="83"/>
        <v>0.1</v>
      </c>
      <c r="AS44" s="51">
        <f t="shared" si="83"/>
        <v>0.1</v>
      </c>
      <c r="AT44" s="51">
        <f t="shared" si="83"/>
        <v>0.1</v>
      </c>
      <c r="AU44" s="51">
        <f t="shared" si="83"/>
        <v>0.1</v>
      </c>
      <c r="AV44" s="51">
        <f t="shared" si="83"/>
        <v>0.1</v>
      </c>
      <c r="AW44" s="51">
        <f t="shared" si="83"/>
        <v>0.1</v>
      </c>
      <c r="AX44" s="51">
        <f t="shared" si="83"/>
        <v>0.1</v>
      </c>
      <c r="AY44" s="51">
        <f t="shared" si="83"/>
        <v>0.1</v>
      </c>
      <c r="AZ44" s="51">
        <f t="shared" si="83"/>
        <v>0.1</v>
      </c>
      <c r="BA44" s="51">
        <f>+AZ44</f>
        <v>0.1</v>
      </c>
      <c r="BB44" s="51">
        <f t="shared" ref="BB44:BF52" si="84">+BA44</f>
        <v>0.1</v>
      </c>
      <c r="BC44" s="51">
        <f t="shared" si="84"/>
        <v>0.1</v>
      </c>
      <c r="BD44" s="51">
        <f t="shared" si="84"/>
        <v>0.1</v>
      </c>
      <c r="BE44" s="51">
        <f t="shared" si="84"/>
        <v>0.1</v>
      </c>
      <c r="BF44" s="51">
        <f t="shared" si="84"/>
        <v>0.1</v>
      </c>
      <c r="BG44" s="51">
        <f t="shared" ref="BG44:BH52" si="85">+BE44</f>
        <v>0.1</v>
      </c>
      <c r="BH44" s="51">
        <f t="shared" si="85"/>
        <v>0.1</v>
      </c>
      <c r="BI44" s="51">
        <f t="shared" ref="BI44:BJ52" si="86">+BH44</f>
        <v>0.1</v>
      </c>
      <c r="BJ44" s="51">
        <f t="shared" si="86"/>
        <v>0.1</v>
      </c>
      <c r="BK44" s="51">
        <f t="shared" ref="BK44:BK52" si="87">+AZ44</f>
        <v>0.1</v>
      </c>
      <c r="BL44" s="51">
        <f t="shared" ref="BL44:BO52" si="88">+BK44</f>
        <v>0.1</v>
      </c>
      <c r="BM44" s="51">
        <f t="shared" si="88"/>
        <v>0.1</v>
      </c>
      <c r="BN44" s="51">
        <f t="shared" si="88"/>
        <v>0.1</v>
      </c>
      <c r="BO44" s="51">
        <f t="shared" si="88"/>
        <v>0.1</v>
      </c>
      <c r="BP44" s="51">
        <f t="shared" ref="BP44:BP52" si="89">+BE44</f>
        <v>0.1</v>
      </c>
      <c r="BQ44" s="51">
        <f t="shared" ref="BQ44:BT52" si="90">+BP44</f>
        <v>0.1</v>
      </c>
      <c r="BR44" s="51">
        <f t="shared" si="90"/>
        <v>0.1</v>
      </c>
      <c r="BS44" s="51">
        <f t="shared" si="90"/>
        <v>0.1</v>
      </c>
      <c r="BT44" s="51">
        <f t="shared" si="90"/>
        <v>0.1</v>
      </c>
      <c r="BU44" s="51">
        <f t="shared" ref="BU44:BU52" si="91">+BJ44</f>
        <v>0.1</v>
      </c>
      <c r="BV44" s="51">
        <f t="shared" ref="BV44:BV52" si="92">+BU44</f>
        <v>0.1</v>
      </c>
      <c r="BW44" s="51">
        <f t="shared" ref="BW44:BX52" si="93">+BU44</f>
        <v>0.1</v>
      </c>
      <c r="BX44" s="51">
        <f t="shared" si="93"/>
        <v>0.1</v>
      </c>
      <c r="BY44" s="51">
        <f t="shared" ref="BY44:CB52" si="94">+BX44</f>
        <v>0.1</v>
      </c>
      <c r="BZ44" s="51">
        <f t="shared" si="94"/>
        <v>0.1</v>
      </c>
      <c r="CA44" s="51">
        <f t="shared" si="94"/>
        <v>0.1</v>
      </c>
      <c r="CB44" s="51">
        <f t="shared" si="94"/>
        <v>0.1</v>
      </c>
      <c r="CC44" s="51">
        <f t="shared" ref="CC44:CD52" si="95">+CA44</f>
        <v>0.1</v>
      </c>
      <c r="CD44" s="51">
        <f t="shared" si="95"/>
        <v>0.1</v>
      </c>
      <c r="CE44" s="51">
        <f t="shared" ref="CE44:CE52" si="96">+CD44</f>
        <v>0.1</v>
      </c>
      <c r="CF44" s="51">
        <f t="shared" ref="CF44:CF52" si="97">+BA44</f>
        <v>0.1</v>
      </c>
      <c r="CG44" s="51">
        <f t="shared" ref="CG44:CG52" si="98">+BA44</f>
        <v>0.1</v>
      </c>
      <c r="CH44" s="51">
        <f t="shared" ref="CH44:CQ52" si="99">+BA44</f>
        <v>0.1</v>
      </c>
      <c r="CI44" s="51">
        <f t="shared" si="99"/>
        <v>0.1</v>
      </c>
      <c r="CJ44" s="51">
        <f t="shared" si="99"/>
        <v>0.1</v>
      </c>
      <c r="CK44" s="51">
        <f t="shared" si="99"/>
        <v>0.1</v>
      </c>
      <c r="CL44" s="51">
        <f t="shared" si="99"/>
        <v>0.1</v>
      </c>
      <c r="CM44" s="51">
        <f t="shared" si="99"/>
        <v>0.1</v>
      </c>
      <c r="CN44" s="51">
        <f t="shared" si="99"/>
        <v>0.1</v>
      </c>
      <c r="CO44" s="51">
        <f t="shared" si="99"/>
        <v>0.1</v>
      </c>
      <c r="CP44" s="51">
        <f t="shared" si="99"/>
        <v>0.1</v>
      </c>
      <c r="CQ44" s="51">
        <f t="shared" si="99"/>
        <v>0.1</v>
      </c>
      <c r="CR44" s="51">
        <f t="shared" ref="CR44:CS52" si="100">+BU44</f>
        <v>0.1</v>
      </c>
      <c r="CS44" s="51">
        <f t="shared" si="100"/>
        <v>0.1</v>
      </c>
      <c r="CT44" s="51">
        <f t="shared" ref="CT44:CU52" si="101">+BX44</f>
        <v>0.1</v>
      </c>
      <c r="CU44" s="51">
        <f t="shared" si="101"/>
        <v>0.1</v>
      </c>
      <c r="CV44" s="51">
        <f t="shared" ref="CV44:CW52" si="102">+BU44</f>
        <v>0.1</v>
      </c>
      <c r="CW44" s="51">
        <f t="shared" si="102"/>
        <v>0.1</v>
      </c>
      <c r="CX44" s="51">
        <f t="shared" ref="CX44:DB52" si="103">+BX44</f>
        <v>0.1</v>
      </c>
      <c r="CY44" s="51">
        <f t="shared" si="103"/>
        <v>0.1</v>
      </c>
      <c r="CZ44" s="51">
        <f t="shared" si="103"/>
        <v>0.1</v>
      </c>
      <c r="DA44" s="51">
        <f t="shared" si="103"/>
        <v>0.1</v>
      </c>
      <c r="DB44" s="51">
        <f t="shared" si="103"/>
        <v>0.1</v>
      </c>
      <c r="DC44" s="51">
        <f t="shared" ref="DC44:DD52" si="104">+CD44</f>
        <v>0.1</v>
      </c>
      <c r="DD44" s="51">
        <f t="shared" si="104"/>
        <v>0.1</v>
      </c>
      <c r="DE44" s="51">
        <f t="shared" ref="DE44:DE52" si="105">+CE44</f>
        <v>0.1</v>
      </c>
      <c r="DF44" s="51">
        <f t="shared" ref="DF44:DF52" si="106">+BU44</f>
        <v>0.1</v>
      </c>
      <c r="DG44" s="51">
        <f t="shared" ref="DG44:DN52" si="107">+DF44</f>
        <v>0.1</v>
      </c>
      <c r="DH44" s="51">
        <f t="shared" si="107"/>
        <v>0.1</v>
      </c>
      <c r="DI44" s="51">
        <f t="shared" si="107"/>
        <v>0.1</v>
      </c>
      <c r="DJ44" s="51">
        <f t="shared" si="107"/>
        <v>0.1</v>
      </c>
      <c r="DK44" s="51">
        <f t="shared" si="107"/>
        <v>0.1</v>
      </c>
      <c r="DL44" s="51">
        <f t="shared" si="107"/>
        <v>0.1</v>
      </c>
      <c r="DM44" s="51">
        <f t="shared" si="107"/>
        <v>0.1</v>
      </c>
      <c r="DN44" s="51">
        <f t="shared" si="107"/>
        <v>0.1</v>
      </c>
      <c r="DO44" s="51">
        <f t="shared" ref="DO44:DO52" si="108">+DE44</f>
        <v>0.1</v>
      </c>
      <c r="DP44" s="51">
        <f t="shared" ref="DP44:DW52" si="109">+DO44</f>
        <v>0.1</v>
      </c>
      <c r="DQ44" s="51">
        <f t="shared" si="109"/>
        <v>0.1</v>
      </c>
      <c r="DR44" s="51">
        <f t="shared" si="109"/>
        <v>0.1</v>
      </c>
      <c r="DS44" s="51">
        <f t="shared" si="109"/>
        <v>0.1</v>
      </c>
      <c r="DT44" s="51">
        <f t="shared" si="109"/>
        <v>0.1</v>
      </c>
      <c r="DU44" s="51">
        <f t="shared" si="109"/>
        <v>0.1</v>
      </c>
      <c r="DV44" s="51">
        <f t="shared" si="109"/>
        <v>0.1</v>
      </c>
      <c r="DW44" s="51">
        <f t="shared" si="109"/>
        <v>0.1</v>
      </c>
    </row>
    <row r="45" spans="1:127" ht="18" x14ac:dyDescent="0.4">
      <c r="A45" s="16" t="str">
        <f>入力シート_ほう素!Q11</f>
        <v>-</v>
      </c>
      <c r="B45" s="20" t="s">
        <v>91</v>
      </c>
      <c r="C45" s="493" t="s">
        <v>92</v>
      </c>
      <c r="D45" s="493"/>
      <c r="E45" s="493"/>
      <c r="F45" s="291" t="s">
        <v>93</v>
      </c>
      <c r="G45" s="33" t="str">
        <f>IF(A45="",154.9,A45)</f>
        <v>-</v>
      </c>
      <c r="J45" s="51" t="str">
        <f t="shared" si="76"/>
        <v>-</v>
      </c>
      <c r="K45" s="51" t="str">
        <f t="shared" si="77"/>
        <v>-</v>
      </c>
      <c r="L45" s="51" t="str">
        <f t="shared" si="77"/>
        <v>-</v>
      </c>
      <c r="M45" s="51" t="str">
        <f t="shared" si="77"/>
        <v>-</v>
      </c>
      <c r="N45" s="51" t="str">
        <f t="shared" si="77"/>
        <v>-</v>
      </c>
      <c r="O45" s="51" t="str">
        <f t="shared" si="78"/>
        <v>-</v>
      </c>
      <c r="P45" s="51" t="str">
        <f t="shared" si="78"/>
        <v>-</v>
      </c>
      <c r="Q45" s="51" t="str">
        <f t="shared" si="78"/>
        <v>-</v>
      </c>
      <c r="R45" s="51" t="str">
        <f t="shared" si="79"/>
        <v>-</v>
      </c>
      <c r="S45" s="51" t="str">
        <f t="shared" si="79"/>
        <v>-</v>
      </c>
      <c r="T45" s="51" t="str">
        <f t="shared" si="79"/>
        <v>-</v>
      </c>
      <c r="U45" s="51" t="str">
        <f t="shared" si="70"/>
        <v>-</v>
      </c>
      <c r="V45" s="51" t="str">
        <f t="shared" ref="V45:AG52" si="110">+U45</f>
        <v>-</v>
      </c>
      <c r="W45" s="51" t="str">
        <f t="shared" si="110"/>
        <v>-</v>
      </c>
      <c r="X45" s="51" t="str">
        <f t="shared" si="110"/>
        <v>-</v>
      </c>
      <c r="Y45" s="51" t="str">
        <f t="shared" si="110"/>
        <v>-</v>
      </c>
      <c r="Z45" s="51" t="str">
        <f t="shared" si="110"/>
        <v>-</v>
      </c>
      <c r="AA45" s="51" t="str">
        <f t="shared" si="110"/>
        <v>-</v>
      </c>
      <c r="AB45" s="51" t="str">
        <f t="shared" si="110"/>
        <v>-</v>
      </c>
      <c r="AC45" s="51" t="str">
        <f t="shared" si="110"/>
        <v>-</v>
      </c>
      <c r="AD45" s="51" t="str">
        <f t="shared" si="110"/>
        <v>-</v>
      </c>
      <c r="AE45" s="51" t="str">
        <f t="shared" si="110"/>
        <v>-</v>
      </c>
      <c r="AF45" s="51" t="str">
        <f t="shared" si="110"/>
        <v>-</v>
      </c>
      <c r="AG45" s="51" t="str">
        <f t="shared" si="110"/>
        <v>-</v>
      </c>
      <c r="AH45" s="51" t="str">
        <f t="shared" si="81"/>
        <v>-</v>
      </c>
      <c r="AI45" s="51" t="str">
        <f t="shared" si="81"/>
        <v>-</v>
      </c>
      <c r="AJ45" s="51" t="str">
        <f t="shared" si="81"/>
        <v>-</v>
      </c>
      <c r="AK45" s="51" t="str">
        <f t="shared" si="82"/>
        <v>-</v>
      </c>
      <c r="AL45" s="51" t="str">
        <f t="shared" si="82"/>
        <v>-</v>
      </c>
      <c r="AM45" s="51" t="str">
        <f t="shared" si="82"/>
        <v>-</v>
      </c>
      <c r="AN45" s="51" t="str">
        <f t="shared" si="83"/>
        <v>-</v>
      </c>
      <c r="AO45" s="51" t="str">
        <f t="shared" si="83"/>
        <v>-</v>
      </c>
      <c r="AP45" s="51" t="str">
        <f t="shared" si="83"/>
        <v>-</v>
      </c>
      <c r="AQ45" s="51" t="str">
        <f t="shared" si="83"/>
        <v>-</v>
      </c>
      <c r="AR45" s="51" t="str">
        <f t="shared" si="83"/>
        <v>-</v>
      </c>
      <c r="AS45" s="51" t="str">
        <f t="shared" si="83"/>
        <v>-</v>
      </c>
      <c r="AT45" s="51" t="str">
        <f t="shared" si="83"/>
        <v>-</v>
      </c>
      <c r="AU45" s="51" t="str">
        <f t="shared" si="83"/>
        <v>-</v>
      </c>
      <c r="AV45" s="51" t="str">
        <f t="shared" si="83"/>
        <v>-</v>
      </c>
      <c r="AW45" s="51" t="str">
        <f t="shared" si="83"/>
        <v>-</v>
      </c>
      <c r="AX45" s="51" t="str">
        <f t="shared" si="83"/>
        <v>-</v>
      </c>
      <c r="AY45" s="51" t="str">
        <f t="shared" si="83"/>
        <v>-</v>
      </c>
      <c r="AZ45" s="51" t="str">
        <f t="shared" si="83"/>
        <v>-</v>
      </c>
      <c r="BA45" s="51" t="str">
        <f>+AZ45</f>
        <v>-</v>
      </c>
      <c r="BB45" s="51" t="str">
        <f t="shared" si="84"/>
        <v>-</v>
      </c>
      <c r="BC45" s="51" t="str">
        <f t="shared" si="84"/>
        <v>-</v>
      </c>
      <c r="BD45" s="51" t="str">
        <f t="shared" si="84"/>
        <v>-</v>
      </c>
      <c r="BE45" s="51" t="str">
        <f t="shared" si="84"/>
        <v>-</v>
      </c>
      <c r="BF45" s="51" t="str">
        <f t="shared" si="84"/>
        <v>-</v>
      </c>
      <c r="BG45" s="51" t="str">
        <f t="shared" si="85"/>
        <v>-</v>
      </c>
      <c r="BH45" s="51" t="str">
        <f t="shared" si="85"/>
        <v>-</v>
      </c>
      <c r="BI45" s="51" t="str">
        <f t="shared" si="86"/>
        <v>-</v>
      </c>
      <c r="BJ45" s="51" t="str">
        <f t="shared" si="86"/>
        <v>-</v>
      </c>
      <c r="BK45" s="51" t="str">
        <f t="shared" si="87"/>
        <v>-</v>
      </c>
      <c r="BL45" s="51" t="str">
        <f t="shared" si="88"/>
        <v>-</v>
      </c>
      <c r="BM45" s="51" t="str">
        <f t="shared" si="88"/>
        <v>-</v>
      </c>
      <c r="BN45" s="51" t="str">
        <f t="shared" si="88"/>
        <v>-</v>
      </c>
      <c r="BO45" s="51" t="str">
        <f t="shared" si="88"/>
        <v>-</v>
      </c>
      <c r="BP45" s="51" t="str">
        <f t="shared" si="89"/>
        <v>-</v>
      </c>
      <c r="BQ45" s="51" t="str">
        <f t="shared" si="90"/>
        <v>-</v>
      </c>
      <c r="BR45" s="51" t="str">
        <f t="shared" si="90"/>
        <v>-</v>
      </c>
      <c r="BS45" s="51" t="str">
        <f t="shared" si="90"/>
        <v>-</v>
      </c>
      <c r="BT45" s="51" t="str">
        <f t="shared" si="90"/>
        <v>-</v>
      </c>
      <c r="BU45" s="51" t="str">
        <f t="shared" si="91"/>
        <v>-</v>
      </c>
      <c r="BV45" s="51" t="str">
        <f t="shared" si="92"/>
        <v>-</v>
      </c>
      <c r="BW45" s="51" t="str">
        <f t="shared" si="93"/>
        <v>-</v>
      </c>
      <c r="BX45" s="51" t="str">
        <f t="shared" si="93"/>
        <v>-</v>
      </c>
      <c r="BY45" s="51" t="str">
        <f t="shared" si="94"/>
        <v>-</v>
      </c>
      <c r="BZ45" s="51" t="str">
        <f t="shared" si="94"/>
        <v>-</v>
      </c>
      <c r="CA45" s="51" t="str">
        <f t="shared" si="94"/>
        <v>-</v>
      </c>
      <c r="CB45" s="51" t="str">
        <f t="shared" si="94"/>
        <v>-</v>
      </c>
      <c r="CC45" s="51" t="str">
        <f t="shared" si="95"/>
        <v>-</v>
      </c>
      <c r="CD45" s="51" t="str">
        <f t="shared" si="95"/>
        <v>-</v>
      </c>
      <c r="CE45" s="51" t="str">
        <f t="shared" si="96"/>
        <v>-</v>
      </c>
      <c r="CF45" s="51" t="str">
        <f t="shared" si="97"/>
        <v>-</v>
      </c>
      <c r="CG45" s="51" t="str">
        <f t="shared" si="98"/>
        <v>-</v>
      </c>
      <c r="CH45" s="51" t="str">
        <f t="shared" si="99"/>
        <v>-</v>
      </c>
      <c r="CI45" s="51" t="str">
        <f t="shared" si="99"/>
        <v>-</v>
      </c>
      <c r="CJ45" s="51" t="str">
        <f t="shared" si="99"/>
        <v>-</v>
      </c>
      <c r="CK45" s="51" t="str">
        <f t="shared" si="99"/>
        <v>-</v>
      </c>
      <c r="CL45" s="51" t="str">
        <f t="shared" si="99"/>
        <v>-</v>
      </c>
      <c r="CM45" s="51" t="str">
        <f t="shared" si="99"/>
        <v>-</v>
      </c>
      <c r="CN45" s="51" t="str">
        <f t="shared" si="99"/>
        <v>-</v>
      </c>
      <c r="CO45" s="51" t="str">
        <f t="shared" si="99"/>
        <v>-</v>
      </c>
      <c r="CP45" s="51" t="str">
        <f t="shared" si="99"/>
        <v>-</v>
      </c>
      <c r="CQ45" s="51" t="str">
        <f t="shared" si="99"/>
        <v>-</v>
      </c>
      <c r="CR45" s="51" t="str">
        <f t="shared" si="100"/>
        <v>-</v>
      </c>
      <c r="CS45" s="51" t="str">
        <f t="shared" si="100"/>
        <v>-</v>
      </c>
      <c r="CT45" s="51" t="str">
        <f t="shared" si="101"/>
        <v>-</v>
      </c>
      <c r="CU45" s="51" t="str">
        <f t="shared" si="101"/>
        <v>-</v>
      </c>
      <c r="CV45" s="51" t="str">
        <f t="shared" si="102"/>
        <v>-</v>
      </c>
      <c r="CW45" s="51" t="str">
        <f t="shared" si="102"/>
        <v>-</v>
      </c>
      <c r="CX45" s="51" t="str">
        <f t="shared" si="103"/>
        <v>-</v>
      </c>
      <c r="CY45" s="51" t="str">
        <f t="shared" si="103"/>
        <v>-</v>
      </c>
      <c r="CZ45" s="51" t="str">
        <f t="shared" si="103"/>
        <v>-</v>
      </c>
      <c r="DA45" s="51" t="str">
        <f t="shared" si="103"/>
        <v>-</v>
      </c>
      <c r="DB45" s="51" t="str">
        <f t="shared" si="103"/>
        <v>-</v>
      </c>
      <c r="DC45" s="51" t="str">
        <f t="shared" si="104"/>
        <v>-</v>
      </c>
      <c r="DD45" s="51" t="str">
        <f t="shared" si="104"/>
        <v>-</v>
      </c>
      <c r="DE45" s="51" t="str">
        <f t="shared" si="105"/>
        <v>-</v>
      </c>
      <c r="DF45" s="51" t="str">
        <f t="shared" si="106"/>
        <v>-</v>
      </c>
      <c r="DG45" s="51" t="str">
        <f t="shared" si="107"/>
        <v>-</v>
      </c>
      <c r="DH45" s="51" t="str">
        <f t="shared" si="107"/>
        <v>-</v>
      </c>
      <c r="DI45" s="51" t="str">
        <f t="shared" si="107"/>
        <v>-</v>
      </c>
      <c r="DJ45" s="51" t="str">
        <f t="shared" si="107"/>
        <v>-</v>
      </c>
      <c r="DK45" s="51" t="str">
        <f t="shared" si="107"/>
        <v>-</v>
      </c>
      <c r="DL45" s="51" t="str">
        <f t="shared" si="107"/>
        <v>-</v>
      </c>
      <c r="DM45" s="51" t="str">
        <f t="shared" si="107"/>
        <v>-</v>
      </c>
      <c r="DN45" s="51" t="str">
        <f t="shared" si="107"/>
        <v>-</v>
      </c>
      <c r="DO45" s="51" t="str">
        <f t="shared" si="108"/>
        <v>-</v>
      </c>
      <c r="DP45" s="51" t="str">
        <f t="shared" si="109"/>
        <v>-</v>
      </c>
      <c r="DQ45" s="51" t="str">
        <f t="shared" si="109"/>
        <v>-</v>
      </c>
      <c r="DR45" s="51" t="str">
        <f t="shared" si="109"/>
        <v>-</v>
      </c>
      <c r="DS45" s="51" t="str">
        <f t="shared" si="109"/>
        <v>-</v>
      </c>
      <c r="DT45" s="51" t="str">
        <f t="shared" si="109"/>
        <v>-</v>
      </c>
      <c r="DU45" s="51" t="str">
        <f t="shared" si="109"/>
        <v>-</v>
      </c>
      <c r="DV45" s="51" t="str">
        <f t="shared" si="109"/>
        <v>-</v>
      </c>
      <c r="DW45" s="51" t="str">
        <f t="shared" si="109"/>
        <v>-</v>
      </c>
    </row>
    <row r="46" spans="1:127" ht="18" x14ac:dyDescent="0.4">
      <c r="A46" s="16"/>
      <c r="B46" s="20" t="s">
        <v>94</v>
      </c>
      <c r="C46" s="493" t="s">
        <v>95</v>
      </c>
      <c r="D46" s="493"/>
      <c r="E46" s="493"/>
      <c r="F46" s="291" t="s">
        <v>96</v>
      </c>
      <c r="G46" s="33">
        <f>IF(A46="",0.001,A46)</f>
        <v>1E-3</v>
      </c>
      <c r="J46" s="51">
        <f t="shared" si="76"/>
        <v>1E-3</v>
      </c>
      <c r="K46" s="51">
        <f t="shared" si="77"/>
        <v>1E-3</v>
      </c>
      <c r="L46" s="51">
        <f t="shared" si="77"/>
        <v>1E-3</v>
      </c>
      <c r="M46" s="51">
        <f t="shared" si="77"/>
        <v>1E-3</v>
      </c>
      <c r="N46" s="51">
        <f t="shared" si="77"/>
        <v>1E-3</v>
      </c>
      <c r="O46" s="51">
        <f t="shared" si="78"/>
        <v>1E-3</v>
      </c>
      <c r="P46" s="51">
        <f t="shared" si="78"/>
        <v>1E-3</v>
      </c>
      <c r="Q46" s="51">
        <f t="shared" si="78"/>
        <v>1E-3</v>
      </c>
      <c r="R46" s="51">
        <f t="shared" si="79"/>
        <v>1E-3</v>
      </c>
      <c r="S46" s="51">
        <f t="shared" si="79"/>
        <v>1E-3</v>
      </c>
      <c r="T46" s="51">
        <f t="shared" si="79"/>
        <v>1E-3</v>
      </c>
      <c r="U46" s="51">
        <f t="shared" si="70"/>
        <v>1E-3</v>
      </c>
      <c r="V46" s="51">
        <f t="shared" si="110"/>
        <v>1E-3</v>
      </c>
      <c r="W46" s="51">
        <f t="shared" si="110"/>
        <v>1E-3</v>
      </c>
      <c r="X46" s="51">
        <f t="shared" si="110"/>
        <v>1E-3</v>
      </c>
      <c r="Y46" s="51">
        <f t="shared" si="110"/>
        <v>1E-3</v>
      </c>
      <c r="Z46" s="51">
        <f t="shared" si="110"/>
        <v>1E-3</v>
      </c>
      <c r="AA46" s="51">
        <f t="shared" si="110"/>
        <v>1E-3</v>
      </c>
      <c r="AB46" s="51">
        <f t="shared" si="110"/>
        <v>1E-3</v>
      </c>
      <c r="AC46" s="51">
        <f t="shared" si="110"/>
        <v>1E-3</v>
      </c>
      <c r="AD46" s="51">
        <f t="shared" si="110"/>
        <v>1E-3</v>
      </c>
      <c r="AE46" s="51">
        <f t="shared" si="110"/>
        <v>1E-3</v>
      </c>
      <c r="AF46" s="51">
        <f t="shared" si="110"/>
        <v>1E-3</v>
      </c>
      <c r="AG46" s="51">
        <f t="shared" si="110"/>
        <v>1E-3</v>
      </c>
      <c r="AH46" s="51">
        <f t="shared" si="81"/>
        <v>1E-3</v>
      </c>
      <c r="AI46" s="51">
        <f t="shared" si="81"/>
        <v>1E-3</v>
      </c>
      <c r="AJ46" s="51">
        <f t="shared" si="81"/>
        <v>1E-3</v>
      </c>
      <c r="AK46" s="51">
        <f t="shared" si="82"/>
        <v>1E-3</v>
      </c>
      <c r="AL46" s="51">
        <f t="shared" si="82"/>
        <v>1E-3</v>
      </c>
      <c r="AM46" s="51">
        <f t="shared" si="82"/>
        <v>1E-3</v>
      </c>
      <c r="AN46" s="51">
        <f t="shared" si="83"/>
        <v>1E-3</v>
      </c>
      <c r="AO46" s="51">
        <f t="shared" si="83"/>
        <v>1E-3</v>
      </c>
      <c r="AP46" s="51">
        <f t="shared" si="83"/>
        <v>1E-3</v>
      </c>
      <c r="AQ46" s="51">
        <f t="shared" si="83"/>
        <v>1E-3</v>
      </c>
      <c r="AR46" s="51">
        <f t="shared" si="83"/>
        <v>1E-3</v>
      </c>
      <c r="AS46" s="51">
        <f t="shared" si="83"/>
        <v>1E-3</v>
      </c>
      <c r="AT46" s="51">
        <f t="shared" si="83"/>
        <v>1E-3</v>
      </c>
      <c r="AU46" s="51">
        <f t="shared" si="83"/>
        <v>1E-3</v>
      </c>
      <c r="AV46" s="51">
        <f t="shared" si="83"/>
        <v>1E-3</v>
      </c>
      <c r="AW46" s="51">
        <f t="shared" si="83"/>
        <v>1E-3</v>
      </c>
      <c r="AX46" s="51">
        <f t="shared" si="83"/>
        <v>1E-3</v>
      </c>
      <c r="AY46" s="51">
        <f t="shared" si="83"/>
        <v>1E-3</v>
      </c>
      <c r="AZ46" s="51">
        <f t="shared" si="83"/>
        <v>1E-3</v>
      </c>
      <c r="BA46" s="51">
        <f t="shared" si="83"/>
        <v>1E-3</v>
      </c>
      <c r="BB46" s="51">
        <f t="shared" si="84"/>
        <v>1E-3</v>
      </c>
      <c r="BC46" s="51">
        <f t="shared" si="84"/>
        <v>1E-3</v>
      </c>
      <c r="BD46" s="51">
        <f t="shared" si="84"/>
        <v>1E-3</v>
      </c>
      <c r="BE46" s="51">
        <f t="shared" si="84"/>
        <v>1E-3</v>
      </c>
      <c r="BF46" s="51">
        <f t="shared" si="84"/>
        <v>1E-3</v>
      </c>
      <c r="BG46" s="51">
        <f t="shared" si="85"/>
        <v>1E-3</v>
      </c>
      <c r="BH46" s="51">
        <f t="shared" si="85"/>
        <v>1E-3</v>
      </c>
      <c r="BI46" s="51">
        <f t="shared" si="86"/>
        <v>1E-3</v>
      </c>
      <c r="BJ46" s="51">
        <f t="shared" si="86"/>
        <v>1E-3</v>
      </c>
      <c r="BK46" s="51">
        <f t="shared" si="87"/>
        <v>1E-3</v>
      </c>
      <c r="BL46" s="51">
        <f t="shared" si="88"/>
        <v>1E-3</v>
      </c>
      <c r="BM46" s="51">
        <f t="shared" si="88"/>
        <v>1E-3</v>
      </c>
      <c r="BN46" s="51">
        <f t="shared" si="88"/>
        <v>1E-3</v>
      </c>
      <c r="BO46" s="51">
        <f t="shared" si="88"/>
        <v>1E-3</v>
      </c>
      <c r="BP46" s="51">
        <f t="shared" si="89"/>
        <v>1E-3</v>
      </c>
      <c r="BQ46" s="51">
        <f t="shared" si="90"/>
        <v>1E-3</v>
      </c>
      <c r="BR46" s="51">
        <f t="shared" si="90"/>
        <v>1E-3</v>
      </c>
      <c r="BS46" s="51">
        <f t="shared" si="90"/>
        <v>1E-3</v>
      </c>
      <c r="BT46" s="51">
        <f t="shared" si="90"/>
        <v>1E-3</v>
      </c>
      <c r="BU46" s="51">
        <f t="shared" si="91"/>
        <v>1E-3</v>
      </c>
      <c r="BV46" s="51">
        <f t="shared" si="92"/>
        <v>1E-3</v>
      </c>
      <c r="BW46" s="51">
        <f t="shared" si="93"/>
        <v>1E-3</v>
      </c>
      <c r="BX46" s="51">
        <f t="shared" si="93"/>
        <v>1E-3</v>
      </c>
      <c r="BY46" s="51">
        <f t="shared" si="94"/>
        <v>1E-3</v>
      </c>
      <c r="BZ46" s="51">
        <f t="shared" si="94"/>
        <v>1E-3</v>
      </c>
      <c r="CA46" s="51">
        <f t="shared" si="94"/>
        <v>1E-3</v>
      </c>
      <c r="CB46" s="51">
        <f t="shared" si="94"/>
        <v>1E-3</v>
      </c>
      <c r="CC46" s="51">
        <f t="shared" si="95"/>
        <v>1E-3</v>
      </c>
      <c r="CD46" s="51">
        <f t="shared" si="95"/>
        <v>1E-3</v>
      </c>
      <c r="CE46" s="51">
        <f t="shared" si="96"/>
        <v>1E-3</v>
      </c>
      <c r="CF46" s="51">
        <f t="shared" si="97"/>
        <v>1E-3</v>
      </c>
      <c r="CG46" s="51">
        <f t="shared" si="98"/>
        <v>1E-3</v>
      </c>
      <c r="CH46" s="51">
        <f t="shared" si="99"/>
        <v>1E-3</v>
      </c>
      <c r="CI46" s="51">
        <f t="shared" si="99"/>
        <v>1E-3</v>
      </c>
      <c r="CJ46" s="51">
        <f t="shared" si="99"/>
        <v>1E-3</v>
      </c>
      <c r="CK46" s="51">
        <f t="shared" si="99"/>
        <v>1E-3</v>
      </c>
      <c r="CL46" s="51">
        <f t="shared" si="99"/>
        <v>1E-3</v>
      </c>
      <c r="CM46" s="51">
        <f t="shared" si="99"/>
        <v>1E-3</v>
      </c>
      <c r="CN46" s="51">
        <f t="shared" si="99"/>
        <v>1E-3</v>
      </c>
      <c r="CO46" s="51">
        <f t="shared" si="99"/>
        <v>1E-3</v>
      </c>
      <c r="CP46" s="51">
        <f t="shared" si="99"/>
        <v>1E-3</v>
      </c>
      <c r="CQ46" s="51">
        <f t="shared" si="99"/>
        <v>1E-3</v>
      </c>
      <c r="CR46" s="51">
        <f t="shared" si="100"/>
        <v>1E-3</v>
      </c>
      <c r="CS46" s="51">
        <f t="shared" si="100"/>
        <v>1E-3</v>
      </c>
      <c r="CT46" s="51">
        <f t="shared" si="101"/>
        <v>1E-3</v>
      </c>
      <c r="CU46" s="51">
        <f t="shared" si="101"/>
        <v>1E-3</v>
      </c>
      <c r="CV46" s="51">
        <f t="shared" si="102"/>
        <v>1E-3</v>
      </c>
      <c r="CW46" s="51">
        <f t="shared" si="102"/>
        <v>1E-3</v>
      </c>
      <c r="CX46" s="51">
        <f t="shared" si="103"/>
        <v>1E-3</v>
      </c>
      <c r="CY46" s="51">
        <f t="shared" si="103"/>
        <v>1E-3</v>
      </c>
      <c r="CZ46" s="51">
        <f t="shared" si="103"/>
        <v>1E-3</v>
      </c>
      <c r="DA46" s="51">
        <f t="shared" si="103"/>
        <v>1E-3</v>
      </c>
      <c r="DB46" s="51">
        <f t="shared" si="103"/>
        <v>1E-3</v>
      </c>
      <c r="DC46" s="51">
        <f t="shared" si="104"/>
        <v>1E-3</v>
      </c>
      <c r="DD46" s="51">
        <f t="shared" si="104"/>
        <v>1E-3</v>
      </c>
      <c r="DE46" s="51">
        <f t="shared" si="105"/>
        <v>1E-3</v>
      </c>
      <c r="DF46" s="51">
        <f t="shared" si="106"/>
        <v>1E-3</v>
      </c>
      <c r="DG46" s="51">
        <f t="shared" si="107"/>
        <v>1E-3</v>
      </c>
      <c r="DH46" s="51">
        <f t="shared" si="107"/>
        <v>1E-3</v>
      </c>
      <c r="DI46" s="51">
        <f t="shared" si="107"/>
        <v>1E-3</v>
      </c>
      <c r="DJ46" s="51">
        <f t="shared" si="107"/>
        <v>1E-3</v>
      </c>
      <c r="DK46" s="51">
        <f t="shared" si="107"/>
        <v>1E-3</v>
      </c>
      <c r="DL46" s="51">
        <f t="shared" si="107"/>
        <v>1E-3</v>
      </c>
      <c r="DM46" s="51">
        <f t="shared" si="107"/>
        <v>1E-3</v>
      </c>
      <c r="DN46" s="51">
        <f t="shared" si="107"/>
        <v>1E-3</v>
      </c>
      <c r="DO46" s="51">
        <f t="shared" si="108"/>
        <v>1E-3</v>
      </c>
      <c r="DP46" s="51">
        <f t="shared" si="109"/>
        <v>1E-3</v>
      </c>
      <c r="DQ46" s="51">
        <f t="shared" si="109"/>
        <v>1E-3</v>
      </c>
      <c r="DR46" s="51">
        <f t="shared" si="109"/>
        <v>1E-3</v>
      </c>
      <c r="DS46" s="51">
        <f t="shared" si="109"/>
        <v>1E-3</v>
      </c>
      <c r="DT46" s="51">
        <f t="shared" si="109"/>
        <v>1E-3</v>
      </c>
      <c r="DU46" s="51">
        <f t="shared" si="109"/>
        <v>1E-3</v>
      </c>
      <c r="DV46" s="51">
        <f t="shared" si="109"/>
        <v>1E-3</v>
      </c>
      <c r="DW46" s="51">
        <f t="shared" si="109"/>
        <v>1E-3</v>
      </c>
    </row>
    <row r="47" spans="1:127" ht="18" x14ac:dyDescent="0.2">
      <c r="A47" s="19"/>
      <c r="B47" s="23" t="s">
        <v>97</v>
      </c>
      <c r="C47" s="494" t="s">
        <v>98</v>
      </c>
      <c r="D47" s="495"/>
      <c r="E47" s="492"/>
      <c r="F47" s="1" t="s">
        <v>99</v>
      </c>
      <c r="G47" s="34">
        <f>IF(G42=0,0,LN(2)/G42)</f>
        <v>0</v>
      </c>
      <c r="J47" s="51">
        <f t="shared" si="76"/>
        <v>0</v>
      </c>
      <c r="K47" s="51">
        <f t="shared" si="77"/>
        <v>0</v>
      </c>
      <c r="L47" s="51">
        <f t="shared" si="77"/>
        <v>0</v>
      </c>
      <c r="M47" s="51">
        <f t="shared" si="77"/>
        <v>0</v>
      </c>
      <c r="N47" s="51">
        <f t="shared" si="77"/>
        <v>0</v>
      </c>
      <c r="O47" s="51">
        <f t="shared" si="78"/>
        <v>0</v>
      </c>
      <c r="P47" s="51">
        <f t="shared" si="78"/>
        <v>0</v>
      </c>
      <c r="Q47" s="51">
        <f t="shared" si="78"/>
        <v>0</v>
      </c>
      <c r="R47" s="51">
        <f t="shared" si="79"/>
        <v>0</v>
      </c>
      <c r="S47" s="51">
        <f t="shared" si="79"/>
        <v>0</v>
      </c>
      <c r="T47" s="51">
        <f t="shared" si="79"/>
        <v>0</v>
      </c>
      <c r="U47" s="53">
        <f t="shared" si="70"/>
        <v>0</v>
      </c>
      <c r="V47" s="51">
        <f t="shared" si="110"/>
        <v>0</v>
      </c>
      <c r="W47" s="51">
        <f t="shared" si="110"/>
        <v>0</v>
      </c>
      <c r="X47" s="51">
        <f t="shared" si="110"/>
        <v>0</v>
      </c>
      <c r="Y47" s="51">
        <f t="shared" si="110"/>
        <v>0</v>
      </c>
      <c r="Z47" s="51">
        <f t="shared" si="110"/>
        <v>0</v>
      </c>
      <c r="AA47" s="51">
        <f t="shared" si="110"/>
        <v>0</v>
      </c>
      <c r="AB47" s="51">
        <f t="shared" si="110"/>
        <v>0</v>
      </c>
      <c r="AC47" s="51">
        <f t="shared" si="110"/>
        <v>0</v>
      </c>
      <c r="AD47" s="51">
        <f t="shared" si="110"/>
        <v>0</v>
      </c>
      <c r="AE47" s="51">
        <f t="shared" si="110"/>
        <v>0</v>
      </c>
      <c r="AF47" s="51">
        <f t="shared" si="110"/>
        <v>0</v>
      </c>
      <c r="AG47" s="51">
        <f t="shared" si="110"/>
        <v>0</v>
      </c>
      <c r="AH47" s="51">
        <f t="shared" si="81"/>
        <v>0</v>
      </c>
      <c r="AI47" s="51">
        <f t="shared" si="81"/>
        <v>0</v>
      </c>
      <c r="AJ47" s="51">
        <f t="shared" si="81"/>
        <v>0</v>
      </c>
      <c r="AK47" s="51">
        <f t="shared" si="82"/>
        <v>0</v>
      </c>
      <c r="AL47" s="51">
        <f t="shared" si="82"/>
        <v>0</v>
      </c>
      <c r="AM47" s="51">
        <f t="shared" si="82"/>
        <v>0</v>
      </c>
      <c r="AN47" s="51">
        <f t="shared" si="83"/>
        <v>0</v>
      </c>
      <c r="AO47" s="51">
        <f t="shared" si="83"/>
        <v>0</v>
      </c>
      <c r="AP47" s="51">
        <f t="shared" si="83"/>
        <v>0</v>
      </c>
      <c r="AQ47" s="51">
        <f t="shared" si="83"/>
        <v>0</v>
      </c>
      <c r="AR47" s="51">
        <f t="shared" si="83"/>
        <v>0</v>
      </c>
      <c r="AS47" s="51">
        <f t="shared" si="83"/>
        <v>0</v>
      </c>
      <c r="AT47" s="51">
        <f t="shared" si="83"/>
        <v>0</v>
      </c>
      <c r="AU47" s="51">
        <f t="shared" si="83"/>
        <v>0</v>
      </c>
      <c r="AV47" s="51">
        <f t="shared" si="83"/>
        <v>0</v>
      </c>
      <c r="AW47" s="51">
        <f t="shared" si="83"/>
        <v>0</v>
      </c>
      <c r="AX47" s="51">
        <f t="shared" si="83"/>
        <v>0</v>
      </c>
      <c r="AY47" s="51">
        <f t="shared" si="83"/>
        <v>0</v>
      </c>
      <c r="AZ47" s="51">
        <f t="shared" si="83"/>
        <v>0</v>
      </c>
      <c r="BA47" s="51">
        <f t="shared" si="83"/>
        <v>0</v>
      </c>
      <c r="BB47" s="51">
        <f t="shared" si="84"/>
        <v>0</v>
      </c>
      <c r="BC47" s="51">
        <f t="shared" si="84"/>
        <v>0</v>
      </c>
      <c r="BD47" s="51">
        <f t="shared" si="84"/>
        <v>0</v>
      </c>
      <c r="BE47" s="51">
        <f t="shared" si="84"/>
        <v>0</v>
      </c>
      <c r="BF47" s="51">
        <f t="shared" si="84"/>
        <v>0</v>
      </c>
      <c r="BG47" s="51">
        <f t="shared" si="85"/>
        <v>0</v>
      </c>
      <c r="BH47" s="51">
        <f t="shared" si="85"/>
        <v>0</v>
      </c>
      <c r="BI47" s="51">
        <f t="shared" si="86"/>
        <v>0</v>
      </c>
      <c r="BJ47" s="51">
        <f t="shared" si="86"/>
        <v>0</v>
      </c>
      <c r="BK47" s="51">
        <f t="shared" si="87"/>
        <v>0</v>
      </c>
      <c r="BL47" s="51">
        <f t="shared" si="88"/>
        <v>0</v>
      </c>
      <c r="BM47" s="51">
        <f t="shared" si="88"/>
        <v>0</v>
      </c>
      <c r="BN47" s="51">
        <f t="shared" si="88"/>
        <v>0</v>
      </c>
      <c r="BO47" s="51">
        <f t="shared" si="88"/>
        <v>0</v>
      </c>
      <c r="BP47" s="51">
        <f t="shared" si="89"/>
        <v>0</v>
      </c>
      <c r="BQ47" s="51">
        <f t="shared" si="90"/>
        <v>0</v>
      </c>
      <c r="BR47" s="51">
        <f t="shared" si="90"/>
        <v>0</v>
      </c>
      <c r="BS47" s="51">
        <f t="shared" si="90"/>
        <v>0</v>
      </c>
      <c r="BT47" s="51">
        <f t="shared" si="90"/>
        <v>0</v>
      </c>
      <c r="BU47" s="51">
        <f t="shared" si="91"/>
        <v>0</v>
      </c>
      <c r="BV47" s="51">
        <f t="shared" si="92"/>
        <v>0</v>
      </c>
      <c r="BW47" s="51">
        <f t="shared" si="93"/>
        <v>0</v>
      </c>
      <c r="BX47" s="51">
        <f t="shared" si="93"/>
        <v>0</v>
      </c>
      <c r="BY47" s="51">
        <f t="shared" si="94"/>
        <v>0</v>
      </c>
      <c r="BZ47" s="51">
        <f t="shared" si="94"/>
        <v>0</v>
      </c>
      <c r="CA47" s="51">
        <f t="shared" si="94"/>
        <v>0</v>
      </c>
      <c r="CB47" s="51">
        <f t="shared" si="94"/>
        <v>0</v>
      </c>
      <c r="CC47" s="51">
        <f t="shared" si="95"/>
        <v>0</v>
      </c>
      <c r="CD47" s="51">
        <f t="shared" si="95"/>
        <v>0</v>
      </c>
      <c r="CE47" s="51">
        <f t="shared" si="96"/>
        <v>0</v>
      </c>
      <c r="CF47" s="51">
        <f t="shared" si="97"/>
        <v>0</v>
      </c>
      <c r="CG47" s="51">
        <f t="shared" si="98"/>
        <v>0</v>
      </c>
      <c r="CH47" s="51">
        <f t="shared" si="99"/>
        <v>0</v>
      </c>
      <c r="CI47" s="51">
        <f t="shared" si="99"/>
        <v>0</v>
      </c>
      <c r="CJ47" s="51">
        <f t="shared" si="99"/>
        <v>0</v>
      </c>
      <c r="CK47" s="51">
        <f t="shared" si="99"/>
        <v>0</v>
      </c>
      <c r="CL47" s="51">
        <f t="shared" si="99"/>
        <v>0</v>
      </c>
      <c r="CM47" s="51">
        <f t="shared" si="99"/>
        <v>0</v>
      </c>
      <c r="CN47" s="51">
        <f t="shared" si="99"/>
        <v>0</v>
      </c>
      <c r="CO47" s="51">
        <f t="shared" si="99"/>
        <v>0</v>
      </c>
      <c r="CP47" s="51">
        <f t="shared" si="99"/>
        <v>0</v>
      </c>
      <c r="CQ47" s="51">
        <f t="shared" si="99"/>
        <v>0</v>
      </c>
      <c r="CR47" s="51">
        <f t="shared" si="100"/>
        <v>0</v>
      </c>
      <c r="CS47" s="51">
        <f t="shared" si="100"/>
        <v>0</v>
      </c>
      <c r="CT47" s="51">
        <f t="shared" si="101"/>
        <v>0</v>
      </c>
      <c r="CU47" s="51">
        <f t="shared" si="101"/>
        <v>0</v>
      </c>
      <c r="CV47" s="51">
        <f t="shared" si="102"/>
        <v>0</v>
      </c>
      <c r="CW47" s="51">
        <f t="shared" si="102"/>
        <v>0</v>
      </c>
      <c r="CX47" s="51">
        <f t="shared" si="103"/>
        <v>0</v>
      </c>
      <c r="CY47" s="51">
        <f t="shared" si="103"/>
        <v>0</v>
      </c>
      <c r="CZ47" s="51">
        <f t="shared" si="103"/>
        <v>0</v>
      </c>
      <c r="DA47" s="51">
        <f t="shared" si="103"/>
        <v>0</v>
      </c>
      <c r="DB47" s="51">
        <f t="shared" si="103"/>
        <v>0</v>
      </c>
      <c r="DC47" s="51">
        <f t="shared" si="104"/>
        <v>0</v>
      </c>
      <c r="DD47" s="51">
        <f t="shared" si="104"/>
        <v>0</v>
      </c>
      <c r="DE47" s="51">
        <f t="shared" si="105"/>
        <v>0</v>
      </c>
      <c r="DF47" s="51">
        <f t="shared" si="106"/>
        <v>0</v>
      </c>
      <c r="DG47" s="51">
        <f t="shared" si="107"/>
        <v>0</v>
      </c>
      <c r="DH47" s="51">
        <f t="shared" si="107"/>
        <v>0</v>
      </c>
      <c r="DI47" s="51">
        <f t="shared" si="107"/>
        <v>0</v>
      </c>
      <c r="DJ47" s="51">
        <f t="shared" si="107"/>
        <v>0</v>
      </c>
      <c r="DK47" s="51">
        <f t="shared" si="107"/>
        <v>0</v>
      </c>
      <c r="DL47" s="51">
        <f t="shared" si="107"/>
        <v>0</v>
      </c>
      <c r="DM47" s="51">
        <f t="shared" si="107"/>
        <v>0</v>
      </c>
      <c r="DN47" s="51">
        <f t="shared" si="107"/>
        <v>0</v>
      </c>
      <c r="DO47" s="51">
        <f t="shared" si="108"/>
        <v>0</v>
      </c>
      <c r="DP47" s="51">
        <f t="shared" si="109"/>
        <v>0</v>
      </c>
      <c r="DQ47" s="51">
        <f t="shared" si="109"/>
        <v>0</v>
      </c>
      <c r="DR47" s="51">
        <f t="shared" si="109"/>
        <v>0</v>
      </c>
      <c r="DS47" s="51">
        <f t="shared" si="109"/>
        <v>0</v>
      </c>
      <c r="DT47" s="51">
        <f t="shared" si="109"/>
        <v>0</v>
      </c>
      <c r="DU47" s="51">
        <f t="shared" si="109"/>
        <v>0</v>
      </c>
      <c r="DV47" s="51">
        <f t="shared" si="109"/>
        <v>0</v>
      </c>
      <c r="DW47" s="51">
        <f t="shared" si="109"/>
        <v>0</v>
      </c>
    </row>
    <row r="48" spans="1:127" ht="18" x14ac:dyDescent="0.2">
      <c r="A48" s="19"/>
      <c r="B48" s="23" t="s">
        <v>100</v>
      </c>
      <c r="C48" s="494" t="s">
        <v>101</v>
      </c>
      <c r="D48" s="495"/>
      <c r="E48" s="492"/>
      <c r="F48" s="1" t="s">
        <v>102</v>
      </c>
      <c r="G48" s="35">
        <f>+G49*G40/G41</f>
        <v>15.768000000000002</v>
      </c>
      <c r="J48" s="51">
        <f t="shared" si="76"/>
        <v>15.768000000000002</v>
      </c>
      <c r="K48" s="51">
        <f t="shared" si="77"/>
        <v>15.768000000000002</v>
      </c>
      <c r="L48" s="51">
        <f t="shared" si="77"/>
        <v>15.768000000000002</v>
      </c>
      <c r="M48" s="51">
        <f t="shared" si="77"/>
        <v>15.768000000000002</v>
      </c>
      <c r="N48" s="51">
        <f t="shared" si="77"/>
        <v>15.768000000000002</v>
      </c>
      <c r="O48" s="51">
        <f t="shared" si="78"/>
        <v>15.768000000000002</v>
      </c>
      <c r="P48" s="51">
        <f t="shared" si="78"/>
        <v>15.768000000000002</v>
      </c>
      <c r="Q48" s="51">
        <f t="shared" si="78"/>
        <v>15.768000000000002</v>
      </c>
      <c r="R48" s="51">
        <f t="shared" si="79"/>
        <v>15.768000000000002</v>
      </c>
      <c r="S48" s="51">
        <f t="shared" si="79"/>
        <v>15.768000000000002</v>
      </c>
      <c r="T48" s="51">
        <f t="shared" si="79"/>
        <v>15.768000000000002</v>
      </c>
      <c r="U48" s="51">
        <f t="shared" si="70"/>
        <v>15.768000000000002</v>
      </c>
      <c r="V48" s="51">
        <f t="shared" si="110"/>
        <v>15.768000000000002</v>
      </c>
      <c r="W48" s="51">
        <f t="shared" si="110"/>
        <v>15.768000000000002</v>
      </c>
      <c r="X48" s="51">
        <f t="shared" si="110"/>
        <v>15.768000000000002</v>
      </c>
      <c r="Y48" s="51">
        <f t="shared" si="110"/>
        <v>15.768000000000002</v>
      </c>
      <c r="Z48" s="51">
        <f t="shared" si="110"/>
        <v>15.768000000000002</v>
      </c>
      <c r="AA48" s="51">
        <f t="shared" si="110"/>
        <v>15.768000000000002</v>
      </c>
      <c r="AB48" s="51">
        <f t="shared" si="110"/>
        <v>15.768000000000002</v>
      </c>
      <c r="AC48" s="51">
        <f t="shared" si="110"/>
        <v>15.768000000000002</v>
      </c>
      <c r="AD48" s="51">
        <f t="shared" si="110"/>
        <v>15.768000000000002</v>
      </c>
      <c r="AE48" s="51">
        <f t="shared" si="110"/>
        <v>15.768000000000002</v>
      </c>
      <c r="AF48" s="51">
        <f t="shared" si="110"/>
        <v>15.768000000000002</v>
      </c>
      <c r="AG48" s="51">
        <f t="shared" si="110"/>
        <v>15.768000000000002</v>
      </c>
      <c r="AH48" s="51">
        <f t="shared" si="81"/>
        <v>15.768000000000002</v>
      </c>
      <c r="AI48" s="51">
        <f t="shared" si="81"/>
        <v>15.768000000000002</v>
      </c>
      <c r="AJ48" s="51">
        <f t="shared" si="81"/>
        <v>15.768000000000002</v>
      </c>
      <c r="AK48" s="51">
        <f t="shared" si="82"/>
        <v>15.768000000000002</v>
      </c>
      <c r="AL48" s="51">
        <f t="shared" si="82"/>
        <v>15.768000000000002</v>
      </c>
      <c r="AM48" s="51">
        <f t="shared" si="82"/>
        <v>15.768000000000002</v>
      </c>
      <c r="AN48" s="51">
        <f t="shared" si="83"/>
        <v>15.768000000000002</v>
      </c>
      <c r="AO48" s="51">
        <f t="shared" si="83"/>
        <v>15.768000000000002</v>
      </c>
      <c r="AP48" s="51">
        <f t="shared" si="83"/>
        <v>15.768000000000002</v>
      </c>
      <c r="AQ48" s="51">
        <f t="shared" si="83"/>
        <v>15.768000000000002</v>
      </c>
      <c r="AR48" s="51">
        <f t="shared" si="83"/>
        <v>15.768000000000002</v>
      </c>
      <c r="AS48" s="51">
        <f t="shared" si="83"/>
        <v>15.768000000000002</v>
      </c>
      <c r="AT48" s="51">
        <f t="shared" si="83"/>
        <v>15.768000000000002</v>
      </c>
      <c r="AU48" s="51">
        <f t="shared" si="83"/>
        <v>15.768000000000002</v>
      </c>
      <c r="AV48" s="51">
        <f t="shared" si="83"/>
        <v>15.768000000000002</v>
      </c>
      <c r="AW48" s="51">
        <f t="shared" si="83"/>
        <v>15.768000000000002</v>
      </c>
      <c r="AX48" s="51">
        <f t="shared" si="83"/>
        <v>15.768000000000002</v>
      </c>
      <c r="AY48" s="51">
        <f t="shared" si="83"/>
        <v>15.768000000000002</v>
      </c>
      <c r="AZ48" s="51">
        <f t="shared" si="83"/>
        <v>15.768000000000002</v>
      </c>
      <c r="BA48" s="51">
        <f t="shared" si="83"/>
        <v>15.768000000000002</v>
      </c>
      <c r="BB48" s="51">
        <f t="shared" si="84"/>
        <v>15.768000000000002</v>
      </c>
      <c r="BC48" s="51">
        <f t="shared" si="84"/>
        <v>15.768000000000002</v>
      </c>
      <c r="BD48" s="51">
        <f t="shared" si="84"/>
        <v>15.768000000000002</v>
      </c>
      <c r="BE48" s="51">
        <f t="shared" si="84"/>
        <v>15.768000000000002</v>
      </c>
      <c r="BF48" s="51">
        <f t="shared" si="84"/>
        <v>15.768000000000002</v>
      </c>
      <c r="BG48" s="51">
        <f t="shared" si="85"/>
        <v>15.768000000000002</v>
      </c>
      <c r="BH48" s="51">
        <f t="shared" si="85"/>
        <v>15.768000000000002</v>
      </c>
      <c r="BI48" s="51">
        <f t="shared" si="86"/>
        <v>15.768000000000002</v>
      </c>
      <c r="BJ48" s="51">
        <f t="shared" si="86"/>
        <v>15.768000000000002</v>
      </c>
      <c r="BK48" s="51">
        <f t="shared" si="87"/>
        <v>15.768000000000002</v>
      </c>
      <c r="BL48" s="51">
        <f t="shared" si="88"/>
        <v>15.768000000000002</v>
      </c>
      <c r="BM48" s="51">
        <f t="shared" si="88"/>
        <v>15.768000000000002</v>
      </c>
      <c r="BN48" s="51">
        <f t="shared" si="88"/>
        <v>15.768000000000002</v>
      </c>
      <c r="BO48" s="51">
        <f t="shared" si="88"/>
        <v>15.768000000000002</v>
      </c>
      <c r="BP48" s="51">
        <f t="shared" si="89"/>
        <v>15.768000000000002</v>
      </c>
      <c r="BQ48" s="51">
        <f t="shared" si="90"/>
        <v>15.768000000000002</v>
      </c>
      <c r="BR48" s="51">
        <f t="shared" si="90"/>
        <v>15.768000000000002</v>
      </c>
      <c r="BS48" s="51">
        <f t="shared" si="90"/>
        <v>15.768000000000002</v>
      </c>
      <c r="BT48" s="51">
        <f t="shared" si="90"/>
        <v>15.768000000000002</v>
      </c>
      <c r="BU48" s="51">
        <f t="shared" si="91"/>
        <v>15.768000000000002</v>
      </c>
      <c r="BV48" s="51">
        <f t="shared" si="92"/>
        <v>15.768000000000002</v>
      </c>
      <c r="BW48" s="51">
        <f t="shared" si="93"/>
        <v>15.768000000000002</v>
      </c>
      <c r="BX48" s="51">
        <f t="shared" si="93"/>
        <v>15.768000000000002</v>
      </c>
      <c r="BY48" s="51">
        <f t="shared" si="94"/>
        <v>15.768000000000002</v>
      </c>
      <c r="BZ48" s="51">
        <f t="shared" si="94"/>
        <v>15.768000000000002</v>
      </c>
      <c r="CA48" s="51">
        <f t="shared" si="94"/>
        <v>15.768000000000002</v>
      </c>
      <c r="CB48" s="51">
        <f t="shared" si="94"/>
        <v>15.768000000000002</v>
      </c>
      <c r="CC48" s="51">
        <f t="shared" si="95"/>
        <v>15.768000000000002</v>
      </c>
      <c r="CD48" s="51">
        <f t="shared" si="95"/>
        <v>15.768000000000002</v>
      </c>
      <c r="CE48" s="51">
        <f t="shared" si="96"/>
        <v>15.768000000000002</v>
      </c>
      <c r="CF48" s="51">
        <f t="shared" si="97"/>
        <v>15.768000000000002</v>
      </c>
      <c r="CG48" s="51">
        <f t="shared" si="98"/>
        <v>15.768000000000002</v>
      </c>
      <c r="CH48" s="51">
        <f t="shared" si="99"/>
        <v>15.768000000000002</v>
      </c>
      <c r="CI48" s="51">
        <f t="shared" si="99"/>
        <v>15.768000000000002</v>
      </c>
      <c r="CJ48" s="51">
        <f t="shared" si="99"/>
        <v>15.768000000000002</v>
      </c>
      <c r="CK48" s="51">
        <f t="shared" si="99"/>
        <v>15.768000000000002</v>
      </c>
      <c r="CL48" s="51">
        <f t="shared" si="99"/>
        <v>15.768000000000002</v>
      </c>
      <c r="CM48" s="51">
        <f t="shared" si="99"/>
        <v>15.768000000000002</v>
      </c>
      <c r="CN48" s="51">
        <f t="shared" si="99"/>
        <v>15.768000000000002</v>
      </c>
      <c r="CO48" s="51">
        <f t="shared" si="99"/>
        <v>15.768000000000002</v>
      </c>
      <c r="CP48" s="51">
        <f t="shared" si="99"/>
        <v>15.768000000000002</v>
      </c>
      <c r="CQ48" s="51">
        <f t="shared" si="99"/>
        <v>15.768000000000002</v>
      </c>
      <c r="CR48" s="51">
        <f t="shared" si="100"/>
        <v>15.768000000000002</v>
      </c>
      <c r="CS48" s="51">
        <f t="shared" si="100"/>
        <v>15.768000000000002</v>
      </c>
      <c r="CT48" s="51">
        <f t="shared" si="101"/>
        <v>15.768000000000002</v>
      </c>
      <c r="CU48" s="51">
        <f t="shared" si="101"/>
        <v>15.768000000000002</v>
      </c>
      <c r="CV48" s="51">
        <f t="shared" si="102"/>
        <v>15.768000000000002</v>
      </c>
      <c r="CW48" s="51">
        <f t="shared" si="102"/>
        <v>15.768000000000002</v>
      </c>
      <c r="CX48" s="51">
        <f t="shared" si="103"/>
        <v>15.768000000000002</v>
      </c>
      <c r="CY48" s="51">
        <f t="shared" si="103"/>
        <v>15.768000000000002</v>
      </c>
      <c r="CZ48" s="51">
        <f t="shared" si="103"/>
        <v>15.768000000000002</v>
      </c>
      <c r="DA48" s="51">
        <f t="shared" si="103"/>
        <v>15.768000000000002</v>
      </c>
      <c r="DB48" s="51">
        <f t="shared" si="103"/>
        <v>15.768000000000002</v>
      </c>
      <c r="DC48" s="51">
        <f t="shared" si="104"/>
        <v>15.768000000000002</v>
      </c>
      <c r="DD48" s="51">
        <f t="shared" si="104"/>
        <v>15.768000000000002</v>
      </c>
      <c r="DE48" s="51">
        <f t="shared" si="105"/>
        <v>15.768000000000002</v>
      </c>
      <c r="DF48" s="51">
        <f t="shared" si="106"/>
        <v>15.768000000000002</v>
      </c>
      <c r="DG48" s="51">
        <f t="shared" si="107"/>
        <v>15.768000000000002</v>
      </c>
      <c r="DH48" s="51">
        <f t="shared" si="107"/>
        <v>15.768000000000002</v>
      </c>
      <c r="DI48" s="51">
        <f t="shared" si="107"/>
        <v>15.768000000000002</v>
      </c>
      <c r="DJ48" s="51">
        <f t="shared" si="107"/>
        <v>15.768000000000002</v>
      </c>
      <c r="DK48" s="51">
        <f t="shared" si="107"/>
        <v>15.768000000000002</v>
      </c>
      <c r="DL48" s="51">
        <f t="shared" si="107"/>
        <v>15.768000000000002</v>
      </c>
      <c r="DM48" s="51">
        <f t="shared" si="107"/>
        <v>15.768000000000002</v>
      </c>
      <c r="DN48" s="51">
        <f t="shared" si="107"/>
        <v>15.768000000000002</v>
      </c>
      <c r="DO48" s="51">
        <f t="shared" si="108"/>
        <v>15.768000000000002</v>
      </c>
      <c r="DP48" s="51">
        <f t="shared" si="109"/>
        <v>15.768000000000002</v>
      </c>
      <c r="DQ48" s="51">
        <f t="shared" si="109"/>
        <v>15.768000000000002</v>
      </c>
      <c r="DR48" s="51">
        <f t="shared" si="109"/>
        <v>15.768000000000002</v>
      </c>
      <c r="DS48" s="51">
        <f t="shared" si="109"/>
        <v>15.768000000000002</v>
      </c>
      <c r="DT48" s="51">
        <f t="shared" si="109"/>
        <v>15.768000000000002</v>
      </c>
      <c r="DU48" s="51">
        <f t="shared" si="109"/>
        <v>15.768000000000002</v>
      </c>
      <c r="DV48" s="51">
        <f t="shared" si="109"/>
        <v>15.768000000000002</v>
      </c>
      <c r="DW48" s="51">
        <f t="shared" si="109"/>
        <v>15.768000000000002</v>
      </c>
    </row>
    <row r="49" spans="1:127" ht="18" x14ac:dyDescent="0.2">
      <c r="A49" s="19"/>
      <c r="B49" s="23" t="s">
        <v>78</v>
      </c>
      <c r="C49" s="494" t="s">
        <v>79</v>
      </c>
      <c r="D49" s="495"/>
      <c r="E49" s="492"/>
      <c r="F49" s="1" t="s">
        <v>102</v>
      </c>
      <c r="G49" s="36">
        <f>+G39*86400*365</f>
        <v>946.08</v>
      </c>
      <c r="J49" s="51">
        <f t="shared" si="76"/>
        <v>946.08</v>
      </c>
      <c r="K49" s="51">
        <f t="shared" si="77"/>
        <v>946.08</v>
      </c>
      <c r="L49" s="51">
        <f t="shared" si="77"/>
        <v>946.08</v>
      </c>
      <c r="M49" s="51">
        <f t="shared" si="77"/>
        <v>946.08</v>
      </c>
      <c r="N49" s="51">
        <f t="shared" si="77"/>
        <v>946.08</v>
      </c>
      <c r="O49" s="51">
        <f t="shared" si="78"/>
        <v>946.08</v>
      </c>
      <c r="P49" s="51">
        <f t="shared" si="78"/>
        <v>946.08</v>
      </c>
      <c r="Q49" s="51">
        <f t="shared" si="78"/>
        <v>946.08</v>
      </c>
      <c r="R49" s="51">
        <f t="shared" si="79"/>
        <v>946.08</v>
      </c>
      <c r="S49" s="51">
        <f t="shared" si="79"/>
        <v>946.08</v>
      </c>
      <c r="T49" s="51">
        <f t="shared" si="79"/>
        <v>946.08</v>
      </c>
      <c r="U49" s="51">
        <f t="shared" si="70"/>
        <v>946.08</v>
      </c>
      <c r="V49" s="51">
        <f t="shared" si="110"/>
        <v>946.08</v>
      </c>
      <c r="W49" s="51">
        <f t="shared" si="110"/>
        <v>946.08</v>
      </c>
      <c r="X49" s="51">
        <f t="shared" si="110"/>
        <v>946.08</v>
      </c>
      <c r="Y49" s="51">
        <f t="shared" si="110"/>
        <v>946.08</v>
      </c>
      <c r="Z49" s="51">
        <f t="shared" si="110"/>
        <v>946.08</v>
      </c>
      <c r="AA49" s="51">
        <f t="shared" si="110"/>
        <v>946.08</v>
      </c>
      <c r="AB49" s="51">
        <f t="shared" si="110"/>
        <v>946.08</v>
      </c>
      <c r="AC49" s="51">
        <f t="shared" si="110"/>
        <v>946.08</v>
      </c>
      <c r="AD49" s="51">
        <f t="shared" si="110"/>
        <v>946.08</v>
      </c>
      <c r="AE49" s="51">
        <f t="shared" si="110"/>
        <v>946.08</v>
      </c>
      <c r="AF49" s="51">
        <f t="shared" si="110"/>
        <v>946.08</v>
      </c>
      <c r="AG49" s="51">
        <f t="shared" si="110"/>
        <v>946.08</v>
      </c>
      <c r="AH49" s="51">
        <f t="shared" si="81"/>
        <v>946.08</v>
      </c>
      <c r="AI49" s="51">
        <f t="shared" si="81"/>
        <v>946.08</v>
      </c>
      <c r="AJ49" s="51">
        <f t="shared" si="81"/>
        <v>946.08</v>
      </c>
      <c r="AK49" s="51">
        <f t="shared" si="82"/>
        <v>946.08</v>
      </c>
      <c r="AL49" s="51">
        <f t="shared" si="82"/>
        <v>946.08</v>
      </c>
      <c r="AM49" s="51">
        <f t="shared" si="82"/>
        <v>946.08</v>
      </c>
      <c r="AN49" s="51">
        <f t="shared" si="83"/>
        <v>946.08</v>
      </c>
      <c r="AO49" s="51">
        <f t="shared" si="83"/>
        <v>946.08</v>
      </c>
      <c r="AP49" s="51">
        <f t="shared" si="83"/>
        <v>946.08</v>
      </c>
      <c r="AQ49" s="51">
        <f t="shared" si="83"/>
        <v>946.08</v>
      </c>
      <c r="AR49" s="51">
        <f t="shared" si="83"/>
        <v>946.08</v>
      </c>
      <c r="AS49" s="51">
        <f t="shared" si="83"/>
        <v>946.08</v>
      </c>
      <c r="AT49" s="51">
        <f t="shared" si="83"/>
        <v>946.08</v>
      </c>
      <c r="AU49" s="51">
        <f t="shared" si="83"/>
        <v>946.08</v>
      </c>
      <c r="AV49" s="51">
        <f t="shared" si="83"/>
        <v>946.08</v>
      </c>
      <c r="AW49" s="51">
        <f t="shared" si="83"/>
        <v>946.08</v>
      </c>
      <c r="AX49" s="51">
        <f t="shared" si="83"/>
        <v>946.08</v>
      </c>
      <c r="AY49" s="51">
        <f t="shared" si="83"/>
        <v>946.08</v>
      </c>
      <c r="AZ49" s="51">
        <f t="shared" si="83"/>
        <v>946.08</v>
      </c>
      <c r="BA49" s="51">
        <f t="shared" si="83"/>
        <v>946.08</v>
      </c>
      <c r="BB49" s="51">
        <f t="shared" si="84"/>
        <v>946.08</v>
      </c>
      <c r="BC49" s="51">
        <f t="shared" si="84"/>
        <v>946.08</v>
      </c>
      <c r="BD49" s="51">
        <f t="shared" si="84"/>
        <v>946.08</v>
      </c>
      <c r="BE49" s="51">
        <f t="shared" si="84"/>
        <v>946.08</v>
      </c>
      <c r="BF49" s="51">
        <f t="shared" si="84"/>
        <v>946.08</v>
      </c>
      <c r="BG49" s="51">
        <f t="shared" si="85"/>
        <v>946.08</v>
      </c>
      <c r="BH49" s="51">
        <f t="shared" si="85"/>
        <v>946.08</v>
      </c>
      <c r="BI49" s="51">
        <f t="shared" si="86"/>
        <v>946.08</v>
      </c>
      <c r="BJ49" s="51">
        <f t="shared" si="86"/>
        <v>946.08</v>
      </c>
      <c r="BK49" s="51">
        <f t="shared" si="87"/>
        <v>946.08</v>
      </c>
      <c r="BL49" s="51">
        <f t="shared" si="88"/>
        <v>946.08</v>
      </c>
      <c r="BM49" s="51">
        <f t="shared" si="88"/>
        <v>946.08</v>
      </c>
      <c r="BN49" s="51">
        <f t="shared" si="88"/>
        <v>946.08</v>
      </c>
      <c r="BO49" s="51">
        <f t="shared" si="88"/>
        <v>946.08</v>
      </c>
      <c r="BP49" s="51">
        <f t="shared" si="89"/>
        <v>946.08</v>
      </c>
      <c r="BQ49" s="51">
        <f t="shared" si="90"/>
        <v>946.08</v>
      </c>
      <c r="BR49" s="51">
        <f t="shared" si="90"/>
        <v>946.08</v>
      </c>
      <c r="BS49" s="51">
        <f t="shared" si="90"/>
        <v>946.08</v>
      </c>
      <c r="BT49" s="51">
        <f t="shared" si="90"/>
        <v>946.08</v>
      </c>
      <c r="BU49" s="51">
        <f t="shared" si="91"/>
        <v>946.08</v>
      </c>
      <c r="BV49" s="51">
        <f t="shared" si="92"/>
        <v>946.08</v>
      </c>
      <c r="BW49" s="51">
        <f t="shared" si="93"/>
        <v>946.08</v>
      </c>
      <c r="BX49" s="51">
        <f t="shared" si="93"/>
        <v>946.08</v>
      </c>
      <c r="BY49" s="51">
        <f t="shared" si="94"/>
        <v>946.08</v>
      </c>
      <c r="BZ49" s="51">
        <f t="shared" si="94"/>
        <v>946.08</v>
      </c>
      <c r="CA49" s="51">
        <f t="shared" si="94"/>
        <v>946.08</v>
      </c>
      <c r="CB49" s="51">
        <f t="shared" si="94"/>
        <v>946.08</v>
      </c>
      <c r="CC49" s="51">
        <f t="shared" si="95"/>
        <v>946.08</v>
      </c>
      <c r="CD49" s="51">
        <f t="shared" si="95"/>
        <v>946.08</v>
      </c>
      <c r="CE49" s="51">
        <f t="shared" si="96"/>
        <v>946.08</v>
      </c>
      <c r="CF49" s="51">
        <f t="shared" si="97"/>
        <v>946.08</v>
      </c>
      <c r="CG49" s="51">
        <f t="shared" si="98"/>
        <v>946.08</v>
      </c>
      <c r="CH49" s="51">
        <f t="shared" si="99"/>
        <v>946.08</v>
      </c>
      <c r="CI49" s="51">
        <f t="shared" si="99"/>
        <v>946.08</v>
      </c>
      <c r="CJ49" s="51">
        <f t="shared" si="99"/>
        <v>946.08</v>
      </c>
      <c r="CK49" s="51">
        <f t="shared" si="99"/>
        <v>946.08</v>
      </c>
      <c r="CL49" s="51">
        <f t="shared" si="99"/>
        <v>946.08</v>
      </c>
      <c r="CM49" s="51">
        <f t="shared" si="99"/>
        <v>946.08</v>
      </c>
      <c r="CN49" s="51">
        <f t="shared" si="99"/>
        <v>946.08</v>
      </c>
      <c r="CO49" s="51">
        <f t="shared" si="99"/>
        <v>946.08</v>
      </c>
      <c r="CP49" s="51">
        <f t="shared" si="99"/>
        <v>946.08</v>
      </c>
      <c r="CQ49" s="51">
        <f t="shared" si="99"/>
        <v>946.08</v>
      </c>
      <c r="CR49" s="51">
        <f t="shared" si="100"/>
        <v>946.08</v>
      </c>
      <c r="CS49" s="51">
        <f t="shared" si="100"/>
        <v>946.08</v>
      </c>
      <c r="CT49" s="51">
        <f t="shared" si="101"/>
        <v>946.08</v>
      </c>
      <c r="CU49" s="51">
        <f t="shared" si="101"/>
        <v>946.08</v>
      </c>
      <c r="CV49" s="51">
        <f t="shared" si="102"/>
        <v>946.08</v>
      </c>
      <c r="CW49" s="51">
        <f t="shared" si="102"/>
        <v>946.08</v>
      </c>
      <c r="CX49" s="51">
        <f t="shared" si="103"/>
        <v>946.08</v>
      </c>
      <c r="CY49" s="51">
        <f t="shared" si="103"/>
        <v>946.08</v>
      </c>
      <c r="CZ49" s="51">
        <f t="shared" si="103"/>
        <v>946.08</v>
      </c>
      <c r="DA49" s="51">
        <f t="shared" si="103"/>
        <v>946.08</v>
      </c>
      <c r="DB49" s="51">
        <f t="shared" si="103"/>
        <v>946.08</v>
      </c>
      <c r="DC49" s="51">
        <f t="shared" si="104"/>
        <v>946.08</v>
      </c>
      <c r="DD49" s="51">
        <f t="shared" si="104"/>
        <v>946.08</v>
      </c>
      <c r="DE49" s="51">
        <f t="shared" si="105"/>
        <v>946.08</v>
      </c>
      <c r="DF49" s="51">
        <f t="shared" si="106"/>
        <v>946.08</v>
      </c>
      <c r="DG49" s="51">
        <f t="shared" si="107"/>
        <v>946.08</v>
      </c>
      <c r="DH49" s="51">
        <f t="shared" si="107"/>
        <v>946.08</v>
      </c>
      <c r="DI49" s="51">
        <f t="shared" si="107"/>
        <v>946.08</v>
      </c>
      <c r="DJ49" s="51">
        <f t="shared" si="107"/>
        <v>946.08</v>
      </c>
      <c r="DK49" s="51">
        <f t="shared" si="107"/>
        <v>946.08</v>
      </c>
      <c r="DL49" s="51">
        <f t="shared" si="107"/>
        <v>946.08</v>
      </c>
      <c r="DM49" s="51">
        <f t="shared" si="107"/>
        <v>946.08</v>
      </c>
      <c r="DN49" s="51">
        <f t="shared" si="107"/>
        <v>946.08</v>
      </c>
      <c r="DO49" s="51">
        <f t="shared" si="108"/>
        <v>946.08</v>
      </c>
      <c r="DP49" s="51">
        <f t="shared" si="109"/>
        <v>946.08</v>
      </c>
      <c r="DQ49" s="51">
        <f t="shared" si="109"/>
        <v>946.08</v>
      </c>
      <c r="DR49" s="51">
        <f t="shared" si="109"/>
        <v>946.08</v>
      </c>
      <c r="DS49" s="51">
        <f t="shared" si="109"/>
        <v>946.08</v>
      </c>
      <c r="DT49" s="51">
        <f t="shared" si="109"/>
        <v>946.08</v>
      </c>
      <c r="DU49" s="51">
        <f t="shared" si="109"/>
        <v>946.08</v>
      </c>
      <c r="DV49" s="51">
        <f t="shared" si="109"/>
        <v>946.08</v>
      </c>
      <c r="DW49" s="51">
        <f t="shared" si="109"/>
        <v>946.08</v>
      </c>
    </row>
    <row r="50" spans="1:127" ht="18" x14ac:dyDescent="0.2">
      <c r="A50" s="19"/>
      <c r="B50" s="23" t="s">
        <v>103</v>
      </c>
      <c r="C50" s="494" t="s">
        <v>104</v>
      </c>
      <c r="D50" s="495"/>
      <c r="E50" s="492"/>
      <c r="F50" s="1"/>
      <c r="G50" s="93">
        <f>1+G44*G51/G41</f>
        <v>1.54</v>
      </c>
      <c r="J50" s="51">
        <f t="shared" si="76"/>
        <v>1.54</v>
      </c>
      <c r="K50" s="51">
        <f t="shared" si="77"/>
        <v>1.54</v>
      </c>
      <c r="L50" s="51">
        <f t="shared" si="77"/>
        <v>1.54</v>
      </c>
      <c r="M50" s="51">
        <f t="shared" si="77"/>
        <v>1.54</v>
      </c>
      <c r="N50" s="51">
        <f t="shared" si="77"/>
        <v>1.54</v>
      </c>
      <c r="O50" s="51">
        <f t="shared" si="78"/>
        <v>1.54</v>
      </c>
      <c r="P50" s="51">
        <f t="shared" si="78"/>
        <v>1.54</v>
      </c>
      <c r="Q50" s="51">
        <f t="shared" si="78"/>
        <v>1.54</v>
      </c>
      <c r="R50" s="51">
        <f t="shared" si="79"/>
        <v>1.54</v>
      </c>
      <c r="S50" s="51">
        <f t="shared" si="79"/>
        <v>1.54</v>
      </c>
      <c r="T50" s="51">
        <f t="shared" si="79"/>
        <v>1.54</v>
      </c>
      <c r="U50" s="51">
        <f t="shared" si="70"/>
        <v>1.54</v>
      </c>
      <c r="V50" s="51">
        <f t="shared" si="110"/>
        <v>1.54</v>
      </c>
      <c r="W50" s="51">
        <f t="shared" si="110"/>
        <v>1.54</v>
      </c>
      <c r="X50" s="51">
        <f t="shared" si="110"/>
        <v>1.54</v>
      </c>
      <c r="Y50" s="51">
        <f t="shared" si="110"/>
        <v>1.54</v>
      </c>
      <c r="Z50" s="51">
        <f t="shared" si="110"/>
        <v>1.54</v>
      </c>
      <c r="AA50" s="51">
        <f t="shared" si="110"/>
        <v>1.54</v>
      </c>
      <c r="AB50" s="51">
        <f t="shared" si="110"/>
        <v>1.54</v>
      </c>
      <c r="AC50" s="51">
        <f t="shared" si="110"/>
        <v>1.54</v>
      </c>
      <c r="AD50" s="51">
        <f t="shared" si="110"/>
        <v>1.54</v>
      </c>
      <c r="AE50" s="51">
        <f t="shared" si="110"/>
        <v>1.54</v>
      </c>
      <c r="AF50" s="51">
        <f t="shared" si="110"/>
        <v>1.54</v>
      </c>
      <c r="AG50" s="51">
        <f t="shared" si="110"/>
        <v>1.54</v>
      </c>
      <c r="AH50" s="51">
        <f t="shared" si="81"/>
        <v>1.54</v>
      </c>
      <c r="AI50" s="51">
        <f t="shared" si="81"/>
        <v>1.54</v>
      </c>
      <c r="AJ50" s="51">
        <f t="shared" si="81"/>
        <v>1.54</v>
      </c>
      <c r="AK50" s="51">
        <f t="shared" si="82"/>
        <v>1.54</v>
      </c>
      <c r="AL50" s="51">
        <f t="shared" si="82"/>
        <v>1.54</v>
      </c>
      <c r="AM50" s="51">
        <f t="shared" si="82"/>
        <v>1.54</v>
      </c>
      <c r="AN50" s="51">
        <f t="shared" si="83"/>
        <v>1.54</v>
      </c>
      <c r="AO50" s="51">
        <f t="shared" si="83"/>
        <v>1.54</v>
      </c>
      <c r="AP50" s="51">
        <f t="shared" si="83"/>
        <v>1.54</v>
      </c>
      <c r="AQ50" s="51">
        <f t="shared" si="83"/>
        <v>1.54</v>
      </c>
      <c r="AR50" s="51">
        <f t="shared" si="83"/>
        <v>1.54</v>
      </c>
      <c r="AS50" s="51">
        <f t="shared" si="83"/>
        <v>1.54</v>
      </c>
      <c r="AT50" s="51">
        <f t="shared" si="83"/>
        <v>1.54</v>
      </c>
      <c r="AU50" s="51">
        <f t="shared" si="83"/>
        <v>1.54</v>
      </c>
      <c r="AV50" s="51">
        <f t="shared" si="83"/>
        <v>1.54</v>
      </c>
      <c r="AW50" s="51">
        <f t="shared" si="83"/>
        <v>1.54</v>
      </c>
      <c r="AX50" s="51">
        <f t="shared" si="83"/>
        <v>1.54</v>
      </c>
      <c r="AY50" s="51">
        <f t="shared" si="83"/>
        <v>1.54</v>
      </c>
      <c r="AZ50" s="51">
        <f t="shared" si="83"/>
        <v>1.54</v>
      </c>
      <c r="BA50" s="51">
        <f t="shared" si="83"/>
        <v>1.54</v>
      </c>
      <c r="BB50" s="51">
        <f t="shared" si="84"/>
        <v>1.54</v>
      </c>
      <c r="BC50" s="51">
        <f t="shared" si="84"/>
        <v>1.54</v>
      </c>
      <c r="BD50" s="51">
        <f t="shared" si="84"/>
        <v>1.54</v>
      </c>
      <c r="BE50" s="51">
        <f t="shared" si="84"/>
        <v>1.54</v>
      </c>
      <c r="BF50" s="51">
        <f t="shared" si="84"/>
        <v>1.54</v>
      </c>
      <c r="BG50" s="51">
        <f t="shared" si="85"/>
        <v>1.54</v>
      </c>
      <c r="BH50" s="51">
        <f t="shared" si="85"/>
        <v>1.54</v>
      </c>
      <c r="BI50" s="51">
        <f t="shared" si="86"/>
        <v>1.54</v>
      </c>
      <c r="BJ50" s="51">
        <f t="shared" si="86"/>
        <v>1.54</v>
      </c>
      <c r="BK50" s="51">
        <f t="shared" si="87"/>
        <v>1.54</v>
      </c>
      <c r="BL50" s="51">
        <f t="shared" si="88"/>
        <v>1.54</v>
      </c>
      <c r="BM50" s="51">
        <f t="shared" si="88"/>
        <v>1.54</v>
      </c>
      <c r="BN50" s="51">
        <f t="shared" si="88"/>
        <v>1.54</v>
      </c>
      <c r="BO50" s="51">
        <f t="shared" si="88"/>
        <v>1.54</v>
      </c>
      <c r="BP50" s="51">
        <f t="shared" si="89"/>
        <v>1.54</v>
      </c>
      <c r="BQ50" s="51">
        <f t="shared" si="90"/>
        <v>1.54</v>
      </c>
      <c r="BR50" s="51">
        <f t="shared" si="90"/>
        <v>1.54</v>
      </c>
      <c r="BS50" s="51">
        <f t="shared" si="90"/>
        <v>1.54</v>
      </c>
      <c r="BT50" s="51">
        <f t="shared" si="90"/>
        <v>1.54</v>
      </c>
      <c r="BU50" s="51">
        <f t="shared" si="91"/>
        <v>1.54</v>
      </c>
      <c r="BV50" s="51">
        <f t="shared" si="92"/>
        <v>1.54</v>
      </c>
      <c r="BW50" s="51">
        <f t="shared" si="93"/>
        <v>1.54</v>
      </c>
      <c r="BX50" s="51">
        <f t="shared" si="93"/>
        <v>1.54</v>
      </c>
      <c r="BY50" s="51">
        <f t="shared" si="94"/>
        <v>1.54</v>
      </c>
      <c r="BZ50" s="51">
        <f t="shared" si="94"/>
        <v>1.54</v>
      </c>
      <c r="CA50" s="51">
        <f t="shared" si="94"/>
        <v>1.54</v>
      </c>
      <c r="CB50" s="51">
        <f t="shared" si="94"/>
        <v>1.54</v>
      </c>
      <c r="CC50" s="51">
        <f t="shared" si="95"/>
        <v>1.54</v>
      </c>
      <c r="CD50" s="51">
        <f t="shared" si="95"/>
        <v>1.54</v>
      </c>
      <c r="CE50" s="51">
        <f t="shared" si="96"/>
        <v>1.54</v>
      </c>
      <c r="CF50" s="51">
        <f t="shared" si="97"/>
        <v>1.54</v>
      </c>
      <c r="CG50" s="51">
        <f t="shared" si="98"/>
        <v>1.54</v>
      </c>
      <c r="CH50" s="51">
        <f t="shared" si="99"/>
        <v>1.54</v>
      </c>
      <c r="CI50" s="51">
        <f t="shared" si="99"/>
        <v>1.54</v>
      </c>
      <c r="CJ50" s="51">
        <f t="shared" si="99"/>
        <v>1.54</v>
      </c>
      <c r="CK50" s="51">
        <f t="shared" si="99"/>
        <v>1.54</v>
      </c>
      <c r="CL50" s="51">
        <f t="shared" si="99"/>
        <v>1.54</v>
      </c>
      <c r="CM50" s="51">
        <f t="shared" si="99"/>
        <v>1.54</v>
      </c>
      <c r="CN50" s="51">
        <f t="shared" si="99"/>
        <v>1.54</v>
      </c>
      <c r="CO50" s="51">
        <f t="shared" si="99"/>
        <v>1.54</v>
      </c>
      <c r="CP50" s="51">
        <f t="shared" si="99"/>
        <v>1.54</v>
      </c>
      <c r="CQ50" s="51">
        <f t="shared" si="99"/>
        <v>1.54</v>
      </c>
      <c r="CR50" s="51">
        <f t="shared" si="100"/>
        <v>1.54</v>
      </c>
      <c r="CS50" s="51">
        <f t="shared" si="100"/>
        <v>1.54</v>
      </c>
      <c r="CT50" s="51">
        <f t="shared" si="101"/>
        <v>1.54</v>
      </c>
      <c r="CU50" s="51">
        <f t="shared" si="101"/>
        <v>1.54</v>
      </c>
      <c r="CV50" s="51">
        <f t="shared" si="102"/>
        <v>1.54</v>
      </c>
      <c r="CW50" s="51">
        <f t="shared" si="102"/>
        <v>1.54</v>
      </c>
      <c r="CX50" s="51">
        <f t="shared" si="103"/>
        <v>1.54</v>
      </c>
      <c r="CY50" s="51">
        <f t="shared" si="103"/>
        <v>1.54</v>
      </c>
      <c r="CZ50" s="51">
        <f t="shared" si="103"/>
        <v>1.54</v>
      </c>
      <c r="DA50" s="51">
        <f t="shared" si="103"/>
        <v>1.54</v>
      </c>
      <c r="DB50" s="51">
        <f t="shared" si="103"/>
        <v>1.54</v>
      </c>
      <c r="DC50" s="51">
        <f t="shared" si="104"/>
        <v>1.54</v>
      </c>
      <c r="DD50" s="51">
        <f t="shared" si="104"/>
        <v>1.54</v>
      </c>
      <c r="DE50" s="51">
        <f t="shared" si="105"/>
        <v>1.54</v>
      </c>
      <c r="DF50" s="51">
        <f t="shared" si="106"/>
        <v>1.54</v>
      </c>
      <c r="DG50" s="51">
        <f t="shared" si="107"/>
        <v>1.54</v>
      </c>
      <c r="DH50" s="51">
        <f t="shared" si="107"/>
        <v>1.54</v>
      </c>
      <c r="DI50" s="51">
        <f t="shared" si="107"/>
        <v>1.54</v>
      </c>
      <c r="DJ50" s="51">
        <f t="shared" si="107"/>
        <v>1.54</v>
      </c>
      <c r="DK50" s="51">
        <f t="shared" si="107"/>
        <v>1.54</v>
      </c>
      <c r="DL50" s="51">
        <f t="shared" si="107"/>
        <v>1.54</v>
      </c>
      <c r="DM50" s="51">
        <f t="shared" si="107"/>
        <v>1.54</v>
      </c>
      <c r="DN50" s="51">
        <f t="shared" si="107"/>
        <v>1.54</v>
      </c>
      <c r="DO50" s="51">
        <f t="shared" si="108"/>
        <v>1.54</v>
      </c>
      <c r="DP50" s="51">
        <f t="shared" si="109"/>
        <v>1.54</v>
      </c>
      <c r="DQ50" s="51">
        <f t="shared" si="109"/>
        <v>1.54</v>
      </c>
      <c r="DR50" s="51">
        <f t="shared" si="109"/>
        <v>1.54</v>
      </c>
      <c r="DS50" s="51">
        <f t="shared" si="109"/>
        <v>1.54</v>
      </c>
      <c r="DT50" s="51">
        <f t="shared" si="109"/>
        <v>1.54</v>
      </c>
      <c r="DU50" s="51">
        <f t="shared" si="109"/>
        <v>1.54</v>
      </c>
      <c r="DV50" s="51">
        <f t="shared" si="109"/>
        <v>1.54</v>
      </c>
      <c r="DW50" s="51">
        <f t="shared" si="109"/>
        <v>1.54</v>
      </c>
    </row>
    <row r="51" spans="1:127" ht="18" x14ac:dyDescent="0.4">
      <c r="A51" s="16">
        <f>入力シート_ほう素!Q23</f>
        <v>1.62</v>
      </c>
      <c r="B51" s="20" t="s">
        <v>105</v>
      </c>
      <c r="C51" s="494" t="s">
        <v>106</v>
      </c>
      <c r="D51" s="495"/>
      <c r="E51" s="492"/>
      <c r="F51" s="291" t="s">
        <v>107</v>
      </c>
      <c r="G51" s="25">
        <f>IF(A51="",1.67,A51)</f>
        <v>1.62</v>
      </c>
      <c r="J51" s="51">
        <f t="shared" si="76"/>
        <v>1.62</v>
      </c>
      <c r="K51" s="51">
        <f t="shared" si="77"/>
        <v>1.62</v>
      </c>
      <c r="L51" s="51">
        <f t="shared" si="77"/>
        <v>1.62</v>
      </c>
      <c r="M51" s="51">
        <f t="shared" si="77"/>
        <v>1.62</v>
      </c>
      <c r="N51" s="51">
        <f t="shared" si="77"/>
        <v>1.62</v>
      </c>
      <c r="O51" s="51">
        <f t="shared" si="78"/>
        <v>1.62</v>
      </c>
      <c r="P51" s="51">
        <f t="shared" si="78"/>
        <v>1.62</v>
      </c>
      <c r="Q51" s="51">
        <f t="shared" si="78"/>
        <v>1.62</v>
      </c>
      <c r="R51" s="51">
        <f t="shared" si="79"/>
        <v>1.62</v>
      </c>
      <c r="S51" s="51">
        <f t="shared" si="79"/>
        <v>1.62</v>
      </c>
      <c r="T51" s="51">
        <f t="shared" si="79"/>
        <v>1.62</v>
      </c>
      <c r="U51" s="52">
        <f t="shared" si="70"/>
        <v>1.62</v>
      </c>
      <c r="V51" s="51">
        <f t="shared" si="110"/>
        <v>1.62</v>
      </c>
      <c r="W51" s="51">
        <f t="shared" si="110"/>
        <v>1.62</v>
      </c>
      <c r="X51" s="51">
        <f t="shared" si="110"/>
        <v>1.62</v>
      </c>
      <c r="Y51" s="51">
        <f t="shared" si="110"/>
        <v>1.62</v>
      </c>
      <c r="Z51" s="51">
        <f t="shared" si="110"/>
        <v>1.62</v>
      </c>
      <c r="AA51" s="51">
        <f t="shared" si="110"/>
        <v>1.62</v>
      </c>
      <c r="AB51" s="51">
        <f t="shared" si="110"/>
        <v>1.62</v>
      </c>
      <c r="AC51" s="51">
        <f t="shared" si="110"/>
        <v>1.62</v>
      </c>
      <c r="AD51" s="51">
        <f t="shared" si="110"/>
        <v>1.62</v>
      </c>
      <c r="AE51" s="51">
        <f t="shared" si="110"/>
        <v>1.62</v>
      </c>
      <c r="AF51" s="51">
        <f t="shared" si="110"/>
        <v>1.62</v>
      </c>
      <c r="AG51" s="51">
        <f t="shared" si="110"/>
        <v>1.62</v>
      </c>
      <c r="AH51" s="51">
        <f t="shared" si="81"/>
        <v>1.62</v>
      </c>
      <c r="AI51" s="51">
        <f t="shared" si="81"/>
        <v>1.62</v>
      </c>
      <c r="AJ51" s="51">
        <f t="shared" si="81"/>
        <v>1.62</v>
      </c>
      <c r="AK51" s="51">
        <f t="shared" si="82"/>
        <v>1.62</v>
      </c>
      <c r="AL51" s="51">
        <f t="shared" si="82"/>
        <v>1.62</v>
      </c>
      <c r="AM51" s="51">
        <f t="shared" si="82"/>
        <v>1.62</v>
      </c>
      <c r="AN51" s="51">
        <f t="shared" si="83"/>
        <v>1.62</v>
      </c>
      <c r="AO51" s="51">
        <f t="shared" si="83"/>
        <v>1.62</v>
      </c>
      <c r="AP51" s="51">
        <f t="shared" si="83"/>
        <v>1.62</v>
      </c>
      <c r="AQ51" s="51">
        <f t="shared" si="83"/>
        <v>1.62</v>
      </c>
      <c r="AR51" s="51">
        <f t="shared" si="83"/>
        <v>1.62</v>
      </c>
      <c r="AS51" s="51">
        <f t="shared" si="83"/>
        <v>1.62</v>
      </c>
      <c r="AT51" s="51">
        <f t="shared" si="83"/>
        <v>1.62</v>
      </c>
      <c r="AU51" s="51">
        <f t="shared" si="83"/>
        <v>1.62</v>
      </c>
      <c r="AV51" s="51">
        <f t="shared" si="83"/>
        <v>1.62</v>
      </c>
      <c r="AW51" s="51">
        <f t="shared" si="83"/>
        <v>1.62</v>
      </c>
      <c r="AX51" s="51">
        <f t="shared" si="83"/>
        <v>1.62</v>
      </c>
      <c r="AY51" s="51">
        <f t="shared" si="83"/>
        <v>1.62</v>
      </c>
      <c r="AZ51" s="51">
        <f t="shared" si="83"/>
        <v>1.62</v>
      </c>
      <c r="BA51" s="51">
        <f t="shared" si="83"/>
        <v>1.62</v>
      </c>
      <c r="BB51" s="51">
        <f t="shared" si="84"/>
        <v>1.62</v>
      </c>
      <c r="BC51" s="51">
        <f t="shared" si="84"/>
        <v>1.62</v>
      </c>
      <c r="BD51" s="51">
        <f t="shared" si="84"/>
        <v>1.62</v>
      </c>
      <c r="BE51" s="51">
        <f t="shared" si="84"/>
        <v>1.62</v>
      </c>
      <c r="BF51" s="51">
        <f t="shared" si="84"/>
        <v>1.62</v>
      </c>
      <c r="BG51" s="51">
        <f t="shared" si="85"/>
        <v>1.62</v>
      </c>
      <c r="BH51" s="51">
        <f t="shared" si="85"/>
        <v>1.62</v>
      </c>
      <c r="BI51" s="51">
        <f t="shared" si="86"/>
        <v>1.62</v>
      </c>
      <c r="BJ51" s="51">
        <f t="shared" si="86"/>
        <v>1.62</v>
      </c>
      <c r="BK51" s="51">
        <f t="shared" si="87"/>
        <v>1.62</v>
      </c>
      <c r="BL51" s="51">
        <f t="shared" si="88"/>
        <v>1.62</v>
      </c>
      <c r="BM51" s="51">
        <f t="shared" si="88"/>
        <v>1.62</v>
      </c>
      <c r="BN51" s="51">
        <f t="shared" si="88"/>
        <v>1.62</v>
      </c>
      <c r="BO51" s="51">
        <f t="shared" si="88"/>
        <v>1.62</v>
      </c>
      <c r="BP51" s="51">
        <f t="shared" si="89"/>
        <v>1.62</v>
      </c>
      <c r="BQ51" s="51">
        <f t="shared" si="90"/>
        <v>1.62</v>
      </c>
      <c r="BR51" s="51">
        <f t="shared" si="90"/>
        <v>1.62</v>
      </c>
      <c r="BS51" s="51">
        <f t="shared" si="90"/>
        <v>1.62</v>
      </c>
      <c r="BT51" s="51">
        <f t="shared" si="90"/>
        <v>1.62</v>
      </c>
      <c r="BU51" s="51">
        <f t="shared" si="91"/>
        <v>1.62</v>
      </c>
      <c r="BV51" s="51">
        <f t="shared" si="92"/>
        <v>1.62</v>
      </c>
      <c r="BW51" s="51">
        <f t="shared" si="93"/>
        <v>1.62</v>
      </c>
      <c r="BX51" s="51">
        <f t="shared" si="93"/>
        <v>1.62</v>
      </c>
      <c r="BY51" s="51">
        <f t="shared" si="94"/>
        <v>1.62</v>
      </c>
      <c r="BZ51" s="51">
        <f t="shared" si="94"/>
        <v>1.62</v>
      </c>
      <c r="CA51" s="51">
        <f t="shared" si="94"/>
        <v>1.62</v>
      </c>
      <c r="CB51" s="51">
        <f t="shared" si="94"/>
        <v>1.62</v>
      </c>
      <c r="CC51" s="51">
        <f t="shared" si="95"/>
        <v>1.62</v>
      </c>
      <c r="CD51" s="51">
        <f t="shared" si="95"/>
        <v>1.62</v>
      </c>
      <c r="CE51" s="51">
        <f t="shared" si="96"/>
        <v>1.62</v>
      </c>
      <c r="CF51" s="51">
        <f t="shared" si="97"/>
        <v>1.62</v>
      </c>
      <c r="CG51" s="51">
        <f t="shared" si="98"/>
        <v>1.62</v>
      </c>
      <c r="CH51" s="51">
        <f t="shared" si="99"/>
        <v>1.62</v>
      </c>
      <c r="CI51" s="51">
        <f t="shared" si="99"/>
        <v>1.62</v>
      </c>
      <c r="CJ51" s="51">
        <f t="shared" si="99"/>
        <v>1.62</v>
      </c>
      <c r="CK51" s="51">
        <f t="shared" si="99"/>
        <v>1.62</v>
      </c>
      <c r="CL51" s="51">
        <f t="shared" si="99"/>
        <v>1.62</v>
      </c>
      <c r="CM51" s="51">
        <f t="shared" si="99"/>
        <v>1.62</v>
      </c>
      <c r="CN51" s="51">
        <f t="shared" si="99"/>
        <v>1.62</v>
      </c>
      <c r="CO51" s="51">
        <f t="shared" si="99"/>
        <v>1.62</v>
      </c>
      <c r="CP51" s="51">
        <f t="shared" si="99"/>
        <v>1.62</v>
      </c>
      <c r="CQ51" s="51">
        <f t="shared" si="99"/>
        <v>1.62</v>
      </c>
      <c r="CR51" s="51">
        <f t="shared" si="100"/>
        <v>1.62</v>
      </c>
      <c r="CS51" s="51">
        <f t="shared" si="100"/>
        <v>1.62</v>
      </c>
      <c r="CT51" s="51">
        <f t="shared" si="101"/>
        <v>1.62</v>
      </c>
      <c r="CU51" s="51">
        <f t="shared" si="101"/>
        <v>1.62</v>
      </c>
      <c r="CV51" s="51">
        <f t="shared" si="102"/>
        <v>1.62</v>
      </c>
      <c r="CW51" s="51">
        <f t="shared" si="102"/>
        <v>1.62</v>
      </c>
      <c r="CX51" s="51">
        <f t="shared" si="103"/>
        <v>1.62</v>
      </c>
      <c r="CY51" s="51">
        <f t="shared" si="103"/>
        <v>1.62</v>
      </c>
      <c r="CZ51" s="51">
        <f t="shared" si="103"/>
        <v>1.62</v>
      </c>
      <c r="DA51" s="51">
        <f t="shared" si="103"/>
        <v>1.62</v>
      </c>
      <c r="DB51" s="51">
        <f t="shared" si="103"/>
        <v>1.62</v>
      </c>
      <c r="DC51" s="51">
        <f t="shared" si="104"/>
        <v>1.62</v>
      </c>
      <c r="DD51" s="51">
        <f t="shared" si="104"/>
        <v>1.62</v>
      </c>
      <c r="DE51" s="51">
        <f t="shared" si="105"/>
        <v>1.62</v>
      </c>
      <c r="DF51" s="51">
        <f t="shared" si="106"/>
        <v>1.62</v>
      </c>
      <c r="DG51" s="51">
        <f t="shared" si="107"/>
        <v>1.62</v>
      </c>
      <c r="DH51" s="51">
        <f t="shared" si="107"/>
        <v>1.62</v>
      </c>
      <c r="DI51" s="51">
        <f t="shared" si="107"/>
        <v>1.62</v>
      </c>
      <c r="DJ51" s="51">
        <f t="shared" si="107"/>
        <v>1.62</v>
      </c>
      <c r="DK51" s="51">
        <f t="shared" si="107"/>
        <v>1.62</v>
      </c>
      <c r="DL51" s="51">
        <f t="shared" si="107"/>
        <v>1.62</v>
      </c>
      <c r="DM51" s="51">
        <f t="shared" si="107"/>
        <v>1.62</v>
      </c>
      <c r="DN51" s="51">
        <f t="shared" si="107"/>
        <v>1.62</v>
      </c>
      <c r="DO51" s="51">
        <f t="shared" si="108"/>
        <v>1.62</v>
      </c>
      <c r="DP51" s="51">
        <f t="shared" si="109"/>
        <v>1.62</v>
      </c>
      <c r="DQ51" s="51">
        <f t="shared" si="109"/>
        <v>1.62</v>
      </c>
      <c r="DR51" s="51">
        <f t="shared" si="109"/>
        <v>1.62</v>
      </c>
      <c r="DS51" s="51">
        <f t="shared" si="109"/>
        <v>1.62</v>
      </c>
      <c r="DT51" s="51">
        <f t="shared" si="109"/>
        <v>1.62</v>
      </c>
      <c r="DU51" s="51">
        <f t="shared" si="109"/>
        <v>1.62</v>
      </c>
      <c r="DV51" s="51">
        <f t="shared" si="109"/>
        <v>1.62</v>
      </c>
      <c r="DW51" s="51">
        <f t="shared" si="109"/>
        <v>1.62</v>
      </c>
    </row>
    <row r="52" spans="1:127" ht="37.5" customHeight="1" x14ac:dyDescent="0.2">
      <c r="A52" s="19"/>
      <c r="B52" s="37"/>
      <c r="C52" s="492"/>
      <c r="D52" s="493"/>
      <c r="E52" s="493"/>
      <c r="F52" s="291"/>
      <c r="G52" s="38">
        <f>SQRT(1+4*G47*G36/G48)</f>
        <v>1</v>
      </c>
      <c r="J52" s="52">
        <f>G52</f>
        <v>1</v>
      </c>
      <c r="K52" s="55">
        <f t="shared" si="77"/>
        <v>1</v>
      </c>
      <c r="L52" s="55">
        <f t="shared" si="77"/>
        <v>1</v>
      </c>
      <c r="M52" s="55">
        <f t="shared" si="77"/>
        <v>1</v>
      </c>
      <c r="N52" s="55">
        <f t="shared" si="77"/>
        <v>1</v>
      </c>
      <c r="O52" s="55">
        <f t="shared" si="78"/>
        <v>1</v>
      </c>
      <c r="P52" s="55">
        <f t="shared" si="78"/>
        <v>1</v>
      </c>
      <c r="Q52" s="55">
        <f t="shared" si="78"/>
        <v>1</v>
      </c>
      <c r="R52" s="55">
        <f t="shared" si="79"/>
        <v>1</v>
      </c>
      <c r="S52" s="55">
        <f t="shared" si="79"/>
        <v>1</v>
      </c>
      <c r="T52" s="55">
        <f t="shared" si="79"/>
        <v>1</v>
      </c>
      <c r="U52" s="52">
        <f>G52</f>
        <v>1</v>
      </c>
      <c r="V52" s="55">
        <f>+U52</f>
        <v>1</v>
      </c>
      <c r="W52" s="55">
        <f t="shared" si="110"/>
        <v>1</v>
      </c>
      <c r="X52" s="55">
        <f t="shared" si="110"/>
        <v>1</v>
      </c>
      <c r="Y52" s="55">
        <f t="shared" si="110"/>
        <v>1</v>
      </c>
      <c r="Z52" s="55">
        <f t="shared" si="110"/>
        <v>1</v>
      </c>
      <c r="AA52" s="55">
        <f t="shared" si="110"/>
        <v>1</v>
      </c>
      <c r="AB52" s="55">
        <f t="shared" si="110"/>
        <v>1</v>
      </c>
      <c r="AC52" s="55">
        <f t="shared" si="110"/>
        <v>1</v>
      </c>
      <c r="AD52" s="55">
        <f t="shared" si="110"/>
        <v>1</v>
      </c>
      <c r="AE52" s="55">
        <f t="shared" si="110"/>
        <v>1</v>
      </c>
      <c r="AF52" s="55">
        <f t="shared" si="110"/>
        <v>1</v>
      </c>
      <c r="AG52" s="55">
        <f t="shared" si="110"/>
        <v>1</v>
      </c>
      <c r="AH52" s="55">
        <f t="shared" si="81"/>
        <v>1</v>
      </c>
      <c r="AI52" s="55">
        <f t="shared" si="81"/>
        <v>1</v>
      </c>
      <c r="AJ52" s="55">
        <f t="shared" si="81"/>
        <v>1</v>
      </c>
      <c r="AK52" s="55">
        <f t="shared" si="82"/>
        <v>1</v>
      </c>
      <c r="AL52" s="55">
        <f t="shared" si="82"/>
        <v>1</v>
      </c>
      <c r="AM52" s="55">
        <f t="shared" si="82"/>
        <v>1</v>
      </c>
      <c r="AN52" s="55">
        <f t="shared" si="83"/>
        <v>1</v>
      </c>
      <c r="AO52" s="55">
        <f t="shared" si="83"/>
        <v>1</v>
      </c>
      <c r="AP52" s="55">
        <f t="shared" si="83"/>
        <v>1</v>
      </c>
      <c r="AQ52" s="55">
        <f t="shared" si="83"/>
        <v>1</v>
      </c>
      <c r="AR52" s="55">
        <f t="shared" si="83"/>
        <v>1</v>
      </c>
      <c r="AS52" s="55">
        <f t="shared" si="83"/>
        <v>1</v>
      </c>
      <c r="AT52" s="55">
        <f t="shared" si="83"/>
        <v>1</v>
      </c>
      <c r="AU52" s="55">
        <f t="shared" si="83"/>
        <v>1</v>
      </c>
      <c r="AV52" s="55">
        <f t="shared" si="83"/>
        <v>1</v>
      </c>
      <c r="AW52" s="55">
        <f t="shared" si="83"/>
        <v>1</v>
      </c>
      <c r="AX52" s="55">
        <f t="shared" si="83"/>
        <v>1</v>
      </c>
      <c r="AY52" s="55">
        <f t="shared" si="83"/>
        <v>1</v>
      </c>
      <c r="AZ52" s="55">
        <f t="shared" si="83"/>
        <v>1</v>
      </c>
      <c r="BA52" s="55">
        <f t="shared" si="83"/>
        <v>1</v>
      </c>
      <c r="BB52" s="55">
        <f t="shared" si="84"/>
        <v>1</v>
      </c>
      <c r="BC52" s="55">
        <f t="shared" si="84"/>
        <v>1</v>
      </c>
      <c r="BD52" s="55">
        <f t="shared" si="84"/>
        <v>1</v>
      </c>
      <c r="BE52" s="55">
        <f t="shared" si="84"/>
        <v>1</v>
      </c>
      <c r="BF52" s="55">
        <f t="shared" si="84"/>
        <v>1</v>
      </c>
      <c r="BG52" s="55">
        <f t="shared" si="85"/>
        <v>1</v>
      </c>
      <c r="BH52" s="55">
        <f t="shared" si="85"/>
        <v>1</v>
      </c>
      <c r="BI52" s="55">
        <f t="shared" si="86"/>
        <v>1</v>
      </c>
      <c r="BJ52" s="55">
        <f t="shared" si="86"/>
        <v>1</v>
      </c>
      <c r="BK52" s="55">
        <f t="shared" si="87"/>
        <v>1</v>
      </c>
      <c r="BL52" s="55">
        <f t="shared" si="88"/>
        <v>1</v>
      </c>
      <c r="BM52" s="55">
        <f t="shared" si="88"/>
        <v>1</v>
      </c>
      <c r="BN52" s="55">
        <f t="shared" si="88"/>
        <v>1</v>
      </c>
      <c r="BO52" s="55">
        <f t="shared" si="88"/>
        <v>1</v>
      </c>
      <c r="BP52" s="55">
        <f t="shared" si="89"/>
        <v>1</v>
      </c>
      <c r="BQ52" s="55">
        <f t="shared" si="90"/>
        <v>1</v>
      </c>
      <c r="BR52" s="55">
        <f t="shared" si="90"/>
        <v>1</v>
      </c>
      <c r="BS52" s="55">
        <f t="shared" si="90"/>
        <v>1</v>
      </c>
      <c r="BT52" s="55">
        <f t="shared" si="90"/>
        <v>1</v>
      </c>
      <c r="BU52" s="55">
        <f t="shared" si="91"/>
        <v>1</v>
      </c>
      <c r="BV52" s="55">
        <f t="shared" si="92"/>
        <v>1</v>
      </c>
      <c r="BW52" s="55">
        <f t="shared" si="93"/>
        <v>1</v>
      </c>
      <c r="BX52" s="55">
        <f t="shared" si="93"/>
        <v>1</v>
      </c>
      <c r="BY52" s="55">
        <f t="shared" si="94"/>
        <v>1</v>
      </c>
      <c r="BZ52" s="55">
        <f t="shared" si="94"/>
        <v>1</v>
      </c>
      <c r="CA52" s="55">
        <f t="shared" si="94"/>
        <v>1</v>
      </c>
      <c r="CB52" s="55">
        <f t="shared" si="94"/>
        <v>1</v>
      </c>
      <c r="CC52" s="55">
        <f t="shared" si="95"/>
        <v>1</v>
      </c>
      <c r="CD52" s="55">
        <f t="shared" si="95"/>
        <v>1</v>
      </c>
      <c r="CE52" s="55">
        <f t="shared" si="96"/>
        <v>1</v>
      </c>
      <c r="CF52" s="55">
        <f t="shared" si="97"/>
        <v>1</v>
      </c>
      <c r="CG52" s="55">
        <f t="shared" si="98"/>
        <v>1</v>
      </c>
      <c r="CH52" s="55">
        <f t="shared" si="99"/>
        <v>1</v>
      </c>
      <c r="CI52" s="55">
        <f t="shared" si="99"/>
        <v>1</v>
      </c>
      <c r="CJ52" s="55">
        <f t="shared" si="99"/>
        <v>1</v>
      </c>
      <c r="CK52" s="55">
        <f t="shared" si="99"/>
        <v>1</v>
      </c>
      <c r="CL52" s="55">
        <f t="shared" si="99"/>
        <v>1</v>
      </c>
      <c r="CM52" s="55">
        <f t="shared" si="99"/>
        <v>1</v>
      </c>
      <c r="CN52" s="55">
        <f t="shared" si="99"/>
        <v>1</v>
      </c>
      <c r="CO52" s="55">
        <f t="shared" si="99"/>
        <v>1</v>
      </c>
      <c r="CP52" s="55">
        <f t="shared" si="99"/>
        <v>1</v>
      </c>
      <c r="CQ52" s="55">
        <f t="shared" si="99"/>
        <v>1</v>
      </c>
      <c r="CR52" s="55">
        <f t="shared" si="100"/>
        <v>1</v>
      </c>
      <c r="CS52" s="55">
        <f t="shared" si="100"/>
        <v>1</v>
      </c>
      <c r="CT52" s="55">
        <f t="shared" si="101"/>
        <v>1</v>
      </c>
      <c r="CU52" s="55">
        <f t="shared" si="101"/>
        <v>1</v>
      </c>
      <c r="CV52" s="55">
        <f t="shared" si="102"/>
        <v>1</v>
      </c>
      <c r="CW52" s="55">
        <f t="shared" si="102"/>
        <v>1</v>
      </c>
      <c r="CX52" s="55">
        <f t="shared" si="103"/>
        <v>1</v>
      </c>
      <c r="CY52" s="55">
        <f t="shared" si="103"/>
        <v>1</v>
      </c>
      <c r="CZ52" s="55">
        <f t="shared" si="103"/>
        <v>1</v>
      </c>
      <c r="DA52" s="55">
        <f t="shared" si="103"/>
        <v>1</v>
      </c>
      <c r="DB52" s="55">
        <f t="shared" si="103"/>
        <v>1</v>
      </c>
      <c r="DC52" s="55">
        <f t="shared" si="104"/>
        <v>1</v>
      </c>
      <c r="DD52" s="55">
        <f t="shared" si="104"/>
        <v>1</v>
      </c>
      <c r="DE52" s="55">
        <f t="shared" si="105"/>
        <v>1</v>
      </c>
      <c r="DF52" s="55">
        <f t="shared" si="106"/>
        <v>1</v>
      </c>
      <c r="DG52" s="55">
        <f t="shared" si="107"/>
        <v>1</v>
      </c>
      <c r="DH52" s="55">
        <f t="shared" si="107"/>
        <v>1</v>
      </c>
      <c r="DI52" s="55">
        <f t="shared" si="107"/>
        <v>1</v>
      </c>
      <c r="DJ52" s="55">
        <f t="shared" si="107"/>
        <v>1</v>
      </c>
      <c r="DK52" s="55">
        <f t="shared" si="107"/>
        <v>1</v>
      </c>
      <c r="DL52" s="55">
        <f t="shared" si="107"/>
        <v>1</v>
      </c>
      <c r="DM52" s="55">
        <f t="shared" si="107"/>
        <v>1</v>
      </c>
      <c r="DN52" s="55">
        <f t="shared" si="107"/>
        <v>1</v>
      </c>
      <c r="DO52" s="55">
        <f t="shared" si="108"/>
        <v>1</v>
      </c>
      <c r="DP52" s="55">
        <f t="shared" si="109"/>
        <v>1</v>
      </c>
      <c r="DQ52" s="55">
        <f t="shared" si="109"/>
        <v>1</v>
      </c>
      <c r="DR52" s="55">
        <f t="shared" si="109"/>
        <v>1</v>
      </c>
      <c r="DS52" s="55">
        <f t="shared" si="109"/>
        <v>1</v>
      </c>
      <c r="DT52" s="55">
        <f t="shared" si="109"/>
        <v>1</v>
      </c>
      <c r="DU52" s="55">
        <f t="shared" si="109"/>
        <v>1</v>
      </c>
      <c r="DV52" s="55">
        <f t="shared" si="109"/>
        <v>1</v>
      </c>
      <c r="DW52" s="55">
        <f t="shared" si="109"/>
        <v>1</v>
      </c>
    </row>
    <row r="53" spans="1:127" ht="37.5" customHeight="1" x14ac:dyDescent="0.2">
      <c r="A53" s="19"/>
      <c r="B53" s="37" t="s">
        <v>108</v>
      </c>
      <c r="C53" s="492"/>
      <c r="D53" s="493"/>
      <c r="E53" s="493"/>
      <c r="F53" s="39"/>
      <c r="G53" s="38">
        <f>EXP(G30/(2*G36)*(1-G52))</f>
        <v>1</v>
      </c>
      <c r="I53" s="71">
        <f>J53</f>
        <v>1</v>
      </c>
      <c r="J53" s="38">
        <f>EXP(J30/(2*J36)*(1-J52))</f>
        <v>1</v>
      </c>
      <c r="K53" s="38">
        <f t="shared" ref="K53:T53" si="111">EXP(K30/(2*K36)*(1-K52))</f>
        <v>1</v>
      </c>
      <c r="L53" s="38">
        <f t="shared" si="111"/>
        <v>1</v>
      </c>
      <c r="M53" s="38">
        <f t="shared" si="111"/>
        <v>1</v>
      </c>
      <c r="N53" s="38">
        <f t="shared" si="111"/>
        <v>1</v>
      </c>
      <c r="O53" s="38">
        <f t="shared" si="111"/>
        <v>1</v>
      </c>
      <c r="P53" s="38">
        <f t="shared" si="111"/>
        <v>1</v>
      </c>
      <c r="Q53" s="38">
        <f t="shared" si="111"/>
        <v>1</v>
      </c>
      <c r="R53" s="38">
        <f t="shared" si="111"/>
        <v>1</v>
      </c>
      <c r="S53" s="38">
        <f t="shared" si="111"/>
        <v>1</v>
      </c>
      <c r="T53" s="38">
        <f t="shared" si="111"/>
        <v>1</v>
      </c>
      <c r="U53" s="38">
        <f>EXP(U30/(2*U36)*(1-U52))</f>
        <v>1</v>
      </c>
      <c r="V53" s="38">
        <f>EXP(V30/(2*V36)*(1-V52))</f>
        <v>1</v>
      </c>
      <c r="W53" s="38">
        <f t="shared" ref="W53:CH53" si="112">EXP(W30/(2*W36)*(1-W52))</f>
        <v>1</v>
      </c>
      <c r="X53" s="38">
        <f t="shared" si="112"/>
        <v>1</v>
      </c>
      <c r="Y53" s="38">
        <f t="shared" si="112"/>
        <v>1</v>
      </c>
      <c r="Z53" s="38">
        <f t="shared" si="112"/>
        <v>1</v>
      </c>
      <c r="AA53" s="38">
        <f t="shared" si="112"/>
        <v>1</v>
      </c>
      <c r="AB53" s="38">
        <f t="shared" si="112"/>
        <v>1</v>
      </c>
      <c r="AC53" s="38">
        <f t="shared" si="112"/>
        <v>1</v>
      </c>
      <c r="AD53" s="38">
        <f t="shared" si="112"/>
        <v>1</v>
      </c>
      <c r="AE53" s="38">
        <f t="shared" si="112"/>
        <v>1</v>
      </c>
      <c r="AF53" s="38">
        <f t="shared" si="112"/>
        <v>1</v>
      </c>
      <c r="AG53" s="38">
        <f t="shared" si="112"/>
        <v>1</v>
      </c>
      <c r="AH53" s="38">
        <f t="shared" si="112"/>
        <v>1</v>
      </c>
      <c r="AI53" s="38">
        <f t="shared" si="112"/>
        <v>1</v>
      </c>
      <c r="AJ53" s="38">
        <f t="shared" si="112"/>
        <v>1</v>
      </c>
      <c r="AK53" s="38">
        <f t="shared" si="112"/>
        <v>1</v>
      </c>
      <c r="AL53" s="38">
        <f t="shared" si="112"/>
        <v>1</v>
      </c>
      <c r="AM53" s="38">
        <f t="shared" si="112"/>
        <v>1</v>
      </c>
      <c r="AN53" s="38">
        <f t="shared" si="112"/>
        <v>1</v>
      </c>
      <c r="AO53" s="38">
        <f t="shared" si="112"/>
        <v>1</v>
      </c>
      <c r="AP53" s="38">
        <f t="shared" si="112"/>
        <v>1</v>
      </c>
      <c r="AQ53" s="38">
        <f t="shared" si="112"/>
        <v>1</v>
      </c>
      <c r="AR53" s="38">
        <f t="shared" si="112"/>
        <v>1</v>
      </c>
      <c r="AS53" s="38">
        <f t="shared" si="112"/>
        <v>1</v>
      </c>
      <c r="AT53" s="38">
        <f t="shared" si="112"/>
        <v>1</v>
      </c>
      <c r="AU53" s="38">
        <f t="shared" si="112"/>
        <v>1</v>
      </c>
      <c r="AV53" s="38">
        <f t="shared" si="112"/>
        <v>1</v>
      </c>
      <c r="AW53" s="38">
        <f t="shared" si="112"/>
        <v>1</v>
      </c>
      <c r="AX53" s="38">
        <f t="shared" si="112"/>
        <v>1</v>
      </c>
      <c r="AY53" s="38">
        <f t="shared" si="112"/>
        <v>1</v>
      </c>
      <c r="AZ53" s="38">
        <f t="shared" si="112"/>
        <v>1</v>
      </c>
      <c r="BA53" s="38">
        <f t="shared" si="112"/>
        <v>1</v>
      </c>
      <c r="BB53" s="38">
        <f t="shared" si="112"/>
        <v>1</v>
      </c>
      <c r="BC53" s="38">
        <f t="shared" si="112"/>
        <v>1</v>
      </c>
      <c r="BD53" s="38">
        <f t="shared" si="112"/>
        <v>1</v>
      </c>
      <c r="BE53" s="38">
        <f t="shared" si="112"/>
        <v>1</v>
      </c>
      <c r="BF53" s="38">
        <f t="shared" si="112"/>
        <v>1</v>
      </c>
      <c r="BG53" s="38">
        <f t="shared" si="112"/>
        <v>1</v>
      </c>
      <c r="BH53" s="38">
        <f t="shared" si="112"/>
        <v>1</v>
      </c>
      <c r="BI53" s="38">
        <f t="shared" si="112"/>
        <v>1</v>
      </c>
      <c r="BJ53" s="38">
        <f t="shared" si="112"/>
        <v>1</v>
      </c>
      <c r="BK53" s="38">
        <f t="shared" si="112"/>
        <v>1</v>
      </c>
      <c r="BL53" s="38">
        <f t="shared" si="112"/>
        <v>1</v>
      </c>
      <c r="BM53" s="38">
        <f t="shared" si="112"/>
        <v>1</v>
      </c>
      <c r="BN53" s="38">
        <f t="shared" si="112"/>
        <v>1</v>
      </c>
      <c r="BO53" s="38">
        <f t="shared" si="112"/>
        <v>1</v>
      </c>
      <c r="BP53" s="38">
        <f t="shared" si="112"/>
        <v>1</v>
      </c>
      <c r="BQ53" s="38">
        <f t="shared" si="112"/>
        <v>1</v>
      </c>
      <c r="BR53" s="38">
        <f t="shared" si="112"/>
        <v>1</v>
      </c>
      <c r="BS53" s="38">
        <f t="shared" si="112"/>
        <v>1</v>
      </c>
      <c r="BT53" s="38">
        <f t="shared" si="112"/>
        <v>1</v>
      </c>
      <c r="BU53" s="38">
        <f t="shared" si="112"/>
        <v>1</v>
      </c>
      <c r="BV53" s="38">
        <f t="shared" si="112"/>
        <v>1</v>
      </c>
      <c r="BW53" s="38">
        <f t="shared" si="112"/>
        <v>1</v>
      </c>
      <c r="BX53" s="38">
        <f t="shared" si="112"/>
        <v>1</v>
      </c>
      <c r="BY53" s="38">
        <f t="shared" si="112"/>
        <v>1</v>
      </c>
      <c r="BZ53" s="38">
        <f t="shared" si="112"/>
        <v>1</v>
      </c>
      <c r="CA53" s="38">
        <f t="shared" si="112"/>
        <v>1</v>
      </c>
      <c r="CB53" s="38">
        <f t="shared" si="112"/>
        <v>1</v>
      </c>
      <c r="CC53" s="38">
        <f t="shared" si="112"/>
        <v>1</v>
      </c>
      <c r="CD53" s="38">
        <f t="shared" si="112"/>
        <v>1</v>
      </c>
      <c r="CE53" s="38">
        <f t="shared" si="112"/>
        <v>1</v>
      </c>
      <c r="CF53" s="38">
        <f t="shared" si="112"/>
        <v>1</v>
      </c>
      <c r="CG53" s="38">
        <f t="shared" si="112"/>
        <v>1</v>
      </c>
      <c r="CH53" s="38">
        <f t="shared" si="112"/>
        <v>1</v>
      </c>
      <c r="CI53" s="38">
        <f t="shared" ref="CI53:DW53" si="113">EXP(CI30/(2*CI36)*(1-CI52))</f>
        <v>1</v>
      </c>
      <c r="CJ53" s="38">
        <f t="shared" si="113"/>
        <v>1</v>
      </c>
      <c r="CK53" s="38">
        <f t="shared" si="113"/>
        <v>1</v>
      </c>
      <c r="CL53" s="38">
        <f t="shared" si="113"/>
        <v>1</v>
      </c>
      <c r="CM53" s="38">
        <f t="shared" si="113"/>
        <v>1</v>
      </c>
      <c r="CN53" s="38">
        <f t="shared" si="113"/>
        <v>1</v>
      </c>
      <c r="CO53" s="38">
        <f t="shared" si="113"/>
        <v>1</v>
      </c>
      <c r="CP53" s="38">
        <f t="shared" si="113"/>
        <v>1</v>
      </c>
      <c r="CQ53" s="38">
        <f t="shared" si="113"/>
        <v>1</v>
      </c>
      <c r="CR53" s="38">
        <f t="shared" si="113"/>
        <v>1</v>
      </c>
      <c r="CS53" s="38">
        <f t="shared" si="113"/>
        <v>1</v>
      </c>
      <c r="CT53" s="38">
        <f t="shared" si="113"/>
        <v>1</v>
      </c>
      <c r="CU53" s="38">
        <f t="shared" si="113"/>
        <v>1</v>
      </c>
      <c r="CV53" s="38">
        <f t="shared" si="113"/>
        <v>1</v>
      </c>
      <c r="CW53" s="38">
        <f t="shared" si="113"/>
        <v>1</v>
      </c>
      <c r="CX53" s="38">
        <f t="shared" si="113"/>
        <v>1</v>
      </c>
      <c r="CY53" s="38">
        <f t="shared" si="113"/>
        <v>1</v>
      </c>
      <c r="CZ53" s="38">
        <f t="shared" si="113"/>
        <v>1</v>
      </c>
      <c r="DA53" s="38">
        <f t="shared" si="113"/>
        <v>1</v>
      </c>
      <c r="DB53" s="38">
        <f t="shared" si="113"/>
        <v>1</v>
      </c>
      <c r="DC53" s="38">
        <f t="shared" si="113"/>
        <v>1</v>
      </c>
      <c r="DD53" s="38">
        <f t="shared" si="113"/>
        <v>1</v>
      </c>
      <c r="DE53" s="38">
        <f t="shared" si="113"/>
        <v>1</v>
      </c>
      <c r="DF53" s="38">
        <f t="shared" si="113"/>
        <v>1</v>
      </c>
      <c r="DG53" s="38">
        <f t="shared" si="113"/>
        <v>1</v>
      </c>
      <c r="DH53" s="38">
        <f t="shared" si="113"/>
        <v>1</v>
      </c>
      <c r="DI53" s="38">
        <f t="shared" si="113"/>
        <v>1</v>
      </c>
      <c r="DJ53" s="38">
        <f t="shared" si="113"/>
        <v>1</v>
      </c>
      <c r="DK53" s="38">
        <f t="shared" si="113"/>
        <v>1</v>
      </c>
      <c r="DL53" s="38">
        <f t="shared" si="113"/>
        <v>1</v>
      </c>
      <c r="DM53" s="38">
        <f t="shared" si="113"/>
        <v>1</v>
      </c>
      <c r="DN53" s="38">
        <f t="shared" si="113"/>
        <v>1</v>
      </c>
      <c r="DO53" s="38">
        <f t="shared" si="113"/>
        <v>1</v>
      </c>
      <c r="DP53" s="38">
        <f t="shared" si="113"/>
        <v>1</v>
      </c>
      <c r="DQ53" s="38">
        <f t="shared" si="113"/>
        <v>1</v>
      </c>
      <c r="DR53" s="38">
        <f t="shared" si="113"/>
        <v>1</v>
      </c>
      <c r="DS53" s="38">
        <f t="shared" si="113"/>
        <v>1</v>
      </c>
      <c r="DT53" s="38">
        <f t="shared" si="113"/>
        <v>1</v>
      </c>
      <c r="DU53" s="38">
        <f t="shared" si="113"/>
        <v>1</v>
      </c>
      <c r="DV53" s="38">
        <f t="shared" si="113"/>
        <v>1</v>
      </c>
      <c r="DW53" s="38">
        <f t="shared" si="113"/>
        <v>1</v>
      </c>
    </row>
    <row r="54" spans="1:127" ht="37.5" customHeight="1" x14ac:dyDescent="0.2">
      <c r="A54" s="19"/>
      <c r="B54" s="37" t="s">
        <v>109</v>
      </c>
      <c r="C54" s="492"/>
      <c r="D54" s="493"/>
      <c r="E54" s="493"/>
      <c r="F54" s="291"/>
      <c r="G54" s="40">
        <f>IF(G30-G48*G33/G50*G52&lt;=0,2-ERFC((-G30+G48*G33/G50*G52)/(2*SQRT(G36*G48*G33/G50))),ERFC((G30-G48*G33/G50*G52)/(2*SQRT(G36*G48*G33/G50))))</f>
        <v>1.9999555973789345</v>
      </c>
      <c r="I54" s="71">
        <f>J54/2</f>
        <v>0.95123080149403338</v>
      </c>
      <c r="J54" s="48">
        <f>IF(J30-J48*J33/J50*J52&lt;=0,2-ERFC((-J30+J48*J33/J50*J52)/(2*SQRT(J36*J48*J33/J50))),ERFC((J30-J48*J33/J50*J52)/(2*SQRT(J36*J48*J33/J50))))</f>
        <v>1.9024616029880668</v>
      </c>
      <c r="K54" s="48">
        <f t="shared" ref="K54:T54" si="114">IF(K30-K48*K33/K50*K52&lt;=0,2-ERFC((-K30+K48*K33/K50*K52)/(2*SQRT(K36*K48*K33/K50))),ERFC((K30-K48*K33/K50*K52)/(2*SQRT(K36*K48*K33/K50))))</f>
        <v>0</v>
      </c>
      <c r="L54" s="48">
        <f t="shared" si="114"/>
        <v>0</v>
      </c>
      <c r="M54" s="48">
        <f t="shared" si="114"/>
        <v>0</v>
      </c>
      <c r="N54" s="48">
        <f t="shared" si="114"/>
        <v>0</v>
      </c>
      <c r="O54" s="48">
        <f t="shared" si="114"/>
        <v>0</v>
      </c>
      <c r="P54" s="48">
        <f t="shared" si="114"/>
        <v>0</v>
      </c>
      <c r="Q54" s="48">
        <f t="shared" si="114"/>
        <v>0</v>
      </c>
      <c r="R54" s="48">
        <f t="shared" si="114"/>
        <v>0</v>
      </c>
      <c r="S54" s="48">
        <f t="shared" si="114"/>
        <v>0</v>
      </c>
      <c r="T54" s="48">
        <f t="shared" si="114"/>
        <v>0</v>
      </c>
      <c r="U54" s="48">
        <f>IF(U30-U48*U33/U50*U52&lt;=0,2-ERFC((-U30+U48*U33/U50*U52)/(2*SQRT(U36*U48*U33/U50))),ERFC((U30-U48*U33/U50*U52)/(2*SQRT(U36*U48*U33/U50))))</f>
        <v>0</v>
      </c>
      <c r="V54" s="48">
        <f>IF(V30-V48*V33/V50*V52&lt;=0,2-ERFC((-V30+V48*V33/V50*V52)/(2*SQRT(V36*V48*V33/V50))),ERFC((V30-V48*V33/V50*V52)/(2*SQRT(V36*V48*V33/V50))))</f>
        <v>0</v>
      </c>
      <c r="W54" s="48">
        <f t="shared" ref="W54:CH54" si="115">IF(W30-W48*W33/W50*W52&lt;=0,2-ERFC((-W30+W48*W33/W50*W52)/(2*SQRT(W36*W48*W33/W50))),ERFC((W30-W48*W33/W50*W52)/(2*SQRT(W36*W48*W33/W50))))</f>
        <v>0</v>
      </c>
      <c r="X54" s="48">
        <f t="shared" si="115"/>
        <v>0</v>
      </c>
      <c r="Y54" s="48">
        <f t="shared" si="115"/>
        <v>0</v>
      </c>
      <c r="Z54" s="48">
        <f t="shared" si="115"/>
        <v>0</v>
      </c>
      <c r="AA54" s="48">
        <f t="shared" si="115"/>
        <v>0</v>
      </c>
      <c r="AB54" s="48">
        <f t="shared" si="115"/>
        <v>0</v>
      </c>
      <c r="AC54" s="48">
        <f t="shared" si="115"/>
        <v>0</v>
      </c>
      <c r="AD54" s="48">
        <f t="shared" si="115"/>
        <v>1.0841099670753802</v>
      </c>
      <c r="AE54" s="48">
        <f t="shared" si="115"/>
        <v>1.6030562583264331E-5</v>
      </c>
      <c r="AF54" s="48">
        <f t="shared" si="115"/>
        <v>2.4653757675400729E-18</v>
      </c>
      <c r="AG54" s="48">
        <f t="shared" si="115"/>
        <v>1.6287924524910776E-39</v>
      </c>
      <c r="AH54" s="48">
        <f t="shared" si="115"/>
        <v>3.9695283333298591E-69</v>
      </c>
      <c r="AI54" s="48">
        <f t="shared" si="115"/>
        <v>3.3902927461852263E-107</v>
      </c>
      <c r="AJ54" s="48">
        <f t="shared" si="115"/>
        <v>9.9136787809926888E-154</v>
      </c>
      <c r="AK54" s="48">
        <f t="shared" si="115"/>
        <v>9.8012905341118844E-209</v>
      </c>
      <c r="AL54" s="48">
        <f t="shared" si="115"/>
        <v>3.2517415685621566E-272</v>
      </c>
      <c r="AM54" s="48">
        <f t="shared" si="115"/>
        <v>0</v>
      </c>
      <c r="AN54" s="48">
        <f t="shared" si="115"/>
        <v>1.0841099670753802</v>
      </c>
      <c r="AO54" s="48">
        <f t="shared" si="115"/>
        <v>1.4160171848191045</v>
      </c>
      <c r="AP54" s="48">
        <f t="shared" si="115"/>
        <v>1.6776012520771735</v>
      </c>
      <c r="AQ54" s="48">
        <f t="shared" si="115"/>
        <v>1.8477143774848228</v>
      </c>
      <c r="AR54" s="48">
        <f t="shared" si="115"/>
        <v>1.938996330281016</v>
      </c>
      <c r="AS54" s="48">
        <f t="shared" si="115"/>
        <v>1.9794107534899146</v>
      </c>
      <c r="AT54" s="48">
        <f t="shared" si="115"/>
        <v>1.9941736465295106</v>
      </c>
      <c r="AU54" s="48">
        <f t="shared" si="115"/>
        <v>1.998622675738251</v>
      </c>
      <c r="AV54" s="48">
        <f t="shared" si="115"/>
        <v>1.9997287620502515</v>
      </c>
      <c r="AW54" s="48">
        <f t="shared" si="115"/>
        <v>1.9999555973789345</v>
      </c>
      <c r="AX54" s="48">
        <f t="shared" si="115"/>
        <v>1.8477143774848228</v>
      </c>
      <c r="AY54" s="48">
        <f t="shared" si="115"/>
        <v>1.8599758522692267</v>
      </c>
      <c r="AZ54" s="48">
        <f t="shared" si="115"/>
        <v>1.8714632677535517</v>
      </c>
      <c r="BA54" s="48">
        <f t="shared" si="115"/>
        <v>1.8822044916559146</v>
      </c>
      <c r="BB54" s="48">
        <f t="shared" si="115"/>
        <v>1.8922283986994617</v>
      </c>
      <c r="BC54" s="48">
        <f t="shared" si="115"/>
        <v>1.9015646409534348</v>
      </c>
      <c r="BD54" s="48">
        <f t="shared" si="115"/>
        <v>1.9102434276425186</v>
      </c>
      <c r="BE54" s="48">
        <f t="shared" si="115"/>
        <v>1.9182953158569291</v>
      </c>
      <c r="BF54" s="48">
        <f t="shared" si="115"/>
        <v>1.925751013374482</v>
      </c>
      <c r="BG54" s="48">
        <f t="shared" si="115"/>
        <v>1.9326411945840751</v>
      </c>
      <c r="BH54" s="48">
        <f t="shared" si="115"/>
        <v>1.938996330281016</v>
      </c>
      <c r="BI54" s="48">
        <f t="shared" si="115"/>
        <v>1.896980600397896</v>
      </c>
      <c r="BJ54" s="48">
        <f t="shared" si="115"/>
        <v>1.8979107404247701</v>
      </c>
      <c r="BK54" s="48">
        <f t="shared" si="115"/>
        <v>1.8988341841734242</v>
      </c>
      <c r="BL54" s="48">
        <f t="shared" si="115"/>
        <v>1.8997509619440276</v>
      </c>
      <c r="BM54" s="48">
        <f t="shared" si="115"/>
        <v>1.9006611040774977</v>
      </c>
      <c r="BN54" s="48">
        <f t="shared" si="115"/>
        <v>1.9015646409534348</v>
      </c>
      <c r="BO54" s="48">
        <f t="shared" si="115"/>
        <v>1.9024616029880668</v>
      </c>
      <c r="BP54" s="48">
        <f t="shared" si="115"/>
        <v>1.9033520206322079</v>
      </c>
      <c r="BQ54" s="48">
        <f t="shared" si="115"/>
        <v>1.9042359243692284</v>
      </c>
      <c r="BR54" s="48">
        <f t="shared" si="115"/>
        <v>1.9051133447130373</v>
      </c>
      <c r="BS54" s="48">
        <f t="shared" si="115"/>
        <v>1.9059843122060767</v>
      </c>
      <c r="BT54" s="48">
        <f t="shared" si="115"/>
        <v>1.9068488574173292</v>
      </c>
      <c r="BU54" s="48">
        <f t="shared" si="115"/>
        <v>1.9077070109403385</v>
      </c>
      <c r="BV54" s="48">
        <f t="shared" si="115"/>
        <v>1.9085588033912406</v>
      </c>
      <c r="BW54" s="48">
        <f t="shared" si="115"/>
        <v>1.9094042654068104</v>
      </c>
      <c r="BX54" s="48">
        <f t="shared" si="115"/>
        <v>1.9102434276425186</v>
      </c>
      <c r="BY54" s="48">
        <f t="shared" si="115"/>
        <v>1.9110763207706043</v>
      </c>
      <c r="BZ54" s="48">
        <f t="shared" si="115"/>
        <v>1.9119029754781582</v>
      </c>
      <c r="CA54" s="48">
        <f t="shared" si="115"/>
        <v>1.9127234224652203</v>
      </c>
      <c r="CB54" s="48">
        <f t="shared" si="115"/>
        <v>1.9135376924428911</v>
      </c>
      <c r="CC54" s="48">
        <f t="shared" si="115"/>
        <v>1.9143458161314544</v>
      </c>
      <c r="CD54" s="48">
        <f t="shared" si="115"/>
        <v>1.9024616029880668</v>
      </c>
      <c r="CE54" s="48">
        <f t="shared" si="115"/>
        <v>1.9999938403573434</v>
      </c>
      <c r="CF54" s="48">
        <f t="shared" si="115"/>
        <v>1.9999925725868803</v>
      </c>
      <c r="CG54" s="48">
        <f t="shared" si="115"/>
        <v>1.9999908719798309</v>
      </c>
      <c r="CH54" s="48">
        <f t="shared" si="115"/>
        <v>1.9999862908276989</v>
      </c>
      <c r="CI54" s="48">
        <f t="shared" ref="CI54:DW54" si="116">IF(CI30-CI48*CI33/CI50*CI52&lt;=0,2-ERFC((-CI30+CI48*CI33/CI50*CI52)/(2*SQRT(CI36*CI48*CI33/CI50))),ERFC((CI30-CI48*CI33/CI50*CI52)/(2*SQRT(CI36*CI48*CI33/CI50))))</f>
        <v>1.999979564197206</v>
      </c>
      <c r="CJ54" s="48">
        <f t="shared" si="116"/>
        <v>1.9999697641232701</v>
      </c>
      <c r="CK54" s="48">
        <f t="shared" si="116"/>
        <v>1.9999555973789345</v>
      </c>
      <c r="CL54" s="48">
        <f t="shared" si="116"/>
        <v>1.9997287620502515</v>
      </c>
      <c r="CM54" s="48">
        <f t="shared" si="116"/>
        <v>1.998622675738251</v>
      </c>
      <c r="CN54" s="48">
        <f t="shared" si="116"/>
        <v>1.9941736465295106</v>
      </c>
      <c r="CO54" s="48">
        <f t="shared" si="116"/>
        <v>1.9794107534899146</v>
      </c>
      <c r="CP54" s="48">
        <f t="shared" si="116"/>
        <v>1.938996330281016</v>
      </c>
      <c r="CQ54" s="48">
        <f t="shared" si="116"/>
        <v>1.8477143774848228</v>
      </c>
      <c r="CR54" s="48">
        <f t="shared" si="116"/>
        <v>1.6776012520771735</v>
      </c>
      <c r="CS54" s="48">
        <f t="shared" si="116"/>
        <v>1.4160171848191045</v>
      </c>
      <c r="CT54" s="48">
        <f t="shared" si="116"/>
        <v>1.0841099670753802</v>
      </c>
      <c r="CU54" s="48">
        <f t="shared" si="116"/>
        <v>0.73660548280963134</v>
      </c>
      <c r="CV54" s="48">
        <f t="shared" si="116"/>
        <v>0.43638268347450476</v>
      </c>
      <c r="CW54" s="48">
        <f t="shared" si="116"/>
        <v>0.22235864850192102</v>
      </c>
      <c r="CX54" s="48">
        <f t="shared" si="116"/>
        <v>9.6463775927363576E-2</v>
      </c>
      <c r="CY54" s="48">
        <f t="shared" si="116"/>
        <v>3.5360256030311857E-2</v>
      </c>
      <c r="CZ54" s="48">
        <f t="shared" si="116"/>
        <v>1.0891127763618969E-2</v>
      </c>
      <c r="DA54" s="48">
        <f t="shared" si="116"/>
        <v>2.8068379321563538E-3</v>
      </c>
      <c r="DB54" s="48">
        <f t="shared" si="116"/>
        <v>6.0335647491174967E-4</v>
      </c>
      <c r="DC54" s="48">
        <f t="shared" si="116"/>
        <v>1.0791706285337278E-4</v>
      </c>
      <c r="DD54" s="48">
        <f t="shared" si="116"/>
        <v>1.6030562583264331E-5</v>
      </c>
      <c r="DE54" s="48">
        <f t="shared" si="116"/>
        <v>4.4279583012480343E-100</v>
      </c>
      <c r="DF54" s="48">
        <f t="shared" si="116"/>
        <v>1.2065678373655028E-37</v>
      </c>
      <c r="DG54" s="48">
        <f t="shared" si="116"/>
        <v>6.6956102040515856E-17</v>
      </c>
      <c r="DH54" s="48">
        <f t="shared" si="116"/>
        <v>9.8767509174916744E-7</v>
      </c>
      <c r="DI54" s="48">
        <f t="shared" si="116"/>
        <v>1.5254196727062543E-3</v>
      </c>
      <c r="DJ54" s="48">
        <f t="shared" si="116"/>
        <v>4.2394666172263208E-2</v>
      </c>
      <c r="DK54" s="48">
        <f t="shared" si="116"/>
        <v>0.23984099990269528</v>
      </c>
      <c r="DL54" s="48">
        <f t="shared" si="116"/>
        <v>0.62500708333892174</v>
      </c>
      <c r="DM54" s="48">
        <f t="shared" si="116"/>
        <v>1.4438659303736938</v>
      </c>
      <c r="DN54" s="48">
        <f t="shared" si="116"/>
        <v>1.8477143774848228</v>
      </c>
      <c r="DO54" s="48">
        <f t="shared" si="116"/>
        <v>1.9781090231231262</v>
      </c>
      <c r="DP54" s="48">
        <f t="shared" si="116"/>
        <v>1.9974407431401049</v>
      </c>
      <c r="DQ54" s="48">
        <f t="shared" si="116"/>
        <v>1.9997353950754206</v>
      </c>
      <c r="DR54" s="48">
        <f t="shared" si="116"/>
        <v>1.9999746952554982</v>
      </c>
      <c r="DS54" s="48">
        <f t="shared" si="116"/>
        <v>1.9999977031604015</v>
      </c>
      <c r="DT54" s="48">
        <f t="shared" si="116"/>
        <v>1.9999997989842193</v>
      </c>
      <c r="DU54" s="48">
        <f t="shared" si="116"/>
        <v>1.9999999828644923</v>
      </c>
      <c r="DV54" s="48">
        <f t="shared" si="116"/>
        <v>1.9999999985675723</v>
      </c>
      <c r="DW54" s="48">
        <f t="shared" si="116"/>
        <v>1.9999999985675723</v>
      </c>
    </row>
    <row r="55" spans="1:127" ht="37.5" customHeight="1" x14ac:dyDescent="0.2">
      <c r="A55" s="19"/>
      <c r="B55" s="37" t="s">
        <v>110</v>
      </c>
      <c r="C55" s="492"/>
      <c r="D55" s="493"/>
      <c r="E55" s="493"/>
      <c r="F55" s="39"/>
      <c r="G55" s="38">
        <f>ERF((G34)/(4*(G37*G30)^0.5))</f>
        <v>8.9020707489366038E-2</v>
      </c>
      <c r="H55" s="41"/>
      <c r="I55" s="71">
        <f>J55</f>
        <v>3.5005261479644098E-2</v>
      </c>
      <c r="J55" s="38">
        <f>ERF((J34)/(4*(J37*J30)^0.5))</f>
        <v>3.5005261479644098E-2</v>
      </c>
      <c r="K55" s="38">
        <f t="shared" ref="K55:T55" si="117">ERF((K34)/(4*(K37*K30)^0.5))</f>
        <v>2.8209420407749727E-3</v>
      </c>
      <c r="L55" s="38">
        <f t="shared" si="117"/>
        <v>1.9947093241847345E-3</v>
      </c>
      <c r="M55" s="38">
        <f t="shared" si="117"/>
        <v>1.6286739086527739E-3</v>
      </c>
      <c r="N55" s="38">
        <f t="shared" si="117"/>
        <v>1.4104732242478817E-3</v>
      </c>
      <c r="O55" s="38">
        <f t="shared" si="117"/>
        <v>1.2615657353576683E-3</v>
      </c>
      <c r="P55" s="38">
        <f t="shared" si="117"/>
        <v>1.1516467650270889E-3</v>
      </c>
      <c r="Q55" s="38">
        <f t="shared" si="117"/>
        <v>1.0662177757878872E-3</v>
      </c>
      <c r="R55" s="38">
        <f t="shared" si="117"/>
        <v>9.9735544127559561E-4</v>
      </c>
      <c r="S55" s="38">
        <f t="shared" si="117"/>
        <v>9.4031575491390488E-4</v>
      </c>
      <c r="T55" s="38">
        <f t="shared" si="117"/>
        <v>8.9206187223015831E-4</v>
      </c>
      <c r="U55" s="38">
        <f>ERF((U34)/(4*(U37*U30)^0.5))</f>
        <v>8.9204347379863245E-3</v>
      </c>
      <c r="V55" s="38">
        <f>ERF((V34)/(4*(V37*V30)^0.5))</f>
        <v>6.3077655990903016E-3</v>
      </c>
      <c r="W55" s="38">
        <f t="shared" ref="W55:CH55" si="118">ERF((W34)/(4*(W37*W30)^0.5))</f>
        <v>5.1502869277362476E-3</v>
      </c>
      <c r="X55" s="38">
        <f t="shared" si="118"/>
        <v>4.4602870597080591E-3</v>
      </c>
      <c r="Y55" s="38">
        <f t="shared" si="118"/>
        <v>3.9894061814816457E-3</v>
      </c>
      <c r="Z55" s="38">
        <f t="shared" si="118"/>
        <v>3.6418154567766483E-3</v>
      </c>
      <c r="AA55" s="38">
        <f t="shared" si="118"/>
        <v>3.3716676219956256E-3</v>
      </c>
      <c r="AB55" s="38">
        <f t="shared" si="118"/>
        <v>3.1539074392224384E-3</v>
      </c>
      <c r="AC55" s="38">
        <f t="shared" si="118"/>
        <v>2.9735333104073999E-3</v>
      </c>
      <c r="AD55" s="38">
        <f t="shared" si="118"/>
        <v>2.8203603304328015E-2</v>
      </c>
      <c r="AE55" s="38">
        <f t="shared" si="118"/>
        <v>1.9945036390476088E-2</v>
      </c>
      <c r="AF55" s="38">
        <f t="shared" si="118"/>
        <v>1.6285619443116406E-2</v>
      </c>
      <c r="AG55" s="38">
        <f t="shared" si="118"/>
        <v>1.410400500127445E-2</v>
      </c>
      <c r="AH55" s="38">
        <f t="shared" si="118"/>
        <v>1.2615136977203435E-2</v>
      </c>
      <c r="AI55" s="38">
        <f t="shared" si="118"/>
        <v>1.1516071784052565E-2</v>
      </c>
      <c r="AJ55" s="38">
        <f t="shared" si="118"/>
        <v>1.0661863612832372E-2</v>
      </c>
      <c r="AK55" s="38">
        <f t="shared" si="118"/>
        <v>9.9732972880759441E-3</v>
      </c>
      <c r="AL55" s="38">
        <f t="shared" si="118"/>
        <v>9.4029420645961714E-3</v>
      </c>
      <c r="AM55" s="38">
        <f t="shared" si="118"/>
        <v>8.9204347379863245E-3</v>
      </c>
      <c r="AN55" s="38">
        <f t="shared" si="118"/>
        <v>2.8203603304328015E-2</v>
      </c>
      <c r="AO55" s="38">
        <f t="shared" si="118"/>
        <v>2.9728520174748828E-2</v>
      </c>
      <c r="AP55" s="38">
        <f t="shared" si="118"/>
        <v>3.1530945127879552E-2</v>
      </c>
      <c r="AQ55" s="38">
        <f t="shared" si="118"/>
        <v>3.3706744499615533E-2</v>
      </c>
      <c r="AR55" s="38">
        <f t="shared" si="118"/>
        <v>3.6405639733927311E-2</v>
      </c>
      <c r="AS55" s="38">
        <f t="shared" si="118"/>
        <v>3.9877611676744924E-2</v>
      </c>
      <c r="AT55" s="38">
        <f t="shared" si="118"/>
        <v>4.4579883006436401E-2</v>
      </c>
      <c r="AU55" s="38">
        <f t="shared" si="118"/>
        <v>5.1467483149355737E-2</v>
      </c>
      <c r="AV55" s="38">
        <f t="shared" si="118"/>
        <v>6.3012668028519375E-2</v>
      </c>
      <c r="AW55" s="38">
        <f t="shared" si="118"/>
        <v>8.9020707489366038E-2</v>
      </c>
      <c r="AX55" s="38">
        <f t="shared" si="118"/>
        <v>3.3706744499615533E-2</v>
      </c>
      <c r="AY55" s="38">
        <f t="shared" si="118"/>
        <v>3.39499712542135E-2</v>
      </c>
      <c r="AZ55" s="38">
        <f t="shared" si="118"/>
        <v>3.4198540506311083E-2</v>
      </c>
      <c r="BA55" s="38">
        <f t="shared" si="118"/>
        <v>3.445265074495963E-2</v>
      </c>
      <c r="BB55" s="38">
        <f t="shared" si="118"/>
        <v>3.4712510939261997E-2</v>
      </c>
      <c r="BC55" s="38">
        <f t="shared" si="118"/>
        <v>3.4978341260710512E-2</v>
      </c>
      <c r="BD55" s="38">
        <f t="shared" si="118"/>
        <v>3.5250373867322833E-2</v>
      </c>
      <c r="BE55" s="38">
        <f t="shared" si="118"/>
        <v>3.552885375592324E-2</v>
      </c>
      <c r="BF55" s="38">
        <f t="shared" si="118"/>
        <v>3.5814039689680263E-2</v>
      </c>
      <c r="BG55" s="38">
        <f t="shared" si="118"/>
        <v>3.6106205208882532E-2</v>
      </c>
      <c r="BH55" s="38">
        <f t="shared" si="118"/>
        <v>3.6405639733927311E-2</v>
      </c>
      <c r="BI55" s="38">
        <f t="shared" si="118"/>
        <v>3.4844665614789501E-2</v>
      </c>
      <c r="BJ55" s="38">
        <f t="shared" si="118"/>
        <v>3.4871278136852257E-2</v>
      </c>
      <c r="BK55" s="38">
        <f t="shared" si="118"/>
        <v>3.4897951727925612E-2</v>
      </c>
      <c r="BL55" s="38">
        <f t="shared" si="118"/>
        <v>3.4924686621930649E-2</v>
      </c>
      <c r="BM55" s="38">
        <f t="shared" si="118"/>
        <v>3.4951483054044781E-2</v>
      </c>
      <c r="BN55" s="38">
        <f t="shared" si="118"/>
        <v>3.4978341260710512E-2</v>
      </c>
      <c r="BO55" s="38">
        <f t="shared" si="118"/>
        <v>3.5005261479644098E-2</v>
      </c>
      <c r="BP55" s="38">
        <f t="shared" si="118"/>
        <v>3.5032243949844465E-2</v>
      </c>
      <c r="BQ55" s="38">
        <f t="shared" si="118"/>
        <v>3.50592889116021E-2</v>
      </c>
      <c r="BR55" s="38">
        <f t="shared" si="118"/>
        <v>3.5086396606508009E-2</v>
      </c>
      <c r="BS55" s="38">
        <f t="shared" si="118"/>
        <v>3.5113567277462829E-2</v>
      </c>
      <c r="BT55" s="38">
        <f t="shared" si="118"/>
        <v>3.5140801168685898E-2</v>
      </c>
      <c r="BU55" s="38">
        <f t="shared" si="118"/>
        <v>3.5168098525724577E-2</v>
      </c>
      <c r="BV55" s="38">
        <f t="shared" si="118"/>
        <v>3.5195459595463441E-2</v>
      </c>
      <c r="BW55" s="38">
        <f t="shared" si="118"/>
        <v>3.5222884626133738E-2</v>
      </c>
      <c r="BX55" s="38">
        <f t="shared" si="118"/>
        <v>3.5250373867322833E-2</v>
      </c>
      <c r="BY55" s="38">
        <f t="shared" si="118"/>
        <v>3.5277927569983672E-2</v>
      </c>
      <c r="BZ55" s="38">
        <f t="shared" si="118"/>
        <v>3.5305545986444531E-2</v>
      </c>
      <c r="CA55" s="38">
        <f t="shared" si="118"/>
        <v>3.5333229370418613E-2</v>
      </c>
      <c r="CB55" s="38">
        <f t="shared" si="118"/>
        <v>3.5360977977013909E-2</v>
      </c>
      <c r="CC55" s="38">
        <f t="shared" si="118"/>
        <v>3.5388792062742994E-2</v>
      </c>
      <c r="CD55" s="38">
        <f t="shared" si="118"/>
        <v>3.5005261479644098E-2</v>
      </c>
      <c r="CE55" s="38">
        <f t="shared" si="118"/>
        <v>0.73644752271702729</v>
      </c>
      <c r="CF55" s="38">
        <f t="shared" si="118"/>
        <v>0.27632639016823701</v>
      </c>
      <c r="CG55" s="38">
        <f t="shared" si="118"/>
        <v>0.1974126513658474</v>
      </c>
      <c r="CH55" s="38">
        <f t="shared" si="118"/>
        <v>0.1403162048013338</v>
      </c>
      <c r="CI55" s="38">
        <f t="shared" ref="CI55:DW55" si="119">ERF((CI34)/(4*(CI37*CI30)^0.5))</f>
        <v>0.1147660855267984</v>
      </c>
      <c r="CJ55" s="38">
        <f t="shared" si="119"/>
        <v>9.9476449660225785E-2</v>
      </c>
      <c r="CK55" s="38">
        <f t="shared" si="119"/>
        <v>8.9020707489366038E-2</v>
      </c>
      <c r="CL55" s="38">
        <f t="shared" si="119"/>
        <v>6.3012668028519375E-2</v>
      </c>
      <c r="CM55" s="38">
        <f t="shared" si="119"/>
        <v>5.1467483149355737E-2</v>
      </c>
      <c r="CN55" s="38">
        <f t="shared" si="119"/>
        <v>4.4579883006436401E-2</v>
      </c>
      <c r="CO55" s="38">
        <f t="shared" si="119"/>
        <v>3.9877611676744924E-2</v>
      </c>
      <c r="CP55" s="38">
        <f t="shared" si="119"/>
        <v>3.6405639733927311E-2</v>
      </c>
      <c r="CQ55" s="38">
        <f t="shared" si="119"/>
        <v>3.3706744499615533E-2</v>
      </c>
      <c r="CR55" s="38">
        <f t="shared" si="119"/>
        <v>3.1530945127879552E-2</v>
      </c>
      <c r="CS55" s="38">
        <f t="shared" si="119"/>
        <v>2.9728520174748828E-2</v>
      </c>
      <c r="CT55" s="38">
        <f t="shared" si="119"/>
        <v>2.8203603304328015E-2</v>
      </c>
      <c r="CU55" s="38">
        <f t="shared" si="119"/>
        <v>2.6891589857170595E-2</v>
      </c>
      <c r="CV55" s="38">
        <f t="shared" si="119"/>
        <v>2.5747143400456123E-2</v>
      </c>
      <c r="CW55" s="38">
        <f t="shared" si="119"/>
        <v>2.4737385544881245E-2</v>
      </c>
      <c r="CX55" s="38">
        <f t="shared" si="119"/>
        <v>2.3837814003919461E-2</v>
      </c>
      <c r="CY55" s="38">
        <f t="shared" si="119"/>
        <v>2.3029744678024339E-2</v>
      </c>
      <c r="CZ55" s="38">
        <f t="shared" si="119"/>
        <v>2.2298647944327364E-2</v>
      </c>
      <c r="DA55" s="38">
        <f t="shared" si="119"/>
        <v>2.163303174336129E-2</v>
      </c>
      <c r="DB55" s="38">
        <f t="shared" si="119"/>
        <v>2.1023671026752257E-2</v>
      </c>
      <c r="DC55" s="38">
        <f t="shared" si="119"/>
        <v>2.0463063389618792E-2</v>
      </c>
      <c r="DD55" s="38">
        <f t="shared" si="119"/>
        <v>1.9945036390476088E-2</v>
      </c>
      <c r="DE55" s="38">
        <f t="shared" si="119"/>
        <v>3.3706744499615533E-2</v>
      </c>
      <c r="DF55" s="38">
        <f t="shared" si="119"/>
        <v>3.3706744499615533E-2</v>
      </c>
      <c r="DG55" s="38">
        <f t="shared" si="119"/>
        <v>3.3706744499615533E-2</v>
      </c>
      <c r="DH55" s="38">
        <f t="shared" si="119"/>
        <v>3.3706744499615533E-2</v>
      </c>
      <c r="DI55" s="38">
        <f t="shared" si="119"/>
        <v>3.3706744499615533E-2</v>
      </c>
      <c r="DJ55" s="38">
        <f t="shared" si="119"/>
        <v>3.3706744499615533E-2</v>
      </c>
      <c r="DK55" s="38">
        <f t="shared" si="119"/>
        <v>3.3706744499615533E-2</v>
      </c>
      <c r="DL55" s="38">
        <f t="shared" si="119"/>
        <v>3.3706744499615533E-2</v>
      </c>
      <c r="DM55" s="38">
        <f t="shared" si="119"/>
        <v>3.3706744499615533E-2</v>
      </c>
      <c r="DN55" s="38">
        <f t="shared" si="119"/>
        <v>3.3706744499615533E-2</v>
      </c>
      <c r="DO55" s="38">
        <f t="shared" si="119"/>
        <v>3.3706744499615533E-2</v>
      </c>
      <c r="DP55" s="38">
        <f t="shared" si="119"/>
        <v>3.3706744499615533E-2</v>
      </c>
      <c r="DQ55" s="38">
        <f t="shared" si="119"/>
        <v>3.3706744499615533E-2</v>
      </c>
      <c r="DR55" s="38">
        <f t="shared" si="119"/>
        <v>3.3706744499615533E-2</v>
      </c>
      <c r="DS55" s="38">
        <f t="shared" si="119"/>
        <v>3.3706744499615533E-2</v>
      </c>
      <c r="DT55" s="38">
        <f t="shared" si="119"/>
        <v>3.3706744499615533E-2</v>
      </c>
      <c r="DU55" s="38">
        <f t="shared" si="119"/>
        <v>3.3706744499615533E-2</v>
      </c>
      <c r="DV55" s="38">
        <f t="shared" si="119"/>
        <v>3.3706744499615533E-2</v>
      </c>
      <c r="DW55" s="38">
        <f t="shared" si="119"/>
        <v>3.3706744499615533E-2</v>
      </c>
    </row>
    <row r="56" spans="1:127" ht="37.5" customHeight="1" x14ac:dyDescent="0.2">
      <c r="B56" s="37" t="s">
        <v>111</v>
      </c>
      <c r="C56" s="492"/>
      <c r="D56" s="493"/>
      <c r="E56" s="493"/>
      <c r="F56" s="39"/>
      <c r="G56" s="38">
        <f>ERF((G35)/(2*(G38*G30)^0.5))</f>
        <v>0.17693672624187853</v>
      </c>
      <c r="J56" s="38">
        <f>ERF((J35)/(2*(J38*J30)^0.5))</f>
        <v>6.9943177109802024E-2</v>
      </c>
      <c r="K56" s="38">
        <f t="shared" ref="K56:T56" si="120">ERF((K35)/(2*(K38*K30)^0.5))</f>
        <v>5.6418488200315519E-3</v>
      </c>
      <c r="L56" s="38">
        <f t="shared" si="120"/>
        <v>3.9894061814816457E-3</v>
      </c>
      <c r="M56" s="38">
        <f t="shared" si="120"/>
        <v>3.2573410311807559E-3</v>
      </c>
      <c r="N56" s="38">
        <f t="shared" si="120"/>
        <v>2.8209420407749727E-3</v>
      </c>
      <c r="O56" s="38">
        <f t="shared" si="120"/>
        <v>2.5231283168055977E-3</v>
      </c>
      <c r="P56" s="38">
        <f t="shared" si="120"/>
        <v>2.3032911307930004E-3</v>
      </c>
      <c r="Q56" s="38">
        <f t="shared" si="120"/>
        <v>2.132433647617444E-3</v>
      </c>
      <c r="R56" s="38">
        <f t="shared" si="120"/>
        <v>1.9947093241847345E-3</v>
      </c>
      <c r="S56" s="38">
        <f t="shared" si="120"/>
        <v>1.8806302038347638E-3</v>
      </c>
      <c r="T56" s="38">
        <f t="shared" si="120"/>
        <v>1.7841226293837894E-3</v>
      </c>
      <c r="U56" s="38">
        <f>ERF((U35)/(2*(U38*U30)^0.5))</f>
        <v>1.7839754502932039E-2</v>
      </c>
      <c r="V56" s="38">
        <f>ERF((V35)/(2*(V38*V30)^0.5))</f>
        <v>1.2615136977203435E-2</v>
      </c>
      <c r="W56" s="38">
        <f t="shared" ref="W56:CH56" si="121">ERF((W35)/(2*(W38*W30)^0.5))</f>
        <v>1.0300359265399604E-2</v>
      </c>
      <c r="X56" s="38">
        <f t="shared" si="121"/>
        <v>8.9204347379863245E-3</v>
      </c>
      <c r="Y56" s="38">
        <f t="shared" si="121"/>
        <v>7.9787126292632099E-3</v>
      </c>
      <c r="Z56" s="38">
        <f t="shared" si="121"/>
        <v>7.2835550433199845E-3</v>
      </c>
      <c r="AA56" s="38">
        <f t="shared" si="121"/>
        <v>6.7432750362680241E-3</v>
      </c>
      <c r="AB56" s="38">
        <f t="shared" si="121"/>
        <v>6.3077655990903016E-3</v>
      </c>
      <c r="AC56" s="38">
        <f t="shared" si="121"/>
        <v>5.9470253220756403E-3</v>
      </c>
      <c r="AD56" s="38">
        <f t="shared" si="121"/>
        <v>5.6371977797016623E-2</v>
      </c>
      <c r="AE56" s="38">
        <f t="shared" si="121"/>
        <v>3.9877611676744924E-2</v>
      </c>
      <c r="AF56" s="38">
        <f t="shared" si="121"/>
        <v>3.2564454860463055E-2</v>
      </c>
      <c r="AG56" s="38">
        <f t="shared" si="121"/>
        <v>2.8203603304328015E-2</v>
      </c>
      <c r="AH56" s="38">
        <f t="shared" si="121"/>
        <v>2.5227120630039609E-2</v>
      </c>
      <c r="AI56" s="38">
        <f t="shared" si="121"/>
        <v>2.3029744678024339E-2</v>
      </c>
      <c r="AJ56" s="38">
        <f t="shared" si="121"/>
        <v>2.1321823519756179E-2</v>
      </c>
      <c r="AK56" s="38">
        <f t="shared" si="121"/>
        <v>1.9945036390476088E-2</v>
      </c>
      <c r="AL56" s="38">
        <f t="shared" si="121"/>
        <v>1.8804578270817624E-2</v>
      </c>
      <c r="AM56" s="38">
        <f t="shared" si="121"/>
        <v>1.7839754502932039E-2</v>
      </c>
      <c r="AN56" s="38">
        <f t="shared" si="121"/>
        <v>5.6371977797016623E-2</v>
      </c>
      <c r="AO56" s="38">
        <f t="shared" si="121"/>
        <v>5.941578417025168E-2</v>
      </c>
      <c r="AP56" s="38">
        <f t="shared" si="121"/>
        <v>6.3012668028519375E-2</v>
      </c>
      <c r="AQ56" s="38">
        <f t="shared" si="121"/>
        <v>6.7353361034124024E-2</v>
      </c>
      <c r="AR56" s="38">
        <f t="shared" si="121"/>
        <v>7.27355264747679E-2</v>
      </c>
      <c r="AS56" s="38">
        <f t="shared" si="121"/>
        <v>7.9655674554057976E-2</v>
      </c>
      <c r="AT56" s="38">
        <f t="shared" si="121"/>
        <v>8.9020707489366038E-2</v>
      </c>
      <c r="AU56" s="38">
        <f t="shared" si="121"/>
        <v>0.10272103873991698</v>
      </c>
      <c r="AV56" s="38">
        <f t="shared" si="121"/>
        <v>0.12563293883710816</v>
      </c>
      <c r="AW56" s="38">
        <f t="shared" si="121"/>
        <v>0.17693672624187853</v>
      </c>
      <c r="AX56" s="38">
        <f t="shared" si="121"/>
        <v>6.7353361034124024E-2</v>
      </c>
      <c r="AY56" s="38">
        <f t="shared" si="121"/>
        <v>6.7838503881039847E-2</v>
      </c>
      <c r="AZ56" s="38">
        <f t="shared" si="121"/>
        <v>6.8334283405141097E-2</v>
      </c>
      <c r="BA56" s="38">
        <f t="shared" si="121"/>
        <v>6.8841094053487692E-2</v>
      </c>
      <c r="BB56" s="38">
        <f t="shared" si="121"/>
        <v>6.9359351060188826E-2</v>
      </c>
      <c r="BC56" s="38">
        <f t="shared" si="121"/>
        <v>6.9889491876394511E-2</v>
      </c>
      <c r="BD56" s="38">
        <f t="shared" si="121"/>
        <v>7.0431977722387087E-2</v>
      </c>
      <c r="BE56" s="38">
        <f t="shared" si="121"/>
        <v>7.0987295274289541E-2</v>
      </c>
      <c r="BF56" s="38">
        <f t="shared" si="121"/>
        <v>7.1555958499409031E-2</v>
      </c>
      <c r="BG56" s="38">
        <f t="shared" si="121"/>
        <v>7.2138510655948118E-2</v>
      </c>
      <c r="BH56" s="38">
        <f t="shared" si="121"/>
        <v>7.27355264747679E-2</v>
      </c>
      <c r="BI56" s="38">
        <f t="shared" si="121"/>
        <v>6.9622907742001292E-2</v>
      </c>
      <c r="BJ56" s="38">
        <f t="shared" si="121"/>
        <v>6.9675980526089809E-2</v>
      </c>
      <c r="BK56" s="38">
        <f t="shared" si="121"/>
        <v>6.9729174865609533E-2</v>
      </c>
      <c r="BL56" s="38">
        <f t="shared" si="121"/>
        <v>6.9782491225277077E-2</v>
      </c>
      <c r="BM56" s="38">
        <f t="shared" si="121"/>
        <v>6.9835930072300059E-2</v>
      </c>
      <c r="BN56" s="38">
        <f t="shared" si="121"/>
        <v>6.9889491876394511E-2</v>
      </c>
      <c r="BO56" s="38">
        <f t="shared" si="121"/>
        <v>6.9943177109802024E-2</v>
      </c>
      <c r="BP56" s="38">
        <f t="shared" si="121"/>
        <v>6.9996986247307394E-2</v>
      </c>
      <c r="BQ56" s="38">
        <f t="shared" si="121"/>
        <v>7.0050919766256145E-2</v>
      </c>
      <c r="BR56" s="38">
        <f t="shared" si="121"/>
        <v>7.0104978146572391E-2</v>
      </c>
      <c r="BS56" s="38">
        <f t="shared" si="121"/>
        <v>7.015916187077674E-2</v>
      </c>
      <c r="BT56" s="38">
        <f t="shared" si="121"/>
        <v>7.0213471424004303E-2</v>
      </c>
      <c r="BU56" s="38">
        <f t="shared" si="121"/>
        <v>7.0267907294023157E-2</v>
      </c>
      <c r="BV56" s="38">
        <f t="shared" si="121"/>
        <v>7.032246997125248E-2</v>
      </c>
      <c r="BW56" s="38">
        <f t="shared" si="121"/>
        <v>7.0377159948781257E-2</v>
      </c>
      <c r="BX56" s="38">
        <f t="shared" si="121"/>
        <v>7.0431977722387087E-2</v>
      </c>
      <c r="BY56" s="38">
        <f t="shared" si="121"/>
        <v>7.0486923790554767E-2</v>
      </c>
      <c r="BZ56" s="38">
        <f t="shared" si="121"/>
        <v>7.0541998654495591E-2</v>
      </c>
      <c r="CA56" s="38">
        <f t="shared" si="121"/>
        <v>7.0597202818166518E-2</v>
      </c>
      <c r="CB56" s="38">
        <f t="shared" si="121"/>
        <v>7.0652536788289366E-2</v>
      </c>
      <c r="CC56" s="38">
        <f t="shared" si="121"/>
        <v>7.0708001074370572E-2</v>
      </c>
      <c r="CD56" s="38">
        <f t="shared" si="121"/>
        <v>6.9943177109802024E-2</v>
      </c>
      <c r="CE56" s="38">
        <f t="shared" si="121"/>
        <v>0.97465268132253169</v>
      </c>
      <c r="CF56" s="38">
        <f t="shared" si="121"/>
        <v>0.52049987781304652</v>
      </c>
      <c r="CG56" s="38">
        <f t="shared" si="121"/>
        <v>0.38292492254802618</v>
      </c>
      <c r="CH56" s="38">
        <f t="shared" si="121"/>
        <v>0.27632639016823701</v>
      </c>
      <c r="CI56" s="38">
        <f t="shared" ref="CI56:DW56" si="122">ERF((CI35)/(2*(CI38*CI30)^0.5))</f>
        <v>0.22717000731555248</v>
      </c>
      <c r="CJ56" s="38">
        <f t="shared" si="122"/>
        <v>0.1974126513658474</v>
      </c>
      <c r="CK56" s="38">
        <f t="shared" si="122"/>
        <v>0.17693672624187853</v>
      </c>
      <c r="CL56" s="38">
        <f t="shared" si="122"/>
        <v>0.12563293883710816</v>
      </c>
      <c r="CM56" s="38">
        <f t="shared" si="122"/>
        <v>0.10272103873991698</v>
      </c>
      <c r="CN56" s="38">
        <f t="shared" si="122"/>
        <v>8.9020707489366038E-2</v>
      </c>
      <c r="CO56" s="38">
        <f t="shared" si="122"/>
        <v>7.9655674554057976E-2</v>
      </c>
      <c r="CP56" s="38">
        <f t="shared" si="122"/>
        <v>7.27355264747679E-2</v>
      </c>
      <c r="CQ56" s="38">
        <f t="shared" si="122"/>
        <v>6.7353361034124024E-2</v>
      </c>
      <c r="CR56" s="38">
        <f t="shared" si="122"/>
        <v>6.3012668028519375E-2</v>
      </c>
      <c r="CS56" s="38">
        <f t="shared" si="122"/>
        <v>5.941578417025168E-2</v>
      </c>
      <c r="CT56" s="38">
        <f t="shared" si="122"/>
        <v>5.6371977797016623E-2</v>
      </c>
      <c r="CU56" s="38">
        <f t="shared" si="122"/>
        <v>5.3752641336196755E-2</v>
      </c>
      <c r="CV56" s="38">
        <f t="shared" si="122"/>
        <v>5.1467483149355737E-2</v>
      </c>
      <c r="CW56" s="38">
        <f t="shared" si="122"/>
        <v>4.9450998478043143E-2</v>
      </c>
      <c r="CX56" s="38">
        <f t="shared" si="122"/>
        <v>4.7654355326340776E-2</v>
      </c>
      <c r="CY56" s="38">
        <f t="shared" si="122"/>
        <v>4.6040307227961409E-2</v>
      </c>
      <c r="CZ56" s="38">
        <f t="shared" si="122"/>
        <v>4.4579883006436401E-2</v>
      </c>
      <c r="DA56" s="38">
        <f t="shared" si="122"/>
        <v>4.3250163666262859E-2</v>
      </c>
      <c r="DB56" s="38">
        <f t="shared" si="122"/>
        <v>4.2032748194438148E-2</v>
      </c>
      <c r="DC56" s="38">
        <f t="shared" si="122"/>
        <v>4.0912669402606919E-2</v>
      </c>
      <c r="DD56" s="38">
        <f t="shared" si="122"/>
        <v>3.9877611676744924E-2</v>
      </c>
      <c r="DE56" s="38">
        <f t="shared" si="122"/>
        <v>6.7353361034124024E-2</v>
      </c>
      <c r="DF56" s="38">
        <f t="shared" si="122"/>
        <v>6.7353361034124024E-2</v>
      </c>
      <c r="DG56" s="38">
        <f t="shared" si="122"/>
        <v>6.7353361034124024E-2</v>
      </c>
      <c r="DH56" s="38">
        <f t="shared" si="122"/>
        <v>6.7353361034124024E-2</v>
      </c>
      <c r="DI56" s="38">
        <f t="shared" si="122"/>
        <v>6.7353361034124024E-2</v>
      </c>
      <c r="DJ56" s="38">
        <f t="shared" si="122"/>
        <v>6.7353361034124024E-2</v>
      </c>
      <c r="DK56" s="38">
        <f t="shared" si="122"/>
        <v>6.7353361034124024E-2</v>
      </c>
      <c r="DL56" s="38">
        <f t="shared" si="122"/>
        <v>6.7353361034124024E-2</v>
      </c>
      <c r="DM56" s="38">
        <f t="shared" si="122"/>
        <v>6.7353361034124024E-2</v>
      </c>
      <c r="DN56" s="38">
        <f t="shared" si="122"/>
        <v>6.7353361034124024E-2</v>
      </c>
      <c r="DO56" s="38">
        <f t="shared" si="122"/>
        <v>6.7353361034124024E-2</v>
      </c>
      <c r="DP56" s="38">
        <f t="shared" si="122"/>
        <v>6.7353361034124024E-2</v>
      </c>
      <c r="DQ56" s="38">
        <f t="shared" si="122"/>
        <v>6.7353361034124024E-2</v>
      </c>
      <c r="DR56" s="38">
        <f t="shared" si="122"/>
        <v>6.7353361034124024E-2</v>
      </c>
      <c r="DS56" s="38">
        <f t="shared" si="122"/>
        <v>6.7353361034124024E-2</v>
      </c>
      <c r="DT56" s="38">
        <f t="shared" si="122"/>
        <v>6.7353361034124024E-2</v>
      </c>
      <c r="DU56" s="38">
        <f t="shared" si="122"/>
        <v>6.7353361034124024E-2</v>
      </c>
      <c r="DV56" s="38">
        <f t="shared" si="122"/>
        <v>6.7353361034124024E-2</v>
      </c>
      <c r="DW56" s="38">
        <f t="shared" si="122"/>
        <v>6.7353361034124024E-2</v>
      </c>
    </row>
  </sheetData>
  <mergeCells count="32">
    <mergeCell ref="C55:E55"/>
    <mergeCell ref="C56:E56"/>
    <mergeCell ref="C49:E49"/>
    <mergeCell ref="C50:E50"/>
    <mergeCell ref="C51:E51"/>
    <mergeCell ref="C52:E52"/>
    <mergeCell ref="C53:E53"/>
    <mergeCell ref="C54:E54"/>
    <mergeCell ref="C48:E48"/>
    <mergeCell ref="C37:E37"/>
    <mergeCell ref="C38:E38"/>
    <mergeCell ref="C39:E39"/>
    <mergeCell ref="C40:E40"/>
    <mergeCell ref="C41:E41"/>
    <mergeCell ref="C42:E42"/>
    <mergeCell ref="C43:E43"/>
    <mergeCell ref="C44:E44"/>
    <mergeCell ref="C45:E45"/>
    <mergeCell ref="C46:E46"/>
    <mergeCell ref="C47:E47"/>
    <mergeCell ref="C36:E36"/>
    <mergeCell ref="E23:F23"/>
    <mergeCell ref="C26:E26"/>
    <mergeCell ref="C27:E27"/>
    <mergeCell ref="C28:E28"/>
    <mergeCell ref="C29:E29"/>
    <mergeCell ref="C30:E30"/>
    <mergeCell ref="C31:E31"/>
    <mergeCell ref="C32:E32"/>
    <mergeCell ref="C33:E33"/>
    <mergeCell ref="C34:E34"/>
    <mergeCell ref="C35:E35"/>
  </mergeCells>
  <phoneticPr fontId="2"/>
  <conditionalFormatting sqref="G29">
    <cfRule type="expression" dxfId="119" priority="15">
      <formula>$A$29&gt;0</formula>
    </cfRule>
  </conditionalFormatting>
  <conditionalFormatting sqref="G30">
    <cfRule type="expression" dxfId="118" priority="14">
      <formula>A30&gt;0</formula>
    </cfRule>
  </conditionalFormatting>
  <conditionalFormatting sqref="G42">
    <cfRule type="expression" dxfId="117" priority="13">
      <formula>$A42&gt;0</formula>
    </cfRule>
  </conditionalFormatting>
  <conditionalFormatting sqref="G44">
    <cfRule type="expression" dxfId="116" priority="12">
      <formula>$A$44&gt;0</formula>
    </cfRule>
  </conditionalFormatting>
  <conditionalFormatting sqref="G45">
    <cfRule type="expression" dxfId="115" priority="11">
      <formula>$A$45&gt;0</formula>
    </cfRule>
  </conditionalFormatting>
  <conditionalFormatting sqref="G46">
    <cfRule type="expression" dxfId="114" priority="10">
      <formula>$A$46&gt;0</formula>
    </cfRule>
  </conditionalFormatting>
  <conditionalFormatting sqref="G34">
    <cfRule type="expression" dxfId="113" priority="9">
      <formula>$A$34&gt;0</formula>
    </cfRule>
  </conditionalFormatting>
  <conditionalFormatting sqref="H36 G35:G38">
    <cfRule type="expression" dxfId="112" priority="8">
      <formula>$A$35&gt;0</formula>
    </cfRule>
  </conditionalFormatting>
  <conditionalFormatting sqref="G33">
    <cfRule type="expression" dxfId="111" priority="7">
      <formula>$A$33&gt;0</formula>
    </cfRule>
  </conditionalFormatting>
  <conditionalFormatting sqref="G40:G41">
    <cfRule type="expression" dxfId="110" priority="6">
      <formula>$A$40&gt;0</formula>
    </cfRule>
  </conditionalFormatting>
  <conditionalFormatting sqref="G41">
    <cfRule type="expression" dxfId="109" priority="5">
      <formula>$A$41&gt;0</formula>
    </cfRule>
  </conditionalFormatting>
  <conditionalFormatting sqref="G39">
    <cfRule type="expression" dxfId="108" priority="4">
      <formula>$A$39&gt;0</formula>
    </cfRule>
  </conditionalFormatting>
  <conditionalFormatting sqref="G51">
    <cfRule type="expression" dxfId="107" priority="3">
      <formula>$A$51&gt;0</formula>
    </cfRule>
  </conditionalFormatting>
  <conditionalFormatting sqref="G43">
    <cfRule type="expression" dxfId="106" priority="2">
      <formula>$A$40&gt;0</formula>
    </cfRule>
  </conditionalFormatting>
  <conditionalFormatting sqref="G43">
    <cfRule type="expression" dxfId="105" priority="1">
      <formula>$A$41&gt;0</formula>
    </cfRule>
  </conditionalFormatting>
  <pageMargins left="0.7" right="0.7" top="0.75" bottom="0.75" header="0.3" footer="0.3"/>
  <pageSetup paperSize="9" orientation="portrait" horizontalDpi="300" verticalDpi="300" r:id="rId1"/>
  <drawing r:id="rId2"/>
  <legacyDrawing r:id="rId3"/>
  <oleObjects>
    <mc:AlternateContent xmlns:mc="http://schemas.openxmlformats.org/markup-compatibility/2006">
      <mc:Choice Requires="x14">
        <oleObject progId="Equation.3" shapeId="46081" r:id="rId4">
          <objectPr defaultSize="0" autoPict="0" r:id="rId5">
            <anchor moveWithCells="1" sizeWithCells="1">
              <from>
                <xdr:col>2</xdr:col>
                <xdr:colOff>107950</xdr:colOff>
                <xdr:row>52</xdr:row>
                <xdr:rowOff>57150</xdr:rowOff>
              </from>
              <to>
                <xdr:col>4</xdr:col>
                <xdr:colOff>781050</xdr:colOff>
                <xdr:row>53</xdr:row>
                <xdr:rowOff>0</xdr:rowOff>
              </to>
            </anchor>
          </objectPr>
        </oleObject>
      </mc:Choice>
      <mc:Fallback>
        <oleObject progId="Equation.3" shapeId="46081" r:id="rId4"/>
      </mc:Fallback>
    </mc:AlternateContent>
    <mc:AlternateContent xmlns:mc="http://schemas.openxmlformats.org/markup-compatibility/2006">
      <mc:Choice Requires="x14">
        <oleObject progId="Equation.3" shapeId="46082" r:id="rId6">
          <objectPr defaultSize="0" autoPict="0" r:id="rId7">
            <anchor moveWithCells="1" sizeWithCells="1">
              <from>
                <xdr:col>1</xdr:col>
                <xdr:colOff>1003300</xdr:colOff>
                <xdr:row>53</xdr:row>
                <xdr:rowOff>38100</xdr:rowOff>
              </from>
              <to>
                <xdr:col>5</xdr:col>
                <xdr:colOff>0</xdr:colOff>
                <xdr:row>54</xdr:row>
                <xdr:rowOff>0</xdr:rowOff>
              </to>
            </anchor>
          </objectPr>
        </oleObject>
      </mc:Choice>
      <mc:Fallback>
        <oleObject progId="Equation.3" shapeId="46082" r:id="rId6"/>
      </mc:Fallback>
    </mc:AlternateContent>
    <mc:AlternateContent xmlns:mc="http://schemas.openxmlformats.org/markup-compatibility/2006">
      <mc:Choice Requires="x14">
        <oleObject progId="Equation.3" shapeId="46083" r:id="rId8">
          <objectPr defaultSize="0" autoPict="0" r:id="rId9">
            <anchor moveWithCells="1" sizeWithCells="1">
              <from>
                <xdr:col>2</xdr:col>
                <xdr:colOff>95250</xdr:colOff>
                <xdr:row>51</xdr:row>
                <xdr:rowOff>19050</xdr:rowOff>
              </from>
              <to>
                <xdr:col>4</xdr:col>
                <xdr:colOff>584200</xdr:colOff>
                <xdr:row>51</xdr:row>
                <xdr:rowOff>438150</xdr:rowOff>
              </to>
            </anchor>
          </objectPr>
        </oleObject>
      </mc:Choice>
      <mc:Fallback>
        <oleObject progId="Equation.3" shapeId="46083" r:id="rId8"/>
      </mc:Fallback>
    </mc:AlternateContent>
    <mc:AlternateContent xmlns:mc="http://schemas.openxmlformats.org/markup-compatibility/2006">
      <mc:Choice Requires="x14">
        <oleObject progId="Equation.3" shapeId="46084" r:id="rId10">
          <objectPr defaultSize="0" autoPict="0" r:id="rId11">
            <anchor>
              <from>
                <xdr:col>0</xdr:col>
                <xdr:colOff>469900</xdr:colOff>
                <xdr:row>4</xdr:row>
                <xdr:rowOff>76200</xdr:rowOff>
              </from>
              <to>
                <xdr:col>4</xdr:col>
                <xdr:colOff>527050</xdr:colOff>
                <xdr:row>8</xdr:row>
                <xdr:rowOff>12700</xdr:rowOff>
              </to>
            </anchor>
          </objectPr>
        </oleObject>
      </mc:Choice>
      <mc:Fallback>
        <oleObject progId="Equation.3" shapeId="46084" r:id="rId10"/>
      </mc:Fallback>
    </mc:AlternateContent>
    <mc:AlternateContent xmlns:mc="http://schemas.openxmlformats.org/markup-compatibility/2006">
      <mc:Choice Requires="x14">
        <oleObject progId="Equation.3" shapeId="46085" r:id="rId12">
          <objectPr defaultSize="0" autoPict="0" r:id="rId13">
            <anchor>
              <from>
                <xdr:col>10</xdr:col>
                <xdr:colOff>0</xdr:colOff>
                <xdr:row>4</xdr:row>
                <xdr:rowOff>57150</xdr:rowOff>
              </from>
              <to>
                <xdr:col>13</xdr:col>
                <xdr:colOff>127000</xdr:colOff>
                <xdr:row>7</xdr:row>
                <xdr:rowOff>146050</xdr:rowOff>
              </to>
            </anchor>
          </objectPr>
        </oleObject>
      </mc:Choice>
      <mc:Fallback>
        <oleObject progId="Equation.3" shapeId="46085" r:id="rId12"/>
      </mc:Fallback>
    </mc:AlternateContent>
    <mc:AlternateContent xmlns:mc="http://schemas.openxmlformats.org/markup-compatibility/2006">
      <mc:Choice Requires="x14">
        <oleObject progId="Equation.3" shapeId="46086" r:id="rId14">
          <objectPr defaultSize="0" autoPict="0" r:id="rId15">
            <anchor>
              <from>
                <xdr:col>4</xdr:col>
                <xdr:colOff>565150</xdr:colOff>
                <xdr:row>4</xdr:row>
                <xdr:rowOff>38100</xdr:rowOff>
              </from>
              <to>
                <xdr:col>9</xdr:col>
                <xdr:colOff>641350</xdr:colOff>
                <xdr:row>8</xdr:row>
                <xdr:rowOff>50800</xdr:rowOff>
              </to>
            </anchor>
          </objectPr>
        </oleObject>
      </mc:Choice>
      <mc:Fallback>
        <oleObject progId="Equation.3" shapeId="46086" r:id="rId14"/>
      </mc:Fallback>
    </mc:AlternateContent>
    <mc:AlternateContent xmlns:mc="http://schemas.openxmlformats.org/markup-compatibility/2006">
      <mc:Choice Requires="x14">
        <oleObject progId="Equation.3" shapeId="46087" r:id="rId16">
          <objectPr defaultSize="0" autoPict="0" r:id="rId17">
            <anchor>
              <from>
                <xdr:col>2</xdr:col>
                <xdr:colOff>57150</xdr:colOff>
                <xdr:row>54</xdr:row>
                <xdr:rowOff>12700</xdr:rowOff>
              </from>
              <to>
                <xdr:col>4</xdr:col>
                <xdr:colOff>717550</xdr:colOff>
                <xdr:row>54</xdr:row>
                <xdr:rowOff>450850</xdr:rowOff>
              </to>
            </anchor>
          </objectPr>
        </oleObject>
      </mc:Choice>
      <mc:Fallback>
        <oleObject progId="Equation.3" shapeId="46087" r:id="rId16"/>
      </mc:Fallback>
    </mc:AlternateContent>
  </oleObjec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FF0000"/>
    <pageSetUpPr fitToPage="1"/>
  </sheetPr>
  <dimension ref="A1:AA67"/>
  <sheetViews>
    <sheetView showGridLines="0" showRowColHeaders="0" zoomScaleNormal="100" zoomScaleSheetLayoutView="106" workbookViewId="0">
      <selection activeCell="G25" sqref="G25:G26"/>
    </sheetView>
  </sheetViews>
  <sheetFormatPr defaultColWidth="8.7265625" defaultRowHeight="13" x14ac:dyDescent="0.2"/>
  <cols>
    <col min="1" max="2" width="1.6328125" style="94" customWidth="1"/>
    <col min="3" max="3" width="10.6328125" style="94" customWidth="1"/>
    <col min="4" max="4" width="13.36328125" style="94" customWidth="1"/>
    <col min="5" max="5" width="12.6328125" style="94" customWidth="1"/>
    <col min="6" max="6" width="4.6328125" style="94" customWidth="1"/>
    <col min="7" max="7" width="12.453125" style="94" customWidth="1"/>
    <col min="8" max="8" width="6.90625" style="94" customWidth="1"/>
    <col min="9" max="10" width="8.6328125" style="94" customWidth="1"/>
    <col min="11" max="11" width="8.7265625" style="94"/>
    <col min="12" max="12" width="3.6328125" style="94" customWidth="1"/>
    <col min="13" max="14" width="2.6328125" style="94" customWidth="1"/>
    <col min="15" max="15" width="16.6328125" style="94" customWidth="1"/>
    <col min="16" max="16" width="5.08984375" style="94" customWidth="1"/>
    <col min="17" max="17" width="8.7265625" style="94"/>
    <col min="18" max="18" width="8" style="94" customWidth="1"/>
    <col min="19" max="19" width="2.6328125" style="94" customWidth="1"/>
    <col min="20" max="20" width="1.6328125" style="94" customWidth="1"/>
    <col min="21" max="21" width="9" style="94" customWidth="1"/>
    <col min="22" max="22" width="12.08984375" style="94" hidden="1" customWidth="1"/>
    <col min="23" max="23" width="16.7265625" style="94" hidden="1" customWidth="1"/>
    <col min="24" max="24" width="10.08984375" style="94" hidden="1" customWidth="1"/>
    <col min="25" max="26" width="26.26953125" style="94" hidden="1" customWidth="1"/>
    <col min="27" max="27" width="8.7265625" style="94" customWidth="1"/>
    <col min="28" max="16384" width="8.7265625" style="94"/>
  </cols>
  <sheetData>
    <row r="1" spans="1:27" ht="13.5" thickBot="1" x14ac:dyDescent="0.25">
      <c r="A1" s="157"/>
      <c r="B1" s="157"/>
      <c r="C1" s="157"/>
      <c r="D1" s="157"/>
      <c r="E1" s="157"/>
      <c r="F1" s="157"/>
      <c r="G1" s="157"/>
      <c r="H1" s="157"/>
      <c r="I1" s="157"/>
      <c r="J1" s="157"/>
      <c r="K1" s="157"/>
      <c r="L1" s="157"/>
      <c r="M1" s="157"/>
      <c r="N1" s="157"/>
      <c r="O1" s="157"/>
      <c r="P1" s="157"/>
      <c r="Q1" s="157"/>
      <c r="R1" s="157"/>
      <c r="S1" s="157"/>
      <c r="T1" s="192" t="str">
        <f>'入力シート (複数物質)'!Z1</f>
        <v xml:space="preserve">地下水汚染が到達し得る距離の計算ツール　Ver 1.0  </v>
      </c>
      <c r="U1" s="6"/>
    </row>
    <row r="2" spans="1:27" x14ac:dyDescent="0.2">
      <c r="A2" s="193"/>
      <c r="B2" s="128"/>
      <c r="C2" s="128"/>
      <c r="D2" s="388" t="s">
        <v>309</v>
      </c>
      <c r="E2" s="388"/>
      <c r="F2" s="388"/>
      <c r="G2" s="388"/>
      <c r="H2" s="388"/>
      <c r="I2" s="128"/>
      <c r="J2" s="128"/>
      <c r="K2" s="128"/>
      <c r="L2" s="128"/>
      <c r="M2" s="128"/>
      <c r="N2" s="128"/>
      <c r="O2" s="128"/>
      <c r="P2" s="128"/>
      <c r="Q2" s="128"/>
      <c r="R2" s="128"/>
      <c r="S2" s="128"/>
      <c r="T2" s="179"/>
    </row>
    <row r="3" spans="1:27" ht="13.5" customHeight="1" x14ac:dyDescent="0.2">
      <c r="A3" s="193"/>
      <c r="B3" s="128"/>
      <c r="C3" s="129"/>
      <c r="D3" s="388"/>
      <c r="E3" s="388"/>
      <c r="F3" s="388"/>
      <c r="G3" s="388"/>
      <c r="H3" s="388"/>
      <c r="I3" s="130"/>
      <c r="J3" s="130"/>
      <c r="K3" s="130"/>
      <c r="L3" s="130"/>
      <c r="M3" s="129"/>
      <c r="N3" s="128"/>
      <c r="O3" s="128"/>
      <c r="P3" s="128"/>
      <c r="Q3" s="128"/>
      <c r="R3" s="128"/>
      <c r="S3" s="128"/>
      <c r="T3" s="180"/>
      <c r="V3" s="95" t="s">
        <v>124</v>
      </c>
      <c r="W3" s="246">
        <f>G25</f>
        <v>150</v>
      </c>
      <c r="X3" s="94" t="s">
        <v>125</v>
      </c>
    </row>
    <row r="4" spans="1:27" ht="20.149999999999999" customHeight="1" thickBot="1" x14ac:dyDescent="0.25">
      <c r="A4" s="193"/>
      <c r="B4" s="128"/>
      <c r="C4" s="200" t="s">
        <v>244</v>
      </c>
      <c r="D4" s="158"/>
      <c r="E4" s="158"/>
      <c r="F4" s="158"/>
      <c r="G4" s="158"/>
      <c r="H4" s="158"/>
      <c r="I4" s="158"/>
      <c r="J4" s="158"/>
      <c r="K4" s="158"/>
      <c r="L4" s="159"/>
      <c r="M4" s="129"/>
      <c r="N4" s="131" t="s">
        <v>261</v>
      </c>
      <c r="O4" s="128"/>
      <c r="P4" s="128"/>
      <c r="Q4" s="128"/>
      <c r="R4" s="128"/>
      <c r="S4" s="128"/>
      <c r="T4" s="180"/>
      <c r="V4" s="210" t="s">
        <v>182</v>
      </c>
      <c r="W4"/>
      <c r="X4" s="211" t="s">
        <v>20</v>
      </c>
      <c r="Y4" s="211"/>
      <c r="Z4" s="211"/>
    </row>
    <row r="5" spans="1:27" ht="19.5" customHeight="1" thickBot="1" x14ac:dyDescent="0.25">
      <c r="A5" s="193"/>
      <c r="B5" s="128"/>
      <c r="C5" s="160" t="s">
        <v>158</v>
      </c>
      <c r="D5" s="132"/>
      <c r="E5" s="106"/>
      <c r="F5" s="133"/>
      <c r="G5" s="133"/>
      <c r="H5" s="133"/>
      <c r="I5" s="133"/>
      <c r="J5" s="133"/>
      <c r="K5" s="133"/>
      <c r="L5" s="161"/>
      <c r="M5" s="129"/>
      <c r="N5" s="134"/>
      <c r="O5" s="181"/>
      <c r="P5" s="181"/>
      <c r="Q5" s="181"/>
      <c r="R5" s="181"/>
      <c r="S5" s="182"/>
      <c r="T5" s="180"/>
      <c r="V5" s="212">
        <f>VLOOKUP(G15,W38:X42,2,FALSE)</f>
        <v>3</v>
      </c>
      <c r="W5"/>
      <c r="X5" s="212">
        <f>VLOOKUP(G13,Y38:Z67,2,FALSE)</f>
        <v>208</v>
      </c>
      <c r="Y5" s="211"/>
      <c r="Z5" s="211"/>
    </row>
    <row r="6" spans="1:27" ht="19.5" customHeight="1" thickBot="1" x14ac:dyDescent="0.25">
      <c r="A6" s="193"/>
      <c r="B6" s="128"/>
      <c r="C6" s="162" t="s">
        <v>159</v>
      </c>
      <c r="D6" s="132"/>
      <c r="E6" s="107"/>
      <c r="F6" s="133"/>
      <c r="G6" s="133"/>
      <c r="H6" s="133"/>
      <c r="I6" s="133"/>
      <c r="J6" s="133"/>
      <c r="K6" s="133"/>
      <c r="L6" s="161"/>
      <c r="M6" s="129"/>
      <c r="N6" s="135" t="s">
        <v>155</v>
      </c>
      <c r="O6" s="111" t="s">
        <v>161</v>
      </c>
      <c r="P6" s="112"/>
      <c r="Q6" s="183"/>
      <c r="R6" s="183"/>
      <c r="S6" s="184"/>
      <c r="T6" s="180"/>
      <c r="V6" s="236">
        <v>1</v>
      </c>
      <c r="W6" s="237" t="s">
        <v>183</v>
      </c>
      <c r="X6" s="249">
        <v>1</v>
      </c>
      <c r="Y6" s="213" t="s">
        <v>184</v>
      </c>
      <c r="Z6" s="214"/>
    </row>
    <row r="7" spans="1:27" ht="19.5" customHeight="1" thickBot="1" x14ac:dyDescent="0.25">
      <c r="A7" s="193"/>
      <c r="B7" s="128"/>
      <c r="C7" s="162" t="s">
        <v>160</v>
      </c>
      <c r="D7" s="132"/>
      <c r="E7" s="108"/>
      <c r="F7" s="133"/>
      <c r="G7" s="133"/>
      <c r="H7" s="133"/>
      <c r="I7" s="133"/>
      <c r="J7" s="133"/>
      <c r="K7" s="133"/>
      <c r="L7" s="161"/>
      <c r="M7" s="129"/>
      <c r="N7" s="135"/>
      <c r="O7" s="113" t="s">
        <v>17</v>
      </c>
      <c r="P7" s="113" t="s">
        <v>9</v>
      </c>
      <c r="Q7" s="113" t="s">
        <v>18</v>
      </c>
      <c r="R7" s="113" t="s">
        <v>5</v>
      </c>
      <c r="S7" s="185"/>
      <c r="T7" s="180"/>
      <c r="V7" s="238">
        <v>2</v>
      </c>
      <c r="W7" s="231" t="s">
        <v>185</v>
      </c>
      <c r="X7" s="250">
        <v>2</v>
      </c>
      <c r="Y7" s="216" t="s">
        <v>186</v>
      </c>
      <c r="Z7" s="214"/>
    </row>
    <row r="8" spans="1:27" ht="19.5" customHeight="1" thickBot="1" x14ac:dyDescent="0.25">
      <c r="A8" s="193"/>
      <c r="B8" s="128"/>
      <c r="C8" s="162" t="s">
        <v>240</v>
      </c>
      <c r="D8" s="132"/>
      <c r="E8" s="403"/>
      <c r="F8" s="404"/>
      <c r="G8" s="404"/>
      <c r="H8" s="404"/>
      <c r="I8" s="404"/>
      <c r="J8" s="404"/>
      <c r="K8" s="405"/>
      <c r="L8" s="163"/>
      <c r="M8" s="129"/>
      <c r="N8" s="135"/>
      <c r="O8" s="114" t="s">
        <v>30</v>
      </c>
      <c r="P8" s="115" t="s">
        <v>21</v>
      </c>
      <c r="Q8" s="115">
        <f>VLOOKUP($X$5,'パラメーター 一覧表'!$A$20:$F$49,3)</f>
        <v>5</v>
      </c>
      <c r="R8" s="115" t="s">
        <v>19</v>
      </c>
      <c r="S8" s="184"/>
      <c r="T8" s="180"/>
      <c r="V8" s="239">
        <v>3</v>
      </c>
      <c r="W8" s="231" t="s">
        <v>187</v>
      </c>
      <c r="X8" s="250">
        <v>3</v>
      </c>
      <c r="Y8" s="216" t="s">
        <v>188</v>
      </c>
      <c r="Z8" s="214"/>
    </row>
    <row r="9" spans="1:27" ht="19.5" customHeight="1" thickBot="1" x14ac:dyDescent="0.25">
      <c r="A9" s="193"/>
      <c r="B9" s="128"/>
      <c r="C9" s="162" t="s">
        <v>238</v>
      </c>
      <c r="D9" s="132"/>
      <c r="E9" s="247"/>
      <c r="F9" s="110" t="s">
        <v>242</v>
      </c>
      <c r="G9" s="136"/>
      <c r="H9" s="136"/>
      <c r="I9" s="136"/>
      <c r="J9" s="136"/>
      <c r="K9" s="136"/>
      <c r="L9" s="164"/>
      <c r="M9" s="129"/>
      <c r="N9" s="135"/>
      <c r="O9" s="114" t="s">
        <v>23</v>
      </c>
      <c r="P9" s="115" t="s">
        <v>22</v>
      </c>
      <c r="Q9" s="115">
        <f>VLOOKUP($X$5,'パラメーター 一覧表'!$A$20:$F$49,4)</f>
        <v>10</v>
      </c>
      <c r="R9" s="115" t="s">
        <v>29</v>
      </c>
      <c r="S9" s="184"/>
      <c r="T9" s="180"/>
      <c r="V9" s="240">
        <v>4</v>
      </c>
      <c r="W9" s="231" t="s">
        <v>248</v>
      </c>
      <c r="X9" s="251">
        <v>101</v>
      </c>
      <c r="Y9" s="218" t="s">
        <v>189</v>
      </c>
      <c r="Z9" s="219"/>
    </row>
    <row r="10" spans="1:27" ht="19.5" customHeight="1" thickBot="1" x14ac:dyDescent="0.25">
      <c r="A10" s="193"/>
      <c r="B10" s="128"/>
      <c r="C10" s="174"/>
      <c r="D10" s="175"/>
      <c r="E10" s="175"/>
      <c r="F10" s="175"/>
      <c r="G10" s="175"/>
      <c r="H10" s="175"/>
      <c r="I10" s="176"/>
      <c r="J10" s="177"/>
      <c r="K10" s="175"/>
      <c r="L10" s="178"/>
      <c r="M10" s="129"/>
      <c r="N10" s="135"/>
      <c r="O10" s="114" t="s">
        <v>24</v>
      </c>
      <c r="P10" s="115" t="s">
        <v>27</v>
      </c>
      <c r="Q10" s="115">
        <f>IF(VLOOKUP($X$5,'パラメーター 一覧表'!$A$20:$J$49,5)=0,Q11*Q24,VLOOKUP($X$5,'パラメーター 一覧表'!$A$20:$J$49,5))</f>
        <v>5</v>
      </c>
      <c r="R10" s="115" t="s">
        <v>28</v>
      </c>
      <c r="S10" s="184"/>
      <c r="T10" s="180"/>
      <c r="V10" s="241">
        <v>5</v>
      </c>
      <c r="W10" s="242" t="s">
        <v>249</v>
      </c>
      <c r="X10" s="251">
        <v>102</v>
      </c>
      <c r="Y10" s="218" t="s">
        <v>211</v>
      </c>
      <c r="Z10" s="219"/>
    </row>
    <row r="11" spans="1:27" ht="19.5" customHeight="1" x14ac:dyDescent="0.2">
      <c r="A11" s="193"/>
      <c r="B11" s="128"/>
      <c r="C11" s="208"/>
      <c r="D11" s="208"/>
      <c r="E11" s="208"/>
      <c r="F11" s="208"/>
      <c r="G11" s="208"/>
      <c r="H11" s="208"/>
      <c r="I11" s="209"/>
      <c r="J11" s="209"/>
      <c r="K11" s="208"/>
      <c r="L11" s="208"/>
      <c r="M11" s="129"/>
      <c r="N11" s="135"/>
      <c r="O11" s="114" t="s">
        <v>39</v>
      </c>
      <c r="P11" s="115" t="s">
        <v>35</v>
      </c>
      <c r="Q11" s="115" t="str">
        <f>VLOOKUP($X$5,'パラメーター 一覧表'!$A$20:$H$49,7)</f>
        <v>-</v>
      </c>
      <c r="R11" s="115" t="s">
        <v>28</v>
      </c>
      <c r="S11" s="184"/>
      <c r="T11" s="180"/>
      <c r="V11" s="220"/>
      <c r="W11" s="66"/>
      <c r="X11" s="217">
        <v>103</v>
      </c>
      <c r="Y11" s="218" t="s">
        <v>190</v>
      </c>
      <c r="Z11" s="219"/>
    </row>
    <row r="12" spans="1:27" ht="19.5" customHeight="1" thickBot="1" x14ac:dyDescent="0.25">
      <c r="A12" s="193"/>
      <c r="B12" s="128"/>
      <c r="C12" s="200" t="s">
        <v>122</v>
      </c>
      <c r="D12" s="201"/>
      <c r="E12" s="201"/>
      <c r="F12" s="201"/>
      <c r="G12" s="202" t="s">
        <v>241</v>
      </c>
      <c r="H12" s="203"/>
      <c r="I12" s="204"/>
      <c r="J12" s="205"/>
      <c r="K12" s="206"/>
      <c r="L12" s="207"/>
      <c r="M12" s="140"/>
      <c r="N12" s="135"/>
      <c r="O12" s="114" t="s">
        <v>25</v>
      </c>
      <c r="P12" s="115" t="s">
        <v>163</v>
      </c>
      <c r="Q12" s="115" t="str">
        <f>VLOOKUP($X$5,'パラメーター 一覧表'!$A$20:$F$49,6)</f>
        <v>-</v>
      </c>
      <c r="R12" s="115" t="s">
        <v>26</v>
      </c>
      <c r="S12" s="184"/>
      <c r="T12" s="180"/>
      <c r="V12"/>
      <c r="W12"/>
      <c r="X12" s="217">
        <v>104</v>
      </c>
      <c r="Y12" s="218" t="s">
        <v>207</v>
      </c>
      <c r="Z12" s="219"/>
    </row>
    <row r="13" spans="1:27" ht="19.5" customHeight="1" thickBot="1" x14ac:dyDescent="0.25">
      <c r="A13" s="193"/>
      <c r="B13" s="128"/>
      <c r="C13" s="166" t="s">
        <v>155</v>
      </c>
      <c r="D13" s="98" t="s">
        <v>20</v>
      </c>
      <c r="E13" s="99"/>
      <c r="F13" s="100"/>
      <c r="G13" s="406" t="s">
        <v>310</v>
      </c>
      <c r="H13" s="407"/>
      <c r="I13" s="138"/>
      <c r="J13" s="140"/>
      <c r="K13" s="141"/>
      <c r="L13" s="167"/>
      <c r="M13" s="140"/>
      <c r="N13" s="135"/>
      <c r="O13" s="114" t="s">
        <v>113</v>
      </c>
      <c r="P13" s="115" t="s">
        <v>115</v>
      </c>
      <c r="Q13" s="115">
        <f>VLOOKUP($X$5,'パラメーター 一覧表'!$A$20:$J$49,8)</f>
        <v>8</v>
      </c>
      <c r="R13" s="115" t="s">
        <v>117</v>
      </c>
      <c r="S13" s="184"/>
      <c r="T13" s="180"/>
      <c r="V13" s="66"/>
      <c r="W13" s="66"/>
      <c r="X13" s="217">
        <v>105</v>
      </c>
      <c r="Y13" s="218" t="s">
        <v>206</v>
      </c>
      <c r="Z13" s="219"/>
      <c r="AA13" s="105" t="s">
        <v>245</v>
      </c>
    </row>
    <row r="14" spans="1:27" ht="19.5" customHeight="1" thickBot="1" x14ac:dyDescent="0.25">
      <c r="A14" s="193"/>
      <c r="B14" s="128"/>
      <c r="C14" s="166"/>
      <c r="D14" s="290"/>
      <c r="E14" s="290"/>
      <c r="F14" s="290"/>
      <c r="G14" s="140"/>
      <c r="H14" s="140"/>
      <c r="I14" s="137"/>
      <c r="J14" s="129"/>
      <c r="K14" s="142"/>
      <c r="L14" s="168"/>
      <c r="M14" s="129"/>
      <c r="N14" s="135"/>
      <c r="O14" s="114" t="s">
        <v>114</v>
      </c>
      <c r="P14" s="115" t="s">
        <v>116</v>
      </c>
      <c r="Q14" s="115">
        <f>VLOOKUP($X$5,'パラメーター 一覧表'!$A$20:$J$49,9)</f>
        <v>0.8</v>
      </c>
      <c r="R14" s="115" t="s">
        <v>117</v>
      </c>
      <c r="S14" s="184"/>
      <c r="T14" s="180"/>
      <c r="V14" s="66"/>
      <c r="W14" s="66"/>
      <c r="X14" s="217">
        <v>106</v>
      </c>
      <c r="Y14" s="218" t="s">
        <v>212</v>
      </c>
      <c r="Z14" s="219"/>
    </row>
    <row r="15" spans="1:27" ht="19.5" customHeight="1" thickBot="1" x14ac:dyDescent="0.25">
      <c r="A15" s="193"/>
      <c r="B15" s="128"/>
      <c r="C15" s="166" t="s">
        <v>156</v>
      </c>
      <c r="D15" s="101" t="s">
        <v>15</v>
      </c>
      <c r="E15" s="102"/>
      <c r="F15" s="103"/>
      <c r="G15" s="408" t="str">
        <f>'入力シート (複数物質)'!H30</f>
        <v>砂</v>
      </c>
      <c r="H15" s="409"/>
      <c r="I15" s="129"/>
      <c r="J15" s="129"/>
      <c r="K15" s="129"/>
      <c r="L15" s="165"/>
      <c r="M15" s="129"/>
      <c r="N15" s="135"/>
      <c r="O15" s="114" t="s">
        <v>118</v>
      </c>
      <c r="P15" s="115"/>
      <c r="Q15" s="115">
        <f>VLOOKUP($X$5,'パラメーター 一覧表'!$A$20:$J$49,10)</f>
        <v>0.01</v>
      </c>
      <c r="R15" s="115" t="s">
        <v>29</v>
      </c>
      <c r="S15" s="184"/>
      <c r="T15" s="180"/>
      <c r="V15" s="66"/>
      <c r="W15" s="66"/>
      <c r="X15" s="217">
        <v>107</v>
      </c>
      <c r="Y15" s="218" t="s">
        <v>217</v>
      </c>
      <c r="Z15" s="219"/>
    </row>
    <row r="16" spans="1:27" ht="19.5" customHeight="1" x14ac:dyDescent="0.2">
      <c r="A16" s="193"/>
      <c r="B16" s="128"/>
      <c r="C16" s="166"/>
      <c r="D16" s="290"/>
      <c r="E16" s="290"/>
      <c r="F16" s="290"/>
      <c r="G16" s="140"/>
      <c r="H16" s="140"/>
      <c r="I16" s="140"/>
      <c r="J16" s="140"/>
      <c r="K16" s="140"/>
      <c r="L16" s="169"/>
      <c r="M16" s="140"/>
      <c r="N16" s="135"/>
      <c r="O16" s="183"/>
      <c r="P16" s="183"/>
      <c r="Q16" s="183"/>
      <c r="R16" s="183"/>
      <c r="S16" s="184"/>
      <c r="T16" s="180"/>
      <c r="V16" s="66"/>
      <c r="W16" s="66"/>
      <c r="X16" s="217">
        <v>108</v>
      </c>
      <c r="Y16" s="218" t="s">
        <v>224</v>
      </c>
      <c r="Z16" s="219"/>
    </row>
    <row r="17" spans="1:26" ht="19.5" customHeight="1" thickBot="1" x14ac:dyDescent="0.25">
      <c r="A17" s="193"/>
      <c r="B17" s="128"/>
      <c r="C17" s="389" t="s">
        <v>157</v>
      </c>
      <c r="D17" s="390" t="s">
        <v>123</v>
      </c>
      <c r="E17" s="391"/>
      <c r="F17" s="392"/>
      <c r="G17" s="143" t="s">
        <v>18</v>
      </c>
      <c r="H17" s="144" t="s">
        <v>5</v>
      </c>
      <c r="I17" s="128"/>
      <c r="J17" s="140"/>
      <c r="K17" s="140"/>
      <c r="L17" s="169"/>
      <c r="M17" s="140"/>
      <c r="N17" s="135" t="s">
        <v>156</v>
      </c>
      <c r="O17" s="116" t="s">
        <v>16</v>
      </c>
      <c r="P17" s="117"/>
      <c r="Q17" s="183"/>
      <c r="R17" s="183"/>
      <c r="S17" s="184"/>
      <c r="T17" s="180"/>
      <c r="V17"/>
      <c r="W17"/>
      <c r="X17" s="217">
        <v>109</v>
      </c>
      <c r="Y17" s="218" t="s">
        <v>205</v>
      </c>
      <c r="Z17" s="219"/>
    </row>
    <row r="18" spans="1:26" ht="19.5" customHeight="1" thickBot="1" x14ac:dyDescent="0.25">
      <c r="A18" s="193"/>
      <c r="B18" s="128"/>
      <c r="C18" s="389"/>
      <c r="D18" s="393"/>
      <c r="E18" s="394"/>
      <c r="F18" s="394"/>
      <c r="G18" s="104">
        <f>'入力シート (複数物質)'!H33</f>
        <v>5.0000000000000001E-3</v>
      </c>
      <c r="H18" s="109" t="s">
        <v>131</v>
      </c>
      <c r="I18" s="140"/>
      <c r="J18" s="140"/>
      <c r="K18" s="140"/>
      <c r="L18" s="169"/>
      <c r="M18" s="140"/>
      <c r="N18" s="135"/>
      <c r="O18" s="118" t="s">
        <v>17</v>
      </c>
      <c r="P18" s="118" t="s">
        <v>9</v>
      </c>
      <c r="Q18" s="118" t="s">
        <v>18</v>
      </c>
      <c r="R18" s="118" t="s">
        <v>5</v>
      </c>
      <c r="S18" s="185"/>
      <c r="T18" s="180"/>
      <c r="V18"/>
      <c r="W18"/>
      <c r="X18" s="217">
        <v>110</v>
      </c>
      <c r="Y18" s="218" t="s">
        <v>218</v>
      </c>
      <c r="Z18" s="219"/>
    </row>
    <row r="19" spans="1:26" ht="19.5" customHeight="1" x14ac:dyDescent="0.2">
      <c r="A19" s="193"/>
      <c r="B19" s="128"/>
      <c r="C19" s="170"/>
      <c r="D19" s="171"/>
      <c r="E19" s="171"/>
      <c r="F19" s="171"/>
      <c r="G19" s="172"/>
      <c r="H19" s="172"/>
      <c r="I19" s="172"/>
      <c r="J19" s="172"/>
      <c r="K19" s="172"/>
      <c r="L19" s="173"/>
      <c r="M19" s="140"/>
      <c r="N19" s="135"/>
      <c r="O19" s="119" t="s">
        <v>2</v>
      </c>
      <c r="P19" s="120" t="s">
        <v>10</v>
      </c>
      <c r="Q19" s="121">
        <f>VLOOKUP($V$5,'パラメーター 一覧表'!$A$7:$G$12,3)</f>
        <v>3.0000000000000001E-5</v>
      </c>
      <c r="R19" s="120" t="s">
        <v>6</v>
      </c>
      <c r="S19" s="184"/>
      <c r="T19" s="180"/>
      <c r="V19"/>
      <c r="W19"/>
      <c r="X19" s="217">
        <v>111</v>
      </c>
      <c r="Y19" s="218" t="s">
        <v>216</v>
      </c>
      <c r="Z19" s="219"/>
    </row>
    <row r="20" spans="1:26" ht="19.5" customHeight="1" x14ac:dyDescent="0.2">
      <c r="A20" s="193"/>
      <c r="B20" s="128"/>
      <c r="C20" s="290"/>
      <c r="D20" s="290"/>
      <c r="E20" s="290"/>
      <c r="F20" s="290"/>
      <c r="G20" s="140"/>
      <c r="H20" s="140"/>
      <c r="I20" s="140"/>
      <c r="J20" s="140"/>
      <c r="K20" s="140"/>
      <c r="L20" s="140"/>
      <c r="M20" s="140"/>
      <c r="N20" s="135"/>
      <c r="O20" s="119" t="s">
        <v>3</v>
      </c>
      <c r="P20" s="120" t="s">
        <v>11</v>
      </c>
      <c r="Q20" s="120">
        <f>VLOOKUP($V$5,'パラメーター 一覧表'!$A$7:$G$12,4)</f>
        <v>0.3</v>
      </c>
      <c r="R20" s="120" t="s">
        <v>7</v>
      </c>
      <c r="S20" s="184"/>
      <c r="T20" s="180"/>
      <c r="V20"/>
      <c r="W20"/>
      <c r="X20" s="217">
        <v>112</v>
      </c>
      <c r="Y20" s="218" t="s">
        <v>208</v>
      </c>
      <c r="Z20" s="219"/>
    </row>
    <row r="21" spans="1:26" ht="19.5" customHeight="1" x14ac:dyDescent="0.2">
      <c r="A21" s="193"/>
      <c r="B21" s="128"/>
      <c r="C21" s="128"/>
      <c r="D21" s="128"/>
      <c r="E21" s="128"/>
      <c r="F21" s="128"/>
      <c r="G21" s="128"/>
      <c r="H21" s="128"/>
      <c r="I21" s="140"/>
      <c r="J21" s="140"/>
      <c r="K21" s="140"/>
      <c r="L21" s="140"/>
      <c r="M21" s="140"/>
      <c r="N21" s="135"/>
      <c r="O21" s="119" t="s">
        <v>126</v>
      </c>
      <c r="P21" s="120" t="s">
        <v>127</v>
      </c>
      <c r="Q21" s="120">
        <f>VLOOKUP($V$5,'パラメーター 一覧表'!$A$7:$G$12,5)</f>
        <v>0.4</v>
      </c>
      <c r="R21" s="120" t="s">
        <v>7</v>
      </c>
      <c r="S21" s="184"/>
      <c r="T21" s="180"/>
      <c r="V21"/>
      <c r="W21"/>
      <c r="X21" s="217">
        <v>113</v>
      </c>
      <c r="Y21" s="218" t="s">
        <v>219</v>
      </c>
      <c r="Z21" s="219"/>
    </row>
    <row r="22" spans="1:26" ht="19.5" customHeight="1" thickBot="1" x14ac:dyDescent="0.25">
      <c r="A22" s="193"/>
      <c r="B22" s="128"/>
      <c r="C22" s="145"/>
      <c r="D22" s="145"/>
      <c r="E22" s="145"/>
      <c r="F22" s="145"/>
      <c r="G22" s="145"/>
      <c r="H22" s="145"/>
      <c r="I22" s="146"/>
      <c r="J22" s="140"/>
      <c r="K22" s="140"/>
      <c r="L22" s="140"/>
      <c r="M22" s="140"/>
      <c r="N22" s="135"/>
      <c r="O22" s="119" t="s">
        <v>4</v>
      </c>
      <c r="P22" s="120" t="s">
        <v>12</v>
      </c>
      <c r="Q22" s="120">
        <f>VLOOKUP($V$5,'パラメーター 一覧表'!$A$7:$G$12,6)</f>
        <v>2.7</v>
      </c>
      <c r="R22" s="120" t="s">
        <v>8</v>
      </c>
      <c r="S22" s="184"/>
      <c r="T22" s="180"/>
      <c r="V22"/>
      <c r="W22"/>
      <c r="X22" s="217">
        <v>201</v>
      </c>
      <c r="Y22" s="218" t="s">
        <v>191</v>
      </c>
      <c r="Z22" s="219"/>
    </row>
    <row r="23" spans="1:26" ht="19.5" customHeight="1" x14ac:dyDescent="0.2">
      <c r="A23" s="193"/>
      <c r="B23" s="128"/>
      <c r="C23" s="147" t="s">
        <v>121</v>
      </c>
      <c r="D23" s="148"/>
      <c r="E23" s="148"/>
      <c r="F23" s="148"/>
      <c r="G23" s="149"/>
      <c r="H23" s="149"/>
      <c r="I23" s="150"/>
      <c r="J23" s="140"/>
      <c r="K23" s="140"/>
      <c r="L23" s="140"/>
      <c r="M23" s="140"/>
      <c r="N23" s="135"/>
      <c r="O23" s="119" t="s">
        <v>13</v>
      </c>
      <c r="P23" s="120" t="s">
        <v>14</v>
      </c>
      <c r="Q23" s="120">
        <f>VLOOKUP($V$5,'パラメーター 一覧表'!$A$7:$G$12,7)</f>
        <v>1.62</v>
      </c>
      <c r="R23" s="120" t="s">
        <v>8</v>
      </c>
      <c r="S23" s="184"/>
      <c r="T23" s="180"/>
      <c r="V23"/>
      <c r="W23"/>
      <c r="X23" s="221">
        <v>202</v>
      </c>
      <c r="Y23" s="222" t="s">
        <v>192</v>
      </c>
      <c r="Z23" s="223"/>
    </row>
    <row r="24" spans="1:26" ht="19.5" customHeight="1" thickBot="1" x14ac:dyDescent="0.25">
      <c r="A24" s="193"/>
      <c r="B24" s="128"/>
      <c r="C24" s="151"/>
      <c r="D24" s="290"/>
      <c r="E24" s="290"/>
      <c r="F24" s="290"/>
      <c r="G24" s="290"/>
      <c r="H24" s="290"/>
      <c r="I24" s="248"/>
      <c r="J24" s="140"/>
      <c r="K24" s="140"/>
      <c r="L24" s="140"/>
      <c r="M24" s="140"/>
      <c r="N24" s="135"/>
      <c r="O24" s="119" t="s">
        <v>38</v>
      </c>
      <c r="P24" s="119" t="s">
        <v>36</v>
      </c>
      <c r="Q24" s="120">
        <f>VLOOKUP($V$5,'パラメーター 一覧表'!$A$7:$H$12,8)</f>
        <v>1E-3</v>
      </c>
      <c r="R24" s="119" t="s">
        <v>37</v>
      </c>
      <c r="S24" s="186"/>
      <c r="T24" s="180"/>
      <c r="V24"/>
      <c r="W24"/>
      <c r="X24" s="221">
        <v>203</v>
      </c>
      <c r="Y24" s="222" t="s">
        <v>193</v>
      </c>
      <c r="Z24" s="223"/>
    </row>
    <row r="25" spans="1:26" ht="19.5" customHeight="1" x14ac:dyDescent="0.2">
      <c r="A25" s="193"/>
      <c r="B25" s="128"/>
      <c r="C25" s="151"/>
      <c r="D25" s="501" t="s">
        <v>120</v>
      </c>
      <c r="E25" s="502"/>
      <c r="F25" s="502"/>
      <c r="G25" s="399">
        <f>計算シート_セレン!$C$21</f>
        <v>150</v>
      </c>
      <c r="H25" s="401" t="s">
        <v>19</v>
      </c>
      <c r="I25" s="248"/>
      <c r="J25" s="140"/>
      <c r="K25" s="140"/>
      <c r="L25" s="140"/>
      <c r="M25" s="140"/>
      <c r="N25" s="135"/>
      <c r="O25" s="183"/>
      <c r="P25" s="183"/>
      <c r="Q25" s="183"/>
      <c r="R25" s="183"/>
      <c r="S25" s="184"/>
      <c r="T25" s="180"/>
      <c r="V25"/>
      <c r="W25"/>
      <c r="X25" s="217">
        <v>204</v>
      </c>
      <c r="Y25" s="218" t="s">
        <v>194</v>
      </c>
      <c r="Z25" s="219"/>
    </row>
    <row r="26" spans="1:26" ht="19.5" customHeight="1" thickBot="1" x14ac:dyDescent="0.25">
      <c r="A26" s="193"/>
      <c r="B26" s="128"/>
      <c r="C26" s="151"/>
      <c r="D26" s="503"/>
      <c r="E26" s="504"/>
      <c r="F26" s="504"/>
      <c r="G26" s="400"/>
      <c r="H26" s="402"/>
      <c r="I26" s="248"/>
      <c r="J26" s="140"/>
      <c r="K26" s="140"/>
      <c r="L26" s="140"/>
      <c r="M26" s="140"/>
      <c r="N26" s="135" t="s">
        <v>157</v>
      </c>
      <c r="O26" s="122" t="s">
        <v>162</v>
      </c>
      <c r="P26" s="123"/>
      <c r="Q26" s="183"/>
      <c r="R26" s="183"/>
      <c r="S26" s="184"/>
      <c r="T26" s="180"/>
      <c r="V26"/>
      <c r="W26"/>
      <c r="X26" s="217">
        <v>205</v>
      </c>
      <c r="Y26" s="218" t="s">
        <v>195</v>
      </c>
      <c r="Z26" s="219"/>
    </row>
    <row r="27" spans="1:26" ht="19.5" customHeight="1" x14ac:dyDescent="0.2">
      <c r="A27" s="193"/>
      <c r="B27" s="128"/>
      <c r="C27" s="151"/>
      <c r="D27" s="290"/>
      <c r="E27" s="290"/>
      <c r="F27" s="290"/>
      <c r="G27" s="266">
        <f>+計算シート_セレン!C24</f>
        <v>130</v>
      </c>
      <c r="H27" s="290"/>
      <c r="I27" s="248"/>
      <c r="J27" s="140"/>
      <c r="K27" s="140"/>
      <c r="L27" s="140"/>
      <c r="M27" s="140"/>
      <c r="N27" s="135"/>
      <c r="O27" s="124" t="s">
        <v>17</v>
      </c>
      <c r="P27" s="124" t="s">
        <v>9</v>
      </c>
      <c r="Q27" s="124" t="s">
        <v>18</v>
      </c>
      <c r="R27" s="124" t="s">
        <v>5</v>
      </c>
      <c r="S27" s="185"/>
      <c r="T27" s="180"/>
      <c r="V27"/>
      <c r="W27"/>
      <c r="X27" s="217">
        <v>206</v>
      </c>
      <c r="Y27" s="218" t="s">
        <v>196</v>
      </c>
      <c r="Z27" s="219"/>
    </row>
    <row r="28" spans="1:26" ht="19.5" customHeight="1" x14ac:dyDescent="0.2">
      <c r="A28" s="193"/>
      <c r="B28" s="128"/>
      <c r="C28" s="153"/>
      <c r="D28" s="140"/>
      <c r="E28" s="140"/>
      <c r="F28" s="140"/>
      <c r="G28" s="290"/>
      <c r="H28" s="198" t="s">
        <v>239</v>
      </c>
      <c r="I28" s="152"/>
      <c r="J28" s="140"/>
      <c r="K28" s="140"/>
      <c r="L28" s="140"/>
      <c r="M28" s="140"/>
      <c r="N28" s="135"/>
      <c r="O28" s="125" t="s">
        <v>150</v>
      </c>
      <c r="P28" s="125" t="s">
        <v>151</v>
      </c>
      <c r="Q28" s="126">
        <f>+計算シート_セレン!G48</f>
        <v>15.768000000000002</v>
      </c>
      <c r="R28" s="126" t="s">
        <v>154</v>
      </c>
      <c r="S28" s="184"/>
      <c r="T28" s="180"/>
      <c r="V28"/>
      <c r="W28"/>
      <c r="X28" s="217">
        <v>207</v>
      </c>
      <c r="Y28" s="218" t="s">
        <v>197</v>
      </c>
      <c r="Z28" s="219"/>
    </row>
    <row r="29" spans="1:26" ht="19.5" customHeight="1" thickBot="1" x14ac:dyDescent="0.25">
      <c r="A29" s="193"/>
      <c r="B29" s="128"/>
      <c r="C29" s="154"/>
      <c r="D29" s="145"/>
      <c r="E29" s="145"/>
      <c r="F29" s="145"/>
      <c r="G29" s="145"/>
      <c r="H29" s="145"/>
      <c r="I29" s="155"/>
      <c r="J29" s="140"/>
      <c r="K29" s="140"/>
      <c r="L29" s="140"/>
      <c r="M29" s="140"/>
      <c r="N29" s="135"/>
      <c r="O29" s="125" t="s">
        <v>152</v>
      </c>
      <c r="P29" s="127" t="s">
        <v>153</v>
      </c>
      <c r="Q29" s="126">
        <f>+計算シート_セレン!G50</f>
        <v>28.000000000000007</v>
      </c>
      <c r="R29" s="126"/>
      <c r="S29" s="184"/>
      <c r="T29" s="180"/>
      <c r="V29"/>
      <c r="W29"/>
      <c r="X29" s="217">
        <v>208</v>
      </c>
      <c r="Y29" s="218" t="s">
        <v>198</v>
      </c>
      <c r="Z29" s="219"/>
    </row>
    <row r="30" spans="1:26" ht="19.5" customHeight="1" x14ac:dyDescent="0.2">
      <c r="A30" s="193"/>
      <c r="B30" s="128"/>
      <c r="C30" s="128"/>
      <c r="D30" s="128"/>
      <c r="E30" s="128"/>
      <c r="F30" s="128"/>
      <c r="G30" s="128"/>
      <c r="H30" s="128"/>
      <c r="I30" s="140"/>
      <c r="J30" s="140"/>
      <c r="K30" s="140"/>
      <c r="L30" s="140"/>
      <c r="M30" s="140"/>
      <c r="N30" s="156"/>
      <c r="O30" s="189"/>
      <c r="P30" s="190"/>
      <c r="Q30" s="191"/>
      <c r="R30" s="191"/>
      <c r="S30" s="187"/>
      <c r="T30" s="180"/>
      <c r="V30"/>
      <c r="W30"/>
      <c r="X30" s="217">
        <v>209</v>
      </c>
      <c r="Y30" s="218" t="s">
        <v>199</v>
      </c>
      <c r="Z30" s="219"/>
    </row>
    <row r="31" spans="1:26" ht="7.5" customHeight="1" thickBot="1" x14ac:dyDescent="0.25">
      <c r="A31" s="194"/>
      <c r="B31" s="157"/>
      <c r="C31" s="157"/>
      <c r="D31" s="157"/>
      <c r="E31" s="157"/>
      <c r="F31" s="157"/>
      <c r="G31" s="157"/>
      <c r="H31" s="157"/>
      <c r="I31" s="139"/>
      <c r="J31" s="139"/>
      <c r="K31" s="139"/>
      <c r="L31" s="139"/>
      <c r="M31" s="139"/>
      <c r="N31" s="157"/>
      <c r="O31" s="157"/>
      <c r="P31" s="157"/>
      <c r="Q31" s="157"/>
      <c r="R31" s="157"/>
      <c r="S31" s="157"/>
      <c r="T31" s="188"/>
      <c r="V31"/>
      <c r="W31"/>
      <c r="X31" s="217">
        <v>301</v>
      </c>
      <c r="Y31" s="218" t="s">
        <v>200</v>
      </c>
      <c r="Z31" s="219"/>
    </row>
    <row r="32" spans="1:26" ht="19.5" customHeight="1" x14ac:dyDescent="0.2">
      <c r="V32"/>
      <c r="W32"/>
      <c r="X32" s="217">
        <v>302</v>
      </c>
      <c r="Y32" s="218" t="s">
        <v>201</v>
      </c>
      <c r="Z32" s="219"/>
    </row>
    <row r="33" spans="3:26" ht="19.5" hidden="1" customHeight="1" x14ac:dyDescent="0.2">
      <c r="C33" s="105" t="s">
        <v>155</v>
      </c>
      <c r="D33" s="105" t="s">
        <v>156</v>
      </c>
      <c r="E33" s="105" t="s">
        <v>157</v>
      </c>
      <c r="V33"/>
      <c r="W33"/>
      <c r="X33" s="217">
        <v>303</v>
      </c>
      <c r="Y33" s="218" t="s">
        <v>202</v>
      </c>
      <c r="Z33" s="219"/>
    </row>
    <row r="34" spans="3:26" ht="19.5" hidden="1" customHeight="1" x14ac:dyDescent="0.2">
      <c r="C34" s="262">
        <f>LOG(+計算シート_セレン!J53)</f>
        <v>0</v>
      </c>
      <c r="D34" s="262">
        <f>LOG(+計算シート_セレン!J54/2)</f>
        <v>-2.1519105662060607</v>
      </c>
      <c r="E34" s="262">
        <f>+LOG(計算シート_セレン!J55)</f>
        <v>-0.86132219694427781</v>
      </c>
      <c r="V34"/>
      <c r="W34"/>
      <c r="X34" s="217">
        <v>304</v>
      </c>
      <c r="Y34" s="218" t="s">
        <v>203</v>
      </c>
      <c r="Z34" s="219"/>
    </row>
    <row r="35" spans="3:26" ht="19.5" customHeight="1" thickBot="1" x14ac:dyDescent="0.25">
      <c r="V35"/>
      <c r="W35"/>
      <c r="X35" s="224">
        <v>305</v>
      </c>
      <c r="Y35" s="225" t="s">
        <v>204</v>
      </c>
      <c r="Z35" s="219"/>
    </row>
    <row r="36" spans="3:26" ht="19.5" customHeight="1" x14ac:dyDescent="0.2">
      <c r="Y36" s="211"/>
      <c r="Z36" s="211"/>
    </row>
    <row r="37" spans="3:26" ht="19.5" customHeight="1" thickBot="1" x14ac:dyDescent="0.25">
      <c r="V37"/>
      <c r="W37"/>
      <c r="X37" s="211"/>
      <c r="Y37" s="211"/>
      <c r="Z37" s="211"/>
    </row>
    <row r="38" spans="3:26" ht="19.5" customHeight="1" x14ac:dyDescent="0.2">
      <c r="V38"/>
      <c r="W38" s="226" t="s">
        <v>185</v>
      </c>
      <c r="X38" s="227">
        <v>2</v>
      </c>
      <c r="Y38" s="228" t="s">
        <v>224</v>
      </c>
      <c r="Z38" s="229">
        <v>108</v>
      </c>
    </row>
    <row r="39" spans="3:26" ht="19.5" customHeight="1" x14ac:dyDescent="0.2">
      <c r="V39"/>
      <c r="W39" s="230" t="s">
        <v>243</v>
      </c>
      <c r="X39" s="231">
        <v>4</v>
      </c>
      <c r="Y39" s="217" t="s">
        <v>205</v>
      </c>
      <c r="Z39" s="218">
        <v>109</v>
      </c>
    </row>
    <row r="40" spans="3:26" ht="19.5" customHeight="1" x14ac:dyDescent="0.2">
      <c r="V40"/>
      <c r="W40" s="230" t="s">
        <v>187</v>
      </c>
      <c r="X40" s="231">
        <v>3</v>
      </c>
      <c r="Y40" s="217" t="s">
        <v>206</v>
      </c>
      <c r="Z40" s="218">
        <v>105</v>
      </c>
    </row>
    <row r="41" spans="3:26" ht="16.5" x14ac:dyDescent="0.2">
      <c r="V41"/>
      <c r="W41" s="230" t="s">
        <v>183</v>
      </c>
      <c r="X41" s="231">
        <v>1</v>
      </c>
      <c r="Y41" s="217" t="s">
        <v>207</v>
      </c>
      <c r="Z41" s="218">
        <v>104</v>
      </c>
    </row>
    <row r="42" spans="3:26" ht="17" thickBot="1" x14ac:dyDescent="0.25">
      <c r="V42"/>
      <c r="W42" s="232" t="s">
        <v>246</v>
      </c>
      <c r="X42" s="233">
        <v>5</v>
      </c>
      <c r="Y42" s="217" t="s">
        <v>208</v>
      </c>
      <c r="Z42" s="218">
        <v>112</v>
      </c>
    </row>
    <row r="43" spans="3:26" ht="16.5" x14ac:dyDescent="0.2">
      <c r="V43"/>
      <c r="W43"/>
      <c r="X43" s="211"/>
      <c r="Y43" s="217" t="s">
        <v>203</v>
      </c>
      <c r="Z43" s="218">
        <v>304</v>
      </c>
    </row>
    <row r="44" spans="3:26" ht="16.5" x14ac:dyDescent="0.2">
      <c r="V44"/>
      <c r="W44"/>
      <c r="X44" s="211"/>
      <c r="Y44" s="234" t="s">
        <v>192</v>
      </c>
      <c r="Z44" s="235">
        <v>202</v>
      </c>
    </row>
    <row r="45" spans="3:26" ht="16.5" x14ac:dyDescent="0.2">
      <c r="V45"/>
      <c r="W45"/>
      <c r="X45" s="211"/>
      <c r="Y45" s="217" t="s">
        <v>189</v>
      </c>
      <c r="Z45" s="218">
        <v>101</v>
      </c>
    </row>
    <row r="46" spans="3:26" ht="16.5" x14ac:dyDescent="0.2">
      <c r="V46"/>
      <c r="W46"/>
      <c r="X46" s="211"/>
      <c r="Y46" s="217" t="s">
        <v>199</v>
      </c>
      <c r="Z46" s="218">
        <v>209</v>
      </c>
    </row>
    <row r="47" spans="3:26" ht="16.5" x14ac:dyDescent="0.2">
      <c r="V47"/>
      <c r="W47"/>
      <c r="X47" s="211"/>
      <c r="Y47" s="217" t="s">
        <v>190</v>
      </c>
      <c r="Z47" s="218">
        <v>103</v>
      </c>
    </row>
    <row r="48" spans="3:26" ht="16.5" x14ac:dyDescent="0.2">
      <c r="V48"/>
      <c r="W48"/>
      <c r="X48" s="211"/>
      <c r="Y48" s="217" t="s">
        <v>211</v>
      </c>
      <c r="Z48" s="218">
        <v>102</v>
      </c>
    </row>
    <row r="49" spans="3:26" ht="16.5" x14ac:dyDescent="0.2">
      <c r="V49"/>
      <c r="W49"/>
      <c r="X49" s="211"/>
      <c r="Y49" s="217" t="s">
        <v>212</v>
      </c>
      <c r="Z49" s="218">
        <v>106</v>
      </c>
    </row>
    <row r="50" spans="3:26" ht="16.5" x14ac:dyDescent="0.2">
      <c r="C50"/>
      <c r="D50"/>
      <c r="E50"/>
      <c r="F50"/>
      <c r="G50"/>
      <c r="V50"/>
      <c r="W50"/>
      <c r="X50" s="211"/>
      <c r="Y50" s="217" t="s">
        <v>200</v>
      </c>
      <c r="Z50" s="218">
        <v>301</v>
      </c>
    </row>
    <row r="51" spans="3:26" ht="16.5" x14ac:dyDescent="0.2">
      <c r="C51"/>
      <c r="D51"/>
      <c r="E51"/>
      <c r="F51"/>
      <c r="G51"/>
      <c r="V51"/>
      <c r="W51"/>
      <c r="X51" s="211"/>
      <c r="Y51" s="234" t="s">
        <v>193</v>
      </c>
      <c r="Z51" s="235">
        <v>203</v>
      </c>
    </row>
    <row r="52" spans="3:26" ht="16.5" x14ac:dyDescent="0.2">
      <c r="V52"/>
      <c r="W52"/>
      <c r="X52" s="211"/>
      <c r="Y52" s="217" t="s">
        <v>198</v>
      </c>
      <c r="Z52" s="218">
        <v>208</v>
      </c>
    </row>
    <row r="53" spans="3:26" ht="16.5" x14ac:dyDescent="0.2">
      <c r="V53"/>
      <c r="W53"/>
      <c r="X53" s="211"/>
      <c r="Y53" s="215" t="s">
        <v>184</v>
      </c>
      <c r="Z53" s="216">
        <v>1</v>
      </c>
    </row>
    <row r="54" spans="3:26" ht="16.5" x14ac:dyDescent="0.2">
      <c r="V54"/>
      <c r="W54"/>
      <c r="X54" s="211"/>
      <c r="Y54" s="215" t="s">
        <v>186</v>
      </c>
      <c r="Z54" s="216">
        <v>2</v>
      </c>
    </row>
    <row r="55" spans="3:26" ht="16.5" x14ac:dyDescent="0.2">
      <c r="V55"/>
      <c r="W55"/>
      <c r="X55" s="211"/>
      <c r="Y55" s="215" t="s">
        <v>188</v>
      </c>
      <c r="Z55" s="216">
        <v>3</v>
      </c>
    </row>
    <row r="56" spans="3:26" ht="16.5" x14ac:dyDescent="0.2">
      <c r="V56"/>
      <c r="W56"/>
      <c r="X56" s="211"/>
      <c r="Y56" s="217" t="s">
        <v>201</v>
      </c>
      <c r="Z56" s="218">
        <v>302</v>
      </c>
    </row>
    <row r="57" spans="3:26" ht="16.5" x14ac:dyDescent="0.2">
      <c r="V57"/>
      <c r="W57"/>
      <c r="X57" s="211"/>
      <c r="Y57" s="217" t="s">
        <v>202</v>
      </c>
      <c r="Z57" s="218">
        <v>303</v>
      </c>
    </row>
    <row r="58" spans="3:26" ht="16.5" x14ac:dyDescent="0.2">
      <c r="V58"/>
      <c r="W58"/>
      <c r="X58" s="211"/>
      <c r="Y58" s="217" t="s">
        <v>216</v>
      </c>
      <c r="Z58" s="218">
        <v>111</v>
      </c>
    </row>
    <row r="59" spans="3:26" ht="16.5" x14ac:dyDescent="0.2">
      <c r="V59"/>
      <c r="W59"/>
      <c r="X59" s="211"/>
      <c r="Y59" s="217" t="s">
        <v>217</v>
      </c>
      <c r="Z59" s="218">
        <v>107</v>
      </c>
    </row>
    <row r="60" spans="3:26" ht="16.5" x14ac:dyDescent="0.2">
      <c r="V60"/>
      <c r="W60"/>
      <c r="X60" s="211"/>
      <c r="Y60" s="217" t="s">
        <v>218</v>
      </c>
      <c r="Z60" s="218">
        <v>110</v>
      </c>
    </row>
    <row r="61" spans="3:26" ht="16.5" x14ac:dyDescent="0.2">
      <c r="V61"/>
      <c r="W61"/>
      <c r="X61" s="211"/>
      <c r="Y61" s="217" t="s">
        <v>191</v>
      </c>
      <c r="Z61" s="218">
        <v>201</v>
      </c>
    </row>
    <row r="62" spans="3:26" ht="16.5" x14ac:dyDescent="0.2">
      <c r="V62"/>
      <c r="W62"/>
      <c r="X62" s="211"/>
      <c r="Y62" s="217" t="s">
        <v>194</v>
      </c>
      <c r="Z62" s="218">
        <v>204</v>
      </c>
    </row>
    <row r="63" spans="3:26" ht="16.5" x14ac:dyDescent="0.2">
      <c r="V63"/>
      <c r="W63"/>
      <c r="X63" s="211"/>
      <c r="Y63" s="217" t="s">
        <v>196</v>
      </c>
      <c r="Z63" s="218">
        <v>206</v>
      </c>
    </row>
    <row r="64" spans="3:26" ht="16.5" x14ac:dyDescent="0.2">
      <c r="V64"/>
      <c r="W64"/>
      <c r="X64" s="211"/>
      <c r="Y64" s="217" t="s">
        <v>219</v>
      </c>
      <c r="Z64" s="218">
        <v>113</v>
      </c>
    </row>
    <row r="65" spans="22:26" ht="16.5" x14ac:dyDescent="0.2">
      <c r="V65"/>
      <c r="W65"/>
      <c r="X65" s="211"/>
      <c r="Y65" s="217" t="s">
        <v>197</v>
      </c>
      <c r="Z65" s="218">
        <v>207</v>
      </c>
    </row>
    <row r="66" spans="22:26" ht="16.5" x14ac:dyDescent="0.2">
      <c r="V66"/>
      <c r="W66"/>
      <c r="X66" s="211"/>
      <c r="Y66" s="217" t="s">
        <v>204</v>
      </c>
      <c r="Z66" s="218">
        <v>305</v>
      </c>
    </row>
    <row r="67" spans="22:26" ht="17" thickBot="1" x14ac:dyDescent="0.25">
      <c r="V67"/>
      <c r="W67"/>
      <c r="X67" s="211"/>
      <c r="Y67" s="224" t="s">
        <v>195</v>
      </c>
      <c r="Z67" s="225">
        <v>205</v>
      </c>
    </row>
  </sheetData>
  <mergeCells count="9">
    <mergeCell ref="D25:F26"/>
    <mergeCell ref="G25:G26"/>
    <mergeCell ref="H25:H26"/>
    <mergeCell ref="D2:H3"/>
    <mergeCell ref="E8:K8"/>
    <mergeCell ref="G13:H13"/>
    <mergeCell ref="G15:H15"/>
    <mergeCell ref="C17:C18"/>
    <mergeCell ref="D17:F18"/>
  </mergeCells>
  <phoneticPr fontId="2"/>
  <pageMargins left="0.39370078740157483" right="0.39370078740157483" top="0.59055118110236227" bottom="0.19685039370078741" header="0.39370078740157483" footer="0.19685039370078741"/>
  <pageSetup paperSize="9" orientation="landscape" horizontalDpi="300" verticalDpi="300" r:id="rId1"/>
  <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dimension ref="A1:DW56"/>
  <sheetViews>
    <sheetView zoomScale="69" zoomScaleNormal="69" workbookViewId="0">
      <selection activeCell="G25" sqref="G25:G26"/>
    </sheetView>
  </sheetViews>
  <sheetFormatPr defaultRowHeight="13" x14ac:dyDescent="0.2"/>
  <cols>
    <col min="1" max="1" width="11.26953125" customWidth="1"/>
    <col min="2" max="2" width="13.26953125" customWidth="1"/>
    <col min="3" max="3" width="9.453125" bestFit="1" customWidth="1"/>
    <col min="5" max="5" width="10.453125" bestFit="1" customWidth="1"/>
    <col min="6" max="6" width="9.453125" bestFit="1" customWidth="1"/>
    <col min="7" max="7" width="10.08984375" bestFit="1" customWidth="1"/>
    <col min="9" max="9" width="9.08984375" bestFit="1" customWidth="1"/>
    <col min="10" max="127" width="10.08984375" style="45" bestFit="1" customWidth="1"/>
  </cols>
  <sheetData>
    <row r="1" spans="1:127" x14ac:dyDescent="0.2">
      <c r="A1" t="s">
        <v>40</v>
      </c>
    </row>
    <row r="3" spans="1:127" x14ac:dyDescent="0.2">
      <c r="A3" t="s">
        <v>41</v>
      </c>
      <c r="B3" t="s">
        <v>112</v>
      </c>
    </row>
    <row r="10" spans="1:127" x14ac:dyDescent="0.2">
      <c r="A10" s="42"/>
      <c r="B10" s="42"/>
      <c r="C10" s="42"/>
      <c r="D10" s="42"/>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row>
    <row r="11" spans="1:127" x14ac:dyDescent="0.2">
      <c r="A11" s="42"/>
      <c r="B11" s="42"/>
      <c r="C11" s="42"/>
      <c r="D11" s="42"/>
      <c r="E11" s="43"/>
      <c r="F11" s="42"/>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row>
    <row r="12" spans="1:127" x14ac:dyDescent="0.2">
      <c r="A12" s="42"/>
      <c r="B12" s="42"/>
      <c r="C12" s="42"/>
      <c r="D12" s="42"/>
      <c r="E12" s="4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c r="DT12" s="42"/>
      <c r="DU12" s="42"/>
      <c r="DV12" s="42"/>
      <c r="DW12" s="42"/>
    </row>
    <row r="13" spans="1:127" x14ac:dyDescent="0.2">
      <c r="A13" s="42"/>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c r="DT13" s="42"/>
      <c r="DU13" s="42"/>
      <c r="DV13" s="42"/>
      <c r="DW13" s="42"/>
    </row>
    <row r="14" spans="1:127" x14ac:dyDescent="0.2">
      <c r="A14" s="42"/>
      <c r="B14" s="43"/>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c r="DT14" s="42"/>
      <c r="DU14" s="42"/>
      <c r="DV14" s="42"/>
      <c r="DW14" s="42"/>
    </row>
    <row r="15" spans="1:127" x14ac:dyDescent="0.2">
      <c r="A15" s="42"/>
      <c r="B15" s="42"/>
      <c r="C15" s="42"/>
      <c r="D15" s="43"/>
      <c r="E15" s="42"/>
      <c r="F15" s="42"/>
      <c r="G15" s="42"/>
      <c r="H15" s="42"/>
      <c r="I15" s="42"/>
      <c r="J15" s="42"/>
      <c r="K15" s="42"/>
      <c r="L15" s="42"/>
      <c r="M15" s="42"/>
      <c r="N15" s="42"/>
      <c r="O15" s="42"/>
      <c r="P15" s="42"/>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c r="BC15" s="42"/>
      <c r="BD15" s="42"/>
      <c r="BE15" s="42"/>
      <c r="BF15" s="42"/>
      <c r="BG15" s="42"/>
      <c r="BH15" s="42"/>
      <c r="BI15" s="42"/>
      <c r="BJ15" s="42"/>
      <c r="BK15" s="42"/>
      <c r="BL15" s="42"/>
      <c r="BM15" s="42"/>
      <c r="BN15" s="42"/>
      <c r="BO15" s="42"/>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c r="CN15" s="42"/>
      <c r="CO15" s="42"/>
      <c r="CP15" s="42"/>
      <c r="CQ15" s="42"/>
      <c r="CR15" s="42"/>
      <c r="CS15" s="42"/>
      <c r="CT15" s="42"/>
      <c r="CU15" s="42"/>
      <c r="CV15" s="42"/>
      <c r="CW15" s="42"/>
      <c r="CX15" s="42"/>
      <c r="CY15" s="42"/>
      <c r="CZ15" s="42"/>
      <c r="DA15" s="42"/>
      <c r="DB15" s="42"/>
      <c r="DC15" s="42"/>
      <c r="DD15" s="42"/>
      <c r="DE15" s="42"/>
      <c r="DF15" s="42"/>
      <c r="DG15" s="42"/>
      <c r="DH15" s="42"/>
      <c r="DI15" s="42"/>
      <c r="DJ15" s="42"/>
      <c r="DK15" s="42"/>
      <c r="DL15" s="42"/>
      <c r="DM15" s="42"/>
      <c r="DN15" s="42"/>
      <c r="DO15" s="42"/>
      <c r="DP15" s="42"/>
      <c r="DQ15" s="42"/>
      <c r="DR15" s="42"/>
      <c r="DS15" s="42"/>
      <c r="DT15" s="42"/>
      <c r="DU15" s="42"/>
      <c r="DV15" s="42"/>
      <c r="DW15" s="42"/>
    </row>
    <row r="16" spans="1:127" x14ac:dyDescent="0.2">
      <c r="A16" s="42"/>
      <c r="B16" s="42"/>
      <c r="C16" s="42"/>
      <c r="D16" s="42"/>
      <c r="E16" s="42"/>
      <c r="F16" s="42"/>
      <c r="G16" s="42"/>
      <c r="H16" s="42"/>
      <c r="I16" s="42"/>
      <c r="J16" s="42"/>
      <c r="K16" s="42"/>
      <c r="L16" s="42"/>
      <c r="M16" s="42"/>
      <c r="N16" s="42"/>
      <c r="O16" s="42"/>
      <c r="P16" s="42"/>
      <c r="Q16" s="42"/>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42"/>
      <c r="CQ16" s="42"/>
      <c r="CR16" s="42"/>
      <c r="CS16" s="42"/>
      <c r="CT16" s="42"/>
      <c r="CU16" s="42"/>
      <c r="CV16" s="42"/>
      <c r="CW16" s="42"/>
      <c r="CX16" s="42"/>
      <c r="CY16" s="42"/>
      <c r="CZ16" s="42"/>
      <c r="DA16" s="42"/>
      <c r="DB16" s="42"/>
      <c r="DC16" s="42"/>
      <c r="DD16" s="42"/>
      <c r="DE16" s="42"/>
      <c r="DF16" s="42"/>
      <c r="DG16" s="42"/>
      <c r="DH16" s="42"/>
      <c r="DI16" s="42"/>
      <c r="DJ16" s="42"/>
      <c r="DK16" s="42"/>
      <c r="DL16" s="42"/>
      <c r="DM16" s="42"/>
      <c r="DN16" s="42"/>
      <c r="DO16" s="42"/>
      <c r="DP16" s="42"/>
      <c r="DQ16" s="42"/>
      <c r="DR16" s="42"/>
      <c r="DS16" s="42"/>
      <c r="DT16" s="42"/>
      <c r="DU16" s="42"/>
      <c r="DV16" s="42"/>
      <c r="DW16" s="42"/>
    </row>
    <row r="17" spans="1:127" x14ac:dyDescent="0.2">
      <c r="A17" s="42"/>
      <c r="B17" s="42"/>
      <c r="C17" s="42"/>
      <c r="D17" s="42"/>
      <c r="E17" s="42"/>
      <c r="F17" s="42"/>
      <c r="G17" s="42"/>
      <c r="H17" s="42"/>
      <c r="I17" s="42"/>
      <c r="J17" s="42"/>
      <c r="K17" s="42"/>
      <c r="L17" s="42"/>
      <c r="M17" s="42"/>
      <c r="N17" s="42"/>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c r="DO17" s="42"/>
      <c r="DP17" s="42"/>
      <c r="DQ17" s="42"/>
      <c r="DR17" s="42"/>
      <c r="DS17" s="42"/>
      <c r="DT17" s="42"/>
      <c r="DU17" s="42"/>
      <c r="DV17" s="42"/>
      <c r="DW17" s="42"/>
    </row>
    <row r="18" spans="1:127" x14ac:dyDescent="0.2">
      <c r="A18" s="42"/>
      <c r="B18" s="42"/>
      <c r="C18" s="42"/>
      <c r="D18" s="42"/>
      <c r="E18" s="42"/>
      <c r="F18" s="42"/>
      <c r="G18" s="42"/>
      <c r="H18" s="42"/>
      <c r="I18" s="42"/>
      <c r="J18" s="42"/>
      <c r="K18" s="42"/>
      <c r="L18" s="42"/>
      <c r="M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c r="DI18" s="42"/>
      <c r="DJ18" s="42"/>
      <c r="DK18" s="42"/>
      <c r="DL18" s="42"/>
      <c r="DM18" s="42"/>
      <c r="DN18" s="42"/>
      <c r="DO18" s="42"/>
      <c r="DP18" s="42"/>
      <c r="DQ18" s="42"/>
      <c r="DR18" s="42"/>
      <c r="DS18" s="42"/>
      <c r="DT18" s="42"/>
      <c r="DU18" s="42"/>
      <c r="DV18" s="42"/>
      <c r="DW18" s="42"/>
    </row>
    <row r="19" spans="1:127" x14ac:dyDescent="0.2">
      <c r="A19" s="42"/>
      <c r="B19" s="42"/>
      <c r="C19" s="42"/>
      <c r="D19" s="42"/>
      <c r="E19" s="44"/>
      <c r="F19" s="44"/>
      <c r="G19" s="44"/>
      <c r="H19" s="42"/>
      <c r="I19" s="42"/>
      <c r="J19" s="44"/>
      <c r="K19" s="44"/>
      <c r="L19" s="44"/>
      <c r="M19" s="44"/>
      <c r="N19" s="44"/>
      <c r="O19" s="44"/>
      <c r="P19" s="44"/>
      <c r="Q19" s="44"/>
      <c r="R19" s="44"/>
      <c r="S19" s="44"/>
      <c r="T19" s="44"/>
      <c r="U19" s="44"/>
      <c r="V19" s="44"/>
      <c r="W19" s="44"/>
      <c r="X19" s="44"/>
      <c r="Y19" s="44"/>
      <c r="Z19" s="44"/>
      <c r="AA19" s="44"/>
      <c r="AB19" s="44"/>
      <c r="AC19" s="44"/>
      <c r="AD19" s="44"/>
      <c r="AE19" s="44"/>
      <c r="AF19" s="44"/>
      <c r="AG19" s="44"/>
      <c r="AH19" s="44"/>
      <c r="AI19" s="44"/>
      <c r="AJ19" s="44"/>
      <c r="AK19" s="44"/>
      <c r="AL19" s="44"/>
      <c r="AM19" s="44"/>
      <c r="AN19" s="44"/>
      <c r="AO19" s="44"/>
      <c r="AP19" s="44"/>
      <c r="AQ19" s="44"/>
      <c r="AR19" s="44"/>
      <c r="AS19" s="44"/>
      <c r="AT19" s="44"/>
      <c r="AU19" s="44"/>
      <c r="AV19" s="44"/>
      <c r="AW19" s="44"/>
      <c r="AX19" s="44"/>
      <c r="AY19" s="44"/>
      <c r="AZ19" s="44"/>
      <c r="BA19" s="44"/>
      <c r="BB19" s="44"/>
      <c r="BC19" s="44"/>
      <c r="BD19" s="44"/>
      <c r="BE19" s="44"/>
      <c r="BF19" s="44"/>
      <c r="BG19" s="44"/>
      <c r="BH19" s="44"/>
      <c r="BI19" s="44"/>
      <c r="BJ19" s="44"/>
      <c r="BK19" s="44"/>
      <c r="BL19" s="44"/>
      <c r="BM19" s="44"/>
      <c r="BN19" s="44"/>
      <c r="BO19" s="44"/>
      <c r="BP19" s="44"/>
      <c r="BQ19" s="44"/>
      <c r="BR19" s="44"/>
      <c r="BS19" s="44"/>
      <c r="BT19" s="44"/>
      <c r="BU19" s="44"/>
      <c r="BV19" s="44"/>
      <c r="BW19" s="44"/>
      <c r="BX19" s="44"/>
      <c r="BY19" s="44"/>
      <c r="BZ19" s="44"/>
      <c r="CA19" s="44"/>
      <c r="CB19" s="44"/>
      <c r="CC19" s="44"/>
      <c r="CD19" s="44"/>
      <c r="CE19" s="44">
        <f>IF(CE20&lt;60,100,+IF(CE20&lt;120,200,+IF(CE20&lt;300,500,1000)))</f>
        <v>500</v>
      </c>
      <c r="CF19" s="44"/>
      <c r="CG19" s="44"/>
      <c r="CH19" s="44"/>
      <c r="CI19" s="44"/>
      <c r="CJ19" s="44"/>
      <c r="CK19" s="44"/>
      <c r="CL19" s="44"/>
      <c r="CM19" s="44"/>
      <c r="CN19" s="44"/>
      <c r="CO19" s="44"/>
      <c r="CP19" s="44"/>
      <c r="CQ19" s="44"/>
      <c r="CR19" s="44"/>
      <c r="CS19" s="44"/>
      <c r="CT19" s="44"/>
      <c r="CU19" s="44"/>
      <c r="CV19" s="44"/>
      <c r="CW19" s="44"/>
      <c r="CX19" s="44"/>
      <c r="CY19" s="44"/>
      <c r="CZ19" s="44"/>
      <c r="DA19" s="44"/>
      <c r="DB19" s="44"/>
      <c r="DC19" s="44"/>
      <c r="DD19" s="44"/>
      <c r="DE19" s="44"/>
      <c r="DF19" s="44"/>
      <c r="DG19" s="44"/>
      <c r="DH19" s="44"/>
      <c r="DI19" s="44"/>
      <c r="DJ19" s="44"/>
      <c r="DK19" s="44"/>
      <c r="DL19" s="44"/>
      <c r="DM19" s="44"/>
      <c r="DN19" s="44"/>
      <c r="DO19" s="44"/>
      <c r="DP19" s="44"/>
      <c r="DQ19" s="44"/>
      <c r="DR19" s="44"/>
      <c r="DS19" s="44"/>
      <c r="DT19" s="44"/>
      <c r="DU19" s="44"/>
      <c r="DV19" s="44"/>
      <c r="DW19" s="44"/>
    </row>
    <row r="20" spans="1:127" x14ac:dyDescent="0.2">
      <c r="A20" s="42"/>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c r="BZ20" s="42"/>
      <c r="CA20" s="42"/>
      <c r="CB20" s="42"/>
      <c r="CC20" s="42"/>
      <c r="CD20" s="42"/>
      <c r="CE20" s="42">
        <f>BI23</f>
        <v>130</v>
      </c>
      <c r="CF20" s="42"/>
      <c r="CG20" s="42"/>
      <c r="CH20" s="42"/>
      <c r="CI20" s="42"/>
      <c r="CJ20" s="42"/>
      <c r="CK20" s="42"/>
      <c r="CL20" s="42"/>
      <c r="CM20" s="42"/>
      <c r="CN20" s="42"/>
      <c r="CO20" s="42"/>
      <c r="CP20" s="42"/>
      <c r="CQ20" s="42"/>
      <c r="CR20" s="42"/>
      <c r="CS20" s="42"/>
      <c r="CT20" s="42"/>
      <c r="CU20" s="42"/>
      <c r="CV20" s="42"/>
      <c r="CW20" s="42"/>
      <c r="CX20" s="42"/>
      <c r="CY20" s="42"/>
      <c r="CZ20" s="42"/>
      <c r="DA20" s="42"/>
      <c r="DB20" s="42"/>
      <c r="DC20" s="42"/>
      <c r="DD20" s="42"/>
      <c r="DE20" s="42"/>
      <c r="DF20" s="42"/>
      <c r="DG20" s="42"/>
      <c r="DH20" s="42"/>
      <c r="DI20" s="42"/>
      <c r="DJ20" s="42"/>
      <c r="DK20" s="42"/>
      <c r="DL20" s="42"/>
      <c r="DM20" s="42"/>
      <c r="DN20" s="42"/>
      <c r="DO20" s="42"/>
      <c r="DP20" s="42"/>
      <c r="DQ20" s="42"/>
      <c r="DR20" s="42"/>
      <c r="DS20" s="42"/>
      <c r="DT20" s="42"/>
      <c r="DU20" s="42"/>
      <c r="DV20" s="42"/>
      <c r="DW20" s="42"/>
    </row>
    <row r="21" spans="1:127" x14ac:dyDescent="0.2">
      <c r="A21" s="42"/>
      <c r="B21" s="244" t="s">
        <v>149</v>
      </c>
      <c r="C21" s="245">
        <f>IF(C24&gt;1000000,"&gt;1,000,000",IF(C24&gt;500,ROUNDUP(C24,-2),IF(C24&gt;100,ROUNDUP(C24/5,-1)*5,ROUNDUP(C24,-1))))</f>
        <v>150</v>
      </c>
      <c r="D21" s="42"/>
      <c r="E21" s="83">
        <f>IF(CD27&lt;0.01,IF(CD27&lt;0.001,ROUNDDOWN(CD27,5),ROUNDDOWN(CD27,4)),ROUNDDOWN(CD27,3))</f>
        <v>9.5999999999999992E-3</v>
      </c>
      <c r="F21" s="42"/>
      <c r="G21" s="42"/>
      <c r="H21" s="42"/>
      <c r="I21" s="42"/>
      <c r="J21" s="83">
        <f>IF(J27&lt;0.01,IF(J27&lt;0.001,ROUNDDOWN(J27,5),ROUNDDOWN(J27,4)),ROUNDDOWN(J27,3))</f>
        <v>9.5999999999999992E-3</v>
      </c>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c r="BZ21" s="42"/>
      <c r="CA21" s="42"/>
      <c r="CB21" s="42"/>
      <c r="CC21" s="42"/>
      <c r="CD21" s="42"/>
      <c r="CE21" s="42">
        <f>ROUNDUP(CE20*1.8/CE19,0)</f>
        <v>1</v>
      </c>
      <c r="CF21" s="42"/>
      <c r="CG21" s="42"/>
      <c r="CH21" s="42"/>
      <c r="CI21" s="42"/>
      <c r="CJ21" s="42"/>
      <c r="CK21" s="42"/>
      <c r="CL21" s="42"/>
      <c r="CM21" s="42"/>
      <c r="CN21" s="42"/>
      <c r="CO21" s="42"/>
      <c r="CP21" s="42"/>
      <c r="CQ21" s="42"/>
      <c r="CR21" s="42"/>
      <c r="CS21" s="42"/>
      <c r="CT21" s="42"/>
      <c r="CU21" s="42"/>
      <c r="CV21" s="42"/>
      <c r="CW21" s="42"/>
      <c r="CX21" s="42"/>
      <c r="CY21" s="42"/>
      <c r="CZ21" s="42"/>
      <c r="DA21" s="42"/>
      <c r="DB21" s="42"/>
      <c r="DC21" s="42"/>
      <c r="DD21" s="42"/>
      <c r="DE21" s="42"/>
      <c r="DF21" s="42"/>
      <c r="DG21" s="42"/>
      <c r="DH21" s="42"/>
      <c r="DI21" s="42"/>
      <c r="DJ21" s="42"/>
      <c r="DK21" s="42"/>
      <c r="DL21" s="42"/>
      <c r="DM21" s="42"/>
      <c r="DN21" s="42"/>
      <c r="DO21" s="42"/>
      <c r="DP21" s="42"/>
      <c r="DQ21" s="42"/>
      <c r="DR21" s="42"/>
      <c r="DS21" s="42"/>
      <c r="DT21" s="42"/>
      <c r="DU21" s="42"/>
      <c r="DV21" s="42"/>
      <c r="DW21" s="42"/>
    </row>
    <row r="22" spans="1:127" ht="13.5" thickBot="1" x14ac:dyDescent="0.25">
      <c r="H22">
        <v>1</v>
      </c>
      <c r="I22" s="71">
        <f>+CE21*CE19</f>
        <v>500</v>
      </c>
      <c r="CE22" s="45">
        <v>0</v>
      </c>
      <c r="CF22" s="45">
        <v>0.1</v>
      </c>
      <c r="CG22" s="45">
        <v>0.2</v>
      </c>
      <c r="CH22" s="45">
        <v>0.4</v>
      </c>
      <c r="CI22" s="45">
        <v>0.6</v>
      </c>
      <c r="CJ22" s="45">
        <v>0.8</v>
      </c>
      <c r="CK22" s="45">
        <v>1</v>
      </c>
      <c r="CL22" s="45">
        <v>2</v>
      </c>
      <c r="CM22" s="45">
        <v>3</v>
      </c>
      <c r="CN22" s="45">
        <v>4</v>
      </c>
      <c r="CO22" s="45">
        <v>5</v>
      </c>
      <c r="CP22" s="45">
        <v>6</v>
      </c>
      <c r="CQ22" s="45">
        <v>7</v>
      </c>
      <c r="CR22" s="45">
        <v>8</v>
      </c>
      <c r="CS22" s="45">
        <v>9</v>
      </c>
      <c r="CT22" s="45">
        <v>10</v>
      </c>
      <c r="CU22" s="45">
        <v>11</v>
      </c>
      <c r="CV22" s="45">
        <v>12</v>
      </c>
      <c r="CW22" s="45">
        <v>13</v>
      </c>
      <c r="CX22" s="45">
        <v>14</v>
      </c>
      <c r="CY22" s="45">
        <v>15</v>
      </c>
      <c r="CZ22" s="45">
        <v>16</v>
      </c>
      <c r="DA22" s="45">
        <v>17</v>
      </c>
      <c r="DB22" s="45">
        <v>18</v>
      </c>
      <c r="DC22" s="45">
        <v>19</v>
      </c>
      <c r="DD22" s="45">
        <v>20</v>
      </c>
    </row>
    <row r="23" spans="1:127" ht="13.5" thickBot="1" x14ac:dyDescent="0.25">
      <c r="B23" s="7" t="s">
        <v>43</v>
      </c>
      <c r="C23" s="8">
        <f>入力シート_セレン!Q15</f>
        <v>0.01</v>
      </c>
      <c r="D23" s="9" t="s">
        <v>42</v>
      </c>
      <c r="E23" s="497" t="s">
        <v>44</v>
      </c>
      <c r="F23" s="498"/>
      <c r="H23">
        <f>+C23</f>
        <v>0.01</v>
      </c>
      <c r="I23">
        <f>+C23</f>
        <v>0.01</v>
      </c>
      <c r="J23" s="6">
        <f>MIN(J24:AL24)</f>
        <v>130</v>
      </c>
      <c r="K23" s="264">
        <f>IF(MIN(K24:T24)=0,1000000,MIN(K24:T24))</f>
        <v>100000</v>
      </c>
      <c r="U23" s="264">
        <f>IF(MIN(U24:AC24)=0,1000000,MIN(U24:AC24))</f>
        <v>10000</v>
      </c>
      <c r="AD23" s="264">
        <f>IF(MIN(AD24:AM24)=0,1000000,MIN(AD24:AM24))</f>
        <v>1000</v>
      </c>
      <c r="AN23" s="264">
        <f>IF(MIN(AN24:AW24)=0,1000000,MIN(AN24:AW24))</f>
        <v>200</v>
      </c>
      <c r="AX23" s="264">
        <f>IF(MIN(AX24:BG24)=0,1000000,MIN(AX24:BG24))</f>
        <v>130</v>
      </c>
      <c r="BI23" s="264">
        <f>IF(MIN(BI24:CC24)=0,1000000,MIN(BI24:CC24))</f>
        <v>130</v>
      </c>
    </row>
    <row r="24" spans="1:127" ht="13.5" thickBot="1" x14ac:dyDescent="0.25">
      <c r="B24" s="10" t="s">
        <v>45</v>
      </c>
      <c r="C24" s="11">
        <f>IF(+BI23=1000000,"&gt;1,000,000",+BI23)</f>
        <v>130</v>
      </c>
      <c r="D24" s="12" t="s">
        <v>46</v>
      </c>
      <c r="E24" s="60">
        <f>IF(CD27&lt;0.1,IF(CD27&lt;0.01,IF(CD27&lt;0.001,ROUNDDOWN(CD27,5),ROUNDDOWN(CD27,4)),ROUNDDOWN(CD27,3)),ROUNDDOWN(CD27,2))</f>
        <v>9.5999999999999992E-3</v>
      </c>
      <c r="F24" s="13" t="s">
        <v>42</v>
      </c>
      <c r="H24">
        <f>+BI30</f>
        <v>135</v>
      </c>
      <c r="I24">
        <f>+CC30</f>
        <v>115</v>
      </c>
      <c r="J24" s="57">
        <f>IF(J27&lt;=$C$23,J30,"")</f>
        <v>130</v>
      </c>
      <c r="K24" s="58">
        <f t="shared" ref="K24:T24" si="0">IF(K27&lt;=$C$23,K30,"")</f>
        <v>100000</v>
      </c>
      <c r="L24" s="58">
        <f t="shared" si="0"/>
        <v>200000</v>
      </c>
      <c r="M24" s="58">
        <f t="shared" si="0"/>
        <v>300000</v>
      </c>
      <c r="N24" s="58">
        <f t="shared" si="0"/>
        <v>400000</v>
      </c>
      <c r="O24" s="58">
        <f t="shared" si="0"/>
        <v>500000</v>
      </c>
      <c r="P24" s="58">
        <f t="shared" si="0"/>
        <v>600000</v>
      </c>
      <c r="Q24" s="58">
        <f t="shared" si="0"/>
        <v>700000</v>
      </c>
      <c r="R24" s="58">
        <f t="shared" si="0"/>
        <v>800000</v>
      </c>
      <c r="S24" s="58">
        <f t="shared" si="0"/>
        <v>900000</v>
      </c>
      <c r="T24" s="263">
        <f t="shared" si="0"/>
        <v>1000000</v>
      </c>
      <c r="U24" s="57">
        <f>IF(U27&lt;=$C$23,U30,"")</f>
        <v>10000</v>
      </c>
      <c r="V24" s="58">
        <f t="shared" ref="V24:AM24" si="1">IF(V27&lt;=$C$23,V30,"")</f>
        <v>20000</v>
      </c>
      <c r="W24" s="58">
        <f t="shared" si="1"/>
        <v>30000</v>
      </c>
      <c r="X24" s="58">
        <f t="shared" si="1"/>
        <v>40000</v>
      </c>
      <c r="Y24" s="58">
        <f t="shared" si="1"/>
        <v>50000</v>
      </c>
      <c r="Z24" s="58">
        <f t="shared" si="1"/>
        <v>60000</v>
      </c>
      <c r="AA24" s="58">
        <f t="shared" si="1"/>
        <v>70000</v>
      </c>
      <c r="AB24" s="58">
        <f t="shared" si="1"/>
        <v>80000</v>
      </c>
      <c r="AC24" s="58">
        <f t="shared" si="1"/>
        <v>90000</v>
      </c>
      <c r="AD24" s="58">
        <f t="shared" si="1"/>
        <v>1000</v>
      </c>
      <c r="AE24" s="58">
        <f t="shared" si="1"/>
        <v>2000</v>
      </c>
      <c r="AF24" s="58">
        <f t="shared" si="1"/>
        <v>3000</v>
      </c>
      <c r="AG24" s="58">
        <f t="shared" si="1"/>
        <v>4000</v>
      </c>
      <c r="AH24" s="58">
        <f t="shared" si="1"/>
        <v>5000</v>
      </c>
      <c r="AI24" s="58">
        <f t="shared" si="1"/>
        <v>6000</v>
      </c>
      <c r="AJ24" s="58">
        <f t="shared" si="1"/>
        <v>7000</v>
      </c>
      <c r="AK24" s="58">
        <f t="shared" si="1"/>
        <v>8000</v>
      </c>
      <c r="AL24" s="58">
        <f t="shared" si="1"/>
        <v>9000</v>
      </c>
      <c r="AM24" s="58">
        <f t="shared" si="1"/>
        <v>10000</v>
      </c>
      <c r="AN24" s="56">
        <f>IF(AN27&lt;=$C$23,AN30,"")</f>
        <v>1000</v>
      </c>
      <c r="AO24" s="56">
        <f t="shared" ref="AO24:BG24" si="2">IF(AO27&lt;=$C$23,AO30,"")</f>
        <v>900</v>
      </c>
      <c r="AP24" s="56">
        <f t="shared" si="2"/>
        <v>800</v>
      </c>
      <c r="AQ24" s="56">
        <f t="shared" si="2"/>
        <v>700</v>
      </c>
      <c r="AR24" s="56">
        <f t="shared" si="2"/>
        <v>600</v>
      </c>
      <c r="AS24" s="56">
        <f t="shared" si="2"/>
        <v>500</v>
      </c>
      <c r="AT24" s="56">
        <f t="shared" si="2"/>
        <v>400</v>
      </c>
      <c r="AU24" s="56">
        <f t="shared" si="2"/>
        <v>300</v>
      </c>
      <c r="AV24" s="56">
        <f t="shared" si="2"/>
        <v>200</v>
      </c>
      <c r="AW24" s="56" t="str">
        <f t="shared" si="2"/>
        <v/>
      </c>
      <c r="AX24" s="56">
        <f t="shared" si="2"/>
        <v>200</v>
      </c>
      <c r="AY24" s="56">
        <f t="shared" si="2"/>
        <v>190</v>
      </c>
      <c r="AZ24" s="56">
        <f t="shared" si="2"/>
        <v>180</v>
      </c>
      <c r="BA24" s="56">
        <f t="shared" si="2"/>
        <v>170</v>
      </c>
      <c r="BB24" s="56">
        <f t="shared" si="2"/>
        <v>160</v>
      </c>
      <c r="BC24" s="56">
        <f t="shared" si="2"/>
        <v>150</v>
      </c>
      <c r="BD24" s="56">
        <f t="shared" si="2"/>
        <v>140</v>
      </c>
      <c r="BE24" s="56">
        <f t="shared" si="2"/>
        <v>130</v>
      </c>
      <c r="BF24" s="56" t="str">
        <f t="shared" si="2"/>
        <v/>
      </c>
      <c r="BG24" s="56" t="str">
        <f t="shared" si="2"/>
        <v/>
      </c>
      <c r="BH24" s="56" t="str">
        <f>IF(BH27&lt;=$C$23,BH30,"")</f>
        <v/>
      </c>
      <c r="BI24" s="56">
        <f t="shared" ref="BI24:CD24" si="3">IF(BI27&lt;=$C$23,BI30,"")</f>
        <v>135</v>
      </c>
      <c r="BJ24" s="56">
        <f t="shared" si="3"/>
        <v>134</v>
      </c>
      <c r="BK24" s="56">
        <f t="shared" si="3"/>
        <v>133</v>
      </c>
      <c r="BL24" s="56">
        <f t="shared" si="3"/>
        <v>132</v>
      </c>
      <c r="BM24" s="56">
        <f t="shared" si="3"/>
        <v>131</v>
      </c>
      <c r="BN24" s="56">
        <f t="shared" si="3"/>
        <v>130</v>
      </c>
      <c r="BO24" s="56" t="str">
        <f t="shared" si="3"/>
        <v/>
      </c>
      <c r="BP24" s="56" t="str">
        <f t="shared" si="3"/>
        <v/>
      </c>
      <c r="BQ24" s="56" t="str">
        <f t="shared" si="3"/>
        <v/>
      </c>
      <c r="BR24" s="56" t="str">
        <f t="shared" si="3"/>
        <v/>
      </c>
      <c r="BS24" s="56" t="str">
        <f t="shared" si="3"/>
        <v/>
      </c>
      <c r="BT24" s="56" t="str">
        <f t="shared" si="3"/>
        <v/>
      </c>
      <c r="BU24" s="56" t="str">
        <f t="shared" si="3"/>
        <v/>
      </c>
      <c r="BV24" s="56" t="str">
        <f t="shared" si="3"/>
        <v/>
      </c>
      <c r="BW24" s="56" t="str">
        <f t="shared" si="3"/>
        <v/>
      </c>
      <c r="BX24" s="56" t="str">
        <f t="shared" si="3"/>
        <v/>
      </c>
      <c r="BY24" s="56" t="str">
        <f t="shared" si="3"/>
        <v/>
      </c>
      <c r="BZ24" s="56" t="str">
        <f t="shared" si="3"/>
        <v/>
      </c>
      <c r="CA24" s="56" t="str">
        <f t="shared" si="3"/>
        <v/>
      </c>
      <c r="CB24" s="56" t="str">
        <f t="shared" si="3"/>
        <v/>
      </c>
      <c r="CC24" s="56" t="str">
        <f t="shared" si="3"/>
        <v/>
      </c>
      <c r="CD24" s="56">
        <f t="shared" si="3"/>
        <v>130</v>
      </c>
      <c r="CE24" s="69"/>
      <c r="CF24" s="69"/>
      <c r="CG24" s="69"/>
      <c r="CH24" s="69"/>
      <c r="CI24" s="69"/>
      <c r="CJ24" s="69"/>
      <c r="CK24" s="69"/>
      <c r="CL24" s="69"/>
      <c r="CM24" s="69"/>
      <c r="CN24" s="69"/>
      <c r="CO24" s="69"/>
      <c r="CP24" s="69"/>
      <c r="CQ24" s="69"/>
      <c r="CR24" s="69"/>
      <c r="CS24" s="69"/>
      <c r="CT24" s="69"/>
      <c r="CU24" s="69"/>
      <c r="CV24" s="69"/>
      <c r="CW24" s="69"/>
      <c r="CX24" s="69"/>
      <c r="CY24" s="69"/>
      <c r="CZ24" s="69"/>
      <c r="DA24" s="69"/>
      <c r="DB24" s="69"/>
      <c r="DC24" s="69"/>
      <c r="DD24" s="69"/>
      <c r="DE24" s="67"/>
      <c r="DF24" s="67"/>
      <c r="DG24" s="67"/>
      <c r="DH24" s="67"/>
      <c r="DI24" s="67"/>
      <c r="DJ24" s="67"/>
      <c r="DK24" s="67"/>
      <c r="DL24" s="67"/>
      <c r="DM24" s="67"/>
      <c r="DN24" s="67"/>
      <c r="DO24" s="67"/>
      <c r="DP24" s="67"/>
      <c r="DQ24" s="67"/>
      <c r="DR24" s="67"/>
      <c r="DS24" s="67"/>
      <c r="DT24" s="67"/>
      <c r="DU24" s="67"/>
      <c r="DV24" s="67"/>
      <c r="DW24" s="67"/>
    </row>
    <row r="25" spans="1:127" ht="13.5" thickBot="1" x14ac:dyDescent="0.25">
      <c r="A25" s="14"/>
      <c r="B25" s="14"/>
      <c r="C25" s="14">
        <f>IF(BI23=1000000,-100,BI23)</f>
        <v>130</v>
      </c>
      <c r="D25" s="14"/>
      <c r="E25" s="84">
        <f>E24</f>
        <v>9.5999999999999992E-3</v>
      </c>
      <c r="F25" s="15"/>
      <c r="G25" s="14"/>
      <c r="H25">
        <f>+AX30</f>
        <v>200</v>
      </c>
      <c r="I25">
        <f>IF(BH30&lt;10,0.1,+BH30-10)</f>
        <v>90</v>
      </c>
      <c r="J25" s="46"/>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6"/>
      <c r="BM25" s="46"/>
      <c r="BN25" s="46"/>
      <c r="BO25" s="46"/>
      <c r="BP25" s="46"/>
      <c r="BQ25" s="46"/>
      <c r="BR25" s="46"/>
      <c r="BS25" s="46"/>
      <c r="BT25" s="46"/>
      <c r="BU25" s="46"/>
      <c r="BV25" s="46"/>
      <c r="BW25" s="46"/>
      <c r="BX25" s="46"/>
      <c r="BY25" s="46"/>
      <c r="BZ25" s="46"/>
      <c r="CA25" s="46"/>
      <c r="CB25" s="46"/>
      <c r="CC25" s="46"/>
      <c r="CD25" s="46"/>
      <c r="CE25" s="46"/>
      <c r="CF25" s="46"/>
      <c r="CG25" s="46"/>
      <c r="CH25" s="46"/>
      <c r="CI25" s="46"/>
      <c r="CJ25" s="46"/>
      <c r="CK25" s="46"/>
      <c r="CL25" s="46"/>
      <c r="CM25" s="46"/>
      <c r="CN25" s="46"/>
      <c r="CO25" s="46"/>
      <c r="CP25" s="46"/>
      <c r="CQ25" s="46"/>
      <c r="CR25" s="46"/>
      <c r="CS25" s="46"/>
      <c r="CT25" s="46"/>
      <c r="CU25" s="46"/>
      <c r="CV25" s="46"/>
      <c r="CW25" s="46"/>
      <c r="CX25" s="46"/>
      <c r="CY25" s="46"/>
      <c r="CZ25" s="46"/>
      <c r="DA25" s="46"/>
      <c r="DB25" s="46"/>
      <c r="DC25" s="46"/>
      <c r="DD25" s="46"/>
      <c r="DE25" s="46"/>
      <c r="DF25" s="46"/>
      <c r="DG25" s="46"/>
      <c r="DH25" s="46"/>
      <c r="DI25" s="46"/>
      <c r="DJ25" s="46"/>
      <c r="DK25" s="46"/>
      <c r="DL25" s="46"/>
      <c r="DM25" s="46"/>
      <c r="DN25" s="46"/>
      <c r="DO25" s="46"/>
      <c r="DP25" s="46"/>
      <c r="DQ25" s="46"/>
      <c r="DR25" s="46"/>
      <c r="DS25" s="46"/>
      <c r="DT25" s="46"/>
      <c r="DU25" s="46"/>
      <c r="DV25" s="46"/>
      <c r="DW25" s="46"/>
    </row>
    <row r="26" spans="1:127" x14ac:dyDescent="0.2">
      <c r="A26" s="16" t="s">
        <v>47</v>
      </c>
      <c r="B26" s="17" t="s">
        <v>48</v>
      </c>
      <c r="C26" s="499" t="s">
        <v>49</v>
      </c>
      <c r="D26" s="500"/>
      <c r="E26" s="500"/>
      <c r="F26" s="18" t="s">
        <v>50</v>
      </c>
      <c r="G26" s="18" t="s">
        <v>51</v>
      </c>
      <c r="J26" s="47" t="s">
        <v>51</v>
      </c>
      <c r="K26" s="47" t="s">
        <v>51</v>
      </c>
      <c r="L26" s="47" t="s">
        <v>51</v>
      </c>
      <c r="M26" s="47" t="s">
        <v>51</v>
      </c>
      <c r="N26" s="47" t="s">
        <v>51</v>
      </c>
      <c r="O26" s="47" t="s">
        <v>51</v>
      </c>
      <c r="P26" s="47" t="s">
        <v>51</v>
      </c>
      <c r="Q26" s="47" t="s">
        <v>51</v>
      </c>
      <c r="R26" s="47" t="s">
        <v>51</v>
      </c>
      <c r="S26" s="47" t="s">
        <v>51</v>
      </c>
      <c r="T26" s="47" t="s">
        <v>51</v>
      </c>
      <c r="U26" s="47" t="s">
        <v>51</v>
      </c>
      <c r="V26" s="47" t="s">
        <v>51</v>
      </c>
      <c r="W26" s="47" t="s">
        <v>51</v>
      </c>
      <c r="X26" s="47" t="s">
        <v>51</v>
      </c>
      <c r="Y26" s="47" t="s">
        <v>51</v>
      </c>
      <c r="Z26" s="47" t="s">
        <v>51</v>
      </c>
      <c r="AA26" s="47" t="s">
        <v>51</v>
      </c>
      <c r="AB26" s="47" t="s">
        <v>51</v>
      </c>
      <c r="AC26" s="47" t="s">
        <v>51</v>
      </c>
      <c r="AD26" s="47" t="s">
        <v>51</v>
      </c>
      <c r="AE26" s="47" t="s">
        <v>51</v>
      </c>
      <c r="AF26" s="47" t="s">
        <v>51</v>
      </c>
      <c r="AG26" s="47" t="s">
        <v>51</v>
      </c>
      <c r="AH26" s="47" t="s">
        <v>51</v>
      </c>
      <c r="AI26" s="47" t="s">
        <v>51</v>
      </c>
      <c r="AJ26" s="47" t="s">
        <v>51</v>
      </c>
      <c r="AK26" s="47" t="s">
        <v>51</v>
      </c>
      <c r="AL26" s="47" t="s">
        <v>51</v>
      </c>
      <c r="AM26" s="47" t="s">
        <v>51</v>
      </c>
      <c r="AN26" s="47" t="s">
        <v>51</v>
      </c>
      <c r="AO26" s="47" t="s">
        <v>51</v>
      </c>
      <c r="AP26" s="47" t="s">
        <v>51</v>
      </c>
      <c r="AQ26" s="47" t="s">
        <v>51</v>
      </c>
      <c r="AR26" s="47" t="s">
        <v>51</v>
      </c>
      <c r="AS26" s="47" t="s">
        <v>51</v>
      </c>
      <c r="AT26" s="47" t="s">
        <v>51</v>
      </c>
      <c r="AU26" s="47" t="s">
        <v>51</v>
      </c>
      <c r="AV26" s="47" t="s">
        <v>51</v>
      </c>
      <c r="AW26" s="47" t="s">
        <v>51</v>
      </c>
      <c r="AX26" s="47" t="s">
        <v>51</v>
      </c>
      <c r="AY26" s="47" t="s">
        <v>51</v>
      </c>
      <c r="AZ26" s="47" t="s">
        <v>51</v>
      </c>
      <c r="BA26" s="47" t="s">
        <v>51</v>
      </c>
      <c r="BB26" s="47" t="s">
        <v>51</v>
      </c>
      <c r="BC26" s="47" t="s">
        <v>51</v>
      </c>
      <c r="BD26" s="47" t="s">
        <v>51</v>
      </c>
      <c r="BE26" s="47" t="s">
        <v>51</v>
      </c>
      <c r="BF26" s="47" t="s">
        <v>51</v>
      </c>
      <c r="BG26" s="47" t="s">
        <v>51</v>
      </c>
      <c r="BH26" s="47" t="s">
        <v>51</v>
      </c>
      <c r="BI26" s="47" t="s">
        <v>51</v>
      </c>
      <c r="BJ26" s="47" t="s">
        <v>51</v>
      </c>
      <c r="BK26" s="47" t="s">
        <v>51</v>
      </c>
      <c r="BL26" s="47" t="s">
        <v>51</v>
      </c>
      <c r="BM26" s="47" t="s">
        <v>51</v>
      </c>
      <c r="BN26" s="47" t="s">
        <v>51</v>
      </c>
      <c r="BO26" s="47" t="s">
        <v>51</v>
      </c>
      <c r="BP26" s="47" t="s">
        <v>51</v>
      </c>
      <c r="BQ26" s="47" t="s">
        <v>51</v>
      </c>
      <c r="BR26" s="47" t="s">
        <v>51</v>
      </c>
      <c r="BS26" s="47" t="s">
        <v>51</v>
      </c>
      <c r="BT26" s="47" t="s">
        <v>51</v>
      </c>
      <c r="BU26" s="47" t="s">
        <v>51</v>
      </c>
      <c r="BV26" s="47" t="s">
        <v>51</v>
      </c>
      <c r="BW26" s="47" t="s">
        <v>51</v>
      </c>
      <c r="BX26" s="47" t="s">
        <v>51</v>
      </c>
      <c r="BY26" s="47" t="s">
        <v>51</v>
      </c>
      <c r="BZ26" s="47" t="s">
        <v>51</v>
      </c>
      <c r="CA26" s="47" t="s">
        <v>51</v>
      </c>
      <c r="CB26" s="47" t="s">
        <v>51</v>
      </c>
      <c r="CC26" s="47" t="s">
        <v>51</v>
      </c>
      <c r="CD26" s="47" t="s">
        <v>51</v>
      </c>
      <c r="CE26" s="47" t="s">
        <v>51</v>
      </c>
      <c r="CF26" s="47" t="s">
        <v>51</v>
      </c>
      <c r="CG26" s="47" t="s">
        <v>51</v>
      </c>
      <c r="CH26" s="47" t="s">
        <v>51</v>
      </c>
      <c r="CI26" s="47" t="s">
        <v>51</v>
      </c>
      <c r="CJ26" s="47" t="s">
        <v>51</v>
      </c>
      <c r="CK26" s="47" t="s">
        <v>51</v>
      </c>
      <c r="CL26" s="47" t="s">
        <v>51</v>
      </c>
      <c r="CM26" s="47" t="s">
        <v>51</v>
      </c>
      <c r="CN26" s="47" t="s">
        <v>51</v>
      </c>
      <c r="CO26" s="47" t="s">
        <v>51</v>
      </c>
      <c r="CP26" s="47" t="s">
        <v>51</v>
      </c>
      <c r="CQ26" s="47" t="s">
        <v>51</v>
      </c>
      <c r="CR26" s="47" t="s">
        <v>51</v>
      </c>
      <c r="CS26" s="47" t="s">
        <v>51</v>
      </c>
      <c r="CT26" s="47" t="s">
        <v>51</v>
      </c>
      <c r="CU26" s="47" t="s">
        <v>51</v>
      </c>
      <c r="CV26" s="47" t="s">
        <v>51</v>
      </c>
      <c r="CW26" s="47" t="s">
        <v>51</v>
      </c>
      <c r="CX26" s="47" t="s">
        <v>51</v>
      </c>
      <c r="CY26" s="47" t="s">
        <v>51</v>
      </c>
      <c r="CZ26" s="47" t="s">
        <v>51</v>
      </c>
      <c r="DA26" s="47" t="s">
        <v>51</v>
      </c>
      <c r="DB26" s="47" t="s">
        <v>51</v>
      </c>
      <c r="DC26" s="47" t="s">
        <v>51</v>
      </c>
      <c r="DD26" s="47" t="s">
        <v>51</v>
      </c>
      <c r="DE26" s="47" t="s">
        <v>51</v>
      </c>
      <c r="DF26" s="47" t="s">
        <v>51</v>
      </c>
      <c r="DG26" s="47" t="s">
        <v>51</v>
      </c>
      <c r="DH26" s="47" t="s">
        <v>51</v>
      </c>
      <c r="DI26" s="47" t="s">
        <v>51</v>
      </c>
      <c r="DJ26" s="47" t="s">
        <v>51</v>
      </c>
      <c r="DK26" s="47" t="s">
        <v>51</v>
      </c>
      <c r="DL26" s="47" t="s">
        <v>51</v>
      </c>
      <c r="DM26" s="47" t="s">
        <v>51</v>
      </c>
      <c r="DN26" s="47" t="s">
        <v>51</v>
      </c>
      <c r="DO26" s="47" t="s">
        <v>51</v>
      </c>
      <c r="DP26" s="47" t="s">
        <v>51</v>
      </c>
      <c r="DQ26" s="47" t="s">
        <v>51</v>
      </c>
      <c r="DR26" s="47" t="s">
        <v>51</v>
      </c>
      <c r="DS26" s="47" t="s">
        <v>51</v>
      </c>
      <c r="DT26" s="47" t="s">
        <v>51</v>
      </c>
      <c r="DU26" s="47" t="s">
        <v>51</v>
      </c>
      <c r="DV26" s="47" t="s">
        <v>51</v>
      </c>
      <c r="DW26" s="47" t="s">
        <v>51</v>
      </c>
    </row>
    <row r="27" spans="1:127" ht="21" x14ac:dyDescent="0.55000000000000004">
      <c r="A27" s="19"/>
      <c r="B27" s="20" t="s">
        <v>52</v>
      </c>
      <c r="C27" s="492" t="s">
        <v>53</v>
      </c>
      <c r="D27" s="493"/>
      <c r="E27" s="493"/>
      <c r="F27" s="291" t="s">
        <v>54</v>
      </c>
      <c r="G27" s="22">
        <f>+G29*G53*G54*G55/2</f>
        <v>0.11403588017791907</v>
      </c>
      <c r="I27" s="61">
        <f>+G29</f>
        <v>10</v>
      </c>
      <c r="J27" s="22">
        <f t="shared" ref="J27:BU27" si="4">+J29*J53*J54*J55/2</f>
        <v>9.6998995503816063E-3</v>
      </c>
      <c r="K27" s="22">
        <f t="shared" si="4"/>
        <v>0</v>
      </c>
      <c r="L27" s="22">
        <f t="shared" si="4"/>
        <v>0</v>
      </c>
      <c r="M27" s="22">
        <f t="shared" si="4"/>
        <v>0</v>
      </c>
      <c r="N27" s="22">
        <f t="shared" si="4"/>
        <v>0</v>
      </c>
      <c r="O27" s="22">
        <f t="shared" si="4"/>
        <v>0</v>
      </c>
      <c r="P27" s="22">
        <f t="shared" si="4"/>
        <v>0</v>
      </c>
      <c r="Q27" s="22">
        <f t="shared" si="4"/>
        <v>0</v>
      </c>
      <c r="R27" s="22">
        <f t="shared" si="4"/>
        <v>0</v>
      </c>
      <c r="S27" s="22">
        <f t="shared" si="4"/>
        <v>0</v>
      </c>
      <c r="T27" s="22">
        <f t="shared" si="4"/>
        <v>0</v>
      </c>
      <c r="U27" s="22">
        <f t="shared" si="4"/>
        <v>0</v>
      </c>
      <c r="V27" s="22">
        <f t="shared" si="4"/>
        <v>0</v>
      </c>
      <c r="W27" s="22">
        <f t="shared" si="4"/>
        <v>0</v>
      </c>
      <c r="X27" s="22">
        <f t="shared" si="4"/>
        <v>0</v>
      </c>
      <c r="Y27" s="22">
        <f t="shared" si="4"/>
        <v>0</v>
      </c>
      <c r="Z27" s="22">
        <f t="shared" si="4"/>
        <v>0</v>
      </c>
      <c r="AA27" s="22">
        <f t="shared" si="4"/>
        <v>0</v>
      </c>
      <c r="AB27" s="22">
        <f t="shared" si="4"/>
        <v>0</v>
      </c>
      <c r="AC27" s="22">
        <f t="shared" si="4"/>
        <v>0</v>
      </c>
      <c r="AD27" s="22">
        <f t="shared" si="4"/>
        <v>1.5149246820505727E-217</v>
      </c>
      <c r="AE27" s="22">
        <f t="shared" si="4"/>
        <v>0</v>
      </c>
      <c r="AF27" s="22">
        <f t="shared" si="4"/>
        <v>0</v>
      </c>
      <c r="AG27" s="22">
        <f t="shared" si="4"/>
        <v>0</v>
      </c>
      <c r="AH27" s="22">
        <f t="shared" si="4"/>
        <v>0</v>
      </c>
      <c r="AI27" s="22">
        <f t="shared" si="4"/>
        <v>0</v>
      </c>
      <c r="AJ27" s="22">
        <f t="shared" si="4"/>
        <v>0</v>
      </c>
      <c r="AK27" s="22">
        <f t="shared" si="4"/>
        <v>0</v>
      </c>
      <c r="AL27" s="22">
        <f t="shared" si="4"/>
        <v>0</v>
      </c>
      <c r="AM27" s="22">
        <f t="shared" si="4"/>
        <v>0</v>
      </c>
      <c r="AN27" s="22">
        <f t="shared" si="4"/>
        <v>1.5149246820505727E-217</v>
      </c>
      <c r="AO27" s="22">
        <f t="shared" si="4"/>
        <v>2.1247062040601024E-174</v>
      </c>
      <c r="AP27" s="22">
        <f t="shared" si="4"/>
        <v>4.6026541534336194E-136</v>
      </c>
      <c r="AQ27" s="22">
        <f t="shared" si="4"/>
        <v>1.5487698617566195E-102</v>
      </c>
      <c r="AR27" s="22">
        <f t="shared" si="4"/>
        <v>8.1641488774686977E-74</v>
      </c>
      <c r="AS27" s="22">
        <f t="shared" si="4"/>
        <v>6.8329612321421539E-50</v>
      </c>
      <c r="AT27" s="22">
        <f t="shared" si="4"/>
        <v>9.2927753958299331E-31</v>
      </c>
      <c r="AU27" s="22">
        <f t="shared" si="4"/>
        <v>2.1488972794457928E-16</v>
      </c>
      <c r="AV27" s="22">
        <f t="shared" si="4"/>
        <v>9.4179759109953333E-7</v>
      </c>
      <c r="AW27" s="22">
        <f t="shared" si="4"/>
        <v>0.11403588017791907</v>
      </c>
      <c r="AX27" s="22">
        <f t="shared" si="4"/>
        <v>9.4179759109953333E-7</v>
      </c>
      <c r="AY27" s="22">
        <f t="shared" si="4"/>
        <v>4.8127565435249397E-6</v>
      </c>
      <c r="AZ27" s="22">
        <f t="shared" si="4"/>
        <v>2.2137555328866959E-5</v>
      </c>
      <c r="BA27" s="22">
        <f t="shared" si="4"/>
        <v>9.1723412553436199E-5</v>
      </c>
      <c r="BB27" s="22">
        <f t="shared" si="4"/>
        <v>3.426261157471649E-4</v>
      </c>
      <c r="BC27" s="22">
        <f t="shared" si="4"/>
        <v>1.1550473960982681E-3</v>
      </c>
      <c r="BD27" s="22">
        <f t="shared" si="4"/>
        <v>3.518530668352711E-3</v>
      </c>
      <c r="BE27" s="22">
        <f t="shared" si="4"/>
        <v>9.6998995503816063E-3</v>
      </c>
      <c r="BF27" s="22">
        <f t="shared" si="4"/>
        <v>2.4245556404284205E-2</v>
      </c>
      <c r="BG27" s="22">
        <f t="shared" si="4"/>
        <v>5.50766685137263E-2</v>
      </c>
      <c r="BH27" s="22">
        <f t="shared" si="4"/>
        <v>0.11403588017791907</v>
      </c>
      <c r="BI27" s="22">
        <f t="shared" si="4"/>
        <v>5.9147563621772372E-3</v>
      </c>
      <c r="BJ27" s="22">
        <f t="shared" si="4"/>
        <v>6.5427344014259599E-3</v>
      </c>
      <c r="BK27" s="22">
        <f t="shared" si="4"/>
        <v>7.2302397637049824E-3</v>
      </c>
      <c r="BL27" s="22">
        <f t="shared" si="4"/>
        <v>7.9821139097066094E-3</v>
      </c>
      <c r="BM27" s="22">
        <f t="shared" si="4"/>
        <v>8.8035089423529264E-3</v>
      </c>
      <c r="BN27" s="22">
        <f t="shared" si="4"/>
        <v>9.6998995503816063E-3</v>
      </c>
      <c r="BO27" s="22">
        <f t="shared" si="4"/>
        <v>1.0677094667362575E-2</v>
      </c>
      <c r="BP27" s="22">
        <f t="shared" si="4"/>
        <v>1.1741248761481526E-2</v>
      </c>
      <c r="BQ27" s="22">
        <f t="shared" si="4"/>
        <v>1.2898872666768663E-2</v>
      </c>
      <c r="BR27" s="22">
        <f t="shared" si="4"/>
        <v>1.4156843862101229E-2</v>
      </c>
      <c r="BS27" s="22">
        <f t="shared" si="4"/>
        <v>1.5522416100332479E-2</v>
      </c>
      <c r="BT27" s="22">
        <f t="shared" si="4"/>
        <v>1.7003228286365985E-2</v>
      </c>
      <c r="BU27" s="22">
        <f t="shared" si="4"/>
        <v>1.8607312499971683E-2</v>
      </c>
      <c r="BV27" s="22">
        <f t="shared" ref="BV27:CD27" si="5">+BV29*BV53*BV54*BV55/2</f>
        <v>2.034310105670013E-2</v>
      </c>
      <c r="BW27" s="22">
        <f t="shared" si="5"/>
        <v>2.2219432498463386E-2</v>
      </c>
      <c r="BX27" s="22">
        <f t="shared" si="5"/>
        <v>2.4245556404284205E-2</v>
      </c>
      <c r="BY27" s="22">
        <f t="shared" si="5"/>
        <v>2.6431136911439085E-2</v>
      </c>
      <c r="BZ27" s="22">
        <f t="shared" si="5"/>
        <v>2.8786254837798318E-2</v>
      </c>
      <c r="CA27" s="22">
        <f t="shared" si="5"/>
        <v>3.1321408297662126E-2</v>
      </c>
      <c r="CB27" s="22">
        <f t="shared" si="5"/>
        <v>3.4047511705861101E-2</v>
      </c>
      <c r="CC27" s="22">
        <f t="shared" si="5"/>
        <v>3.6975893068386265E-2</v>
      </c>
      <c r="CD27" s="22">
        <f t="shared" si="5"/>
        <v>9.6998995503816063E-3</v>
      </c>
      <c r="CE27" s="82">
        <f>IF(+CE29*CE53*CE54*CE55/2&lt;0.0000000001,0.0000000001,+CE29*CE53*CE54*CE55/2)</f>
        <v>9.2078315016042449</v>
      </c>
      <c r="CF27" s="82">
        <f>IF(+CF29*CF53*CF54*CF55/2&lt;0.0000000001,0.0000000001,+CF29*CF53*CF54*CF55/2)</f>
        <v>7.5991002707005402</v>
      </c>
      <c r="CG27" s="82">
        <f t="shared" ref="CG27:DD27" si="6">IF(+CG29*CG53*CG54*CG55/2&lt;0.0000000001,0.0000000001,+CG29*CG53*CG54*CG55/2)</f>
        <v>5.9601820551259337</v>
      </c>
      <c r="CH27" s="82">
        <f t="shared" si="6"/>
        <v>4.392806803552002</v>
      </c>
      <c r="CI27" s="82">
        <f t="shared" si="6"/>
        <v>3.5725326128240478</v>
      </c>
      <c r="CJ27" s="82">
        <f t="shared" si="6"/>
        <v>3.028209793199752</v>
      </c>
      <c r="CK27" s="82">
        <f t="shared" si="6"/>
        <v>2.6174633082231025</v>
      </c>
      <c r="CL27" s="82">
        <f t="shared" si="6"/>
        <v>1.2841192248200963</v>
      </c>
      <c r="CM27" s="82">
        <f t="shared" si="6"/>
        <v>0.48164638236447133</v>
      </c>
      <c r="CN27" s="82">
        <f t="shared" si="6"/>
        <v>0.11403588017791907</v>
      </c>
      <c r="CO27" s="82">
        <f t="shared" si="6"/>
        <v>1.5522416100332479E-2</v>
      </c>
      <c r="CP27" s="82">
        <f t="shared" si="6"/>
        <v>1.1550473960982681E-3</v>
      </c>
      <c r="CQ27" s="82">
        <f t="shared" si="6"/>
        <v>4.5651621012573221E-5</v>
      </c>
      <c r="CR27" s="82">
        <f t="shared" si="6"/>
        <v>9.4179759109953333E-7</v>
      </c>
      <c r="CS27" s="82">
        <f t="shared" si="6"/>
        <v>1.0029239750084699E-8</v>
      </c>
      <c r="CT27" s="82">
        <f t="shared" si="6"/>
        <v>1E-10</v>
      </c>
      <c r="CU27" s="82">
        <f t="shared" si="6"/>
        <v>1E-10</v>
      </c>
      <c r="CV27" s="82">
        <f t="shared" si="6"/>
        <v>1E-10</v>
      </c>
      <c r="CW27" s="82">
        <f t="shared" si="6"/>
        <v>1E-10</v>
      </c>
      <c r="CX27" s="82">
        <f t="shared" si="6"/>
        <v>1E-10</v>
      </c>
      <c r="CY27" s="82">
        <f t="shared" si="6"/>
        <v>1E-10</v>
      </c>
      <c r="CZ27" s="82">
        <f t="shared" si="6"/>
        <v>1E-10</v>
      </c>
      <c r="DA27" s="82">
        <f t="shared" si="6"/>
        <v>1E-10</v>
      </c>
      <c r="DB27" s="82">
        <f t="shared" si="6"/>
        <v>1E-10</v>
      </c>
      <c r="DC27" s="82">
        <f t="shared" si="6"/>
        <v>1E-10</v>
      </c>
      <c r="DD27" s="82">
        <f t="shared" si="6"/>
        <v>1E-10</v>
      </c>
      <c r="DE27" s="22">
        <f t="shared" ref="DE27:DW27" si="7">+DE29*DE53*DE54*DE55/2</f>
        <v>1.2460827022822257E-269</v>
      </c>
      <c r="DF27" s="22">
        <f t="shared" si="7"/>
        <v>8.9231026005046427E-107</v>
      </c>
      <c r="DG27" s="22">
        <f t="shared" si="7"/>
        <v>1.972811229112491E-52</v>
      </c>
      <c r="DH27" s="22">
        <f t="shared" si="7"/>
        <v>3.1387341068703044E-25</v>
      </c>
      <c r="DI27" s="22">
        <f t="shared" si="7"/>
        <v>3.6427200395743515E-16</v>
      </c>
      <c r="DJ27" s="22">
        <f t="shared" si="7"/>
        <v>1.2084235543977901E-11</v>
      </c>
      <c r="DK27" s="22">
        <f t="shared" si="7"/>
        <v>6.0527973344460924E-9</v>
      </c>
      <c r="DL27" s="22">
        <f t="shared" si="7"/>
        <v>3.7115228059755056E-7</v>
      </c>
      <c r="DM27" s="22">
        <f t="shared" si="7"/>
        <v>5.9415419652990376E-5</v>
      </c>
      <c r="DN27" s="22">
        <f t="shared" si="7"/>
        <v>1.1550473960982681E-3</v>
      </c>
      <c r="DO27" s="22">
        <f t="shared" si="7"/>
        <v>1.1338563784042865E-2</v>
      </c>
      <c r="DP27" s="22">
        <f t="shared" si="7"/>
        <v>4.7868431405969414E-2</v>
      </c>
      <c r="DQ27" s="22">
        <f t="shared" si="7"/>
        <v>0.1250517814182481</v>
      </c>
      <c r="DR27" s="22">
        <f t="shared" si="7"/>
        <v>0.24272990945339581</v>
      </c>
      <c r="DS27" s="22">
        <f t="shared" si="7"/>
        <v>0.38776457521866259</v>
      </c>
      <c r="DT27" s="22">
        <f t="shared" si="7"/>
        <v>0.54233273492768497</v>
      </c>
      <c r="DU27" s="22">
        <f t="shared" si="7"/>
        <v>0.69090641159759802</v>
      </c>
      <c r="DV27" s="22">
        <f t="shared" si="7"/>
        <v>0.82331022870526616</v>
      </c>
      <c r="DW27" s="22">
        <f t="shared" si="7"/>
        <v>0.82331022870526616</v>
      </c>
    </row>
    <row r="28" spans="1:127" ht="21" x14ac:dyDescent="0.55000000000000004">
      <c r="A28" s="19"/>
      <c r="B28" s="20" t="s">
        <v>55</v>
      </c>
      <c r="C28" s="492" t="s">
        <v>53</v>
      </c>
      <c r="D28" s="493"/>
      <c r="E28" s="493"/>
      <c r="F28" s="291" t="s">
        <v>54</v>
      </c>
      <c r="G28" s="22">
        <f>+G29*G53*G55</f>
        <v>1.5667510512298777</v>
      </c>
      <c r="J28" s="22">
        <f t="shared" ref="J28:BU28" si="8">+J29*J53*J55</f>
        <v>1.3761881155445894</v>
      </c>
      <c r="K28" s="22">
        <f t="shared" si="8"/>
        <v>4.9867460392022465E-2</v>
      </c>
      <c r="L28" s="22">
        <f t="shared" si="8"/>
        <v>3.5261734187406427E-2</v>
      </c>
      <c r="M28" s="22">
        <f t="shared" si="8"/>
        <v>2.8791116641875853E-2</v>
      </c>
      <c r="N28" s="22">
        <f t="shared" si="8"/>
        <v>2.4933851942641628E-2</v>
      </c>
      <c r="O28" s="22">
        <f t="shared" si="8"/>
        <v>2.2301522413465214E-2</v>
      </c>
      <c r="P28" s="22">
        <f t="shared" si="8"/>
        <v>2.0358415905657568E-2</v>
      </c>
      <c r="Q28" s="22">
        <f t="shared" si="8"/>
        <v>1.8848233566647592E-2</v>
      </c>
      <c r="R28" s="22">
        <f t="shared" si="8"/>
        <v>1.7630910137794817E-2</v>
      </c>
      <c r="S28" s="22">
        <f t="shared" si="8"/>
        <v>1.6622582992287565E-2</v>
      </c>
      <c r="T28" s="22">
        <f t="shared" si="8"/>
        <v>1.5769567995979502E-2</v>
      </c>
      <c r="U28" s="22">
        <f t="shared" si="8"/>
        <v>0.15768551657527899</v>
      </c>
      <c r="V28" s="22">
        <f t="shared" si="8"/>
        <v>0.11150412755608122</v>
      </c>
      <c r="W28" s="22">
        <f t="shared" si="8"/>
        <v>9.1043726769731853E-2</v>
      </c>
      <c r="X28" s="22">
        <f t="shared" si="8"/>
        <v>7.8846608000364249E-2</v>
      </c>
      <c r="Y28" s="22">
        <f t="shared" si="8"/>
        <v>7.0522779676913533E-2</v>
      </c>
      <c r="Z28" s="22">
        <f t="shared" si="8"/>
        <v>6.43783351201304E-2</v>
      </c>
      <c r="AA28" s="22">
        <f t="shared" si="8"/>
        <v>5.9602849033622556E-2</v>
      </c>
      <c r="AB28" s="22">
        <f t="shared" si="8"/>
        <v>5.5753424906871449E-2</v>
      </c>
      <c r="AC28" s="22">
        <f t="shared" si="8"/>
        <v>5.256488063150612E-2</v>
      </c>
      <c r="AD28" s="22">
        <f t="shared" si="8"/>
        <v>0.49835338058494444</v>
      </c>
      <c r="AE28" s="22">
        <f t="shared" si="8"/>
        <v>0.35250373867322832</v>
      </c>
      <c r="AF28" s="22">
        <f t="shared" si="8"/>
        <v>0.28784932257004309</v>
      </c>
      <c r="AG28" s="22">
        <f t="shared" si="8"/>
        <v>0.24929834868754253</v>
      </c>
      <c r="AH28" s="22">
        <f t="shared" si="8"/>
        <v>0.22298647944327366</v>
      </c>
      <c r="AI28" s="22">
        <f t="shared" si="8"/>
        <v>0.20356229179763444</v>
      </c>
      <c r="AJ28" s="22">
        <f t="shared" si="8"/>
        <v>0.18846498243810106</v>
      </c>
      <c r="AK28" s="22">
        <f t="shared" si="8"/>
        <v>0.17629489782642008</v>
      </c>
      <c r="AL28" s="22">
        <f t="shared" si="8"/>
        <v>0.16621392650343808</v>
      </c>
      <c r="AM28" s="22">
        <f t="shared" si="8"/>
        <v>0.15768551657527899</v>
      </c>
      <c r="AN28" s="22">
        <f t="shared" si="8"/>
        <v>0.49835338058494444</v>
      </c>
      <c r="AO28" s="22">
        <f t="shared" si="8"/>
        <v>0.52527260979315049</v>
      </c>
      <c r="AP28" s="22">
        <f t="shared" si="8"/>
        <v>0.5570853921978447</v>
      </c>
      <c r="AQ28" s="22">
        <f t="shared" si="8"/>
        <v>0.59548015034165747</v>
      </c>
      <c r="AR28" s="22">
        <f t="shared" si="8"/>
        <v>0.64309246113872398</v>
      </c>
      <c r="AS28" s="22">
        <f t="shared" si="8"/>
        <v>0.70431977722387085</v>
      </c>
      <c r="AT28" s="22">
        <f t="shared" si="8"/>
        <v>0.78719745926375273</v>
      </c>
      <c r="AU28" s="22">
        <f t="shared" si="8"/>
        <v>0.90848506034133192</v>
      </c>
      <c r="AV28" s="22">
        <f t="shared" si="8"/>
        <v>1.1114583723180336</v>
      </c>
      <c r="AW28" s="22">
        <f t="shared" si="8"/>
        <v>1.5667510512298777</v>
      </c>
      <c r="AX28" s="22">
        <f t="shared" si="8"/>
        <v>1.1114583723180336</v>
      </c>
      <c r="AY28" s="22">
        <f t="shared" si="8"/>
        <v>1.140137398132284</v>
      </c>
      <c r="AZ28" s="22">
        <f t="shared" si="8"/>
        <v>1.1711574849870574</v>
      </c>
      <c r="BA28" s="22">
        <f t="shared" si="8"/>
        <v>1.2048555020453342</v>
      </c>
      <c r="BB28" s="22">
        <f t="shared" si="8"/>
        <v>1.2416403361658972</v>
      </c>
      <c r="BC28" s="22">
        <f t="shared" si="8"/>
        <v>1.2820139780338702</v>
      </c>
      <c r="BD28" s="22">
        <f t="shared" si="8"/>
        <v>1.3266006805487585</v>
      </c>
      <c r="BE28" s="22">
        <f t="shared" si="8"/>
        <v>1.3761881155445894</v>
      </c>
      <c r="BF28" s="22">
        <f t="shared" si="8"/>
        <v>1.4317868369184381</v>
      </c>
      <c r="BG28" s="22">
        <f t="shared" si="8"/>
        <v>1.4947185227489188</v>
      </c>
      <c r="BH28" s="22">
        <f t="shared" si="8"/>
        <v>1.5667510512298777</v>
      </c>
      <c r="BI28" s="22">
        <f t="shared" si="8"/>
        <v>1.3507122307743502</v>
      </c>
      <c r="BJ28" s="22">
        <f t="shared" si="8"/>
        <v>1.3556942314504663</v>
      </c>
      <c r="BK28" s="22">
        <f t="shared" si="8"/>
        <v>1.3607317670095243</v>
      </c>
      <c r="BL28" s="22">
        <f t="shared" si="8"/>
        <v>1.3658258768929028</v>
      </c>
      <c r="BM28" s="22">
        <f t="shared" si="8"/>
        <v>1.3709776279835713</v>
      </c>
      <c r="BN28" s="22">
        <f t="shared" si="8"/>
        <v>1.3761881155445894</v>
      </c>
      <c r="BO28" s="22">
        <f t="shared" si="8"/>
        <v>1.3814584641971339</v>
      </c>
      <c r="BP28" s="22">
        <f t="shared" si="8"/>
        <v>1.3867898289400378</v>
      </c>
      <c r="BQ28" s="22">
        <f t="shared" si="8"/>
        <v>1.3921833962129364</v>
      </c>
      <c r="BR28" s="22">
        <f t="shared" si="8"/>
        <v>1.3976403850052497</v>
      </c>
      <c r="BS28" s="22">
        <f t="shared" si="8"/>
        <v>1.403162048013338</v>
      </c>
      <c r="BT28" s="22">
        <f t="shared" si="8"/>
        <v>1.4087496728483482</v>
      </c>
      <c r="BU28" s="22">
        <f t="shared" si="8"/>
        <v>1.4144045832973684</v>
      </c>
      <c r="BV28" s="22">
        <f t="shared" ref="BV28:DW28" si="9">+BV29*BV53*BV55</f>
        <v>1.4201281406407187</v>
      </c>
      <c r="BW28" s="22">
        <f t="shared" si="9"/>
        <v>1.4259217450283392</v>
      </c>
      <c r="BX28" s="22">
        <f t="shared" si="9"/>
        <v>1.4317868369184381</v>
      </c>
      <c r="BY28" s="22">
        <f t="shared" si="9"/>
        <v>1.4377248985817583</v>
      </c>
      <c r="BZ28" s="22">
        <f t="shared" si="9"/>
        <v>1.4437374556750273</v>
      </c>
      <c r="CA28" s="22">
        <f t="shared" si="9"/>
        <v>1.4498260788873829</v>
      </c>
      <c r="CB28" s="22">
        <f t="shared" si="9"/>
        <v>1.4559923856638051</v>
      </c>
      <c r="CC28" s="22">
        <f t="shared" si="9"/>
        <v>1.4622380420098531</v>
      </c>
      <c r="CD28" s="22">
        <f t="shared" si="9"/>
        <v>1.3761881155445894</v>
      </c>
      <c r="CE28" s="22">
        <f t="shared" si="9"/>
        <v>9.5189317211148055</v>
      </c>
      <c r="CF28" s="22">
        <f t="shared" si="9"/>
        <v>7.8870045266628956</v>
      </c>
      <c r="CG28" s="22">
        <f t="shared" si="9"/>
        <v>6.2324088218841815</v>
      </c>
      <c r="CH28" s="22">
        <f t="shared" si="9"/>
        <v>4.6802894190259892</v>
      </c>
      <c r="CI28" s="22">
        <f t="shared" si="9"/>
        <v>3.9016595632654067</v>
      </c>
      <c r="CJ28" s="22">
        <f t="shared" si="9"/>
        <v>3.4146863350159511</v>
      </c>
      <c r="CK28" s="22">
        <f t="shared" si="9"/>
        <v>3.073672159580398</v>
      </c>
      <c r="CL28" s="22">
        <f t="shared" si="9"/>
        <v>2.2014538203508089</v>
      </c>
      <c r="CM28" s="22">
        <f t="shared" si="9"/>
        <v>1.8052302322247884</v>
      </c>
      <c r="CN28" s="22">
        <f t="shared" si="9"/>
        <v>1.5667510512298777</v>
      </c>
      <c r="CO28" s="22">
        <f t="shared" si="9"/>
        <v>1.403162048013338</v>
      </c>
      <c r="CP28" s="22">
        <f t="shared" si="9"/>
        <v>1.2820139780338702</v>
      </c>
      <c r="CQ28" s="22">
        <f t="shared" si="9"/>
        <v>1.1876480996972942</v>
      </c>
      <c r="CR28" s="22">
        <f t="shared" si="9"/>
        <v>1.1114583723180336</v>
      </c>
      <c r="CS28" s="22">
        <f t="shared" si="9"/>
        <v>1.0482711518475332</v>
      </c>
      <c r="CT28" s="22">
        <f t="shared" si="9"/>
        <v>0.99476449660225785</v>
      </c>
      <c r="CU28" s="22">
        <f t="shared" si="9"/>
        <v>0.94869485613935323</v>
      </c>
      <c r="CV28" s="22">
        <f t="shared" si="9"/>
        <v>0.90848506034133192</v>
      </c>
      <c r="CW28" s="22">
        <f t="shared" si="9"/>
        <v>0.8729896890313128</v>
      </c>
      <c r="CX28" s="22">
        <f t="shared" si="9"/>
        <v>0.84135410512278486</v>
      </c>
      <c r="CY28" s="22">
        <f t="shared" si="9"/>
        <v>0.81292594571711174</v>
      </c>
      <c r="CZ28" s="22">
        <f t="shared" si="9"/>
        <v>0.78719745926375273</v>
      </c>
      <c r="DA28" s="22">
        <f t="shared" si="9"/>
        <v>0.76376673948848517</v>
      </c>
      <c r="DB28" s="22">
        <f t="shared" si="9"/>
        <v>0.74231094813866927</v>
      </c>
      <c r="DC28" s="22">
        <f t="shared" si="9"/>
        <v>0.72256737755299016</v>
      </c>
      <c r="DD28" s="22">
        <f t="shared" si="9"/>
        <v>0.70431977722387085</v>
      </c>
      <c r="DE28" s="22">
        <f t="shared" si="9"/>
        <v>1.2820139780338702</v>
      </c>
      <c r="DF28" s="22">
        <f t="shared" si="9"/>
        <v>1.2820139780338702</v>
      </c>
      <c r="DG28" s="22">
        <f t="shared" si="9"/>
        <v>1.2820139780338702</v>
      </c>
      <c r="DH28" s="22">
        <f t="shared" si="9"/>
        <v>1.2820139780338702</v>
      </c>
      <c r="DI28" s="22">
        <f t="shared" si="9"/>
        <v>1.2820139780338702</v>
      </c>
      <c r="DJ28" s="22">
        <f t="shared" si="9"/>
        <v>1.2820139780338702</v>
      </c>
      <c r="DK28" s="22">
        <f t="shared" si="9"/>
        <v>1.2820139780338702</v>
      </c>
      <c r="DL28" s="22">
        <f t="shared" si="9"/>
        <v>1.2820139780338702</v>
      </c>
      <c r="DM28" s="22">
        <f t="shared" si="9"/>
        <v>1.2820139780338702</v>
      </c>
      <c r="DN28" s="22">
        <f t="shared" si="9"/>
        <v>1.2820139780338702</v>
      </c>
      <c r="DO28" s="22">
        <f t="shared" si="9"/>
        <v>1.2820139780338702</v>
      </c>
      <c r="DP28" s="22">
        <f t="shared" si="9"/>
        <v>1.2820139780338702</v>
      </c>
      <c r="DQ28" s="22">
        <f t="shared" si="9"/>
        <v>1.2820139780338702</v>
      </c>
      <c r="DR28" s="22">
        <f t="shared" si="9"/>
        <v>1.2820139780338702</v>
      </c>
      <c r="DS28" s="22">
        <f t="shared" si="9"/>
        <v>1.2820139780338702</v>
      </c>
      <c r="DT28" s="22">
        <f t="shared" si="9"/>
        <v>1.2820139780338702</v>
      </c>
      <c r="DU28" s="22">
        <f t="shared" si="9"/>
        <v>1.2820139780338702</v>
      </c>
      <c r="DV28" s="22">
        <f t="shared" si="9"/>
        <v>1.2820139780338702</v>
      </c>
      <c r="DW28" s="22">
        <f t="shared" si="9"/>
        <v>1.2820139780338702</v>
      </c>
    </row>
    <row r="29" spans="1:127" ht="18" x14ac:dyDescent="0.2">
      <c r="A29" s="16">
        <f>入力シート_セレン!Q9</f>
        <v>10</v>
      </c>
      <c r="B29" s="23" t="s">
        <v>56</v>
      </c>
      <c r="C29" s="492" t="s">
        <v>57</v>
      </c>
      <c r="D29" s="493"/>
      <c r="E29" s="493"/>
      <c r="F29" s="1" t="s">
        <v>54</v>
      </c>
      <c r="G29" s="72">
        <f>IF(A29="",1,A29)</f>
        <v>10</v>
      </c>
      <c r="J29" s="51">
        <f t="shared" ref="J29:J32" si="10">G29</f>
        <v>10</v>
      </c>
      <c r="K29" s="50">
        <f t="shared" ref="K29:N29" si="11">+J29</f>
        <v>10</v>
      </c>
      <c r="L29" s="50">
        <f t="shared" si="11"/>
        <v>10</v>
      </c>
      <c r="M29" s="50">
        <f t="shared" si="11"/>
        <v>10</v>
      </c>
      <c r="N29" s="50">
        <f t="shared" si="11"/>
        <v>10</v>
      </c>
      <c r="O29" s="50">
        <f>+J29</f>
        <v>10</v>
      </c>
      <c r="P29" s="50">
        <f>+K29</f>
        <v>10</v>
      </c>
      <c r="Q29" s="50">
        <f>+L29</f>
        <v>10</v>
      </c>
      <c r="R29" s="50">
        <f>+L29</f>
        <v>10</v>
      </c>
      <c r="S29" s="50">
        <f>+M29</f>
        <v>10</v>
      </c>
      <c r="T29" s="50">
        <f>+N29</f>
        <v>10</v>
      </c>
      <c r="U29" s="50">
        <f>G29</f>
        <v>10</v>
      </c>
      <c r="V29" s="50">
        <f>+U29</f>
        <v>10</v>
      </c>
      <c r="W29" s="50">
        <f t="shared" ref="W29:AG29" si="12">+V29</f>
        <v>10</v>
      </c>
      <c r="X29" s="50">
        <f t="shared" si="12"/>
        <v>10</v>
      </c>
      <c r="Y29" s="50">
        <f t="shared" si="12"/>
        <v>10</v>
      </c>
      <c r="Z29" s="50">
        <f t="shared" si="12"/>
        <v>10</v>
      </c>
      <c r="AA29" s="50">
        <f t="shared" si="12"/>
        <v>10</v>
      </c>
      <c r="AB29" s="50">
        <f t="shared" si="12"/>
        <v>10</v>
      </c>
      <c r="AC29" s="50">
        <f t="shared" si="12"/>
        <v>10</v>
      </c>
      <c r="AD29" s="50">
        <f t="shared" si="12"/>
        <v>10</v>
      </c>
      <c r="AE29" s="50">
        <f t="shared" si="12"/>
        <v>10</v>
      </c>
      <c r="AF29" s="50">
        <f t="shared" si="12"/>
        <v>10</v>
      </c>
      <c r="AG29" s="50">
        <f t="shared" si="12"/>
        <v>10</v>
      </c>
      <c r="AH29" s="50">
        <f>+AC29</f>
        <v>10</v>
      </c>
      <c r="AI29" s="50">
        <f>+AD29</f>
        <v>10</v>
      </c>
      <c r="AJ29" s="50">
        <f>+AE29</f>
        <v>10</v>
      </c>
      <c r="AK29" s="50">
        <f>+AE29</f>
        <v>10</v>
      </c>
      <c r="AL29" s="50">
        <f>+AF29</f>
        <v>10</v>
      </c>
      <c r="AM29" s="50">
        <f>+AG29</f>
        <v>10</v>
      </c>
      <c r="AN29" s="50">
        <f t="shared" ref="AN29:BF29" si="13">+AM29</f>
        <v>10</v>
      </c>
      <c r="AO29" s="50">
        <f t="shared" si="13"/>
        <v>10</v>
      </c>
      <c r="AP29" s="50">
        <f t="shared" si="13"/>
        <v>10</v>
      </c>
      <c r="AQ29" s="50">
        <f t="shared" si="13"/>
        <v>10</v>
      </c>
      <c r="AR29" s="50">
        <f t="shared" si="13"/>
        <v>10</v>
      </c>
      <c r="AS29" s="50">
        <f t="shared" si="13"/>
        <v>10</v>
      </c>
      <c r="AT29" s="50">
        <f t="shared" si="13"/>
        <v>10</v>
      </c>
      <c r="AU29" s="50">
        <f t="shared" si="13"/>
        <v>10</v>
      </c>
      <c r="AV29" s="50">
        <f t="shared" si="13"/>
        <v>10</v>
      </c>
      <c r="AW29" s="50">
        <f t="shared" si="13"/>
        <v>10</v>
      </c>
      <c r="AX29" s="50">
        <f t="shared" si="13"/>
        <v>10</v>
      </c>
      <c r="AY29" s="50">
        <f t="shared" si="13"/>
        <v>10</v>
      </c>
      <c r="AZ29" s="50">
        <f t="shared" si="13"/>
        <v>10</v>
      </c>
      <c r="BA29" s="50">
        <f t="shared" si="13"/>
        <v>10</v>
      </c>
      <c r="BB29" s="50">
        <f t="shared" si="13"/>
        <v>10</v>
      </c>
      <c r="BC29" s="50">
        <f t="shared" si="13"/>
        <v>10</v>
      </c>
      <c r="BD29" s="50">
        <f t="shared" si="13"/>
        <v>10</v>
      </c>
      <c r="BE29" s="50">
        <f t="shared" si="13"/>
        <v>10</v>
      </c>
      <c r="BF29" s="50">
        <f t="shared" si="13"/>
        <v>10</v>
      </c>
      <c r="BG29" s="50">
        <f t="shared" ref="BG29" si="14">+BE29</f>
        <v>10</v>
      </c>
      <c r="BH29" s="50">
        <f>+BF29</f>
        <v>10</v>
      </c>
      <c r="BI29" s="50">
        <f t="shared" ref="BI29:BJ29" si="15">+BH29</f>
        <v>10</v>
      </c>
      <c r="BJ29" s="50">
        <f t="shared" si="15"/>
        <v>10</v>
      </c>
      <c r="BK29" s="50">
        <f t="shared" ref="BK29" si="16">+AZ29</f>
        <v>10</v>
      </c>
      <c r="BL29" s="50">
        <f t="shared" ref="BL29:BO29" si="17">+BK29</f>
        <v>10</v>
      </c>
      <c r="BM29" s="50">
        <f t="shared" si="17"/>
        <v>10</v>
      </c>
      <c r="BN29" s="50">
        <f t="shared" si="17"/>
        <v>10</v>
      </c>
      <c r="BO29" s="50">
        <f t="shared" si="17"/>
        <v>10</v>
      </c>
      <c r="BP29" s="50">
        <f t="shared" ref="BP29" si="18">+BE29</f>
        <v>10</v>
      </c>
      <c r="BQ29" s="50">
        <f t="shared" ref="BQ29:BT29" si="19">+BP29</f>
        <v>10</v>
      </c>
      <c r="BR29" s="50">
        <f t="shared" si="19"/>
        <v>10</v>
      </c>
      <c r="BS29" s="50">
        <f t="shared" si="19"/>
        <v>10</v>
      </c>
      <c r="BT29" s="50">
        <f t="shared" si="19"/>
        <v>10</v>
      </c>
      <c r="BU29" s="50">
        <f t="shared" ref="BU29" si="20">+BJ29</f>
        <v>10</v>
      </c>
      <c r="BV29" s="50">
        <f t="shared" ref="BV29" si="21">+BU29</f>
        <v>10</v>
      </c>
      <c r="BW29" s="50">
        <f t="shared" ref="BW29:BX29" si="22">+BU29</f>
        <v>10</v>
      </c>
      <c r="BX29" s="50">
        <f t="shared" si="22"/>
        <v>10</v>
      </c>
      <c r="BY29" s="50">
        <f t="shared" ref="BY29:CB29" si="23">+BX29</f>
        <v>10</v>
      </c>
      <c r="BZ29" s="50">
        <f t="shared" si="23"/>
        <v>10</v>
      </c>
      <c r="CA29" s="50">
        <f t="shared" si="23"/>
        <v>10</v>
      </c>
      <c r="CB29" s="50">
        <f t="shared" si="23"/>
        <v>10</v>
      </c>
      <c r="CC29" s="50">
        <f>+CA29</f>
        <v>10</v>
      </c>
      <c r="CD29" s="50">
        <f>+CB29</f>
        <v>10</v>
      </c>
      <c r="CE29" s="50">
        <f t="shared" ref="CE29" si="24">+CD29</f>
        <v>10</v>
      </c>
      <c r="CF29" s="50">
        <f>+BA29</f>
        <v>10</v>
      </c>
      <c r="CG29" s="50">
        <f>+BA29</f>
        <v>10</v>
      </c>
      <c r="CH29" s="50">
        <f t="shared" ref="CH29:CQ29" si="25">+BA29</f>
        <v>10</v>
      </c>
      <c r="CI29" s="50">
        <f t="shared" si="25"/>
        <v>10</v>
      </c>
      <c r="CJ29" s="50">
        <f t="shared" si="25"/>
        <v>10</v>
      </c>
      <c r="CK29" s="50">
        <f t="shared" si="25"/>
        <v>10</v>
      </c>
      <c r="CL29" s="50">
        <f t="shared" si="25"/>
        <v>10</v>
      </c>
      <c r="CM29" s="50">
        <f t="shared" si="25"/>
        <v>10</v>
      </c>
      <c r="CN29" s="50">
        <f t="shared" si="25"/>
        <v>10</v>
      </c>
      <c r="CO29" s="50">
        <f t="shared" si="25"/>
        <v>10</v>
      </c>
      <c r="CP29" s="50">
        <f t="shared" si="25"/>
        <v>10</v>
      </c>
      <c r="CQ29" s="50">
        <f t="shared" si="25"/>
        <v>10</v>
      </c>
      <c r="CR29" s="50">
        <f>+BU29</f>
        <v>10</v>
      </c>
      <c r="CS29" s="50">
        <f>+BV29</f>
        <v>10</v>
      </c>
      <c r="CT29" s="50">
        <f t="shared" ref="CT29:CU29" si="26">+BX29</f>
        <v>10</v>
      </c>
      <c r="CU29" s="50">
        <f t="shared" si="26"/>
        <v>10</v>
      </c>
      <c r="CV29" s="50">
        <f>+BU29</f>
        <v>10</v>
      </c>
      <c r="CW29" s="50">
        <f>+BV29</f>
        <v>10</v>
      </c>
      <c r="CX29" s="50">
        <f>+BX29</f>
        <v>10</v>
      </c>
      <c r="CY29" s="50">
        <f>+BY29</f>
        <v>10</v>
      </c>
      <c r="CZ29" s="50">
        <f>+BZ29</f>
        <v>10</v>
      </c>
      <c r="DA29" s="50">
        <f>+CA29</f>
        <v>10</v>
      </c>
      <c r="DB29" s="50">
        <f>+CB29</f>
        <v>10</v>
      </c>
      <c r="DC29" s="50">
        <f t="shared" ref="DC29:DD29" si="27">+CD29</f>
        <v>10</v>
      </c>
      <c r="DD29" s="50">
        <f t="shared" si="27"/>
        <v>10</v>
      </c>
      <c r="DE29" s="50">
        <f t="shared" ref="DE29" si="28">+CE29</f>
        <v>10</v>
      </c>
      <c r="DF29" s="50">
        <f t="shared" ref="DF29" si="29">+BU29</f>
        <v>10</v>
      </c>
      <c r="DG29" s="50">
        <f t="shared" ref="DG29:DO32" si="30">+DF29</f>
        <v>10</v>
      </c>
      <c r="DH29" s="50">
        <f t="shared" si="30"/>
        <v>10</v>
      </c>
      <c r="DI29" s="50">
        <f t="shared" si="30"/>
        <v>10</v>
      </c>
      <c r="DJ29" s="50">
        <f t="shared" si="30"/>
        <v>10</v>
      </c>
      <c r="DK29" s="50">
        <f t="shared" si="30"/>
        <v>10</v>
      </c>
      <c r="DL29" s="50">
        <f t="shared" si="30"/>
        <v>10</v>
      </c>
      <c r="DM29" s="50">
        <f t="shared" si="30"/>
        <v>10</v>
      </c>
      <c r="DN29" s="50">
        <f t="shared" si="30"/>
        <v>10</v>
      </c>
      <c r="DO29" s="50">
        <f t="shared" ref="DO29" si="31">+DE29</f>
        <v>10</v>
      </c>
      <c r="DP29" s="50">
        <f t="shared" ref="DP29:DW42" si="32">+DO29</f>
        <v>10</v>
      </c>
      <c r="DQ29" s="50">
        <f t="shared" si="32"/>
        <v>10</v>
      </c>
      <c r="DR29" s="50">
        <f t="shared" si="32"/>
        <v>10</v>
      </c>
      <c r="DS29" s="50">
        <f t="shared" si="32"/>
        <v>10</v>
      </c>
      <c r="DT29" s="50">
        <f t="shared" si="32"/>
        <v>10</v>
      </c>
      <c r="DU29" s="50">
        <f t="shared" si="32"/>
        <v>10</v>
      </c>
      <c r="DV29" s="50">
        <f t="shared" si="32"/>
        <v>10</v>
      </c>
      <c r="DW29" s="50">
        <f>+DV29</f>
        <v>10</v>
      </c>
    </row>
    <row r="30" spans="1:127" ht="18" x14ac:dyDescent="0.2">
      <c r="A30" s="16"/>
      <c r="B30" s="23" t="s">
        <v>58</v>
      </c>
      <c r="C30" s="494" t="s">
        <v>59</v>
      </c>
      <c r="D30" s="495"/>
      <c r="E30" s="492"/>
      <c r="F30" s="1" t="s">
        <v>60</v>
      </c>
      <c r="G30" s="24">
        <f>IF(A30="",100,A30)</f>
        <v>100</v>
      </c>
      <c r="I30">
        <v>1</v>
      </c>
      <c r="J30" s="49">
        <f>IF(C24="&gt;1,000,000",1800000,C24)</f>
        <v>130</v>
      </c>
      <c r="K30" s="49">
        <v>100000</v>
      </c>
      <c r="L30" s="49">
        <f>+K30+100000</f>
        <v>200000</v>
      </c>
      <c r="M30" s="49">
        <f t="shared" ref="M30:T30" si="33">+L30+100000</f>
        <v>300000</v>
      </c>
      <c r="N30" s="49">
        <f t="shared" si="33"/>
        <v>400000</v>
      </c>
      <c r="O30" s="49">
        <f t="shared" si="33"/>
        <v>500000</v>
      </c>
      <c r="P30" s="49">
        <f t="shared" si="33"/>
        <v>600000</v>
      </c>
      <c r="Q30" s="49">
        <f t="shared" si="33"/>
        <v>700000</v>
      </c>
      <c r="R30" s="49">
        <f t="shared" si="33"/>
        <v>800000</v>
      </c>
      <c r="S30" s="49">
        <f t="shared" si="33"/>
        <v>900000</v>
      </c>
      <c r="T30" s="49">
        <f t="shared" si="33"/>
        <v>1000000</v>
      </c>
      <c r="U30" s="49">
        <f>+$K$23-100000+10000</f>
        <v>10000</v>
      </c>
      <c r="V30" s="49">
        <f>+U30+10000</f>
        <v>20000</v>
      </c>
      <c r="W30" s="49">
        <f t="shared" ref="W30:AC30" si="34">+V30+10000</f>
        <v>30000</v>
      </c>
      <c r="X30" s="49">
        <f t="shared" si="34"/>
        <v>40000</v>
      </c>
      <c r="Y30" s="49">
        <f t="shared" si="34"/>
        <v>50000</v>
      </c>
      <c r="Z30" s="49">
        <f t="shared" si="34"/>
        <v>60000</v>
      </c>
      <c r="AA30" s="49">
        <f t="shared" si="34"/>
        <v>70000</v>
      </c>
      <c r="AB30" s="49">
        <f t="shared" si="34"/>
        <v>80000</v>
      </c>
      <c r="AC30" s="49">
        <f t="shared" si="34"/>
        <v>90000</v>
      </c>
      <c r="AD30" s="265">
        <f>+$U$23-10000+1000</f>
        <v>1000</v>
      </c>
      <c r="AE30" s="49">
        <f>+AD30+1000</f>
        <v>2000</v>
      </c>
      <c r="AF30" s="49">
        <f t="shared" ref="AF30:AM30" si="35">+AE30+1000</f>
        <v>3000</v>
      </c>
      <c r="AG30" s="49">
        <f t="shared" si="35"/>
        <v>4000</v>
      </c>
      <c r="AH30" s="49">
        <f t="shared" si="35"/>
        <v>5000</v>
      </c>
      <c r="AI30" s="49">
        <f t="shared" si="35"/>
        <v>6000</v>
      </c>
      <c r="AJ30" s="49">
        <f t="shared" si="35"/>
        <v>7000</v>
      </c>
      <c r="AK30" s="49">
        <f t="shared" si="35"/>
        <v>8000</v>
      </c>
      <c r="AL30" s="49">
        <f t="shared" si="35"/>
        <v>9000</v>
      </c>
      <c r="AM30" s="49">
        <f t="shared" si="35"/>
        <v>10000</v>
      </c>
      <c r="AN30" s="59">
        <f>+AD23</f>
        <v>1000</v>
      </c>
      <c r="AO30" s="49">
        <f>+AN30-100</f>
        <v>900</v>
      </c>
      <c r="AP30" s="49">
        <f t="shared" ref="AP30:AW30" si="36">+AO30-100</f>
        <v>800</v>
      </c>
      <c r="AQ30" s="49">
        <f t="shared" si="36"/>
        <v>700</v>
      </c>
      <c r="AR30" s="49">
        <f t="shared" si="36"/>
        <v>600</v>
      </c>
      <c r="AS30" s="49">
        <f t="shared" si="36"/>
        <v>500</v>
      </c>
      <c r="AT30" s="49">
        <f t="shared" si="36"/>
        <v>400</v>
      </c>
      <c r="AU30" s="49">
        <f t="shared" si="36"/>
        <v>300</v>
      </c>
      <c r="AV30" s="49">
        <f t="shared" si="36"/>
        <v>200</v>
      </c>
      <c r="AW30" s="49">
        <f t="shared" si="36"/>
        <v>100</v>
      </c>
      <c r="AX30" s="59">
        <f>AN23</f>
        <v>200</v>
      </c>
      <c r="AY30" s="49">
        <f>+AX30-10</f>
        <v>190</v>
      </c>
      <c r="AZ30" s="49">
        <f t="shared" ref="AZ30:BG30" si="37">+AY30-10</f>
        <v>180</v>
      </c>
      <c r="BA30" s="49">
        <f t="shared" si="37"/>
        <v>170</v>
      </c>
      <c r="BB30" s="49">
        <f t="shared" si="37"/>
        <v>160</v>
      </c>
      <c r="BC30" s="49">
        <f t="shared" si="37"/>
        <v>150</v>
      </c>
      <c r="BD30" s="49">
        <f t="shared" si="37"/>
        <v>140</v>
      </c>
      <c r="BE30" s="49">
        <f t="shared" si="37"/>
        <v>130</v>
      </c>
      <c r="BF30" s="49">
        <f t="shared" si="37"/>
        <v>120</v>
      </c>
      <c r="BG30" s="49">
        <f t="shared" si="37"/>
        <v>110</v>
      </c>
      <c r="BH30" s="49">
        <f>IF(BG30=10,1,+BG30-10)</f>
        <v>100</v>
      </c>
      <c r="BI30" s="59">
        <f>AX23+5</f>
        <v>135</v>
      </c>
      <c r="BJ30" s="49">
        <f>IF(+BI30-1&gt;0,+BI30-1,0.1)</f>
        <v>134</v>
      </c>
      <c r="BK30" s="49">
        <f t="shared" ref="BK30:CC30" si="38">IF(+BJ30-1&gt;0,+BJ30-1,0.1)</f>
        <v>133</v>
      </c>
      <c r="BL30" s="49">
        <f t="shared" si="38"/>
        <v>132</v>
      </c>
      <c r="BM30" s="49">
        <f t="shared" si="38"/>
        <v>131</v>
      </c>
      <c r="BN30" s="49">
        <f t="shared" si="38"/>
        <v>130</v>
      </c>
      <c r="BO30" s="49">
        <f t="shared" si="38"/>
        <v>129</v>
      </c>
      <c r="BP30" s="49">
        <f t="shared" si="38"/>
        <v>128</v>
      </c>
      <c r="BQ30" s="49">
        <f t="shared" si="38"/>
        <v>127</v>
      </c>
      <c r="BR30" s="49">
        <f t="shared" si="38"/>
        <v>126</v>
      </c>
      <c r="BS30" s="49">
        <f t="shared" si="38"/>
        <v>125</v>
      </c>
      <c r="BT30" s="49">
        <f t="shared" si="38"/>
        <v>124</v>
      </c>
      <c r="BU30" s="49">
        <f t="shared" si="38"/>
        <v>123</v>
      </c>
      <c r="BV30" s="49">
        <f t="shared" si="38"/>
        <v>122</v>
      </c>
      <c r="BW30" s="49">
        <f t="shared" si="38"/>
        <v>121</v>
      </c>
      <c r="BX30" s="49">
        <f t="shared" si="38"/>
        <v>120</v>
      </c>
      <c r="BY30" s="49">
        <f t="shared" si="38"/>
        <v>119</v>
      </c>
      <c r="BZ30" s="49">
        <f t="shared" si="38"/>
        <v>118</v>
      </c>
      <c r="CA30" s="49">
        <f t="shared" si="38"/>
        <v>117</v>
      </c>
      <c r="CB30" s="49">
        <f t="shared" si="38"/>
        <v>116</v>
      </c>
      <c r="CC30" s="49">
        <f t="shared" si="38"/>
        <v>115</v>
      </c>
      <c r="CD30" s="73">
        <f>+BI23</f>
        <v>130</v>
      </c>
      <c r="CE30" s="59">
        <v>1</v>
      </c>
      <c r="CF30" s="70">
        <f>+$CE$21*CF22*($CE$19/20)</f>
        <v>2.5</v>
      </c>
      <c r="CG30" s="70">
        <f t="shared" ref="CG30:DD30" si="39">+$CE$21*CG22*($CE$19/20)</f>
        <v>5</v>
      </c>
      <c r="CH30" s="70">
        <f t="shared" si="39"/>
        <v>10</v>
      </c>
      <c r="CI30" s="70">
        <f t="shared" si="39"/>
        <v>15</v>
      </c>
      <c r="CJ30" s="70">
        <f t="shared" si="39"/>
        <v>20</v>
      </c>
      <c r="CK30" s="70">
        <f t="shared" si="39"/>
        <v>25</v>
      </c>
      <c r="CL30" s="70">
        <f t="shared" si="39"/>
        <v>50</v>
      </c>
      <c r="CM30" s="70">
        <f t="shared" si="39"/>
        <v>75</v>
      </c>
      <c r="CN30" s="70">
        <f t="shared" si="39"/>
        <v>100</v>
      </c>
      <c r="CO30" s="70">
        <f t="shared" si="39"/>
        <v>125</v>
      </c>
      <c r="CP30" s="70">
        <f t="shared" si="39"/>
        <v>150</v>
      </c>
      <c r="CQ30" s="70">
        <f t="shared" si="39"/>
        <v>175</v>
      </c>
      <c r="CR30" s="70">
        <f t="shared" si="39"/>
        <v>200</v>
      </c>
      <c r="CS30" s="70">
        <f t="shared" si="39"/>
        <v>225</v>
      </c>
      <c r="CT30" s="70">
        <f t="shared" si="39"/>
        <v>250</v>
      </c>
      <c r="CU30" s="70">
        <f t="shared" si="39"/>
        <v>275</v>
      </c>
      <c r="CV30" s="70">
        <f t="shared" si="39"/>
        <v>300</v>
      </c>
      <c r="CW30" s="70">
        <f t="shared" si="39"/>
        <v>325</v>
      </c>
      <c r="CX30" s="70">
        <f t="shared" si="39"/>
        <v>350</v>
      </c>
      <c r="CY30" s="70">
        <f t="shared" si="39"/>
        <v>375</v>
      </c>
      <c r="CZ30" s="70">
        <f t="shared" si="39"/>
        <v>400</v>
      </c>
      <c r="DA30" s="70">
        <f t="shared" si="39"/>
        <v>425</v>
      </c>
      <c r="DB30" s="70">
        <f t="shared" si="39"/>
        <v>450</v>
      </c>
      <c r="DC30" s="70">
        <f t="shared" si="39"/>
        <v>475</v>
      </c>
      <c r="DD30" s="70">
        <f t="shared" si="39"/>
        <v>500</v>
      </c>
      <c r="DE30" s="49">
        <f>入力シート_セレン!W3</f>
        <v>150</v>
      </c>
      <c r="DF30" s="49">
        <f>+DE30</f>
        <v>150</v>
      </c>
      <c r="DG30" s="49">
        <f t="shared" si="30"/>
        <v>150</v>
      </c>
      <c r="DH30" s="49">
        <f t="shared" si="30"/>
        <v>150</v>
      </c>
      <c r="DI30" s="49">
        <f t="shared" si="30"/>
        <v>150</v>
      </c>
      <c r="DJ30" s="49">
        <f t="shared" si="30"/>
        <v>150</v>
      </c>
      <c r="DK30" s="49">
        <f t="shared" si="30"/>
        <v>150</v>
      </c>
      <c r="DL30" s="49">
        <f t="shared" si="30"/>
        <v>150</v>
      </c>
      <c r="DM30" s="49">
        <f t="shared" si="30"/>
        <v>150</v>
      </c>
      <c r="DN30" s="49">
        <f t="shared" si="30"/>
        <v>150</v>
      </c>
      <c r="DO30" s="49">
        <f t="shared" si="30"/>
        <v>150</v>
      </c>
      <c r="DP30" s="49">
        <f t="shared" si="32"/>
        <v>150</v>
      </c>
      <c r="DQ30" s="49">
        <f t="shared" si="32"/>
        <v>150</v>
      </c>
      <c r="DR30" s="49">
        <f t="shared" si="32"/>
        <v>150</v>
      </c>
      <c r="DS30" s="49">
        <f t="shared" si="32"/>
        <v>150</v>
      </c>
      <c r="DT30" s="49">
        <f t="shared" si="32"/>
        <v>150</v>
      </c>
      <c r="DU30" s="49">
        <f t="shared" si="32"/>
        <v>150</v>
      </c>
      <c r="DV30" s="49">
        <f t="shared" si="32"/>
        <v>150</v>
      </c>
      <c r="DW30" s="49">
        <f>+DV30</f>
        <v>150</v>
      </c>
    </row>
    <row r="31" spans="1:127" ht="18" x14ac:dyDescent="0.2">
      <c r="A31" s="19"/>
      <c r="B31" s="23" t="s">
        <v>61</v>
      </c>
      <c r="C31" s="494" t="s">
        <v>62</v>
      </c>
      <c r="D31" s="495"/>
      <c r="E31" s="492"/>
      <c r="F31" s="1" t="s">
        <v>60</v>
      </c>
      <c r="G31" s="25">
        <v>0</v>
      </c>
      <c r="J31" s="51">
        <f>G31</f>
        <v>0</v>
      </c>
      <c r="K31" s="54">
        <f>+J31</f>
        <v>0</v>
      </c>
      <c r="L31" s="54">
        <f t="shared" ref="L31:N42" si="40">+K31</f>
        <v>0</v>
      </c>
      <c r="M31" s="54">
        <f t="shared" si="40"/>
        <v>0</v>
      </c>
      <c r="N31" s="54">
        <f t="shared" si="40"/>
        <v>0</v>
      </c>
      <c r="O31" s="54">
        <f t="shared" ref="O31:Q42" si="41">+J31</f>
        <v>0</v>
      </c>
      <c r="P31" s="54">
        <f t="shared" si="41"/>
        <v>0</v>
      </c>
      <c r="Q31" s="54">
        <f t="shared" si="41"/>
        <v>0</v>
      </c>
      <c r="R31" s="54">
        <f t="shared" ref="R31:T42" si="42">+L31</f>
        <v>0</v>
      </c>
      <c r="S31" s="54">
        <f t="shared" si="42"/>
        <v>0</v>
      </c>
      <c r="T31" s="54">
        <f t="shared" si="42"/>
        <v>0</v>
      </c>
      <c r="U31" s="51">
        <f>G31</f>
        <v>0</v>
      </c>
      <c r="V31" s="54">
        <f>+U31</f>
        <v>0</v>
      </c>
      <c r="W31" s="54">
        <f t="shared" ref="W31:AG31" si="43">+V31</f>
        <v>0</v>
      </c>
      <c r="X31" s="54">
        <f t="shared" si="43"/>
        <v>0</v>
      </c>
      <c r="Y31" s="54">
        <f t="shared" si="43"/>
        <v>0</v>
      </c>
      <c r="Z31" s="54">
        <f t="shared" si="43"/>
        <v>0</v>
      </c>
      <c r="AA31" s="54">
        <f t="shared" si="43"/>
        <v>0</v>
      </c>
      <c r="AB31" s="54">
        <f t="shared" si="43"/>
        <v>0</v>
      </c>
      <c r="AC31" s="54">
        <f t="shared" si="43"/>
        <v>0</v>
      </c>
      <c r="AD31" s="54">
        <f t="shared" si="43"/>
        <v>0</v>
      </c>
      <c r="AE31" s="54">
        <f t="shared" si="43"/>
        <v>0</v>
      </c>
      <c r="AF31" s="54">
        <f t="shared" si="43"/>
        <v>0</v>
      </c>
      <c r="AG31" s="54">
        <f t="shared" si="43"/>
        <v>0</v>
      </c>
      <c r="AH31" s="54">
        <f t="shared" ref="AH31:AJ42" si="44">+AC31</f>
        <v>0</v>
      </c>
      <c r="AI31" s="54">
        <f t="shared" si="44"/>
        <v>0</v>
      </c>
      <c r="AJ31" s="54">
        <f t="shared" si="44"/>
        <v>0</v>
      </c>
      <c r="AK31" s="54">
        <f t="shared" ref="AK31:AM42" si="45">+AE31</f>
        <v>0</v>
      </c>
      <c r="AL31" s="54">
        <f t="shared" si="45"/>
        <v>0</v>
      </c>
      <c r="AM31" s="54">
        <f t="shared" si="45"/>
        <v>0</v>
      </c>
      <c r="AN31" s="54">
        <f t="shared" ref="AN31:BC42" si="46">+AM31</f>
        <v>0</v>
      </c>
      <c r="AO31" s="54">
        <f t="shared" si="46"/>
        <v>0</v>
      </c>
      <c r="AP31" s="54">
        <f t="shared" si="46"/>
        <v>0</v>
      </c>
      <c r="AQ31" s="54">
        <f t="shared" si="46"/>
        <v>0</v>
      </c>
      <c r="AR31" s="54">
        <f t="shared" si="46"/>
        <v>0</v>
      </c>
      <c r="AS31" s="54">
        <f t="shared" si="46"/>
        <v>0</v>
      </c>
      <c r="AT31" s="54">
        <f t="shared" si="46"/>
        <v>0</v>
      </c>
      <c r="AU31" s="54">
        <f t="shared" si="46"/>
        <v>0</v>
      </c>
      <c r="AV31" s="54">
        <f t="shared" si="46"/>
        <v>0</v>
      </c>
      <c r="AW31" s="54">
        <f t="shared" si="46"/>
        <v>0</v>
      </c>
      <c r="AX31" s="54">
        <f t="shared" si="46"/>
        <v>0</v>
      </c>
      <c r="AY31" s="54">
        <f t="shared" si="46"/>
        <v>0</v>
      </c>
      <c r="AZ31" s="54">
        <f t="shared" si="46"/>
        <v>0</v>
      </c>
      <c r="BA31" s="54">
        <f t="shared" si="46"/>
        <v>0</v>
      </c>
      <c r="BB31" s="54">
        <f t="shared" si="46"/>
        <v>0</v>
      </c>
      <c r="BC31" s="54">
        <f t="shared" si="46"/>
        <v>0</v>
      </c>
      <c r="BD31" s="54">
        <f t="shared" ref="BD31:BF42" si="47">+BC31</f>
        <v>0</v>
      </c>
      <c r="BE31" s="54">
        <f t="shared" si="47"/>
        <v>0</v>
      </c>
      <c r="BF31" s="54">
        <f t="shared" si="47"/>
        <v>0</v>
      </c>
      <c r="BG31" s="54">
        <f t="shared" ref="BG31:BH42" si="48">+BE31</f>
        <v>0</v>
      </c>
      <c r="BH31" s="54">
        <f t="shared" si="48"/>
        <v>0</v>
      </c>
      <c r="BI31" s="54">
        <f t="shared" ref="BI31:BJ42" si="49">+BH31</f>
        <v>0</v>
      </c>
      <c r="BJ31" s="54">
        <f t="shared" si="49"/>
        <v>0</v>
      </c>
      <c r="BK31" s="54">
        <f t="shared" ref="BK31:BK42" si="50">+AZ31</f>
        <v>0</v>
      </c>
      <c r="BL31" s="54">
        <f t="shared" ref="BL31:BO42" si="51">+BK31</f>
        <v>0</v>
      </c>
      <c r="BM31" s="54">
        <f t="shared" si="51"/>
        <v>0</v>
      </c>
      <c r="BN31" s="54">
        <f t="shared" si="51"/>
        <v>0</v>
      </c>
      <c r="BO31" s="54">
        <f t="shared" si="51"/>
        <v>0</v>
      </c>
      <c r="BP31" s="54">
        <f t="shared" ref="BP31:BP42" si="52">+BE31</f>
        <v>0</v>
      </c>
      <c r="BQ31" s="54">
        <f t="shared" ref="BQ31:BT42" si="53">+BP31</f>
        <v>0</v>
      </c>
      <c r="BR31" s="54">
        <f t="shared" si="53"/>
        <v>0</v>
      </c>
      <c r="BS31" s="54">
        <f t="shared" si="53"/>
        <v>0</v>
      </c>
      <c r="BT31" s="54">
        <f t="shared" si="53"/>
        <v>0</v>
      </c>
      <c r="BU31" s="54">
        <f t="shared" ref="BU31:BU42" si="54">+BJ31</f>
        <v>0</v>
      </c>
      <c r="BV31" s="54">
        <f t="shared" ref="BV31:BV42" si="55">+BU31</f>
        <v>0</v>
      </c>
      <c r="BW31" s="54">
        <f t="shared" ref="BW31:BX42" si="56">+BU31</f>
        <v>0</v>
      </c>
      <c r="BX31" s="54">
        <f t="shared" si="56"/>
        <v>0</v>
      </c>
      <c r="BY31" s="54">
        <f t="shared" ref="BY31:CB42" si="57">+BX31</f>
        <v>0</v>
      </c>
      <c r="BZ31" s="54">
        <f t="shared" si="57"/>
        <v>0</v>
      </c>
      <c r="CA31" s="54">
        <f t="shared" si="57"/>
        <v>0</v>
      </c>
      <c r="CB31" s="54">
        <f t="shared" si="57"/>
        <v>0</v>
      </c>
      <c r="CC31" s="54">
        <f t="shared" ref="CC31:CD42" si="58">+CA31</f>
        <v>0</v>
      </c>
      <c r="CD31" s="54">
        <f t="shared" si="58"/>
        <v>0</v>
      </c>
      <c r="CE31" s="54">
        <f t="shared" ref="CE31:CE42" si="59">+CD31</f>
        <v>0</v>
      </c>
      <c r="CF31" s="54">
        <f t="shared" ref="CF31:CF42" si="60">+BA31</f>
        <v>0</v>
      </c>
      <c r="CG31" s="54">
        <f t="shared" ref="CG31:CG42" si="61">+BA31</f>
        <v>0</v>
      </c>
      <c r="CH31" s="54">
        <f t="shared" ref="CH31:CQ42" si="62">+BA31</f>
        <v>0</v>
      </c>
      <c r="CI31" s="54">
        <f t="shared" si="62"/>
        <v>0</v>
      </c>
      <c r="CJ31" s="54">
        <f t="shared" si="62"/>
        <v>0</v>
      </c>
      <c r="CK31" s="54">
        <f t="shared" si="62"/>
        <v>0</v>
      </c>
      <c r="CL31" s="54">
        <f t="shared" si="62"/>
        <v>0</v>
      </c>
      <c r="CM31" s="54">
        <f t="shared" si="62"/>
        <v>0</v>
      </c>
      <c r="CN31" s="54">
        <f t="shared" si="62"/>
        <v>0</v>
      </c>
      <c r="CO31" s="54">
        <f t="shared" si="62"/>
        <v>0</v>
      </c>
      <c r="CP31" s="54">
        <f t="shared" si="62"/>
        <v>0</v>
      </c>
      <c r="CQ31" s="54">
        <f t="shared" si="62"/>
        <v>0</v>
      </c>
      <c r="CR31" s="54">
        <f t="shared" ref="CR31:CS42" si="63">+BU31</f>
        <v>0</v>
      </c>
      <c r="CS31" s="54">
        <f t="shared" si="63"/>
        <v>0</v>
      </c>
      <c r="CT31" s="54">
        <f t="shared" ref="CT31:CU42" si="64">+BX31</f>
        <v>0</v>
      </c>
      <c r="CU31" s="54">
        <f t="shared" si="64"/>
        <v>0</v>
      </c>
      <c r="CV31" s="54">
        <f t="shared" ref="CV31:CW42" si="65">+BU31</f>
        <v>0</v>
      </c>
      <c r="CW31" s="54">
        <f t="shared" si="65"/>
        <v>0</v>
      </c>
      <c r="CX31" s="54">
        <f t="shared" ref="CX31:DB42" si="66">+BX31</f>
        <v>0</v>
      </c>
      <c r="CY31" s="54">
        <f t="shared" si="66"/>
        <v>0</v>
      </c>
      <c r="CZ31" s="54">
        <f t="shared" si="66"/>
        <v>0</v>
      </c>
      <c r="DA31" s="54">
        <f t="shared" si="66"/>
        <v>0</v>
      </c>
      <c r="DB31" s="54">
        <f t="shared" si="66"/>
        <v>0</v>
      </c>
      <c r="DC31" s="54">
        <f t="shared" ref="DC31:DD42" si="67">+CD31</f>
        <v>0</v>
      </c>
      <c r="DD31" s="54">
        <f t="shared" si="67"/>
        <v>0</v>
      </c>
      <c r="DE31" s="54">
        <f t="shared" ref="DE31:DE42" si="68">+CE31</f>
        <v>0</v>
      </c>
      <c r="DF31" s="54">
        <f>+BU31</f>
        <v>0</v>
      </c>
      <c r="DG31" s="54">
        <f t="shared" si="30"/>
        <v>0</v>
      </c>
      <c r="DH31" s="54">
        <f t="shared" si="30"/>
        <v>0</v>
      </c>
      <c r="DI31" s="54">
        <f t="shared" si="30"/>
        <v>0</v>
      </c>
      <c r="DJ31" s="54">
        <f t="shared" si="30"/>
        <v>0</v>
      </c>
      <c r="DK31" s="54">
        <f t="shared" si="30"/>
        <v>0</v>
      </c>
      <c r="DL31" s="54">
        <f t="shared" si="30"/>
        <v>0</v>
      </c>
      <c r="DM31" s="54">
        <f t="shared" si="30"/>
        <v>0</v>
      </c>
      <c r="DN31" s="54">
        <f t="shared" si="30"/>
        <v>0</v>
      </c>
      <c r="DO31" s="54">
        <f>+DE31</f>
        <v>0</v>
      </c>
      <c r="DP31" s="54">
        <f t="shared" si="32"/>
        <v>0</v>
      </c>
      <c r="DQ31" s="54">
        <f t="shared" si="32"/>
        <v>0</v>
      </c>
      <c r="DR31" s="54">
        <f t="shared" si="32"/>
        <v>0</v>
      </c>
      <c r="DS31" s="54">
        <f t="shared" si="32"/>
        <v>0</v>
      </c>
      <c r="DT31" s="54">
        <f t="shared" si="32"/>
        <v>0</v>
      </c>
      <c r="DU31" s="54">
        <f t="shared" si="32"/>
        <v>0</v>
      </c>
      <c r="DV31" s="54">
        <f t="shared" si="32"/>
        <v>0</v>
      </c>
      <c r="DW31" s="54">
        <f>+DV31</f>
        <v>0</v>
      </c>
    </row>
    <row r="32" spans="1:127" ht="18" x14ac:dyDescent="0.2">
      <c r="A32" s="19"/>
      <c r="B32" s="23" t="s">
        <v>63</v>
      </c>
      <c r="C32" s="494" t="s">
        <v>64</v>
      </c>
      <c r="D32" s="495"/>
      <c r="E32" s="492"/>
      <c r="F32" s="1" t="s">
        <v>60</v>
      </c>
      <c r="G32" s="25">
        <v>0</v>
      </c>
      <c r="J32" s="51">
        <f t="shared" si="10"/>
        <v>0</v>
      </c>
      <c r="K32" s="54">
        <f t="shared" ref="K32:K42" si="69">+J32</f>
        <v>0</v>
      </c>
      <c r="L32" s="54">
        <f t="shared" si="40"/>
        <v>0</v>
      </c>
      <c r="M32" s="54">
        <f t="shared" si="40"/>
        <v>0</v>
      </c>
      <c r="N32" s="54">
        <f t="shared" si="40"/>
        <v>0</v>
      </c>
      <c r="O32" s="54">
        <f t="shared" si="41"/>
        <v>0</v>
      </c>
      <c r="P32" s="54">
        <f t="shared" si="41"/>
        <v>0</v>
      </c>
      <c r="Q32" s="54">
        <f t="shared" si="41"/>
        <v>0</v>
      </c>
      <c r="R32" s="54">
        <f t="shared" si="42"/>
        <v>0</v>
      </c>
      <c r="S32" s="54">
        <f t="shared" si="42"/>
        <v>0</v>
      </c>
      <c r="T32" s="54">
        <f t="shared" si="42"/>
        <v>0</v>
      </c>
      <c r="U32" s="51">
        <f t="shared" ref="U32:U51" si="70">G32</f>
        <v>0</v>
      </c>
      <c r="V32" s="54">
        <f t="shared" ref="V32:AG42" si="71">+U32</f>
        <v>0</v>
      </c>
      <c r="W32" s="54">
        <f t="shared" si="71"/>
        <v>0</v>
      </c>
      <c r="X32" s="54">
        <f t="shared" si="71"/>
        <v>0</v>
      </c>
      <c r="Y32" s="54">
        <f t="shared" si="71"/>
        <v>0</v>
      </c>
      <c r="Z32" s="54">
        <f t="shared" si="71"/>
        <v>0</v>
      </c>
      <c r="AA32" s="54">
        <f t="shared" si="71"/>
        <v>0</v>
      </c>
      <c r="AB32" s="54">
        <f t="shared" si="71"/>
        <v>0</v>
      </c>
      <c r="AC32" s="54">
        <f t="shared" si="71"/>
        <v>0</v>
      </c>
      <c r="AD32" s="54">
        <f t="shared" si="71"/>
        <v>0</v>
      </c>
      <c r="AE32" s="54">
        <f t="shared" si="71"/>
        <v>0</v>
      </c>
      <c r="AF32" s="54">
        <f t="shared" si="71"/>
        <v>0</v>
      </c>
      <c r="AG32" s="54">
        <f t="shared" si="71"/>
        <v>0</v>
      </c>
      <c r="AH32" s="54">
        <f t="shared" si="44"/>
        <v>0</v>
      </c>
      <c r="AI32" s="54">
        <f t="shared" si="44"/>
        <v>0</v>
      </c>
      <c r="AJ32" s="54">
        <f t="shared" si="44"/>
        <v>0</v>
      </c>
      <c r="AK32" s="54">
        <f t="shared" si="45"/>
        <v>0</v>
      </c>
      <c r="AL32" s="54">
        <f t="shared" si="45"/>
        <v>0</v>
      </c>
      <c r="AM32" s="54">
        <f t="shared" si="45"/>
        <v>0</v>
      </c>
      <c r="AN32" s="54">
        <f t="shared" si="46"/>
        <v>0</v>
      </c>
      <c r="AO32" s="54">
        <f t="shared" si="46"/>
        <v>0</v>
      </c>
      <c r="AP32" s="54">
        <f t="shared" si="46"/>
        <v>0</v>
      </c>
      <c r="AQ32" s="54">
        <f t="shared" si="46"/>
        <v>0</v>
      </c>
      <c r="AR32" s="54">
        <f t="shared" si="46"/>
        <v>0</v>
      </c>
      <c r="AS32" s="54">
        <f t="shared" si="46"/>
        <v>0</v>
      </c>
      <c r="AT32" s="54">
        <f t="shared" si="46"/>
        <v>0</v>
      </c>
      <c r="AU32" s="54">
        <f t="shared" si="46"/>
        <v>0</v>
      </c>
      <c r="AV32" s="54">
        <f t="shared" si="46"/>
        <v>0</v>
      </c>
      <c r="AW32" s="54">
        <f t="shared" si="46"/>
        <v>0</v>
      </c>
      <c r="AX32" s="54">
        <f t="shared" si="46"/>
        <v>0</v>
      </c>
      <c r="AY32" s="54">
        <f t="shared" si="46"/>
        <v>0</v>
      </c>
      <c r="AZ32" s="54">
        <f t="shared" si="46"/>
        <v>0</v>
      </c>
      <c r="BA32" s="54">
        <f t="shared" si="46"/>
        <v>0</v>
      </c>
      <c r="BB32" s="54">
        <f t="shared" si="46"/>
        <v>0</v>
      </c>
      <c r="BC32" s="54">
        <f t="shared" si="46"/>
        <v>0</v>
      </c>
      <c r="BD32" s="54">
        <f t="shared" si="47"/>
        <v>0</v>
      </c>
      <c r="BE32" s="54">
        <f t="shared" si="47"/>
        <v>0</v>
      </c>
      <c r="BF32" s="54">
        <f t="shared" si="47"/>
        <v>0</v>
      </c>
      <c r="BG32" s="54">
        <f t="shared" si="48"/>
        <v>0</v>
      </c>
      <c r="BH32" s="54">
        <f t="shared" si="48"/>
        <v>0</v>
      </c>
      <c r="BI32" s="54">
        <f t="shared" si="49"/>
        <v>0</v>
      </c>
      <c r="BJ32" s="54">
        <f t="shared" si="49"/>
        <v>0</v>
      </c>
      <c r="BK32" s="54">
        <f t="shared" si="50"/>
        <v>0</v>
      </c>
      <c r="BL32" s="54">
        <f t="shared" si="51"/>
        <v>0</v>
      </c>
      <c r="BM32" s="54">
        <f t="shared" si="51"/>
        <v>0</v>
      </c>
      <c r="BN32" s="54">
        <f t="shared" si="51"/>
        <v>0</v>
      </c>
      <c r="BO32" s="54">
        <f t="shared" si="51"/>
        <v>0</v>
      </c>
      <c r="BP32" s="54">
        <f t="shared" si="52"/>
        <v>0</v>
      </c>
      <c r="BQ32" s="54">
        <f t="shared" si="53"/>
        <v>0</v>
      </c>
      <c r="BR32" s="54">
        <f t="shared" si="53"/>
        <v>0</v>
      </c>
      <c r="BS32" s="54">
        <f t="shared" si="53"/>
        <v>0</v>
      </c>
      <c r="BT32" s="54">
        <f t="shared" si="53"/>
        <v>0</v>
      </c>
      <c r="BU32" s="54">
        <f t="shared" si="54"/>
        <v>0</v>
      </c>
      <c r="BV32" s="54">
        <f t="shared" si="55"/>
        <v>0</v>
      </c>
      <c r="BW32" s="54">
        <f t="shared" si="56"/>
        <v>0</v>
      </c>
      <c r="BX32" s="54">
        <f t="shared" si="56"/>
        <v>0</v>
      </c>
      <c r="BY32" s="54">
        <f t="shared" si="57"/>
        <v>0</v>
      </c>
      <c r="BZ32" s="54">
        <f t="shared" si="57"/>
        <v>0</v>
      </c>
      <c r="CA32" s="54">
        <f t="shared" si="57"/>
        <v>0</v>
      </c>
      <c r="CB32" s="54">
        <f t="shared" si="57"/>
        <v>0</v>
      </c>
      <c r="CC32" s="54">
        <f t="shared" si="58"/>
        <v>0</v>
      </c>
      <c r="CD32" s="54">
        <f t="shared" si="58"/>
        <v>0</v>
      </c>
      <c r="CE32" s="54">
        <f t="shared" si="59"/>
        <v>0</v>
      </c>
      <c r="CF32" s="54">
        <f t="shared" si="60"/>
        <v>0</v>
      </c>
      <c r="CG32" s="54">
        <f t="shared" si="61"/>
        <v>0</v>
      </c>
      <c r="CH32" s="54">
        <f t="shared" si="62"/>
        <v>0</v>
      </c>
      <c r="CI32" s="54">
        <f t="shared" si="62"/>
        <v>0</v>
      </c>
      <c r="CJ32" s="54">
        <f t="shared" si="62"/>
        <v>0</v>
      </c>
      <c r="CK32" s="54">
        <f t="shared" si="62"/>
        <v>0</v>
      </c>
      <c r="CL32" s="54">
        <f t="shared" si="62"/>
        <v>0</v>
      </c>
      <c r="CM32" s="54">
        <f t="shared" si="62"/>
        <v>0</v>
      </c>
      <c r="CN32" s="54">
        <f t="shared" si="62"/>
        <v>0</v>
      </c>
      <c r="CO32" s="54">
        <f t="shared" si="62"/>
        <v>0</v>
      </c>
      <c r="CP32" s="54">
        <f t="shared" si="62"/>
        <v>0</v>
      </c>
      <c r="CQ32" s="54">
        <f t="shared" si="62"/>
        <v>0</v>
      </c>
      <c r="CR32" s="54">
        <f t="shared" si="63"/>
        <v>0</v>
      </c>
      <c r="CS32" s="54">
        <f t="shared" si="63"/>
        <v>0</v>
      </c>
      <c r="CT32" s="54">
        <f t="shared" si="64"/>
        <v>0</v>
      </c>
      <c r="CU32" s="54">
        <f t="shared" si="64"/>
        <v>0</v>
      </c>
      <c r="CV32" s="54">
        <f t="shared" si="65"/>
        <v>0</v>
      </c>
      <c r="CW32" s="54">
        <f t="shared" si="65"/>
        <v>0</v>
      </c>
      <c r="CX32" s="54">
        <f t="shared" si="66"/>
        <v>0</v>
      </c>
      <c r="CY32" s="54">
        <f t="shared" si="66"/>
        <v>0</v>
      </c>
      <c r="CZ32" s="54">
        <f t="shared" si="66"/>
        <v>0</v>
      </c>
      <c r="DA32" s="54">
        <f t="shared" si="66"/>
        <v>0</v>
      </c>
      <c r="DB32" s="54">
        <f t="shared" si="66"/>
        <v>0</v>
      </c>
      <c r="DC32" s="54">
        <f t="shared" si="67"/>
        <v>0</v>
      </c>
      <c r="DD32" s="54">
        <f t="shared" si="67"/>
        <v>0</v>
      </c>
      <c r="DE32" s="54">
        <f t="shared" si="68"/>
        <v>0</v>
      </c>
      <c r="DF32" s="54">
        <f>+BU32</f>
        <v>0</v>
      </c>
      <c r="DG32" s="54">
        <f t="shared" si="30"/>
        <v>0</v>
      </c>
      <c r="DH32" s="54">
        <f t="shared" si="30"/>
        <v>0</v>
      </c>
      <c r="DI32" s="54">
        <f t="shared" si="30"/>
        <v>0</v>
      </c>
      <c r="DJ32" s="54">
        <f t="shared" si="30"/>
        <v>0</v>
      </c>
      <c r="DK32" s="54">
        <f t="shared" si="30"/>
        <v>0</v>
      </c>
      <c r="DL32" s="54">
        <f t="shared" si="30"/>
        <v>0</v>
      </c>
      <c r="DM32" s="54">
        <f t="shared" si="30"/>
        <v>0</v>
      </c>
      <c r="DN32" s="54">
        <f t="shared" si="30"/>
        <v>0</v>
      </c>
      <c r="DO32" s="54">
        <f>+DE32</f>
        <v>0</v>
      </c>
      <c r="DP32" s="54">
        <f t="shared" si="32"/>
        <v>0</v>
      </c>
      <c r="DQ32" s="54">
        <f t="shared" si="32"/>
        <v>0</v>
      </c>
      <c r="DR32" s="54">
        <f t="shared" si="32"/>
        <v>0</v>
      </c>
      <c r="DS32" s="54">
        <f t="shared" si="32"/>
        <v>0</v>
      </c>
      <c r="DT32" s="54">
        <f t="shared" si="32"/>
        <v>0</v>
      </c>
      <c r="DU32" s="54">
        <f t="shared" si="32"/>
        <v>0</v>
      </c>
      <c r="DV32" s="54">
        <f t="shared" si="32"/>
        <v>0</v>
      </c>
      <c r="DW32" s="54">
        <f>+DV32</f>
        <v>0</v>
      </c>
    </row>
    <row r="33" spans="1:127" ht="18" x14ac:dyDescent="0.2">
      <c r="A33" s="16"/>
      <c r="B33" s="23" t="s">
        <v>65</v>
      </c>
      <c r="C33" s="494" t="s">
        <v>66</v>
      </c>
      <c r="D33" s="495"/>
      <c r="E33" s="492"/>
      <c r="F33" s="1" t="s">
        <v>67</v>
      </c>
      <c r="G33" s="25">
        <f>IF(A33="",100,A33)</f>
        <v>100</v>
      </c>
      <c r="J33" s="51">
        <f>G33</f>
        <v>100</v>
      </c>
      <c r="K33" s="54">
        <f t="shared" si="69"/>
        <v>100</v>
      </c>
      <c r="L33" s="54">
        <f t="shared" si="40"/>
        <v>100</v>
      </c>
      <c r="M33" s="54">
        <f t="shared" si="40"/>
        <v>100</v>
      </c>
      <c r="N33" s="54">
        <f t="shared" si="40"/>
        <v>100</v>
      </c>
      <c r="O33" s="54">
        <f t="shared" si="41"/>
        <v>100</v>
      </c>
      <c r="P33" s="54">
        <f t="shared" si="41"/>
        <v>100</v>
      </c>
      <c r="Q33" s="54">
        <f t="shared" si="41"/>
        <v>100</v>
      </c>
      <c r="R33" s="54">
        <f t="shared" si="42"/>
        <v>100</v>
      </c>
      <c r="S33" s="54">
        <f t="shared" si="42"/>
        <v>100</v>
      </c>
      <c r="T33" s="54">
        <f t="shared" si="42"/>
        <v>100</v>
      </c>
      <c r="U33" s="51">
        <f t="shared" si="70"/>
        <v>100</v>
      </c>
      <c r="V33" s="54">
        <f t="shared" si="71"/>
        <v>100</v>
      </c>
      <c r="W33" s="54">
        <f t="shared" si="71"/>
        <v>100</v>
      </c>
      <c r="X33" s="54">
        <f t="shared" si="71"/>
        <v>100</v>
      </c>
      <c r="Y33" s="54">
        <f t="shared" si="71"/>
        <v>100</v>
      </c>
      <c r="Z33" s="54">
        <f t="shared" si="71"/>
        <v>100</v>
      </c>
      <c r="AA33" s="54">
        <f t="shared" si="71"/>
        <v>100</v>
      </c>
      <c r="AB33" s="54">
        <f t="shared" si="71"/>
        <v>100</v>
      </c>
      <c r="AC33" s="54">
        <f t="shared" si="71"/>
        <v>100</v>
      </c>
      <c r="AD33" s="54">
        <f t="shared" si="71"/>
        <v>100</v>
      </c>
      <c r="AE33" s="54">
        <f t="shared" si="71"/>
        <v>100</v>
      </c>
      <c r="AF33" s="54">
        <f t="shared" si="71"/>
        <v>100</v>
      </c>
      <c r="AG33" s="54">
        <f t="shared" si="71"/>
        <v>100</v>
      </c>
      <c r="AH33" s="54">
        <f t="shared" si="44"/>
        <v>100</v>
      </c>
      <c r="AI33" s="54">
        <f t="shared" si="44"/>
        <v>100</v>
      </c>
      <c r="AJ33" s="54">
        <f t="shared" si="44"/>
        <v>100</v>
      </c>
      <c r="AK33" s="54">
        <f t="shared" si="45"/>
        <v>100</v>
      </c>
      <c r="AL33" s="54">
        <f t="shared" si="45"/>
        <v>100</v>
      </c>
      <c r="AM33" s="54">
        <f t="shared" si="45"/>
        <v>100</v>
      </c>
      <c r="AN33" s="54">
        <f t="shared" si="46"/>
        <v>100</v>
      </c>
      <c r="AO33" s="54">
        <f t="shared" si="46"/>
        <v>100</v>
      </c>
      <c r="AP33" s="54">
        <f t="shared" si="46"/>
        <v>100</v>
      </c>
      <c r="AQ33" s="54">
        <f t="shared" si="46"/>
        <v>100</v>
      </c>
      <c r="AR33" s="54">
        <f t="shared" si="46"/>
        <v>100</v>
      </c>
      <c r="AS33" s="54">
        <f t="shared" si="46"/>
        <v>100</v>
      </c>
      <c r="AT33" s="54">
        <f t="shared" si="46"/>
        <v>100</v>
      </c>
      <c r="AU33" s="54">
        <f t="shared" si="46"/>
        <v>100</v>
      </c>
      <c r="AV33" s="54">
        <f t="shared" si="46"/>
        <v>100</v>
      </c>
      <c r="AW33" s="54">
        <f t="shared" si="46"/>
        <v>100</v>
      </c>
      <c r="AX33" s="54">
        <f t="shared" si="46"/>
        <v>100</v>
      </c>
      <c r="AY33" s="54">
        <f t="shared" si="46"/>
        <v>100</v>
      </c>
      <c r="AZ33" s="54">
        <f t="shared" si="46"/>
        <v>100</v>
      </c>
      <c r="BA33" s="54">
        <f t="shared" si="46"/>
        <v>100</v>
      </c>
      <c r="BB33" s="54">
        <f t="shared" si="46"/>
        <v>100</v>
      </c>
      <c r="BC33" s="54">
        <f t="shared" si="46"/>
        <v>100</v>
      </c>
      <c r="BD33" s="54">
        <f t="shared" si="47"/>
        <v>100</v>
      </c>
      <c r="BE33" s="54">
        <f t="shared" si="47"/>
        <v>100</v>
      </c>
      <c r="BF33" s="54">
        <f t="shared" si="47"/>
        <v>100</v>
      </c>
      <c r="BG33" s="54">
        <f t="shared" si="48"/>
        <v>100</v>
      </c>
      <c r="BH33" s="54">
        <f t="shared" si="48"/>
        <v>100</v>
      </c>
      <c r="BI33" s="54">
        <f t="shared" si="49"/>
        <v>100</v>
      </c>
      <c r="BJ33" s="54">
        <f t="shared" si="49"/>
        <v>100</v>
      </c>
      <c r="BK33" s="54">
        <f t="shared" si="50"/>
        <v>100</v>
      </c>
      <c r="BL33" s="54">
        <f t="shared" si="51"/>
        <v>100</v>
      </c>
      <c r="BM33" s="54">
        <f t="shared" si="51"/>
        <v>100</v>
      </c>
      <c r="BN33" s="54">
        <f t="shared" si="51"/>
        <v>100</v>
      </c>
      <c r="BO33" s="54">
        <f t="shared" si="51"/>
        <v>100</v>
      </c>
      <c r="BP33" s="54">
        <f t="shared" si="52"/>
        <v>100</v>
      </c>
      <c r="BQ33" s="54">
        <f t="shared" si="53"/>
        <v>100</v>
      </c>
      <c r="BR33" s="54">
        <f t="shared" si="53"/>
        <v>100</v>
      </c>
      <c r="BS33" s="54">
        <f t="shared" si="53"/>
        <v>100</v>
      </c>
      <c r="BT33" s="54">
        <f t="shared" si="53"/>
        <v>100</v>
      </c>
      <c r="BU33" s="54">
        <f t="shared" si="54"/>
        <v>100</v>
      </c>
      <c r="BV33" s="54">
        <f t="shared" si="55"/>
        <v>100</v>
      </c>
      <c r="BW33" s="54">
        <f t="shared" si="56"/>
        <v>100</v>
      </c>
      <c r="BX33" s="54">
        <f t="shared" si="56"/>
        <v>100</v>
      </c>
      <c r="BY33" s="54">
        <f t="shared" si="57"/>
        <v>100</v>
      </c>
      <c r="BZ33" s="54">
        <f t="shared" si="57"/>
        <v>100</v>
      </c>
      <c r="CA33" s="54">
        <f t="shared" si="57"/>
        <v>100</v>
      </c>
      <c r="CB33" s="54">
        <f t="shared" si="57"/>
        <v>100</v>
      </c>
      <c r="CC33" s="54">
        <f t="shared" si="58"/>
        <v>100</v>
      </c>
      <c r="CD33" s="54">
        <f t="shared" si="58"/>
        <v>100</v>
      </c>
      <c r="CE33" s="54">
        <f t="shared" si="59"/>
        <v>100</v>
      </c>
      <c r="CF33" s="54">
        <f t="shared" si="60"/>
        <v>100</v>
      </c>
      <c r="CG33" s="54">
        <f t="shared" si="61"/>
        <v>100</v>
      </c>
      <c r="CH33" s="54">
        <f t="shared" si="62"/>
        <v>100</v>
      </c>
      <c r="CI33" s="54">
        <f t="shared" si="62"/>
        <v>100</v>
      </c>
      <c r="CJ33" s="54">
        <f t="shared" si="62"/>
        <v>100</v>
      </c>
      <c r="CK33" s="54">
        <f t="shared" si="62"/>
        <v>100</v>
      </c>
      <c r="CL33" s="54">
        <f t="shared" si="62"/>
        <v>100</v>
      </c>
      <c r="CM33" s="54">
        <f t="shared" si="62"/>
        <v>100</v>
      </c>
      <c r="CN33" s="54">
        <f t="shared" si="62"/>
        <v>100</v>
      </c>
      <c r="CO33" s="54">
        <f t="shared" si="62"/>
        <v>100</v>
      </c>
      <c r="CP33" s="54">
        <f t="shared" si="62"/>
        <v>100</v>
      </c>
      <c r="CQ33" s="54">
        <f t="shared" si="62"/>
        <v>100</v>
      </c>
      <c r="CR33" s="54">
        <f t="shared" si="63"/>
        <v>100</v>
      </c>
      <c r="CS33" s="54">
        <f t="shared" si="63"/>
        <v>100</v>
      </c>
      <c r="CT33" s="54">
        <f t="shared" si="64"/>
        <v>100</v>
      </c>
      <c r="CU33" s="54">
        <f t="shared" si="64"/>
        <v>100</v>
      </c>
      <c r="CV33" s="54">
        <f t="shared" si="65"/>
        <v>100</v>
      </c>
      <c r="CW33" s="54">
        <f t="shared" si="65"/>
        <v>100</v>
      </c>
      <c r="CX33" s="54">
        <f t="shared" si="66"/>
        <v>100</v>
      </c>
      <c r="CY33" s="54">
        <f t="shared" si="66"/>
        <v>100</v>
      </c>
      <c r="CZ33" s="54">
        <f t="shared" si="66"/>
        <v>100</v>
      </c>
      <c r="DA33" s="54">
        <f t="shared" si="66"/>
        <v>100</v>
      </c>
      <c r="DB33" s="54">
        <f t="shared" si="66"/>
        <v>100</v>
      </c>
      <c r="DC33" s="54">
        <f t="shared" si="67"/>
        <v>100</v>
      </c>
      <c r="DD33" s="54">
        <f t="shared" si="67"/>
        <v>100</v>
      </c>
      <c r="DE33" s="68">
        <v>2</v>
      </c>
      <c r="DF33" s="68">
        <v>5</v>
      </c>
      <c r="DG33" s="68">
        <v>10</v>
      </c>
      <c r="DH33" s="68">
        <v>20</v>
      </c>
      <c r="DI33" s="68">
        <v>30</v>
      </c>
      <c r="DJ33" s="68">
        <v>40</v>
      </c>
      <c r="DK33" s="68">
        <v>50</v>
      </c>
      <c r="DL33" s="68">
        <v>60</v>
      </c>
      <c r="DM33" s="68">
        <v>80</v>
      </c>
      <c r="DN33" s="68">
        <v>100</v>
      </c>
      <c r="DO33" s="68">
        <v>125</v>
      </c>
      <c r="DP33" s="68">
        <v>150</v>
      </c>
      <c r="DQ33" s="68">
        <v>175</v>
      </c>
      <c r="DR33" s="68">
        <v>200</v>
      </c>
      <c r="DS33" s="68">
        <v>225</v>
      </c>
      <c r="DT33" s="68">
        <v>250</v>
      </c>
      <c r="DU33" s="68">
        <v>275</v>
      </c>
      <c r="DV33" s="68">
        <v>300</v>
      </c>
      <c r="DW33" s="68">
        <v>300</v>
      </c>
    </row>
    <row r="34" spans="1:127" ht="18" x14ac:dyDescent="0.2">
      <c r="A34" s="16">
        <f>入力シート_セレン!Q8</f>
        <v>5</v>
      </c>
      <c r="B34" s="23" t="s">
        <v>68</v>
      </c>
      <c r="C34" s="494" t="s">
        <v>69</v>
      </c>
      <c r="D34" s="495"/>
      <c r="E34" s="492"/>
      <c r="F34" s="1" t="s">
        <v>60</v>
      </c>
      <c r="G34" s="25">
        <f>IF(A34="",10,A34)</f>
        <v>5</v>
      </c>
      <c r="J34" s="51">
        <f t="shared" ref="J34:J40" si="72">G34</f>
        <v>5</v>
      </c>
      <c r="K34" s="54">
        <f t="shared" si="69"/>
        <v>5</v>
      </c>
      <c r="L34" s="54">
        <f t="shared" si="40"/>
        <v>5</v>
      </c>
      <c r="M34" s="54">
        <f t="shared" si="40"/>
        <v>5</v>
      </c>
      <c r="N34" s="54">
        <f t="shared" si="40"/>
        <v>5</v>
      </c>
      <c r="O34" s="54">
        <f t="shared" si="41"/>
        <v>5</v>
      </c>
      <c r="P34" s="54">
        <f t="shared" si="41"/>
        <v>5</v>
      </c>
      <c r="Q34" s="54">
        <f t="shared" si="41"/>
        <v>5</v>
      </c>
      <c r="R34" s="54">
        <f t="shared" si="42"/>
        <v>5</v>
      </c>
      <c r="S34" s="54">
        <f t="shared" si="42"/>
        <v>5</v>
      </c>
      <c r="T34" s="54">
        <f t="shared" si="42"/>
        <v>5</v>
      </c>
      <c r="U34" s="51">
        <f t="shared" si="70"/>
        <v>5</v>
      </c>
      <c r="V34" s="54">
        <f t="shared" si="71"/>
        <v>5</v>
      </c>
      <c r="W34" s="54">
        <f t="shared" si="71"/>
        <v>5</v>
      </c>
      <c r="X34" s="54">
        <f t="shared" si="71"/>
        <v>5</v>
      </c>
      <c r="Y34" s="54">
        <f t="shared" si="71"/>
        <v>5</v>
      </c>
      <c r="Z34" s="54">
        <f t="shared" si="71"/>
        <v>5</v>
      </c>
      <c r="AA34" s="54">
        <f t="shared" si="71"/>
        <v>5</v>
      </c>
      <c r="AB34" s="54">
        <f t="shared" si="71"/>
        <v>5</v>
      </c>
      <c r="AC34" s="54">
        <f t="shared" si="71"/>
        <v>5</v>
      </c>
      <c r="AD34" s="54">
        <f t="shared" si="71"/>
        <v>5</v>
      </c>
      <c r="AE34" s="54">
        <f t="shared" si="71"/>
        <v>5</v>
      </c>
      <c r="AF34" s="54">
        <f t="shared" si="71"/>
        <v>5</v>
      </c>
      <c r="AG34" s="54">
        <f t="shared" si="71"/>
        <v>5</v>
      </c>
      <c r="AH34" s="54">
        <f t="shared" si="44"/>
        <v>5</v>
      </c>
      <c r="AI34" s="54">
        <f t="shared" si="44"/>
        <v>5</v>
      </c>
      <c r="AJ34" s="54">
        <f t="shared" si="44"/>
        <v>5</v>
      </c>
      <c r="AK34" s="54">
        <f t="shared" si="45"/>
        <v>5</v>
      </c>
      <c r="AL34" s="54">
        <f t="shared" si="45"/>
        <v>5</v>
      </c>
      <c r="AM34" s="54">
        <f t="shared" si="45"/>
        <v>5</v>
      </c>
      <c r="AN34" s="54">
        <f t="shared" si="46"/>
        <v>5</v>
      </c>
      <c r="AO34" s="54">
        <f t="shared" si="46"/>
        <v>5</v>
      </c>
      <c r="AP34" s="54">
        <f t="shared" si="46"/>
        <v>5</v>
      </c>
      <c r="AQ34" s="54">
        <f t="shared" si="46"/>
        <v>5</v>
      </c>
      <c r="AR34" s="54">
        <f t="shared" si="46"/>
        <v>5</v>
      </c>
      <c r="AS34" s="54">
        <f t="shared" si="46"/>
        <v>5</v>
      </c>
      <c r="AT34" s="54">
        <f t="shared" si="46"/>
        <v>5</v>
      </c>
      <c r="AU34" s="54">
        <f t="shared" si="46"/>
        <v>5</v>
      </c>
      <c r="AV34" s="54">
        <f t="shared" si="46"/>
        <v>5</v>
      </c>
      <c r="AW34" s="54">
        <f t="shared" si="46"/>
        <v>5</v>
      </c>
      <c r="AX34" s="54">
        <f t="shared" si="46"/>
        <v>5</v>
      </c>
      <c r="AY34" s="54">
        <f t="shared" si="46"/>
        <v>5</v>
      </c>
      <c r="AZ34" s="54">
        <f t="shared" si="46"/>
        <v>5</v>
      </c>
      <c r="BA34" s="54">
        <f t="shared" si="46"/>
        <v>5</v>
      </c>
      <c r="BB34" s="54">
        <f t="shared" si="46"/>
        <v>5</v>
      </c>
      <c r="BC34" s="54">
        <f t="shared" si="46"/>
        <v>5</v>
      </c>
      <c r="BD34" s="54">
        <f t="shared" si="47"/>
        <v>5</v>
      </c>
      <c r="BE34" s="54">
        <f t="shared" si="47"/>
        <v>5</v>
      </c>
      <c r="BF34" s="54">
        <f t="shared" si="47"/>
        <v>5</v>
      </c>
      <c r="BG34" s="54">
        <f t="shared" si="48"/>
        <v>5</v>
      </c>
      <c r="BH34" s="54">
        <f t="shared" si="48"/>
        <v>5</v>
      </c>
      <c r="BI34" s="54">
        <f t="shared" si="49"/>
        <v>5</v>
      </c>
      <c r="BJ34" s="54">
        <f t="shared" si="49"/>
        <v>5</v>
      </c>
      <c r="BK34" s="54">
        <f t="shared" si="50"/>
        <v>5</v>
      </c>
      <c r="BL34" s="54">
        <f t="shared" si="51"/>
        <v>5</v>
      </c>
      <c r="BM34" s="54">
        <f t="shared" si="51"/>
        <v>5</v>
      </c>
      <c r="BN34" s="54">
        <f t="shared" si="51"/>
        <v>5</v>
      </c>
      <c r="BO34" s="54">
        <f t="shared" si="51"/>
        <v>5</v>
      </c>
      <c r="BP34" s="54">
        <f t="shared" si="52"/>
        <v>5</v>
      </c>
      <c r="BQ34" s="54">
        <f t="shared" si="53"/>
        <v>5</v>
      </c>
      <c r="BR34" s="54">
        <f t="shared" si="53"/>
        <v>5</v>
      </c>
      <c r="BS34" s="54">
        <f t="shared" si="53"/>
        <v>5</v>
      </c>
      <c r="BT34" s="54">
        <f t="shared" si="53"/>
        <v>5</v>
      </c>
      <c r="BU34" s="54">
        <f t="shared" si="54"/>
        <v>5</v>
      </c>
      <c r="BV34" s="54">
        <f t="shared" si="55"/>
        <v>5</v>
      </c>
      <c r="BW34" s="54">
        <f t="shared" si="56"/>
        <v>5</v>
      </c>
      <c r="BX34" s="54">
        <f t="shared" si="56"/>
        <v>5</v>
      </c>
      <c r="BY34" s="54">
        <f t="shared" si="57"/>
        <v>5</v>
      </c>
      <c r="BZ34" s="54">
        <f t="shared" si="57"/>
        <v>5</v>
      </c>
      <c r="CA34" s="54">
        <f t="shared" si="57"/>
        <v>5</v>
      </c>
      <c r="CB34" s="54">
        <f t="shared" si="57"/>
        <v>5</v>
      </c>
      <c r="CC34" s="54">
        <f t="shared" si="58"/>
        <v>5</v>
      </c>
      <c r="CD34" s="54">
        <f t="shared" si="58"/>
        <v>5</v>
      </c>
      <c r="CE34" s="54">
        <f t="shared" si="59"/>
        <v>5</v>
      </c>
      <c r="CF34" s="54">
        <f t="shared" si="60"/>
        <v>5</v>
      </c>
      <c r="CG34" s="54">
        <f t="shared" si="61"/>
        <v>5</v>
      </c>
      <c r="CH34" s="54">
        <f t="shared" si="62"/>
        <v>5</v>
      </c>
      <c r="CI34" s="54">
        <f t="shared" si="62"/>
        <v>5</v>
      </c>
      <c r="CJ34" s="54">
        <f t="shared" si="62"/>
        <v>5</v>
      </c>
      <c r="CK34" s="54">
        <f t="shared" si="62"/>
        <v>5</v>
      </c>
      <c r="CL34" s="54">
        <f t="shared" si="62"/>
        <v>5</v>
      </c>
      <c r="CM34" s="54">
        <f t="shared" si="62"/>
        <v>5</v>
      </c>
      <c r="CN34" s="54">
        <f t="shared" si="62"/>
        <v>5</v>
      </c>
      <c r="CO34" s="54">
        <f t="shared" si="62"/>
        <v>5</v>
      </c>
      <c r="CP34" s="54">
        <f t="shared" si="62"/>
        <v>5</v>
      </c>
      <c r="CQ34" s="54">
        <f t="shared" si="62"/>
        <v>5</v>
      </c>
      <c r="CR34" s="54">
        <f t="shared" si="63"/>
        <v>5</v>
      </c>
      <c r="CS34" s="54">
        <f t="shared" si="63"/>
        <v>5</v>
      </c>
      <c r="CT34" s="54">
        <f t="shared" si="64"/>
        <v>5</v>
      </c>
      <c r="CU34" s="54">
        <f t="shared" si="64"/>
        <v>5</v>
      </c>
      <c r="CV34" s="54">
        <f t="shared" si="65"/>
        <v>5</v>
      </c>
      <c r="CW34" s="54">
        <f t="shared" si="65"/>
        <v>5</v>
      </c>
      <c r="CX34" s="54">
        <f t="shared" si="66"/>
        <v>5</v>
      </c>
      <c r="CY34" s="54">
        <f t="shared" si="66"/>
        <v>5</v>
      </c>
      <c r="CZ34" s="54">
        <f t="shared" si="66"/>
        <v>5</v>
      </c>
      <c r="DA34" s="54">
        <f t="shared" si="66"/>
        <v>5</v>
      </c>
      <c r="DB34" s="54">
        <f t="shared" si="66"/>
        <v>5</v>
      </c>
      <c r="DC34" s="54">
        <f t="shared" si="67"/>
        <v>5</v>
      </c>
      <c r="DD34" s="54">
        <f t="shared" si="67"/>
        <v>5</v>
      </c>
      <c r="DE34" s="54">
        <f t="shared" si="68"/>
        <v>5</v>
      </c>
      <c r="DF34" s="54">
        <f t="shared" ref="DF34:DF42" si="73">+BU34</f>
        <v>5</v>
      </c>
      <c r="DG34" s="54">
        <f t="shared" ref="DG34:DN42" si="74">+DF34</f>
        <v>5</v>
      </c>
      <c r="DH34" s="54">
        <f t="shared" si="74"/>
        <v>5</v>
      </c>
      <c r="DI34" s="54">
        <f t="shared" si="74"/>
        <v>5</v>
      </c>
      <c r="DJ34" s="54">
        <f t="shared" si="74"/>
        <v>5</v>
      </c>
      <c r="DK34" s="54">
        <f t="shared" si="74"/>
        <v>5</v>
      </c>
      <c r="DL34" s="54">
        <f t="shared" si="74"/>
        <v>5</v>
      </c>
      <c r="DM34" s="54">
        <f t="shared" si="74"/>
        <v>5</v>
      </c>
      <c r="DN34" s="54">
        <f t="shared" si="74"/>
        <v>5</v>
      </c>
      <c r="DO34" s="54">
        <f t="shared" ref="DO34:DO42" si="75">+DE34</f>
        <v>5</v>
      </c>
      <c r="DP34" s="54">
        <f t="shared" si="32"/>
        <v>5</v>
      </c>
      <c r="DQ34" s="54">
        <f t="shared" si="32"/>
        <v>5</v>
      </c>
      <c r="DR34" s="54">
        <f t="shared" si="32"/>
        <v>5</v>
      </c>
      <c r="DS34" s="54">
        <f t="shared" si="32"/>
        <v>5</v>
      </c>
      <c r="DT34" s="54">
        <f t="shared" si="32"/>
        <v>5</v>
      </c>
      <c r="DU34" s="54">
        <f t="shared" si="32"/>
        <v>5</v>
      </c>
      <c r="DV34" s="54">
        <f t="shared" si="32"/>
        <v>5</v>
      </c>
      <c r="DW34" s="54">
        <f t="shared" si="32"/>
        <v>5</v>
      </c>
    </row>
    <row r="35" spans="1:127" ht="18" x14ac:dyDescent="0.2">
      <c r="A35" s="16"/>
      <c r="B35" s="23" t="s">
        <v>70</v>
      </c>
      <c r="C35" s="494" t="s">
        <v>71</v>
      </c>
      <c r="D35" s="495"/>
      <c r="E35" s="492"/>
      <c r="F35" s="1" t="s">
        <v>60</v>
      </c>
      <c r="G35" s="25">
        <f>IF(A35="",5,A35)</f>
        <v>5</v>
      </c>
      <c r="J35" s="51">
        <f t="shared" si="72"/>
        <v>5</v>
      </c>
      <c r="K35" s="54">
        <f t="shared" si="69"/>
        <v>5</v>
      </c>
      <c r="L35" s="54">
        <f t="shared" si="40"/>
        <v>5</v>
      </c>
      <c r="M35" s="54">
        <f t="shared" si="40"/>
        <v>5</v>
      </c>
      <c r="N35" s="54">
        <f t="shared" si="40"/>
        <v>5</v>
      </c>
      <c r="O35" s="54">
        <f t="shared" si="41"/>
        <v>5</v>
      </c>
      <c r="P35" s="54">
        <f t="shared" si="41"/>
        <v>5</v>
      </c>
      <c r="Q35" s="54">
        <f t="shared" si="41"/>
        <v>5</v>
      </c>
      <c r="R35" s="54">
        <f t="shared" si="42"/>
        <v>5</v>
      </c>
      <c r="S35" s="54">
        <f t="shared" si="42"/>
        <v>5</v>
      </c>
      <c r="T35" s="54">
        <f t="shared" si="42"/>
        <v>5</v>
      </c>
      <c r="U35" s="51">
        <f t="shared" si="70"/>
        <v>5</v>
      </c>
      <c r="V35" s="54">
        <f t="shared" si="71"/>
        <v>5</v>
      </c>
      <c r="W35" s="54">
        <f t="shared" si="71"/>
        <v>5</v>
      </c>
      <c r="X35" s="54">
        <f t="shared" si="71"/>
        <v>5</v>
      </c>
      <c r="Y35" s="54">
        <f t="shared" si="71"/>
        <v>5</v>
      </c>
      <c r="Z35" s="54">
        <f t="shared" si="71"/>
        <v>5</v>
      </c>
      <c r="AA35" s="54">
        <f t="shared" si="71"/>
        <v>5</v>
      </c>
      <c r="AB35" s="54">
        <f t="shared" si="71"/>
        <v>5</v>
      </c>
      <c r="AC35" s="54">
        <f t="shared" si="71"/>
        <v>5</v>
      </c>
      <c r="AD35" s="54">
        <f t="shared" si="71"/>
        <v>5</v>
      </c>
      <c r="AE35" s="54">
        <f t="shared" si="71"/>
        <v>5</v>
      </c>
      <c r="AF35" s="54">
        <f t="shared" si="71"/>
        <v>5</v>
      </c>
      <c r="AG35" s="54">
        <f t="shared" si="71"/>
        <v>5</v>
      </c>
      <c r="AH35" s="54">
        <f t="shared" si="44"/>
        <v>5</v>
      </c>
      <c r="AI35" s="54">
        <f t="shared" si="44"/>
        <v>5</v>
      </c>
      <c r="AJ35" s="54">
        <f t="shared" si="44"/>
        <v>5</v>
      </c>
      <c r="AK35" s="54">
        <f t="shared" si="45"/>
        <v>5</v>
      </c>
      <c r="AL35" s="54">
        <f t="shared" si="45"/>
        <v>5</v>
      </c>
      <c r="AM35" s="54">
        <f t="shared" si="45"/>
        <v>5</v>
      </c>
      <c r="AN35" s="54">
        <f t="shared" si="46"/>
        <v>5</v>
      </c>
      <c r="AO35" s="54">
        <f t="shared" si="46"/>
        <v>5</v>
      </c>
      <c r="AP35" s="54">
        <f t="shared" si="46"/>
        <v>5</v>
      </c>
      <c r="AQ35" s="54">
        <f t="shared" si="46"/>
        <v>5</v>
      </c>
      <c r="AR35" s="54">
        <f t="shared" si="46"/>
        <v>5</v>
      </c>
      <c r="AS35" s="54">
        <f t="shared" si="46"/>
        <v>5</v>
      </c>
      <c r="AT35" s="54">
        <f t="shared" si="46"/>
        <v>5</v>
      </c>
      <c r="AU35" s="54">
        <f t="shared" si="46"/>
        <v>5</v>
      </c>
      <c r="AV35" s="54">
        <f t="shared" si="46"/>
        <v>5</v>
      </c>
      <c r="AW35" s="54">
        <f t="shared" si="46"/>
        <v>5</v>
      </c>
      <c r="AX35" s="54">
        <f t="shared" si="46"/>
        <v>5</v>
      </c>
      <c r="AY35" s="54">
        <f t="shared" si="46"/>
        <v>5</v>
      </c>
      <c r="AZ35" s="54">
        <f t="shared" si="46"/>
        <v>5</v>
      </c>
      <c r="BA35" s="54">
        <f t="shared" si="46"/>
        <v>5</v>
      </c>
      <c r="BB35" s="54">
        <f t="shared" si="46"/>
        <v>5</v>
      </c>
      <c r="BC35" s="54">
        <f t="shared" si="46"/>
        <v>5</v>
      </c>
      <c r="BD35" s="54">
        <f t="shared" si="47"/>
        <v>5</v>
      </c>
      <c r="BE35" s="54">
        <f t="shared" si="47"/>
        <v>5</v>
      </c>
      <c r="BF35" s="54">
        <f t="shared" si="47"/>
        <v>5</v>
      </c>
      <c r="BG35" s="54">
        <f t="shared" si="48"/>
        <v>5</v>
      </c>
      <c r="BH35" s="54">
        <f t="shared" si="48"/>
        <v>5</v>
      </c>
      <c r="BI35" s="54">
        <f t="shared" si="49"/>
        <v>5</v>
      </c>
      <c r="BJ35" s="54">
        <f t="shared" si="49"/>
        <v>5</v>
      </c>
      <c r="BK35" s="54">
        <f t="shared" si="50"/>
        <v>5</v>
      </c>
      <c r="BL35" s="54">
        <f t="shared" si="51"/>
        <v>5</v>
      </c>
      <c r="BM35" s="54">
        <f t="shared" si="51"/>
        <v>5</v>
      </c>
      <c r="BN35" s="54">
        <f t="shared" si="51"/>
        <v>5</v>
      </c>
      <c r="BO35" s="54">
        <f t="shared" si="51"/>
        <v>5</v>
      </c>
      <c r="BP35" s="54">
        <f t="shared" si="52"/>
        <v>5</v>
      </c>
      <c r="BQ35" s="54">
        <f t="shared" si="53"/>
        <v>5</v>
      </c>
      <c r="BR35" s="54">
        <f t="shared" si="53"/>
        <v>5</v>
      </c>
      <c r="BS35" s="54">
        <f t="shared" si="53"/>
        <v>5</v>
      </c>
      <c r="BT35" s="54">
        <f t="shared" si="53"/>
        <v>5</v>
      </c>
      <c r="BU35" s="54">
        <f t="shared" si="54"/>
        <v>5</v>
      </c>
      <c r="BV35" s="54">
        <f t="shared" si="55"/>
        <v>5</v>
      </c>
      <c r="BW35" s="54">
        <f t="shared" si="56"/>
        <v>5</v>
      </c>
      <c r="BX35" s="54">
        <f t="shared" si="56"/>
        <v>5</v>
      </c>
      <c r="BY35" s="54">
        <f t="shared" si="57"/>
        <v>5</v>
      </c>
      <c r="BZ35" s="54">
        <f t="shared" si="57"/>
        <v>5</v>
      </c>
      <c r="CA35" s="54">
        <f t="shared" si="57"/>
        <v>5</v>
      </c>
      <c r="CB35" s="54">
        <f t="shared" si="57"/>
        <v>5</v>
      </c>
      <c r="CC35" s="54">
        <f t="shared" si="58"/>
        <v>5</v>
      </c>
      <c r="CD35" s="54">
        <f t="shared" si="58"/>
        <v>5</v>
      </c>
      <c r="CE35" s="54">
        <f t="shared" si="59"/>
        <v>5</v>
      </c>
      <c r="CF35" s="54">
        <f t="shared" si="60"/>
        <v>5</v>
      </c>
      <c r="CG35" s="54">
        <f t="shared" si="61"/>
        <v>5</v>
      </c>
      <c r="CH35" s="54">
        <f t="shared" si="62"/>
        <v>5</v>
      </c>
      <c r="CI35" s="54">
        <f t="shared" si="62"/>
        <v>5</v>
      </c>
      <c r="CJ35" s="54">
        <f t="shared" si="62"/>
        <v>5</v>
      </c>
      <c r="CK35" s="54">
        <f t="shared" si="62"/>
        <v>5</v>
      </c>
      <c r="CL35" s="54">
        <f t="shared" si="62"/>
        <v>5</v>
      </c>
      <c r="CM35" s="54">
        <f t="shared" si="62"/>
        <v>5</v>
      </c>
      <c r="CN35" s="54">
        <f t="shared" si="62"/>
        <v>5</v>
      </c>
      <c r="CO35" s="54">
        <f t="shared" si="62"/>
        <v>5</v>
      </c>
      <c r="CP35" s="54">
        <f t="shared" si="62"/>
        <v>5</v>
      </c>
      <c r="CQ35" s="54">
        <f t="shared" si="62"/>
        <v>5</v>
      </c>
      <c r="CR35" s="54">
        <f t="shared" si="63"/>
        <v>5</v>
      </c>
      <c r="CS35" s="54">
        <f t="shared" si="63"/>
        <v>5</v>
      </c>
      <c r="CT35" s="54">
        <f t="shared" si="64"/>
        <v>5</v>
      </c>
      <c r="CU35" s="54">
        <f t="shared" si="64"/>
        <v>5</v>
      </c>
      <c r="CV35" s="54">
        <f t="shared" si="65"/>
        <v>5</v>
      </c>
      <c r="CW35" s="54">
        <f t="shared" si="65"/>
        <v>5</v>
      </c>
      <c r="CX35" s="54">
        <f t="shared" si="66"/>
        <v>5</v>
      </c>
      <c r="CY35" s="54">
        <f t="shared" si="66"/>
        <v>5</v>
      </c>
      <c r="CZ35" s="54">
        <f t="shared" si="66"/>
        <v>5</v>
      </c>
      <c r="DA35" s="54">
        <f t="shared" si="66"/>
        <v>5</v>
      </c>
      <c r="DB35" s="54">
        <f t="shared" si="66"/>
        <v>5</v>
      </c>
      <c r="DC35" s="54">
        <f t="shared" si="67"/>
        <v>5</v>
      </c>
      <c r="DD35" s="54">
        <f t="shared" si="67"/>
        <v>5</v>
      </c>
      <c r="DE35" s="54">
        <f t="shared" si="68"/>
        <v>5</v>
      </c>
      <c r="DF35" s="54">
        <f t="shared" si="73"/>
        <v>5</v>
      </c>
      <c r="DG35" s="54">
        <f t="shared" si="74"/>
        <v>5</v>
      </c>
      <c r="DH35" s="54">
        <f t="shared" si="74"/>
        <v>5</v>
      </c>
      <c r="DI35" s="54">
        <f t="shared" si="74"/>
        <v>5</v>
      </c>
      <c r="DJ35" s="54">
        <f t="shared" si="74"/>
        <v>5</v>
      </c>
      <c r="DK35" s="54">
        <f t="shared" si="74"/>
        <v>5</v>
      </c>
      <c r="DL35" s="54">
        <f t="shared" si="74"/>
        <v>5</v>
      </c>
      <c r="DM35" s="54">
        <f t="shared" si="74"/>
        <v>5</v>
      </c>
      <c r="DN35" s="54">
        <f t="shared" si="74"/>
        <v>5</v>
      </c>
      <c r="DO35" s="54">
        <f t="shared" si="75"/>
        <v>5</v>
      </c>
      <c r="DP35" s="54">
        <f t="shared" si="32"/>
        <v>5</v>
      </c>
      <c r="DQ35" s="54">
        <f t="shared" si="32"/>
        <v>5</v>
      </c>
      <c r="DR35" s="54">
        <f t="shared" si="32"/>
        <v>5</v>
      </c>
      <c r="DS35" s="54">
        <f t="shared" si="32"/>
        <v>5</v>
      </c>
      <c r="DT35" s="54">
        <f t="shared" si="32"/>
        <v>5</v>
      </c>
      <c r="DU35" s="54">
        <f t="shared" si="32"/>
        <v>5</v>
      </c>
      <c r="DV35" s="54">
        <f t="shared" si="32"/>
        <v>5</v>
      </c>
      <c r="DW35" s="54">
        <f t="shared" si="32"/>
        <v>5</v>
      </c>
    </row>
    <row r="36" spans="1:127" ht="21" x14ac:dyDescent="0.2">
      <c r="A36" s="16">
        <f>入力シート_セレン!Q13</f>
        <v>8</v>
      </c>
      <c r="B36" s="23" t="s">
        <v>72</v>
      </c>
      <c r="C36" s="494" t="s">
        <v>73</v>
      </c>
      <c r="D36" s="495"/>
      <c r="E36" s="492"/>
      <c r="F36" s="1" t="s">
        <v>60</v>
      </c>
      <c r="G36" s="25">
        <f>IF(A36="",10,A36)</f>
        <v>8</v>
      </c>
      <c r="H36" s="26"/>
      <c r="J36" s="51">
        <f t="shared" si="72"/>
        <v>8</v>
      </c>
      <c r="K36" s="54">
        <f t="shared" si="69"/>
        <v>8</v>
      </c>
      <c r="L36" s="54">
        <f t="shared" si="40"/>
        <v>8</v>
      </c>
      <c r="M36" s="54">
        <f t="shared" si="40"/>
        <v>8</v>
      </c>
      <c r="N36" s="54">
        <f t="shared" si="40"/>
        <v>8</v>
      </c>
      <c r="O36" s="54">
        <f t="shared" si="41"/>
        <v>8</v>
      </c>
      <c r="P36" s="54">
        <f t="shared" si="41"/>
        <v>8</v>
      </c>
      <c r="Q36" s="54">
        <f t="shared" si="41"/>
        <v>8</v>
      </c>
      <c r="R36" s="54">
        <f t="shared" si="42"/>
        <v>8</v>
      </c>
      <c r="S36" s="54">
        <f t="shared" si="42"/>
        <v>8</v>
      </c>
      <c r="T36" s="54">
        <f t="shared" si="42"/>
        <v>8</v>
      </c>
      <c r="U36" s="51">
        <f t="shared" si="70"/>
        <v>8</v>
      </c>
      <c r="V36" s="54">
        <f t="shared" si="71"/>
        <v>8</v>
      </c>
      <c r="W36" s="54">
        <f t="shared" si="71"/>
        <v>8</v>
      </c>
      <c r="X36" s="54">
        <f t="shared" si="71"/>
        <v>8</v>
      </c>
      <c r="Y36" s="54">
        <f t="shared" si="71"/>
        <v>8</v>
      </c>
      <c r="Z36" s="54">
        <f t="shared" si="71"/>
        <v>8</v>
      </c>
      <c r="AA36" s="54">
        <f t="shared" si="71"/>
        <v>8</v>
      </c>
      <c r="AB36" s="54">
        <f t="shared" si="71"/>
        <v>8</v>
      </c>
      <c r="AC36" s="54">
        <f t="shared" si="71"/>
        <v>8</v>
      </c>
      <c r="AD36" s="54">
        <f t="shared" si="71"/>
        <v>8</v>
      </c>
      <c r="AE36" s="54">
        <f t="shared" si="71"/>
        <v>8</v>
      </c>
      <c r="AF36" s="54">
        <f t="shared" si="71"/>
        <v>8</v>
      </c>
      <c r="AG36" s="54">
        <f t="shared" si="71"/>
        <v>8</v>
      </c>
      <c r="AH36" s="54">
        <f t="shared" si="44"/>
        <v>8</v>
      </c>
      <c r="AI36" s="54">
        <f t="shared" si="44"/>
        <v>8</v>
      </c>
      <c r="AJ36" s="54">
        <f t="shared" si="44"/>
        <v>8</v>
      </c>
      <c r="AK36" s="54">
        <f t="shared" si="45"/>
        <v>8</v>
      </c>
      <c r="AL36" s="54">
        <f t="shared" si="45"/>
        <v>8</v>
      </c>
      <c r="AM36" s="54">
        <f t="shared" si="45"/>
        <v>8</v>
      </c>
      <c r="AN36" s="54">
        <f t="shared" si="46"/>
        <v>8</v>
      </c>
      <c r="AO36" s="54">
        <f t="shared" si="46"/>
        <v>8</v>
      </c>
      <c r="AP36" s="54">
        <f t="shared" si="46"/>
        <v>8</v>
      </c>
      <c r="AQ36" s="54">
        <f t="shared" si="46"/>
        <v>8</v>
      </c>
      <c r="AR36" s="54">
        <f t="shared" si="46"/>
        <v>8</v>
      </c>
      <c r="AS36" s="54">
        <f t="shared" si="46"/>
        <v>8</v>
      </c>
      <c r="AT36" s="54">
        <f t="shared" si="46"/>
        <v>8</v>
      </c>
      <c r="AU36" s="54">
        <f t="shared" si="46"/>
        <v>8</v>
      </c>
      <c r="AV36" s="54">
        <f t="shared" si="46"/>
        <v>8</v>
      </c>
      <c r="AW36" s="54">
        <f t="shared" si="46"/>
        <v>8</v>
      </c>
      <c r="AX36" s="54">
        <f t="shared" si="46"/>
        <v>8</v>
      </c>
      <c r="AY36" s="54">
        <f t="shared" si="46"/>
        <v>8</v>
      </c>
      <c r="AZ36" s="54">
        <f t="shared" si="46"/>
        <v>8</v>
      </c>
      <c r="BA36" s="54">
        <f t="shared" si="46"/>
        <v>8</v>
      </c>
      <c r="BB36" s="54">
        <f t="shared" si="46"/>
        <v>8</v>
      </c>
      <c r="BC36" s="54">
        <f t="shared" si="46"/>
        <v>8</v>
      </c>
      <c r="BD36" s="54">
        <f t="shared" si="47"/>
        <v>8</v>
      </c>
      <c r="BE36" s="54">
        <f t="shared" si="47"/>
        <v>8</v>
      </c>
      <c r="BF36" s="54">
        <f t="shared" si="47"/>
        <v>8</v>
      </c>
      <c r="BG36" s="54">
        <f t="shared" si="48"/>
        <v>8</v>
      </c>
      <c r="BH36" s="54">
        <f t="shared" si="48"/>
        <v>8</v>
      </c>
      <c r="BI36" s="54">
        <f t="shared" si="49"/>
        <v>8</v>
      </c>
      <c r="BJ36" s="54">
        <f t="shared" si="49"/>
        <v>8</v>
      </c>
      <c r="BK36" s="54">
        <f t="shared" si="50"/>
        <v>8</v>
      </c>
      <c r="BL36" s="54">
        <f t="shared" si="51"/>
        <v>8</v>
      </c>
      <c r="BM36" s="54">
        <f t="shared" si="51"/>
        <v>8</v>
      </c>
      <c r="BN36" s="54">
        <f t="shared" si="51"/>
        <v>8</v>
      </c>
      <c r="BO36" s="54">
        <f t="shared" si="51"/>
        <v>8</v>
      </c>
      <c r="BP36" s="54">
        <f t="shared" si="52"/>
        <v>8</v>
      </c>
      <c r="BQ36" s="54">
        <f t="shared" si="53"/>
        <v>8</v>
      </c>
      <c r="BR36" s="54">
        <f t="shared" si="53"/>
        <v>8</v>
      </c>
      <c r="BS36" s="54">
        <f t="shared" si="53"/>
        <v>8</v>
      </c>
      <c r="BT36" s="54">
        <f t="shared" si="53"/>
        <v>8</v>
      </c>
      <c r="BU36" s="54">
        <f t="shared" si="54"/>
        <v>8</v>
      </c>
      <c r="BV36" s="54">
        <f t="shared" si="55"/>
        <v>8</v>
      </c>
      <c r="BW36" s="54">
        <f t="shared" si="56"/>
        <v>8</v>
      </c>
      <c r="BX36" s="54">
        <f t="shared" si="56"/>
        <v>8</v>
      </c>
      <c r="BY36" s="54">
        <f t="shared" si="57"/>
        <v>8</v>
      </c>
      <c r="BZ36" s="54">
        <f t="shared" si="57"/>
        <v>8</v>
      </c>
      <c r="CA36" s="54">
        <f t="shared" si="57"/>
        <v>8</v>
      </c>
      <c r="CB36" s="54">
        <f t="shared" si="57"/>
        <v>8</v>
      </c>
      <c r="CC36" s="54">
        <f t="shared" si="58"/>
        <v>8</v>
      </c>
      <c r="CD36" s="54">
        <f t="shared" si="58"/>
        <v>8</v>
      </c>
      <c r="CE36" s="54">
        <f t="shared" si="59"/>
        <v>8</v>
      </c>
      <c r="CF36" s="54">
        <f t="shared" si="60"/>
        <v>8</v>
      </c>
      <c r="CG36" s="54">
        <f t="shared" si="61"/>
        <v>8</v>
      </c>
      <c r="CH36" s="54">
        <f t="shared" si="62"/>
        <v>8</v>
      </c>
      <c r="CI36" s="54">
        <f t="shared" si="62"/>
        <v>8</v>
      </c>
      <c r="CJ36" s="54">
        <f t="shared" si="62"/>
        <v>8</v>
      </c>
      <c r="CK36" s="54">
        <f t="shared" si="62"/>
        <v>8</v>
      </c>
      <c r="CL36" s="54">
        <f t="shared" si="62"/>
        <v>8</v>
      </c>
      <c r="CM36" s="54">
        <f t="shared" si="62"/>
        <v>8</v>
      </c>
      <c r="CN36" s="54">
        <f t="shared" si="62"/>
        <v>8</v>
      </c>
      <c r="CO36" s="54">
        <f t="shared" si="62"/>
        <v>8</v>
      </c>
      <c r="CP36" s="54">
        <f t="shared" si="62"/>
        <v>8</v>
      </c>
      <c r="CQ36" s="54">
        <f t="shared" si="62"/>
        <v>8</v>
      </c>
      <c r="CR36" s="54">
        <f t="shared" si="63"/>
        <v>8</v>
      </c>
      <c r="CS36" s="54">
        <f t="shared" si="63"/>
        <v>8</v>
      </c>
      <c r="CT36" s="54">
        <f t="shared" si="64"/>
        <v>8</v>
      </c>
      <c r="CU36" s="54">
        <f t="shared" si="64"/>
        <v>8</v>
      </c>
      <c r="CV36" s="54">
        <f t="shared" si="65"/>
        <v>8</v>
      </c>
      <c r="CW36" s="54">
        <f t="shared" si="65"/>
        <v>8</v>
      </c>
      <c r="CX36" s="54">
        <f t="shared" si="66"/>
        <v>8</v>
      </c>
      <c r="CY36" s="54">
        <f t="shared" si="66"/>
        <v>8</v>
      </c>
      <c r="CZ36" s="54">
        <f t="shared" si="66"/>
        <v>8</v>
      </c>
      <c r="DA36" s="54">
        <f t="shared" si="66"/>
        <v>8</v>
      </c>
      <c r="DB36" s="54">
        <f t="shared" si="66"/>
        <v>8</v>
      </c>
      <c r="DC36" s="54">
        <f t="shared" si="67"/>
        <v>8</v>
      </c>
      <c r="DD36" s="54">
        <f t="shared" si="67"/>
        <v>8</v>
      </c>
      <c r="DE36" s="54">
        <f t="shared" si="68"/>
        <v>8</v>
      </c>
      <c r="DF36" s="54">
        <f t="shared" si="73"/>
        <v>8</v>
      </c>
      <c r="DG36" s="54">
        <f t="shared" si="74"/>
        <v>8</v>
      </c>
      <c r="DH36" s="54">
        <f t="shared" si="74"/>
        <v>8</v>
      </c>
      <c r="DI36" s="54">
        <f t="shared" si="74"/>
        <v>8</v>
      </c>
      <c r="DJ36" s="54">
        <f t="shared" si="74"/>
        <v>8</v>
      </c>
      <c r="DK36" s="54">
        <f t="shared" si="74"/>
        <v>8</v>
      </c>
      <c r="DL36" s="54">
        <f t="shared" si="74"/>
        <v>8</v>
      </c>
      <c r="DM36" s="54">
        <f t="shared" si="74"/>
        <v>8</v>
      </c>
      <c r="DN36" s="54">
        <f t="shared" si="74"/>
        <v>8</v>
      </c>
      <c r="DO36" s="54">
        <f t="shared" si="75"/>
        <v>8</v>
      </c>
      <c r="DP36" s="54">
        <f t="shared" si="32"/>
        <v>8</v>
      </c>
      <c r="DQ36" s="54">
        <f t="shared" si="32"/>
        <v>8</v>
      </c>
      <c r="DR36" s="54">
        <f t="shared" si="32"/>
        <v>8</v>
      </c>
      <c r="DS36" s="54">
        <f t="shared" si="32"/>
        <v>8</v>
      </c>
      <c r="DT36" s="54">
        <f t="shared" si="32"/>
        <v>8</v>
      </c>
      <c r="DU36" s="54">
        <f t="shared" si="32"/>
        <v>8</v>
      </c>
      <c r="DV36" s="54">
        <f t="shared" si="32"/>
        <v>8</v>
      </c>
      <c r="DW36" s="54">
        <f t="shared" si="32"/>
        <v>8</v>
      </c>
    </row>
    <row r="37" spans="1:127" ht="20.5" x14ac:dyDescent="0.2">
      <c r="A37" s="16">
        <f>入力シート_セレン!Q14</f>
        <v>0.8</v>
      </c>
      <c r="B37" s="23" t="s">
        <v>74</v>
      </c>
      <c r="C37" s="494" t="s">
        <v>75</v>
      </c>
      <c r="D37" s="495"/>
      <c r="E37" s="492"/>
      <c r="F37" s="1" t="s">
        <v>60</v>
      </c>
      <c r="G37" s="25">
        <f>IF(A37="",1,A37)</f>
        <v>0.8</v>
      </c>
      <c r="J37" s="51">
        <f t="shared" si="72"/>
        <v>0.8</v>
      </c>
      <c r="K37" s="54">
        <f t="shared" si="69"/>
        <v>0.8</v>
      </c>
      <c r="L37" s="54">
        <f t="shared" si="40"/>
        <v>0.8</v>
      </c>
      <c r="M37" s="54">
        <f t="shared" si="40"/>
        <v>0.8</v>
      </c>
      <c r="N37" s="54">
        <f t="shared" si="40"/>
        <v>0.8</v>
      </c>
      <c r="O37" s="54">
        <f t="shared" si="41"/>
        <v>0.8</v>
      </c>
      <c r="P37" s="54">
        <f t="shared" si="41"/>
        <v>0.8</v>
      </c>
      <c r="Q37" s="54">
        <f t="shared" si="41"/>
        <v>0.8</v>
      </c>
      <c r="R37" s="54">
        <f t="shared" si="42"/>
        <v>0.8</v>
      </c>
      <c r="S37" s="54">
        <f t="shared" si="42"/>
        <v>0.8</v>
      </c>
      <c r="T37" s="54">
        <f t="shared" si="42"/>
        <v>0.8</v>
      </c>
      <c r="U37" s="51">
        <f t="shared" si="70"/>
        <v>0.8</v>
      </c>
      <c r="V37" s="54">
        <f t="shared" si="71"/>
        <v>0.8</v>
      </c>
      <c r="W37" s="54">
        <f t="shared" si="71"/>
        <v>0.8</v>
      </c>
      <c r="X37" s="54">
        <f t="shared" si="71"/>
        <v>0.8</v>
      </c>
      <c r="Y37" s="54">
        <f t="shared" si="71"/>
        <v>0.8</v>
      </c>
      <c r="Z37" s="54">
        <f t="shared" si="71"/>
        <v>0.8</v>
      </c>
      <c r="AA37" s="54">
        <f t="shared" si="71"/>
        <v>0.8</v>
      </c>
      <c r="AB37" s="54">
        <f t="shared" si="71"/>
        <v>0.8</v>
      </c>
      <c r="AC37" s="54">
        <f t="shared" si="71"/>
        <v>0.8</v>
      </c>
      <c r="AD37" s="54">
        <f t="shared" si="71"/>
        <v>0.8</v>
      </c>
      <c r="AE37" s="54">
        <f t="shared" si="71"/>
        <v>0.8</v>
      </c>
      <c r="AF37" s="54">
        <f t="shared" si="71"/>
        <v>0.8</v>
      </c>
      <c r="AG37" s="54">
        <f t="shared" si="71"/>
        <v>0.8</v>
      </c>
      <c r="AH37" s="54">
        <f t="shared" si="44"/>
        <v>0.8</v>
      </c>
      <c r="AI37" s="54">
        <f t="shared" si="44"/>
        <v>0.8</v>
      </c>
      <c r="AJ37" s="54">
        <f t="shared" si="44"/>
        <v>0.8</v>
      </c>
      <c r="AK37" s="54">
        <f t="shared" si="45"/>
        <v>0.8</v>
      </c>
      <c r="AL37" s="54">
        <f t="shared" si="45"/>
        <v>0.8</v>
      </c>
      <c r="AM37" s="54">
        <f t="shared" si="45"/>
        <v>0.8</v>
      </c>
      <c r="AN37" s="54">
        <f t="shared" si="46"/>
        <v>0.8</v>
      </c>
      <c r="AO37" s="54">
        <f t="shared" si="46"/>
        <v>0.8</v>
      </c>
      <c r="AP37" s="54">
        <f t="shared" si="46"/>
        <v>0.8</v>
      </c>
      <c r="AQ37" s="54">
        <f t="shared" si="46"/>
        <v>0.8</v>
      </c>
      <c r="AR37" s="54">
        <f t="shared" si="46"/>
        <v>0.8</v>
      </c>
      <c r="AS37" s="54">
        <f t="shared" si="46"/>
        <v>0.8</v>
      </c>
      <c r="AT37" s="54">
        <f t="shared" si="46"/>
        <v>0.8</v>
      </c>
      <c r="AU37" s="54">
        <f t="shared" si="46"/>
        <v>0.8</v>
      </c>
      <c r="AV37" s="54">
        <f t="shared" si="46"/>
        <v>0.8</v>
      </c>
      <c r="AW37" s="54">
        <f t="shared" si="46"/>
        <v>0.8</v>
      </c>
      <c r="AX37" s="54">
        <f t="shared" si="46"/>
        <v>0.8</v>
      </c>
      <c r="AY37" s="54">
        <f t="shared" si="46"/>
        <v>0.8</v>
      </c>
      <c r="AZ37" s="54">
        <f t="shared" si="46"/>
        <v>0.8</v>
      </c>
      <c r="BA37" s="54">
        <f t="shared" si="46"/>
        <v>0.8</v>
      </c>
      <c r="BB37" s="54">
        <f t="shared" si="46"/>
        <v>0.8</v>
      </c>
      <c r="BC37" s="54">
        <f t="shared" si="46"/>
        <v>0.8</v>
      </c>
      <c r="BD37" s="54">
        <f t="shared" si="47"/>
        <v>0.8</v>
      </c>
      <c r="BE37" s="54">
        <f t="shared" si="47"/>
        <v>0.8</v>
      </c>
      <c r="BF37" s="54">
        <f t="shared" si="47"/>
        <v>0.8</v>
      </c>
      <c r="BG37" s="54">
        <f t="shared" si="48"/>
        <v>0.8</v>
      </c>
      <c r="BH37" s="54">
        <f t="shared" si="48"/>
        <v>0.8</v>
      </c>
      <c r="BI37" s="54">
        <f t="shared" si="49"/>
        <v>0.8</v>
      </c>
      <c r="BJ37" s="54">
        <f t="shared" si="49"/>
        <v>0.8</v>
      </c>
      <c r="BK37" s="54">
        <f t="shared" si="50"/>
        <v>0.8</v>
      </c>
      <c r="BL37" s="54">
        <f t="shared" si="51"/>
        <v>0.8</v>
      </c>
      <c r="BM37" s="54">
        <f t="shared" si="51"/>
        <v>0.8</v>
      </c>
      <c r="BN37" s="54">
        <f t="shared" si="51"/>
        <v>0.8</v>
      </c>
      <c r="BO37" s="54">
        <f t="shared" si="51"/>
        <v>0.8</v>
      </c>
      <c r="BP37" s="54">
        <f t="shared" si="52"/>
        <v>0.8</v>
      </c>
      <c r="BQ37" s="54">
        <f t="shared" si="53"/>
        <v>0.8</v>
      </c>
      <c r="BR37" s="54">
        <f t="shared" si="53"/>
        <v>0.8</v>
      </c>
      <c r="BS37" s="54">
        <f t="shared" si="53"/>
        <v>0.8</v>
      </c>
      <c r="BT37" s="54">
        <f t="shared" si="53"/>
        <v>0.8</v>
      </c>
      <c r="BU37" s="54">
        <f t="shared" si="54"/>
        <v>0.8</v>
      </c>
      <c r="BV37" s="54">
        <f t="shared" si="55"/>
        <v>0.8</v>
      </c>
      <c r="BW37" s="54">
        <f t="shared" si="56"/>
        <v>0.8</v>
      </c>
      <c r="BX37" s="54">
        <f t="shared" si="56"/>
        <v>0.8</v>
      </c>
      <c r="BY37" s="54">
        <f t="shared" si="57"/>
        <v>0.8</v>
      </c>
      <c r="BZ37" s="54">
        <f t="shared" si="57"/>
        <v>0.8</v>
      </c>
      <c r="CA37" s="54">
        <f t="shared" si="57"/>
        <v>0.8</v>
      </c>
      <c r="CB37" s="54">
        <f t="shared" si="57"/>
        <v>0.8</v>
      </c>
      <c r="CC37" s="54">
        <f t="shared" si="58"/>
        <v>0.8</v>
      </c>
      <c r="CD37" s="54">
        <f t="shared" si="58"/>
        <v>0.8</v>
      </c>
      <c r="CE37" s="54">
        <f t="shared" si="59"/>
        <v>0.8</v>
      </c>
      <c r="CF37" s="54">
        <f t="shared" si="60"/>
        <v>0.8</v>
      </c>
      <c r="CG37" s="54">
        <f t="shared" si="61"/>
        <v>0.8</v>
      </c>
      <c r="CH37" s="54">
        <f t="shared" si="62"/>
        <v>0.8</v>
      </c>
      <c r="CI37" s="54">
        <f t="shared" si="62"/>
        <v>0.8</v>
      </c>
      <c r="CJ37" s="54">
        <f t="shared" si="62"/>
        <v>0.8</v>
      </c>
      <c r="CK37" s="54">
        <f t="shared" si="62"/>
        <v>0.8</v>
      </c>
      <c r="CL37" s="54">
        <f t="shared" si="62"/>
        <v>0.8</v>
      </c>
      <c r="CM37" s="54">
        <f t="shared" si="62"/>
        <v>0.8</v>
      </c>
      <c r="CN37" s="54">
        <f t="shared" si="62"/>
        <v>0.8</v>
      </c>
      <c r="CO37" s="54">
        <f t="shared" si="62"/>
        <v>0.8</v>
      </c>
      <c r="CP37" s="54">
        <f t="shared" si="62"/>
        <v>0.8</v>
      </c>
      <c r="CQ37" s="54">
        <f t="shared" si="62"/>
        <v>0.8</v>
      </c>
      <c r="CR37" s="54">
        <f t="shared" si="63"/>
        <v>0.8</v>
      </c>
      <c r="CS37" s="54">
        <f t="shared" si="63"/>
        <v>0.8</v>
      </c>
      <c r="CT37" s="54">
        <f t="shared" si="64"/>
        <v>0.8</v>
      </c>
      <c r="CU37" s="54">
        <f t="shared" si="64"/>
        <v>0.8</v>
      </c>
      <c r="CV37" s="54">
        <f t="shared" si="65"/>
        <v>0.8</v>
      </c>
      <c r="CW37" s="54">
        <f t="shared" si="65"/>
        <v>0.8</v>
      </c>
      <c r="CX37" s="54">
        <f t="shared" si="66"/>
        <v>0.8</v>
      </c>
      <c r="CY37" s="54">
        <f t="shared" si="66"/>
        <v>0.8</v>
      </c>
      <c r="CZ37" s="54">
        <f t="shared" si="66"/>
        <v>0.8</v>
      </c>
      <c r="DA37" s="54">
        <f t="shared" si="66"/>
        <v>0.8</v>
      </c>
      <c r="DB37" s="54">
        <f t="shared" si="66"/>
        <v>0.8</v>
      </c>
      <c r="DC37" s="54">
        <f t="shared" si="67"/>
        <v>0.8</v>
      </c>
      <c r="DD37" s="54">
        <f t="shared" si="67"/>
        <v>0.8</v>
      </c>
      <c r="DE37" s="54">
        <f t="shared" si="68"/>
        <v>0.8</v>
      </c>
      <c r="DF37" s="54">
        <f t="shared" si="73"/>
        <v>0.8</v>
      </c>
      <c r="DG37" s="54">
        <f t="shared" si="74"/>
        <v>0.8</v>
      </c>
      <c r="DH37" s="54">
        <f t="shared" si="74"/>
        <v>0.8</v>
      </c>
      <c r="DI37" s="54">
        <f t="shared" si="74"/>
        <v>0.8</v>
      </c>
      <c r="DJ37" s="54">
        <f t="shared" si="74"/>
        <v>0.8</v>
      </c>
      <c r="DK37" s="54">
        <f t="shared" si="74"/>
        <v>0.8</v>
      </c>
      <c r="DL37" s="54">
        <f t="shared" si="74"/>
        <v>0.8</v>
      </c>
      <c r="DM37" s="54">
        <f t="shared" si="74"/>
        <v>0.8</v>
      </c>
      <c r="DN37" s="54">
        <f t="shared" si="74"/>
        <v>0.8</v>
      </c>
      <c r="DO37" s="54">
        <f t="shared" si="75"/>
        <v>0.8</v>
      </c>
      <c r="DP37" s="54">
        <f t="shared" si="32"/>
        <v>0.8</v>
      </c>
      <c r="DQ37" s="54">
        <f t="shared" si="32"/>
        <v>0.8</v>
      </c>
      <c r="DR37" s="54">
        <f t="shared" si="32"/>
        <v>0.8</v>
      </c>
      <c r="DS37" s="54">
        <f t="shared" si="32"/>
        <v>0.8</v>
      </c>
      <c r="DT37" s="54">
        <f t="shared" si="32"/>
        <v>0.8</v>
      </c>
      <c r="DU37" s="54">
        <f t="shared" si="32"/>
        <v>0.8</v>
      </c>
      <c r="DV37" s="54">
        <f t="shared" si="32"/>
        <v>0.8</v>
      </c>
      <c r="DW37" s="54">
        <f t="shared" si="32"/>
        <v>0.8</v>
      </c>
    </row>
    <row r="38" spans="1:127" ht="21" x14ac:dyDescent="0.2">
      <c r="A38" s="16">
        <f>+G37</f>
        <v>0.8</v>
      </c>
      <c r="B38" s="23" t="s">
        <v>76</v>
      </c>
      <c r="C38" s="494" t="s">
        <v>77</v>
      </c>
      <c r="D38" s="495"/>
      <c r="E38" s="492"/>
      <c r="F38" s="1" t="s">
        <v>60</v>
      </c>
      <c r="G38" s="25">
        <f>IF(A38="",1,A38)</f>
        <v>0.8</v>
      </c>
      <c r="J38" s="51">
        <f t="shared" si="72"/>
        <v>0.8</v>
      </c>
      <c r="K38" s="54">
        <f t="shared" si="69"/>
        <v>0.8</v>
      </c>
      <c r="L38" s="54">
        <f t="shared" si="40"/>
        <v>0.8</v>
      </c>
      <c r="M38" s="54">
        <f t="shared" si="40"/>
        <v>0.8</v>
      </c>
      <c r="N38" s="54">
        <f t="shared" si="40"/>
        <v>0.8</v>
      </c>
      <c r="O38" s="54">
        <f t="shared" si="41"/>
        <v>0.8</v>
      </c>
      <c r="P38" s="54">
        <f t="shared" si="41"/>
        <v>0.8</v>
      </c>
      <c r="Q38" s="54">
        <f t="shared" si="41"/>
        <v>0.8</v>
      </c>
      <c r="R38" s="54">
        <f t="shared" si="42"/>
        <v>0.8</v>
      </c>
      <c r="S38" s="54">
        <f t="shared" si="42"/>
        <v>0.8</v>
      </c>
      <c r="T38" s="54">
        <f t="shared" si="42"/>
        <v>0.8</v>
      </c>
      <c r="U38" s="51">
        <f t="shared" si="70"/>
        <v>0.8</v>
      </c>
      <c r="V38" s="54">
        <f t="shared" si="71"/>
        <v>0.8</v>
      </c>
      <c r="W38" s="54">
        <f t="shared" si="71"/>
        <v>0.8</v>
      </c>
      <c r="X38" s="54">
        <f t="shared" si="71"/>
        <v>0.8</v>
      </c>
      <c r="Y38" s="54">
        <f t="shared" si="71"/>
        <v>0.8</v>
      </c>
      <c r="Z38" s="54">
        <f t="shared" si="71"/>
        <v>0.8</v>
      </c>
      <c r="AA38" s="54">
        <f t="shared" si="71"/>
        <v>0.8</v>
      </c>
      <c r="AB38" s="54">
        <f t="shared" si="71"/>
        <v>0.8</v>
      </c>
      <c r="AC38" s="54">
        <f t="shared" si="71"/>
        <v>0.8</v>
      </c>
      <c r="AD38" s="54">
        <f t="shared" si="71"/>
        <v>0.8</v>
      </c>
      <c r="AE38" s="54">
        <f t="shared" si="71"/>
        <v>0.8</v>
      </c>
      <c r="AF38" s="54">
        <f t="shared" si="71"/>
        <v>0.8</v>
      </c>
      <c r="AG38" s="54">
        <f t="shared" si="71"/>
        <v>0.8</v>
      </c>
      <c r="AH38" s="54">
        <f t="shared" si="44"/>
        <v>0.8</v>
      </c>
      <c r="AI38" s="54">
        <f t="shared" si="44"/>
        <v>0.8</v>
      </c>
      <c r="AJ38" s="54">
        <f t="shared" si="44"/>
        <v>0.8</v>
      </c>
      <c r="AK38" s="54">
        <f t="shared" si="45"/>
        <v>0.8</v>
      </c>
      <c r="AL38" s="54">
        <f t="shared" si="45"/>
        <v>0.8</v>
      </c>
      <c r="AM38" s="54">
        <f t="shared" si="45"/>
        <v>0.8</v>
      </c>
      <c r="AN38" s="54">
        <f t="shared" si="46"/>
        <v>0.8</v>
      </c>
      <c r="AO38" s="54">
        <f t="shared" si="46"/>
        <v>0.8</v>
      </c>
      <c r="AP38" s="54">
        <f t="shared" si="46"/>
        <v>0.8</v>
      </c>
      <c r="AQ38" s="54">
        <f t="shared" si="46"/>
        <v>0.8</v>
      </c>
      <c r="AR38" s="54">
        <f t="shared" si="46"/>
        <v>0.8</v>
      </c>
      <c r="AS38" s="54">
        <f t="shared" si="46"/>
        <v>0.8</v>
      </c>
      <c r="AT38" s="54">
        <f t="shared" si="46"/>
        <v>0.8</v>
      </c>
      <c r="AU38" s="54">
        <f t="shared" si="46"/>
        <v>0.8</v>
      </c>
      <c r="AV38" s="54">
        <f t="shared" si="46"/>
        <v>0.8</v>
      </c>
      <c r="AW38" s="54">
        <f t="shared" si="46"/>
        <v>0.8</v>
      </c>
      <c r="AX38" s="54">
        <f t="shared" si="46"/>
        <v>0.8</v>
      </c>
      <c r="AY38" s="54">
        <f t="shared" si="46"/>
        <v>0.8</v>
      </c>
      <c r="AZ38" s="54">
        <f t="shared" si="46"/>
        <v>0.8</v>
      </c>
      <c r="BA38" s="54">
        <f t="shared" si="46"/>
        <v>0.8</v>
      </c>
      <c r="BB38" s="54">
        <f t="shared" si="46"/>
        <v>0.8</v>
      </c>
      <c r="BC38" s="54">
        <f t="shared" si="46"/>
        <v>0.8</v>
      </c>
      <c r="BD38" s="54">
        <f t="shared" si="47"/>
        <v>0.8</v>
      </c>
      <c r="BE38" s="54">
        <f t="shared" si="47"/>
        <v>0.8</v>
      </c>
      <c r="BF38" s="54">
        <f t="shared" si="47"/>
        <v>0.8</v>
      </c>
      <c r="BG38" s="54">
        <f t="shared" si="48"/>
        <v>0.8</v>
      </c>
      <c r="BH38" s="54">
        <f t="shared" si="48"/>
        <v>0.8</v>
      </c>
      <c r="BI38" s="54">
        <f t="shared" si="49"/>
        <v>0.8</v>
      </c>
      <c r="BJ38" s="54">
        <f t="shared" si="49"/>
        <v>0.8</v>
      </c>
      <c r="BK38" s="54">
        <f t="shared" si="50"/>
        <v>0.8</v>
      </c>
      <c r="BL38" s="54">
        <f t="shared" si="51"/>
        <v>0.8</v>
      </c>
      <c r="BM38" s="54">
        <f t="shared" si="51"/>
        <v>0.8</v>
      </c>
      <c r="BN38" s="54">
        <f t="shared" si="51"/>
        <v>0.8</v>
      </c>
      <c r="BO38" s="54">
        <f t="shared" si="51"/>
        <v>0.8</v>
      </c>
      <c r="BP38" s="54">
        <f t="shared" si="52"/>
        <v>0.8</v>
      </c>
      <c r="BQ38" s="54">
        <f t="shared" si="53"/>
        <v>0.8</v>
      </c>
      <c r="BR38" s="54">
        <f t="shared" si="53"/>
        <v>0.8</v>
      </c>
      <c r="BS38" s="54">
        <f t="shared" si="53"/>
        <v>0.8</v>
      </c>
      <c r="BT38" s="54">
        <f t="shared" si="53"/>
        <v>0.8</v>
      </c>
      <c r="BU38" s="54">
        <f t="shared" si="54"/>
        <v>0.8</v>
      </c>
      <c r="BV38" s="54">
        <f t="shared" si="55"/>
        <v>0.8</v>
      </c>
      <c r="BW38" s="54">
        <f t="shared" si="56"/>
        <v>0.8</v>
      </c>
      <c r="BX38" s="54">
        <f t="shared" si="56"/>
        <v>0.8</v>
      </c>
      <c r="BY38" s="54">
        <f t="shared" si="57"/>
        <v>0.8</v>
      </c>
      <c r="BZ38" s="54">
        <f t="shared" si="57"/>
        <v>0.8</v>
      </c>
      <c r="CA38" s="54">
        <f t="shared" si="57"/>
        <v>0.8</v>
      </c>
      <c r="CB38" s="54">
        <f t="shared" si="57"/>
        <v>0.8</v>
      </c>
      <c r="CC38" s="54">
        <f t="shared" si="58"/>
        <v>0.8</v>
      </c>
      <c r="CD38" s="54">
        <f t="shared" si="58"/>
        <v>0.8</v>
      </c>
      <c r="CE38" s="54">
        <f t="shared" si="59"/>
        <v>0.8</v>
      </c>
      <c r="CF38" s="54">
        <f t="shared" si="60"/>
        <v>0.8</v>
      </c>
      <c r="CG38" s="54">
        <f t="shared" si="61"/>
        <v>0.8</v>
      </c>
      <c r="CH38" s="54">
        <f t="shared" si="62"/>
        <v>0.8</v>
      </c>
      <c r="CI38" s="54">
        <f t="shared" si="62"/>
        <v>0.8</v>
      </c>
      <c r="CJ38" s="54">
        <f t="shared" si="62"/>
        <v>0.8</v>
      </c>
      <c r="CK38" s="54">
        <f t="shared" si="62"/>
        <v>0.8</v>
      </c>
      <c r="CL38" s="54">
        <f t="shared" si="62"/>
        <v>0.8</v>
      </c>
      <c r="CM38" s="54">
        <f t="shared" si="62"/>
        <v>0.8</v>
      </c>
      <c r="CN38" s="54">
        <f t="shared" si="62"/>
        <v>0.8</v>
      </c>
      <c r="CO38" s="54">
        <f t="shared" si="62"/>
        <v>0.8</v>
      </c>
      <c r="CP38" s="54">
        <f t="shared" si="62"/>
        <v>0.8</v>
      </c>
      <c r="CQ38" s="54">
        <f t="shared" si="62"/>
        <v>0.8</v>
      </c>
      <c r="CR38" s="54">
        <f t="shared" si="63"/>
        <v>0.8</v>
      </c>
      <c r="CS38" s="54">
        <f t="shared" si="63"/>
        <v>0.8</v>
      </c>
      <c r="CT38" s="54">
        <f t="shared" si="64"/>
        <v>0.8</v>
      </c>
      <c r="CU38" s="54">
        <f t="shared" si="64"/>
        <v>0.8</v>
      </c>
      <c r="CV38" s="54">
        <f t="shared" si="65"/>
        <v>0.8</v>
      </c>
      <c r="CW38" s="54">
        <f t="shared" si="65"/>
        <v>0.8</v>
      </c>
      <c r="CX38" s="54">
        <f t="shared" si="66"/>
        <v>0.8</v>
      </c>
      <c r="CY38" s="54">
        <f t="shared" si="66"/>
        <v>0.8</v>
      </c>
      <c r="CZ38" s="54">
        <f t="shared" si="66"/>
        <v>0.8</v>
      </c>
      <c r="DA38" s="54">
        <f t="shared" si="66"/>
        <v>0.8</v>
      </c>
      <c r="DB38" s="54">
        <f t="shared" si="66"/>
        <v>0.8</v>
      </c>
      <c r="DC38" s="54">
        <f t="shared" si="67"/>
        <v>0.8</v>
      </c>
      <c r="DD38" s="54">
        <f t="shared" si="67"/>
        <v>0.8</v>
      </c>
      <c r="DE38" s="54">
        <f t="shared" si="68"/>
        <v>0.8</v>
      </c>
      <c r="DF38" s="54">
        <f t="shared" si="73"/>
        <v>0.8</v>
      </c>
      <c r="DG38" s="54">
        <f t="shared" si="74"/>
        <v>0.8</v>
      </c>
      <c r="DH38" s="54">
        <f t="shared" si="74"/>
        <v>0.8</v>
      </c>
      <c r="DI38" s="54">
        <f t="shared" si="74"/>
        <v>0.8</v>
      </c>
      <c r="DJ38" s="54">
        <f t="shared" si="74"/>
        <v>0.8</v>
      </c>
      <c r="DK38" s="54">
        <f t="shared" si="74"/>
        <v>0.8</v>
      </c>
      <c r="DL38" s="54">
        <f t="shared" si="74"/>
        <v>0.8</v>
      </c>
      <c r="DM38" s="54">
        <f t="shared" si="74"/>
        <v>0.8</v>
      </c>
      <c r="DN38" s="54">
        <f t="shared" si="74"/>
        <v>0.8</v>
      </c>
      <c r="DO38" s="54">
        <f t="shared" si="75"/>
        <v>0.8</v>
      </c>
      <c r="DP38" s="54">
        <f t="shared" si="32"/>
        <v>0.8</v>
      </c>
      <c r="DQ38" s="54">
        <f t="shared" si="32"/>
        <v>0.8</v>
      </c>
      <c r="DR38" s="54">
        <f t="shared" si="32"/>
        <v>0.8</v>
      </c>
      <c r="DS38" s="54">
        <f t="shared" si="32"/>
        <v>0.8</v>
      </c>
      <c r="DT38" s="54">
        <f t="shared" si="32"/>
        <v>0.8</v>
      </c>
      <c r="DU38" s="54">
        <f t="shared" si="32"/>
        <v>0.8</v>
      </c>
      <c r="DV38" s="54">
        <f t="shared" si="32"/>
        <v>0.8</v>
      </c>
      <c r="DW38" s="54">
        <f t="shared" si="32"/>
        <v>0.8</v>
      </c>
    </row>
    <row r="39" spans="1:127" ht="18" x14ac:dyDescent="0.2">
      <c r="A39" s="27">
        <f>入力シート_セレン!Q19</f>
        <v>3.0000000000000001E-5</v>
      </c>
      <c r="B39" s="23" t="s">
        <v>78</v>
      </c>
      <c r="C39" s="494" t="s">
        <v>79</v>
      </c>
      <c r="D39" s="495"/>
      <c r="E39" s="492"/>
      <c r="F39" s="1" t="s">
        <v>80</v>
      </c>
      <c r="G39" s="28">
        <f>IF(A39="",0.000032,A39)</f>
        <v>3.0000000000000001E-5</v>
      </c>
      <c r="J39" s="51">
        <f t="shared" si="72"/>
        <v>3.0000000000000001E-5</v>
      </c>
      <c r="K39" s="54">
        <f t="shared" si="69"/>
        <v>3.0000000000000001E-5</v>
      </c>
      <c r="L39" s="54">
        <f t="shared" si="40"/>
        <v>3.0000000000000001E-5</v>
      </c>
      <c r="M39" s="54">
        <f t="shared" si="40"/>
        <v>3.0000000000000001E-5</v>
      </c>
      <c r="N39" s="54">
        <f t="shared" si="40"/>
        <v>3.0000000000000001E-5</v>
      </c>
      <c r="O39" s="54">
        <f t="shared" si="41"/>
        <v>3.0000000000000001E-5</v>
      </c>
      <c r="P39" s="54">
        <f t="shared" si="41"/>
        <v>3.0000000000000001E-5</v>
      </c>
      <c r="Q39" s="54">
        <f t="shared" si="41"/>
        <v>3.0000000000000001E-5</v>
      </c>
      <c r="R39" s="54">
        <f t="shared" si="42"/>
        <v>3.0000000000000001E-5</v>
      </c>
      <c r="S39" s="54">
        <f t="shared" si="42"/>
        <v>3.0000000000000001E-5</v>
      </c>
      <c r="T39" s="54">
        <f t="shared" si="42"/>
        <v>3.0000000000000001E-5</v>
      </c>
      <c r="U39" s="51">
        <f t="shared" si="70"/>
        <v>3.0000000000000001E-5</v>
      </c>
      <c r="V39" s="54">
        <f t="shared" si="71"/>
        <v>3.0000000000000001E-5</v>
      </c>
      <c r="W39" s="54">
        <f t="shared" si="71"/>
        <v>3.0000000000000001E-5</v>
      </c>
      <c r="X39" s="54">
        <f t="shared" si="71"/>
        <v>3.0000000000000001E-5</v>
      </c>
      <c r="Y39" s="54">
        <f t="shared" si="71"/>
        <v>3.0000000000000001E-5</v>
      </c>
      <c r="Z39" s="54">
        <f t="shared" si="71"/>
        <v>3.0000000000000001E-5</v>
      </c>
      <c r="AA39" s="54">
        <f t="shared" si="71"/>
        <v>3.0000000000000001E-5</v>
      </c>
      <c r="AB39" s="54">
        <f t="shared" si="71"/>
        <v>3.0000000000000001E-5</v>
      </c>
      <c r="AC39" s="54">
        <f t="shared" si="71"/>
        <v>3.0000000000000001E-5</v>
      </c>
      <c r="AD39" s="54">
        <f t="shared" si="71"/>
        <v>3.0000000000000001E-5</v>
      </c>
      <c r="AE39" s="54">
        <f t="shared" si="71"/>
        <v>3.0000000000000001E-5</v>
      </c>
      <c r="AF39" s="54">
        <f t="shared" si="71"/>
        <v>3.0000000000000001E-5</v>
      </c>
      <c r="AG39" s="54">
        <f t="shared" si="71"/>
        <v>3.0000000000000001E-5</v>
      </c>
      <c r="AH39" s="54">
        <f t="shared" si="44"/>
        <v>3.0000000000000001E-5</v>
      </c>
      <c r="AI39" s="54">
        <f t="shared" si="44"/>
        <v>3.0000000000000001E-5</v>
      </c>
      <c r="AJ39" s="54">
        <f t="shared" si="44"/>
        <v>3.0000000000000001E-5</v>
      </c>
      <c r="AK39" s="54">
        <f t="shared" si="45"/>
        <v>3.0000000000000001E-5</v>
      </c>
      <c r="AL39" s="54">
        <f t="shared" si="45"/>
        <v>3.0000000000000001E-5</v>
      </c>
      <c r="AM39" s="54">
        <f t="shared" si="45"/>
        <v>3.0000000000000001E-5</v>
      </c>
      <c r="AN39" s="54">
        <f t="shared" si="46"/>
        <v>3.0000000000000001E-5</v>
      </c>
      <c r="AO39" s="54">
        <f t="shared" si="46"/>
        <v>3.0000000000000001E-5</v>
      </c>
      <c r="AP39" s="54">
        <f t="shared" si="46"/>
        <v>3.0000000000000001E-5</v>
      </c>
      <c r="AQ39" s="54">
        <f t="shared" si="46"/>
        <v>3.0000000000000001E-5</v>
      </c>
      <c r="AR39" s="54">
        <f t="shared" si="46"/>
        <v>3.0000000000000001E-5</v>
      </c>
      <c r="AS39" s="54">
        <f t="shared" si="46"/>
        <v>3.0000000000000001E-5</v>
      </c>
      <c r="AT39" s="54">
        <f t="shared" si="46"/>
        <v>3.0000000000000001E-5</v>
      </c>
      <c r="AU39" s="54">
        <f t="shared" si="46"/>
        <v>3.0000000000000001E-5</v>
      </c>
      <c r="AV39" s="54">
        <f t="shared" si="46"/>
        <v>3.0000000000000001E-5</v>
      </c>
      <c r="AW39" s="54">
        <f t="shared" si="46"/>
        <v>3.0000000000000001E-5</v>
      </c>
      <c r="AX39" s="54">
        <f t="shared" si="46"/>
        <v>3.0000000000000001E-5</v>
      </c>
      <c r="AY39" s="54">
        <f t="shared" si="46"/>
        <v>3.0000000000000001E-5</v>
      </c>
      <c r="AZ39" s="54">
        <f t="shared" si="46"/>
        <v>3.0000000000000001E-5</v>
      </c>
      <c r="BA39" s="54">
        <f t="shared" si="46"/>
        <v>3.0000000000000001E-5</v>
      </c>
      <c r="BB39" s="54">
        <f t="shared" si="46"/>
        <v>3.0000000000000001E-5</v>
      </c>
      <c r="BC39" s="54">
        <f t="shared" si="46"/>
        <v>3.0000000000000001E-5</v>
      </c>
      <c r="BD39" s="54">
        <f t="shared" si="47"/>
        <v>3.0000000000000001E-5</v>
      </c>
      <c r="BE39" s="54">
        <f t="shared" si="47"/>
        <v>3.0000000000000001E-5</v>
      </c>
      <c r="BF39" s="54">
        <f t="shared" si="47"/>
        <v>3.0000000000000001E-5</v>
      </c>
      <c r="BG39" s="54">
        <f t="shared" si="48"/>
        <v>3.0000000000000001E-5</v>
      </c>
      <c r="BH39" s="54">
        <f t="shared" si="48"/>
        <v>3.0000000000000001E-5</v>
      </c>
      <c r="BI39" s="54">
        <f t="shared" si="49"/>
        <v>3.0000000000000001E-5</v>
      </c>
      <c r="BJ39" s="54">
        <f t="shared" si="49"/>
        <v>3.0000000000000001E-5</v>
      </c>
      <c r="BK39" s="54">
        <f t="shared" si="50"/>
        <v>3.0000000000000001E-5</v>
      </c>
      <c r="BL39" s="54">
        <f t="shared" si="51"/>
        <v>3.0000000000000001E-5</v>
      </c>
      <c r="BM39" s="54">
        <f t="shared" si="51"/>
        <v>3.0000000000000001E-5</v>
      </c>
      <c r="BN39" s="54">
        <f t="shared" si="51"/>
        <v>3.0000000000000001E-5</v>
      </c>
      <c r="BO39" s="54">
        <f t="shared" si="51"/>
        <v>3.0000000000000001E-5</v>
      </c>
      <c r="BP39" s="54">
        <f t="shared" si="52"/>
        <v>3.0000000000000001E-5</v>
      </c>
      <c r="BQ39" s="54">
        <f t="shared" si="53"/>
        <v>3.0000000000000001E-5</v>
      </c>
      <c r="BR39" s="54">
        <f t="shared" si="53"/>
        <v>3.0000000000000001E-5</v>
      </c>
      <c r="BS39" s="54">
        <f t="shared" si="53"/>
        <v>3.0000000000000001E-5</v>
      </c>
      <c r="BT39" s="54">
        <f t="shared" si="53"/>
        <v>3.0000000000000001E-5</v>
      </c>
      <c r="BU39" s="54">
        <f t="shared" si="54"/>
        <v>3.0000000000000001E-5</v>
      </c>
      <c r="BV39" s="54">
        <f t="shared" si="55"/>
        <v>3.0000000000000001E-5</v>
      </c>
      <c r="BW39" s="54">
        <f t="shared" si="56"/>
        <v>3.0000000000000001E-5</v>
      </c>
      <c r="BX39" s="54">
        <f t="shared" si="56"/>
        <v>3.0000000000000001E-5</v>
      </c>
      <c r="BY39" s="54">
        <f t="shared" si="57"/>
        <v>3.0000000000000001E-5</v>
      </c>
      <c r="BZ39" s="54">
        <f t="shared" si="57"/>
        <v>3.0000000000000001E-5</v>
      </c>
      <c r="CA39" s="54">
        <f t="shared" si="57"/>
        <v>3.0000000000000001E-5</v>
      </c>
      <c r="CB39" s="54">
        <f t="shared" si="57"/>
        <v>3.0000000000000001E-5</v>
      </c>
      <c r="CC39" s="54">
        <f t="shared" si="58"/>
        <v>3.0000000000000001E-5</v>
      </c>
      <c r="CD39" s="54">
        <f t="shared" si="58"/>
        <v>3.0000000000000001E-5</v>
      </c>
      <c r="CE39" s="54">
        <f t="shared" si="59"/>
        <v>3.0000000000000001E-5</v>
      </c>
      <c r="CF39" s="54">
        <f t="shared" si="60"/>
        <v>3.0000000000000001E-5</v>
      </c>
      <c r="CG39" s="54">
        <f t="shared" si="61"/>
        <v>3.0000000000000001E-5</v>
      </c>
      <c r="CH39" s="54">
        <f t="shared" si="62"/>
        <v>3.0000000000000001E-5</v>
      </c>
      <c r="CI39" s="54">
        <f t="shared" si="62"/>
        <v>3.0000000000000001E-5</v>
      </c>
      <c r="CJ39" s="54">
        <f t="shared" si="62"/>
        <v>3.0000000000000001E-5</v>
      </c>
      <c r="CK39" s="54">
        <f t="shared" si="62"/>
        <v>3.0000000000000001E-5</v>
      </c>
      <c r="CL39" s="54">
        <f t="shared" si="62"/>
        <v>3.0000000000000001E-5</v>
      </c>
      <c r="CM39" s="54">
        <f t="shared" si="62"/>
        <v>3.0000000000000001E-5</v>
      </c>
      <c r="CN39" s="54">
        <f t="shared" si="62"/>
        <v>3.0000000000000001E-5</v>
      </c>
      <c r="CO39" s="54">
        <f t="shared" si="62"/>
        <v>3.0000000000000001E-5</v>
      </c>
      <c r="CP39" s="54">
        <f t="shared" si="62"/>
        <v>3.0000000000000001E-5</v>
      </c>
      <c r="CQ39" s="54">
        <f t="shared" si="62"/>
        <v>3.0000000000000001E-5</v>
      </c>
      <c r="CR39" s="54">
        <f t="shared" si="63"/>
        <v>3.0000000000000001E-5</v>
      </c>
      <c r="CS39" s="54">
        <f t="shared" si="63"/>
        <v>3.0000000000000001E-5</v>
      </c>
      <c r="CT39" s="54">
        <f t="shared" si="64"/>
        <v>3.0000000000000001E-5</v>
      </c>
      <c r="CU39" s="54">
        <f t="shared" si="64"/>
        <v>3.0000000000000001E-5</v>
      </c>
      <c r="CV39" s="54">
        <f t="shared" si="65"/>
        <v>3.0000000000000001E-5</v>
      </c>
      <c r="CW39" s="54">
        <f t="shared" si="65"/>
        <v>3.0000000000000001E-5</v>
      </c>
      <c r="CX39" s="54">
        <f t="shared" si="66"/>
        <v>3.0000000000000001E-5</v>
      </c>
      <c r="CY39" s="54">
        <f t="shared" si="66"/>
        <v>3.0000000000000001E-5</v>
      </c>
      <c r="CZ39" s="54">
        <f t="shared" si="66"/>
        <v>3.0000000000000001E-5</v>
      </c>
      <c r="DA39" s="54">
        <f t="shared" si="66"/>
        <v>3.0000000000000001E-5</v>
      </c>
      <c r="DB39" s="54">
        <f t="shared" si="66"/>
        <v>3.0000000000000001E-5</v>
      </c>
      <c r="DC39" s="54">
        <f t="shared" si="67"/>
        <v>3.0000000000000001E-5</v>
      </c>
      <c r="DD39" s="54">
        <f t="shared" si="67"/>
        <v>3.0000000000000001E-5</v>
      </c>
      <c r="DE39" s="54">
        <f t="shared" si="68"/>
        <v>3.0000000000000001E-5</v>
      </c>
      <c r="DF39" s="54">
        <f t="shared" si="73"/>
        <v>3.0000000000000001E-5</v>
      </c>
      <c r="DG39" s="54">
        <f t="shared" si="74"/>
        <v>3.0000000000000001E-5</v>
      </c>
      <c r="DH39" s="54">
        <f t="shared" si="74"/>
        <v>3.0000000000000001E-5</v>
      </c>
      <c r="DI39" s="54">
        <f t="shared" si="74"/>
        <v>3.0000000000000001E-5</v>
      </c>
      <c r="DJ39" s="54">
        <f t="shared" si="74"/>
        <v>3.0000000000000001E-5</v>
      </c>
      <c r="DK39" s="54">
        <f t="shared" si="74"/>
        <v>3.0000000000000001E-5</v>
      </c>
      <c r="DL39" s="54">
        <f t="shared" si="74"/>
        <v>3.0000000000000001E-5</v>
      </c>
      <c r="DM39" s="54">
        <f t="shared" si="74"/>
        <v>3.0000000000000001E-5</v>
      </c>
      <c r="DN39" s="54">
        <f t="shared" si="74"/>
        <v>3.0000000000000001E-5</v>
      </c>
      <c r="DO39" s="54">
        <f t="shared" si="75"/>
        <v>3.0000000000000001E-5</v>
      </c>
      <c r="DP39" s="54">
        <f t="shared" si="32"/>
        <v>3.0000000000000001E-5</v>
      </c>
      <c r="DQ39" s="54">
        <f t="shared" si="32"/>
        <v>3.0000000000000001E-5</v>
      </c>
      <c r="DR39" s="54">
        <f t="shared" si="32"/>
        <v>3.0000000000000001E-5</v>
      </c>
      <c r="DS39" s="54">
        <f t="shared" si="32"/>
        <v>3.0000000000000001E-5</v>
      </c>
      <c r="DT39" s="54">
        <f t="shared" si="32"/>
        <v>3.0000000000000001E-5</v>
      </c>
      <c r="DU39" s="54">
        <f t="shared" si="32"/>
        <v>3.0000000000000001E-5</v>
      </c>
      <c r="DV39" s="54">
        <f t="shared" si="32"/>
        <v>3.0000000000000001E-5</v>
      </c>
      <c r="DW39" s="54">
        <f t="shared" si="32"/>
        <v>3.0000000000000001E-5</v>
      </c>
    </row>
    <row r="40" spans="1:127" ht="18" x14ac:dyDescent="0.2">
      <c r="A40" s="16">
        <f>入力シート_セレン!G18</f>
        <v>5.0000000000000001E-3</v>
      </c>
      <c r="B40" s="23" t="s">
        <v>81</v>
      </c>
      <c r="C40" s="494" t="s">
        <v>82</v>
      </c>
      <c r="D40" s="495"/>
      <c r="E40" s="492"/>
      <c r="F40" s="1" t="s">
        <v>83</v>
      </c>
      <c r="G40" s="25">
        <f>IF(A40="",0.005,A40)</f>
        <v>5.0000000000000001E-3</v>
      </c>
      <c r="J40" s="51">
        <f t="shared" si="72"/>
        <v>5.0000000000000001E-3</v>
      </c>
      <c r="K40" s="54">
        <f t="shared" si="69"/>
        <v>5.0000000000000001E-3</v>
      </c>
      <c r="L40" s="54">
        <f t="shared" si="40"/>
        <v>5.0000000000000001E-3</v>
      </c>
      <c r="M40" s="54">
        <f t="shared" si="40"/>
        <v>5.0000000000000001E-3</v>
      </c>
      <c r="N40" s="54">
        <f t="shared" si="40"/>
        <v>5.0000000000000001E-3</v>
      </c>
      <c r="O40" s="54">
        <f t="shared" si="41"/>
        <v>5.0000000000000001E-3</v>
      </c>
      <c r="P40" s="54">
        <f t="shared" si="41"/>
        <v>5.0000000000000001E-3</v>
      </c>
      <c r="Q40" s="54">
        <f t="shared" si="41"/>
        <v>5.0000000000000001E-3</v>
      </c>
      <c r="R40" s="54">
        <f t="shared" si="42"/>
        <v>5.0000000000000001E-3</v>
      </c>
      <c r="S40" s="54">
        <f t="shared" si="42"/>
        <v>5.0000000000000001E-3</v>
      </c>
      <c r="T40" s="54">
        <f t="shared" si="42"/>
        <v>5.0000000000000001E-3</v>
      </c>
      <c r="U40" s="51">
        <f t="shared" si="70"/>
        <v>5.0000000000000001E-3</v>
      </c>
      <c r="V40" s="54">
        <f t="shared" si="71"/>
        <v>5.0000000000000001E-3</v>
      </c>
      <c r="W40" s="54">
        <f t="shared" si="71"/>
        <v>5.0000000000000001E-3</v>
      </c>
      <c r="X40" s="54">
        <f t="shared" si="71"/>
        <v>5.0000000000000001E-3</v>
      </c>
      <c r="Y40" s="54">
        <f t="shared" si="71"/>
        <v>5.0000000000000001E-3</v>
      </c>
      <c r="Z40" s="54">
        <f t="shared" si="71"/>
        <v>5.0000000000000001E-3</v>
      </c>
      <c r="AA40" s="54">
        <f t="shared" si="71"/>
        <v>5.0000000000000001E-3</v>
      </c>
      <c r="AB40" s="54">
        <f t="shared" si="71"/>
        <v>5.0000000000000001E-3</v>
      </c>
      <c r="AC40" s="54">
        <f t="shared" si="71"/>
        <v>5.0000000000000001E-3</v>
      </c>
      <c r="AD40" s="54">
        <f t="shared" si="71"/>
        <v>5.0000000000000001E-3</v>
      </c>
      <c r="AE40" s="54">
        <f t="shared" si="71"/>
        <v>5.0000000000000001E-3</v>
      </c>
      <c r="AF40" s="54">
        <f t="shared" si="71"/>
        <v>5.0000000000000001E-3</v>
      </c>
      <c r="AG40" s="54">
        <f t="shared" si="71"/>
        <v>5.0000000000000001E-3</v>
      </c>
      <c r="AH40" s="54">
        <f t="shared" si="44"/>
        <v>5.0000000000000001E-3</v>
      </c>
      <c r="AI40" s="54">
        <f t="shared" si="44"/>
        <v>5.0000000000000001E-3</v>
      </c>
      <c r="AJ40" s="54">
        <f t="shared" si="44"/>
        <v>5.0000000000000001E-3</v>
      </c>
      <c r="AK40" s="54">
        <f t="shared" si="45"/>
        <v>5.0000000000000001E-3</v>
      </c>
      <c r="AL40" s="54">
        <f t="shared" si="45"/>
        <v>5.0000000000000001E-3</v>
      </c>
      <c r="AM40" s="54">
        <f t="shared" si="45"/>
        <v>5.0000000000000001E-3</v>
      </c>
      <c r="AN40" s="54">
        <f t="shared" si="46"/>
        <v>5.0000000000000001E-3</v>
      </c>
      <c r="AO40" s="54">
        <f t="shared" si="46"/>
        <v>5.0000000000000001E-3</v>
      </c>
      <c r="AP40" s="54">
        <f t="shared" si="46"/>
        <v>5.0000000000000001E-3</v>
      </c>
      <c r="AQ40" s="54">
        <f t="shared" si="46"/>
        <v>5.0000000000000001E-3</v>
      </c>
      <c r="AR40" s="54">
        <f t="shared" si="46"/>
        <v>5.0000000000000001E-3</v>
      </c>
      <c r="AS40" s="54">
        <f t="shared" si="46"/>
        <v>5.0000000000000001E-3</v>
      </c>
      <c r="AT40" s="54">
        <f t="shared" si="46"/>
        <v>5.0000000000000001E-3</v>
      </c>
      <c r="AU40" s="54">
        <f t="shared" si="46"/>
        <v>5.0000000000000001E-3</v>
      </c>
      <c r="AV40" s="54">
        <f t="shared" si="46"/>
        <v>5.0000000000000001E-3</v>
      </c>
      <c r="AW40" s="54">
        <f t="shared" si="46"/>
        <v>5.0000000000000001E-3</v>
      </c>
      <c r="AX40" s="54">
        <f t="shared" si="46"/>
        <v>5.0000000000000001E-3</v>
      </c>
      <c r="AY40" s="54">
        <f t="shared" si="46"/>
        <v>5.0000000000000001E-3</v>
      </c>
      <c r="AZ40" s="54">
        <f t="shared" si="46"/>
        <v>5.0000000000000001E-3</v>
      </c>
      <c r="BA40" s="54">
        <f t="shared" si="46"/>
        <v>5.0000000000000001E-3</v>
      </c>
      <c r="BB40" s="54">
        <f t="shared" si="46"/>
        <v>5.0000000000000001E-3</v>
      </c>
      <c r="BC40" s="54">
        <f t="shared" si="46"/>
        <v>5.0000000000000001E-3</v>
      </c>
      <c r="BD40" s="54">
        <f t="shared" si="47"/>
        <v>5.0000000000000001E-3</v>
      </c>
      <c r="BE40" s="54">
        <f t="shared" si="47"/>
        <v>5.0000000000000001E-3</v>
      </c>
      <c r="BF40" s="54">
        <f t="shared" si="47"/>
        <v>5.0000000000000001E-3</v>
      </c>
      <c r="BG40" s="54">
        <f t="shared" si="48"/>
        <v>5.0000000000000001E-3</v>
      </c>
      <c r="BH40" s="54">
        <f t="shared" si="48"/>
        <v>5.0000000000000001E-3</v>
      </c>
      <c r="BI40" s="54">
        <f t="shared" si="49"/>
        <v>5.0000000000000001E-3</v>
      </c>
      <c r="BJ40" s="54">
        <f t="shared" si="49"/>
        <v>5.0000000000000001E-3</v>
      </c>
      <c r="BK40" s="54">
        <f t="shared" si="50"/>
        <v>5.0000000000000001E-3</v>
      </c>
      <c r="BL40" s="54">
        <f t="shared" si="51"/>
        <v>5.0000000000000001E-3</v>
      </c>
      <c r="BM40" s="54">
        <f t="shared" si="51"/>
        <v>5.0000000000000001E-3</v>
      </c>
      <c r="BN40" s="54">
        <f t="shared" si="51"/>
        <v>5.0000000000000001E-3</v>
      </c>
      <c r="BO40" s="54">
        <f t="shared" si="51"/>
        <v>5.0000000000000001E-3</v>
      </c>
      <c r="BP40" s="54">
        <f t="shared" si="52"/>
        <v>5.0000000000000001E-3</v>
      </c>
      <c r="BQ40" s="54">
        <f t="shared" si="53"/>
        <v>5.0000000000000001E-3</v>
      </c>
      <c r="BR40" s="54">
        <f t="shared" si="53"/>
        <v>5.0000000000000001E-3</v>
      </c>
      <c r="BS40" s="54">
        <f t="shared" si="53"/>
        <v>5.0000000000000001E-3</v>
      </c>
      <c r="BT40" s="54">
        <f t="shared" si="53"/>
        <v>5.0000000000000001E-3</v>
      </c>
      <c r="BU40" s="54">
        <f t="shared" si="54"/>
        <v>5.0000000000000001E-3</v>
      </c>
      <c r="BV40" s="54">
        <f t="shared" si="55"/>
        <v>5.0000000000000001E-3</v>
      </c>
      <c r="BW40" s="54">
        <f t="shared" si="56"/>
        <v>5.0000000000000001E-3</v>
      </c>
      <c r="BX40" s="54">
        <f t="shared" si="56"/>
        <v>5.0000000000000001E-3</v>
      </c>
      <c r="BY40" s="54">
        <f t="shared" si="57"/>
        <v>5.0000000000000001E-3</v>
      </c>
      <c r="BZ40" s="54">
        <f t="shared" si="57"/>
        <v>5.0000000000000001E-3</v>
      </c>
      <c r="CA40" s="54">
        <f t="shared" si="57"/>
        <v>5.0000000000000001E-3</v>
      </c>
      <c r="CB40" s="54">
        <f t="shared" si="57"/>
        <v>5.0000000000000001E-3</v>
      </c>
      <c r="CC40" s="54">
        <f t="shared" si="58"/>
        <v>5.0000000000000001E-3</v>
      </c>
      <c r="CD40" s="54">
        <f t="shared" si="58"/>
        <v>5.0000000000000001E-3</v>
      </c>
      <c r="CE40" s="54">
        <f t="shared" si="59"/>
        <v>5.0000000000000001E-3</v>
      </c>
      <c r="CF40" s="54">
        <f t="shared" si="60"/>
        <v>5.0000000000000001E-3</v>
      </c>
      <c r="CG40" s="54">
        <f t="shared" si="61"/>
        <v>5.0000000000000001E-3</v>
      </c>
      <c r="CH40" s="54">
        <f t="shared" si="62"/>
        <v>5.0000000000000001E-3</v>
      </c>
      <c r="CI40" s="54">
        <f t="shared" si="62"/>
        <v>5.0000000000000001E-3</v>
      </c>
      <c r="CJ40" s="54">
        <f t="shared" si="62"/>
        <v>5.0000000000000001E-3</v>
      </c>
      <c r="CK40" s="54">
        <f t="shared" si="62"/>
        <v>5.0000000000000001E-3</v>
      </c>
      <c r="CL40" s="54">
        <f t="shared" si="62"/>
        <v>5.0000000000000001E-3</v>
      </c>
      <c r="CM40" s="54">
        <f t="shared" si="62"/>
        <v>5.0000000000000001E-3</v>
      </c>
      <c r="CN40" s="54">
        <f t="shared" si="62"/>
        <v>5.0000000000000001E-3</v>
      </c>
      <c r="CO40" s="54">
        <f t="shared" si="62"/>
        <v>5.0000000000000001E-3</v>
      </c>
      <c r="CP40" s="54">
        <f t="shared" si="62"/>
        <v>5.0000000000000001E-3</v>
      </c>
      <c r="CQ40" s="54">
        <f t="shared" si="62"/>
        <v>5.0000000000000001E-3</v>
      </c>
      <c r="CR40" s="54">
        <f t="shared" si="63"/>
        <v>5.0000000000000001E-3</v>
      </c>
      <c r="CS40" s="54">
        <f t="shared" si="63"/>
        <v>5.0000000000000001E-3</v>
      </c>
      <c r="CT40" s="54">
        <f t="shared" si="64"/>
        <v>5.0000000000000001E-3</v>
      </c>
      <c r="CU40" s="54">
        <f t="shared" si="64"/>
        <v>5.0000000000000001E-3</v>
      </c>
      <c r="CV40" s="54">
        <f t="shared" si="65"/>
        <v>5.0000000000000001E-3</v>
      </c>
      <c r="CW40" s="54">
        <f t="shared" si="65"/>
        <v>5.0000000000000001E-3</v>
      </c>
      <c r="CX40" s="54">
        <f t="shared" si="66"/>
        <v>5.0000000000000001E-3</v>
      </c>
      <c r="CY40" s="54">
        <f t="shared" si="66"/>
        <v>5.0000000000000001E-3</v>
      </c>
      <c r="CZ40" s="54">
        <f t="shared" si="66"/>
        <v>5.0000000000000001E-3</v>
      </c>
      <c r="DA40" s="54">
        <f t="shared" si="66"/>
        <v>5.0000000000000001E-3</v>
      </c>
      <c r="DB40" s="54">
        <f t="shared" si="66"/>
        <v>5.0000000000000001E-3</v>
      </c>
      <c r="DC40" s="54">
        <f t="shared" si="67"/>
        <v>5.0000000000000001E-3</v>
      </c>
      <c r="DD40" s="54">
        <f t="shared" si="67"/>
        <v>5.0000000000000001E-3</v>
      </c>
      <c r="DE40" s="54">
        <f t="shared" si="68"/>
        <v>5.0000000000000001E-3</v>
      </c>
      <c r="DF40" s="54">
        <f t="shared" si="73"/>
        <v>5.0000000000000001E-3</v>
      </c>
      <c r="DG40" s="54">
        <f t="shared" si="74"/>
        <v>5.0000000000000001E-3</v>
      </c>
      <c r="DH40" s="54">
        <f t="shared" si="74"/>
        <v>5.0000000000000001E-3</v>
      </c>
      <c r="DI40" s="54">
        <f t="shared" si="74"/>
        <v>5.0000000000000001E-3</v>
      </c>
      <c r="DJ40" s="54">
        <f t="shared" si="74"/>
        <v>5.0000000000000001E-3</v>
      </c>
      <c r="DK40" s="54">
        <f t="shared" si="74"/>
        <v>5.0000000000000001E-3</v>
      </c>
      <c r="DL40" s="54">
        <f t="shared" si="74"/>
        <v>5.0000000000000001E-3</v>
      </c>
      <c r="DM40" s="54">
        <f t="shared" si="74"/>
        <v>5.0000000000000001E-3</v>
      </c>
      <c r="DN40" s="54">
        <f t="shared" si="74"/>
        <v>5.0000000000000001E-3</v>
      </c>
      <c r="DO40" s="54">
        <f t="shared" si="75"/>
        <v>5.0000000000000001E-3</v>
      </c>
      <c r="DP40" s="54">
        <f t="shared" si="32"/>
        <v>5.0000000000000001E-3</v>
      </c>
      <c r="DQ40" s="54">
        <f t="shared" si="32"/>
        <v>5.0000000000000001E-3</v>
      </c>
      <c r="DR40" s="54">
        <f t="shared" si="32"/>
        <v>5.0000000000000001E-3</v>
      </c>
      <c r="DS40" s="54">
        <f t="shared" si="32"/>
        <v>5.0000000000000001E-3</v>
      </c>
      <c r="DT40" s="54">
        <f t="shared" si="32"/>
        <v>5.0000000000000001E-3</v>
      </c>
      <c r="DU40" s="54">
        <f t="shared" si="32"/>
        <v>5.0000000000000001E-3</v>
      </c>
      <c r="DV40" s="54">
        <f t="shared" si="32"/>
        <v>5.0000000000000001E-3</v>
      </c>
      <c r="DW40" s="54">
        <f t="shared" si="32"/>
        <v>5.0000000000000001E-3</v>
      </c>
    </row>
    <row r="41" spans="1:127" ht="18" x14ac:dyDescent="0.2">
      <c r="A41" s="16">
        <f>入力シート_セレン!Q20</f>
        <v>0.3</v>
      </c>
      <c r="B41" s="23" t="s">
        <v>137</v>
      </c>
      <c r="C41" s="494" t="s">
        <v>84</v>
      </c>
      <c r="D41" s="495"/>
      <c r="E41" s="492"/>
      <c r="F41" s="1" t="s">
        <v>85</v>
      </c>
      <c r="G41" s="25">
        <f>IF(A41="",0.2,A41)</f>
        <v>0.3</v>
      </c>
      <c r="J41" s="51">
        <f>G41</f>
        <v>0.3</v>
      </c>
      <c r="K41" s="54">
        <f t="shared" si="69"/>
        <v>0.3</v>
      </c>
      <c r="L41" s="54">
        <f t="shared" si="40"/>
        <v>0.3</v>
      </c>
      <c r="M41" s="54">
        <f t="shared" si="40"/>
        <v>0.3</v>
      </c>
      <c r="N41" s="54">
        <f t="shared" si="40"/>
        <v>0.3</v>
      </c>
      <c r="O41" s="54">
        <f t="shared" si="41"/>
        <v>0.3</v>
      </c>
      <c r="P41" s="54">
        <f t="shared" si="41"/>
        <v>0.3</v>
      </c>
      <c r="Q41" s="54">
        <f t="shared" si="41"/>
        <v>0.3</v>
      </c>
      <c r="R41" s="54">
        <f t="shared" si="42"/>
        <v>0.3</v>
      </c>
      <c r="S41" s="54">
        <f t="shared" si="42"/>
        <v>0.3</v>
      </c>
      <c r="T41" s="54">
        <f t="shared" si="42"/>
        <v>0.3</v>
      </c>
      <c r="U41" s="51">
        <f t="shared" si="70"/>
        <v>0.3</v>
      </c>
      <c r="V41" s="54">
        <f t="shared" si="71"/>
        <v>0.3</v>
      </c>
      <c r="W41" s="54">
        <f t="shared" si="71"/>
        <v>0.3</v>
      </c>
      <c r="X41" s="54">
        <f t="shared" si="71"/>
        <v>0.3</v>
      </c>
      <c r="Y41" s="54">
        <f t="shared" si="71"/>
        <v>0.3</v>
      </c>
      <c r="Z41" s="54">
        <f t="shared" si="71"/>
        <v>0.3</v>
      </c>
      <c r="AA41" s="54">
        <f t="shared" si="71"/>
        <v>0.3</v>
      </c>
      <c r="AB41" s="54">
        <f t="shared" si="71"/>
        <v>0.3</v>
      </c>
      <c r="AC41" s="54">
        <f t="shared" si="71"/>
        <v>0.3</v>
      </c>
      <c r="AD41" s="54">
        <f t="shared" si="71"/>
        <v>0.3</v>
      </c>
      <c r="AE41" s="54">
        <f t="shared" si="71"/>
        <v>0.3</v>
      </c>
      <c r="AF41" s="54">
        <f t="shared" si="71"/>
        <v>0.3</v>
      </c>
      <c r="AG41" s="54">
        <f t="shared" si="71"/>
        <v>0.3</v>
      </c>
      <c r="AH41" s="54">
        <f t="shared" si="44"/>
        <v>0.3</v>
      </c>
      <c r="AI41" s="54">
        <f t="shared" si="44"/>
        <v>0.3</v>
      </c>
      <c r="AJ41" s="54">
        <f t="shared" si="44"/>
        <v>0.3</v>
      </c>
      <c r="AK41" s="54">
        <f t="shared" si="45"/>
        <v>0.3</v>
      </c>
      <c r="AL41" s="54">
        <f t="shared" si="45"/>
        <v>0.3</v>
      </c>
      <c r="AM41" s="54">
        <f t="shared" si="45"/>
        <v>0.3</v>
      </c>
      <c r="AN41" s="54">
        <f t="shared" si="46"/>
        <v>0.3</v>
      </c>
      <c r="AO41" s="54">
        <f t="shared" si="46"/>
        <v>0.3</v>
      </c>
      <c r="AP41" s="54">
        <f t="shared" si="46"/>
        <v>0.3</v>
      </c>
      <c r="AQ41" s="54">
        <f t="shared" si="46"/>
        <v>0.3</v>
      </c>
      <c r="AR41" s="54">
        <f t="shared" si="46"/>
        <v>0.3</v>
      </c>
      <c r="AS41" s="54">
        <f t="shared" si="46"/>
        <v>0.3</v>
      </c>
      <c r="AT41" s="54">
        <f t="shared" si="46"/>
        <v>0.3</v>
      </c>
      <c r="AU41" s="54">
        <f t="shared" si="46"/>
        <v>0.3</v>
      </c>
      <c r="AV41" s="54">
        <f t="shared" si="46"/>
        <v>0.3</v>
      </c>
      <c r="AW41" s="54">
        <f t="shared" si="46"/>
        <v>0.3</v>
      </c>
      <c r="AX41" s="54">
        <f t="shared" si="46"/>
        <v>0.3</v>
      </c>
      <c r="AY41" s="54">
        <f t="shared" si="46"/>
        <v>0.3</v>
      </c>
      <c r="AZ41" s="54">
        <f t="shared" si="46"/>
        <v>0.3</v>
      </c>
      <c r="BA41" s="54">
        <f t="shared" si="46"/>
        <v>0.3</v>
      </c>
      <c r="BB41" s="54">
        <f t="shared" si="46"/>
        <v>0.3</v>
      </c>
      <c r="BC41" s="54">
        <f t="shared" si="46"/>
        <v>0.3</v>
      </c>
      <c r="BD41" s="54">
        <f t="shared" si="47"/>
        <v>0.3</v>
      </c>
      <c r="BE41" s="54">
        <f t="shared" si="47"/>
        <v>0.3</v>
      </c>
      <c r="BF41" s="54">
        <f t="shared" si="47"/>
        <v>0.3</v>
      </c>
      <c r="BG41" s="54">
        <f t="shared" si="48"/>
        <v>0.3</v>
      </c>
      <c r="BH41" s="54">
        <f t="shared" si="48"/>
        <v>0.3</v>
      </c>
      <c r="BI41" s="54">
        <f t="shared" si="49"/>
        <v>0.3</v>
      </c>
      <c r="BJ41" s="54">
        <f t="shared" si="49"/>
        <v>0.3</v>
      </c>
      <c r="BK41" s="54">
        <f t="shared" si="50"/>
        <v>0.3</v>
      </c>
      <c r="BL41" s="54">
        <f t="shared" si="51"/>
        <v>0.3</v>
      </c>
      <c r="BM41" s="54">
        <f t="shared" si="51"/>
        <v>0.3</v>
      </c>
      <c r="BN41" s="54">
        <f t="shared" si="51"/>
        <v>0.3</v>
      </c>
      <c r="BO41" s="54">
        <f t="shared" si="51"/>
        <v>0.3</v>
      </c>
      <c r="BP41" s="54">
        <f t="shared" si="52"/>
        <v>0.3</v>
      </c>
      <c r="BQ41" s="54">
        <f t="shared" si="53"/>
        <v>0.3</v>
      </c>
      <c r="BR41" s="54">
        <f t="shared" si="53"/>
        <v>0.3</v>
      </c>
      <c r="BS41" s="54">
        <f t="shared" si="53"/>
        <v>0.3</v>
      </c>
      <c r="BT41" s="54">
        <f t="shared" si="53"/>
        <v>0.3</v>
      </c>
      <c r="BU41" s="54">
        <f t="shared" si="54"/>
        <v>0.3</v>
      </c>
      <c r="BV41" s="54">
        <f t="shared" si="55"/>
        <v>0.3</v>
      </c>
      <c r="BW41" s="54">
        <f t="shared" si="56"/>
        <v>0.3</v>
      </c>
      <c r="BX41" s="54">
        <f t="shared" si="56"/>
        <v>0.3</v>
      </c>
      <c r="BY41" s="54">
        <f t="shared" si="57"/>
        <v>0.3</v>
      </c>
      <c r="BZ41" s="54">
        <f t="shared" si="57"/>
        <v>0.3</v>
      </c>
      <c r="CA41" s="54">
        <f t="shared" si="57"/>
        <v>0.3</v>
      </c>
      <c r="CB41" s="54">
        <f t="shared" si="57"/>
        <v>0.3</v>
      </c>
      <c r="CC41" s="54">
        <f t="shared" si="58"/>
        <v>0.3</v>
      </c>
      <c r="CD41" s="54">
        <f t="shared" si="58"/>
        <v>0.3</v>
      </c>
      <c r="CE41" s="54">
        <f t="shared" si="59"/>
        <v>0.3</v>
      </c>
      <c r="CF41" s="54">
        <f t="shared" si="60"/>
        <v>0.3</v>
      </c>
      <c r="CG41" s="54">
        <f t="shared" si="61"/>
        <v>0.3</v>
      </c>
      <c r="CH41" s="54">
        <f t="shared" si="62"/>
        <v>0.3</v>
      </c>
      <c r="CI41" s="54">
        <f t="shared" si="62"/>
        <v>0.3</v>
      </c>
      <c r="CJ41" s="54">
        <f t="shared" si="62"/>
        <v>0.3</v>
      </c>
      <c r="CK41" s="54">
        <f t="shared" si="62"/>
        <v>0.3</v>
      </c>
      <c r="CL41" s="54">
        <f t="shared" si="62"/>
        <v>0.3</v>
      </c>
      <c r="CM41" s="54">
        <f t="shared" si="62"/>
        <v>0.3</v>
      </c>
      <c r="CN41" s="54">
        <f t="shared" si="62"/>
        <v>0.3</v>
      </c>
      <c r="CO41" s="54">
        <f t="shared" si="62"/>
        <v>0.3</v>
      </c>
      <c r="CP41" s="54">
        <f t="shared" si="62"/>
        <v>0.3</v>
      </c>
      <c r="CQ41" s="54">
        <f t="shared" si="62"/>
        <v>0.3</v>
      </c>
      <c r="CR41" s="54">
        <f t="shared" si="63"/>
        <v>0.3</v>
      </c>
      <c r="CS41" s="54">
        <f t="shared" si="63"/>
        <v>0.3</v>
      </c>
      <c r="CT41" s="54">
        <f t="shared" si="64"/>
        <v>0.3</v>
      </c>
      <c r="CU41" s="54">
        <f t="shared" si="64"/>
        <v>0.3</v>
      </c>
      <c r="CV41" s="54">
        <f t="shared" si="65"/>
        <v>0.3</v>
      </c>
      <c r="CW41" s="54">
        <f t="shared" si="65"/>
        <v>0.3</v>
      </c>
      <c r="CX41" s="54">
        <f t="shared" si="66"/>
        <v>0.3</v>
      </c>
      <c r="CY41" s="54">
        <f t="shared" si="66"/>
        <v>0.3</v>
      </c>
      <c r="CZ41" s="54">
        <f t="shared" si="66"/>
        <v>0.3</v>
      </c>
      <c r="DA41" s="54">
        <f t="shared" si="66"/>
        <v>0.3</v>
      </c>
      <c r="DB41" s="54">
        <f t="shared" si="66"/>
        <v>0.3</v>
      </c>
      <c r="DC41" s="54">
        <f t="shared" si="67"/>
        <v>0.3</v>
      </c>
      <c r="DD41" s="54">
        <f t="shared" si="67"/>
        <v>0.3</v>
      </c>
      <c r="DE41" s="54">
        <f t="shared" si="68"/>
        <v>0.3</v>
      </c>
      <c r="DF41" s="54">
        <f t="shared" si="73"/>
        <v>0.3</v>
      </c>
      <c r="DG41" s="54">
        <f t="shared" si="74"/>
        <v>0.3</v>
      </c>
      <c r="DH41" s="54">
        <f t="shared" si="74"/>
        <v>0.3</v>
      </c>
      <c r="DI41" s="54">
        <f t="shared" si="74"/>
        <v>0.3</v>
      </c>
      <c r="DJ41" s="54">
        <f t="shared" si="74"/>
        <v>0.3</v>
      </c>
      <c r="DK41" s="54">
        <f t="shared" si="74"/>
        <v>0.3</v>
      </c>
      <c r="DL41" s="54">
        <f t="shared" si="74"/>
        <v>0.3</v>
      </c>
      <c r="DM41" s="54">
        <f t="shared" si="74"/>
        <v>0.3</v>
      </c>
      <c r="DN41" s="54">
        <f t="shared" si="74"/>
        <v>0.3</v>
      </c>
      <c r="DO41" s="54">
        <f t="shared" si="75"/>
        <v>0.3</v>
      </c>
      <c r="DP41" s="54">
        <f t="shared" si="32"/>
        <v>0.3</v>
      </c>
      <c r="DQ41" s="54">
        <f t="shared" si="32"/>
        <v>0.3</v>
      </c>
      <c r="DR41" s="54">
        <f t="shared" si="32"/>
        <v>0.3</v>
      </c>
      <c r="DS41" s="54">
        <f t="shared" si="32"/>
        <v>0.3</v>
      </c>
      <c r="DT41" s="54">
        <f t="shared" si="32"/>
        <v>0.3</v>
      </c>
      <c r="DU41" s="54">
        <f t="shared" si="32"/>
        <v>0.3</v>
      </c>
      <c r="DV41" s="54">
        <f t="shared" si="32"/>
        <v>0.3</v>
      </c>
      <c r="DW41" s="54">
        <f t="shared" si="32"/>
        <v>0.3</v>
      </c>
    </row>
    <row r="42" spans="1:127" ht="21" x14ac:dyDescent="0.2">
      <c r="A42" s="16">
        <f>IF(+入力シート_セレン!Q12="-",0,+入力シート_セレン!Q12)</f>
        <v>0</v>
      </c>
      <c r="B42" s="23" t="s">
        <v>86</v>
      </c>
      <c r="C42" s="494" t="s">
        <v>87</v>
      </c>
      <c r="D42" s="495"/>
      <c r="E42" s="492"/>
      <c r="F42" s="1" t="s">
        <v>67</v>
      </c>
      <c r="G42" s="29">
        <f>IF(A42="",7,A42)</f>
        <v>0</v>
      </c>
      <c r="J42" s="51">
        <f>G42</f>
        <v>0</v>
      </c>
      <c r="K42" s="54">
        <f t="shared" si="69"/>
        <v>0</v>
      </c>
      <c r="L42" s="54">
        <f t="shared" si="40"/>
        <v>0</v>
      </c>
      <c r="M42" s="54">
        <f t="shared" si="40"/>
        <v>0</v>
      </c>
      <c r="N42" s="54">
        <f t="shared" si="40"/>
        <v>0</v>
      </c>
      <c r="O42" s="54">
        <f t="shared" si="41"/>
        <v>0</v>
      </c>
      <c r="P42" s="54">
        <f t="shared" si="41"/>
        <v>0</v>
      </c>
      <c r="Q42" s="54">
        <f t="shared" si="41"/>
        <v>0</v>
      </c>
      <c r="R42" s="54">
        <f t="shared" si="42"/>
        <v>0</v>
      </c>
      <c r="S42" s="54">
        <f t="shared" si="42"/>
        <v>0</v>
      </c>
      <c r="T42" s="54">
        <f t="shared" si="42"/>
        <v>0</v>
      </c>
      <c r="U42" s="51">
        <f t="shared" si="70"/>
        <v>0</v>
      </c>
      <c r="V42" s="54">
        <f t="shared" si="71"/>
        <v>0</v>
      </c>
      <c r="W42" s="54">
        <f t="shared" si="71"/>
        <v>0</v>
      </c>
      <c r="X42" s="54">
        <f t="shared" si="71"/>
        <v>0</v>
      </c>
      <c r="Y42" s="54">
        <f t="shared" si="71"/>
        <v>0</v>
      </c>
      <c r="Z42" s="54">
        <f t="shared" si="71"/>
        <v>0</v>
      </c>
      <c r="AA42" s="54">
        <f t="shared" si="71"/>
        <v>0</v>
      </c>
      <c r="AB42" s="54">
        <f t="shared" si="71"/>
        <v>0</v>
      </c>
      <c r="AC42" s="54">
        <f t="shared" si="71"/>
        <v>0</v>
      </c>
      <c r="AD42" s="54">
        <f t="shared" si="71"/>
        <v>0</v>
      </c>
      <c r="AE42" s="54">
        <f t="shared" si="71"/>
        <v>0</v>
      </c>
      <c r="AF42" s="54">
        <f t="shared" si="71"/>
        <v>0</v>
      </c>
      <c r="AG42" s="54">
        <f t="shared" si="71"/>
        <v>0</v>
      </c>
      <c r="AH42" s="54">
        <f t="shared" si="44"/>
        <v>0</v>
      </c>
      <c r="AI42" s="54">
        <f t="shared" si="44"/>
        <v>0</v>
      </c>
      <c r="AJ42" s="54">
        <f t="shared" si="44"/>
        <v>0</v>
      </c>
      <c r="AK42" s="54">
        <f t="shared" si="45"/>
        <v>0</v>
      </c>
      <c r="AL42" s="54">
        <f t="shared" si="45"/>
        <v>0</v>
      </c>
      <c r="AM42" s="54">
        <f t="shared" si="45"/>
        <v>0</v>
      </c>
      <c r="AN42" s="54">
        <f t="shared" si="46"/>
        <v>0</v>
      </c>
      <c r="AO42" s="54">
        <f t="shared" si="46"/>
        <v>0</v>
      </c>
      <c r="AP42" s="54">
        <f t="shared" si="46"/>
        <v>0</v>
      </c>
      <c r="AQ42" s="54">
        <f t="shared" si="46"/>
        <v>0</v>
      </c>
      <c r="AR42" s="54">
        <f t="shared" si="46"/>
        <v>0</v>
      </c>
      <c r="AS42" s="54">
        <f t="shared" si="46"/>
        <v>0</v>
      </c>
      <c r="AT42" s="54">
        <f t="shared" si="46"/>
        <v>0</v>
      </c>
      <c r="AU42" s="54">
        <f t="shared" si="46"/>
        <v>0</v>
      </c>
      <c r="AV42" s="54">
        <f t="shared" si="46"/>
        <v>0</v>
      </c>
      <c r="AW42" s="54">
        <f t="shared" si="46"/>
        <v>0</v>
      </c>
      <c r="AX42" s="54">
        <f t="shared" si="46"/>
        <v>0</v>
      </c>
      <c r="AY42" s="54">
        <f t="shared" si="46"/>
        <v>0</v>
      </c>
      <c r="AZ42" s="54">
        <f t="shared" si="46"/>
        <v>0</v>
      </c>
      <c r="BA42" s="54">
        <f t="shared" si="46"/>
        <v>0</v>
      </c>
      <c r="BB42" s="54">
        <f t="shared" si="46"/>
        <v>0</v>
      </c>
      <c r="BC42" s="54">
        <f t="shared" si="46"/>
        <v>0</v>
      </c>
      <c r="BD42" s="54">
        <f t="shared" si="47"/>
        <v>0</v>
      </c>
      <c r="BE42" s="54">
        <f t="shared" si="47"/>
        <v>0</v>
      </c>
      <c r="BF42" s="54">
        <f t="shared" si="47"/>
        <v>0</v>
      </c>
      <c r="BG42" s="54">
        <f t="shared" si="48"/>
        <v>0</v>
      </c>
      <c r="BH42" s="54">
        <f t="shared" si="48"/>
        <v>0</v>
      </c>
      <c r="BI42" s="54">
        <f t="shared" si="49"/>
        <v>0</v>
      </c>
      <c r="BJ42" s="54">
        <f t="shared" si="49"/>
        <v>0</v>
      </c>
      <c r="BK42" s="54">
        <f t="shared" si="50"/>
        <v>0</v>
      </c>
      <c r="BL42" s="54">
        <f t="shared" si="51"/>
        <v>0</v>
      </c>
      <c r="BM42" s="54">
        <f t="shared" si="51"/>
        <v>0</v>
      </c>
      <c r="BN42" s="54">
        <f t="shared" si="51"/>
        <v>0</v>
      </c>
      <c r="BO42" s="54">
        <f t="shared" si="51"/>
        <v>0</v>
      </c>
      <c r="BP42" s="54">
        <f t="shared" si="52"/>
        <v>0</v>
      </c>
      <c r="BQ42" s="54">
        <f t="shared" si="53"/>
        <v>0</v>
      </c>
      <c r="BR42" s="54">
        <f t="shared" si="53"/>
        <v>0</v>
      </c>
      <c r="BS42" s="54">
        <f t="shared" si="53"/>
        <v>0</v>
      </c>
      <c r="BT42" s="54">
        <f t="shared" si="53"/>
        <v>0</v>
      </c>
      <c r="BU42" s="54">
        <f t="shared" si="54"/>
        <v>0</v>
      </c>
      <c r="BV42" s="54">
        <f t="shared" si="55"/>
        <v>0</v>
      </c>
      <c r="BW42" s="54">
        <f t="shared" si="56"/>
        <v>0</v>
      </c>
      <c r="BX42" s="54">
        <f t="shared" si="56"/>
        <v>0</v>
      </c>
      <c r="BY42" s="54">
        <f t="shared" si="57"/>
        <v>0</v>
      </c>
      <c r="BZ42" s="54">
        <f t="shared" si="57"/>
        <v>0</v>
      </c>
      <c r="CA42" s="54">
        <f t="shared" si="57"/>
        <v>0</v>
      </c>
      <c r="CB42" s="54">
        <f t="shared" si="57"/>
        <v>0</v>
      </c>
      <c r="CC42" s="54">
        <f t="shared" si="58"/>
        <v>0</v>
      </c>
      <c r="CD42" s="54">
        <f t="shared" si="58"/>
        <v>0</v>
      </c>
      <c r="CE42" s="54">
        <f t="shared" si="59"/>
        <v>0</v>
      </c>
      <c r="CF42" s="54">
        <f t="shared" si="60"/>
        <v>0</v>
      </c>
      <c r="CG42" s="54">
        <f t="shared" si="61"/>
        <v>0</v>
      </c>
      <c r="CH42" s="54">
        <f t="shared" si="62"/>
        <v>0</v>
      </c>
      <c r="CI42" s="54">
        <f t="shared" si="62"/>
        <v>0</v>
      </c>
      <c r="CJ42" s="54">
        <f t="shared" si="62"/>
        <v>0</v>
      </c>
      <c r="CK42" s="54">
        <f t="shared" si="62"/>
        <v>0</v>
      </c>
      <c r="CL42" s="54">
        <f t="shared" si="62"/>
        <v>0</v>
      </c>
      <c r="CM42" s="54">
        <f t="shared" si="62"/>
        <v>0</v>
      </c>
      <c r="CN42" s="54">
        <f t="shared" si="62"/>
        <v>0</v>
      </c>
      <c r="CO42" s="54">
        <f t="shared" si="62"/>
        <v>0</v>
      </c>
      <c r="CP42" s="54">
        <f t="shared" si="62"/>
        <v>0</v>
      </c>
      <c r="CQ42" s="54">
        <f t="shared" si="62"/>
        <v>0</v>
      </c>
      <c r="CR42" s="54">
        <f t="shared" si="63"/>
        <v>0</v>
      </c>
      <c r="CS42" s="54">
        <f t="shared" si="63"/>
        <v>0</v>
      </c>
      <c r="CT42" s="54">
        <f t="shared" si="64"/>
        <v>0</v>
      </c>
      <c r="CU42" s="54">
        <f t="shared" si="64"/>
        <v>0</v>
      </c>
      <c r="CV42" s="54">
        <f t="shared" si="65"/>
        <v>0</v>
      </c>
      <c r="CW42" s="54">
        <f t="shared" si="65"/>
        <v>0</v>
      </c>
      <c r="CX42" s="54">
        <f t="shared" si="66"/>
        <v>0</v>
      </c>
      <c r="CY42" s="54">
        <f t="shared" si="66"/>
        <v>0</v>
      </c>
      <c r="CZ42" s="54">
        <f t="shared" si="66"/>
        <v>0</v>
      </c>
      <c r="DA42" s="54">
        <f t="shared" si="66"/>
        <v>0</v>
      </c>
      <c r="DB42" s="54">
        <f t="shared" si="66"/>
        <v>0</v>
      </c>
      <c r="DC42" s="54">
        <f t="shared" si="67"/>
        <v>0</v>
      </c>
      <c r="DD42" s="54">
        <f t="shared" si="67"/>
        <v>0</v>
      </c>
      <c r="DE42" s="54">
        <f t="shared" si="68"/>
        <v>0</v>
      </c>
      <c r="DF42" s="54">
        <f t="shared" si="73"/>
        <v>0</v>
      </c>
      <c r="DG42" s="54">
        <f t="shared" si="74"/>
        <v>0</v>
      </c>
      <c r="DH42" s="54">
        <f t="shared" si="74"/>
        <v>0</v>
      </c>
      <c r="DI42" s="54">
        <f t="shared" si="74"/>
        <v>0</v>
      </c>
      <c r="DJ42" s="54">
        <f t="shared" si="74"/>
        <v>0</v>
      </c>
      <c r="DK42" s="54">
        <f t="shared" si="74"/>
        <v>0</v>
      </c>
      <c r="DL42" s="54">
        <f t="shared" si="74"/>
        <v>0</v>
      </c>
      <c r="DM42" s="54">
        <f t="shared" si="74"/>
        <v>0</v>
      </c>
      <c r="DN42" s="54">
        <f t="shared" si="74"/>
        <v>0</v>
      </c>
      <c r="DO42" s="54">
        <f t="shared" si="75"/>
        <v>0</v>
      </c>
      <c r="DP42" s="54">
        <f t="shared" si="32"/>
        <v>0</v>
      </c>
      <c r="DQ42" s="54">
        <f t="shared" si="32"/>
        <v>0</v>
      </c>
      <c r="DR42" s="54">
        <f t="shared" si="32"/>
        <v>0</v>
      </c>
      <c r="DS42" s="54">
        <f t="shared" si="32"/>
        <v>0</v>
      </c>
      <c r="DT42" s="54">
        <f t="shared" si="32"/>
        <v>0</v>
      </c>
      <c r="DU42" s="54">
        <f t="shared" si="32"/>
        <v>0</v>
      </c>
      <c r="DV42" s="54">
        <f t="shared" si="32"/>
        <v>0</v>
      </c>
      <c r="DW42" s="54">
        <f t="shared" si="32"/>
        <v>0</v>
      </c>
    </row>
    <row r="43" spans="1:127" ht="14" x14ac:dyDescent="0.3">
      <c r="A43" s="30">
        <f>入力シート_セレン!Q21</f>
        <v>0.4</v>
      </c>
      <c r="B43" s="31" t="s">
        <v>138</v>
      </c>
      <c r="C43" s="496" t="s">
        <v>126</v>
      </c>
      <c r="D43" s="496"/>
      <c r="E43" s="496"/>
      <c r="F43" s="292" t="s">
        <v>140</v>
      </c>
      <c r="G43" s="25">
        <f>IF(A43="",0.2,A43)</f>
        <v>0.4</v>
      </c>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36"/>
      <c r="BR43" s="36"/>
      <c r="BS43" s="36"/>
      <c r="BT43" s="36"/>
      <c r="BU43" s="36"/>
      <c r="BV43" s="36"/>
      <c r="BW43" s="36"/>
      <c r="BX43" s="36"/>
      <c r="BY43" s="36"/>
      <c r="BZ43" s="36"/>
      <c r="CA43" s="36"/>
      <c r="CB43" s="36"/>
      <c r="CC43" s="36"/>
      <c r="CD43" s="36"/>
      <c r="CE43" s="36"/>
      <c r="CF43" s="36"/>
      <c r="CG43" s="36"/>
      <c r="CH43" s="36"/>
      <c r="CI43" s="36"/>
      <c r="CJ43" s="36"/>
      <c r="CK43" s="36"/>
      <c r="CL43" s="36"/>
      <c r="CM43" s="36"/>
      <c r="CN43" s="36"/>
      <c r="CO43" s="36"/>
      <c r="CP43" s="36"/>
      <c r="CQ43" s="36"/>
      <c r="CR43" s="36"/>
      <c r="CS43" s="36"/>
      <c r="CT43" s="36"/>
      <c r="CU43" s="36"/>
      <c r="CV43" s="36"/>
      <c r="CW43" s="36"/>
      <c r="CX43" s="36"/>
      <c r="CY43" s="36"/>
      <c r="CZ43" s="36"/>
      <c r="DA43" s="36"/>
      <c r="DB43" s="36"/>
      <c r="DC43" s="36"/>
      <c r="DD43" s="36"/>
      <c r="DE43" s="36"/>
      <c r="DF43" s="36"/>
      <c r="DG43" s="36"/>
      <c r="DH43" s="36"/>
      <c r="DI43" s="36"/>
      <c r="DJ43" s="36"/>
      <c r="DK43" s="36"/>
      <c r="DL43" s="36"/>
      <c r="DM43" s="36"/>
      <c r="DN43" s="36"/>
      <c r="DO43" s="36"/>
      <c r="DP43" s="36"/>
      <c r="DQ43" s="36"/>
      <c r="DR43" s="36"/>
      <c r="DS43" s="36"/>
      <c r="DT43" s="36"/>
      <c r="DU43" s="36"/>
      <c r="DV43" s="36"/>
      <c r="DW43" s="36"/>
    </row>
    <row r="44" spans="1:127" ht="14" x14ac:dyDescent="0.3">
      <c r="A44" s="16">
        <f>入力シート_セレン!Q10</f>
        <v>5</v>
      </c>
      <c r="B44" s="32" t="s">
        <v>88</v>
      </c>
      <c r="C44" s="493" t="s">
        <v>89</v>
      </c>
      <c r="D44" s="493"/>
      <c r="E44" s="493"/>
      <c r="F44" s="291" t="s">
        <v>90</v>
      </c>
      <c r="G44" s="33">
        <f>IF(A44="",IF(G45*G46&gt;0,G45*G46,G43),A44)</f>
        <v>5</v>
      </c>
      <c r="J44" s="51">
        <f t="shared" ref="J44:J51" si="76">G44</f>
        <v>5</v>
      </c>
      <c r="K44" s="51">
        <f t="shared" ref="K44:N52" si="77">+J44</f>
        <v>5</v>
      </c>
      <c r="L44" s="51">
        <f t="shared" si="77"/>
        <v>5</v>
      </c>
      <c r="M44" s="51">
        <f t="shared" si="77"/>
        <v>5</v>
      </c>
      <c r="N44" s="51">
        <f t="shared" si="77"/>
        <v>5</v>
      </c>
      <c r="O44" s="51">
        <f t="shared" ref="O44:Q52" si="78">+J44</f>
        <v>5</v>
      </c>
      <c r="P44" s="51">
        <f t="shared" si="78"/>
        <v>5</v>
      </c>
      <c r="Q44" s="51">
        <f t="shared" si="78"/>
        <v>5</v>
      </c>
      <c r="R44" s="51">
        <f t="shared" ref="R44:T52" si="79">+L44</f>
        <v>5</v>
      </c>
      <c r="S44" s="51">
        <f t="shared" si="79"/>
        <v>5</v>
      </c>
      <c r="T44" s="51">
        <f t="shared" si="79"/>
        <v>5</v>
      </c>
      <c r="U44" s="51">
        <f t="shared" si="70"/>
        <v>5</v>
      </c>
      <c r="V44" s="51">
        <f>+U44</f>
        <v>5</v>
      </c>
      <c r="W44" s="51">
        <f t="shared" ref="W44:AG44" si="80">+V44</f>
        <v>5</v>
      </c>
      <c r="X44" s="51">
        <f t="shared" si="80"/>
        <v>5</v>
      </c>
      <c r="Y44" s="51">
        <f t="shared" si="80"/>
        <v>5</v>
      </c>
      <c r="Z44" s="51">
        <f t="shared" si="80"/>
        <v>5</v>
      </c>
      <c r="AA44" s="51">
        <f t="shared" si="80"/>
        <v>5</v>
      </c>
      <c r="AB44" s="51">
        <f t="shared" si="80"/>
        <v>5</v>
      </c>
      <c r="AC44" s="51">
        <f t="shared" si="80"/>
        <v>5</v>
      </c>
      <c r="AD44" s="51">
        <f t="shared" si="80"/>
        <v>5</v>
      </c>
      <c r="AE44" s="51">
        <f t="shared" si="80"/>
        <v>5</v>
      </c>
      <c r="AF44" s="51">
        <f t="shared" si="80"/>
        <v>5</v>
      </c>
      <c r="AG44" s="51">
        <f t="shared" si="80"/>
        <v>5</v>
      </c>
      <c r="AH44" s="51">
        <f t="shared" ref="AH44:AJ52" si="81">+AC44</f>
        <v>5</v>
      </c>
      <c r="AI44" s="51">
        <f t="shared" si="81"/>
        <v>5</v>
      </c>
      <c r="AJ44" s="51">
        <f t="shared" si="81"/>
        <v>5</v>
      </c>
      <c r="AK44" s="51">
        <f t="shared" ref="AK44:AM52" si="82">+AE44</f>
        <v>5</v>
      </c>
      <c r="AL44" s="51">
        <f t="shared" si="82"/>
        <v>5</v>
      </c>
      <c r="AM44" s="51">
        <f t="shared" si="82"/>
        <v>5</v>
      </c>
      <c r="AN44" s="51">
        <f t="shared" ref="AN44:BA52" si="83">+AM44</f>
        <v>5</v>
      </c>
      <c r="AO44" s="51">
        <f t="shared" si="83"/>
        <v>5</v>
      </c>
      <c r="AP44" s="51">
        <f t="shared" si="83"/>
        <v>5</v>
      </c>
      <c r="AQ44" s="51">
        <f t="shared" si="83"/>
        <v>5</v>
      </c>
      <c r="AR44" s="51">
        <f t="shared" si="83"/>
        <v>5</v>
      </c>
      <c r="AS44" s="51">
        <f t="shared" si="83"/>
        <v>5</v>
      </c>
      <c r="AT44" s="51">
        <f t="shared" si="83"/>
        <v>5</v>
      </c>
      <c r="AU44" s="51">
        <f t="shared" si="83"/>
        <v>5</v>
      </c>
      <c r="AV44" s="51">
        <f t="shared" si="83"/>
        <v>5</v>
      </c>
      <c r="AW44" s="51">
        <f t="shared" si="83"/>
        <v>5</v>
      </c>
      <c r="AX44" s="51">
        <f t="shared" si="83"/>
        <v>5</v>
      </c>
      <c r="AY44" s="51">
        <f t="shared" si="83"/>
        <v>5</v>
      </c>
      <c r="AZ44" s="51">
        <f t="shared" si="83"/>
        <v>5</v>
      </c>
      <c r="BA44" s="51">
        <f>+AZ44</f>
        <v>5</v>
      </c>
      <c r="BB44" s="51">
        <f t="shared" ref="BB44:BF52" si="84">+BA44</f>
        <v>5</v>
      </c>
      <c r="BC44" s="51">
        <f t="shared" si="84"/>
        <v>5</v>
      </c>
      <c r="BD44" s="51">
        <f t="shared" si="84"/>
        <v>5</v>
      </c>
      <c r="BE44" s="51">
        <f t="shared" si="84"/>
        <v>5</v>
      </c>
      <c r="BF44" s="51">
        <f t="shared" si="84"/>
        <v>5</v>
      </c>
      <c r="BG44" s="51">
        <f t="shared" ref="BG44:BH52" si="85">+BE44</f>
        <v>5</v>
      </c>
      <c r="BH44" s="51">
        <f t="shared" si="85"/>
        <v>5</v>
      </c>
      <c r="BI44" s="51">
        <f t="shared" ref="BI44:BJ52" si="86">+BH44</f>
        <v>5</v>
      </c>
      <c r="BJ44" s="51">
        <f t="shared" si="86"/>
        <v>5</v>
      </c>
      <c r="BK44" s="51">
        <f t="shared" ref="BK44:BK52" si="87">+AZ44</f>
        <v>5</v>
      </c>
      <c r="BL44" s="51">
        <f t="shared" ref="BL44:BO52" si="88">+BK44</f>
        <v>5</v>
      </c>
      <c r="BM44" s="51">
        <f t="shared" si="88"/>
        <v>5</v>
      </c>
      <c r="BN44" s="51">
        <f t="shared" si="88"/>
        <v>5</v>
      </c>
      <c r="BO44" s="51">
        <f t="shared" si="88"/>
        <v>5</v>
      </c>
      <c r="BP44" s="51">
        <f t="shared" ref="BP44:BP52" si="89">+BE44</f>
        <v>5</v>
      </c>
      <c r="BQ44" s="51">
        <f t="shared" ref="BQ44:BT52" si="90">+BP44</f>
        <v>5</v>
      </c>
      <c r="BR44" s="51">
        <f t="shared" si="90"/>
        <v>5</v>
      </c>
      <c r="BS44" s="51">
        <f t="shared" si="90"/>
        <v>5</v>
      </c>
      <c r="BT44" s="51">
        <f t="shared" si="90"/>
        <v>5</v>
      </c>
      <c r="BU44" s="51">
        <f t="shared" ref="BU44:BU52" si="91">+BJ44</f>
        <v>5</v>
      </c>
      <c r="BV44" s="51">
        <f t="shared" ref="BV44:BV52" si="92">+BU44</f>
        <v>5</v>
      </c>
      <c r="BW44" s="51">
        <f t="shared" ref="BW44:BX52" si="93">+BU44</f>
        <v>5</v>
      </c>
      <c r="BX44" s="51">
        <f t="shared" si="93"/>
        <v>5</v>
      </c>
      <c r="BY44" s="51">
        <f t="shared" ref="BY44:CB52" si="94">+BX44</f>
        <v>5</v>
      </c>
      <c r="BZ44" s="51">
        <f t="shared" si="94"/>
        <v>5</v>
      </c>
      <c r="CA44" s="51">
        <f t="shared" si="94"/>
        <v>5</v>
      </c>
      <c r="CB44" s="51">
        <f t="shared" si="94"/>
        <v>5</v>
      </c>
      <c r="CC44" s="51">
        <f t="shared" ref="CC44:CD52" si="95">+CA44</f>
        <v>5</v>
      </c>
      <c r="CD44" s="51">
        <f t="shared" si="95"/>
        <v>5</v>
      </c>
      <c r="CE44" s="51">
        <f t="shared" ref="CE44:CE52" si="96">+CD44</f>
        <v>5</v>
      </c>
      <c r="CF44" s="51">
        <f t="shared" ref="CF44:CF52" si="97">+BA44</f>
        <v>5</v>
      </c>
      <c r="CG44" s="51">
        <f t="shared" ref="CG44:CG52" si="98">+BA44</f>
        <v>5</v>
      </c>
      <c r="CH44" s="51">
        <f t="shared" ref="CH44:CQ52" si="99">+BA44</f>
        <v>5</v>
      </c>
      <c r="CI44" s="51">
        <f t="shared" si="99"/>
        <v>5</v>
      </c>
      <c r="CJ44" s="51">
        <f t="shared" si="99"/>
        <v>5</v>
      </c>
      <c r="CK44" s="51">
        <f t="shared" si="99"/>
        <v>5</v>
      </c>
      <c r="CL44" s="51">
        <f t="shared" si="99"/>
        <v>5</v>
      </c>
      <c r="CM44" s="51">
        <f t="shared" si="99"/>
        <v>5</v>
      </c>
      <c r="CN44" s="51">
        <f t="shared" si="99"/>
        <v>5</v>
      </c>
      <c r="CO44" s="51">
        <f t="shared" si="99"/>
        <v>5</v>
      </c>
      <c r="CP44" s="51">
        <f t="shared" si="99"/>
        <v>5</v>
      </c>
      <c r="CQ44" s="51">
        <f t="shared" si="99"/>
        <v>5</v>
      </c>
      <c r="CR44" s="51">
        <f t="shared" ref="CR44:CS52" si="100">+BU44</f>
        <v>5</v>
      </c>
      <c r="CS44" s="51">
        <f t="shared" si="100"/>
        <v>5</v>
      </c>
      <c r="CT44" s="51">
        <f t="shared" ref="CT44:CU52" si="101">+BX44</f>
        <v>5</v>
      </c>
      <c r="CU44" s="51">
        <f t="shared" si="101"/>
        <v>5</v>
      </c>
      <c r="CV44" s="51">
        <f t="shared" ref="CV44:CW52" si="102">+BU44</f>
        <v>5</v>
      </c>
      <c r="CW44" s="51">
        <f t="shared" si="102"/>
        <v>5</v>
      </c>
      <c r="CX44" s="51">
        <f t="shared" ref="CX44:DB52" si="103">+BX44</f>
        <v>5</v>
      </c>
      <c r="CY44" s="51">
        <f t="shared" si="103"/>
        <v>5</v>
      </c>
      <c r="CZ44" s="51">
        <f t="shared" si="103"/>
        <v>5</v>
      </c>
      <c r="DA44" s="51">
        <f t="shared" si="103"/>
        <v>5</v>
      </c>
      <c r="DB44" s="51">
        <f t="shared" si="103"/>
        <v>5</v>
      </c>
      <c r="DC44" s="51">
        <f t="shared" ref="DC44:DD52" si="104">+CD44</f>
        <v>5</v>
      </c>
      <c r="DD44" s="51">
        <f t="shared" si="104"/>
        <v>5</v>
      </c>
      <c r="DE44" s="51">
        <f t="shared" ref="DE44:DE52" si="105">+CE44</f>
        <v>5</v>
      </c>
      <c r="DF44" s="51">
        <f t="shared" ref="DF44:DF52" si="106">+BU44</f>
        <v>5</v>
      </c>
      <c r="DG44" s="51">
        <f t="shared" ref="DG44:DN52" si="107">+DF44</f>
        <v>5</v>
      </c>
      <c r="DH44" s="51">
        <f t="shared" si="107"/>
        <v>5</v>
      </c>
      <c r="DI44" s="51">
        <f t="shared" si="107"/>
        <v>5</v>
      </c>
      <c r="DJ44" s="51">
        <f t="shared" si="107"/>
        <v>5</v>
      </c>
      <c r="DK44" s="51">
        <f t="shared" si="107"/>
        <v>5</v>
      </c>
      <c r="DL44" s="51">
        <f t="shared" si="107"/>
        <v>5</v>
      </c>
      <c r="DM44" s="51">
        <f t="shared" si="107"/>
        <v>5</v>
      </c>
      <c r="DN44" s="51">
        <f t="shared" si="107"/>
        <v>5</v>
      </c>
      <c r="DO44" s="51">
        <f t="shared" ref="DO44:DO52" si="108">+DE44</f>
        <v>5</v>
      </c>
      <c r="DP44" s="51">
        <f t="shared" ref="DP44:DW52" si="109">+DO44</f>
        <v>5</v>
      </c>
      <c r="DQ44" s="51">
        <f t="shared" si="109"/>
        <v>5</v>
      </c>
      <c r="DR44" s="51">
        <f t="shared" si="109"/>
        <v>5</v>
      </c>
      <c r="DS44" s="51">
        <f t="shared" si="109"/>
        <v>5</v>
      </c>
      <c r="DT44" s="51">
        <f t="shared" si="109"/>
        <v>5</v>
      </c>
      <c r="DU44" s="51">
        <f t="shared" si="109"/>
        <v>5</v>
      </c>
      <c r="DV44" s="51">
        <f t="shared" si="109"/>
        <v>5</v>
      </c>
      <c r="DW44" s="51">
        <f t="shared" si="109"/>
        <v>5</v>
      </c>
    </row>
    <row r="45" spans="1:127" ht="18" x14ac:dyDescent="0.4">
      <c r="A45" s="16" t="str">
        <f>入力シート_セレン!Q11</f>
        <v>-</v>
      </c>
      <c r="B45" s="20" t="s">
        <v>91</v>
      </c>
      <c r="C45" s="493" t="s">
        <v>92</v>
      </c>
      <c r="D45" s="493"/>
      <c r="E45" s="493"/>
      <c r="F45" s="291" t="s">
        <v>93</v>
      </c>
      <c r="G45" s="33" t="str">
        <f>IF(A45="",154.9,A45)</f>
        <v>-</v>
      </c>
      <c r="J45" s="51" t="str">
        <f t="shared" si="76"/>
        <v>-</v>
      </c>
      <c r="K45" s="51" t="str">
        <f t="shared" si="77"/>
        <v>-</v>
      </c>
      <c r="L45" s="51" t="str">
        <f t="shared" si="77"/>
        <v>-</v>
      </c>
      <c r="M45" s="51" t="str">
        <f t="shared" si="77"/>
        <v>-</v>
      </c>
      <c r="N45" s="51" t="str">
        <f t="shared" si="77"/>
        <v>-</v>
      </c>
      <c r="O45" s="51" t="str">
        <f t="shared" si="78"/>
        <v>-</v>
      </c>
      <c r="P45" s="51" t="str">
        <f t="shared" si="78"/>
        <v>-</v>
      </c>
      <c r="Q45" s="51" t="str">
        <f t="shared" si="78"/>
        <v>-</v>
      </c>
      <c r="R45" s="51" t="str">
        <f t="shared" si="79"/>
        <v>-</v>
      </c>
      <c r="S45" s="51" t="str">
        <f t="shared" si="79"/>
        <v>-</v>
      </c>
      <c r="T45" s="51" t="str">
        <f t="shared" si="79"/>
        <v>-</v>
      </c>
      <c r="U45" s="51" t="str">
        <f t="shared" si="70"/>
        <v>-</v>
      </c>
      <c r="V45" s="51" t="str">
        <f t="shared" ref="V45:AG52" si="110">+U45</f>
        <v>-</v>
      </c>
      <c r="W45" s="51" t="str">
        <f t="shared" si="110"/>
        <v>-</v>
      </c>
      <c r="X45" s="51" t="str">
        <f t="shared" si="110"/>
        <v>-</v>
      </c>
      <c r="Y45" s="51" t="str">
        <f t="shared" si="110"/>
        <v>-</v>
      </c>
      <c r="Z45" s="51" t="str">
        <f t="shared" si="110"/>
        <v>-</v>
      </c>
      <c r="AA45" s="51" t="str">
        <f t="shared" si="110"/>
        <v>-</v>
      </c>
      <c r="AB45" s="51" t="str">
        <f t="shared" si="110"/>
        <v>-</v>
      </c>
      <c r="AC45" s="51" t="str">
        <f t="shared" si="110"/>
        <v>-</v>
      </c>
      <c r="AD45" s="51" t="str">
        <f t="shared" si="110"/>
        <v>-</v>
      </c>
      <c r="AE45" s="51" t="str">
        <f t="shared" si="110"/>
        <v>-</v>
      </c>
      <c r="AF45" s="51" t="str">
        <f t="shared" si="110"/>
        <v>-</v>
      </c>
      <c r="AG45" s="51" t="str">
        <f t="shared" si="110"/>
        <v>-</v>
      </c>
      <c r="AH45" s="51" t="str">
        <f t="shared" si="81"/>
        <v>-</v>
      </c>
      <c r="AI45" s="51" t="str">
        <f t="shared" si="81"/>
        <v>-</v>
      </c>
      <c r="AJ45" s="51" t="str">
        <f t="shared" si="81"/>
        <v>-</v>
      </c>
      <c r="AK45" s="51" t="str">
        <f t="shared" si="82"/>
        <v>-</v>
      </c>
      <c r="AL45" s="51" t="str">
        <f t="shared" si="82"/>
        <v>-</v>
      </c>
      <c r="AM45" s="51" t="str">
        <f t="shared" si="82"/>
        <v>-</v>
      </c>
      <c r="AN45" s="51" t="str">
        <f t="shared" si="83"/>
        <v>-</v>
      </c>
      <c r="AO45" s="51" t="str">
        <f t="shared" si="83"/>
        <v>-</v>
      </c>
      <c r="AP45" s="51" t="str">
        <f t="shared" si="83"/>
        <v>-</v>
      </c>
      <c r="AQ45" s="51" t="str">
        <f t="shared" si="83"/>
        <v>-</v>
      </c>
      <c r="AR45" s="51" t="str">
        <f t="shared" si="83"/>
        <v>-</v>
      </c>
      <c r="AS45" s="51" t="str">
        <f t="shared" si="83"/>
        <v>-</v>
      </c>
      <c r="AT45" s="51" t="str">
        <f t="shared" si="83"/>
        <v>-</v>
      </c>
      <c r="AU45" s="51" t="str">
        <f t="shared" si="83"/>
        <v>-</v>
      </c>
      <c r="AV45" s="51" t="str">
        <f t="shared" si="83"/>
        <v>-</v>
      </c>
      <c r="AW45" s="51" t="str">
        <f t="shared" si="83"/>
        <v>-</v>
      </c>
      <c r="AX45" s="51" t="str">
        <f t="shared" si="83"/>
        <v>-</v>
      </c>
      <c r="AY45" s="51" t="str">
        <f t="shared" si="83"/>
        <v>-</v>
      </c>
      <c r="AZ45" s="51" t="str">
        <f t="shared" si="83"/>
        <v>-</v>
      </c>
      <c r="BA45" s="51" t="str">
        <f>+AZ45</f>
        <v>-</v>
      </c>
      <c r="BB45" s="51" t="str">
        <f t="shared" si="84"/>
        <v>-</v>
      </c>
      <c r="BC45" s="51" t="str">
        <f t="shared" si="84"/>
        <v>-</v>
      </c>
      <c r="BD45" s="51" t="str">
        <f t="shared" si="84"/>
        <v>-</v>
      </c>
      <c r="BE45" s="51" t="str">
        <f t="shared" si="84"/>
        <v>-</v>
      </c>
      <c r="BF45" s="51" t="str">
        <f t="shared" si="84"/>
        <v>-</v>
      </c>
      <c r="BG45" s="51" t="str">
        <f t="shared" si="85"/>
        <v>-</v>
      </c>
      <c r="BH45" s="51" t="str">
        <f t="shared" si="85"/>
        <v>-</v>
      </c>
      <c r="BI45" s="51" t="str">
        <f t="shared" si="86"/>
        <v>-</v>
      </c>
      <c r="BJ45" s="51" t="str">
        <f t="shared" si="86"/>
        <v>-</v>
      </c>
      <c r="BK45" s="51" t="str">
        <f t="shared" si="87"/>
        <v>-</v>
      </c>
      <c r="BL45" s="51" t="str">
        <f t="shared" si="88"/>
        <v>-</v>
      </c>
      <c r="BM45" s="51" t="str">
        <f t="shared" si="88"/>
        <v>-</v>
      </c>
      <c r="BN45" s="51" t="str">
        <f t="shared" si="88"/>
        <v>-</v>
      </c>
      <c r="BO45" s="51" t="str">
        <f t="shared" si="88"/>
        <v>-</v>
      </c>
      <c r="BP45" s="51" t="str">
        <f t="shared" si="89"/>
        <v>-</v>
      </c>
      <c r="BQ45" s="51" t="str">
        <f t="shared" si="90"/>
        <v>-</v>
      </c>
      <c r="BR45" s="51" t="str">
        <f t="shared" si="90"/>
        <v>-</v>
      </c>
      <c r="BS45" s="51" t="str">
        <f t="shared" si="90"/>
        <v>-</v>
      </c>
      <c r="BT45" s="51" t="str">
        <f t="shared" si="90"/>
        <v>-</v>
      </c>
      <c r="BU45" s="51" t="str">
        <f t="shared" si="91"/>
        <v>-</v>
      </c>
      <c r="BV45" s="51" t="str">
        <f t="shared" si="92"/>
        <v>-</v>
      </c>
      <c r="BW45" s="51" t="str">
        <f t="shared" si="93"/>
        <v>-</v>
      </c>
      <c r="BX45" s="51" t="str">
        <f t="shared" si="93"/>
        <v>-</v>
      </c>
      <c r="BY45" s="51" t="str">
        <f t="shared" si="94"/>
        <v>-</v>
      </c>
      <c r="BZ45" s="51" t="str">
        <f t="shared" si="94"/>
        <v>-</v>
      </c>
      <c r="CA45" s="51" t="str">
        <f t="shared" si="94"/>
        <v>-</v>
      </c>
      <c r="CB45" s="51" t="str">
        <f t="shared" si="94"/>
        <v>-</v>
      </c>
      <c r="CC45" s="51" t="str">
        <f t="shared" si="95"/>
        <v>-</v>
      </c>
      <c r="CD45" s="51" t="str">
        <f t="shared" si="95"/>
        <v>-</v>
      </c>
      <c r="CE45" s="51" t="str">
        <f t="shared" si="96"/>
        <v>-</v>
      </c>
      <c r="CF45" s="51" t="str">
        <f t="shared" si="97"/>
        <v>-</v>
      </c>
      <c r="CG45" s="51" t="str">
        <f t="shared" si="98"/>
        <v>-</v>
      </c>
      <c r="CH45" s="51" t="str">
        <f t="shared" si="99"/>
        <v>-</v>
      </c>
      <c r="CI45" s="51" t="str">
        <f t="shared" si="99"/>
        <v>-</v>
      </c>
      <c r="CJ45" s="51" t="str">
        <f t="shared" si="99"/>
        <v>-</v>
      </c>
      <c r="CK45" s="51" t="str">
        <f t="shared" si="99"/>
        <v>-</v>
      </c>
      <c r="CL45" s="51" t="str">
        <f t="shared" si="99"/>
        <v>-</v>
      </c>
      <c r="CM45" s="51" t="str">
        <f t="shared" si="99"/>
        <v>-</v>
      </c>
      <c r="CN45" s="51" t="str">
        <f t="shared" si="99"/>
        <v>-</v>
      </c>
      <c r="CO45" s="51" t="str">
        <f t="shared" si="99"/>
        <v>-</v>
      </c>
      <c r="CP45" s="51" t="str">
        <f t="shared" si="99"/>
        <v>-</v>
      </c>
      <c r="CQ45" s="51" t="str">
        <f t="shared" si="99"/>
        <v>-</v>
      </c>
      <c r="CR45" s="51" t="str">
        <f t="shared" si="100"/>
        <v>-</v>
      </c>
      <c r="CS45" s="51" t="str">
        <f t="shared" si="100"/>
        <v>-</v>
      </c>
      <c r="CT45" s="51" t="str">
        <f t="shared" si="101"/>
        <v>-</v>
      </c>
      <c r="CU45" s="51" t="str">
        <f t="shared" si="101"/>
        <v>-</v>
      </c>
      <c r="CV45" s="51" t="str">
        <f t="shared" si="102"/>
        <v>-</v>
      </c>
      <c r="CW45" s="51" t="str">
        <f t="shared" si="102"/>
        <v>-</v>
      </c>
      <c r="CX45" s="51" t="str">
        <f t="shared" si="103"/>
        <v>-</v>
      </c>
      <c r="CY45" s="51" t="str">
        <f t="shared" si="103"/>
        <v>-</v>
      </c>
      <c r="CZ45" s="51" t="str">
        <f t="shared" si="103"/>
        <v>-</v>
      </c>
      <c r="DA45" s="51" t="str">
        <f t="shared" si="103"/>
        <v>-</v>
      </c>
      <c r="DB45" s="51" t="str">
        <f t="shared" si="103"/>
        <v>-</v>
      </c>
      <c r="DC45" s="51" t="str">
        <f t="shared" si="104"/>
        <v>-</v>
      </c>
      <c r="DD45" s="51" t="str">
        <f t="shared" si="104"/>
        <v>-</v>
      </c>
      <c r="DE45" s="51" t="str">
        <f t="shared" si="105"/>
        <v>-</v>
      </c>
      <c r="DF45" s="51" t="str">
        <f t="shared" si="106"/>
        <v>-</v>
      </c>
      <c r="DG45" s="51" t="str">
        <f t="shared" si="107"/>
        <v>-</v>
      </c>
      <c r="DH45" s="51" t="str">
        <f t="shared" si="107"/>
        <v>-</v>
      </c>
      <c r="DI45" s="51" t="str">
        <f t="shared" si="107"/>
        <v>-</v>
      </c>
      <c r="DJ45" s="51" t="str">
        <f t="shared" si="107"/>
        <v>-</v>
      </c>
      <c r="DK45" s="51" t="str">
        <f t="shared" si="107"/>
        <v>-</v>
      </c>
      <c r="DL45" s="51" t="str">
        <f t="shared" si="107"/>
        <v>-</v>
      </c>
      <c r="DM45" s="51" t="str">
        <f t="shared" si="107"/>
        <v>-</v>
      </c>
      <c r="DN45" s="51" t="str">
        <f t="shared" si="107"/>
        <v>-</v>
      </c>
      <c r="DO45" s="51" t="str">
        <f t="shared" si="108"/>
        <v>-</v>
      </c>
      <c r="DP45" s="51" t="str">
        <f t="shared" si="109"/>
        <v>-</v>
      </c>
      <c r="DQ45" s="51" t="str">
        <f t="shared" si="109"/>
        <v>-</v>
      </c>
      <c r="DR45" s="51" t="str">
        <f t="shared" si="109"/>
        <v>-</v>
      </c>
      <c r="DS45" s="51" t="str">
        <f t="shared" si="109"/>
        <v>-</v>
      </c>
      <c r="DT45" s="51" t="str">
        <f t="shared" si="109"/>
        <v>-</v>
      </c>
      <c r="DU45" s="51" t="str">
        <f t="shared" si="109"/>
        <v>-</v>
      </c>
      <c r="DV45" s="51" t="str">
        <f t="shared" si="109"/>
        <v>-</v>
      </c>
      <c r="DW45" s="51" t="str">
        <f t="shared" si="109"/>
        <v>-</v>
      </c>
    </row>
    <row r="46" spans="1:127" ht="18" x14ac:dyDescent="0.4">
      <c r="A46" s="16"/>
      <c r="B46" s="20" t="s">
        <v>94</v>
      </c>
      <c r="C46" s="493" t="s">
        <v>95</v>
      </c>
      <c r="D46" s="493"/>
      <c r="E46" s="493"/>
      <c r="F46" s="291" t="s">
        <v>96</v>
      </c>
      <c r="G46" s="33">
        <f>IF(A46="",0.001,A46)</f>
        <v>1E-3</v>
      </c>
      <c r="J46" s="51">
        <f t="shared" si="76"/>
        <v>1E-3</v>
      </c>
      <c r="K46" s="51">
        <f t="shared" si="77"/>
        <v>1E-3</v>
      </c>
      <c r="L46" s="51">
        <f t="shared" si="77"/>
        <v>1E-3</v>
      </c>
      <c r="M46" s="51">
        <f t="shared" si="77"/>
        <v>1E-3</v>
      </c>
      <c r="N46" s="51">
        <f t="shared" si="77"/>
        <v>1E-3</v>
      </c>
      <c r="O46" s="51">
        <f t="shared" si="78"/>
        <v>1E-3</v>
      </c>
      <c r="P46" s="51">
        <f t="shared" si="78"/>
        <v>1E-3</v>
      </c>
      <c r="Q46" s="51">
        <f t="shared" si="78"/>
        <v>1E-3</v>
      </c>
      <c r="R46" s="51">
        <f t="shared" si="79"/>
        <v>1E-3</v>
      </c>
      <c r="S46" s="51">
        <f t="shared" si="79"/>
        <v>1E-3</v>
      </c>
      <c r="T46" s="51">
        <f t="shared" si="79"/>
        <v>1E-3</v>
      </c>
      <c r="U46" s="51">
        <f t="shared" si="70"/>
        <v>1E-3</v>
      </c>
      <c r="V46" s="51">
        <f t="shared" si="110"/>
        <v>1E-3</v>
      </c>
      <c r="W46" s="51">
        <f t="shared" si="110"/>
        <v>1E-3</v>
      </c>
      <c r="X46" s="51">
        <f t="shared" si="110"/>
        <v>1E-3</v>
      </c>
      <c r="Y46" s="51">
        <f t="shared" si="110"/>
        <v>1E-3</v>
      </c>
      <c r="Z46" s="51">
        <f t="shared" si="110"/>
        <v>1E-3</v>
      </c>
      <c r="AA46" s="51">
        <f t="shared" si="110"/>
        <v>1E-3</v>
      </c>
      <c r="AB46" s="51">
        <f t="shared" si="110"/>
        <v>1E-3</v>
      </c>
      <c r="AC46" s="51">
        <f t="shared" si="110"/>
        <v>1E-3</v>
      </c>
      <c r="AD46" s="51">
        <f t="shared" si="110"/>
        <v>1E-3</v>
      </c>
      <c r="AE46" s="51">
        <f t="shared" si="110"/>
        <v>1E-3</v>
      </c>
      <c r="AF46" s="51">
        <f t="shared" si="110"/>
        <v>1E-3</v>
      </c>
      <c r="AG46" s="51">
        <f t="shared" si="110"/>
        <v>1E-3</v>
      </c>
      <c r="AH46" s="51">
        <f t="shared" si="81"/>
        <v>1E-3</v>
      </c>
      <c r="AI46" s="51">
        <f t="shared" si="81"/>
        <v>1E-3</v>
      </c>
      <c r="AJ46" s="51">
        <f t="shared" si="81"/>
        <v>1E-3</v>
      </c>
      <c r="AK46" s="51">
        <f t="shared" si="82"/>
        <v>1E-3</v>
      </c>
      <c r="AL46" s="51">
        <f t="shared" si="82"/>
        <v>1E-3</v>
      </c>
      <c r="AM46" s="51">
        <f t="shared" si="82"/>
        <v>1E-3</v>
      </c>
      <c r="AN46" s="51">
        <f t="shared" si="83"/>
        <v>1E-3</v>
      </c>
      <c r="AO46" s="51">
        <f t="shared" si="83"/>
        <v>1E-3</v>
      </c>
      <c r="AP46" s="51">
        <f t="shared" si="83"/>
        <v>1E-3</v>
      </c>
      <c r="AQ46" s="51">
        <f t="shared" si="83"/>
        <v>1E-3</v>
      </c>
      <c r="AR46" s="51">
        <f t="shared" si="83"/>
        <v>1E-3</v>
      </c>
      <c r="AS46" s="51">
        <f t="shared" si="83"/>
        <v>1E-3</v>
      </c>
      <c r="AT46" s="51">
        <f t="shared" si="83"/>
        <v>1E-3</v>
      </c>
      <c r="AU46" s="51">
        <f t="shared" si="83"/>
        <v>1E-3</v>
      </c>
      <c r="AV46" s="51">
        <f t="shared" si="83"/>
        <v>1E-3</v>
      </c>
      <c r="AW46" s="51">
        <f t="shared" si="83"/>
        <v>1E-3</v>
      </c>
      <c r="AX46" s="51">
        <f t="shared" si="83"/>
        <v>1E-3</v>
      </c>
      <c r="AY46" s="51">
        <f t="shared" si="83"/>
        <v>1E-3</v>
      </c>
      <c r="AZ46" s="51">
        <f t="shared" si="83"/>
        <v>1E-3</v>
      </c>
      <c r="BA46" s="51">
        <f t="shared" si="83"/>
        <v>1E-3</v>
      </c>
      <c r="BB46" s="51">
        <f t="shared" si="84"/>
        <v>1E-3</v>
      </c>
      <c r="BC46" s="51">
        <f t="shared" si="84"/>
        <v>1E-3</v>
      </c>
      <c r="BD46" s="51">
        <f t="shared" si="84"/>
        <v>1E-3</v>
      </c>
      <c r="BE46" s="51">
        <f t="shared" si="84"/>
        <v>1E-3</v>
      </c>
      <c r="BF46" s="51">
        <f t="shared" si="84"/>
        <v>1E-3</v>
      </c>
      <c r="BG46" s="51">
        <f t="shared" si="85"/>
        <v>1E-3</v>
      </c>
      <c r="BH46" s="51">
        <f t="shared" si="85"/>
        <v>1E-3</v>
      </c>
      <c r="BI46" s="51">
        <f t="shared" si="86"/>
        <v>1E-3</v>
      </c>
      <c r="BJ46" s="51">
        <f t="shared" si="86"/>
        <v>1E-3</v>
      </c>
      <c r="BK46" s="51">
        <f t="shared" si="87"/>
        <v>1E-3</v>
      </c>
      <c r="BL46" s="51">
        <f t="shared" si="88"/>
        <v>1E-3</v>
      </c>
      <c r="BM46" s="51">
        <f t="shared" si="88"/>
        <v>1E-3</v>
      </c>
      <c r="BN46" s="51">
        <f t="shared" si="88"/>
        <v>1E-3</v>
      </c>
      <c r="BO46" s="51">
        <f t="shared" si="88"/>
        <v>1E-3</v>
      </c>
      <c r="BP46" s="51">
        <f t="shared" si="89"/>
        <v>1E-3</v>
      </c>
      <c r="BQ46" s="51">
        <f t="shared" si="90"/>
        <v>1E-3</v>
      </c>
      <c r="BR46" s="51">
        <f t="shared" si="90"/>
        <v>1E-3</v>
      </c>
      <c r="BS46" s="51">
        <f t="shared" si="90"/>
        <v>1E-3</v>
      </c>
      <c r="BT46" s="51">
        <f t="shared" si="90"/>
        <v>1E-3</v>
      </c>
      <c r="BU46" s="51">
        <f t="shared" si="91"/>
        <v>1E-3</v>
      </c>
      <c r="BV46" s="51">
        <f t="shared" si="92"/>
        <v>1E-3</v>
      </c>
      <c r="BW46" s="51">
        <f t="shared" si="93"/>
        <v>1E-3</v>
      </c>
      <c r="BX46" s="51">
        <f t="shared" si="93"/>
        <v>1E-3</v>
      </c>
      <c r="BY46" s="51">
        <f t="shared" si="94"/>
        <v>1E-3</v>
      </c>
      <c r="BZ46" s="51">
        <f t="shared" si="94"/>
        <v>1E-3</v>
      </c>
      <c r="CA46" s="51">
        <f t="shared" si="94"/>
        <v>1E-3</v>
      </c>
      <c r="CB46" s="51">
        <f t="shared" si="94"/>
        <v>1E-3</v>
      </c>
      <c r="CC46" s="51">
        <f t="shared" si="95"/>
        <v>1E-3</v>
      </c>
      <c r="CD46" s="51">
        <f t="shared" si="95"/>
        <v>1E-3</v>
      </c>
      <c r="CE46" s="51">
        <f t="shared" si="96"/>
        <v>1E-3</v>
      </c>
      <c r="CF46" s="51">
        <f t="shared" si="97"/>
        <v>1E-3</v>
      </c>
      <c r="CG46" s="51">
        <f t="shared" si="98"/>
        <v>1E-3</v>
      </c>
      <c r="CH46" s="51">
        <f t="shared" si="99"/>
        <v>1E-3</v>
      </c>
      <c r="CI46" s="51">
        <f t="shared" si="99"/>
        <v>1E-3</v>
      </c>
      <c r="CJ46" s="51">
        <f t="shared" si="99"/>
        <v>1E-3</v>
      </c>
      <c r="CK46" s="51">
        <f t="shared" si="99"/>
        <v>1E-3</v>
      </c>
      <c r="CL46" s="51">
        <f t="shared" si="99"/>
        <v>1E-3</v>
      </c>
      <c r="CM46" s="51">
        <f t="shared" si="99"/>
        <v>1E-3</v>
      </c>
      <c r="CN46" s="51">
        <f t="shared" si="99"/>
        <v>1E-3</v>
      </c>
      <c r="CO46" s="51">
        <f t="shared" si="99"/>
        <v>1E-3</v>
      </c>
      <c r="CP46" s="51">
        <f t="shared" si="99"/>
        <v>1E-3</v>
      </c>
      <c r="CQ46" s="51">
        <f t="shared" si="99"/>
        <v>1E-3</v>
      </c>
      <c r="CR46" s="51">
        <f t="shared" si="100"/>
        <v>1E-3</v>
      </c>
      <c r="CS46" s="51">
        <f t="shared" si="100"/>
        <v>1E-3</v>
      </c>
      <c r="CT46" s="51">
        <f t="shared" si="101"/>
        <v>1E-3</v>
      </c>
      <c r="CU46" s="51">
        <f t="shared" si="101"/>
        <v>1E-3</v>
      </c>
      <c r="CV46" s="51">
        <f t="shared" si="102"/>
        <v>1E-3</v>
      </c>
      <c r="CW46" s="51">
        <f t="shared" si="102"/>
        <v>1E-3</v>
      </c>
      <c r="CX46" s="51">
        <f t="shared" si="103"/>
        <v>1E-3</v>
      </c>
      <c r="CY46" s="51">
        <f t="shared" si="103"/>
        <v>1E-3</v>
      </c>
      <c r="CZ46" s="51">
        <f t="shared" si="103"/>
        <v>1E-3</v>
      </c>
      <c r="DA46" s="51">
        <f t="shared" si="103"/>
        <v>1E-3</v>
      </c>
      <c r="DB46" s="51">
        <f t="shared" si="103"/>
        <v>1E-3</v>
      </c>
      <c r="DC46" s="51">
        <f t="shared" si="104"/>
        <v>1E-3</v>
      </c>
      <c r="DD46" s="51">
        <f t="shared" si="104"/>
        <v>1E-3</v>
      </c>
      <c r="DE46" s="51">
        <f t="shared" si="105"/>
        <v>1E-3</v>
      </c>
      <c r="DF46" s="51">
        <f t="shared" si="106"/>
        <v>1E-3</v>
      </c>
      <c r="DG46" s="51">
        <f t="shared" si="107"/>
        <v>1E-3</v>
      </c>
      <c r="DH46" s="51">
        <f t="shared" si="107"/>
        <v>1E-3</v>
      </c>
      <c r="DI46" s="51">
        <f t="shared" si="107"/>
        <v>1E-3</v>
      </c>
      <c r="DJ46" s="51">
        <f t="shared" si="107"/>
        <v>1E-3</v>
      </c>
      <c r="DK46" s="51">
        <f t="shared" si="107"/>
        <v>1E-3</v>
      </c>
      <c r="DL46" s="51">
        <f t="shared" si="107"/>
        <v>1E-3</v>
      </c>
      <c r="DM46" s="51">
        <f t="shared" si="107"/>
        <v>1E-3</v>
      </c>
      <c r="DN46" s="51">
        <f t="shared" si="107"/>
        <v>1E-3</v>
      </c>
      <c r="DO46" s="51">
        <f t="shared" si="108"/>
        <v>1E-3</v>
      </c>
      <c r="DP46" s="51">
        <f t="shared" si="109"/>
        <v>1E-3</v>
      </c>
      <c r="DQ46" s="51">
        <f t="shared" si="109"/>
        <v>1E-3</v>
      </c>
      <c r="DR46" s="51">
        <f t="shared" si="109"/>
        <v>1E-3</v>
      </c>
      <c r="DS46" s="51">
        <f t="shared" si="109"/>
        <v>1E-3</v>
      </c>
      <c r="DT46" s="51">
        <f t="shared" si="109"/>
        <v>1E-3</v>
      </c>
      <c r="DU46" s="51">
        <f t="shared" si="109"/>
        <v>1E-3</v>
      </c>
      <c r="DV46" s="51">
        <f t="shared" si="109"/>
        <v>1E-3</v>
      </c>
      <c r="DW46" s="51">
        <f t="shared" si="109"/>
        <v>1E-3</v>
      </c>
    </row>
    <row r="47" spans="1:127" ht="18" x14ac:dyDescent="0.2">
      <c r="A47" s="19"/>
      <c r="B47" s="23" t="s">
        <v>97</v>
      </c>
      <c r="C47" s="494" t="s">
        <v>98</v>
      </c>
      <c r="D47" s="495"/>
      <c r="E47" s="492"/>
      <c r="F47" s="1" t="s">
        <v>99</v>
      </c>
      <c r="G47" s="34">
        <f>IF(G42=0,0,LN(2)/G42)</f>
        <v>0</v>
      </c>
      <c r="J47" s="51">
        <f t="shared" si="76"/>
        <v>0</v>
      </c>
      <c r="K47" s="51">
        <f t="shared" si="77"/>
        <v>0</v>
      </c>
      <c r="L47" s="51">
        <f t="shared" si="77"/>
        <v>0</v>
      </c>
      <c r="M47" s="51">
        <f t="shared" si="77"/>
        <v>0</v>
      </c>
      <c r="N47" s="51">
        <f t="shared" si="77"/>
        <v>0</v>
      </c>
      <c r="O47" s="51">
        <f t="shared" si="78"/>
        <v>0</v>
      </c>
      <c r="P47" s="51">
        <f t="shared" si="78"/>
        <v>0</v>
      </c>
      <c r="Q47" s="51">
        <f t="shared" si="78"/>
        <v>0</v>
      </c>
      <c r="R47" s="51">
        <f t="shared" si="79"/>
        <v>0</v>
      </c>
      <c r="S47" s="51">
        <f t="shared" si="79"/>
        <v>0</v>
      </c>
      <c r="T47" s="51">
        <f t="shared" si="79"/>
        <v>0</v>
      </c>
      <c r="U47" s="53">
        <f t="shared" si="70"/>
        <v>0</v>
      </c>
      <c r="V47" s="51">
        <f t="shared" si="110"/>
        <v>0</v>
      </c>
      <c r="W47" s="51">
        <f t="shared" si="110"/>
        <v>0</v>
      </c>
      <c r="X47" s="51">
        <f t="shared" si="110"/>
        <v>0</v>
      </c>
      <c r="Y47" s="51">
        <f t="shared" si="110"/>
        <v>0</v>
      </c>
      <c r="Z47" s="51">
        <f t="shared" si="110"/>
        <v>0</v>
      </c>
      <c r="AA47" s="51">
        <f t="shared" si="110"/>
        <v>0</v>
      </c>
      <c r="AB47" s="51">
        <f t="shared" si="110"/>
        <v>0</v>
      </c>
      <c r="AC47" s="51">
        <f t="shared" si="110"/>
        <v>0</v>
      </c>
      <c r="AD47" s="51">
        <f t="shared" si="110"/>
        <v>0</v>
      </c>
      <c r="AE47" s="51">
        <f t="shared" si="110"/>
        <v>0</v>
      </c>
      <c r="AF47" s="51">
        <f t="shared" si="110"/>
        <v>0</v>
      </c>
      <c r="AG47" s="51">
        <f t="shared" si="110"/>
        <v>0</v>
      </c>
      <c r="AH47" s="51">
        <f t="shared" si="81"/>
        <v>0</v>
      </c>
      <c r="AI47" s="51">
        <f t="shared" si="81"/>
        <v>0</v>
      </c>
      <c r="AJ47" s="51">
        <f t="shared" si="81"/>
        <v>0</v>
      </c>
      <c r="AK47" s="51">
        <f t="shared" si="82"/>
        <v>0</v>
      </c>
      <c r="AL47" s="51">
        <f t="shared" si="82"/>
        <v>0</v>
      </c>
      <c r="AM47" s="51">
        <f t="shared" si="82"/>
        <v>0</v>
      </c>
      <c r="AN47" s="51">
        <f t="shared" si="83"/>
        <v>0</v>
      </c>
      <c r="AO47" s="51">
        <f t="shared" si="83"/>
        <v>0</v>
      </c>
      <c r="AP47" s="51">
        <f t="shared" si="83"/>
        <v>0</v>
      </c>
      <c r="AQ47" s="51">
        <f t="shared" si="83"/>
        <v>0</v>
      </c>
      <c r="AR47" s="51">
        <f t="shared" si="83"/>
        <v>0</v>
      </c>
      <c r="AS47" s="51">
        <f t="shared" si="83"/>
        <v>0</v>
      </c>
      <c r="AT47" s="51">
        <f t="shared" si="83"/>
        <v>0</v>
      </c>
      <c r="AU47" s="51">
        <f t="shared" si="83"/>
        <v>0</v>
      </c>
      <c r="AV47" s="51">
        <f t="shared" si="83"/>
        <v>0</v>
      </c>
      <c r="AW47" s="51">
        <f t="shared" si="83"/>
        <v>0</v>
      </c>
      <c r="AX47" s="51">
        <f t="shared" si="83"/>
        <v>0</v>
      </c>
      <c r="AY47" s="51">
        <f t="shared" si="83"/>
        <v>0</v>
      </c>
      <c r="AZ47" s="51">
        <f t="shared" si="83"/>
        <v>0</v>
      </c>
      <c r="BA47" s="51">
        <f t="shared" si="83"/>
        <v>0</v>
      </c>
      <c r="BB47" s="51">
        <f t="shared" si="84"/>
        <v>0</v>
      </c>
      <c r="BC47" s="51">
        <f t="shared" si="84"/>
        <v>0</v>
      </c>
      <c r="BD47" s="51">
        <f t="shared" si="84"/>
        <v>0</v>
      </c>
      <c r="BE47" s="51">
        <f t="shared" si="84"/>
        <v>0</v>
      </c>
      <c r="BF47" s="51">
        <f t="shared" si="84"/>
        <v>0</v>
      </c>
      <c r="BG47" s="51">
        <f t="shared" si="85"/>
        <v>0</v>
      </c>
      <c r="BH47" s="51">
        <f t="shared" si="85"/>
        <v>0</v>
      </c>
      <c r="BI47" s="51">
        <f t="shared" si="86"/>
        <v>0</v>
      </c>
      <c r="BJ47" s="51">
        <f t="shared" si="86"/>
        <v>0</v>
      </c>
      <c r="BK47" s="51">
        <f t="shared" si="87"/>
        <v>0</v>
      </c>
      <c r="BL47" s="51">
        <f t="shared" si="88"/>
        <v>0</v>
      </c>
      <c r="BM47" s="51">
        <f t="shared" si="88"/>
        <v>0</v>
      </c>
      <c r="BN47" s="51">
        <f t="shared" si="88"/>
        <v>0</v>
      </c>
      <c r="BO47" s="51">
        <f t="shared" si="88"/>
        <v>0</v>
      </c>
      <c r="BP47" s="51">
        <f t="shared" si="89"/>
        <v>0</v>
      </c>
      <c r="BQ47" s="51">
        <f t="shared" si="90"/>
        <v>0</v>
      </c>
      <c r="BR47" s="51">
        <f t="shared" si="90"/>
        <v>0</v>
      </c>
      <c r="BS47" s="51">
        <f t="shared" si="90"/>
        <v>0</v>
      </c>
      <c r="BT47" s="51">
        <f t="shared" si="90"/>
        <v>0</v>
      </c>
      <c r="BU47" s="51">
        <f t="shared" si="91"/>
        <v>0</v>
      </c>
      <c r="BV47" s="51">
        <f t="shared" si="92"/>
        <v>0</v>
      </c>
      <c r="BW47" s="51">
        <f t="shared" si="93"/>
        <v>0</v>
      </c>
      <c r="BX47" s="51">
        <f t="shared" si="93"/>
        <v>0</v>
      </c>
      <c r="BY47" s="51">
        <f t="shared" si="94"/>
        <v>0</v>
      </c>
      <c r="BZ47" s="51">
        <f t="shared" si="94"/>
        <v>0</v>
      </c>
      <c r="CA47" s="51">
        <f t="shared" si="94"/>
        <v>0</v>
      </c>
      <c r="CB47" s="51">
        <f t="shared" si="94"/>
        <v>0</v>
      </c>
      <c r="CC47" s="51">
        <f t="shared" si="95"/>
        <v>0</v>
      </c>
      <c r="CD47" s="51">
        <f t="shared" si="95"/>
        <v>0</v>
      </c>
      <c r="CE47" s="51">
        <f t="shared" si="96"/>
        <v>0</v>
      </c>
      <c r="CF47" s="51">
        <f t="shared" si="97"/>
        <v>0</v>
      </c>
      <c r="CG47" s="51">
        <f t="shared" si="98"/>
        <v>0</v>
      </c>
      <c r="CH47" s="51">
        <f t="shared" si="99"/>
        <v>0</v>
      </c>
      <c r="CI47" s="51">
        <f t="shared" si="99"/>
        <v>0</v>
      </c>
      <c r="CJ47" s="51">
        <f t="shared" si="99"/>
        <v>0</v>
      </c>
      <c r="CK47" s="51">
        <f t="shared" si="99"/>
        <v>0</v>
      </c>
      <c r="CL47" s="51">
        <f t="shared" si="99"/>
        <v>0</v>
      </c>
      <c r="CM47" s="51">
        <f t="shared" si="99"/>
        <v>0</v>
      </c>
      <c r="CN47" s="51">
        <f t="shared" si="99"/>
        <v>0</v>
      </c>
      <c r="CO47" s="51">
        <f t="shared" si="99"/>
        <v>0</v>
      </c>
      <c r="CP47" s="51">
        <f t="shared" si="99"/>
        <v>0</v>
      </c>
      <c r="CQ47" s="51">
        <f t="shared" si="99"/>
        <v>0</v>
      </c>
      <c r="CR47" s="51">
        <f t="shared" si="100"/>
        <v>0</v>
      </c>
      <c r="CS47" s="51">
        <f t="shared" si="100"/>
        <v>0</v>
      </c>
      <c r="CT47" s="51">
        <f t="shared" si="101"/>
        <v>0</v>
      </c>
      <c r="CU47" s="51">
        <f t="shared" si="101"/>
        <v>0</v>
      </c>
      <c r="CV47" s="51">
        <f t="shared" si="102"/>
        <v>0</v>
      </c>
      <c r="CW47" s="51">
        <f t="shared" si="102"/>
        <v>0</v>
      </c>
      <c r="CX47" s="51">
        <f t="shared" si="103"/>
        <v>0</v>
      </c>
      <c r="CY47" s="51">
        <f t="shared" si="103"/>
        <v>0</v>
      </c>
      <c r="CZ47" s="51">
        <f t="shared" si="103"/>
        <v>0</v>
      </c>
      <c r="DA47" s="51">
        <f t="shared" si="103"/>
        <v>0</v>
      </c>
      <c r="DB47" s="51">
        <f t="shared" si="103"/>
        <v>0</v>
      </c>
      <c r="DC47" s="51">
        <f t="shared" si="104"/>
        <v>0</v>
      </c>
      <c r="DD47" s="51">
        <f t="shared" si="104"/>
        <v>0</v>
      </c>
      <c r="DE47" s="51">
        <f t="shared" si="105"/>
        <v>0</v>
      </c>
      <c r="DF47" s="51">
        <f t="shared" si="106"/>
        <v>0</v>
      </c>
      <c r="DG47" s="51">
        <f t="shared" si="107"/>
        <v>0</v>
      </c>
      <c r="DH47" s="51">
        <f t="shared" si="107"/>
        <v>0</v>
      </c>
      <c r="DI47" s="51">
        <f t="shared" si="107"/>
        <v>0</v>
      </c>
      <c r="DJ47" s="51">
        <f t="shared" si="107"/>
        <v>0</v>
      </c>
      <c r="DK47" s="51">
        <f t="shared" si="107"/>
        <v>0</v>
      </c>
      <c r="DL47" s="51">
        <f t="shared" si="107"/>
        <v>0</v>
      </c>
      <c r="DM47" s="51">
        <f t="shared" si="107"/>
        <v>0</v>
      </c>
      <c r="DN47" s="51">
        <f t="shared" si="107"/>
        <v>0</v>
      </c>
      <c r="DO47" s="51">
        <f t="shared" si="108"/>
        <v>0</v>
      </c>
      <c r="DP47" s="51">
        <f t="shared" si="109"/>
        <v>0</v>
      </c>
      <c r="DQ47" s="51">
        <f t="shared" si="109"/>
        <v>0</v>
      </c>
      <c r="DR47" s="51">
        <f t="shared" si="109"/>
        <v>0</v>
      </c>
      <c r="DS47" s="51">
        <f t="shared" si="109"/>
        <v>0</v>
      </c>
      <c r="DT47" s="51">
        <f t="shared" si="109"/>
        <v>0</v>
      </c>
      <c r="DU47" s="51">
        <f t="shared" si="109"/>
        <v>0</v>
      </c>
      <c r="DV47" s="51">
        <f t="shared" si="109"/>
        <v>0</v>
      </c>
      <c r="DW47" s="51">
        <f t="shared" si="109"/>
        <v>0</v>
      </c>
    </row>
    <row r="48" spans="1:127" ht="18" x14ac:dyDescent="0.2">
      <c r="A48" s="19"/>
      <c r="B48" s="23" t="s">
        <v>100</v>
      </c>
      <c r="C48" s="494" t="s">
        <v>101</v>
      </c>
      <c r="D48" s="495"/>
      <c r="E48" s="492"/>
      <c r="F48" s="1" t="s">
        <v>102</v>
      </c>
      <c r="G48" s="35">
        <f>+G49*G40/G41</f>
        <v>15.768000000000002</v>
      </c>
      <c r="J48" s="51">
        <f t="shared" si="76"/>
        <v>15.768000000000002</v>
      </c>
      <c r="K48" s="51">
        <f t="shared" si="77"/>
        <v>15.768000000000002</v>
      </c>
      <c r="L48" s="51">
        <f t="shared" si="77"/>
        <v>15.768000000000002</v>
      </c>
      <c r="M48" s="51">
        <f t="shared" si="77"/>
        <v>15.768000000000002</v>
      </c>
      <c r="N48" s="51">
        <f t="shared" si="77"/>
        <v>15.768000000000002</v>
      </c>
      <c r="O48" s="51">
        <f t="shared" si="78"/>
        <v>15.768000000000002</v>
      </c>
      <c r="P48" s="51">
        <f t="shared" si="78"/>
        <v>15.768000000000002</v>
      </c>
      <c r="Q48" s="51">
        <f t="shared" si="78"/>
        <v>15.768000000000002</v>
      </c>
      <c r="R48" s="51">
        <f t="shared" si="79"/>
        <v>15.768000000000002</v>
      </c>
      <c r="S48" s="51">
        <f t="shared" si="79"/>
        <v>15.768000000000002</v>
      </c>
      <c r="T48" s="51">
        <f t="shared" si="79"/>
        <v>15.768000000000002</v>
      </c>
      <c r="U48" s="51">
        <f t="shared" si="70"/>
        <v>15.768000000000002</v>
      </c>
      <c r="V48" s="51">
        <f t="shared" si="110"/>
        <v>15.768000000000002</v>
      </c>
      <c r="W48" s="51">
        <f t="shared" si="110"/>
        <v>15.768000000000002</v>
      </c>
      <c r="X48" s="51">
        <f t="shared" si="110"/>
        <v>15.768000000000002</v>
      </c>
      <c r="Y48" s="51">
        <f t="shared" si="110"/>
        <v>15.768000000000002</v>
      </c>
      <c r="Z48" s="51">
        <f t="shared" si="110"/>
        <v>15.768000000000002</v>
      </c>
      <c r="AA48" s="51">
        <f t="shared" si="110"/>
        <v>15.768000000000002</v>
      </c>
      <c r="AB48" s="51">
        <f t="shared" si="110"/>
        <v>15.768000000000002</v>
      </c>
      <c r="AC48" s="51">
        <f t="shared" si="110"/>
        <v>15.768000000000002</v>
      </c>
      <c r="AD48" s="51">
        <f t="shared" si="110"/>
        <v>15.768000000000002</v>
      </c>
      <c r="AE48" s="51">
        <f t="shared" si="110"/>
        <v>15.768000000000002</v>
      </c>
      <c r="AF48" s="51">
        <f t="shared" si="110"/>
        <v>15.768000000000002</v>
      </c>
      <c r="AG48" s="51">
        <f t="shared" si="110"/>
        <v>15.768000000000002</v>
      </c>
      <c r="AH48" s="51">
        <f t="shared" si="81"/>
        <v>15.768000000000002</v>
      </c>
      <c r="AI48" s="51">
        <f t="shared" si="81"/>
        <v>15.768000000000002</v>
      </c>
      <c r="AJ48" s="51">
        <f t="shared" si="81"/>
        <v>15.768000000000002</v>
      </c>
      <c r="AK48" s="51">
        <f t="shared" si="82"/>
        <v>15.768000000000002</v>
      </c>
      <c r="AL48" s="51">
        <f t="shared" si="82"/>
        <v>15.768000000000002</v>
      </c>
      <c r="AM48" s="51">
        <f t="shared" si="82"/>
        <v>15.768000000000002</v>
      </c>
      <c r="AN48" s="51">
        <f t="shared" si="83"/>
        <v>15.768000000000002</v>
      </c>
      <c r="AO48" s="51">
        <f t="shared" si="83"/>
        <v>15.768000000000002</v>
      </c>
      <c r="AP48" s="51">
        <f t="shared" si="83"/>
        <v>15.768000000000002</v>
      </c>
      <c r="AQ48" s="51">
        <f t="shared" si="83"/>
        <v>15.768000000000002</v>
      </c>
      <c r="AR48" s="51">
        <f t="shared" si="83"/>
        <v>15.768000000000002</v>
      </c>
      <c r="AS48" s="51">
        <f t="shared" si="83"/>
        <v>15.768000000000002</v>
      </c>
      <c r="AT48" s="51">
        <f t="shared" si="83"/>
        <v>15.768000000000002</v>
      </c>
      <c r="AU48" s="51">
        <f t="shared" si="83"/>
        <v>15.768000000000002</v>
      </c>
      <c r="AV48" s="51">
        <f t="shared" si="83"/>
        <v>15.768000000000002</v>
      </c>
      <c r="AW48" s="51">
        <f t="shared" si="83"/>
        <v>15.768000000000002</v>
      </c>
      <c r="AX48" s="51">
        <f t="shared" si="83"/>
        <v>15.768000000000002</v>
      </c>
      <c r="AY48" s="51">
        <f t="shared" si="83"/>
        <v>15.768000000000002</v>
      </c>
      <c r="AZ48" s="51">
        <f t="shared" si="83"/>
        <v>15.768000000000002</v>
      </c>
      <c r="BA48" s="51">
        <f t="shared" si="83"/>
        <v>15.768000000000002</v>
      </c>
      <c r="BB48" s="51">
        <f t="shared" si="84"/>
        <v>15.768000000000002</v>
      </c>
      <c r="BC48" s="51">
        <f t="shared" si="84"/>
        <v>15.768000000000002</v>
      </c>
      <c r="BD48" s="51">
        <f t="shared" si="84"/>
        <v>15.768000000000002</v>
      </c>
      <c r="BE48" s="51">
        <f t="shared" si="84"/>
        <v>15.768000000000002</v>
      </c>
      <c r="BF48" s="51">
        <f t="shared" si="84"/>
        <v>15.768000000000002</v>
      </c>
      <c r="BG48" s="51">
        <f t="shared" si="85"/>
        <v>15.768000000000002</v>
      </c>
      <c r="BH48" s="51">
        <f t="shared" si="85"/>
        <v>15.768000000000002</v>
      </c>
      <c r="BI48" s="51">
        <f t="shared" si="86"/>
        <v>15.768000000000002</v>
      </c>
      <c r="BJ48" s="51">
        <f t="shared" si="86"/>
        <v>15.768000000000002</v>
      </c>
      <c r="BK48" s="51">
        <f t="shared" si="87"/>
        <v>15.768000000000002</v>
      </c>
      <c r="BL48" s="51">
        <f t="shared" si="88"/>
        <v>15.768000000000002</v>
      </c>
      <c r="BM48" s="51">
        <f t="shared" si="88"/>
        <v>15.768000000000002</v>
      </c>
      <c r="BN48" s="51">
        <f t="shared" si="88"/>
        <v>15.768000000000002</v>
      </c>
      <c r="BO48" s="51">
        <f t="shared" si="88"/>
        <v>15.768000000000002</v>
      </c>
      <c r="BP48" s="51">
        <f t="shared" si="89"/>
        <v>15.768000000000002</v>
      </c>
      <c r="BQ48" s="51">
        <f t="shared" si="90"/>
        <v>15.768000000000002</v>
      </c>
      <c r="BR48" s="51">
        <f t="shared" si="90"/>
        <v>15.768000000000002</v>
      </c>
      <c r="BS48" s="51">
        <f t="shared" si="90"/>
        <v>15.768000000000002</v>
      </c>
      <c r="BT48" s="51">
        <f t="shared" si="90"/>
        <v>15.768000000000002</v>
      </c>
      <c r="BU48" s="51">
        <f t="shared" si="91"/>
        <v>15.768000000000002</v>
      </c>
      <c r="BV48" s="51">
        <f t="shared" si="92"/>
        <v>15.768000000000002</v>
      </c>
      <c r="BW48" s="51">
        <f t="shared" si="93"/>
        <v>15.768000000000002</v>
      </c>
      <c r="BX48" s="51">
        <f t="shared" si="93"/>
        <v>15.768000000000002</v>
      </c>
      <c r="BY48" s="51">
        <f t="shared" si="94"/>
        <v>15.768000000000002</v>
      </c>
      <c r="BZ48" s="51">
        <f t="shared" si="94"/>
        <v>15.768000000000002</v>
      </c>
      <c r="CA48" s="51">
        <f t="shared" si="94"/>
        <v>15.768000000000002</v>
      </c>
      <c r="CB48" s="51">
        <f t="shared" si="94"/>
        <v>15.768000000000002</v>
      </c>
      <c r="CC48" s="51">
        <f t="shared" si="95"/>
        <v>15.768000000000002</v>
      </c>
      <c r="CD48" s="51">
        <f t="shared" si="95"/>
        <v>15.768000000000002</v>
      </c>
      <c r="CE48" s="51">
        <f t="shared" si="96"/>
        <v>15.768000000000002</v>
      </c>
      <c r="CF48" s="51">
        <f t="shared" si="97"/>
        <v>15.768000000000002</v>
      </c>
      <c r="CG48" s="51">
        <f t="shared" si="98"/>
        <v>15.768000000000002</v>
      </c>
      <c r="CH48" s="51">
        <f t="shared" si="99"/>
        <v>15.768000000000002</v>
      </c>
      <c r="CI48" s="51">
        <f t="shared" si="99"/>
        <v>15.768000000000002</v>
      </c>
      <c r="CJ48" s="51">
        <f t="shared" si="99"/>
        <v>15.768000000000002</v>
      </c>
      <c r="CK48" s="51">
        <f t="shared" si="99"/>
        <v>15.768000000000002</v>
      </c>
      <c r="CL48" s="51">
        <f t="shared" si="99"/>
        <v>15.768000000000002</v>
      </c>
      <c r="CM48" s="51">
        <f t="shared" si="99"/>
        <v>15.768000000000002</v>
      </c>
      <c r="CN48" s="51">
        <f t="shared" si="99"/>
        <v>15.768000000000002</v>
      </c>
      <c r="CO48" s="51">
        <f t="shared" si="99"/>
        <v>15.768000000000002</v>
      </c>
      <c r="CP48" s="51">
        <f t="shared" si="99"/>
        <v>15.768000000000002</v>
      </c>
      <c r="CQ48" s="51">
        <f t="shared" si="99"/>
        <v>15.768000000000002</v>
      </c>
      <c r="CR48" s="51">
        <f t="shared" si="100"/>
        <v>15.768000000000002</v>
      </c>
      <c r="CS48" s="51">
        <f t="shared" si="100"/>
        <v>15.768000000000002</v>
      </c>
      <c r="CT48" s="51">
        <f t="shared" si="101"/>
        <v>15.768000000000002</v>
      </c>
      <c r="CU48" s="51">
        <f t="shared" si="101"/>
        <v>15.768000000000002</v>
      </c>
      <c r="CV48" s="51">
        <f t="shared" si="102"/>
        <v>15.768000000000002</v>
      </c>
      <c r="CW48" s="51">
        <f t="shared" si="102"/>
        <v>15.768000000000002</v>
      </c>
      <c r="CX48" s="51">
        <f t="shared" si="103"/>
        <v>15.768000000000002</v>
      </c>
      <c r="CY48" s="51">
        <f t="shared" si="103"/>
        <v>15.768000000000002</v>
      </c>
      <c r="CZ48" s="51">
        <f t="shared" si="103"/>
        <v>15.768000000000002</v>
      </c>
      <c r="DA48" s="51">
        <f t="shared" si="103"/>
        <v>15.768000000000002</v>
      </c>
      <c r="DB48" s="51">
        <f t="shared" si="103"/>
        <v>15.768000000000002</v>
      </c>
      <c r="DC48" s="51">
        <f t="shared" si="104"/>
        <v>15.768000000000002</v>
      </c>
      <c r="DD48" s="51">
        <f t="shared" si="104"/>
        <v>15.768000000000002</v>
      </c>
      <c r="DE48" s="51">
        <f t="shared" si="105"/>
        <v>15.768000000000002</v>
      </c>
      <c r="DF48" s="51">
        <f t="shared" si="106"/>
        <v>15.768000000000002</v>
      </c>
      <c r="DG48" s="51">
        <f t="shared" si="107"/>
        <v>15.768000000000002</v>
      </c>
      <c r="DH48" s="51">
        <f t="shared" si="107"/>
        <v>15.768000000000002</v>
      </c>
      <c r="DI48" s="51">
        <f t="shared" si="107"/>
        <v>15.768000000000002</v>
      </c>
      <c r="DJ48" s="51">
        <f t="shared" si="107"/>
        <v>15.768000000000002</v>
      </c>
      <c r="DK48" s="51">
        <f t="shared" si="107"/>
        <v>15.768000000000002</v>
      </c>
      <c r="DL48" s="51">
        <f t="shared" si="107"/>
        <v>15.768000000000002</v>
      </c>
      <c r="DM48" s="51">
        <f t="shared" si="107"/>
        <v>15.768000000000002</v>
      </c>
      <c r="DN48" s="51">
        <f t="shared" si="107"/>
        <v>15.768000000000002</v>
      </c>
      <c r="DO48" s="51">
        <f t="shared" si="108"/>
        <v>15.768000000000002</v>
      </c>
      <c r="DP48" s="51">
        <f t="shared" si="109"/>
        <v>15.768000000000002</v>
      </c>
      <c r="DQ48" s="51">
        <f t="shared" si="109"/>
        <v>15.768000000000002</v>
      </c>
      <c r="DR48" s="51">
        <f t="shared" si="109"/>
        <v>15.768000000000002</v>
      </c>
      <c r="DS48" s="51">
        <f t="shared" si="109"/>
        <v>15.768000000000002</v>
      </c>
      <c r="DT48" s="51">
        <f t="shared" si="109"/>
        <v>15.768000000000002</v>
      </c>
      <c r="DU48" s="51">
        <f t="shared" si="109"/>
        <v>15.768000000000002</v>
      </c>
      <c r="DV48" s="51">
        <f t="shared" si="109"/>
        <v>15.768000000000002</v>
      </c>
      <c r="DW48" s="51">
        <f t="shared" si="109"/>
        <v>15.768000000000002</v>
      </c>
    </row>
    <row r="49" spans="1:127" ht="18" x14ac:dyDescent="0.2">
      <c r="A49" s="19"/>
      <c r="B49" s="23" t="s">
        <v>78</v>
      </c>
      <c r="C49" s="494" t="s">
        <v>79</v>
      </c>
      <c r="D49" s="495"/>
      <c r="E49" s="492"/>
      <c r="F49" s="1" t="s">
        <v>102</v>
      </c>
      <c r="G49" s="36">
        <f>+G39*86400*365</f>
        <v>946.08</v>
      </c>
      <c r="J49" s="51">
        <f t="shared" si="76"/>
        <v>946.08</v>
      </c>
      <c r="K49" s="51">
        <f t="shared" si="77"/>
        <v>946.08</v>
      </c>
      <c r="L49" s="51">
        <f t="shared" si="77"/>
        <v>946.08</v>
      </c>
      <c r="M49" s="51">
        <f t="shared" si="77"/>
        <v>946.08</v>
      </c>
      <c r="N49" s="51">
        <f t="shared" si="77"/>
        <v>946.08</v>
      </c>
      <c r="O49" s="51">
        <f t="shared" si="78"/>
        <v>946.08</v>
      </c>
      <c r="P49" s="51">
        <f t="shared" si="78"/>
        <v>946.08</v>
      </c>
      <c r="Q49" s="51">
        <f t="shared" si="78"/>
        <v>946.08</v>
      </c>
      <c r="R49" s="51">
        <f t="shared" si="79"/>
        <v>946.08</v>
      </c>
      <c r="S49" s="51">
        <f t="shared" si="79"/>
        <v>946.08</v>
      </c>
      <c r="T49" s="51">
        <f t="shared" si="79"/>
        <v>946.08</v>
      </c>
      <c r="U49" s="51">
        <f t="shared" si="70"/>
        <v>946.08</v>
      </c>
      <c r="V49" s="51">
        <f t="shared" si="110"/>
        <v>946.08</v>
      </c>
      <c r="W49" s="51">
        <f t="shared" si="110"/>
        <v>946.08</v>
      </c>
      <c r="X49" s="51">
        <f t="shared" si="110"/>
        <v>946.08</v>
      </c>
      <c r="Y49" s="51">
        <f t="shared" si="110"/>
        <v>946.08</v>
      </c>
      <c r="Z49" s="51">
        <f t="shared" si="110"/>
        <v>946.08</v>
      </c>
      <c r="AA49" s="51">
        <f t="shared" si="110"/>
        <v>946.08</v>
      </c>
      <c r="AB49" s="51">
        <f t="shared" si="110"/>
        <v>946.08</v>
      </c>
      <c r="AC49" s="51">
        <f t="shared" si="110"/>
        <v>946.08</v>
      </c>
      <c r="AD49" s="51">
        <f t="shared" si="110"/>
        <v>946.08</v>
      </c>
      <c r="AE49" s="51">
        <f t="shared" si="110"/>
        <v>946.08</v>
      </c>
      <c r="AF49" s="51">
        <f t="shared" si="110"/>
        <v>946.08</v>
      </c>
      <c r="AG49" s="51">
        <f t="shared" si="110"/>
        <v>946.08</v>
      </c>
      <c r="AH49" s="51">
        <f t="shared" si="81"/>
        <v>946.08</v>
      </c>
      <c r="AI49" s="51">
        <f t="shared" si="81"/>
        <v>946.08</v>
      </c>
      <c r="AJ49" s="51">
        <f t="shared" si="81"/>
        <v>946.08</v>
      </c>
      <c r="AK49" s="51">
        <f t="shared" si="82"/>
        <v>946.08</v>
      </c>
      <c r="AL49" s="51">
        <f t="shared" si="82"/>
        <v>946.08</v>
      </c>
      <c r="AM49" s="51">
        <f t="shared" si="82"/>
        <v>946.08</v>
      </c>
      <c r="AN49" s="51">
        <f t="shared" si="83"/>
        <v>946.08</v>
      </c>
      <c r="AO49" s="51">
        <f t="shared" si="83"/>
        <v>946.08</v>
      </c>
      <c r="AP49" s="51">
        <f t="shared" si="83"/>
        <v>946.08</v>
      </c>
      <c r="AQ49" s="51">
        <f t="shared" si="83"/>
        <v>946.08</v>
      </c>
      <c r="AR49" s="51">
        <f t="shared" si="83"/>
        <v>946.08</v>
      </c>
      <c r="AS49" s="51">
        <f t="shared" si="83"/>
        <v>946.08</v>
      </c>
      <c r="AT49" s="51">
        <f t="shared" si="83"/>
        <v>946.08</v>
      </c>
      <c r="AU49" s="51">
        <f t="shared" si="83"/>
        <v>946.08</v>
      </c>
      <c r="AV49" s="51">
        <f t="shared" si="83"/>
        <v>946.08</v>
      </c>
      <c r="AW49" s="51">
        <f t="shared" si="83"/>
        <v>946.08</v>
      </c>
      <c r="AX49" s="51">
        <f t="shared" si="83"/>
        <v>946.08</v>
      </c>
      <c r="AY49" s="51">
        <f t="shared" si="83"/>
        <v>946.08</v>
      </c>
      <c r="AZ49" s="51">
        <f t="shared" si="83"/>
        <v>946.08</v>
      </c>
      <c r="BA49" s="51">
        <f t="shared" si="83"/>
        <v>946.08</v>
      </c>
      <c r="BB49" s="51">
        <f t="shared" si="84"/>
        <v>946.08</v>
      </c>
      <c r="BC49" s="51">
        <f t="shared" si="84"/>
        <v>946.08</v>
      </c>
      <c r="BD49" s="51">
        <f t="shared" si="84"/>
        <v>946.08</v>
      </c>
      <c r="BE49" s="51">
        <f t="shared" si="84"/>
        <v>946.08</v>
      </c>
      <c r="BF49" s="51">
        <f t="shared" si="84"/>
        <v>946.08</v>
      </c>
      <c r="BG49" s="51">
        <f t="shared" si="85"/>
        <v>946.08</v>
      </c>
      <c r="BH49" s="51">
        <f t="shared" si="85"/>
        <v>946.08</v>
      </c>
      <c r="BI49" s="51">
        <f t="shared" si="86"/>
        <v>946.08</v>
      </c>
      <c r="BJ49" s="51">
        <f t="shared" si="86"/>
        <v>946.08</v>
      </c>
      <c r="BK49" s="51">
        <f t="shared" si="87"/>
        <v>946.08</v>
      </c>
      <c r="BL49" s="51">
        <f t="shared" si="88"/>
        <v>946.08</v>
      </c>
      <c r="BM49" s="51">
        <f t="shared" si="88"/>
        <v>946.08</v>
      </c>
      <c r="BN49" s="51">
        <f t="shared" si="88"/>
        <v>946.08</v>
      </c>
      <c r="BO49" s="51">
        <f t="shared" si="88"/>
        <v>946.08</v>
      </c>
      <c r="BP49" s="51">
        <f t="shared" si="89"/>
        <v>946.08</v>
      </c>
      <c r="BQ49" s="51">
        <f t="shared" si="90"/>
        <v>946.08</v>
      </c>
      <c r="BR49" s="51">
        <f t="shared" si="90"/>
        <v>946.08</v>
      </c>
      <c r="BS49" s="51">
        <f t="shared" si="90"/>
        <v>946.08</v>
      </c>
      <c r="BT49" s="51">
        <f t="shared" si="90"/>
        <v>946.08</v>
      </c>
      <c r="BU49" s="51">
        <f t="shared" si="91"/>
        <v>946.08</v>
      </c>
      <c r="BV49" s="51">
        <f t="shared" si="92"/>
        <v>946.08</v>
      </c>
      <c r="BW49" s="51">
        <f t="shared" si="93"/>
        <v>946.08</v>
      </c>
      <c r="BX49" s="51">
        <f t="shared" si="93"/>
        <v>946.08</v>
      </c>
      <c r="BY49" s="51">
        <f t="shared" si="94"/>
        <v>946.08</v>
      </c>
      <c r="BZ49" s="51">
        <f t="shared" si="94"/>
        <v>946.08</v>
      </c>
      <c r="CA49" s="51">
        <f t="shared" si="94"/>
        <v>946.08</v>
      </c>
      <c r="CB49" s="51">
        <f t="shared" si="94"/>
        <v>946.08</v>
      </c>
      <c r="CC49" s="51">
        <f t="shared" si="95"/>
        <v>946.08</v>
      </c>
      <c r="CD49" s="51">
        <f t="shared" si="95"/>
        <v>946.08</v>
      </c>
      <c r="CE49" s="51">
        <f t="shared" si="96"/>
        <v>946.08</v>
      </c>
      <c r="CF49" s="51">
        <f t="shared" si="97"/>
        <v>946.08</v>
      </c>
      <c r="CG49" s="51">
        <f t="shared" si="98"/>
        <v>946.08</v>
      </c>
      <c r="CH49" s="51">
        <f t="shared" si="99"/>
        <v>946.08</v>
      </c>
      <c r="CI49" s="51">
        <f t="shared" si="99"/>
        <v>946.08</v>
      </c>
      <c r="CJ49" s="51">
        <f t="shared" si="99"/>
        <v>946.08</v>
      </c>
      <c r="CK49" s="51">
        <f t="shared" si="99"/>
        <v>946.08</v>
      </c>
      <c r="CL49" s="51">
        <f t="shared" si="99"/>
        <v>946.08</v>
      </c>
      <c r="CM49" s="51">
        <f t="shared" si="99"/>
        <v>946.08</v>
      </c>
      <c r="CN49" s="51">
        <f t="shared" si="99"/>
        <v>946.08</v>
      </c>
      <c r="CO49" s="51">
        <f t="shared" si="99"/>
        <v>946.08</v>
      </c>
      <c r="CP49" s="51">
        <f t="shared" si="99"/>
        <v>946.08</v>
      </c>
      <c r="CQ49" s="51">
        <f t="shared" si="99"/>
        <v>946.08</v>
      </c>
      <c r="CR49" s="51">
        <f t="shared" si="100"/>
        <v>946.08</v>
      </c>
      <c r="CS49" s="51">
        <f t="shared" si="100"/>
        <v>946.08</v>
      </c>
      <c r="CT49" s="51">
        <f t="shared" si="101"/>
        <v>946.08</v>
      </c>
      <c r="CU49" s="51">
        <f t="shared" si="101"/>
        <v>946.08</v>
      </c>
      <c r="CV49" s="51">
        <f t="shared" si="102"/>
        <v>946.08</v>
      </c>
      <c r="CW49" s="51">
        <f t="shared" si="102"/>
        <v>946.08</v>
      </c>
      <c r="CX49" s="51">
        <f t="shared" si="103"/>
        <v>946.08</v>
      </c>
      <c r="CY49" s="51">
        <f t="shared" si="103"/>
        <v>946.08</v>
      </c>
      <c r="CZ49" s="51">
        <f t="shared" si="103"/>
        <v>946.08</v>
      </c>
      <c r="DA49" s="51">
        <f t="shared" si="103"/>
        <v>946.08</v>
      </c>
      <c r="DB49" s="51">
        <f t="shared" si="103"/>
        <v>946.08</v>
      </c>
      <c r="DC49" s="51">
        <f t="shared" si="104"/>
        <v>946.08</v>
      </c>
      <c r="DD49" s="51">
        <f t="shared" si="104"/>
        <v>946.08</v>
      </c>
      <c r="DE49" s="51">
        <f t="shared" si="105"/>
        <v>946.08</v>
      </c>
      <c r="DF49" s="51">
        <f t="shared" si="106"/>
        <v>946.08</v>
      </c>
      <c r="DG49" s="51">
        <f t="shared" si="107"/>
        <v>946.08</v>
      </c>
      <c r="DH49" s="51">
        <f t="shared" si="107"/>
        <v>946.08</v>
      </c>
      <c r="DI49" s="51">
        <f t="shared" si="107"/>
        <v>946.08</v>
      </c>
      <c r="DJ49" s="51">
        <f t="shared" si="107"/>
        <v>946.08</v>
      </c>
      <c r="DK49" s="51">
        <f t="shared" si="107"/>
        <v>946.08</v>
      </c>
      <c r="DL49" s="51">
        <f t="shared" si="107"/>
        <v>946.08</v>
      </c>
      <c r="DM49" s="51">
        <f t="shared" si="107"/>
        <v>946.08</v>
      </c>
      <c r="DN49" s="51">
        <f t="shared" si="107"/>
        <v>946.08</v>
      </c>
      <c r="DO49" s="51">
        <f t="shared" si="108"/>
        <v>946.08</v>
      </c>
      <c r="DP49" s="51">
        <f t="shared" si="109"/>
        <v>946.08</v>
      </c>
      <c r="DQ49" s="51">
        <f t="shared" si="109"/>
        <v>946.08</v>
      </c>
      <c r="DR49" s="51">
        <f t="shared" si="109"/>
        <v>946.08</v>
      </c>
      <c r="DS49" s="51">
        <f t="shared" si="109"/>
        <v>946.08</v>
      </c>
      <c r="DT49" s="51">
        <f t="shared" si="109"/>
        <v>946.08</v>
      </c>
      <c r="DU49" s="51">
        <f t="shared" si="109"/>
        <v>946.08</v>
      </c>
      <c r="DV49" s="51">
        <f t="shared" si="109"/>
        <v>946.08</v>
      </c>
      <c r="DW49" s="51">
        <f t="shared" si="109"/>
        <v>946.08</v>
      </c>
    </row>
    <row r="50" spans="1:127" ht="18" x14ac:dyDescent="0.2">
      <c r="A50" s="19"/>
      <c r="B50" s="23" t="s">
        <v>103</v>
      </c>
      <c r="C50" s="494" t="s">
        <v>104</v>
      </c>
      <c r="D50" s="495"/>
      <c r="E50" s="492"/>
      <c r="F50" s="1"/>
      <c r="G50" s="93">
        <f>1+G44*G51/G41</f>
        <v>28.000000000000007</v>
      </c>
      <c r="J50" s="51">
        <f t="shared" si="76"/>
        <v>28.000000000000007</v>
      </c>
      <c r="K50" s="51">
        <f t="shared" si="77"/>
        <v>28.000000000000007</v>
      </c>
      <c r="L50" s="51">
        <f t="shared" si="77"/>
        <v>28.000000000000007</v>
      </c>
      <c r="M50" s="51">
        <f t="shared" si="77"/>
        <v>28.000000000000007</v>
      </c>
      <c r="N50" s="51">
        <f t="shared" si="77"/>
        <v>28.000000000000007</v>
      </c>
      <c r="O50" s="51">
        <f t="shared" si="78"/>
        <v>28.000000000000007</v>
      </c>
      <c r="P50" s="51">
        <f t="shared" si="78"/>
        <v>28.000000000000007</v>
      </c>
      <c r="Q50" s="51">
        <f t="shared" si="78"/>
        <v>28.000000000000007</v>
      </c>
      <c r="R50" s="51">
        <f t="shared" si="79"/>
        <v>28.000000000000007</v>
      </c>
      <c r="S50" s="51">
        <f t="shared" si="79"/>
        <v>28.000000000000007</v>
      </c>
      <c r="T50" s="51">
        <f t="shared" si="79"/>
        <v>28.000000000000007</v>
      </c>
      <c r="U50" s="51">
        <f t="shared" si="70"/>
        <v>28.000000000000007</v>
      </c>
      <c r="V50" s="51">
        <f t="shared" si="110"/>
        <v>28.000000000000007</v>
      </c>
      <c r="W50" s="51">
        <f t="shared" si="110"/>
        <v>28.000000000000007</v>
      </c>
      <c r="X50" s="51">
        <f t="shared" si="110"/>
        <v>28.000000000000007</v>
      </c>
      <c r="Y50" s="51">
        <f t="shared" si="110"/>
        <v>28.000000000000007</v>
      </c>
      <c r="Z50" s="51">
        <f t="shared" si="110"/>
        <v>28.000000000000007</v>
      </c>
      <c r="AA50" s="51">
        <f t="shared" si="110"/>
        <v>28.000000000000007</v>
      </c>
      <c r="AB50" s="51">
        <f t="shared" si="110"/>
        <v>28.000000000000007</v>
      </c>
      <c r="AC50" s="51">
        <f t="shared" si="110"/>
        <v>28.000000000000007</v>
      </c>
      <c r="AD50" s="51">
        <f t="shared" si="110"/>
        <v>28.000000000000007</v>
      </c>
      <c r="AE50" s="51">
        <f t="shared" si="110"/>
        <v>28.000000000000007</v>
      </c>
      <c r="AF50" s="51">
        <f t="shared" si="110"/>
        <v>28.000000000000007</v>
      </c>
      <c r="AG50" s="51">
        <f t="shared" si="110"/>
        <v>28.000000000000007</v>
      </c>
      <c r="AH50" s="51">
        <f t="shared" si="81"/>
        <v>28.000000000000007</v>
      </c>
      <c r="AI50" s="51">
        <f t="shared" si="81"/>
        <v>28.000000000000007</v>
      </c>
      <c r="AJ50" s="51">
        <f t="shared" si="81"/>
        <v>28.000000000000007</v>
      </c>
      <c r="AK50" s="51">
        <f t="shared" si="82"/>
        <v>28.000000000000007</v>
      </c>
      <c r="AL50" s="51">
        <f t="shared" si="82"/>
        <v>28.000000000000007</v>
      </c>
      <c r="AM50" s="51">
        <f t="shared" si="82"/>
        <v>28.000000000000007</v>
      </c>
      <c r="AN50" s="51">
        <f t="shared" si="83"/>
        <v>28.000000000000007</v>
      </c>
      <c r="AO50" s="51">
        <f t="shared" si="83"/>
        <v>28.000000000000007</v>
      </c>
      <c r="AP50" s="51">
        <f t="shared" si="83"/>
        <v>28.000000000000007</v>
      </c>
      <c r="AQ50" s="51">
        <f t="shared" si="83"/>
        <v>28.000000000000007</v>
      </c>
      <c r="AR50" s="51">
        <f t="shared" si="83"/>
        <v>28.000000000000007</v>
      </c>
      <c r="AS50" s="51">
        <f t="shared" si="83"/>
        <v>28.000000000000007</v>
      </c>
      <c r="AT50" s="51">
        <f t="shared" si="83"/>
        <v>28.000000000000007</v>
      </c>
      <c r="AU50" s="51">
        <f t="shared" si="83"/>
        <v>28.000000000000007</v>
      </c>
      <c r="AV50" s="51">
        <f t="shared" si="83"/>
        <v>28.000000000000007</v>
      </c>
      <c r="AW50" s="51">
        <f t="shared" si="83"/>
        <v>28.000000000000007</v>
      </c>
      <c r="AX50" s="51">
        <f t="shared" si="83"/>
        <v>28.000000000000007</v>
      </c>
      <c r="AY50" s="51">
        <f t="shared" si="83"/>
        <v>28.000000000000007</v>
      </c>
      <c r="AZ50" s="51">
        <f t="shared" si="83"/>
        <v>28.000000000000007</v>
      </c>
      <c r="BA50" s="51">
        <f t="shared" si="83"/>
        <v>28.000000000000007</v>
      </c>
      <c r="BB50" s="51">
        <f t="shared" si="84"/>
        <v>28.000000000000007</v>
      </c>
      <c r="BC50" s="51">
        <f t="shared" si="84"/>
        <v>28.000000000000007</v>
      </c>
      <c r="BD50" s="51">
        <f t="shared" si="84"/>
        <v>28.000000000000007</v>
      </c>
      <c r="BE50" s="51">
        <f t="shared" si="84"/>
        <v>28.000000000000007</v>
      </c>
      <c r="BF50" s="51">
        <f t="shared" si="84"/>
        <v>28.000000000000007</v>
      </c>
      <c r="BG50" s="51">
        <f t="shared" si="85"/>
        <v>28.000000000000007</v>
      </c>
      <c r="BH50" s="51">
        <f t="shared" si="85"/>
        <v>28.000000000000007</v>
      </c>
      <c r="BI50" s="51">
        <f t="shared" si="86"/>
        <v>28.000000000000007</v>
      </c>
      <c r="BJ50" s="51">
        <f t="shared" si="86"/>
        <v>28.000000000000007</v>
      </c>
      <c r="BK50" s="51">
        <f t="shared" si="87"/>
        <v>28.000000000000007</v>
      </c>
      <c r="BL50" s="51">
        <f t="shared" si="88"/>
        <v>28.000000000000007</v>
      </c>
      <c r="BM50" s="51">
        <f t="shared" si="88"/>
        <v>28.000000000000007</v>
      </c>
      <c r="BN50" s="51">
        <f t="shared" si="88"/>
        <v>28.000000000000007</v>
      </c>
      <c r="BO50" s="51">
        <f t="shared" si="88"/>
        <v>28.000000000000007</v>
      </c>
      <c r="BP50" s="51">
        <f t="shared" si="89"/>
        <v>28.000000000000007</v>
      </c>
      <c r="BQ50" s="51">
        <f t="shared" si="90"/>
        <v>28.000000000000007</v>
      </c>
      <c r="BR50" s="51">
        <f t="shared" si="90"/>
        <v>28.000000000000007</v>
      </c>
      <c r="BS50" s="51">
        <f t="shared" si="90"/>
        <v>28.000000000000007</v>
      </c>
      <c r="BT50" s="51">
        <f t="shared" si="90"/>
        <v>28.000000000000007</v>
      </c>
      <c r="BU50" s="51">
        <f t="shared" si="91"/>
        <v>28.000000000000007</v>
      </c>
      <c r="BV50" s="51">
        <f t="shared" si="92"/>
        <v>28.000000000000007</v>
      </c>
      <c r="BW50" s="51">
        <f t="shared" si="93"/>
        <v>28.000000000000007</v>
      </c>
      <c r="BX50" s="51">
        <f t="shared" si="93"/>
        <v>28.000000000000007</v>
      </c>
      <c r="BY50" s="51">
        <f t="shared" si="94"/>
        <v>28.000000000000007</v>
      </c>
      <c r="BZ50" s="51">
        <f t="shared" si="94"/>
        <v>28.000000000000007</v>
      </c>
      <c r="CA50" s="51">
        <f t="shared" si="94"/>
        <v>28.000000000000007</v>
      </c>
      <c r="CB50" s="51">
        <f t="shared" si="94"/>
        <v>28.000000000000007</v>
      </c>
      <c r="CC50" s="51">
        <f t="shared" si="95"/>
        <v>28.000000000000007</v>
      </c>
      <c r="CD50" s="51">
        <f t="shared" si="95"/>
        <v>28.000000000000007</v>
      </c>
      <c r="CE50" s="51">
        <f t="shared" si="96"/>
        <v>28.000000000000007</v>
      </c>
      <c r="CF50" s="51">
        <f t="shared" si="97"/>
        <v>28.000000000000007</v>
      </c>
      <c r="CG50" s="51">
        <f t="shared" si="98"/>
        <v>28.000000000000007</v>
      </c>
      <c r="CH50" s="51">
        <f t="shared" si="99"/>
        <v>28.000000000000007</v>
      </c>
      <c r="CI50" s="51">
        <f t="shared" si="99"/>
        <v>28.000000000000007</v>
      </c>
      <c r="CJ50" s="51">
        <f t="shared" si="99"/>
        <v>28.000000000000007</v>
      </c>
      <c r="CK50" s="51">
        <f t="shared" si="99"/>
        <v>28.000000000000007</v>
      </c>
      <c r="CL50" s="51">
        <f t="shared" si="99"/>
        <v>28.000000000000007</v>
      </c>
      <c r="CM50" s="51">
        <f t="shared" si="99"/>
        <v>28.000000000000007</v>
      </c>
      <c r="CN50" s="51">
        <f t="shared" si="99"/>
        <v>28.000000000000007</v>
      </c>
      <c r="CO50" s="51">
        <f t="shared" si="99"/>
        <v>28.000000000000007</v>
      </c>
      <c r="CP50" s="51">
        <f t="shared" si="99"/>
        <v>28.000000000000007</v>
      </c>
      <c r="CQ50" s="51">
        <f t="shared" si="99"/>
        <v>28.000000000000007</v>
      </c>
      <c r="CR50" s="51">
        <f t="shared" si="100"/>
        <v>28.000000000000007</v>
      </c>
      <c r="CS50" s="51">
        <f t="shared" si="100"/>
        <v>28.000000000000007</v>
      </c>
      <c r="CT50" s="51">
        <f t="shared" si="101"/>
        <v>28.000000000000007</v>
      </c>
      <c r="CU50" s="51">
        <f t="shared" si="101"/>
        <v>28.000000000000007</v>
      </c>
      <c r="CV50" s="51">
        <f t="shared" si="102"/>
        <v>28.000000000000007</v>
      </c>
      <c r="CW50" s="51">
        <f t="shared" si="102"/>
        <v>28.000000000000007</v>
      </c>
      <c r="CX50" s="51">
        <f t="shared" si="103"/>
        <v>28.000000000000007</v>
      </c>
      <c r="CY50" s="51">
        <f t="shared" si="103"/>
        <v>28.000000000000007</v>
      </c>
      <c r="CZ50" s="51">
        <f t="shared" si="103"/>
        <v>28.000000000000007</v>
      </c>
      <c r="DA50" s="51">
        <f t="shared" si="103"/>
        <v>28.000000000000007</v>
      </c>
      <c r="DB50" s="51">
        <f t="shared" si="103"/>
        <v>28.000000000000007</v>
      </c>
      <c r="DC50" s="51">
        <f t="shared" si="104"/>
        <v>28.000000000000007</v>
      </c>
      <c r="DD50" s="51">
        <f t="shared" si="104"/>
        <v>28.000000000000007</v>
      </c>
      <c r="DE50" s="51">
        <f t="shared" si="105"/>
        <v>28.000000000000007</v>
      </c>
      <c r="DF50" s="51">
        <f t="shared" si="106"/>
        <v>28.000000000000007</v>
      </c>
      <c r="DG50" s="51">
        <f t="shared" si="107"/>
        <v>28.000000000000007</v>
      </c>
      <c r="DH50" s="51">
        <f t="shared" si="107"/>
        <v>28.000000000000007</v>
      </c>
      <c r="DI50" s="51">
        <f t="shared" si="107"/>
        <v>28.000000000000007</v>
      </c>
      <c r="DJ50" s="51">
        <f t="shared" si="107"/>
        <v>28.000000000000007</v>
      </c>
      <c r="DK50" s="51">
        <f t="shared" si="107"/>
        <v>28.000000000000007</v>
      </c>
      <c r="DL50" s="51">
        <f t="shared" si="107"/>
        <v>28.000000000000007</v>
      </c>
      <c r="DM50" s="51">
        <f t="shared" si="107"/>
        <v>28.000000000000007</v>
      </c>
      <c r="DN50" s="51">
        <f t="shared" si="107"/>
        <v>28.000000000000007</v>
      </c>
      <c r="DO50" s="51">
        <f t="shared" si="108"/>
        <v>28.000000000000007</v>
      </c>
      <c r="DP50" s="51">
        <f t="shared" si="109"/>
        <v>28.000000000000007</v>
      </c>
      <c r="DQ50" s="51">
        <f t="shared" si="109"/>
        <v>28.000000000000007</v>
      </c>
      <c r="DR50" s="51">
        <f t="shared" si="109"/>
        <v>28.000000000000007</v>
      </c>
      <c r="DS50" s="51">
        <f t="shared" si="109"/>
        <v>28.000000000000007</v>
      </c>
      <c r="DT50" s="51">
        <f t="shared" si="109"/>
        <v>28.000000000000007</v>
      </c>
      <c r="DU50" s="51">
        <f t="shared" si="109"/>
        <v>28.000000000000007</v>
      </c>
      <c r="DV50" s="51">
        <f t="shared" si="109"/>
        <v>28.000000000000007</v>
      </c>
      <c r="DW50" s="51">
        <f t="shared" si="109"/>
        <v>28.000000000000007</v>
      </c>
    </row>
    <row r="51" spans="1:127" ht="18" x14ac:dyDescent="0.4">
      <c r="A51" s="16">
        <f>入力シート_セレン!Q23</f>
        <v>1.62</v>
      </c>
      <c r="B51" s="20" t="s">
        <v>105</v>
      </c>
      <c r="C51" s="494" t="s">
        <v>106</v>
      </c>
      <c r="D51" s="495"/>
      <c r="E51" s="492"/>
      <c r="F51" s="291" t="s">
        <v>107</v>
      </c>
      <c r="G51" s="25">
        <f>IF(A51="",1.67,A51)</f>
        <v>1.62</v>
      </c>
      <c r="J51" s="51">
        <f t="shared" si="76"/>
        <v>1.62</v>
      </c>
      <c r="K51" s="51">
        <f t="shared" si="77"/>
        <v>1.62</v>
      </c>
      <c r="L51" s="51">
        <f t="shared" si="77"/>
        <v>1.62</v>
      </c>
      <c r="M51" s="51">
        <f t="shared" si="77"/>
        <v>1.62</v>
      </c>
      <c r="N51" s="51">
        <f t="shared" si="77"/>
        <v>1.62</v>
      </c>
      <c r="O51" s="51">
        <f t="shared" si="78"/>
        <v>1.62</v>
      </c>
      <c r="P51" s="51">
        <f t="shared" si="78"/>
        <v>1.62</v>
      </c>
      <c r="Q51" s="51">
        <f t="shared" si="78"/>
        <v>1.62</v>
      </c>
      <c r="R51" s="51">
        <f t="shared" si="79"/>
        <v>1.62</v>
      </c>
      <c r="S51" s="51">
        <f t="shared" si="79"/>
        <v>1.62</v>
      </c>
      <c r="T51" s="51">
        <f t="shared" si="79"/>
        <v>1.62</v>
      </c>
      <c r="U51" s="52">
        <f t="shared" si="70"/>
        <v>1.62</v>
      </c>
      <c r="V51" s="51">
        <f t="shared" si="110"/>
        <v>1.62</v>
      </c>
      <c r="W51" s="51">
        <f t="shared" si="110"/>
        <v>1.62</v>
      </c>
      <c r="X51" s="51">
        <f t="shared" si="110"/>
        <v>1.62</v>
      </c>
      <c r="Y51" s="51">
        <f t="shared" si="110"/>
        <v>1.62</v>
      </c>
      <c r="Z51" s="51">
        <f t="shared" si="110"/>
        <v>1.62</v>
      </c>
      <c r="AA51" s="51">
        <f t="shared" si="110"/>
        <v>1.62</v>
      </c>
      <c r="AB51" s="51">
        <f t="shared" si="110"/>
        <v>1.62</v>
      </c>
      <c r="AC51" s="51">
        <f t="shared" si="110"/>
        <v>1.62</v>
      </c>
      <c r="AD51" s="51">
        <f t="shared" si="110"/>
        <v>1.62</v>
      </c>
      <c r="AE51" s="51">
        <f t="shared" si="110"/>
        <v>1.62</v>
      </c>
      <c r="AF51" s="51">
        <f t="shared" si="110"/>
        <v>1.62</v>
      </c>
      <c r="AG51" s="51">
        <f t="shared" si="110"/>
        <v>1.62</v>
      </c>
      <c r="AH51" s="51">
        <f t="shared" si="81"/>
        <v>1.62</v>
      </c>
      <c r="AI51" s="51">
        <f t="shared" si="81"/>
        <v>1.62</v>
      </c>
      <c r="AJ51" s="51">
        <f t="shared" si="81"/>
        <v>1.62</v>
      </c>
      <c r="AK51" s="51">
        <f t="shared" si="82"/>
        <v>1.62</v>
      </c>
      <c r="AL51" s="51">
        <f t="shared" si="82"/>
        <v>1.62</v>
      </c>
      <c r="AM51" s="51">
        <f t="shared" si="82"/>
        <v>1.62</v>
      </c>
      <c r="AN51" s="51">
        <f t="shared" si="83"/>
        <v>1.62</v>
      </c>
      <c r="AO51" s="51">
        <f t="shared" si="83"/>
        <v>1.62</v>
      </c>
      <c r="AP51" s="51">
        <f t="shared" si="83"/>
        <v>1.62</v>
      </c>
      <c r="AQ51" s="51">
        <f t="shared" si="83"/>
        <v>1.62</v>
      </c>
      <c r="AR51" s="51">
        <f t="shared" si="83"/>
        <v>1.62</v>
      </c>
      <c r="AS51" s="51">
        <f t="shared" si="83"/>
        <v>1.62</v>
      </c>
      <c r="AT51" s="51">
        <f t="shared" si="83"/>
        <v>1.62</v>
      </c>
      <c r="AU51" s="51">
        <f t="shared" si="83"/>
        <v>1.62</v>
      </c>
      <c r="AV51" s="51">
        <f t="shared" si="83"/>
        <v>1.62</v>
      </c>
      <c r="AW51" s="51">
        <f t="shared" si="83"/>
        <v>1.62</v>
      </c>
      <c r="AX51" s="51">
        <f t="shared" si="83"/>
        <v>1.62</v>
      </c>
      <c r="AY51" s="51">
        <f t="shared" si="83"/>
        <v>1.62</v>
      </c>
      <c r="AZ51" s="51">
        <f t="shared" si="83"/>
        <v>1.62</v>
      </c>
      <c r="BA51" s="51">
        <f t="shared" si="83"/>
        <v>1.62</v>
      </c>
      <c r="BB51" s="51">
        <f t="shared" si="84"/>
        <v>1.62</v>
      </c>
      <c r="BC51" s="51">
        <f t="shared" si="84"/>
        <v>1.62</v>
      </c>
      <c r="BD51" s="51">
        <f t="shared" si="84"/>
        <v>1.62</v>
      </c>
      <c r="BE51" s="51">
        <f t="shared" si="84"/>
        <v>1.62</v>
      </c>
      <c r="BF51" s="51">
        <f t="shared" si="84"/>
        <v>1.62</v>
      </c>
      <c r="BG51" s="51">
        <f t="shared" si="85"/>
        <v>1.62</v>
      </c>
      <c r="BH51" s="51">
        <f t="shared" si="85"/>
        <v>1.62</v>
      </c>
      <c r="BI51" s="51">
        <f t="shared" si="86"/>
        <v>1.62</v>
      </c>
      <c r="BJ51" s="51">
        <f t="shared" si="86"/>
        <v>1.62</v>
      </c>
      <c r="BK51" s="51">
        <f t="shared" si="87"/>
        <v>1.62</v>
      </c>
      <c r="BL51" s="51">
        <f t="shared" si="88"/>
        <v>1.62</v>
      </c>
      <c r="BM51" s="51">
        <f t="shared" si="88"/>
        <v>1.62</v>
      </c>
      <c r="BN51" s="51">
        <f t="shared" si="88"/>
        <v>1.62</v>
      </c>
      <c r="BO51" s="51">
        <f t="shared" si="88"/>
        <v>1.62</v>
      </c>
      <c r="BP51" s="51">
        <f t="shared" si="89"/>
        <v>1.62</v>
      </c>
      <c r="BQ51" s="51">
        <f t="shared" si="90"/>
        <v>1.62</v>
      </c>
      <c r="BR51" s="51">
        <f t="shared" si="90"/>
        <v>1.62</v>
      </c>
      <c r="BS51" s="51">
        <f t="shared" si="90"/>
        <v>1.62</v>
      </c>
      <c r="BT51" s="51">
        <f t="shared" si="90"/>
        <v>1.62</v>
      </c>
      <c r="BU51" s="51">
        <f t="shared" si="91"/>
        <v>1.62</v>
      </c>
      <c r="BV51" s="51">
        <f t="shared" si="92"/>
        <v>1.62</v>
      </c>
      <c r="BW51" s="51">
        <f t="shared" si="93"/>
        <v>1.62</v>
      </c>
      <c r="BX51" s="51">
        <f t="shared" si="93"/>
        <v>1.62</v>
      </c>
      <c r="BY51" s="51">
        <f t="shared" si="94"/>
        <v>1.62</v>
      </c>
      <c r="BZ51" s="51">
        <f t="shared" si="94"/>
        <v>1.62</v>
      </c>
      <c r="CA51" s="51">
        <f t="shared" si="94"/>
        <v>1.62</v>
      </c>
      <c r="CB51" s="51">
        <f t="shared" si="94"/>
        <v>1.62</v>
      </c>
      <c r="CC51" s="51">
        <f t="shared" si="95"/>
        <v>1.62</v>
      </c>
      <c r="CD51" s="51">
        <f t="shared" si="95"/>
        <v>1.62</v>
      </c>
      <c r="CE51" s="51">
        <f t="shared" si="96"/>
        <v>1.62</v>
      </c>
      <c r="CF51" s="51">
        <f t="shared" si="97"/>
        <v>1.62</v>
      </c>
      <c r="CG51" s="51">
        <f t="shared" si="98"/>
        <v>1.62</v>
      </c>
      <c r="CH51" s="51">
        <f t="shared" si="99"/>
        <v>1.62</v>
      </c>
      <c r="CI51" s="51">
        <f t="shared" si="99"/>
        <v>1.62</v>
      </c>
      <c r="CJ51" s="51">
        <f t="shared" si="99"/>
        <v>1.62</v>
      </c>
      <c r="CK51" s="51">
        <f t="shared" si="99"/>
        <v>1.62</v>
      </c>
      <c r="CL51" s="51">
        <f t="shared" si="99"/>
        <v>1.62</v>
      </c>
      <c r="CM51" s="51">
        <f t="shared" si="99"/>
        <v>1.62</v>
      </c>
      <c r="CN51" s="51">
        <f t="shared" si="99"/>
        <v>1.62</v>
      </c>
      <c r="CO51" s="51">
        <f t="shared" si="99"/>
        <v>1.62</v>
      </c>
      <c r="CP51" s="51">
        <f t="shared" si="99"/>
        <v>1.62</v>
      </c>
      <c r="CQ51" s="51">
        <f t="shared" si="99"/>
        <v>1.62</v>
      </c>
      <c r="CR51" s="51">
        <f t="shared" si="100"/>
        <v>1.62</v>
      </c>
      <c r="CS51" s="51">
        <f t="shared" si="100"/>
        <v>1.62</v>
      </c>
      <c r="CT51" s="51">
        <f t="shared" si="101"/>
        <v>1.62</v>
      </c>
      <c r="CU51" s="51">
        <f t="shared" si="101"/>
        <v>1.62</v>
      </c>
      <c r="CV51" s="51">
        <f t="shared" si="102"/>
        <v>1.62</v>
      </c>
      <c r="CW51" s="51">
        <f t="shared" si="102"/>
        <v>1.62</v>
      </c>
      <c r="CX51" s="51">
        <f t="shared" si="103"/>
        <v>1.62</v>
      </c>
      <c r="CY51" s="51">
        <f t="shared" si="103"/>
        <v>1.62</v>
      </c>
      <c r="CZ51" s="51">
        <f t="shared" si="103"/>
        <v>1.62</v>
      </c>
      <c r="DA51" s="51">
        <f t="shared" si="103"/>
        <v>1.62</v>
      </c>
      <c r="DB51" s="51">
        <f t="shared" si="103"/>
        <v>1.62</v>
      </c>
      <c r="DC51" s="51">
        <f t="shared" si="104"/>
        <v>1.62</v>
      </c>
      <c r="DD51" s="51">
        <f t="shared" si="104"/>
        <v>1.62</v>
      </c>
      <c r="DE51" s="51">
        <f t="shared" si="105"/>
        <v>1.62</v>
      </c>
      <c r="DF51" s="51">
        <f t="shared" si="106"/>
        <v>1.62</v>
      </c>
      <c r="DG51" s="51">
        <f t="shared" si="107"/>
        <v>1.62</v>
      </c>
      <c r="DH51" s="51">
        <f t="shared" si="107"/>
        <v>1.62</v>
      </c>
      <c r="DI51" s="51">
        <f t="shared" si="107"/>
        <v>1.62</v>
      </c>
      <c r="DJ51" s="51">
        <f t="shared" si="107"/>
        <v>1.62</v>
      </c>
      <c r="DK51" s="51">
        <f t="shared" si="107"/>
        <v>1.62</v>
      </c>
      <c r="DL51" s="51">
        <f t="shared" si="107"/>
        <v>1.62</v>
      </c>
      <c r="DM51" s="51">
        <f t="shared" si="107"/>
        <v>1.62</v>
      </c>
      <c r="DN51" s="51">
        <f t="shared" si="107"/>
        <v>1.62</v>
      </c>
      <c r="DO51" s="51">
        <f t="shared" si="108"/>
        <v>1.62</v>
      </c>
      <c r="DP51" s="51">
        <f t="shared" si="109"/>
        <v>1.62</v>
      </c>
      <c r="DQ51" s="51">
        <f t="shared" si="109"/>
        <v>1.62</v>
      </c>
      <c r="DR51" s="51">
        <f t="shared" si="109"/>
        <v>1.62</v>
      </c>
      <c r="DS51" s="51">
        <f t="shared" si="109"/>
        <v>1.62</v>
      </c>
      <c r="DT51" s="51">
        <f t="shared" si="109"/>
        <v>1.62</v>
      </c>
      <c r="DU51" s="51">
        <f t="shared" si="109"/>
        <v>1.62</v>
      </c>
      <c r="DV51" s="51">
        <f t="shared" si="109"/>
        <v>1.62</v>
      </c>
      <c r="DW51" s="51">
        <f t="shared" si="109"/>
        <v>1.62</v>
      </c>
    </row>
    <row r="52" spans="1:127" ht="37.5" customHeight="1" x14ac:dyDescent="0.2">
      <c r="A52" s="19"/>
      <c r="B52" s="37"/>
      <c r="C52" s="492"/>
      <c r="D52" s="493"/>
      <c r="E52" s="493"/>
      <c r="F52" s="291"/>
      <c r="G52" s="38">
        <f>SQRT(1+4*G47*G36/G48)</f>
        <v>1</v>
      </c>
      <c r="J52" s="52">
        <f>G52</f>
        <v>1</v>
      </c>
      <c r="K52" s="55">
        <f t="shared" si="77"/>
        <v>1</v>
      </c>
      <c r="L52" s="55">
        <f t="shared" si="77"/>
        <v>1</v>
      </c>
      <c r="M52" s="55">
        <f t="shared" si="77"/>
        <v>1</v>
      </c>
      <c r="N52" s="55">
        <f t="shared" si="77"/>
        <v>1</v>
      </c>
      <c r="O52" s="55">
        <f t="shared" si="78"/>
        <v>1</v>
      </c>
      <c r="P52" s="55">
        <f t="shared" si="78"/>
        <v>1</v>
      </c>
      <c r="Q52" s="55">
        <f t="shared" si="78"/>
        <v>1</v>
      </c>
      <c r="R52" s="55">
        <f t="shared" si="79"/>
        <v>1</v>
      </c>
      <c r="S52" s="55">
        <f t="shared" si="79"/>
        <v>1</v>
      </c>
      <c r="T52" s="55">
        <f t="shared" si="79"/>
        <v>1</v>
      </c>
      <c r="U52" s="52">
        <f>G52</f>
        <v>1</v>
      </c>
      <c r="V52" s="55">
        <f>+U52</f>
        <v>1</v>
      </c>
      <c r="W52" s="55">
        <f t="shared" si="110"/>
        <v>1</v>
      </c>
      <c r="X52" s="55">
        <f t="shared" si="110"/>
        <v>1</v>
      </c>
      <c r="Y52" s="55">
        <f t="shared" si="110"/>
        <v>1</v>
      </c>
      <c r="Z52" s="55">
        <f t="shared" si="110"/>
        <v>1</v>
      </c>
      <c r="AA52" s="55">
        <f t="shared" si="110"/>
        <v>1</v>
      </c>
      <c r="AB52" s="55">
        <f t="shared" si="110"/>
        <v>1</v>
      </c>
      <c r="AC52" s="55">
        <f t="shared" si="110"/>
        <v>1</v>
      </c>
      <c r="AD52" s="55">
        <f t="shared" si="110"/>
        <v>1</v>
      </c>
      <c r="AE52" s="55">
        <f t="shared" si="110"/>
        <v>1</v>
      </c>
      <c r="AF52" s="55">
        <f t="shared" si="110"/>
        <v>1</v>
      </c>
      <c r="AG52" s="55">
        <f t="shared" si="110"/>
        <v>1</v>
      </c>
      <c r="AH52" s="55">
        <f t="shared" si="81"/>
        <v>1</v>
      </c>
      <c r="AI52" s="55">
        <f t="shared" si="81"/>
        <v>1</v>
      </c>
      <c r="AJ52" s="55">
        <f t="shared" si="81"/>
        <v>1</v>
      </c>
      <c r="AK52" s="55">
        <f t="shared" si="82"/>
        <v>1</v>
      </c>
      <c r="AL52" s="55">
        <f t="shared" si="82"/>
        <v>1</v>
      </c>
      <c r="AM52" s="55">
        <f t="shared" si="82"/>
        <v>1</v>
      </c>
      <c r="AN52" s="55">
        <f t="shared" si="83"/>
        <v>1</v>
      </c>
      <c r="AO52" s="55">
        <f t="shared" si="83"/>
        <v>1</v>
      </c>
      <c r="AP52" s="55">
        <f t="shared" si="83"/>
        <v>1</v>
      </c>
      <c r="AQ52" s="55">
        <f t="shared" si="83"/>
        <v>1</v>
      </c>
      <c r="AR52" s="55">
        <f t="shared" si="83"/>
        <v>1</v>
      </c>
      <c r="AS52" s="55">
        <f t="shared" si="83"/>
        <v>1</v>
      </c>
      <c r="AT52" s="55">
        <f t="shared" si="83"/>
        <v>1</v>
      </c>
      <c r="AU52" s="55">
        <f t="shared" si="83"/>
        <v>1</v>
      </c>
      <c r="AV52" s="55">
        <f t="shared" si="83"/>
        <v>1</v>
      </c>
      <c r="AW52" s="55">
        <f t="shared" si="83"/>
        <v>1</v>
      </c>
      <c r="AX52" s="55">
        <f t="shared" si="83"/>
        <v>1</v>
      </c>
      <c r="AY52" s="55">
        <f t="shared" si="83"/>
        <v>1</v>
      </c>
      <c r="AZ52" s="55">
        <f t="shared" si="83"/>
        <v>1</v>
      </c>
      <c r="BA52" s="55">
        <f t="shared" si="83"/>
        <v>1</v>
      </c>
      <c r="BB52" s="55">
        <f t="shared" si="84"/>
        <v>1</v>
      </c>
      <c r="BC52" s="55">
        <f t="shared" si="84"/>
        <v>1</v>
      </c>
      <c r="BD52" s="55">
        <f t="shared" si="84"/>
        <v>1</v>
      </c>
      <c r="BE52" s="55">
        <f t="shared" si="84"/>
        <v>1</v>
      </c>
      <c r="BF52" s="55">
        <f t="shared" si="84"/>
        <v>1</v>
      </c>
      <c r="BG52" s="55">
        <f t="shared" si="85"/>
        <v>1</v>
      </c>
      <c r="BH52" s="55">
        <f t="shared" si="85"/>
        <v>1</v>
      </c>
      <c r="BI52" s="55">
        <f t="shared" si="86"/>
        <v>1</v>
      </c>
      <c r="BJ52" s="55">
        <f t="shared" si="86"/>
        <v>1</v>
      </c>
      <c r="BK52" s="55">
        <f t="shared" si="87"/>
        <v>1</v>
      </c>
      <c r="BL52" s="55">
        <f t="shared" si="88"/>
        <v>1</v>
      </c>
      <c r="BM52" s="55">
        <f t="shared" si="88"/>
        <v>1</v>
      </c>
      <c r="BN52" s="55">
        <f t="shared" si="88"/>
        <v>1</v>
      </c>
      <c r="BO52" s="55">
        <f t="shared" si="88"/>
        <v>1</v>
      </c>
      <c r="BP52" s="55">
        <f t="shared" si="89"/>
        <v>1</v>
      </c>
      <c r="BQ52" s="55">
        <f t="shared" si="90"/>
        <v>1</v>
      </c>
      <c r="BR52" s="55">
        <f t="shared" si="90"/>
        <v>1</v>
      </c>
      <c r="BS52" s="55">
        <f t="shared" si="90"/>
        <v>1</v>
      </c>
      <c r="BT52" s="55">
        <f t="shared" si="90"/>
        <v>1</v>
      </c>
      <c r="BU52" s="55">
        <f t="shared" si="91"/>
        <v>1</v>
      </c>
      <c r="BV52" s="55">
        <f t="shared" si="92"/>
        <v>1</v>
      </c>
      <c r="BW52" s="55">
        <f t="shared" si="93"/>
        <v>1</v>
      </c>
      <c r="BX52" s="55">
        <f t="shared" si="93"/>
        <v>1</v>
      </c>
      <c r="BY52" s="55">
        <f t="shared" si="94"/>
        <v>1</v>
      </c>
      <c r="BZ52" s="55">
        <f t="shared" si="94"/>
        <v>1</v>
      </c>
      <c r="CA52" s="55">
        <f t="shared" si="94"/>
        <v>1</v>
      </c>
      <c r="CB52" s="55">
        <f t="shared" si="94"/>
        <v>1</v>
      </c>
      <c r="CC52" s="55">
        <f t="shared" si="95"/>
        <v>1</v>
      </c>
      <c r="CD52" s="55">
        <f t="shared" si="95"/>
        <v>1</v>
      </c>
      <c r="CE52" s="55">
        <f t="shared" si="96"/>
        <v>1</v>
      </c>
      <c r="CF52" s="55">
        <f t="shared" si="97"/>
        <v>1</v>
      </c>
      <c r="CG52" s="55">
        <f t="shared" si="98"/>
        <v>1</v>
      </c>
      <c r="CH52" s="55">
        <f t="shared" si="99"/>
        <v>1</v>
      </c>
      <c r="CI52" s="55">
        <f t="shared" si="99"/>
        <v>1</v>
      </c>
      <c r="CJ52" s="55">
        <f t="shared" si="99"/>
        <v>1</v>
      </c>
      <c r="CK52" s="55">
        <f t="shared" si="99"/>
        <v>1</v>
      </c>
      <c r="CL52" s="55">
        <f t="shared" si="99"/>
        <v>1</v>
      </c>
      <c r="CM52" s="55">
        <f t="shared" si="99"/>
        <v>1</v>
      </c>
      <c r="CN52" s="55">
        <f t="shared" si="99"/>
        <v>1</v>
      </c>
      <c r="CO52" s="55">
        <f t="shared" si="99"/>
        <v>1</v>
      </c>
      <c r="CP52" s="55">
        <f t="shared" si="99"/>
        <v>1</v>
      </c>
      <c r="CQ52" s="55">
        <f t="shared" si="99"/>
        <v>1</v>
      </c>
      <c r="CR52" s="55">
        <f t="shared" si="100"/>
        <v>1</v>
      </c>
      <c r="CS52" s="55">
        <f t="shared" si="100"/>
        <v>1</v>
      </c>
      <c r="CT52" s="55">
        <f t="shared" si="101"/>
        <v>1</v>
      </c>
      <c r="CU52" s="55">
        <f t="shared" si="101"/>
        <v>1</v>
      </c>
      <c r="CV52" s="55">
        <f t="shared" si="102"/>
        <v>1</v>
      </c>
      <c r="CW52" s="55">
        <f t="shared" si="102"/>
        <v>1</v>
      </c>
      <c r="CX52" s="55">
        <f t="shared" si="103"/>
        <v>1</v>
      </c>
      <c r="CY52" s="55">
        <f t="shared" si="103"/>
        <v>1</v>
      </c>
      <c r="CZ52" s="55">
        <f t="shared" si="103"/>
        <v>1</v>
      </c>
      <c r="DA52" s="55">
        <f t="shared" si="103"/>
        <v>1</v>
      </c>
      <c r="DB52" s="55">
        <f t="shared" si="103"/>
        <v>1</v>
      </c>
      <c r="DC52" s="55">
        <f t="shared" si="104"/>
        <v>1</v>
      </c>
      <c r="DD52" s="55">
        <f t="shared" si="104"/>
        <v>1</v>
      </c>
      <c r="DE52" s="55">
        <f t="shared" si="105"/>
        <v>1</v>
      </c>
      <c r="DF52" s="55">
        <f t="shared" si="106"/>
        <v>1</v>
      </c>
      <c r="DG52" s="55">
        <f t="shared" si="107"/>
        <v>1</v>
      </c>
      <c r="DH52" s="55">
        <f t="shared" si="107"/>
        <v>1</v>
      </c>
      <c r="DI52" s="55">
        <f t="shared" si="107"/>
        <v>1</v>
      </c>
      <c r="DJ52" s="55">
        <f t="shared" si="107"/>
        <v>1</v>
      </c>
      <c r="DK52" s="55">
        <f t="shared" si="107"/>
        <v>1</v>
      </c>
      <c r="DL52" s="55">
        <f t="shared" si="107"/>
        <v>1</v>
      </c>
      <c r="DM52" s="55">
        <f t="shared" si="107"/>
        <v>1</v>
      </c>
      <c r="DN52" s="55">
        <f t="shared" si="107"/>
        <v>1</v>
      </c>
      <c r="DO52" s="55">
        <f t="shared" si="108"/>
        <v>1</v>
      </c>
      <c r="DP52" s="55">
        <f t="shared" si="109"/>
        <v>1</v>
      </c>
      <c r="DQ52" s="55">
        <f t="shared" si="109"/>
        <v>1</v>
      </c>
      <c r="DR52" s="55">
        <f t="shared" si="109"/>
        <v>1</v>
      </c>
      <c r="DS52" s="55">
        <f t="shared" si="109"/>
        <v>1</v>
      </c>
      <c r="DT52" s="55">
        <f t="shared" si="109"/>
        <v>1</v>
      </c>
      <c r="DU52" s="55">
        <f t="shared" si="109"/>
        <v>1</v>
      </c>
      <c r="DV52" s="55">
        <f t="shared" si="109"/>
        <v>1</v>
      </c>
      <c r="DW52" s="55">
        <f t="shared" si="109"/>
        <v>1</v>
      </c>
    </row>
    <row r="53" spans="1:127" ht="37.5" customHeight="1" x14ac:dyDescent="0.2">
      <c r="A53" s="19"/>
      <c r="B53" s="37" t="s">
        <v>108</v>
      </c>
      <c r="C53" s="492"/>
      <c r="D53" s="493"/>
      <c r="E53" s="493"/>
      <c r="F53" s="39"/>
      <c r="G53" s="38">
        <f>EXP(G30/(2*G36)*(1-G52))</f>
        <v>1</v>
      </c>
      <c r="I53" s="71">
        <f>J53</f>
        <v>1</v>
      </c>
      <c r="J53" s="38">
        <f>EXP(J30/(2*J36)*(1-J52))</f>
        <v>1</v>
      </c>
      <c r="K53" s="38">
        <f t="shared" ref="K53:T53" si="111">EXP(K30/(2*K36)*(1-K52))</f>
        <v>1</v>
      </c>
      <c r="L53" s="38">
        <f t="shared" si="111"/>
        <v>1</v>
      </c>
      <c r="M53" s="38">
        <f t="shared" si="111"/>
        <v>1</v>
      </c>
      <c r="N53" s="38">
        <f t="shared" si="111"/>
        <v>1</v>
      </c>
      <c r="O53" s="38">
        <f t="shared" si="111"/>
        <v>1</v>
      </c>
      <c r="P53" s="38">
        <f t="shared" si="111"/>
        <v>1</v>
      </c>
      <c r="Q53" s="38">
        <f t="shared" si="111"/>
        <v>1</v>
      </c>
      <c r="R53" s="38">
        <f t="shared" si="111"/>
        <v>1</v>
      </c>
      <c r="S53" s="38">
        <f t="shared" si="111"/>
        <v>1</v>
      </c>
      <c r="T53" s="38">
        <f t="shared" si="111"/>
        <v>1</v>
      </c>
      <c r="U53" s="38">
        <f>EXP(U30/(2*U36)*(1-U52))</f>
        <v>1</v>
      </c>
      <c r="V53" s="38">
        <f>EXP(V30/(2*V36)*(1-V52))</f>
        <v>1</v>
      </c>
      <c r="W53" s="38">
        <f t="shared" ref="W53:CH53" si="112">EXP(W30/(2*W36)*(1-W52))</f>
        <v>1</v>
      </c>
      <c r="X53" s="38">
        <f t="shared" si="112"/>
        <v>1</v>
      </c>
      <c r="Y53" s="38">
        <f t="shared" si="112"/>
        <v>1</v>
      </c>
      <c r="Z53" s="38">
        <f t="shared" si="112"/>
        <v>1</v>
      </c>
      <c r="AA53" s="38">
        <f t="shared" si="112"/>
        <v>1</v>
      </c>
      <c r="AB53" s="38">
        <f t="shared" si="112"/>
        <v>1</v>
      </c>
      <c r="AC53" s="38">
        <f t="shared" si="112"/>
        <v>1</v>
      </c>
      <c r="AD53" s="38">
        <f t="shared" si="112"/>
        <v>1</v>
      </c>
      <c r="AE53" s="38">
        <f t="shared" si="112"/>
        <v>1</v>
      </c>
      <c r="AF53" s="38">
        <f t="shared" si="112"/>
        <v>1</v>
      </c>
      <c r="AG53" s="38">
        <f t="shared" si="112"/>
        <v>1</v>
      </c>
      <c r="AH53" s="38">
        <f t="shared" si="112"/>
        <v>1</v>
      </c>
      <c r="AI53" s="38">
        <f t="shared" si="112"/>
        <v>1</v>
      </c>
      <c r="AJ53" s="38">
        <f t="shared" si="112"/>
        <v>1</v>
      </c>
      <c r="AK53" s="38">
        <f t="shared" si="112"/>
        <v>1</v>
      </c>
      <c r="AL53" s="38">
        <f t="shared" si="112"/>
        <v>1</v>
      </c>
      <c r="AM53" s="38">
        <f t="shared" si="112"/>
        <v>1</v>
      </c>
      <c r="AN53" s="38">
        <f t="shared" si="112"/>
        <v>1</v>
      </c>
      <c r="AO53" s="38">
        <f t="shared" si="112"/>
        <v>1</v>
      </c>
      <c r="AP53" s="38">
        <f t="shared" si="112"/>
        <v>1</v>
      </c>
      <c r="AQ53" s="38">
        <f t="shared" si="112"/>
        <v>1</v>
      </c>
      <c r="AR53" s="38">
        <f t="shared" si="112"/>
        <v>1</v>
      </c>
      <c r="AS53" s="38">
        <f t="shared" si="112"/>
        <v>1</v>
      </c>
      <c r="AT53" s="38">
        <f t="shared" si="112"/>
        <v>1</v>
      </c>
      <c r="AU53" s="38">
        <f t="shared" si="112"/>
        <v>1</v>
      </c>
      <c r="AV53" s="38">
        <f t="shared" si="112"/>
        <v>1</v>
      </c>
      <c r="AW53" s="38">
        <f t="shared" si="112"/>
        <v>1</v>
      </c>
      <c r="AX53" s="38">
        <f t="shared" si="112"/>
        <v>1</v>
      </c>
      <c r="AY53" s="38">
        <f t="shared" si="112"/>
        <v>1</v>
      </c>
      <c r="AZ53" s="38">
        <f t="shared" si="112"/>
        <v>1</v>
      </c>
      <c r="BA53" s="38">
        <f t="shared" si="112"/>
        <v>1</v>
      </c>
      <c r="BB53" s="38">
        <f t="shared" si="112"/>
        <v>1</v>
      </c>
      <c r="BC53" s="38">
        <f t="shared" si="112"/>
        <v>1</v>
      </c>
      <c r="BD53" s="38">
        <f t="shared" si="112"/>
        <v>1</v>
      </c>
      <c r="BE53" s="38">
        <f t="shared" si="112"/>
        <v>1</v>
      </c>
      <c r="BF53" s="38">
        <f t="shared" si="112"/>
        <v>1</v>
      </c>
      <c r="BG53" s="38">
        <f t="shared" si="112"/>
        <v>1</v>
      </c>
      <c r="BH53" s="38">
        <f t="shared" si="112"/>
        <v>1</v>
      </c>
      <c r="BI53" s="38">
        <f t="shared" si="112"/>
        <v>1</v>
      </c>
      <c r="BJ53" s="38">
        <f t="shared" si="112"/>
        <v>1</v>
      </c>
      <c r="BK53" s="38">
        <f t="shared" si="112"/>
        <v>1</v>
      </c>
      <c r="BL53" s="38">
        <f t="shared" si="112"/>
        <v>1</v>
      </c>
      <c r="BM53" s="38">
        <f t="shared" si="112"/>
        <v>1</v>
      </c>
      <c r="BN53" s="38">
        <f t="shared" si="112"/>
        <v>1</v>
      </c>
      <c r="BO53" s="38">
        <f t="shared" si="112"/>
        <v>1</v>
      </c>
      <c r="BP53" s="38">
        <f t="shared" si="112"/>
        <v>1</v>
      </c>
      <c r="BQ53" s="38">
        <f t="shared" si="112"/>
        <v>1</v>
      </c>
      <c r="BR53" s="38">
        <f t="shared" si="112"/>
        <v>1</v>
      </c>
      <c r="BS53" s="38">
        <f t="shared" si="112"/>
        <v>1</v>
      </c>
      <c r="BT53" s="38">
        <f t="shared" si="112"/>
        <v>1</v>
      </c>
      <c r="BU53" s="38">
        <f t="shared" si="112"/>
        <v>1</v>
      </c>
      <c r="BV53" s="38">
        <f t="shared" si="112"/>
        <v>1</v>
      </c>
      <c r="BW53" s="38">
        <f t="shared" si="112"/>
        <v>1</v>
      </c>
      <c r="BX53" s="38">
        <f t="shared" si="112"/>
        <v>1</v>
      </c>
      <c r="BY53" s="38">
        <f t="shared" si="112"/>
        <v>1</v>
      </c>
      <c r="BZ53" s="38">
        <f t="shared" si="112"/>
        <v>1</v>
      </c>
      <c r="CA53" s="38">
        <f t="shared" si="112"/>
        <v>1</v>
      </c>
      <c r="CB53" s="38">
        <f t="shared" si="112"/>
        <v>1</v>
      </c>
      <c r="CC53" s="38">
        <f t="shared" si="112"/>
        <v>1</v>
      </c>
      <c r="CD53" s="38">
        <f t="shared" si="112"/>
        <v>1</v>
      </c>
      <c r="CE53" s="38">
        <f t="shared" si="112"/>
        <v>1</v>
      </c>
      <c r="CF53" s="38">
        <f t="shared" si="112"/>
        <v>1</v>
      </c>
      <c r="CG53" s="38">
        <f t="shared" si="112"/>
        <v>1</v>
      </c>
      <c r="CH53" s="38">
        <f t="shared" si="112"/>
        <v>1</v>
      </c>
      <c r="CI53" s="38">
        <f t="shared" ref="CI53:DW53" si="113">EXP(CI30/(2*CI36)*(1-CI52))</f>
        <v>1</v>
      </c>
      <c r="CJ53" s="38">
        <f t="shared" si="113"/>
        <v>1</v>
      </c>
      <c r="CK53" s="38">
        <f t="shared" si="113"/>
        <v>1</v>
      </c>
      <c r="CL53" s="38">
        <f t="shared" si="113"/>
        <v>1</v>
      </c>
      <c r="CM53" s="38">
        <f t="shared" si="113"/>
        <v>1</v>
      </c>
      <c r="CN53" s="38">
        <f t="shared" si="113"/>
        <v>1</v>
      </c>
      <c r="CO53" s="38">
        <f t="shared" si="113"/>
        <v>1</v>
      </c>
      <c r="CP53" s="38">
        <f t="shared" si="113"/>
        <v>1</v>
      </c>
      <c r="CQ53" s="38">
        <f t="shared" si="113"/>
        <v>1</v>
      </c>
      <c r="CR53" s="38">
        <f t="shared" si="113"/>
        <v>1</v>
      </c>
      <c r="CS53" s="38">
        <f t="shared" si="113"/>
        <v>1</v>
      </c>
      <c r="CT53" s="38">
        <f t="shared" si="113"/>
        <v>1</v>
      </c>
      <c r="CU53" s="38">
        <f t="shared" si="113"/>
        <v>1</v>
      </c>
      <c r="CV53" s="38">
        <f t="shared" si="113"/>
        <v>1</v>
      </c>
      <c r="CW53" s="38">
        <f t="shared" si="113"/>
        <v>1</v>
      </c>
      <c r="CX53" s="38">
        <f t="shared" si="113"/>
        <v>1</v>
      </c>
      <c r="CY53" s="38">
        <f t="shared" si="113"/>
        <v>1</v>
      </c>
      <c r="CZ53" s="38">
        <f t="shared" si="113"/>
        <v>1</v>
      </c>
      <c r="DA53" s="38">
        <f t="shared" si="113"/>
        <v>1</v>
      </c>
      <c r="DB53" s="38">
        <f t="shared" si="113"/>
        <v>1</v>
      </c>
      <c r="DC53" s="38">
        <f t="shared" si="113"/>
        <v>1</v>
      </c>
      <c r="DD53" s="38">
        <f t="shared" si="113"/>
        <v>1</v>
      </c>
      <c r="DE53" s="38">
        <f t="shared" si="113"/>
        <v>1</v>
      </c>
      <c r="DF53" s="38">
        <f t="shared" si="113"/>
        <v>1</v>
      </c>
      <c r="DG53" s="38">
        <f t="shared" si="113"/>
        <v>1</v>
      </c>
      <c r="DH53" s="38">
        <f t="shared" si="113"/>
        <v>1</v>
      </c>
      <c r="DI53" s="38">
        <f t="shared" si="113"/>
        <v>1</v>
      </c>
      <c r="DJ53" s="38">
        <f t="shared" si="113"/>
        <v>1</v>
      </c>
      <c r="DK53" s="38">
        <f t="shared" si="113"/>
        <v>1</v>
      </c>
      <c r="DL53" s="38">
        <f t="shared" si="113"/>
        <v>1</v>
      </c>
      <c r="DM53" s="38">
        <f t="shared" si="113"/>
        <v>1</v>
      </c>
      <c r="DN53" s="38">
        <f t="shared" si="113"/>
        <v>1</v>
      </c>
      <c r="DO53" s="38">
        <f t="shared" si="113"/>
        <v>1</v>
      </c>
      <c r="DP53" s="38">
        <f t="shared" si="113"/>
        <v>1</v>
      </c>
      <c r="DQ53" s="38">
        <f t="shared" si="113"/>
        <v>1</v>
      </c>
      <c r="DR53" s="38">
        <f t="shared" si="113"/>
        <v>1</v>
      </c>
      <c r="DS53" s="38">
        <f t="shared" si="113"/>
        <v>1</v>
      </c>
      <c r="DT53" s="38">
        <f t="shared" si="113"/>
        <v>1</v>
      </c>
      <c r="DU53" s="38">
        <f t="shared" si="113"/>
        <v>1</v>
      </c>
      <c r="DV53" s="38">
        <f t="shared" si="113"/>
        <v>1</v>
      </c>
      <c r="DW53" s="38">
        <f t="shared" si="113"/>
        <v>1</v>
      </c>
    </row>
    <row r="54" spans="1:127" ht="37.5" customHeight="1" x14ac:dyDescent="0.2">
      <c r="A54" s="19"/>
      <c r="B54" s="37" t="s">
        <v>109</v>
      </c>
      <c r="C54" s="492"/>
      <c r="D54" s="493"/>
      <c r="E54" s="493"/>
      <c r="F54" s="291"/>
      <c r="G54" s="40">
        <f>IF(G30-G48*G33/G50*G52&lt;=0,2-ERFC((-G30+G48*G33/G50*G52)/(2*SQRT(G36*G48*G33/G50))),ERFC((G30-G48*G33/G50*G52)/(2*SQRT(G36*G48*G33/G50))))</f>
        <v>0.14556987862034942</v>
      </c>
      <c r="I54" s="71">
        <f>J54/2</f>
        <v>7.0483820059317505E-3</v>
      </c>
      <c r="J54" s="48">
        <f>IF(J30-J48*J33/J50*J52&lt;=0,2-ERFC((-J30+J48*J33/J50*J52)/(2*SQRT(J36*J48*J33/J50))),ERFC((J30-J48*J33/J50*J52)/(2*SQRT(J36*J48*J33/J50))))</f>
        <v>1.4096764011863501E-2</v>
      </c>
      <c r="K54" s="48">
        <f t="shared" ref="K54:T54" si="114">IF(K30-K48*K33/K50*K52&lt;=0,2-ERFC((-K30+K48*K33/K50*K52)/(2*SQRT(K36*K48*K33/K50))),ERFC((K30-K48*K33/K50*K52)/(2*SQRT(K36*K48*K33/K50))))</f>
        <v>0</v>
      </c>
      <c r="L54" s="48">
        <f t="shared" si="114"/>
        <v>0</v>
      </c>
      <c r="M54" s="48">
        <f t="shared" si="114"/>
        <v>0</v>
      </c>
      <c r="N54" s="48">
        <f t="shared" si="114"/>
        <v>0</v>
      </c>
      <c r="O54" s="48">
        <f t="shared" si="114"/>
        <v>0</v>
      </c>
      <c r="P54" s="48">
        <f t="shared" si="114"/>
        <v>0</v>
      </c>
      <c r="Q54" s="48">
        <f t="shared" si="114"/>
        <v>0</v>
      </c>
      <c r="R54" s="48">
        <f t="shared" si="114"/>
        <v>0</v>
      </c>
      <c r="S54" s="48">
        <f t="shared" si="114"/>
        <v>0</v>
      </c>
      <c r="T54" s="48">
        <f t="shared" si="114"/>
        <v>0</v>
      </c>
      <c r="U54" s="48">
        <f>IF(U30-U48*U33/U50*U52&lt;=0,2-ERFC((-U30+U48*U33/U50*U52)/(2*SQRT(U36*U48*U33/U50))),ERFC((U30-U48*U33/U50*U52)/(2*SQRT(U36*U48*U33/U50))))</f>
        <v>0</v>
      </c>
      <c r="V54" s="48">
        <f>IF(V30-V48*V33/V50*V52&lt;=0,2-ERFC((-V30+V48*V33/V50*V52)/(2*SQRT(V36*V48*V33/V50))),ERFC((V30-V48*V33/V50*V52)/(2*SQRT(V36*V48*V33/V50))))</f>
        <v>0</v>
      </c>
      <c r="W54" s="48">
        <f t="shared" ref="W54:CH54" si="115">IF(W30-W48*W33/W50*W52&lt;=0,2-ERFC((-W30+W48*W33/W50*W52)/(2*SQRT(W36*W48*W33/W50))),ERFC((W30-W48*W33/W50*W52)/(2*SQRT(W36*W48*W33/W50))))</f>
        <v>0</v>
      </c>
      <c r="X54" s="48">
        <f t="shared" si="115"/>
        <v>0</v>
      </c>
      <c r="Y54" s="48">
        <f t="shared" si="115"/>
        <v>0</v>
      </c>
      <c r="Z54" s="48">
        <f t="shared" si="115"/>
        <v>0</v>
      </c>
      <c r="AA54" s="48">
        <f t="shared" si="115"/>
        <v>0</v>
      </c>
      <c r="AB54" s="48">
        <f t="shared" si="115"/>
        <v>0</v>
      </c>
      <c r="AC54" s="48">
        <f t="shared" si="115"/>
        <v>0</v>
      </c>
      <c r="AD54" s="48">
        <f t="shared" si="115"/>
        <v>6.0797207004893722E-217</v>
      </c>
      <c r="AE54" s="48">
        <f t="shared" si="115"/>
        <v>0</v>
      </c>
      <c r="AF54" s="48">
        <f t="shared" si="115"/>
        <v>0</v>
      </c>
      <c r="AG54" s="48">
        <f t="shared" si="115"/>
        <v>0</v>
      </c>
      <c r="AH54" s="48">
        <f t="shared" si="115"/>
        <v>0</v>
      </c>
      <c r="AI54" s="48">
        <f t="shared" si="115"/>
        <v>0</v>
      </c>
      <c r="AJ54" s="48">
        <f t="shared" si="115"/>
        <v>0</v>
      </c>
      <c r="AK54" s="48">
        <f t="shared" si="115"/>
        <v>0</v>
      </c>
      <c r="AL54" s="48">
        <f t="shared" si="115"/>
        <v>0</v>
      </c>
      <c r="AM54" s="48">
        <f t="shared" si="115"/>
        <v>0</v>
      </c>
      <c r="AN54" s="48">
        <f t="shared" si="115"/>
        <v>6.0797207004893722E-217</v>
      </c>
      <c r="AO54" s="48">
        <f t="shared" si="115"/>
        <v>8.08991812802423E-174</v>
      </c>
      <c r="AP54" s="48">
        <f t="shared" si="115"/>
        <v>1.6524052570378731E-135</v>
      </c>
      <c r="AQ54" s="48">
        <f t="shared" si="115"/>
        <v>5.2017514298940473E-102</v>
      </c>
      <c r="AR54" s="48">
        <f t="shared" si="115"/>
        <v>2.5390280156643223E-73</v>
      </c>
      <c r="AS54" s="48">
        <f t="shared" si="115"/>
        <v>1.9403008272960281E-49</v>
      </c>
      <c r="AT54" s="48">
        <f t="shared" si="115"/>
        <v>2.3609769788945323E-30</v>
      </c>
      <c r="AU54" s="48">
        <f t="shared" si="115"/>
        <v>4.730726730142197E-16</v>
      </c>
      <c r="AV54" s="48">
        <f t="shared" si="115"/>
        <v>1.6947060088905364E-6</v>
      </c>
      <c r="AW54" s="48">
        <f t="shared" si="115"/>
        <v>0.14556987862034942</v>
      </c>
      <c r="AX54" s="48">
        <f t="shared" si="115"/>
        <v>1.6947060088905364E-6</v>
      </c>
      <c r="AY54" s="48">
        <f t="shared" si="115"/>
        <v>8.4424150131536018E-6</v>
      </c>
      <c r="AZ54" s="48">
        <f t="shared" si="115"/>
        <v>3.7804574726534931E-5</v>
      </c>
      <c r="BA54" s="48">
        <f t="shared" si="115"/>
        <v>1.5225628699496114E-4</v>
      </c>
      <c r="BB54" s="48">
        <f t="shared" si="115"/>
        <v>5.5189269511841336E-4</v>
      </c>
      <c r="BC54" s="48">
        <f t="shared" si="115"/>
        <v>1.801926368805555E-3</v>
      </c>
      <c r="BD54" s="48">
        <f t="shared" si="115"/>
        <v>5.3045814312370834E-3</v>
      </c>
      <c r="BE54" s="48">
        <f t="shared" si="115"/>
        <v>1.4096764011863501E-2</v>
      </c>
      <c r="BF54" s="48">
        <f t="shared" si="115"/>
        <v>3.386755036310668E-2</v>
      </c>
      <c r="BG54" s="48">
        <f t="shared" si="115"/>
        <v>7.369503712636874E-2</v>
      </c>
      <c r="BH54" s="48">
        <f t="shared" si="115"/>
        <v>0.14556987862034942</v>
      </c>
      <c r="BI54" s="48">
        <f t="shared" si="115"/>
        <v>8.7579814966010413E-3</v>
      </c>
      <c r="BJ54" s="48">
        <f t="shared" si="115"/>
        <v>9.6522272495411371E-3</v>
      </c>
      <c r="BK54" s="48">
        <f t="shared" si="115"/>
        <v>1.0626987535677009E-2</v>
      </c>
      <c r="BL54" s="48">
        <f t="shared" si="115"/>
        <v>1.1688333110022786E-2</v>
      </c>
      <c r="BM54" s="48">
        <f t="shared" si="115"/>
        <v>1.2842673377976408E-2</v>
      </c>
      <c r="BN54" s="48">
        <f t="shared" si="115"/>
        <v>1.4096764011863501E-2</v>
      </c>
      <c r="BO54" s="48">
        <f t="shared" si="115"/>
        <v>1.5457713632480165E-2</v>
      </c>
      <c r="BP54" s="48">
        <f t="shared" si="115"/>
        <v>1.6932989435689317E-2</v>
      </c>
      <c r="BQ54" s="48">
        <f t="shared" si="115"/>
        <v>1.8530421641080631E-2</v>
      </c>
      <c r="BR54" s="48">
        <f t="shared" si="115"/>
        <v>2.0258206637393431E-2</v>
      </c>
      <c r="BS54" s="48">
        <f t="shared" si="115"/>
        <v>2.2124908697908181E-2</v>
      </c>
      <c r="BT54" s="48">
        <f t="shared" si="115"/>
        <v>2.4139460138417911E-2</v>
      </c>
      <c r="BU54" s="48">
        <f t="shared" si="115"/>
        <v>2.6311159790776254E-2</v>
      </c>
      <c r="BV54" s="48">
        <f t="shared" si="115"/>
        <v>2.864966966645973E-2</v>
      </c>
      <c r="BW54" s="48">
        <f t="shared" si="115"/>
        <v>3.1165009687150524E-2</v>
      </c>
      <c r="BX54" s="48">
        <f t="shared" si="115"/>
        <v>3.386755036310668E-2</v>
      </c>
      <c r="BY54" s="48">
        <f t="shared" si="115"/>
        <v>3.6768003305099661E-2</v>
      </c>
      <c r="BZ54" s="48">
        <f t="shared" si="115"/>
        <v>3.9877409462012112E-2</v>
      </c>
      <c r="CA54" s="48">
        <f t="shared" si="115"/>
        <v>4.3207124983844436E-2</v>
      </c>
      <c r="CB54" s="48">
        <f t="shared" si="115"/>
        <v>4.6768804618903849E-2</v>
      </c>
      <c r="CC54" s="48">
        <f t="shared" si="115"/>
        <v>5.0574382564363772E-2</v>
      </c>
      <c r="CD54" s="48">
        <f t="shared" si="115"/>
        <v>1.4096764011863501E-2</v>
      </c>
      <c r="CE54" s="48">
        <f t="shared" si="115"/>
        <v>1.9346354762014983</v>
      </c>
      <c r="CF54" s="48">
        <f t="shared" si="115"/>
        <v>1.9269927499118169</v>
      </c>
      <c r="CG54" s="48">
        <f t="shared" si="115"/>
        <v>1.9126415565672255</v>
      </c>
      <c r="CH54" s="48">
        <f t="shared" si="115"/>
        <v>1.8771517785608161</v>
      </c>
      <c r="CI54" s="48">
        <f t="shared" ref="CI54:DW54" si="116">IF(CI30-CI48*CI33/CI50*CI52&lt;=0,2-ERFC((-CI30+CI48*CI33/CI50*CI52)/(2*SQRT(CI36*CI48*CI33/CI50))),ERFC((CI30-CI48*CI33/CI50*CI52)/(2*SQRT(CI36*CI48*CI33/CI50))))</f>
        <v>1.8312887400325089</v>
      </c>
      <c r="CJ54" s="48">
        <f t="shared" si="116"/>
        <v>1.7736386280326424</v>
      </c>
      <c r="CK54" s="48">
        <f t="shared" si="116"/>
        <v>1.7031506109489731</v>
      </c>
      <c r="CL54" s="48">
        <f t="shared" si="116"/>
        <v>1.1666101854595956</v>
      </c>
      <c r="CM54" s="48">
        <f t="shared" si="116"/>
        <v>0.53361213851474698</v>
      </c>
      <c r="CN54" s="48">
        <f t="shared" si="116"/>
        <v>0.14556987862034942</v>
      </c>
      <c r="CO54" s="48">
        <f t="shared" si="116"/>
        <v>2.2124908697908181E-2</v>
      </c>
      <c r="CP54" s="48">
        <f t="shared" si="116"/>
        <v>1.801926368805555E-3</v>
      </c>
      <c r="CQ54" s="48">
        <f t="shared" si="116"/>
        <v>7.6877352852598054E-5</v>
      </c>
      <c r="CR54" s="48">
        <f t="shared" si="116"/>
        <v>1.6947060088905364E-6</v>
      </c>
      <c r="CS54" s="48">
        <f t="shared" si="116"/>
        <v>1.9134819712263554E-8</v>
      </c>
      <c r="CT54" s="48">
        <f t="shared" si="116"/>
        <v>1.1001669984134673E-10</v>
      </c>
      <c r="CU54" s="48">
        <f t="shared" si="116"/>
        <v>3.2080786603463929E-13</v>
      </c>
      <c r="CV54" s="48">
        <f t="shared" si="116"/>
        <v>4.730726730142197E-16</v>
      </c>
      <c r="CW54" s="48">
        <f t="shared" si="116"/>
        <v>3.5203058831750059E-19</v>
      </c>
      <c r="CX54" s="48">
        <f t="shared" si="116"/>
        <v>1.3197788196852405E-22</v>
      </c>
      <c r="CY54" s="48">
        <f t="shared" si="116"/>
        <v>2.4897028074952407E-26</v>
      </c>
      <c r="CZ54" s="48">
        <f t="shared" si="116"/>
        <v>2.3609769788945323E-30</v>
      </c>
      <c r="DA54" s="48">
        <f t="shared" si="116"/>
        <v>1.1245820560581281E-34</v>
      </c>
      <c r="DB54" s="48">
        <f t="shared" si="116"/>
        <v>2.6888530292045076E-39</v>
      </c>
      <c r="DC54" s="48">
        <f t="shared" si="116"/>
        <v>3.2254481378582645E-44</v>
      </c>
      <c r="DD54" s="48">
        <f t="shared" si="116"/>
        <v>1.9403008272960281E-49</v>
      </c>
      <c r="DE54" s="48">
        <f t="shared" si="116"/>
        <v>1.9439455788044535E-269</v>
      </c>
      <c r="DF54" s="48">
        <f t="shared" si="116"/>
        <v>1.3920445101837882E-106</v>
      </c>
      <c r="DG54" s="48">
        <f t="shared" si="116"/>
        <v>3.0776750689380868E-52</v>
      </c>
      <c r="DH54" s="48">
        <f t="shared" si="116"/>
        <v>4.8965676828016311E-25</v>
      </c>
      <c r="DI54" s="48">
        <f t="shared" si="116"/>
        <v>5.6828086151773809E-16</v>
      </c>
      <c r="DJ54" s="48">
        <f t="shared" si="116"/>
        <v>1.8851955986487132E-11</v>
      </c>
      <c r="DK54" s="48">
        <f t="shared" si="116"/>
        <v>9.4426385954524765E-9</v>
      </c>
      <c r="DL54" s="48">
        <f t="shared" si="116"/>
        <v>5.7901440539167803E-7</v>
      </c>
      <c r="DM54" s="48">
        <f t="shared" si="116"/>
        <v>9.2690751693848776E-5</v>
      </c>
      <c r="DN54" s="48">
        <f t="shared" si="116"/>
        <v>1.801926368805555E-3</v>
      </c>
      <c r="DO54" s="48">
        <f t="shared" si="116"/>
        <v>1.7688674192822735E-2</v>
      </c>
      <c r="DP54" s="48">
        <f t="shared" si="116"/>
        <v>7.4676925877799991E-2</v>
      </c>
      <c r="DQ54" s="48">
        <f t="shared" si="116"/>
        <v>0.19508645546912171</v>
      </c>
      <c r="DR54" s="48">
        <f t="shared" si="116"/>
        <v>0.37866967694947085</v>
      </c>
      <c r="DS54" s="48">
        <f t="shared" si="116"/>
        <v>0.60493033907999716</v>
      </c>
      <c r="DT54" s="48">
        <f t="shared" si="116"/>
        <v>0.84606368451523506</v>
      </c>
      <c r="DU54" s="48">
        <f t="shared" si="116"/>
        <v>1.0778453643027981</v>
      </c>
      <c r="DV54" s="48">
        <f t="shared" si="116"/>
        <v>1.2844013291772622</v>
      </c>
      <c r="DW54" s="48">
        <f t="shared" si="116"/>
        <v>1.2844013291772622</v>
      </c>
    </row>
    <row r="55" spans="1:127" ht="37.5" customHeight="1" x14ac:dyDescent="0.2">
      <c r="A55" s="19"/>
      <c r="B55" s="37" t="s">
        <v>110</v>
      </c>
      <c r="C55" s="492"/>
      <c r="D55" s="493"/>
      <c r="E55" s="493"/>
      <c r="F55" s="39"/>
      <c r="G55" s="38">
        <f>ERF((G34)/(4*(G37*G30)^0.5))</f>
        <v>0.15667510512298777</v>
      </c>
      <c r="H55" s="41"/>
      <c r="I55" s="71">
        <f>J55</f>
        <v>0.13761881155445893</v>
      </c>
      <c r="J55" s="38">
        <f>ERF((J34)/(4*(J37*J30)^0.5))</f>
        <v>0.13761881155445893</v>
      </c>
      <c r="K55" s="38">
        <f t="shared" ref="K55:T55" si="117">ERF((K34)/(4*(K37*K30)^0.5))</f>
        <v>4.9867460392022467E-3</v>
      </c>
      <c r="L55" s="38">
        <f t="shared" si="117"/>
        <v>3.5261734187406429E-3</v>
      </c>
      <c r="M55" s="38">
        <f t="shared" si="117"/>
        <v>2.8791116641875853E-3</v>
      </c>
      <c r="N55" s="38">
        <f t="shared" si="117"/>
        <v>2.4933851942641628E-3</v>
      </c>
      <c r="O55" s="38">
        <f t="shared" si="117"/>
        <v>2.2301522413465213E-3</v>
      </c>
      <c r="P55" s="38">
        <f t="shared" si="117"/>
        <v>2.0358415905657569E-3</v>
      </c>
      <c r="Q55" s="38">
        <f t="shared" si="117"/>
        <v>1.8848233566647592E-3</v>
      </c>
      <c r="R55" s="38">
        <f t="shared" si="117"/>
        <v>1.7630910137794817E-3</v>
      </c>
      <c r="S55" s="38">
        <f t="shared" si="117"/>
        <v>1.6622582992287564E-3</v>
      </c>
      <c r="T55" s="38">
        <f t="shared" si="117"/>
        <v>1.5769567995979502E-3</v>
      </c>
      <c r="U55" s="38">
        <f>ERF((U34)/(4*(U37*U30)^0.5))</f>
        <v>1.5768551657527899E-2</v>
      </c>
      <c r="V55" s="38">
        <f>ERF((V34)/(4*(V37*V30)^0.5))</f>
        <v>1.1150412755608121E-2</v>
      </c>
      <c r="W55" s="38">
        <f t="shared" ref="W55:CH55" si="118">ERF((W34)/(4*(W37*W30)^0.5))</f>
        <v>9.1043726769731853E-3</v>
      </c>
      <c r="X55" s="38">
        <f t="shared" si="118"/>
        <v>7.8846608000364242E-3</v>
      </c>
      <c r="Y55" s="38">
        <f t="shared" si="118"/>
        <v>7.0522779676913533E-3</v>
      </c>
      <c r="Z55" s="38">
        <f t="shared" si="118"/>
        <v>6.43783351201304E-3</v>
      </c>
      <c r="AA55" s="38">
        <f t="shared" si="118"/>
        <v>5.9602849033622554E-3</v>
      </c>
      <c r="AB55" s="38">
        <f t="shared" si="118"/>
        <v>5.5753424906871451E-3</v>
      </c>
      <c r="AC55" s="38">
        <f t="shared" si="118"/>
        <v>5.2564880631506116E-3</v>
      </c>
      <c r="AD55" s="38">
        <f t="shared" si="118"/>
        <v>4.9835338058494445E-2</v>
      </c>
      <c r="AE55" s="38">
        <f t="shared" si="118"/>
        <v>3.5250373867322833E-2</v>
      </c>
      <c r="AF55" s="38">
        <f t="shared" si="118"/>
        <v>2.8784932257004309E-2</v>
      </c>
      <c r="AG55" s="38">
        <f t="shared" si="118"/>
        <v>2.4929834868754254E-2</v>
      </c>
      <c r="AH55" s="38">
        <f t="shared" si="118"/>
        <v>2.2298647944327364E-2</v>
      </c>
      <c r="AI55" s="38">
        <f t="shared" si="118"/>
        <v>2.0356229179763444E-2</v>
      </c>
      <c r="AJ55" s="38">
        <f t="shared" si="118"/>
        <v>1.8846498243810107E-2</v>
      </c>
      <c r="AK55" s="38">
        <f t="shared" si="118"/>
        <v>1.7629489782642008E-2</v>
      </c>
      <c r="AL55" s="38">
        <f t="shared" si="118"/>
        <v>1.6621392650343809E-2</v>
      </c>
      <c r="AM55" s="38">
        <f t="shared" si="118"/>
        <v>1.5768551657527899E-2</v>
      </c>
      <c r="AN55" s="38">
        <f t="shared" si="118"/>
        <v>4.9835338058494445E-2</v>
      </c>
      <c r="AO55" s="38">
        <f t="shared" si="118"/>
        <v>5.2527260979315045E-2</v>
      </c>
      <c r="AP55" s="38">
        <f t="shared" si="118"/>
        <v>5.570853921978447E-2</v>
      </c>
      <c r="AQ55" s="38">
        <f t="shared" si="118"/>
        <v>5.9548015034165749E-2</v>
      </c>
      <c r="AR55" s="38">
        <f t="shared" si="118"/>
        <v>6.4309246113872398E-2</v>
      </c>
      <c r="AS55" s="38">
        <f t="shared" si="118"/>
        <v>7.0431977722387087E-2</v>
      </c>
      <c r="AT55" s="38">
        <f t="shared" si="118"/>
        <v>7.8719745926375276E-2</v>
      </c>
      <c r="AU55" s="38">
        <f t="shared" si="118"/>
        <v>9.0848506034133192E-2</v>
      </c>
      <c r="AV55" s="38">
        <f t="shared" si="118"/>
        <v>0.11114583723180337</v>
      </c>
      <c r="AW55" s="38">
        <f t="shared" si="118"/>
        <v>0.15667510512298777</v>
      </c>
      <c r="AX55" s="38">
        <f t="shared" si="118"/>
        <v>0.11114583723180337</v>
      </c>
      <c r="AY55" s="38">
        <f t="shared" si="118"/>
        <v>0.11401373981322839</v>
      </c>
      <c r="AZ55" s="38">
        <f t="shared" si="118"/>
        <v>0.11711574849870574</v>
      </c>
      <c r="BA55" s="38">
        <f t="shared" si="118"/>
        <v>0.12048555020453343</v>
      </c>
      <c r="BB55" s="38">
        <f t="shared" si="118"/>
        <v>0.12416403361658972</v>
      </c>
      <c r="BC55" s="38">
        <f t="shared" si="118"/>
        <v>0.12820139780338702</v>
      </c>
      <c r="BD55" s="38">
        <f t="shared" si="118"/>
        <v>0.13266006805487585</v>
      </c>
      <c r="BE55" s="38">
        <f t="shared" si="118"/>
        <v>0.13761881155445893</v>
      </c>
      <c r="BF55" s="38">
        <f t="shared" si="118"/>
        <v>0.14317868369184381</v>
      </c>
      <c r="BG55" s="38">
        <f t="shared" si="118"/>
        <v>0.14947185227489188</v>
      </c>
      <c r="BH55" s="38">
        <f t="shared" si="118"/>
        <v>0.15667510512298777</v>
      </c>
      <c r="BI55" s="38">
        <f t="shared" si="118"/>
        <v>0.13507122307743502</v>
      </c>
      <c r="BJ55" s="38">
        <f t="shared" si="118"/>
        <v>0.13556942314504664</v>
      </c>
      <c r="BK55" s="38">
        <f t="shared" si="118"/>
        <v>0.13607317670095243</v>
      </c>
      <c r="BL55" s="38">
        <f t="shared" si="118"/>
        <v>0.13658258768929027</v>
      </c>
      <c r="BM55" s="38">
        <f t="shared" si="118"/>
        <v>0.13709776279835711</v>
      </c>
      <c r="BN55" s="38">
        <f t="shared" si="118"/>
        <v>0.13761881155445893</v>
      </c>
      <c r="BO55" s="38">
        <f t="shared" si="118"/>
        <v>0.13814584641971339</v>
      </c>
      <c r="BP55" s="38">
        <f t="shared" si="118"/>
        <v>0.13867898289400377</v>
      </c>
      <c r="BQ55" s="38">
        <f t="shared" si="118"/>
        <v>0.13921833962129365</v>
      </c>
      <c r="BR55" s="38">
        <f t="shared" si="118"/>
        <v>0.13976403850052496</v>
      </c>
      <c r="BS55" s="38">
        <f t="shared" si="118"/>
        <v>0.1403162048013338</v>
      </c>
      <c r="BT55" s="38">
        <f t="shared" si="118"/>
        <v>0.14087496728483481</v>
      </c>
      <c r="BU55" s="38">
        <f t="shared" si="118"/>
        <v>0.14144045832973684</v>
      </c>
      <c r="BV55" s="38">
        <f t="shared" si="118"/>
        <v>0.14201281406407187</v>
      </c>
      <c r="BW55" s="38">
        <f t="shared" si="118"/>
        <v>0.14259217450283393</v>
      </c>
      <c r="BX55" s="38">
        <f t="shared" si="118"/>
        <v>0.14317868369184381</v>
      </c>
      <c r="BY55" s="38">
        <f t="shared" si="118"/>
        <v>0.14377248985817584</v>
      </c>
      <c r="BZ55" s="38">
        <f t="shared" si="118"/>
        <v>0.14437374556750274</v>
      </c>
      <c r="CA55" s="38">
        <f t="shared" si="118"/>
        <v>0.14498260788873829</v>
      </c>
      <c r="CB55" s="38">
        <f t="shared" si="118"/>
        <v>0.14559923856638052</v>
      </c>
      <c r="CC55" s="38">
        <f t="shared" si="118"/>
        <v>0.1462238042009853</v>
      </c>
      <c r="CD55" s="38">
        <f t="shared" si="118"/>
        <v>0.13761881155445893</v>
      </c>
      <c r="CE55" s="38">
        <f t="shared" si="118"/>
        <v>0.95189317211148061</v>
      </c>
      <c r="CF55" s="38">
        <f t="shared" si="118"/>
        <v>0.78870045266628952</v>
      </c>
      <c r="CG55" s="38">
        <f t="shared" si="118"/>
        <v>0.62324088218841811</v>
      </c>
      <c r="CH55" s="38">
        <f t="shared" si="118"/>
        <v>0.46802894190259892</v>
      </c>
      <c r="CI55" s="38">
        <f t="shared" ref="CI55:DW55" si="119">ERF((CI34)/(4*(CI37*CI30)^0.5))</f>
        <v>0.39016595632654066</v>
      </c>
      <c r="CJ55" s="38">
        <f t="shared" si="119"/>
        <v>0.34146863350159512</v>
      </c>
      <c r="CK55" s="38">
        <f t="shared" si="119"/>
        <v>0.30736721595803979</v>
      </c>
      <c r="CL55" s="38">
        <f t="shared" si="119"/>
        <v>0.22014538203508091</v>
      </c>
      <c r="CM55" s="38">
        <f t="shared" si="119"/>
        <v>0.18052302322247885</v>
      </c>
      <c r="CN55" s="38">
        <f t="shared" si="119"/>
        <v>0.15667510512298777</v>
      </c>
      <c r="CO55" s="38">
        <f t="shared" si="119"/>
        <v>0.1403162048013338</v>
      </c>
      <c r="CP55" s="38">
        <f t="shared" si="119"/>
        <v>0.12820139780338702</v>
      </c>
      <c r="CQ55" s="38">
        <f t="shared" si="119"/>
        <v>0.11876480996972943</v>
      </c>
      <c r="CR55" s="38">
        <f t="shared" si="119"/>
        <v>0.11114583723180337</v>
      </c>
      <c r="CS55" s="38">
        <f t="shared" si="119"/>
        <v>0.10482711518475331</v>
      </c>
      <c r="CT55" s="38">
        <f t="shared" si="119"/>
        <v>9.9476449660225785E-2</v>
      </c>
      <c r="CU55" s="38">
        <f t="shared" si="119"/>
        <v>9.4869485613935323E-2</v>
      </c>
      <c r="CV55" s="38">
        <f t="shared" si="119"/>
        <v>9.0848506034133192E-2</v>
      </c>
      <c r="CW55" s="38">
        <f t="shared" si="119"/>
        <v>8.7298968903131283E-2</v>
      </c>
      <c r="CX55" s="38">
        <f t="shared" si="119"/>
        <v>8.4135410512278491E-2</v>
      </c>
      <c r="CY55" s="38">
        <f t="shared" si="119"/>
        <v>8.1292594571711174E-2</v>
      </c>
      <c r="CZ55" s="38">
        <f t="shared" si="119"/>
        <v>7.8719745926375276E-2</v>
      </c>
      <c r="DA55" s="38">
        <f t="shared" si="119"/>
        <v>7.637667394884852E-2</v>
      </c>
      <c r="DB55" s="38">
        <f t="shared" si="119"/>
        <v>7.423109481386693E-2</v>
      </c>
      <c r="DC55" s="38">
        <f t="shared" si="119"/>
        <v>7.2256737755299019E-2</v>
      </c>
      <c r="DD55" s="38">
        <f t="shared" si="119"/>
        <v>7.0431977722387087E-2</v>
      </c>
      <c r="DE55" s="38">
        <f t="shared" si="119"/>
        <v>0.12820139780338702</v>
      </c>
      <c r="DF55" s="38">
        <f t="shared" si="119"/>
        <v>0.12820139780338702</v>
      </c>
      <c r="DG55" s="38">
        <f t="shared" si="119"/>
        <v>0.12820139780338702</v>
      </c>
      <c r="DH55" s="38">
        <f t="shared" si="119"/>
        <v>0.12820139780338702</v>
      </c>
      <c r="DI55" s="38">
        <f t="shared" si="119"/>
        <v>0.12820139780338702</v>
      </c>
      <c r="DJ55" s="38">
        <f t="shared" si="119"/>
        <v>0.12820139780338702</v>
      </c>
      <c r="DK55" s="38">
        <f t="shared" si="119"/>
        <v>0.12820139780338702</v>
      </c>
      <c r="DL55" s="38">
        <f t="shared" si="119"/>
        <v>0.12820139780338702</v>
      </c>
      <c r="DM55" s="38">
        <f t="shared" si="119"/>
        <v>0.12820139780338702</v>
      </c>
      <c r="DN55" s="38">
        <f t="shared" si="119"/>
        <v>0.12820139780338702</v>
      </c>
      <c r="DO55" s="38">
        <f t="shared" si="119"/>
        <v>0.12820139780338702</v>
      </c>
      <c r="DP55" s="38">
        <f t="shared" si="119"/>
        <v>0.12820139780338702</v>
      </c>
      <c r="DQ55" s="38">
        <f t="shared" si="119"/>
        <v>0.12820139780338702</v>
      </c>
      <c r="DR55" s="38">
        <f t="shared" si="119"/>
        <v>0.12820139780338702</v>
      </c>
      <c r="DS55" s="38">
        <f t="shared" si="119"/>
        <v>0.12820139780338702</v>
      </c>
      <c r="DT55" s="38">
        <f t="shared" si="119"/>
        <v>0.12820139780338702</v>
      </c>
      <c r="DU55" s="38">
        <f t="shared" si="119"/>
        <v>0.12820139780338702</v>
      </c>
      <c r="DV55" s="38">
        <f t="shared" si="119"/>
        <v>0.12820139780338702</v>
      </c>
      <c r="DW55" s="38">
        <f t="shared" si="119"/>
        <v>0.12820139780338702</v>
      </c>
    </row>
    <row r="56" spans="1:127" ht="37.5" customHeight="1" x14ac:dyDescent="0.2">
      <c r="B56" s="37" t="s">
        <v>111</v>
      </c>
      <c r="C56" s="492"/>
      <c r="D56" s="493"/>
      <c r="E56" s="493"/>
      <c r="F56" s="39"/>
      <c r="G56" s="38">
        <f>ERF((G35)/(2*(G38*G30)^0.5))</f>
        <v>0.30736721595803979</v>
      </c>
      <c r="J56" s="38">
        <f>ERF((J35)/(2*(J38*J30)^0.5))</f>
        <v>0.27117399010768123</v>
      </c>
      <c r="K56" s="38">
        <f t="shared" ref="K56:T56" si="120">ERF((K35)/(2*(K38*K30)^0.5))</f>
        <v>9.9732972880759441E-3</v>
      </c>
      <c r="L56" s="38">
        <f t="shared" si="120"/>
        <v>7.0522779676913533E-3</v>
      </c>
      <c r="M56" s="38">
        <f t="shared" si="120"/>
        <v>5.7581858402267838E-3</v>
      </c>
      <c r="N56" s="38">
        <f t="shared" si="120"/>
        <v>4.9867460392022467E-3</v>
      </c>
      <c r="O56" s="38">
        <f t="shared" si="120"/>
        <v>4.4602870597080591E-3</v>
      </c>
      <c r="P56" s="38">
        <f t="shared" si="120"/>
        <v>4.071669927004827E-3</v>
      </c>
      <c r="Q56" s="38">
        <f t="shared" si="120"/>
        <v>3.7696361953762749E-3</v>
      </c>
      <c r="R56" s="38">
        <f t="shared" si="120"/>
        <v>3.5261734187406429E-3</v>
      </c>
      <c r="S56" s="38">
        <f t="shared" si="120"/>
        <v>3.3245093838130224E-3</v>
      </c>
      <c r="T56" s="38">
        <f t="shared" si="120"/>
        <v>3.1539074392224384E-3</v>
      </c>
      <c r="U56" s="38">
        <f>ERF((U35)/(2*(U38*U30)^0.5))</f>
        <v>3.1530945127879552E-2</v>
      </c>
      <c r="V56" s="38">
        <f>ERF((V35)/(2*(V38*V30)^0.5))</f>
        <v>2.2298647944327364E-2</v>
      </c>
      <c r="W56" s="38">
        <f t="shared" ref="W56:CH56" si="121">ERF((W35)/(2*(W38*W30)^0.5))</f>
        <v>1.8207559978790821E-2</v>
      </c>
      <c r="X56" s="38">
        <f t="shared" si="121"/>
        <v>1.5768551657527899E-2</v>
      </c>
      <c r="Y56" s="38">
        <f t="shared" si="121"/>
        <v>1.410400500127445E-2</v>
      </c>
      <c r="Z56" s="38">
        <f t="shared" si="121"/>
        <v>1.2875247910157164E-2</v>
      </c>
      <c r="AA56" s="38">
        <f t="shared" si="121"/>
        <v>1.1920237212366902E-2</v>
      </c>
      <c r="AB56" s="38">
        <f t="shared" si="121"/>
        <v>1.1150412755608121E-2</v>
      </c>
      <c r="AC56" s="38">
        <f t="shared" si="121"/>
        <v>1.0512747985894091E-2</v>
      </c>
      <c r="AD56" s="38">
        <f t="shared" si="121"/>
        <v>9.9476449660225785E-2</v>
      </c>
      <c r="AE56" s="38">
        <f t="shared" si="121"/>
        <v>7.0431977722387087E-2</v>
      </c>
      <c r="AF56" s="38">
        <f t="shared" si="121"/>
        <v>5.7532412585581116E-2</v>
      </c>
      <c r="AG56" s="38">
        <f t="shared" si="121"/>
        <v>4.9835338058494445E-2</v>
      </c>
      <c r="AH56" s="38">
        <f t="shared" si="121"/>
        <v>4.4579883006436401E-2</v>
      </c>
      <c r="AI56" s="38">
        <f t="shared" si="121"/>
        <v>4.0699210637790265E-2</v>
      </c>
      <c r="AJ56" s="38">
        <f t="shared" si="121"/>
        <v>3.7682482891192068E-2</v>
      </c>
      <c r="AK56" s="38">
        <f t="shared" si="121"/>
        <v>3.5250373867322833E-2</v>
      </c>
      <c r="AL56" s="38">
        <f t="shared" si="121"/>
        <v>3.3235572980726762E-2</v>
      </c>
      <c r="AM56" s="38">
        <f t="shared" si="121"/>
        <v>3.1530945127879552E-2</v>
      </c>
      <c r="AN56" s="38">
        <f t="shared" si="121"/>
        <v>9.9476449660225785E-2</v>
      </c>
      <c r="AO56" s="38">
        <f t="shared" si="121"/>
        <v>0.10482711518475331</v>
      </c>
      <c r="AP56" s="38">
        <f t="shared" si="121"/>
        <v>0.11114583723180337</v>
      </c>
      <c r="AQ56" s="38">
        <f t="shared" si="121"/>
        <v>0.11876480996972943</v>
      </c>
      <c r="AR56" s="38">
        <f t="shared" si="121"/>
        <v>0.12820139780338702</v>
      </c>
      <c r="AS56" s="38">
        <f t="shared" si="121"/>
        <v>0.1403162048013338</v>
      </c>
      <c r="AT56" s="38">
        <f t="shared" si="121"/>
        <v>0.15667510512298777</v>
      </c>
      <c r="AU56" s="38">
        <f t="shared" si="121"/>
        <v>0.18052302322247885</v>
      </c>
      <c r="AV56" s="38">
        <f t="shared" si="121"/>
        <v>0.22014538203508091</v>
      </c>
      <c r="AW56" s="38">
        <f t="shared" si="121"/>
        <v>0.30736721595803979</v>
      </c>
      <c r="AX56" s="38">
        <f t="shared" si="121"/>
        <v>0.22014538203508091</v>
      </c>
      <c r="AY56" s="38">
        <f t="shared" si="121"/>
        <v>0.2257113101628738</v>
      </c>
      <c r="AZ56" s="38">
        <f t="shared" si="121"/>
        <v>0.2317217964541661</v>
      </c>
      <c r="BA56" s="38">
        <f t="shared" si="121"/>
        <v>0.23823933251226612</v>
      </c>
      <c r="BB56" s="38">
        <f t="shared" si="121"/>
        <v>0.24533943694031421</v>
      </c>
      <c r="BC56" s="38">
        <f t="shared" si="121"/>
        <v>0.25311436660963615</v>
      </c>
      <c r="BD56" s="38">
        <f t="shared" si="121"/>
        <v>0.26167820691832078</v>
      </c>
      <c r="BE56" s="38">
        <f t="shared" si="121"/>
        <v>0.27117399010768123</v>
      </c>
      <c r="BF56" s="38">
        <f t="shared" si="121"/>
        <v>0.28178387046601411</v>
      </c>
      <c r="BG56" s="38">
        <f t="shared" si="121"/>
        <v>0.29374403789514747</v>
      </c>
      <c r="BH56" s="38">
        <f t="shared" si="121"/>
        <v>0.30736721595803979</v>
      </c>
      <c r="BI56" s="38">
        <f t="shared" si="121"/>
        <v>0.26629928423455673</v>
      </c>
      <c r="BJ56" s="38">
        <f t="shared" si="121"/>
        <v>0.26725320851556483</v>
      </c>
      <c r="BK56" s="38">
        <f t="shared" si="121"/>
        <v>0.26821745157355009</v>
      </c>
      <c r="BL56" s="38">
        <f t="shared" si="121"/>
        <v>0.26919220066800909</v>
      </c>
      <c r="BM56" s="38">
        <f t="shared" si="121"/>
        <v>0.270177647847407</v>
      </c>
      <c r="BN56" s="38">
        <f t="shared" si="121"/>
        <v>0.27117399010768123</v>
      </c>
      <c r="BO56" s="38">
        <f t="shared" si="121"/>
        <v>0.27218142955719954</v>
      </c>
      <c r="BP56" s="38">
        <f t="shared" si="121"/>
        <v>0.2732001735884847</v>
      </c>
      <c r="BQ56" s="38">
        <f t="shared" si="121"/>
        <v>0.27423043505703598</v>
      </c>
      <c r="BR56" s="38">
        <f t="shared" si="121"/>
        <v>0.27527243246759664</v>
      </c>
      <c r="BS56" s="38">
        <f t="shared" si="121"/>
        <v>0.27632639016823701</v>
      </c>
      <c r="BT56" s="38">
        <f t="shared" si="121"/>
        <v>0.27739253855264112</v>
      </c>
      <c r="BU56" s="38">
        <f t="shared" si="121"/>
        <v>0.27847111427101262</v>
      </c>
      <c r="BV56" s="38">
        <f t="shared" si="121"/>
        <v>0.27956236045003369</v>
      </c>
      <c r="BW56" s="38">
        <f t="shared" si="121"/>
        <v>0.28066652692234195</v>
      </c>
      <c r="BX56" s="38">
        <f t="shared" si="121"/>
        <v>0.28178387046601411</v>
      </c>
      <c r="BY56" s="38">
        <f t="shared" si="121"/>
        <v>0.28291465505457591</v>
      </c>
      <c r="BZ56" s="38">
        <f t="shared" si="121"/>
        <v>0.28405915211808913</v>
      </c>
      <c r="CA56" s="38">
        <f t="shared" si="121"/>
        <v>0.28521764081589979</v>
      </c>
      <c r="CB56" s="38">
        <f t="shared" si="121"/>
        <v>0.28639040832166751</v>
      </c>
      <c r="CC56" s="38">
        <f t="shared" si="121"/>
        <v>0.28757775012133324</v>
      </c>
      <c r="CD56" s="38">
        <f t="shared" si="121"/>
        <v>0.27117399010768123</v>
      </c>
      <c r="CE56" s="38">
        <f t="shared" si="121"/>
        <v>0.99992277320449452</v>
      </c>
      <c r="CF56" s="38">
        <f t="shared" si="121"/>
        <v>0.98758066934844768</v>
      </c>
      <c r="CG56" s="38">
        <f t="shared" si="121"/>
        <v>0.92290012825645817</v>
      </c>
      <c r="CH56" s="38">
        <f t="shared" si="121"/>
        <v>0.78870045266628952</v>
      </c>
      <c r="CI56" s="38">
        <f t="shared" ref="CI56:DW56" si="122">ERF((CI35)/(2*(CI38*CI30)^0.5))</f>
        <v>0.69256583407260475</v>
      </c>
      <c r="CJ56" s="38">
        <f t="shared" si="122"/>
        <v>0.62324088218841811</v>
      </c>
      <c r="CK56" s="38">
        <f t="shared" si="122"/>
        <v>0.57080469955965085</v>
      </c>
      <c r="CL56" s="38">
        <f t="shared" si="122"/>
        <v>0.42384987796942108</v>
      </c>
      <c r="CM56" s="38">
        <f t="shared" si="122"/>
        <v>0.35192313186085394</v>
      </c>
      <c r="CN56" s="38">
        <f t="shared" si="122"/>
        <v>0.30736721595803979</v>
      </c>
      <c r="CO56" s="38">
        <f t="shared" si="122"/>
        <v>0.27632639016823701</v>
      </c>
      <c r="CP56" s="38">
        <f t="shared" si="122"/>
        <v>0.25311436660963615</v>
      </c>
      <c r="CQ56" s="38">
        <f t="shared" si="122"/>
        <v>0.23491280664162018</v>
      </c>
      <c r="CR56" s="38">
        <f t="shared" si="122"/>
        <v>0.22014538203508091</v>
      </c>
      <c r="CS56" s="38">
        <f t="shared" si="122"/>
        <v>0.20785260820410273</v>
      </c>
      <c r="CT56" s="38">
        <f t="shared" si="122"/>
        <v>0.1974126513658474</v>
      </c>
      <c r="CU56" s="38">
        <f t="shared" si="122"/>
        <v>0.18840249092529526</v>
      </c>
      <c r="CV56" s="38">
        <f t="shared" si="122"/>
        <v>0.18052302322247885</v>
      </c>
      <c r="CW56" s="38">
        <f t="shared" si="122"/>
        <v>0.17355598983262827</v>
      </c>
      <c r="CX56" s="38">
        <f t="shared" si="122"/>
        <v>0.16733789364946752</v>
      </c>
      <c r="CY56" s="38">
        <f t="shared" si="122"/>
        <v>0.16174351361417375</v>
      </c>
      <c r="CZ56" s="38">
        <f t="shared" si="122"/>
        <v>0.15667510512298777</v>
      </c>
      <c r="DA56" s="38">
        <f t="shared" si="122"/>
        <v>0.1520551052077091</v>
      </c>
      <c r="DB56" s="38">
        <f t="shared" si="122"/>
        <v>0.14782107310318457</v>
      </c>
      <c r="DC56" s="38">
        <f t="shared" si="122"/>
        <v>0.14392209933360459</v>
      </c>
      <c r="DD56" s="38">
        <f t="shared" si="122"/>
        <v>0.1403162048013338</v>
      </c>
      <c r="DE56" s="38">
        <f t="shared" si="122"/>
        <v>0.25311436660963615</v>
      </c>
      <c r="DF56" s="38">
        <f t="shared" si="122"/>
        <v>0.25311436660963615</v>
      </c>
      <c r="DG56" s="38">
        <f t="shared" si="122"/>
        <v>0.25311436660963615</v>
      </c>
      <c r="DH56" s="38">
        <f t="shared" si="122"/>
        <v>0.25311436660963615</v>
      </c>
      <c r="DI56" s="38">
        <f t="shared" si="122"/>
        <v>0.25311436660963615</v>
      </c>
      <c r="DJ56" s="38">
        <f t="shared" si="122"/>
        <v>0.25311436660963615</v>
      </c>
      <c r="DK56" s="38">
        <f t="shared" si="122"/>
        <v>0.25311436660963615</v>
      </c>
      <c r="DL56" s="38">
        <f t="shared" si="122"/>
        <v>0.25311436660963615</v>
      </c>
      <c r="DM56" s="38">
        <f t="shared" si="122"/>
        <v>0.25311436660963615</v>
      </c>
      <c r="DN56" s="38">
        <f t="shared" si="122"/>
        <v>0.25311436660963615</v>
      </c>
      <c r="DO56" s="38">
        <f t="shared" si="122"/>
        <v>0.25311436660963615</v>
      </c>
      <c r="DP56" s="38">
        <f t="shared" si="122"/>
        <v>0.25311436660963615</v>
      </c>
      <c r="DQ56" s="38">
        <f t="shared" si="122"/>
        <v>0.25311436660963615</v>
      </c>
      <c r="DR56" s="38">
        <f t="shared" si="122"/>
        <v>0.25311436660963615</v>
      </c>
      <c r="DS56" s="38">
        <f t="shared" si="122"/>
        <v>0.25311436660963615</v>
      </c>
      <c r="DT56" s="38">
        <f t="shared" si="122"/>
        <v>0.25311436660963615</v>
      </c>
      <c r="DU56" s="38">
        <f t="shared" si="122"/>
        <v>0.25311436660963615</v>
      </c>
      <c r="DV56" s="38">
        <f t="shared" si="122"/>
        <v>0.25311436660963615</v>
      </c>
      <c r="DW56" s="38">
        <f t="shared" si="122"/>
        <v>0.25311436660963615</v>
      </c>
    </row>
  </sheetData>
  <mergeCells count="32">
    <mergeCell ref="C55:E55"/>
    <mergeCell ref="C56:E56"/>
    <mergeCell ref="C49:E49"/>
    <mergeCell ref="C50:E50"/>
    <mergeCell ref="C51:E51"/>
    <mergeCell ref="C52:E52"/>
    <mergeCell ref="C53:E53"/>
    <mergeCell ref="C54:E54"/>
    <mergeCell ref="C48:E48"/>
    <mergeCell ref="C37:E37"/>
    <mergeCell ref="C38:E38"/>
    <mergeCell ref="C39:E39"/>
    <mergeCell ref="C40:E40"/>
    <mergeCell ref="C41:E41"/>
    <mergeCell ref="C42:E42"/>
    <mergeCell ref="C43:E43"/>
    <mergeCell ref="C44:E44"/>
    <mergeCell ref="C45:E45"/>
    <mergeCell ref="C46:E46"/>
    <mergeCell ref="C47:E47"/>
    <mergeCell ref="C36:E36"/>
    <mergeCell ref="E23:F23"/>
    <mergeCell ref="C26:E26"/>
    <mergeCell ref="C27:E27"/>
    <mergeCell ref="C28:E28"/>
    <mergeCell ref="C29:E29"/>
    <mergeCell ref="C30:E30"/>
    <mergeCell ref="C31:E31"/>
    <mergeCell ref="C32:E32"/>
    <mergeCell ref="C33:E33"/>
    <mergeCell ref="C34:E34"/>
    <mergeCell ref="C35:E35"/>
  </mergeCells>
  <phoneticPr fontId="2"/>
  <conditionalFormatting sqref="G29">
    <cfRule type="expression" dxfId="104" priority="15">
      <formula>$A$29&gt;0</formula>
    </cfRule>
  </conditionalFormatting>
  <conditionalFormatting sqref="G30">
    <cfRule type="expression" dxfId="103" priority="14">
      <formula>A30&gt;0</formula>
    </cfRule>
  </conditionalFormatting>
  <conditionalFormatting sqref="G42">
    <cfRule type="expression" dxfId="102" priority="13">
      <formula>$A42&gt;0</formula>
    </cfRule>
  </conditionalFormatting>
  <conditionalFormatting sqref="G44">
    <cfRule type="expression" dxfId="101" priority="12">
      <formula>$A$44&gt;0</formula>
    </cfRule>
  </conditionalFormatting>
  <conditionalFormatting sqref="G45">
    <cfRule type="expression" dxfId="100" priority="11">
      <formula>$A$45&gt;0</formula>
    </cfRule>
  </conditionalFormatting>
  <conditionalFormatting sqref="G46">
    <cfRule type="expression" dxfId="99" priority="10">
      <formula>$A$46&gt;0</formula>
    </cfRule>
  </conditionalFormatting>
  <conditionalFormatting sqref="G34">
    <cfRule type="expression" dxfId="98" priority="9">
      <formula>$A$34&gt;0</formula>
    </cfRule>
  </conditionalFormatting>
  <conditionalFormatting sqref="H36 G35:G38">
    <cfRule type="expression" dxfId="97" priority="8">
      <formula>$A$35&gt;0</formula>
    </cfRule>
  </conditionalFormatting>
  <conditionalFormatting sqref="G33">
    <cfRule type="expression" dxfId="96" priority="7">
      <formula>$A$33&gt;0</formula>
    </cfRule>
  </conditionalFormatting>
  <conditionalFormatting sqref="G40:G41">
    <cfRule type="expression" dxfId="95" priority="6">
      <formula>$A$40&gt;0</formula>
    </cfRule>
  </conditionalFormatting>
  <conditionalFormatting sqref="G41">
    <cfRule type="expression" dxfId="94" priority="5">
      <formula>$A$41&gt;0</formula>
    </cfRule>
  </conditionalFormatting>
  <conditionalFormatting sqref="G39">
    <cfRule type="expression" dxfId="93" priority="4">
      <formula>$A$39&gt;0</formula>
    </cfRule>
  </conditionalFormatting>
  <conditionalFormatting sqref="G51">
    <cfRule type="expression" dxfId="92" priority="3">
      <formula>$A$51&gt;0</formula>
    </cfRule>
  </conditionalFormatting>
  <conditionalFormatting sqref="G43">
    <cfRule type="expression" dxfId="91" priority="2">
      <formula>$A$40&gt;0</formula>
    </cfRule>
  </conditionalFormatting>
  <conditionalFormatting sqref="G43">
    <cfRule type="expression" dxfId="90" priority="1">
      <formula>$A$41&gt;0</formula>
    </cfRule>
  </conditionalFormatting>
  <pageMargins left="0.7" right="0.7" top="0.75" bottom="0.75" header="0.3" footer="0.3"/>
  <pageSetup paperSize="9" orientation="portrait" horizontalDpi="300" verticalDpi="300" r:id="rId1"/>
  <drawing r:id="rId2"/>
  <legacyDrawing r:id="rId3"/>
  <oleObjects>
    <mc:AlternateContent xmlns:mc="http://schemas.openxmlformats.org/markup-compatibility/2006">
      <mc:Choice Requires="x14">
        <oleObject progId="Equation.3" shapeId="48129" r:id="rId4">
          <objectPr defaultSize="0" autoPict="0" r:id="rId5">
            <anchor moveWithCells="1" sizeWithCells="1">
              <from>
                <xdr:col>2</xdr:col>
                <xdr:colOff>107950</xdr:colOff>
                <xdr:row>52</xdr:row>
                <xdr:rowOff>57150</xdr:rowOff>
              </from>
              <to>
                <xdr:col>4</xdr:col>
                <xdr:colOff>781050</xdr:colOff>
                <xdr:row>53</xdr:row>
                <xdr:rowOff>0</xdr:rowOff>
              </to>
            </anchor>
          </objectPr>
        </oleObject>
      </mc:Choice>
      <mc:Fallback>
        <oleObject progId="Equation.3" shapeId="48129" r:id="rId4"/>
      </mc:Fallback>
    </mc:AlternateContent>
    <mc:AlternateContent xmlns:mc="http://schemas.openxmlformats.org/markup-compatibility/2006">
      <mc:Choice Requires="x14">
        <oleObject progId="Equation.3" shapeId="48130" r:id="rId6">
          <objectPr defaultSize="0" autoPict="0" r:id="rId7">
            <anchor moveWithCells="1" sizeWithCells="1">
              <from>
                <xdr:col>1</xdr:col>
                <xdr:colOff>1003300</xdr:colOff>
                <xdr:row>53</xdr:row>
                <xdr:rowOff>38100</xdr:rowOff>
              </from>
              <to>
                <xdr:col>5</xdr:col>
                <xdr:colOff>0</xdr:colOff>
                <xdr:row>54</xdr:row>
                <xdr:rowOff>0</xdr:rowOff>
              </to>
            </anchor>
          </objectPr>
        </oleObject>
      </mc:Choice>
      <mc:Fallback>
        <oleObject progId="Equation.3" shapeId="48130" r:id="rId6"/>
      </mc:Fallback>
    </mc:AlternateContent>
    <mc:AlternateContent xmlns:mc="http://schemas.openxmlformats.org/markup-compatibility/2006">
      <mc:Choice Requires="x14">
        <oleObject progId="Equation.3" shapeId="48131" r:id="rId8">
          <objectPr defaultSize="0" autoPict="0" r:id="rId9">
            <anchor moveWithCells="1" sizeWithCells="1">
              <from>
                <xdr:col>2</xdr:col>
                <xdr:colOff>95250</xdr:colOff>
                <xdr:row>51</xdr:row>
                <xdr:rowOff>19050</xdr:rowOff>
              </from>
              <to>
                <xdr:col>4</xdr:col>
                <xdr:colOff>584200</xdr:colOff>
                <xdr:row>51</xdr:row>
                <xdr:rowOff>438150</xdr:rowOff>
              </to>
            </anchor>
          </objectPr>
        </oleObject>
      </mc:Choice>
      <mc:Fallback>
        <oleObject progId="Equation.3" shapeId="48131" r:id="rId8"/>
      </mc:Fallback>
    </mc:AlternateContent>
    <mc:AlternateContent xmlns:mc="http://schemas.openxmlformats.org/markup-compatibility/2006">
      <mc:Choice Requires="x14">
        <oleObject progId="Equation.3" shapeId="48132" r:id="rId10">
          <objectPr defaultSize="0" autoPict="0" r:id="rId11">
            <anchor>
              <from>
                <xdr:col>0</xdr:col>
                <xdr:colOff>469900</xdr:colOff>
                <xdr:row>4</xdr:row>
                <xdr:rowOff>76200</xdr:rowOff>
              </from>
              <to>
                <xdr:col>4</xdr:col>
                <xdr:colOff>527050</xdr:colOff>
                <xdr:row>8</xdr:row>
                <xdr:rowOff>12700</xdr:rowOff>
              </to>
            </anchor>
          </objectPr>
        </oleObject>
      </mc:Choice>
      <mc:Fallback>
        <oleObject progId="Equation.3" shapeId="48132" r:id="rId10"/>
      </mc:Fallback>
    </mc:AlternateContent>
    <mc:AlternateContent xmlns:mc="http://schemas.openxmlformats.org/markup-compatibility/2006">
      <mc:Choice Requires="x14">
        <oleObject progId="Equation.3" shapeId="48133" r:id="rId12">
          <objectPr defaultSize="0" autoPict="0" r:id="rId13">
            <anchor>
              <from>
                <xdr:col>10</xdr:col>
                <xdr:colOff>0</xdr:colOff>
                <xdr:row>4</xdr:row>
                <xdr:rowOff>57150</xdr:rowOff>
              </from>
              <to>
                <xdr:col>13</xdr:col>
                <xdr:colOff>127000</xdr:colOff>
                <xdr:row>7</xdr:row>
                <xdr:rowOff>146050</xdr:rowOff>
              </to>
            </anchor>
          </objectPr>
        </oleObject>
      </mc:Choice>
      <mc:Fallback>
        <oleObject progId="Equation.3" shapeId="48133" r:id="rId12"/>
      </mc:Fallback>
    </mc:AlternateContent>
    <mc:AlternateContent xmlns:mc="http://schemas.openxmlformats.org/markup-compatibility/2006">
      <mc:Choice Requires="x14">
        <oleObject progId="Equation.3" shapeId="48134" r:id="rId14">
          <objectPr defaultSize="0" autoPict="0" r:id="rId15">
            <anchor>
              <from>
                <xdr:col>4</xdr:col>
                <xdr:colOff>565150</xdr:colOff>
                <xdr:row>4</xdr:row>
                <xdr:rowOff>38100</xdr:rowOff>
              </from>
              <to>
                <xdr:col>9</xdr:col>
                <xdr:colOff>641350</xdr:colOff>
                <xdr:row>8</xdr:row>
                <xdr:rowOff>50800</xdr:rowOff>
              </to>
            </anchor>
          </objectPr>
        </oleObject>
      </mc:Choice>
      <mc:Fallback>
        <oleObject progId="Equation.3" shapeId="48134" r:id="rId14"/>
      </mc:Fallback>
    </mc:AlternateContent>
    <mc:AlternateContent xmlns:mc="http://schemas.openxmlformats.org/markup-compatibility/2006">
      <mc:Choice Requires="x14">
        <oleObject progId="Equation.3" shapeId="48135" r:id="rId16">
          <objectPr defaultSize="0" autoPict="0" r:id="rId17">
            <anchor>
              <from>
                <xdr:col>2</xdr:col>
                <xdr:colOff>57150</xdr:colOff>
                <xdr:row>54</xdr:row>
                <xdr:rowOff>12700</xdr:rowOff>
              </from>
              <to>
                <xdr:col>4</xdr:col>
                <xdr:colOff>717550</xdr:colOff>
                <xdr:row>54</xdr:row>
                <xdr:rowOff>450850</xdr:rowOff>
              </to>
            </anchor>
          </objectPr>
        </oleObject>
      </mc:Choice>
      <mc:Fallback>
        <oleObject progId="Equation.3" shapeId="48135" r:id="rId16"/>
      </mc:Fallback>
    </mc:AlternateContent>
  </oleObjec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FF0000"/>
    <pageSetUpPr fitToPage="1"/>
  </sheetPr>
  <dimension ref="A1:AA67"/>
  <sheetViews>
    <sheetView showGridLines="0" showRowColHeaders="0" zoomScaleNormal="100" zoomScaleSheetLayoutView="106" workbookViewId="0">
      <selection activeCell="G25" sqref="G25:G26"/>
    </sheetView>
  </sheetViews>
  <sheetFormatPr defaultColWidth="8.7265625" defaultRowHeight="13" x14ac:dyDescent="0.2"/>
  <cols>
    <col min="1" max="2" width="1.6328125" style="94" customWidth="1"/>
    <col min="3" max="3" width="10.6328125" style="94" customWidth="1"/>
    <col min="4" max="4" width="13.36328125" style="94" customWidth="1"/>
    <col min="5" max="5" width="12.6328125" style="94" customWidth="1"/>
    <col min="6" max="6" width="4.6328125" style="94" customWidth="1"/>
    <col min="7" max="7" width="12.453125" style="94" customWidth="1"/>
    <col min="8" max="8" width="6.90625" style="94" customWidth="1"/>
    <col min="9" max="10" width="8.6328125" style="94" customWidth="1"/>
    <col min="11" max="11" width="8.7265625" style="94"/>
    <col min="12" max="12" width="3.6328125" style="94" customWidth="1"/>
    <col min="13" max="14" width="2.6328125" style="94" customWidth="1"/>
    <col min="15" max="15" width="16.6328125" style="94" customWidth="1"/>
    <col min="16" max="16" width="5.08984375" style="94" customWidth="1"/>
    <col min="17" max="17" width="8.7265625" style="94"/>
    <col min="18" max="18" width="8" style="94" customWidth="1"/>
    <col min="19" max="19" width="2.6328125" style="94" customWidth="1"/>
    <col min="20" max="20" width="1.6328125" style="94" customWidth="1"/>
    <col min="21" max="21" width="9" style="94" customWidth="1"/>
    <col min="22" max="22" width="12.08984375" style="94" hidden="1" customWidth="1"/>
    <col min="23" max="23" width="16.7265625" style="94" hidden="1" customWidth="1"/>
    <col min="24" max="24" width="10.08984375" style="94" hidden="1" customWidth="1"/>
    <col min="25" max="26" width="26.26953125" style="94" hidden="1" customWidth="1"/>
    <col min="27" max="27" width="8.7265625" style="94" customWidth="1"/>
    <col min="28" max="16384" width="8.7265625" style="94"/>
  </cols>
  <sheetData>
    <row r="1" spans="1:27" ht="13.5" thickBot="1" x14ac:dyDescent="0.25">
      <c r="A1" s="157"/>
      <c r="B1" s="157"/>
      <c r="C1" s="157"/>
      <c r="D1" s="157"/>
      <c r="E1" s="157"/>
      <c r="F1" s="157"/>
      <c r="G1" s="157"/>
      <c r="H1" s="157"/>
      <c r="I1" s="157"/>
      <c r="J1" s="157"/>
      <c r="K1" s="157"/>
      <c r="L1" s="157"/>
      <c r="M1" s="157"/>
      <c r="N1" s="157"/>
      <c r="O1" s="157"/>
      <c r="P1" s="157"/>
      <c r="Q1" s="157"/>
      <c r="R1" s="157"/>
      <c r="S1" s="157"/>
      <c r="T1" s="192" t="str">
        <f>'入力シート (複数物質)'!Z1</f>
        <v xml:space="preserve">地下水汚染が到達し得る距離の計算ツール　Ver 1.0  </v>
      </c>
      <c r="U1" s="6"/>
    </row>
    <row r="2" spans="1:27" x14ac:dyDescent="0.2">
      <c r="A2" s="193"/>
      <c r="B2" s="128"/>
      <c r="C2" s="128"/>
      <c r="D2" s="388" t="s">
        <v>311</v>
      </c>
      <c r="E2" s="388"/>
      <c r="F2" s="388"/>
      <c r="G2" s="388"/>
      <c r="H2" s="388"/>
      <c r="I2" s="128"/>
      <c r="J2" s="128"/>
      <c r="K2" s="128"/>
      <c r="L2" s="128"/>
      <c r="M2" s="128"/>
      <c r="N2" s="128"/>
      <c r="O2" s="128"/>
      <c r="P2" s="128"/>
      <c r="Q2" s="128"/>
      <c r="R2" s="128"/>
      <c r="S2" s="128"/>
      <c r="T2" s="179"/>
    </row>
    <row r="3" spans="1:27" ht="13.5" customHeight="1" x14ac:dyDescent="0.2">
      <c r="A3" s="193"/>
      <c r="B3" s="128"/>
      <c r="C3" s="129"/>
      <c r="D3" s="388"/>
      <c r="E3" s="388"/>
      <c r="F3" s="388"/>
      <c r="G3" s="388"/>
      <c r="H3" s="388"/>
      <c r="I3" s="130"/>
      <c r="J3" s="130"/>
      <c r="K3" s="130"/>
      <c r="L3" s="130"/>
      <c r="M3" s="129"/>
      <c r="N3" s="128"/>
      <c r="O3" s="128"/>
      <c r="P3" s="128"/>
      <c r="Q3" s="128"/>
      <c r="R3" s="128"/>
      <c r="S3" s="128"/>
      <c r="T3" s="180"/>
      <c r="V3" s="95" t="s">
        <v>124</v>
      </c>
      <c r="W3" s="246">
        <f>G25</f>
        <v>90</v>
      </c>
      <c r="X3" s="94" t="s">
        <v>125</v>
      </c>
    </row>
    <row r="4" spans="1:27" ht="20.149999999999999" customHeight="1" thickBot="1" x14ac:dyDescent="0.25">
      <c r="A4" s="193"/>
      <c r="B4" s="128"/>
      <c r="C4" s="200" t="s">
        <v>244</v>
      </c>
      <c r="D4" s="158"/>
      <c r="E4" s="158"/>
      <c r="F4" s="158"/>
      <c r="G4" s="158"/>
      <c r="H4" s="158"/>
      <c r="I4" s="158"/>
      <c r="J4" s="158"/>
      <c r="K4" s="158"/>
      <c r="L4" s="159"/>
      <c r="M4" s="129"/>
      <c r="N4" s="131" t="s">
        <v>261</v>
      </c>
      <c r="O4" s="128"/>
      <c r="P4" s="128"/>
      <c r="Q4" s="128"/>
      <c r="R4" s="128"/>
      <c r="S4" s="128"/>
      <c r="T4" s="180"/>
      <c r="V4" s="210" t="s">
        <v>182</v>
      </c>
      <c r="W4"/>
      <c r="X4" s="211" t="s">
        <v>20</v>
      </c>
      <c r="Y4" s="211"/>
      <c r="Z4" s="211"/>
    </row>
    <row r="5" spans="1:27" ht="19.5" customHeight="1" thickBot="1" x14ac:dyDescent="0.25">
      <c r="A5" s="193"/>
      <c r="B5" s="128"/>
      <c r="C5" s="160" t="s">
        <v>158</v>
      </c>
      <c r="D5" s="132"/>
      <c r="E5" s="106"/>
      <c r="F5" s="133"/>
      <c r="G5" s="133"/>
      <c r="H5" s="133"/>
      <c r="I5" s="133"/>
      <c r="J5" s="133"/>
      <c r="K5" s="133"/>
      <c r="L5" s="161"/>
      <c r="M5" s="129"/>
      <c r="N5" s="134"/>
      <c r="O5" s="181"/>
      <c r="P5" s="181"/>
      <c r="Q5" s="181"/>
      <c r="R5" s="181"/>
      <c r="S5" s="182"/>
      <c r="T5" s="180"/>
      <c r="V5" s="212">
        <f>VLOOKUP(G15,W38:X42,2,FALSE)</f>
        <v>3</v>
      </c>
      <c r="W5"/>
      <c r="X5" s="212">
        <f>VLOOKUP(G13,Y38:Z67,2,FALSE)</f>
        <v>209</v>
      </c>
      <c r="Y5" s="211"/>
      <c r="Z5" s="211"/>
    </row>
    <row r="6" spans="1:27" ht="19.5" customHeight="1" thickBot="1" x14ac:dyDescent="0.25">
      <c r="A6" s="193"/>
      <c r="B6" s="128"/>
      <c r="C6" s="162" t="s">
        <v>159</v>
      </c>
      <c r="D6" s="132"/>
      <c r="E6" s="107"/>
      <c r="F6" s="133"/>
      <c r="G6" s="133"/>
      <c r="H6" s="133"/>
      <c r="I6" s="133"/>
      <c r="J6" s="133"/>
      <c r="K6" s="133"/>
      <c r="L6" s="161"/>
      <c r="M6" s="129"/>
      <c r="N6" s="135" t="s">
        <v>155</v>
      </c>
      <c r="O6" s="111" t="s">
        <v>161</v>
      </c>
      <c r="P6" s="112"/>
      <c r="Q6" s="183"/>
      <c r="R6" s="183"/>
      <c r="S6" s="184"/>
      <c r="T6" s="180"/>
      <c r="V6" s="236">
        <v>1</v>
      </c>
      <c r="W6" s="237" t="s">
        <v>183</v>
      </c>
      <c r="X6" s="249">
        <v>1</v>
      </c>
      <c r="Y6" s="213" t="s">
        <v>184</v>
      </c>
      <c r="Z6" s="214"/>
    </row>
    <row r="7" spans="1:27" ht="19.5" customHeight="1" thickBot="1" x14ac:dyDescent="0.25">
      <c r="A7" s="193"/>
      <c r="B7" s="128"/>
      <c r="C7" s="162" t="s">
        <v>160</v>
      </c>
      <c r="D7" s="132"/>
      <c r="E7" s="108"/>
      <c r="F7" s="133"/>
      <c r="G7" s="133"/>
      <c r="H7" s="133"/>
      <c r="I7" s="133"/>
      <c r="J7" s="133"/>
      <c r="K7" s="133"/>
      <c r="L7" s="161"/>
      <c r="M7" s="129"/>
      <c r="N7" s="135"/>
      <c r="O7" s="113" t="s">
        <v>17</v>
      </c>
      <c r="P7" s="113" t="s">
        <v>9</v>
      </c>
      <c r="Q7" s="113" t="s">
        <v>18</v>
      </c>
      <c r="R7" s="113" t="s">
        <v>5</v>
      </c>
      <c r="S7" s="185"/>
      <c r="T7" s="180"/>
      <c r="V7" s="238">
        <v>2</v>
      </c>
      <c r="W7" s="231" t="s">
        <v>185</v>
      </c>
      <c r="X7" s="250">
        <v>2</v>
      </c>
      <c r="Y7" s="216" t="s">
        <v>186</v>
      </c>
      <c r="Z7" s="214"/>
    </row>
    <row r="8" spans="1:27" ht="19.5" customHeight="1" thickBot="1" x14ac:dyDescent="0.25">
      <c r="A8" s="193"/>
      <c r="B8" s="128"/>
      <c r="C8" s="162" t="s">
        <v>240</v>
      </c>
      <c r="D8" s="132"/>
      <c r="E8" s="403"/>
      <c r="F8" s="404"/>
      <c r="G8" s="404"/>
      <c r="H8" s="404"/>
      <c r="I8" s="404"/>
      <c r="J8" s="404"/>
      <c r="K8" s="405"/>
      <c r="L8" s="163"/>
      <c r="M8" s="129"/>
      <c r="N8" s="135"/>
      <c r="O8" s="114" t="s">
        <v>30</v>
      </c>
      <c r="P8" s="115" t="s">
        <v>21</v>
      </c>
      <c r="Q8" s="115">
        <f>VLOOKUP($X$5,'パラメーター 一覧表'!$A$20:$F$49,3)</f>
        <v>5</v>
      </c>
      <c r="R8" s="115" t="s">
        <v>19</v>
      </c>
      <c r="S8" s="184"/>
      <c r="T8" s="180"/>
      <c r="V8" s="239">
        <v>3</v>
      </c>
      <c r="W8" s="231" t="s">
        <v>187</v>
      </c>
      <c r="X8" s="250">
        <v>3</v>
      </c>
      <c r="Y8" s="216" t="s">
        <v>188</v>
      </c>
      <c r="Z8" s="214"/>
    </row>
    <row r="9" spans="1:27" ht="19.5" customHeight="1" thickBot="1" x14ac:dyDescent="0.25">
      <c r="A9" s="193"/>
      <c r="B9" s="128"/>
      <c r="C9" s="162" t="s">
        <v>238</v>
      </c>
      <c r="D9" s="132"/>
      <c r="E9" s="247"/>
      <c r="F9" s="110" t="s">
        <v>242</v>
      </c>
      <c r="G9" s="136"/>
      <c r="H9" s="136"/>
      <c r="I9" s="136"/>
      <c r="J9" s="136"/>
      <c r="K9" s="136"/>
      <c r="L9" s="164"/>
      <c r="M9" s="129"/>
      <c r="N9" s="135"/>
      <c r="O9" s="114" t="s">
        <v>23</v>
      </c>
      <c r="P9" s="115" t="s">
        <v>22</v>
      </c>
      <c r="Q9" s="115">
        <f>VLOOKUP($X$5,'パラメーター 一覧表'!$A$20:$F$49,4)</f>
        <v>100</v>
      </c>
      <c r="R9" s="115" t="s">
        <v>29</v>
      </c>
      <c r="S9" s="184"/>
      <c r="T9" s="180"/>
      <c r="V9" s="240">
        <v>4</v>
      </c>
      <c r="W9" s="231" t="s">
        <v>248</v>
      </c>
      <c r="X9" s="251">
        <v>101</v>
      </c>
      <c r="Y9" s="218" t="s">
        <v>189</v>
      </c>
      <c r="Z9" s="219"/>
    </row>
    <row r="10" spans="1:27" ht="19.5" customHeight="1" thickBot="1" x14ac:dyDescent="0.25">
      <c r="A10" s="193"/>
      <c r="B10" s="128"/>
      <c r="C10" s="174"/>
      <c r="D10" s="175"/>
      <c r="E10" s="175"/>
      <c r="F10" s="175"/>
      <c r="G10" s="175"/>
      <c r="H10" s="175"/>
      <c r="I10" s="176"/>
      <c r="J10" s="177"/>
      <c r="K10" s="175"/>
      <c r="L10" s="178"/>
      <c r="M10" s="129"/>
      <c r="N10" s="135"/>
      <c r="O10" s="114" t="s">
        <v>24</v>
      </c>
      <c r="P10" s="115" t="s">
        <v>27</v>
      </c>
      <c r="Q10" s="115">
        <f>IF(VLOOKUP($X$5,'パラメーター 一覧表'!$A$20:$J$49,5)=0,Q11*Q24,VLOOKUP($X$5,'パラメーター 一覧表'!$A$20:$J$49,5))</f>
        <v>9.9</v>
      </c>
      <c r="R10" s="115" t="s">
        <v>28</v>
      </c>
      <c r="S10" s="184"/>
      <c r="T10" s="180"/>
      <c r="V10" s="241">
        <v>5</v>
      </c>
      <c r="W10" s="242" t="s">
        <v>249</v>
      </c>
      <c r="X10" s="251">
        <v>102</v>
      </c>
      <c r="Y10" s="218" t="s">
        <v>211</v>
      </c>
      <c r="Z10" s="219"/>
    </row>
    <row r="11" spans="1:27" ht="19.5" customHeight="1" x14ac:dyDescent="0.2">
      <c r="A11" s="193"/>
      <c r="B11" s="128"/>
      <c r="C11" s="208"/>
      <c r="D11" s="208"/>
      <c r="E11" s="208"/>
      <c r="F11" s="208"/>
      <c r="G11" s="208"/>
      <c r="H11" s="208"/>
      <c r="I11" s="209"/>
      <c r="J11" s="209"/>
      <c r="K11" s="208"/>
      <c r="L11" s="208"/>
      <c r="M11" s="129"/>
      <c r="N11" s="135"/>
      <c r="O11" s="114" t="s">
        <v>39</v>
      </c>
      <c r="P11" s="115" t="s">
        <v>35</v>
      </c>
      <c r="Q11" s="115" t="str">
        <f>VLOOKUP($X$5,'パラメーター 一覧表'!$A$20:$H$49,7)</f>
        <v>-</v>
      </c>
      <c r="R11" s="115" t="s">
        <v>28</v>
      </c>
      <c r="S11" s="184"/>
      <c r="T11" s="180"/>
      <c r="V11" s="220"/>
      <c r="W11" s="66"/>
      <c r="X11" s="217">
        <v>103</v>
      </c>
      <c r="Y11" s="218" t="s">
        <v>190</v>
      </c>
      <c r="Z11" s="219"/>
    </row>
    <row r="12" spans="1:27" ht="19.5" customHeight="1" thickBot="1" x14ac:dyDescent="0.25">
      <c r="A12" s="193"/>
      <c r="B12" s="128"/>
      <c r="C12" s="200" t="s">
        <v>122</v>
      </c>
      <c r="D12" s="201"/>
      <c r="E12" s="201"/>
      <c r="F12" s="201"/>
      <c r="G12" s="202" t="s">
        <v>241</v>
      </c>
      <c r="H12" s="203"/>
      <c r="I12" s="204"/>
      <c r="J12" s="205"/>
      <c r="K12" s="206"/>
      <c r="L12" s="207"/>
      <c r="M12" s="140"/>
      <c r="N12" s="135"/>
      <c r="O12" s="114" t="s">
        <v>25</v>
      </c>
      <c r="P12" s="115" t="s">
        <v>163</v>
      </c>
      <c r="Q12" s="115" t="str">
        <f>VLOOKUP($X$5,'パラメーター 一覧表'!$A$20:$F$49,6)</f>
        <v>-</v>
      </c>
      <c r="R12" s="115" t="s">
        <v>26</v>
      </c>
      <c r="S12" s="184"/>
      <c r="T12" s="180"/>
      <c r="V12"/>
      <c r="W12"/>
      <c r="X12" s="217">
        <v>104</v>
      </c>
      <c r="Y12" s="218" t="s">
        <v>207</v>
      </c>
      <c r="Z12" s="219"/>
    </row>
    <row r="13" spans="1:27" ht="19.5" customHeight="1" thickBot="1" x14ac:dyDescent="0.25">
      <c r="A13" s="193"/>
      <c r="B13" s="128"/>
      <c r="C13" s="166" t="s">
        <v>155</v>
      </c>
      <c r="D13" s="98" t="s">
        <v>20</v>
      </c>
      <c r="E13" s="99"/>
      <c r="F13" s="100"/>
      <c r="G13" s="406" t="s">
        <v>312</v>
      </c>
      <c r="H13" s="407"/>
      <c r="I13" s="138"/>
      <c r="J13" s="140"/>
      <c r="K13" s="141"/>
      <c r="L13" s="167"/>
      <c r="M13" s="140"/>
      <c r="N13" s="135"/>
      <c r="O13" s="114" t="s">
        <v>113</v>
      </c>
      <c r="P13" s="115" t="s">
        <v>115</v>
      </c>
      <c r="Q13" s="115">
        <f>VLOOKUP($X$5,'パラメーター 一覧表'!$A$20:$J$49,8)</f>
        <v>8</v>
      </c>
      <c r="R13" s="115" t="s">
        <v>117</v>
      </c>
      <c r="S13" s="184"/>
      <c r="T13" s="180"/>
      <c r="V13" s="66"/>
      <c r="W13" s="66"/>
      <c r="X13" s="217">
        <v>105</v>
      </c>
      <c r="Y13" s="218" t="s">
        <v>206</v>
      </c>
      <c r="Z13" s="219"/>
      <c r="AA13" s="105" t="s">
        <v>245</v>
      </c>
    </row>
    <row r="14" spans="1:27" ht="19.5" customHeight="1" thickBot="1" x14ac:dyDescent="0.25">
      <c r="A14" s="193"/>
      <c r="B14" s="128"/>
      <c r="C14" s="166"/>
      <c r="D14" s="290"/>
      <c r="E14" s="290"/>
      <c r="F14" s="290"/>
      <c r="G14" s="140"/>
      <c r="H14" s="140"/>
      <c r="I14" s="137"/>
      <c r="J14" s="129"/>
      <c r="K14" s="142"/>
      <c r="L14" s="168"/>
      <c r="M14" s="129"/>
      <c r="N14" s="135"/>
      <c r="O14" s="114" t="s">
        <v>114</v>
      </c>
      <c r="P14" s="115" t="s">
        <v>116</v>
      </c>
      <c r="Q14" s="115">
        <f>VLOOKUP($X$5,'パラメーター 一覧表'!$A$20:$J$49,9)</f>
        <v>0.8</v>
      </c>
      <c r="R14" s="115" t="s">
        <v>117</v>
      </c>
      <c r="S14" s="184"/>
      <c r="T14" s="180"/>
      <c r="V14" s="66"/>
      <c r="W14" s="66"/>
      <c r="X14" s="217">
        <v>106</v>
      </c>
      <c r="Y14" s="218" t="s">
        <v>212</v>
      </c>
      <c r="Z14" s="219"/>
    </row>
    <row r="15" spans="1:27" ht="19.5" customHeight="1" thickBot="1" x14ac:dyDescent="0.25">
      <c r="A15" s="193"/>
      <c r="B15" s="128"/>
      <c r="C15" s="166" t="s">
        <v>156</v>
      </c>
      <c r="D15" s="101" t="s">
        <v>15</v>
      </c>
      <c r="E15" s="102"/>
      <c r="F15" s="103"/>
      <c r="G15" s="408" t="str">
        <f>'入力シート (複数物質)'!H30</f>
        <v>砂</v>
      </c>
      <c r="H15" s="409"/>
      <c r="I15" s="129"/>
      <c r="J15" s="129"/>
      <c r="K15" s="129"/>
      <c r="L15" s="165"/>
      <c r="M15" s="129"/>
      <c r="N15" s="135"/>
      <c r="O15" s="114" t="s">
        <v>118</v>
      </c>
      <c r="P15" s="115"/>
      <c r="Q15" s="115">
        <f>VLOOKUP($X$5,'パラメーター 一覧表'!$A$20:$J$49,10)</f>
        <v>0.1</v>
      </c>
      <c r="R15" s="115" t="s">
        <v>29</v>
      </c>
      <c r="S15" s="184"/>
      <c r="T15" s="180"/>
      <c r="V15" s="66"/>
      <c r="W15" s="66"/>
      <c r="X15" s="217">
        <v>107</v>
      </c>
      <c r="Y15" s="218" t="s">
        <v>217</v>
      </c>
      <c r="Z15" s="219"/>
    </row>
    <row r="16" spans="1:27" ht="19.5" customHeight="1" x14ac:dyDescent="0.2">
      <c r="A16" s="193"/>
      <c r="B16" s="128"/>
      <c r="C16" s="166"/>
      <c r="D16" s="290"/>
      <c r="E16" s="290"/>
      <c r="F16" s="290"/>
      <c r="G16" s="140"/>
      <c r="H16" s="140"/>
      <c r="I16" s="140"/>
      <c r="J16" s="140"/>
      <c r="K16" s="140"/>
      <c r="L16" s="169"/>
      <c r="M16" s="140"/>
      <c r="N16" s="135"/>
      <c r="O16" s="183"/>
      <c r="P16" s="183"/>
      <c r="Q16" s="183"/>
      <c r="R16" s="183"/>
      <c r="S16" s="184"/>
      <c r="T16" s="180"/>
      <c r="V16" s="66"/>
      <c r="W16" s="66"/>
      <c r="X16" s="217">
        <v>108</v>
      </c>
      <c r="Y16" s="218" t="s">
        <v>224</v>
      </c>
      <c r="Z16" s="219"/>
    </row>
    <row r="17" spans="1:26" ht="19.5" customHeight="1" thickBot="1" x14ac:dyDescent="0.25">
      <c r="A17" s="193"/>
      <c r="B17" s="128"/>
      <c r="C17" s="389" t="s">
        <v>157</v>
      </c>
      <c r="D17" s="390" t="s">
        <v>123</v>
      </c>
      <c r="E17" s="391"/>
      <c r="F17" s="392"/>
      <c r="G17" s="143" t="s">
        <v>18</v>
      </c>
      <c r="H17" s="144" t="s">
        <v>5</v>
      </c>
      <c r="I17" s="128"/>
      <c r="J17" s="140"/>
      <c r="K17" s="140"/>
      <c r="L17" s="169"/>
      <c r="M17" s="140"/>
      <c r="N17" s="135" t="s">
        <v>156</v>
      </c>
      <c r="O17" s="116" t="s">
        <v>16</v>
      </c>
      <c r="P17" s="117"/>
      <c r="Q17" s="183"/>
      <c r="R17" s="183"/>
      <c r="S17" s="184"/>
      <c r="T17" s="180"/>
      <c r="V17"/>
      <c r="W17"/>
      <c r="X17" s="217">
        <v>109</v>
      </c>
      <c r="Y17" s="218" t="s">
        <v>205</v>
      </c>
      <c r="Z17" s="219"/>
    </row>
    <row r="18" spans="1:26" ht="19.5" customHeight="1" thickBot="1" x14ac:dyDescent="0.25">
      <c r="A18" s="193"/>
      <c r="B18" s="128"/>
      <c r="C18" s="389"/>
      <c r="D18" s="393"/>
      <c r="E18" s="394"/>
      <c r="F18" s="394"/>
      <c r="G18" s="104">
        <f>'入力シート (複数物質)'!H33</f>
        <v>5.0000000000000001E-3</v>
      </c>
      <c r="H18" s="109" t="s">
        <v>131</v>
      </c>
      <c r="I18" s="140"/>
      <c r="J18" s="140"/>
      <c r="K18" s="140"/>
      <c r="L18" s="169"/>
      <c r="M18" s="140"/>
      <c r="N18" s="135"/>
      <c r="O18" s="118" t="s">
        <v>17</v>
      </c>
      <c r="P18" s="118" t="s">
        <v>9</v>
      </c>
      <c r="Q18" s="118" t="s">
        <v>18</v>
      </c>
      <c r="R18" s="118" t="s">
        <v>5</v>
      </c>
      <c r="S18" s="185"/>
      <c r="T18" s="180"/>
      <c r="V18"/>
      <c r="W18"/>
      <c r="X18" s="217">
        <v>110</v>
      </c>
      <c r="Y18" s="218" t="s">
        <v>218</v>
      </c>
      <c r="Z18" s="219"/>
    </row>
    <row r="19" spans="1:26" ht="19.5" customHeight="1" x14ac:dyDescent="0.2">
      <c r="A19" s="193"/>
      <c r="B19" s="128"/>
      <c r="C19" s="170"/>
      <c r="D19" s="171"/>
      <c r="E19" s="171"/>
      <c r="F19" s="171"/>
      <c r="G19" s="172"/>
      <c r="H19" s="172"/>
      <c r="I19" s="172"/>
      <c r="J19" s="172"/>
      <c r="K19" s="172"/>
      <c r="L19" s="173"/>
      <c r="M19" s="140"/>
      <c r="N19" s="135"/>
      <c r="O19" s="119" t="s">
        <v>2</v>
      </c>
      <c r="P19" s="120" t="s">
        <v>10</v>
      </c>
      <c r="Q19" s="121">
        <f>VLOOKUP($V$5,'パラメーター 一覧表'!$A$7:$G$12,3)</f>
        <v>3.0000000000000001E-5</v>
      </c>
      <c r="R19" s="120" t="s">
        <v>6</v>
      </c>
      <c r="S19" s="184"/>
      <c r="T19" s="180"/>
      <c r="V19"/>
      <c r="W19"/>
      <c r="X19" s="217">
        <v>111</v>
      </c>
      <c r="Y19" s="218" t="s">
        <v>216</v>
      </c>
      <c r="Z19" s="219"/>
    </row>
    <row r="20" spans="1:26" ht="19.5" customHeight="1" x14ac:dyDescent="0.2">
      <c r="A20" s="193"/>
      <c r="B20" s="128"/>
      <c r="C20" s="290"/>
      <c r="D20" s="290"/>
      <c r="E20" s="290"/>
      <c r="F20" s="290"/>
      <c r="G20" s="140"/>
      <c r="H20" s="140"/>
      <c r="I20" s="140"/>
      <c r="J20" s="140"/>
      <c r="K20" s="140"/>
      <c r="L20" s="140"/>
      <c r="M20" s="140"/>
      <c r="N20" s="135"/>
      <c r="O20" s="119" t="s">
        <v>3</v>
      </c>
      <c r="P20" s="120" t="s">
        <v>11</v>
      </c>
      <c r="Q20" s="120">
        <f>VLOOKUP($V$5,'パラメーター 一覧表'!$A$7:$G$12,4)</f>
        <v>0.3</v>
      </c>
      <c r="R20" s="120" t="s">
        <v>7</v>
      </c>
      <c r="S20" s="184"/>
      <c r="T20" s="180"/>
      <c r="V20"/>
      <c r="W20"/>
      <c r="X20" s="217">
        <v>112</v>
      </c>
      <c r="Y20" s="218" t="s">
        <v>208</v>
      </c>
      <c r="Z20" s="219"/>
    </row>
    <row r="21" spans="1:26" ht="19.5" customHeight="1" x14ac:dyDescent="0.2">
      <c r="A21" s="193"/>
      <c r="B21" s="128"/>
      <c r="C21" s="128"/>
      <c r="D21" s="128"/>
      <c r="E21" s="128"/>
      <c r="F21" s="128"/>
      <c r="G21" s="128"/>
      <c r="H21" s="128"/>
      <c r="I21" s="140"/>
      <c r="J21" s="140"/>
      <c r="K21" s="140"/>
      <c r="L21" s="140"/>
      <c r="M21" s="140"/>
      <c r="N21" s="135"/>
      <c r="O21" s="119" t="s">
        <v>126</v>
      </c>
      <c r="P21" s="120" t="s">
        <v>127</v>
      </c>
      <c r="Q21" s="120">
        <f>VLOOKUP($V$5,'パラメーター 一覧表'!$A$7:$G$12,5)</f>
        <v>0.4</v>
      </c>
      <c r="R21" s="120" t="s">
        <v>7</v>
      </c>
      <c r="S21" s="184"/>
      <c r="T21" s="180"/>
      <c r="V21"/>
      <c r="W21"/>
      <c r="X21" s="217">
        <v>113</v>
      </c>
      <c r="Y21" s="218" t="s">
        <v>219</v>
      </c>
      <c r="Z21" s="219"/>
    </row>
    <row r="22" spans="1:26" ht="19.5" customHeight="1" thickBot="1" x14ac:dyDescent="0.25">
      <c r="A22" s="193"/>
      <c r="B22" s="128"/>
      <c r="C22" s="145"/>
      <c r="D22" s="145"/>
      <c r="E22" s="145"/>
      <c r="F22" s="145"/>
      <c r="G22" s="145"/>
      <c r="H22" s="145"/>
      <c r="I22" s="146"/>
      <c r="J22" s="140"/>
      <c r="K22" s="140"/>
      <c r="L22" s="140"/>
      <c r="M22" s="140"/>
      <c r="N22" s="135"/>
      <c r="O22" s="119" t="s">
        <v>4</v>
      </c>
      <c r="P22" s="120" t="s">
        <v>12</v>
      </c>
      <c r="Q22" s="120">
        <f>VLOOKUP($V$5,'パラメーター 一覧表'!$A$7:$G$12,6)</f>
        <v>2.7</v>
      </c>
      <c r="R22" s="120" t="s">
        <v>8</v>
      </c>
      <c r="S22" s="184"/>
      <c r="T22" s="180"/>
      <c r="V22"/>
      <c r="W22"/>
      <c r="X22" s="217">
        <v>201</v>
      </c>
      <c r="Y22" s="218" t="s">
        <v>191</v>
      </c>
      <c r="Z22" s="219"/>
    </row>
    <row r="23" spans="1:26" ht="19.5" customHeight="1" x14ac:dyDescent="0.2">
      <c r="A23" s="193"/>
      <c r="B23" s="128"/>
      <c r="C23" s="147" t="s">
        <v>121</v>
      </c>
      <c r="D23" s="148"/>
      <c r="E23" s="148"/>
      <c r="F23" s="148"/>
      <c r="G23" s="149"/>
      <c r="H23" s="149"/>
      <c r="I23" s="150"/>
      <c r="J23" s="140"/>
      <c r="K23" s="140"/>
      <c r="L23" s="140"/>
      <c r="M23" s="140"/>
      <c r="N23" s="135"/>
      <c r="O23" s="119" t="s">
        <v>13</v>
      </c>
      <c r="P23" s="120" t="s">
        <v>14</v>
      </c>
      <c r="Q23" s="120">
        <f>VLOOKUP($V$5,'パラメーター 一覧表'!$A$7:$G$12,7)</f>
        <v>1.62</v>
      </c>
      <c r="R23" s="120" t="s">
        <v>8</v>
      </c>
      <c r="S23" s="184"/>
      <c r="T23" s="180"/>
      <c r="V23"/>
      <c r="W23"/>
      <c r="X23" s="221">
        <v>202</v>
      </c>
      <c r="Y23" s="222" t="s">
        <v>192</v>
      </c>
      <c r="Z23" s="223"/>
    </row>
    <row r="24" spans="1:26" ht="19.5" customHeight="1" thickBot="1" x14ac:dyDescent="0.25">
      <c r="A24" s="193"/>
      <c r="B24" s="128"/>
      <c r="C24" s="151"/>
      <c r="D24" s="290"/>
      <c r="E24" s="290"/>
      <c r="F24" s="290"/>
      <c r="G24" s="290"/>
      <c r="H24" s="290"/>
      <c r="I24" s="248"/>
      <c r="J24" s="140"/>
      <c r="K24" s="140"/>
      <c r="L24" s="140"/>
      <c r="M24" s="140"/>
      <c r="N24" s="135"/>
      <c r="O24" s="119" t="s">
        <v>38</v>
      </c>
      <c r="P24" s="119" t="s">
        <v>36</v>
      </c>
      <c r="Q24" s="120">
        <f>VLOOKUP($V$5,'パラメーター 一覧表'!$A$7:$H$12,8)</f>
        <v>1E-3</v>
      </c>
      <c r="R24" s="119" t="s">
        <v>37</v>
      </c>
      <c r="S24" s="186"/>
      <c r="T24" s="180"/>
      <c r="V24"/>
      <c r="W24"/>
      <c r="X24" s="221">
        <v>203</v>
      </c>
      <c r="Y24" s="222" t="s">
        <v>193</v>
      </c>
      <c r="Z24" s="223"/>
    </row>
    <row r="25" spans="1:26" ht="19.5" customHeight="1" x14ac:dyDescent="0.2">
      <c r="A25" s="193"/>
      <c r="B25" s="128"/>
      <c r="C25" s="151"/>
      <c r="D25" s="501" t="s">
        <v>120</v>
      </c>
      <c r="E25" s="502"/>
      <c r="F25" s="502"/>
      <c r="G25" s="399">
        <f>計算シート_シアン!$C$21</f>
        <v>90</v>
      </c>
      <c r="H25" s="401" t="s">
        <v>19</v>
      </c>
      <c r="I25" s="248"/>
      <c r="J25" s="140"/>
      <c r="K25" s="140"/>
      <c r="L25" s="140"/>
      <c r="M25" s="140"/>
      <c r="N25" s="135"/>
      <c r="O25" s="183"/>
      <c r="P25" s="183"/>
      <c r="Q25" s="183"/>
      <c r="R25" s="183"/>
      <c r="S25" s="184"/>
      <c r="T25" s="180"/>
      <c r="V25"/>
      <c r="W25"/>
      <c r="X25" s="217">
        <v>204</v>
      </c>
      <c r="Y25" s="218" t="s">
        <v>194</v>
      </c>
      <c r="Z25" s="219"/>
    </row>
    <row r="26" spans="1:26" ht="19.5" customHeight="1" thickBot="1" x14ac:dyDescent="0.25">
      <c r="A26" s="193"/>
      <c r="B26" s="128"/>
      <c r="C26" s="151"/>
      <c r="D26" s="503"/>
      <c r="E26" s="504"/>
      <c r="F26" s="504"/>
      <c r="G26" s="400"/>
      <c r="H26" s="402"/>
      <c r="I26" s="248"/>
      <c r="J26" s="140"/>
      <c r="K26" s="140"/>
      <c r="L26" s="140"/>
      <c r="M26" s="140"/>
      <c r="N26" s="135" t="s">
        <v>157</v>
      </c>
      <c r="O26" s="122" t="s">
        <v>162</v>
      </c>
      <c r="P26" s="123"/>
      <c r="Q26" s="183"/>
      <c r="R26" s="183"/>
      <c r="S26" s="184"/>
      <c r="T26" s="180"/>
      <c r="V26"/>
      <c r="W26"/>
      <c r="X26" s="217">
        <v>205</v>
      </c>
      <c r="Y26" s="218" t="s">
        <v>195</v>
      </c>
      <c r="Z26" s="219"/>
    </row>
    <row r="27" spans="1:26" ht="19.5" customHeight="1" x14ac:dyDescent="0.2">
      <c r="A27" s="193"/>
      <c r="B27" s="128"/>
      <c r="C27" s="151"/>
      <c r="D27" s="290"/>
      <c r="E27" s="290"/>
      <c r="F27" s="290"/>
      <c r="G27" s="266">
        <f>+計算シート_シアン!C24</f>
        <v>84</v>
      </c>
      <c r="H27" s="290"/>
      <c r="I27" s="248"/>
      <c r="J27" s="140"/>
      <c r="K27" s="140"/>
      <c r="L27" s="140"/>
      <c r="M27" s="140"/>
      <c r="N27" s="135"/>
      <c r="O27" s="124" t="s">
        <v>17</v>
      </c>
      <c r="P27" s="124" t="s">
        <v>9</v>
      </c>
      <c r="Q27" s="124" t="s">
        <v>18</v>
      </c>
      <c r="R27" s="124" t="s">
        <v>5</v>
      </c>
      <c r="S27" s="185"/>
      <c r="T27" s="180"/>
      <c r="V27"/>
      <c r="W27"/>
      <c r="X27" s="217">
        <v>206</v>
      </c>
      <c r="Y27" s="218" t="s">
        <v>196</v>
      </c>
      <c r="Z27" s="219"/>
    </row>
    <row r="28" spans="1:26" ht="19.5" customHeight="1" x14ac:dyDescent="0.2">
      <c r="A28" s="193"/>
      <c r="B28" s="128"/>
      <c r="C28" s="153"/>
      <c r="D28" s="140"/>
      <c r="E28" s="140"/>
      <c r="F28" s="140"/>
      <c r="G28" s="290"/>
      <c r="H28" s="198" t="s">
        <v>239</v>
      </c>
      <c r="I28" s="152"/>
      <c r="J28" s="140"/>
      <c r="K28" s="140"/>
      <c r="L28" s="140"/>
      <c r="M28" s="140"/>
      <c r="N28" s="135"/>
      <c r="O28" s="125" t="s">
        <v>150</v>
      </c>
      <c r="P28" s="125" t="s">
        <v>151</v>
      </c>
      <c r="Q28" s="126">
        <f>+計算シート_シアン!G48</f>
        <v>15.768000000000002</v>
      </c>
      <c r="R28" s="126" t="s">
        <v>154</v>
      </c>
      <c r="S28" s="184"/>
      <c r="T28" s="180"/>
      <c r="V28"/>
      <c r="W28"/>
      <c r="X28" s="217">
        <v>207</v>
      </c>
      <c r="Y28" s="218" t="s">
        <v>197</v>
      </c>
      <c r="Z28" s="219"/>
    </row>
    <row r="29" spans="1:26" ht="19.5" customHeight="1" thickBot="1" x14ac:dyDescent="0.25">
      <c r="A29" s="193"/>
      <c r="B29" s="128"/>
      <c r="C29" s="154"/>
      <c r="D29" s="145"/>
      <c r="E29" s="145"/>
      <c r="F29" s="145"/>
      <c r="G29" s="145"/>
      <c r="H29" s="145"/>
      <c r="I29" s="155"/>
      <c r="J29" s="140"/>
      <c r="K29" s="140"/>
      <c r="L29" s="140"/>
      <c r="M29" s="140"/>
      <c r="N29" s="135"/>
      <c r="O29" s="125" t="s">
        <v>152</v>
      </c>
      <c r="P29" s="127" t="s">
        <v>153</v>
      </c>
      <c r="Q29" s="126">
        <f>+計算シート_シアン!G50</f>
        <v>54.46</v>
      </c>
      <c r="R29" s="126"/>
      <c r="S29" s="184"/>
      <c r="T29" s="180"/>
      <c r="V29"/>
      <c r="W29"/>
      <c r="X29" s="217">
        <v>208</v>
      </c>
      <c r="Y29" s="218" t="s">
        <v>198</v>
      </c>
      <c r="Z29" s="219"/>
    </row>
    <row r="30" spans="1:26" ht="19.5" customHeight="1" x14ac:dyDescent="0.2">
      <c r="A30" s="193"/>
      <c r="B30" s="128"/>
      <c r="C30" s="128"/>
      <c r="D30" s="128"/>
      <c r="E30" s="128"/>
      <c r="F30" s="128"/>
      <c r="G30" s="128"/>
      <c r="H30" s="128"/>
      <c r="I30" s="140"/>
      <c r="J30" s="140"/>
      <c r="K30" s="140"/>
      <c r="L30" s="140"/>
      <c r="M30" s="140"/>
      <c r="N30" s="156"/>
      <c r="O30" s="189"/>
      <c r="P30" s="190"/>
      <c r="Q30" s="191"/>
      <c r="R30" s="191"/>
      <c r="S30" s="187"/>
      <c r="T30" s="180"/>
      <c r="V30"/>
      <c r="W30"/>
      <c r="X30" s="217">
        <v>209</v>
      </c>
      <c r="Y30" s="218" t="s">
        <v>199</v>
      </c>
      <c r="Z30" s="219"/>
    </row>
    <row r="31" spans="1:26" ht="7.5" customHeight="1" thickBot="1" x14ac:dyDescent="0.25">
      <c r="A31" s="194"/>
      <c r="B31" s="157"/>
      <c r="C31" s="157"/>
      <c r="D31" s="157"/>
      <c r="E31" s="157"/>
      <c r="F31" s="157"/>
      <c r="G31" s="157"/>
      <c r="H31" s="157"/>
      <c r="I31" s="139"/>
      <c r="J31" s="139"/>
      <c r="K31" s="139"/>
      <c r="L31" s="139"/>
      <c r="M31" s="139"/>
      <c r="N31" s="157"/>
      <c r="O31" s="157"/>
      <c r="P31" s="157"/>
      <c r="Q31" s="157"/>
      <c r="R31" s="157"/>
      <c r="S31" s="157"/>
      <c r="T31" s="188"/>
      <c r="V31"/>
      <c r="W31"/>
      <c r="X31" s="217">
        <v>301</v>
      </c>
      <c r="Y31" s="218" t="s">
        <v>200</v>
      </c>
      <c r="Z31" s="219"/>
    </row>
    <row r="32" spans="1:26" ht="19.5" customHeight="1" x14ac:dyDescent="0.2">
      <c r="V32"/>
      <c r="W32"/>
      <c r="X32" s="217">
        <v>302</v>
      </c>
      <c r="Y32" s="218" t="s">
        <v>201</v>
      </c>
      <c r="Z32" s="219"/>
    </row>
    <row r="33" spans="3:26" ht="19.5" hidden="1" customHeight="1" x14ac:dyDescent="0.2">
      <c r="C33" s="105" t="s">
        <v>155</v>
      </c>
      <c r="D33" s="105" t="s">
        <v>156</v>
      </c>
      <c r="E33" s="105" t="s">
        <v>157</v>
      </c>
      <c r="V33"/>
      <c r="W33"/>
      <c r="X33" s="217">
        <v>303</v>
      </c>
      <c r="Y33" s="218" t="s">
        <v>202</v>
      </c>
      <c r="Z33" s="219"/>
    </row>
    <row r="34" spans="3:26" ht="19.5" hidden="1" customHeight="1" x14ac:dyDescent="0.2">
      <c r="C34" s="262">
        <f>LOG(+計算シート_シアン!J53)</f>
        <v>0</v>
      </c>
      <c r="D34" s="262">
        <f>LOG(+計算シート_シアン!J54/2)</f>
        <v>-2.2781177057873978</v>
      </c>
      <c r="E34" s="262">
        <f>+LOG(計算シート_シアン!J55)</f>
        <v>-0.7676751420409802</v>
      </c>
      <c r="V34"/>
      <c r="W34"/>
      <c r="X34" s="217">
        <v>304</v>
      </c>
      <c r="Y34" s="218" t="s">
        <v>203</v>
      </c>
      <c r="Z34" s="219"/>
    </row>
    <row r="35" spans="3:26" ht="19.5" customHeight="1" thickBot="1" x14ac:dyDescent="0.25">
      <c r="V35"/>
      <c r="W35"/>
      <c r="X35" s="224">
        <v>305</v>
      </c>
      <c r="Y35" s="225" t="s">
        <v>204</v>
      </c>
      <c r="Z35" s="219"/>
    </row>
    <row r="36" spans="3:26" ht="19.5" customHeight="1" x14ac:dyDescent="0.2">
      <c r="Y36" s="211"/>
      <c r="Z36" s="211"/>
    </row>
    <row r="37" spans="3:26" ht="19.5" customHeight="1" thickBot="1" x14ac:dyDescent="0.25">
      <c r="V37"/>
      <c r="W37"/>
      <c r="X37" s="211"/>
      <c r="Y37" s="211"/>
      <c r="Z37" s="211"/>
    </row>
    <row r="38" spans="3:26" ht="19.5" customHeight="1" x14ac:dyDescent="0.2">
      <c r="V38"/>
      <c r="W38" s="226" t="s">
        <v>185</v>
      </c>
      <c r="X38" s="227">
        <v>2</v>
      </c>
      <c r="Y38" s="228" t="s">
        <v>224</v>
      </c>
      <c r="Z38" s="229">
        <v>108</v>
      </c>
    </row>
    <row r="39" spans="3:26" ht="19.5" customHeight="1" x14ac:dyDescent="0.2">
      <c r="V39"/>
      <c r="W39" s="230" t="s">
        <v>243</v>
      </c>
      <c r="X39" s="231">
        <v>4</v>
      </c>
      <c r="Y39" s="217" t="s">
        <v>205</v>
      </c>
      <c r="Z39" s="218">
        <v>109</v>
      </c>
    </row>
    <row r="40" spans="3:26" ht="19.5" customHeight="1" x14ac:dyDescent="0.2">
      <c r="V40"/>
      <c r="W40" s="230" t="s">
        <v>187</v>
      </c>
      <c r="X40" s="231">
        <v>3</v>
      </c>
      <c r="Y40" s="217" t="s">
        <v>206</v>
      </c>
      <c r="Z40" s="218">
        <v>105</v>
      </c>
    </row>
    <row r="41" spans="3:26" ht="16.5" x14ac:dyDescent="0.2">
      <c r="V41"/>
      <c r="W41" s="230" t="s">
        <v>183</v>
      </c>
      <c r="X41" s="231">
        <v>1</v>
      </c>
      <c r="Y41" s="217" t="s">
        <v>207</v>
      </c>
      <c r="Z41" s="218">
        <v>104</v>
      </c>
    </row>
    <row r="42" spans="3:26" ht="17" thickBot="1" x14ac:dyDescent="0.25">
      <c r="V42"/>
      <c r="W42" s="232" t="s">
        <v>246</v>
      </c>
      <c r="X42" s="233">
        <v>5</v>
      </c>
      <c r="Y42" s="217" t="s">
        <v>208</v>
      </c>
      <c r="Z42" s="218">
        <v>112</v>
      </c>
    </row>
    <row r="43" spans="3:26" ht="16.5" x14ac:dyDescent="0.2">
      <c r="V43"/>
      <c r="W43"/>
      <c r="X43" s="211"/>
      <c r="Y43" s="217" t="s">
        <v>203</v>
      </c>
      <c r="Z43" s="218">
        <v>304</v>
      </c>
    </row>
    <row r="44" spans="3:26" ht="16.5" x14ac:dyDescent="0.2">
      <c r="V44"/>
      <c r="W44"/>
      <c r="X44" s="211"/>
      <c r="Y44" s="234" t="s">
        <v>192</v>
      </c>
      <c r="Z44" s="235">
        <v>202</v>
      </c>
    </row>
    <row r="45" spans="3:26" ht="16.5" x14ac:dyDescent="0.2">
      <c r="V45"/>
      <c r="W45"/>
      <c r="X45" s="211"/>
      <c r="Y45" s="217" t="s">
        <v>189</v>
      </c>
      <c r="Z45" s="218">
        <v>101</v>
      </c>
    </row>
    <row r="46" spans="3:26" ht="16.5" x14ac:dyDescent="0.2">
      <c r="V46"/>
      <c r="W46"/>
      <c r="X46" s="211"/>
      <c r="Y46" s="217" t="s">
        <v>199</v>
      </c>
      <c r="Z46" s="218">
        <v>209</v>
      </c>
    </row>
    <row r="47" spans="3:26" ht="16.5" x14ac:dyDescent="0.2">
      <c r="V47"/>
      <c r="W47"/>
      <c r="X47" s="211"/>
      <c r="Y47" s="217" t="s">
        <v>190</v>
      </c>
      <c r="Z47" s="218">
        <v>103</v>
      </c>
    </row>
    <row r="48" spans="3:26" ht="16.5" x14ac:dyDescent="0.2">
      <c r="V48"/>
      <c r="W48"/>
      <c r="X48" s="211"/>
      <c r="Y48" s="217" t="s">
        <v>211</v>
      </c>
      <c r="Z48" s="218">
        <v>102</v>
      </c>
    </row>
    <row r="49" spans="3:26" ht="16.5" x14ac:dyDescent="0.2">
      <c r="V49"/>
      <c r="W49"/>
      <c r="X49" s="211"/>
      <c r="Y49" s="217" t="s">
        <v>212</v>
      </c>
      <c r="Z49" s="218">
        <v>106</v>
      </c>
    </row>
    <row r="50" spans="3:26" ht="16.5" x14ac:dyDescent="0.2">
      <c r="C50"/>
      <c r="D50"/>
      <c r="E50"/>
      <c r="F50"/>
      <c r="G50"/>
      <c r="V50"/>
      <c r="W50"/>
      <c r="X50" s="211"/>
      <c r="Y50" s="217" t="s">
        <v>200</v>
      </c>
      <c r="Z50" s="218">
        <v>301</v>
      </c>
    </row>
    <row r="51" spans="3:26" ht="16.5" x14ac:dyDescent="0.2">
      <c r="C51"/>
      <c r="D51"/>
      <c r="E51"/>
      <c r="F51"/>
      <c r="G51"/>
      <c r="V51"/>
      <c r="W51"/>
      <c r="X51" s="211"/>
      <c r="Y51" s="234" t="s">
        <v>193</v>
      </c>
      <c r="Z51" s="235">
        <v>203</v>
      </c>
    </row>
    <row r="52" spans="3:26" ht="16.5" x14ac:dyDescent="0.2">
      <c r="V52"/>
      <c r="W52"/>
      <c r="X52" s="211"/>
      <c r="Y52" s="217" t="s">
        <v>198</v>
      </c>
      <c r="Z52" s="218">
        <v>208</v>
      </c>
    </row>
    <row r="53" spans="3:26" ht="16.5" x14ac:dyDescent="0.2">
      <c r="V53"/>
      <c r="W53"/>
      <c r="X53" s="211"/>
      <c r="Y53" s="215" t="s">
        <v>184</v>
      </c>
      <c r="Z53" s="216">
        <v>1</v>
      </c>
    </row>
    <row r="54" spans="3:26" ht="16.5" x14ac:dyDescent="0.2">
      <c r="V54"/>
      <c r="W54"/>
      <c r="X54" s="211"/>
      <c r="Y54" s="215" t="s">
        <v>186</v>
      </c>
      <c r="Z54" s="216">
        <v>2</v>
      </c>
    </row>
    <row r="55" spans="3:26" ht="16.5" x14ac:dyDescent="0.2">
      <c r="V55"/>
      <c r="W55"/>
      <c r="X55" s="211"/>
      <c r="Y55" s="215" t="s">
        <v>188</v>
      </c>
      <c r="Z55" s="216">
        <v>3</v>
      </c>
    </row>
    <row r="56" spans="3:26" ht="16.5" x14ac:dyDescent="0.2">
      <c r="V56"/>
      <c r="W56"/>
      <c r="X56" s="211"/>
      <c r="Y56" s="217" t="s">
        <v>201</v>
      </c>
      <c r="Z56" s="218">
        <v>302</v>
      </c>
    </row>
    <row r="57" spans="3:26" ht="16.5" x14ac:dyDescent="0.2">
      <c r="V57"/>
      <c r="W57"/>
      <c r="X57" s="211"/>
      <c r="Y57" s="217" t="s">
        <v>202</v>
      </c>
      <c r="Z57" s="218">
        <v>303</v>
      </c>
    </row>
    <row r="58" spans="3:26" ht="16.5" x14ac:dyDescent="0.2">
      <c r="V58"/>
      <c r="W58"/>
      <c r="X58" s="211"/>
      <c r="Y58" s="217" t="s">
        <v>216</v>
      </c>
      <c r="Z58" s="218">
        <v>111</v>
      </c>
    </row>
    <row r="59" spans="3:26" ht="16.5" x14ac:dyDescent="0.2">
      <c r="V59"/>
      <c r="W59"/>
      <c r="X59" s="211"/>
      <c r="Y59" s="217" t="s">
        <v>217</v>
      </c>
      <c r="Z59" s="218">
        <v>107</v>
      </c>
    </row>
    <row r="60" spans="3:26" ht="16.5" x14ac:dyDescent="0.2">
      <c r="V60"/>
      <c r="W60"/>
      <c r="X60" s="211"/>
      <c r="Y60" s="217" t="s">
        <v>218</v>
      </c>
      <c r="Z60" s="218">
        <v>110</v>
      </c>
    </row>
    <row r="61" spans="3:26" ht="16.5" x14ac:dyDescent="0.2">
      <c r="V61"/>
      <c r="W61"/>
      <c r="X61" s="211"/>
      <c r="Y61" s="217" t="s">
        <v>191</v>
      </c>
      <c r="Z61" s="218">
        <v>201</v>
      </c>
    </row>
    <row r="62" spans="3:26" ht="16.5" x14ac:dyDescent="0.2">
      <c r="V62"/>
      <c r="W62"/>
      <c r="X62" s="211"/>
      <c r="Y62" s="217" t="s">
        <v>194</v>
      </c>
      <c r="Z62" s="218">
        <v>204</v>
      </c>
    </row>
    <row r="63" spans="3:26" ht="16.5" x14ac:dyDescent="0.2">
      <c r="V63"/>
      <c r="W63"/>
      <c r="X63" s="211"/>
      <c r="Y63" s="217" t="s">
        <v>196</v>
      </c>
      <c r="Z63" s="218">
        <v>206</v>
      </c>
    </row>
    <row r="64" spans="3:26" ht="16.5" x14ac:dyDescent="0.2">
      <c r="V64"/>
      <c r="W64"/>
      <c r="X64" s="211"/>
      <c r="Y64" s="217" t="s">
        <v>219</v>
      </c>
      <c r="Z64" s="218">
        <v>113</v>
      </c>
    </row>
    <row r="65" spans="22:26" ht="16.5" x14ac:dyDescent="0.2">
      <c r="V65"/>
      <c r="W65"/>
      <c r="X65" s="211"/>
      <c r="Y65" s="217" t="s">
        <v>197</v>
      </c>
      <c r="Z65" s="218">
        <v>207</v>
      </c>
    </row>
    <row r="66" spans="22:26" ht="16.5" x14ac:dyDescent="0.2">
      <c r="V66"/>
      <c r="W66"/>
      <c r="X66" s="211"/>
      <c r="Y66" s="217" t="s">
        <v>204</v>
      </c>
      <c r="Z66" s="218">
        <v>305</v>
      </c>
    </row>
    <row r="67" spans="22:26" ht="17" thickBot="1" x14ac:dyDescent="0.25">
      <c r="V67"/>
      <c r="W67"/>
      <c r="X67" s="211"/>
      <c r="Y67" s="224" t="s">
        <v>195</v>
      </c>
      <c r="Z67" s="225">
        <v>205</v>
      </c>
    </row>
  </sheetData>
  <mergeCells count="9">
    <mergeCell ref="D25:F26"/>
    <mergeCell ref="G25:G26"/>
    <mergeCell ref="H25:H26"/>
    <mergeCell ref="D2:H3"/>
    <mergeCell ref="E8:K8"/>
    <mergeCell ref="G13:H13"/>
    <mergeCell ref="G15:H15"/>
    <mergeCell ref="C17:C18"/>
    <mergeCell ref="D17:F18"/>
  </mergeCells>
  <phoneticPr fontId="2"/>
  <pageMargins left="0.39370078740157483" right="0.39370078740157483" top="0.59055118110236227" bottom="0.19685039370078741" header="0.39370078740157483" footer="0.19685039370078741"/>
  <pageSetup paperSize="9" orientation="landscape" horizontalDpi="300" verticalDpi="300"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tabColor rgb="FF00B050"/>
  </sheetPr>
  <dimension ref="A2:V50"/>
  <sheetViews>
    <sheetView showGridLines="0" showRowColHeaders="0" zoomScale="86" zoomScaleNormal="86" workbookViewId="0">
      <selection activeCell="N13" sqref="N13"/>
    </sheetView>
  </sheetViews>
  <sheetFormatPr defaultRowHeight="13" x14ac:dyDescent="0.2"/>
  <cols>
    <col min="2" max="2" width="30.36328125" bestFit="1" customWidth="1"/>
    <col min="11" max="11" width="3.7265625" customWidth="1"/>
    <col min="12" max="12" width="18.7265625" customWidth="1"/>
  </cols>
  <sheetData>
    <row r="2" spans="1:22" x14ac:dyDescent="0.2">
      <c r="B2" t="s">
        <v>0</v>
      </c>
      <c r="H2" s="258" t="s">
        <v>253</v>
      </c>
    </row>
    <row r="3" spans="1:22" x14ac:dyDescent="0.2">
      <c r="H3" s="269"/>
    </row>
    <row r="4" spans="1:22" x14ac:dyDescent="0.2">
      <c r="A4" s="489" t="s">
        <v>231</v>
      </c>
      <c r="B4" s="3" t="s">
        <v>1</v>
      </c>
      <c r="C4" s="3" t="s">
        <v>2</v>
      </c>
      <c r="D4" s="3" t="s">
        <v>3</v>
      </c>
      <c r="E4" s="3" t="s">
        <v>126</v>
      </c>
      <c r="F4" s="3" t="s">
        <v>4</v>
      </c>
      <c r="G4" s="3" t="s">
        <v>13</v>
      </c>
      <c r="H4" s="4" t="s">
        <v>38</v>
      </c>
    </row>
    <row r="5" spans="1:22" x14ac:dyDescent="0.2">
      <c r="A5" s="490"/>
      <c r="B5" s="3" t="s">
        <v>9</v>
      </c>
      <c r="C5" s="3" t="s">
        <v>10</v>
      </c>
      <c r="D5" s="3" t="s">
        <v>11</v>
      </c>
      <c r="E5" s="3" t="s">
        <v>127</v>
      </c>
      <c r="F5" s="3" t="s">
        <v>12</v>
      </c>
      <c r="G5" s="3" t="s">
        <v>14</v>
      </c>
      <c r="H5" s="4" t="s">
        <v>36</v>
      </c>
    </row>
    <row r="6" spans="1:22" x14ac:dyDescent="0.2">
      <c r="A6" s="491"/>
      <c r="B6" s="3" t="s">
        <v>5</v>
      </c>
      <c r="C6" s="3" t="s">
        <v>6</v>
      </c>
      <c r="D6" s="3" t="s">
        <v>7</v>
      </c>
      <c r="E6" s="3" t="s">
        <v>7</v>
      </c>
      <c r="F6" s="3" t="s">
        <v>8</v>
      </c>
      <c r="G6" s="3" t="s">
        <v>8</v>
      </c>
      <c r="H6" s="4" t="s">
        <v>37</v>
      </c>
    </row>
    <row r="7" spans="1:22" x14ac:dyDescent="0.2">
      <c r="A7" s="2">
        <v>1</v>
      </c>
      <c r="B7" s="3" t="s">
        <v>183</v>
      </c>
      <c r="C7" s="88">
        <f>0.001</f>
        <v>1E-3</v>
      </c>
      <c r="D7" s="86">
        <v>0.2</v>
      </c>
      <c r="E7" s="86">
        <v>0.4</v>
      </c>
      <c r="F7" s="86">
        <v>2.7</v>
      </c>
      <c r="G7" s="89">
        <f>+F7*(1-E7)</f>
        <v>1.62</v>
      </c>
      <c r="H7" s="257">
        <v>5.0000000000000001E-4</v>
      </c>
      <c r="O7" s="260"/>
      <c r="P7" s="253"/>
      <c r="Q7" s="254"/>
      <c r="R7" s="254"/>
      <c r="S7" s="254"/>
      <c r="T7" s="255"/>
      <c r="U7" s="256"/>
      <c r="V7" s="42"/>
    </row>
    <row r="8" spans="1:22" x14ac:dyDescent="0.2">
      <c r="A8" s="2">
        <v>2</v>
      </c>
      <c r="B8" s="3" t="s">
        <v>185</v>
      </c>
      <c r="C8" s="88">
        <f>0.0001</f>
        <v>1E-4</v>
      </c>
      <c r="D8" s="86">
        <v>0.2</v>
      </c>
      <c r="E8" s="86">
        <v>0.4</v>
      </c>
      <c r="F8" s="86">
        <f>F7</f>
        <v>2.7</v>
      </c>
      <c r="G8" s="89">
        <f t="shared" ref="G8:G11" si="0">+F8*(1-E8)</f>
        <v>1.62</v>
      </c>
      <c r="H8" s="257">
        <v>5.0000000000000001E-4</v>
      </c>
      <c r="O8" s="42"/>
      <c r="P8" s="42"/>
      <c r="Q8" s="42"/>
      <c r="R8" s="42"/>
      <c r="S8" s="42"/>
      <c r="T8" s="42"/>
      <c r="U8" s="42"/>
      <c r="V8" s="42"/>
    </row>
    <row r="9" spans="1:22" x14ac:dyDescent="0.2">
      <c r="A9" s="2">
        <v>3</v>
      </c>
      <c r="B9" s="3" t="s">
        <v>187</v>
      </c>
      <c r="C9" s="88">
        <v>3.0000000000000001E-5</v>
      </c>
      <c r="D9" s="86">
        <v>0.3</v>
      </c>
      <c r="E9" s="86">
        <f t="shared" ref="E9" si="1">+E8</f>
        <v>0.4</v>
      </c>
      <c r="F9" s="86">
        <f t="shared" ref="F9:F11" si="2">F8</f>
        <v>2.7</v>
      </c>
      <c r="G9" s="89">
        <f t="shared" si="0"/>
        <v>1.62</v>
      </c>
      <c r="H9" s="87">
        <v>1E-3</v>
      </c>
    </row>
    <row r="10" spans="1:22" x14ac:dyDescent="0.2">
      <c r="A10" s="2">
        <v>4</v>
      </c>
      <c r="B10" s="3" t="s">
        <v>243</v>
      </c>
      <c r="C10" s="88">
        <f>0.000001</f>
        <v>9.9999999999999995E-7</v>
      </c>
      <c r="D10" s="86">
        <v>0.15</v>
      </c>
      <c r="E10" s="86">
        <v>0.45</v>
      </c>
      <c r="F10" s="86">
        <f t="shared" si="2"/>
        <v>2.7</v>
      </c>
      <c r="G10" s="89">
        <f t="shared" si="0"/>
        <v>1.4850000000000003</v>
      </c>
      <c r="H10" s="257">
        <v>1E-3</v>
      </c>
      <c r="O10" s="252"/>
      <c r="P10" s="253"/>
      <c r="Q10" s="254"/>
      <c r="R10" s="254"/>
      <c r="S10" s="254"/>
      <c r="T10" s="255"/>
      <c r="U10" s="256"/>
    </row>
    <row r="11" spans="1:22" x14ac:dyDescent="0.2">
      <c r="A11" s="2">
        <v>5</v>
      </c>
      <c r="B11" s="3" t="s">
        <v>247</v>
      </c>
      <c r="C11" s="88">
        <f>0.00001</f>
        <v>1.0000000000000001E-5</v>
      </c>
      <c r="D11" s="86">
        <v>0.2</v>
      </c>
      <c r="E11" s="86">
        <v>0.6</v>
      </c>
      <c r="F11" s="86">
        <f t="shared" si="2"/>
        <v>2.7</v>
      </c>
      <c r="G11" s="89">
        <f t="shared" si="0"/>
        <v>1.08</v>
      </c>
      <c r="H11" s="257">
        <v>0.01</v>
      </c>
    </row>
    <row r="12" spans="1:22" hidden="1" x14ac:dyDescent="0.2">
      <c r="A12">
        <v>6</v>
      </c>
      <c r="B12" s="4" t="s">
        <v>146</v>
      </c>
      <c r="C12" s="90">
        <v>3.0000000000000001E-5</v>
      </c>
      <c r="D12" s="86">
        <v>0.2</v>
      </c>
      <c r="E12" s="86">
        <v>0.3</v>
      </c>
      <c r="F12" s="87">
        <v>2.4300000000000002</v>
      </c>
      <c r="G12" s="87">
        <v>1.7</v>
      </c>
      <c r="H12" s="87">
        <v>1E-3</v>
      </c>
    </row>
    <row r="15" spans="1:22" x14ac:dyDescent="0.2">
      <c r="B15" t="s">
        <v>33</v>
      </c>
      <c r="H15" s="267" t="s">
        <v>255</v>
      </c>
    </row>
    <row r="17" spans="1:17" x14ac:dyDescent="0.2">
      <c r="A17" s="489" t="s">
        <v>231</v>
      </c>
      <c r="B17" s="2" t="s">
        <v>34</v>
      </c>
      <c r="C17" s="3" t="s">
        <v>30</v>
      </c>
      <c r="D17" s="3" t="s">
        <v>23</v>
      </c>
      <c r="E17" s="3" t="s">
        <v>24</v>
      </c>
      <c r="F17" s="3" t="s">
        <v>31</v>
      </c>
      <c r="G17" s="4" t="s">
        <v>39</v>
      </c>
      <c r="H17" s="4" t="s">
        <v>113</v>
      </c>
      <c r="I17" s="4" t="s">
        <v>114</v>
      </c>
      <c r="J17" s="4" t="s">
        <v>118</v>
      </c>
    </row>
    <row r="18" spans="1:17" x14ac:dyDescent="0.2">
      <c r="A18" s="490"/>
      <c r="B18" s="2" t="s">
        <v>9</v>
      </c>
      <c r="C18" s="2" t="s">
        <v>21</v>
      </c>
      <c r="D18" s="2" t="s">
        <v>22</v>
      </c>
      <c r="E18" s="2" t="s">
        <v>27</v>
      </c>
      <c r="F18" s="2" t="s">
        <v>32</v>
      </c>
      <c r="G18" s="5" t="s">
        <v>35</v>
      </c>
      <c r="H18" s="5" t="s">
        <v>115</v>
      </c>
      <c r="I18" s="5" t="s">
        <v>116</v>
      </c>
      <c r="J18" s="2"/>
      <c r="M18" s="64" t="s">
        <v>27</v>
      </c>
      <c r="N18" s="65"/>
      <c r="O18" s="76" t="s">
        <v>35</v>
      </c>
      <c r="P18" s="65"/>
      <c r="Q18" t="s">
        <v>147</v>
      </c>
    </row>
    <row r="19" spans="1:17" x14ac:dyDescent="0.2">
      <c r="A19" s="491"/>
      <c r="B19" s="2" t="s">
        <v>5</v>
      </c>
      <c r="C19" s="2" t="s">
        <v>19</v>
      </c>
      <c r="D19" s="2" t="s">
        <v>29</v>
      </c>
      <c r="E19" s="2" t="s">
        <v>28</v>
      </c>
      <c r="F19" s="2" t="s">
        <v>26</v>
      </c>
      <c r="G19" s="5" t="s">
        <v>28</v>
      </c>
      <c r="H19" s="5" t="s">
        <v>117</v>
      </c>
      <c r="I19" s="5" t="s">
        <v>117</v>
      </c>
      <c r="J19" s="5" t="s">
        <v>119</v>
      </c>
      <c r="M19" s="78" t="s">
        <v>142</v>
      </c>
      <c r="N19" t="s">
        <v>143</v>
      </c>
      <c r="O19" s="78" t="s">
        <v>142</v>
      </c>
      <c r="P19" t="s">
        <v>143</v>
      </c>
    </row>
    <row r="20" spans="1:17" hidden="1" x14ac:dyDescent="0.2">
      <c r="A20" s="2">
        <v>1</v>
      </c>
      <c r="B20" s="4" t="s">
        <v>184</v>
      </c>
      <c r="C20" s="85">
        <f t="shared" ref="C20:D20" si="3">+C33</f>
        <v>10</v>
      </c>
      <c r="D20" s="85">
        <f t="shared" si="3"/>
        <v>100</v>
      </c>
      <c r="E20" s="243"/>
      <c r="F20" s="85">
        <f t="shared" ref="F20:J20" si="4">+F33</f>
        <v>7.9</v>
      </c>
      <c r="G20" s="85">
        <f t="shared" si="4"/>
        <v>160</v>
      </c>
      <c r="H20" s="96">
        <v>10</v>
      </c>
      <c r="I20" s="96">
        <v>1</v>
      </c>
      <c r="J20" s="85">
        <f t="shared" si="4"/>
        <v>0.01</v>
      </c>
      <c r="K20" t="s">
        <v>129</v>
      </c>
    </row>
    <row r="21" spans="1:17" hidden="1" x14ac:dyDescent="0.2">
      <c r="A21" s="2">
        <v>2</v>
      </c>
      <c r="B21" s="4" t="s">
        <v>186</v>
      </c>
      <c r="C21" s="85">
        <v>5</v>
      </c>
      <c r="D21" s="85">
        <v>10</v>
      </c>
      <c r="E21" s="96">
        <f>+E40</f>
        <v>1</v>
      </c>
      <c r="F21" s="91" t="s">
        <v>141</v>
      </c>
      <c r="G21" s="91" t="s">
        <v>141</v>
      </c>
      <c r="H21" s="96">
        <v>5</v>
      </c>
      <c r="I21" s="96">
        <v>0.5</v>
      </c>
      <c r="J21" s="96">
        <v>0.05</v>
      </c>
      <c r="K21" s="97" t="s">
        <v>148</v>
      </c>
    </row>
    <row r="22" spans="1:17" hidden="1" x14ac:dyDescent="0.2">
      <c r="A22" s="2">
        <v>3</v>
      </c>
      <c r="B22" s="4" t="s">
        <v>188</v>
      </c>
      <c r="C22" s="85">
        <v>5</v>
      </c>
      <c r="D22" s="85">
        <v>10</v>
      </c>
      <c r="E22" s="243"/>
      <c r="F22" s="91" t="str">
        <f>+F48</f>
        <v>-</v>
      </c>
      <c r="G22" s="91">
        <f>+G48</f>
        <v>250000</v>
      </c>
      <c r="H22" s="85">
        <f t="shared" ref="H22:J22" si="5">+H48</f>
        <v>8</v>
      </c>
      <c r="I22" s="85">
        <f t="shared" si="5"/>
        <v>0.8</v>
      </c>
      <c r="J22" s="85">
        <f t="shared" si="5"/>
        <v>5.0000000000000001E-4</v>
      </c>
      <c r="K22" t="s">
        <v>128</v>
      </c>
    </row>
    <row r="23" spans="1:17" x14ac:dyDescent="0.2">
      <c r="A23" s="2">
        <v>101</v>
      </c>
      <c r="B23" s="63" t="s">
        <v>232</v>
      </c>
      <c r="C23" s="85">
        <v>10</v>
      </c>
      <c r="D23" s="85">
        <v>100</v>
      </c>
      <c r="E23" s="243"/>
      <c r="F23" s="268">
        <v>7.9</v>
      </c>
      <c r="G23" s="268">
        <v>19</v>
      </c>
      <c r="H23" s="268">
        <v>100</v>
      </c>
      <c r="I23" s="85">
        <f>H23/10</f>
        <v>10</v>
      </c>
      <c r="J23" s="85">
        <v>2E-3</v>
      </c>
      <c r="L23" s="81" t="str">
        <f>+B23</f>
        <v>クロロエチレン</v>
      </c>
      <c r="O23" s="79">
        <v>18.600000000000001</v>
      </c>
      <c r="P23" s="66"/>
    </row>
    <row r="24" spans="1:17" x14ac:dyDescent="0.2">
      <c r="A24" s="2">
        <v>102</v>
      </c>
      <c r="B24" s="63" t="s">
        <v>263</v>
      </c>
      <c r="C24" s="85">
        <f>+C23</f>
        <v>10</v>
      </c>
      <c r="D24" s="85">
        <f>+D23</f>
        <v>100</v>
      </c>
      <c r="E24" s="243"/>
      <c r="F24" s="268">
        <v>4.5</v>
      </c>
      <c r="G24" s="268">
        <v>12</v>
      </c>
      <c r="H24" s="85">
        <v>100</v>
      </c>
      <c r="I24" s="85">
        <f t="shared" ref="I24:I49" si="6">H24/10</f>
        <v>10</v>
      </c>
      <c r="J24" s="85">
        <v>0.02</v>
      </c>
      <c r="L24" s="81" t="str">
        <f t="shared" ref="L24:L50" si="7">+B24</f>
        <v>ジクロロメタン</v>
      </c>
      <c r="O24" s="79">
        <v>11.7</v>
      </c>
      <c r="P24" s="66">
        <v>47.4</v>
      </c>
    </row>
    <row r="25" spans="1:17" x14ac:dyDescent="0.2">
      <c r="A25" s="2">
        <v>103</v>
      </c>
      <c r="B25" s="63" t="s">
        <v>190</v>
      </c>
      <c r="C25" s="85">
        <f t="shared" ref="C25:H35" si="8">+C24</f>
        <v>10</v>
      </c>
      <c r="D25" s="85">
        <f t="shared" si="8"/>
        <v>100</v>
      </c>
      <c r="E25" s="243"/>
      <c r="F25" s="268">
        <v>4.5</v>
      </c>
      <c r="G25" s="268">
        <v>49</v>
      </c>
      <c r="H25" s="85">
        <f t="shared" si="8"/>
        <v>100</v>
      </c>
      <c r="I25" s="85">
        <f t="shared" si="6"/>
        <v>10</v>
      </c>
      <c r="J25" s="85">
        <v>2E-3</v>
      </c>
      <c r="L25" s="81" t="str">
        <f t="shared" si="7"/>
        <v>四塩化炭素</v>
      </c>
      <c r="O25" s="79">
        <v>49</v>
      </c>
      <c r="P25" s="66">
        <v>186</v>
      </c>
    </row>
    <row r="26" spans="1:17" x14ac:dyDescent="0.2">
      <c r="A26" s="2">
        <v>104</v>
      </c>
      <c r="B26" s="63" t="s">
        <v>264</v>
      </c>
      <c r="C26" s="85">
        <f t="shared" si="8"/>
        <v>10</v>
      </c>
      <c r="D26" s="85">
        <f t="shared" si="8"/>
        <v>100</v>
      </c>
      <c r="E26" s="243"/>
      <c r="F26" s="259">
        <v>2</v>
      </c>
      <c r="G26" s="268">
        <v>17</v>
      </c>
      <c r="H26" s="85">
        <f t="shared" si="8"/>
        <v>100</v>
      </c>
      <c r="I26" s="85">
        <f t="shared" si="6"/>
        <v>10</v>
      </c>
      <c r="J26" s="85">
        <v>4.0000000000000001E-3</v>
      </c>
      <c r="L26" s="81" t="str">
        <f t="shared" si="7"/>
        <v>1,2-ジクロロエタン</v>
      </c>
      <c r="O26" s="79">
        <v>17.399999999999999</v>
      </c>
      <c r="P26" s="66">
        <v>44</v>
      </c>
    </row>
    <row r="27" spans="1:17" x14ac:dyDescent="0.2">
      <c r="A27" s="2">
        <v>105</v>
      </c>
      <c r="B27" s="63" t="s">
        <v>271</v>
      </c>
      <c r="C27" s="85">
        <f t="shared" si="8"/>
        <v>10</v>
      </c>
      <c r="D27" s="85">
        <f t="shared" si="8"/>
        <v>100</v>
      </c>
      <c r="E27" s="243"/>
      <c r="F27" s="268">
        <v>7.9</v>
      </c>
      <c r="G27" s="259">
        <v>35</v>
      </c>
      <c r="H27" s="85">
        <f t="shared" si="8"/>
        <v>100</v>
      </c>
      <c r="I27" s="85">
        <f t="shared" si="6"/>
        <v>10</v>
      </c>
      <c r="J27" s="85">
        <v>0.1</v>
      </c>
      <c r="L27" s="81" t="str">
        <f t="shared" si="7"/>
        <v>1,1-ジクロロエチレン</v>
      </c>
      <c r="O27" s="79">
        <v>35</v>
      </c>
      <c r="P27" s="66">
        <v>80.2</v>
      </c>
    </row>
    <row r="28" spans="1:17" x14ac:dyDescent="0.2">
      <c r="A28" s="2">
        <v>106</v>
      </c>
      <c r="B28" s="63" t="s">
        <v>274</v>
      </c>
      <c r="C28" s="85">
        <f t="shared" si="8"/>
        <v>10</v>
      </c>
      <c r="D28" s="85">
        <f t="shared" si="8"/>
        <v>100</v>
      </c>
      <c r="E28" s="243"/>
      <c r="F28" s="268">
        <v>7.9</v>
      </c>
      <c r="G28" s="268">
        <v>36</v>
      </c>
      <c r="H28" s="85">
        <f t="shared" si="8"/>
        <v>100</v>
      </c>
      <c r="I28" s="85">
        <f t="shared" si="6"/>
        <v>10</v>
      </c>
      <c r="J28" s="85">
        <v>0.04</v>
      </c>
      <c r="L28" s="81" t="str">
        <f t="shared" si="7"/>
        <v>シス-1,2-ジクロロエチレン</v>
      </c>
      <c r="O28" s="79">
        <v>28.8</v>
      </c>
      <c r="P28" s="66">
        <v>80.2</v>
      </c>
    </row>
    <row r="29" spans="1:17" x14ac:dyDescent="0.2">
      <c r="A29" s="353">
        <v>107</v>
      </c>
      <c r="B29" s="354" t="s">
        <v>277</v>
      </c>
      <c r="C29" s="243">
        <f t="shared" si="8"/>
        <v>10</v>
      </c>
      <c r="D29" s="243">
        <f t="shared" si="8"/>
        <v>100</v>
      </c>
      <c r="E29" s="243"/>
      <c r="F29" s="355">
        <v>7.9</v>
      </c>
      <c r="G29" s="355">
        <v>36</v>
      </c>
      <c r="H29" s="243">
        <f t="shared" si="8"/>
        <v>100</v>
      </c>
      <c r="I29" s="243">
        <f t="shared" si="6"/>
        <v>10</v>
      </c>
      <c r="J29" s="243">
        <v>0.04</v>
      </c>
      <c r="L29" s="81" t="str">
        <f t="shared" si="7"/>
        <v>トランス-1,2-ジクロロエチレン</v>
      </c>
      <c r="O29" s="79">
        <v>44</v>
      </c>
      <c r="P29" s="66">
        <v>52.5</v>
      </c>
    </row>
    <row r="30" spans="1:17" x14ac:dyDescent="0.2">
      <c r="A30" s="2">
        <v>108</v>
      </c>
      <c r="B30" s="63" t="s">
        <v>278</v>
      </c>
      <c r="C30" s="85">
        <f t="shared" si="8"/>
        <v>10</v>
      </c>
      <c r="D30" s="85">
        <f t="shared" si="8"/>
        <v>100</v>
      </c>
      <c r="E30" s="243"/>
      <c r="F30" s="259">
        <v>2</v>
      </c>
      <c r="G30" s="268">
        <v>81</v>
      </c>
      <c r="H30" s="85">
        <f t="shared" si="8"/>
        <v>100</v>
      </c>
      <c r="I30" s="85">
        <f t="shared" si="6"/>
        <v>10</v>
      </c>
      <c r="J30" s="85">
        <v>1</v>
      </c>
      <c r="L30" s="81" t="str">
        <f t="shared" si="7"/>
        <v>1,1,1-トリクロロエタン</v>
      </c>
      <c r="O30" s="79">
        <v>81</v>
      </c>
      <c r="P30" s="66">
        <v>241</v>
      </c>
    </row>
    <row r="31" spans="1:17" x14ac:dyDescent="0.2">
      <c r="A31" s="2">
        <v>109</v>
      </c>
      <c r="B31" s="63" t="s">
        <v>281</v>
      </c>
      <c r="C31" s="85">
        <f t="shared" si="8"/>
        <v>10</v>
      </c>
      <c r="D31" s="85">
        <f t="shared" si="8"/>
        <v>100</v>
      </c>
      <c r="E31" s="243"/>
      <c r="F31" s="259">
        <v>2</v>
      </c>
      <c r="G31" s="259">
        <v>50</v>
      </c>
      <c r="H31" s="85">
        <f t="shared" si="8"/>
        <v>100</v>
      </c>
      <c r="I31" s="85">
        <f t="shared" si="6"/>
        <v>10</v>
      </c>
      <c r="J31" s="85">
        <v>6.0000000000000001E-3</v>
      </c>
      <c r="L31" s="81" t="str">
        <f t="shared" si="7"/>
        <v>1,1,2-トリクロロエタン</v>
      </c>
      <c r="O31" s="79">
        <v>50.1</v>
      </c>
      <c r="P31" s="66">
        <v>241</v>
      </c>
    </row>
    <row r="32" spans="1:17" x14ac:dyDescent="0.2">
      <c r="A32" s="2">
        <v>110</v>
      </c>
      <c r="B32" s="63" t="s">
        <v>284</v>
      </c>
      <c r="C32" s="85">
        <f t="shared" si="8"/>
        <v>10</v>
      </c>
      <c r="D32" s="85">
        <f t="shared" si="8"/>
        <v>100</v>
      </c>
      <c r="E32" s="243"/>
      <c r="F32" s="268">
        <v>7.9</v>
      </c>
      <c r="G32" s="268">
        <v>68</v>
      </c>
      <c r="H32" s="85">
        <f t="shared" si="8"/>
        <v>100</v>
      </c>
      <c r="I32" s="85">
        <f t="shared" si="6"/>
        <v>10</v>
      </c>
      <c r="J32" s="85">
        <v>0.03</v>
      </c>
      <c r="L32" s="81" t="str">
        <f t="shared" si="7"/>
        <v>トリクロロエチレン</v>
      </c>
      <c r="O32" s="79">
        <v>68</v>
      </c>
      <c r="P32" s="66">
        <v>188</v>
      </c>
    </row>
    <row r="33" spans="1:17" x14ac:dyDescent="0.2">
      <c r="A33" s="2">
        <v>111</v>
      </c>
      <c r="B33" s="63" t="s">
        <v>287</v>
      </c>
      <c r="C33" s="85">
        <f t="shared" si="8"/>
        <v>10</v>
      </c>
      <c r="D33" s="85">
        <f t="shared" si="8"/>
        <v>100</v>
      </c>
      <c r="E33" s="243"/>
      <c r="F33" s="268">
        <v>7.9</v>
      </c>
      <c r="G33" s="268">
        <v>160</v>
      </c>
      <c r="H33" s="85">
        <f>+H32</f>
        <v>100</v>
      </c>
      <c r="I33" s="85">
        <f t="shared" si="6"/>
        <v>10</v>
      </c>
      <c r="J33" s="85">
        <v>0.01</v>
      </c>
      <c r="L33" s="81" t="str">
        <f t="shared" si="7"/>
        <v>テトラクロロエチレン</v>
      </c>
      <c r="O33" s="79">
        <v>155</v>
      </c>
      <c r="P33" s="66">
        <v>359</v>
      </c>
    </row>
    <row r="34" spans="1:17" x14ac:dyDescent="0.2">
      <c r="A34" s="2">
        <v>112</v>
      </c>
      <c r="B34" s="63" t="s">
        <v>290</v>
      </c>
      <c r="C34" s="85">
        <f t="shared" si="8"/>
        <v>10</v>
      </c>
      <c r="D34" s="85">
        <f t="shared" si="8"/>
        <v>100</v>
      </c>
      <c r="E34" s="243"/>
      <c r="F34" s="268">
        <v>0.03</v>
      </c>
      <c r="G34" s="268">
        <v>46</v>
      </c>
      <c r="H34" s="85">
        <f t="shared" si="8"/>
        <v>100</v>
      </c>
      <c r="I34" s="85">
        <f t="shared" si="6"/>
        <v>10</v>
      </c>
      <c r="J34" s="85">
        <v>2E-3</v>
      </c>
      <c r="L34" s="81" t="str">
        <f t="shared" si="7"/>
        <v>1,3-ジクロロプロペン</v>
      </c>
      <c r="O34" s="79">
        <v>45.7</v>
      </c>
      <c r="P34" s="66">
        <v>52.5</v>
      </c>
    </row>
    <row r="35" spans="1:17" x14ac:dyDescent="0.2">
      <c r="A35" s="2">
        <v>113</v>
      </c>
      <c r="B35" s="63" t="s">
        <v>234</v>
      </c>
      <c r="C35" s="85">
        <f t="shared" si="8"/>
        <v>10</v>
      </c>
      <c r="D35" s="85">
        <f t="shared" si="8"/>
        <v>100</v>
      </c>
      <c r="E35" s="268"/>
      <c r="F35" s="259">
        <v>2</v>
      </c>
      <c r="G35" s="268">
        <v>59</v>
      </c>
      <c r="H35" s="85">
        <f t="shared" si="8"/>
        <v>100</v>
      </c>
      <c r="I35" s="85">
        <f t="shared" si="6"/>
        <v>10</v>
      </c>
      <c r="J35" s="85">
        <v>0.01</v>
      </c>
      <c r="L35" s="81" t="str">
        <f t="shared" si="7"/>
        <v>ベンゼン</v>
      </c>
      <c r="O35" s="79">
        <v>58.9</v>
      </c>
      <c r="P35" s="66">
        <v>170</v>
      </c>
    </row>
    <row r="36" spans="1:17" x14ac:dyDescent="0.2">
      <c r="A36" s="2">
        <v>201</v>
      </c>
      <c r="B36" s="63" t="s">
        <v>477</v>
      </c>
      <c r="C36" s="85">
        <f>+C21</f>
        <v>5</v>
      </c>
      <c r="D36" s="85">
        <f>+D21</f>
        <v>10</v>
      </c>
      <c r="E36" s="259">
        <f>+M36</f>
        <v>10</v>
      </c>
      <c r="F36" s="91" t="s">
        <v>141</v>
      </c>
      <c r="G36" s="91" t="s">
        <v>141</v>
      </c>
      <c r="H36" s="85">
        <f>5*0+8</f>
        <v>8</v>
      </c>
      <c r="I36" s="85">
        <f t="shared" si="6"/>
        <v>0.8</v>
      </c>
      <c r="J36" s="92">
        <v>0.01</v>
      </c>
      <c r="L36" s="81" t="str">
        <f t="shared" si="7"/>
        <v>鉛及びその化合物</v>
      </c>
      <c r="M36" s="79">
        <v>10</v>
      </c>
      <c r="N36" s="66">
        <v>102000</v>
      </c>
      <c r="Q36" s="75">
        <f>10*0+347*1^0.45</f>
        <v>347</v>
      </c>
    </row>
    <row r="37" spans="1:17" x14ac:dyDescent="0.2">
      <c r="A37" s="2">
        <v>202</v>
      </c>
      <c r="B37" s="63" t="s">
        <v>464</v>
      </c>
      <c r="C37" s="85">
        <f>+C36</f>
        <v>5</v>
      </c>
      <c r="D37" s="85">
        <f>+D36</f>
        <v>10</v>
      </c>
      <c r="E37" s="268">
        <v>11</v>
      </c>
      <c r="F37" s="91" t="s">
        <v>141</v>
      </c>
      <c r="G37" s="91" t="s">
        <v>141</v>
      </c>
      <c r="H37" s="85">
        <f>5*0+8</f>
        <v>8</v>
      </c>
      <c r="I37" s="85">
        <f t="shared" si="6"/>
        <v>0.8</v>
      </c>
      <c r="J37" s="92">
        <f>0*0.003+0.01</f>
        <v>0.01</v>
      </c>
      <c r="L37" s="81" t="str">
        <f t="shared" si="7"/>
        <v>カドミウム及びその化合物</v>
      </c>
      <c r="M37" s="79">
        <v>11.38</v>
      </c>
      <c r="N37" s="66">
        <v>3200</v>
      </c>
      <c r="Q37" s="75">
        <f>11.38*0+15*1^0.88</f>
        <v>15</v>
      </c>
    </row>
    <row r="38" spans="1:17" x14ac:dyDescent="0.2">
      <c r="A38" s="2">
        <v>203</v>
      </c>
      <c r="B38" s="63" t="s">
        <v>472</v>
      </c>
      <c r="C38" s="85">
        <f t="shared" ref="C38:C49" si="9">+C37</f>
        <v>5</v>
      </c>
      <c r="D38" s="85">
        <v>10</v>
      </c>
      <c r="E38" s="268">
        <v>7.9</v>
      </c>
      <c r="F38" s="91" t="s">
        <v>141</v>
      </c>
      <c r="G38" s="91" t="s">
        <v>141</v>
      </c>
      <c r="H38" s="268">
        <v>8</v>
      </c>
      <c r="I38" s="85">
        <f t="shared" si="6"/>
        <v>0.8</v>
      </c>
      <c r="J38" s="92">
        <v>5.0000000000000001E-4</v>
      </c>
      <c r="L38" s="81" t="str">
        <f t="shared" si="7"/>
        <v>水銀及びその化合物</v>
      </c>
      <c r="M38" s="79">
        <v>3.8</v>
      </c>
      <c r="N38" s="66">
        <v>7500</v>
      </c>
      <c r="Q38" s="75">
        <f>3.8*0+30*1^0.42</f>
        <v>30</v>
      </c>
    </row>
    <row r="39" spans="1:17" x14ac:dyDescent="0.2">
      <c r="A39" s="2">
        <v>204</v>
      </c>
      <c r="B39" s="63" t="s">
        <v>479</v>
      </c>
      <c r="C39" s="85">
        <f t="shared" si="9"/>
        <v>5</v>
      </c>
      <c r="D39" s="85">
        <f t="shared" ref="D39:D49" si="10">+D38</f>
        <v>10</v>
      </c>
      <c r="E39" s="268">
        <v>4</v>
      </c>
      <c r="F39" s="91" t="s">
        <v>141</v>
      </c>
      <c r="G39" s="91" t="s">
        <v>141</v>
      </c>
      <c r="H39" s="85">
        <f>25</f>
        <v>25</v>
      </c>
      <c r="I39" s="85">
        <f t="shared" si="6"/>
        <v>2.5</v>
      </c>
      <c r="J39" s="92">
        <v>0.01</v>
      </c>
      <c r="L39" s="81" t="str">
        <f t="shared" si="7"/>
        <v>砒素及びその化合物</v>
      </c>
      <c r="M39" s="79">
        <v>1</v>
      </c>
      <c r="N39" s="66">
        <v>1800</v>
      </c>
      <c r="Q39" s="75">
        <f>1*0+25*1^0.86</f>
        <v>25</v>
      </c>
    </row>
    <row r="40" spans="1:17" x14ac:dyDescent="0.2">
      <c r="A40" s="2">
        <v>205</v>
      </c>
      <c r="B40" s="63" t="s">
        <v>468</v>
      </c>
      <c r="C40" s="85">
        <f t="shared" si="9"/>
        <v>5</v>
      </c>
      <c r="D40" s="268">
        <v>30</v>
      </c>
      <c r="E40" s="259">
        <v>1</v>
      </c>
      <c r="F40" s="91" t="s">
        <v>141</v>
      </c>
      <c r="G40" s="91" t="s">
        <v>141</v>
      </c>
      <c r="H40" s="85">
        <f>50</f>
        <v>50</v>
      </c>
      <c r="I40" s="85">
        <f t="shared" si="6"/>
        <v>5</v>
      </c>
      <c r="J40" s="92">
        <v>0.05</v>
      </c>
      <c r="L40" s="81" t="str">
        <f t="shared" si="7"/>
        <v>六価クロム化合物</v>
      </c>
      <c r="M40" s="79">
        <v>0.2</v>
      </c>
      <c r="N40" s="66">
        <v>50.1</v>
      </c>
      <c r="Q40" s="75">
        <f>0*0.2+3.4*1^0.75</f>
        <v>3.4</v>
      </c>
    </row>
    <row r="41" spans="1:17" x14ac:dyDescent="0.2">
      <c r="A41" s="2">
        <v>206</v>
      </c>
      <c r="B41" s="63" t="s">
        <v>483</v>
      </c>
      <c r="C41" s="85">
        <f t="shared" si="9"/>
        <v>5</v>
      </c>
      <c r="D41" s="268">
        <v>30</v>
      </c>
      <c r="E41" s="257">
        <v>1</v>
      </c>
      <c r="F41" s="91" t="s">
        <v>141</v>
      </c>
      <c r="G41" s="91" t="s">
        <v>141</v>
      </c>
      <c r="H41" s="268">
        <v>25</v>
      </c>
      <c r="I41" s="85">
        <f t="shared" si="6"/>
        <v>2.5</v>
      </c>
      <c r="J41" s="92">
        <v>0.8</v>
      </c>
      <c r="L41" s="81" t="str">
        <f t="shared" si="7"/>
        <v>ふっ素及びその化合物</v>
      </c>
      <c r="M41" s="79">
        <v>151</v>
      </c>
      <c r="N41" s="66"/>
    </row>
    <row r="42" spans="1:17" x14ac:dyDescent="0.2">
      <c r="A42" s="2">
        <v>207</v>
      </c>
      <c r="B42" s="63" t="s">
        <v>487</v>
      </c>
      <c r="C42" s="85">
        <f t="shared" si="9"/>
        <v>5</v>
      </c>
      <c r="D42" s="268">
        <v>30</v>
      </c>
      <c r="E42" s="257">
        <v>0.1</v>
      </c>
      <c r="F42" s="91" t="s">
        <v>141</v>
      </c>
      <c r="G42" s="91" t="s">
        <v>141</v>
      </c>
      <c r="H42" s="261">
        <v>25</v>
      </c>
      <c r="I42" s="85">
        <f t="shared" si="6"/>
        <v>2.5</v>
      </c>
      <c r="J42" s="92">
        <v>1</v>
      </c>
      <c r="L42" s="81" t="str">
        <f t="shared" si="7"/>
        <v>ほう素及びその化合物</v>
      </c>
      <c r="M42" s="80">
        <v>10</v>
      </c>
      <c r="N42" s="77" t="s">
        <v>144</v>
      </c>
    </row>
    <row r="43" spans="1:17" x14ac:dyDescent="0.2">
      <c r="A43" s="2">
        <v>208</v>
      </c>
      <c r="B43" s="63" t="s">
        <v>473</v>
      </c>
      <c r="C43" s="85">
        <f t="shared" si="9"/>
        <v>5</v>
      </c>
      <c r="D43" s="85">
        <v>10</v>
      </c>
      <c r="E43" s="257">
        <v>5</v>
      </c>
      <c r="F43" s="91" t="s">
        <v>141</v>
      </c>
      <c r="G43" s="91" t="s">
        <v>141</v>
      </c>
      <c r="H43" s="261">
        <v>8</v>
      </c>
      <c r="I43" s="85">
        <f t="shared" si="6"/>
        <v>0.8</v>
      </c>
      <c r="J43" s="92">
        <v>0.01</v>
      </c>
      <c r="L43" s="81" t="str">
        <f t="shared" si="7"/>
        <v>セレン及びその化合物</v>
      </c>
      <c r="M43" s="79">
        <v>5</v>
      </c>
      <c r="N43" s="66"/>
    </row>
    <row r="44" spans="1:17" x14ac:dyDescent="0.2">
      <c r="A44" s="2">
        <v>209</v>
      </c>
      <c r="B44" s="63" t="s">
        <v>469</v>
      </c>
      <c r="C44" s="85">
        <f t="shared" si="9"/>
        <v>5</v>
      </c>
      <c r="D44" s="268">
        <v>100</v>
      </c>
      <c r="E44" s="268">
        <v>9.9</v>
      </c>
      <c r="F44" s="91" t="s">
        <v>141</v>
      </c>
      <c r="G44" s="91" t="s">
        <v>141</v>
      </c>
      <c r="H44" s="85">
        <v>8</v>
      </c>
      <c r="I44" s="85">
        <f t="shared" si="6"/>
        <v>0.8</v>
      </c>
      <c r="J44" s="92">
        <v>0.1</v>
      </c>
      <c r="L44" s="81" t="str">
        <f t="shared" si="7"/>
        <v>シアン化合物</v>
      </c>
      <c r="M44" s="79">
        <v>9.91</v>
      </c>
      <c r="N44" s="66">
        <v>39.799999999999997</v>
      </c>
    </row>
    <row r="45" spans="1:17" x14ac:dyDescent="0.2">
      <c r="A45" s="2">
        <v>301</v>
      </c>
      <c r="B45" s="63" t="s">
        <v>235</v>
      </c>
      <c r="C45" s="85">
        <f t="shared" si="9"/>
        <v>5</v>
      </c>
      <c r="D45" s="85">
        <v>10</v>
      </c>
      <c r="E45" s="243"/>
      <c r="F45" s="268">
        <v>0.49</v>
      </c>
      <c r="G45" s="257">
        <v>300</v>
      </c>
      <c r="H45" s="268">
        <v>8</v>
      </c>
      <c r="I45" s="85">
        <f t="shared" si="6"/>
        <v>0.8</v>
      </c>
      <c r="J45" s="92">
        <v>3.0000000000000001E-3</v>
      </c>
      <c r="L45" s="81" t="str">
        <f t="shared" si="7"/>
        <v>シマジン</v>
      </c>
      <c r="M45" s="79">
        <v>295</v>
      </c>
      <c r="N45" s="66"/>
    </row>
    <row r="46" spans="1:17" x14ac:dyDescent="0.2">
      <c r="A46" s="2">
        <v>302</v>
      </c>
      <c r="B46" s="63" t="s">
        <v>236</v>
      </c>
      <c r="C46" s="85">
        <f t="shared" si="9"/>
        <v>5</v>
      </c>
      <c r="D46" s="85">
        <f t="shared" si="10"/>
        <v>10</v>
      </c>
      <c r="E46" s="243"/>
      <c r="F46" s="268">
        <v>0.19</v>
      </c>
      <c r="G46" s="268">
        <v>670</v>
      </c>
      <c r="H46" s="85">
        <v>8</v>
      </c>
      <c r="I46" s="85">
        <f t="shared" si="6"/>
        <v>0.8</v>
      </c>
      <c r="J46" s="92">
        <v>6.0000000000000001E-3</v>
      </c>
      <c r="L46" s="81" t="str">
        <f t="shared" si="7"/>
        <v>チウラム</v>
      </c>
      <c r="M46" s="79">
        <v>676</v>
      </c>
      <c r="N46" s="66"/>
    </row>
    <row r="47" spans="1:17" x14ac:dyDescent="0.2">
      <c r="A47" s="2">
        <v>303</v>
      </c>
      <c r="B47" s="63" t="s">
        <v>237</v>
      </c>
      <c r="C47" s="85">
        <f t="shared" si="9"/>
        <v>5</v>
      </c>
      <c r="D47" s="85">
        <f t="shared" si="10"/>
        <v>10</v>
      </c>
      <c r="E47" s="243"/>
      <c r="F47" s="268">
        <v>0.22</v>
      </c>
      <c r="G47" s="268">
        <v>900</v>
      </c>
      <c r="H47" s="85">
        <v>8</v>
      </c>
      <c r="I47" s="85">
        <f t="shared" si="6"/>
        <v>0.8</v>
      </c>
      <c r="J47" s="92">
        <v>0.02</v>
      </c>
      <c r="L47" s="81" t="str">
        <f t="shared" si="7"/>
        <v>チオベンカルブ</v>
      </c>
      <c r="M47" s="80">
        <v>10</v>
      </c>
      <c r="N47" s="77" t="s">
        <v>144</v>
      </c>
    </row>
    <row r="48" spans="1:17" x14ac:dyDescent="0.2">
      <c r="A48" s="2">
        <v>304</v>
      </c>
      <c r="B48" s="63" t="s">
        <v>441</v>
      </c>
      <c r="C48" s="85">
        <f t="shared" si="9"/>
        <v>5</v>
      </c>
      <c r="D48" s="85">
        <f t="shared" si="10"/>
        <v>10</v>
      </c>
      <c r="E48" s="243"/>
      <c r="F48" s="257" t="s">
        <v>254</v>
      </c>
      <c r="G48" s="257">
        <v>250000</v>
      </c>
      <c r="H48" s="85">
        <v>8</v>
      </c>
      <c r="I48" s="85">
        <f t="shared" si="6"/>
        <v>0.8</v>
      </c>
      <c r="J48" s="92">
        <v>5.0000000000000001E-4</v>
      </c>
      <c r="L48" s="81" t="str">
        <f t="shared" si="7"/>
        <v>PCB</v>
      </c>
      <c r="M48" s="79">
        <v>525</v>
      </c>
      <c r="N48" s="66"/>
    </row>
    <row r="49" spans="1:14" x14ac:dyDescent="0.2">
      <c r="A49" s="2">
        <v>305</v>
      </c>
      <c r="B49" s="63" t="s">
        <v>491</v>
      </c>
      <c r="C49" s="2">
        <f t="shared" si="9"/>
        <v>5</v>
      </c>
      <c r="D49" s="2">
        <f t="shared" si="10"/>
        <v>10</v>
      </c>
      <c r="E49" s="243"/>
      <c r="F49" s="268">
        <v>0.16</v>
      </c>
      <c r="G49" s="257">
        <v>650</v>
      </c>
      <c r="H49" s="2">
        <v>8</v>
      </c>
      <c r="I49" s="2">
        <f t="shared" si="6"/>
        <v>0.8</v>
      </c>
      <c r="J49" s="62">
        <v>0.1</v>
      </c>
      <c r="L49" s="81" t="str">
        <f t="shared" si="7"/>
        <v>有機りん化合物</v>
      </c>
      <c r="M49" s="80">
        <v>10</v>
      </c>
      <c r="N49" s="77" t="s">
        <v>145</v>
      </c>
    </row>
    <row r="50" spans="1:14" x14ac:dyDescent="0.2">
      <c r="A50" s="299">
        <v>999</v>
      </c>
      <c r="B50" s="300" t="s">
        <v>334</v>
      </c>
      <c r="L50" s="81" t="str">
        <f t="shared" si="7"/>
        <v>複数物質選択</v>
      </c>
    </row>
  </sheetData>
  <sortState ref="H7:H11">
    <sortCondition ref="H7"/>
  </sortState>
  <mergeCells count="2">
    <mergeCell ref="A4:A6"/>
    <mergeCell ref="A17:A19"/>
  </mergeCells>
  <phoneticPr fontId="2"/>
  <pageMargins left="0.7" right="0.7" top="0.75" bottom="0.75" header="0.3" footer="0.3"/>
  <pageSetup paperSize="9" orientation="portrait" horizontalDpi="300" verticalDpi="300" r:id="rId1"/>
  <ignoredErrors>
    <ignoredError sqref="E19 C36:D36" formula="1"/>
  </ignoredErrors>
  <drawing r:id="rId2"/>
  <legacyDrawing r:id="rId3"/>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dimension ref="A1:DW56"/>
  <sheetViews>
    <sheetView zoomScale="69" zoomScaleNormal="69" workbookViewId="0">
      <selection activeCell="G25" sqref="G25:G26"/>
    </sheetView>
  </sheetViews>
  <sheetFormatPr defaultRowHeight="13" x14ac:dyDescent="0.2"/>
  <cols>
    <col min="1" max="1" width="11.26953125" customWidth="1"/>
    <col min="2" max="2" width="13.26953125" customWidth="1"/>
    <col min="3" max="3" width="9.453125" bestFit="1" customWidth="1"/>
    <col min="5" max="5" width="10.453125" bestFit="1" customWidth="1"/>
    <col min="6" max="6" width="9.453125" bestFit="1" customWidth="1"/>
    <col min="7" max="7" width="10.08984375" bestFit="1" customWidth="1"/>
    <col min="9" max="9" width="9.08984375" bestFit="1" customWidth="1"/>
    <col min="10" max="127" width="10.08984375" style="45" bestFit="1" customWidth="1"/>
  </cols>
  <sheetData>
    <row r="1" spans="1:127" x14ac:dyDescent="0.2">
      <c r="A1" t="s">
        <v>40</v>
      </c>
    </row>
    <row r="3" spans="1:127" x14ac:dyDescent="0.2">
      <c r="A3" t="s">
        <v>41</v>
      </c>
      <c r="B3" t="s">
        <v>112</v>
      </c>
    </row>
    <row r="10" spans="1:127" x14ac:dyDescent="0.2">
      <c r="A10" s="42"/>
      <c r="B10" s="42"/>
      <c r="C10" s="42"/>
      <c r="D10" s="42"/>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row>
    <row r="11" spans="1:127" x14ac:dyDescent="0.2">
      <c r="A11" s="42"/>
      <c r="B11" s="42"/>
      <c r="C11" s="42"/>
      <c r="D11" s="42"/>
      <c r="E11" s="43"/>
      <c r="F11" s="42"/>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row>
    <row r="12" spans="1:127" x14ac:dyDescent="0.2">
      <c r="A12" s="42"/>
      <c r="B12" s="42"/>
      <c r="C12" s="42"/>
      <c r="D12" s="42"/>
      <c r="E12" s="4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c r="DT12" s="42"/>
      <c r="DU12" s="42"/>
      <c r="DV12" s="42"/>
      <c r="DW12" s="42"/>
    </row>
    <row r="13" spans="1:127" x14ac:dyDescent="0.2">
      <c r="A13" s="42"/>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c r="DT13" s="42"/>
      <c r="DU13" s="42"/>
      <c r="DV13" s="42"/>
      <c r="DW13" s="42"/>
    </row>
    <row r="14" spans="1:127" x14ac:dyDescent="0.2">
      <c r="A14" s="42"/>
      <c r="B14" s="43"/>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c r="DT14" s="42"/>
      <c r="DU14" s="42"/>
      <c r="DV14" s="42"/>
      <c r="DW14" s="42"/>
    </row>
    <row r="15" spans="1:127" x14ac:dyDescent="0.2">
      <c r="A15" s="42"/>
      <c r="B15" s="42"/>
      <c r="C15" s="42"/>
      <c r="D15" s="43"/>
      <c r="E15" s="42"/>
      <c r="F15" s="42"/>
      <c r="G15" s="42"/>
      <c r="H15" s="42"/>
      <c r="I15" s="42"/>
      <c r="J15" s="42"/>
      <c r="K15" s="42"/>
      <c r="L15" s="42"/>
      <c r="M15" s="42"/>
      <c r="N15" s="42"/>
      <c r="O15" s="42"/>
      <c r="P15" s="42"/>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c r="BC15" s="42"/>
      <c r="BD15" s="42"/>
      <c r="BE15" s="42"/>
      <c r="BF15" s="42"/>
      <c r="BG15" s="42"/>
      <c r="BH15" s="42"/>
      <c r="BI15" s="42"/>
      <c r="BJ15" s="42"/>
      <c r="BK15" s="42"/>
      <c r="BL15" s="42"/>
      <c r="BM15" s="42"/>
      <c r="BN15" s="42"/>
      <c r="BO15" s="42"/>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c r="CN15" s="42"/>
      <c r="CO15" s="42"/>
      <c r="CP15" s="42"/>
      <c r="CQ15" s="42"/>
      <c r="CR15" s="42"/>
      <c r="CS15" s="42"/>
      <c r="CT15" s="42"/>
      <c r="CU15" s="42"/>
      <c r="CV15" s="42"/>
      <c r="CW15" s="42"/>
      <c r="CX15" s="42"/>
      <c r="CY15" s="42"/>
      <c r="CZ15" s="42"/>
      <c r="DA15" s="42"/>
      <c r="DB15" s="42"/>
      <c r="DC15" s="42"/>
      <c r="DD15" s="42"/>
      <c r="DE15" s="42"/>
      <c r="DF15" s="42"/>
      <c r="DG15" s="42"/>
      <c r="DH15" s="42"/>
      <c r="DI15" s="42"/>
      <c r="DJ15" s="42"/>
      <c r="DK15" s="42"/>
      <c r="DL15" s="42"/>
      <c r="DM15" s="42"/>
      <c r="DN15" s="42"/>
      <c r="DO15" s="42"/>
      <c r="DP15" s="42"/>
      <c r="DQ15" s="42"/>
      <c r="DR15" s="42"/>
      <c r="DS15" s="42"/>
      <c r="DT15" s="42"/>
      <c r="DU15" s="42"/>
      <c r="DV15" s="42"/>
      <c r="DW15" s="42"/>
    </row>
    <row r="16" spans="1:127" x14ac:dyDescent="0.2">
      <c r="A16" s="42"/>
      <c r="B16" s="42"/>
      <c r="C16" s="42"/>
      <c r="D16" s="42"/>
      <c r="E16" s="42"/>
      <c r="F16" s="42"/>
      <c r="G16" s="42"/>
      <c r="H16" s="42"/>
      <c r="I16" s="42"/>
      <c r="J16" s="42"/>
      <c r="K16" s="42"/>
      <c r="L16" s="42"/>
      <c r="M16" s="42"/>
      <c r="N16" s="42"/>
      <c r="O16" s="42"/>
      <c r="P16" s="42"/>
      <c r="Q16" s="42"/>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42"/>
      <c r="CQ16" s="42"/>
      <c r="CR16" s="42"/>
      <c r="CS16" s="42"/>
      <c r="CT16" s="42"/>
      <c r="CU16" s="42"/>
      <c r="CV16" s="42"/>
      <c r="CW16" s="42"/>
      <c r="CX16" s="42"/>
      <c r="CY16" s="42"/>
      <c r="CZ16" s="42"/>
      <c r="DA16" s="42"/>
      <c r="DB16" s="42"/>
      <c r="DC16" s="42"/>
      <c r="DD16" s="42"/>
      <c r="DE16" s="42"/>
      <c r="DF16" s="42"/>
      <c r="DG16" s="42"/>
      <c r="DH16" s="42"/>
      <c r="DI16" s="42"/>
      <c r="DJ16" s="42"/>
      <c r="DK16" s="42"/>
      <c r="DL16" s="42"/>
      <c r="DM16" s="42"/>
      <c r="DN16" s="42"/>
      <c r="DO16" s="42"/>
      <c r="DP16" s="42"/>
      <c r="DQ16" s="42"/>
      <c r="DR16" s="42"/>
      <c r="DS16" s="42"/>
      <c r="DT16" s="42"/>
      <c r="DU16" s="42"/>
      <c r="DV16" s="42"/>
      <c r="DW16" s="42"/>
    </row>
    <row r="17" spans="1:127" x14ac:dyDescent="0.2">
      <c r="A17" s="42"/>
      <c r="B17" s="42"/>
      <c r="C17" s="42"/>
      <c r="D17" s="42"/>
      <c r="E17" s="42"/>
      <c r="F17" s="42"/>
      <c r="G17" s="42"/>
      <c r="H17" s="42"/>
      <c r="I17" s="42"/>
      <c r="J17" s="42"/>
      <c r="K17" s="42"/>
      <c r="L17" s="42"/>
      <c r="M17" s="42"/>
      <c r="N17" s="42"/>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c r="DO17" s="42"/>
      <c r="DP17" s="42"/>
      <c r="DQ17" s="42"/>
      <c r="DR17" s="42"/>
      <c r="DS17" s="42"/>
      <c r="DT17" s="42"/>
      <c r="DU17" s="42"/>
      <c r="DV17" s="42"/>
      <c r="DW17" s="42"/>
    </row>
    <row r="18" spans="1:127" x14ac:dyDescent="0.2">
      <c r="A18" s="42"/>
      <c r="B18" s="42"/>
      <c r="C18" s="42"/>
      <c r="D18" s="42"/>
      <c r="E18" s="42"/>
      <c r="F18" s="42"/>
      <c r="G18" s="42"/>
      <c r="H18" s="42"/>
      <c r="I18" s="42"/>
      <c r="J18" s="42"/>
      <c r="K18" s="42"/>
      <c r="L18" s="42"/>
      <c r="M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c r="DI18" s="42"/>
      <c r="DJ18" s="42"/>
      <c r="DK18" s="42"/>
      <c r="DL18" s="42"/>
      <c r="DM18" s="42"/>
      <c r="DN18" s="42"/>
      <c r="DO18" s="42"/>
      <c r="DP18" s="42"/>
      <c r="DQ18" s="42"/>
      <c r="DR18" s="42"/>
      <c r="DS18" s="42"/>
      <c r="DT18" s="42"/>
      <c r="DU18" s="42"/>
      <c r="DV18" s="42"/>
      <c r="DW18" s="42"/>
    </row>
    <row r="19" spans="1:127" x14ac:dyDescent="0.2">
      <c r="A19" s="42"/>
      <c r="B19" s="42"/>
      <c r="C19" s="42"/>
      <c r="D19" s="42"/>
      <c r="E19" s="44"/>
      <c r="F19" s="44"/>
      <c r="G19" s="44"/>
      <c r="H19" s="42"/>
      <c r="I19" s="42"/>
      <c r="J19" s="44"/>
      <c r="K19" s="44"/>
      <c r="L19" s="44"/>
      <c r="M19" s="44"/>
      <c r="N19" s="44"/>
      <c r="O19" s="44"/>
      <c r="P19" s="44"/>
      <c r="Q19" s="44"/>
      <c r="R19" s="44"/>
      <c r="S19" s="44"/>
      <c r="T19" s="44"/>
      <c r="U19" s="44"/>
      <c r="V19" s="44"/>
      <c r="W19" s="44"/>
      <c r="X19" s="44"/>
      <c r="Y19" s="44"/>
      <c r="Z19" s="44"/>
      <c r="AA19" s="44"/>
      <c r="AB19" s="44"/>
      <c r="AC19" s="44"/>
      <c r="AD19" s="44"/>
      <c r="AE19" s="44"/>
      <c r="AF19" s="44"/>
      <c r="AG19" s="44"/>
      <c r="AH19" s="44"/>
      <c r="AI19" s="44"/>
      <c r="AJ19" s="44"/>
      <c r="AK19" s="44"/>
      <c r="AL19" s="44"/>
      <c r="AM19" s="44"/>
      <c r="AN19" s="44"/>
      <c r="AO19" s="44"/>
      <c r="AP19" s="44"/>
      <c r="AQ19" s="44"/>
      <c r="AR19" s="44"/>
      <c r="AS19" s="44"/>
      <c r="AT19" s="44"/>
      <c r="AU19" s="44"/>
      <c r="AV19" s="44"/>
      <c r="AW19" s="44"/>
      <c r="AX19" s="44"/>
      <c r="AY19" s="44"/>
      <c r="AZ19" s="44"/>
      <c r="BA19" s="44"/>
      <c r="BB19" s="44"/>
      <c r="BC19" s="44"/>
      <c r="BD19" s="44"/>
      <c r="BE19" s="44"/>
      <c r="BF19" s="44"/>
      <c r="BG19" s="44"/>
      <c r="BH19" s="44"/>
      <c r="BI19" s="44"/>
      <c r="BJ19" s="44"/>
      <c r="BK19" s="44"/>
      <c r="BL19" s="44"/>
      <c r="BM19" s="44"/>
      <c r="BN19" s="44"/>
      <c r="BO19" s="44"/>
      <c r="BP19" s="44"/>
      <c r="BQ19" s="44"/>
      <c r="BR19" s="44"/>
      <c r="BS19" s="44"/>
      <c r="BT19" s="44"/>
      <c r="BU19" s="44"/>
      <c r="BV19" s="44"/>
      <c r="BW19" s="44"/>
      <c r="BX19" s="44"/>
      <c r="BY19" s="44"/>
      <c r="BZ19" s="44"/>
      <c r="CA19" s="44"/>
      <c r="CB19" s="44"/>
      <c r="CC19" s="44"/>
      <c r="CD19" s="44"/>
      <c r="CE19" s="44">
        <f>IF(CE20&lt;60,100,+IF(CE20&lt;120,200,+IF(CE20&lt;300,500,1000)))</f>
        <v>200</v>
      </c>
      <c r="CF19" s="44"/>
      <c r="CG19" s="44"/>
      <c r="CH19" s="44"/>
      <c r="CI19" s="44"/>
      <c r="CJ19" s="44"/>
      <c r="CK19" s="44"/>
      <c r="CL19" s="44"/>
      <c r="CM19" s="44"/>
      <c r="CN19" s="44"/>
      <c r="CO19" s="44"/>
      <c r="CP19" s="44"/>
      <c r="CQ19" s="44"/>
      <c r="CR19" s="44"/>
      <c r="CS19" s="44"/>
      <c r="CT19" s="44"/>
      <c r="CU19" s="44"/>
      <c r="CV19" s="44"/>
      <c r="CW19" s="44"/>
      <c r="CX19" s="44"/>
      <c r="CY19" s="44"/>
      <c r="CZ19" s="44"/>
      <c r="DA19" s="44"/>
      <c r="DB19" s="44"/>
      <c r="DC19" s="44"/>
      <c r="DD19" s="44"/>
      <c r="DE19" s="44"/>
      <c r="DF19" s="44"/>
      <c r="DG19" s="44"/>
      <c r="DH19" s="44"/>
      <c r="DI19" s="44"/>
      <c r="DJ19" s="44"/>
      <c r="DK19" s="44"/>
      <c r="DL19" s="44"/>
      <c r="DM19" s="44"/>
      <c r="DN19" s="44"/>
      <c r="DO19" s="44"/>
      <c r="DP19" s="44"/>
      <c r="DQ19" s="44"/>
      <c r="DR19" s="44"/>
      <c r="DS19" s="44"/>
      <c r="DT19" s="44"/>
      <c r="DU19" s="44"/>
      <c r="DV19" s="44"/>
      <c r="DW19" s="44"/>
    </row>
    <row r="20" spans="1:127" x14ac:dyDescent="0.2">
      <c r="A20" s="42"/>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c r="BZ20" s="42"/>
      <c r="CA20" s="42"/>
      <c r="CB20" s="42"/>
      <c r="CC20" s="42"/>
      <c r="CD20" s="42"/>
      <c r="CE20" s="42">
        <f>BI23</f>
        <v>84</v>
      </c>
      <c r="CF20" s="42"/>
      <c r="CG20" s="42"/>
      <c r="CH20" s="42"/>
      <c r="CI20" s="42"/>
      <c r="CJ20" s="42"/>
      <c r="CK20" s="42"/>
      <c r="CL20" s="42"/>
      <c r="CM20" s="42"/>
      <c r="CN20" s="42"/>
      <c r="CO20" s="42"/>
      <c r="CP20" s="42"/>
      <c r="CQ20" s="42"/>
      <c r="CR20" s="42"/>
      <c r="CS20" s="42"/>
      <c r="CT20" s="42"/>
      <c r="CU20" s="42"/>
      <c r="CV20" s="42"/>
      <c r="CW20" s="42"/>
      <c r="CX20" s="42"/>
      <c r="CY20" s="42"/>
      <c r="CZ20" s="42"/>
      <c r="DA20" s="42"/>
      <c r="DB20" s="42"/>
      <c r="DC20" s="42"/>
      <c r="DD20" s="42"/>
      <c r="DE20" s="42"/>
      <c r="DF20" s="42"/>
      <c r="DG20" s="42"/>
      <c r="DH20" s="42"/>
      <c r="DI20" s="42"/>
      <c r="DJ20" s="42"/>
      <c r="DK20" s="42"/>
      <c r="DL20" s="42"/>
      <c r="DM20" s="42"/>
      <c r="DN20" s="42"/>
      <c r="DO20" s="42"/>
      <c r="DP20" s="42"/>
      <c r="DQ20" s="42"/>
      <c r="DR20" s="42"/>
      <c r="DS20" s="42"/>
      <c r="DT20" s="42"/>
      <c r="DU20" s="42"/>
      <c r="DV20" s="42"/>
      <c r="DW20" s="42"/>
    </row>
    <row r="21" spans="1:127" x14ac:dyDescent="0.2">
      <c r="A21" s="42"/>
      <c r="B21" s="244" t="s">
        <v>149</v>
      </c>
      <c r="C21" s="245">
        <f>IF(C24&gt;1000000,"&gt;1,000,000",IF(C24&gt;500,ROUNDUP(C24,-2),IF(C24&gt;100,ROUNDUP(C24/5,-1)*5,ROUNDUP(C24,-1))))</f>
        <v>90</v>
      </c>
      <c r="D21" s="42"/>
      <c r="E21" s="83">
        <f>IF(CD27&lt;0.01,IF(CD27&lt;0.001,ROUNDDOWN(CD27,5),ROUNDDOWN(CD27,4)),ROUNDDOWN(CD27,3))</f>
        <v>8.8999999999999996E-2</v>
      </c>
      <c r="F21" s="42"/>
      <c r="G21" s="42"/>
      <c r="H21" s="42"/>
      <c r="I21" s="42"/>
      <c r="J21" s="83">
        <f>IF(J27&lt;0.01,IF(J27&lt;0.001,ROUNDDOWN(J27,5),ROUNDDOWN(J27,4)),ROUNDDOWN(J27,3))</f>
        <v>8.8999999999999996E-2</v>
      </c>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c r="BZ21" s="42"/>
      <c r="CA21" s="42"/>
      <c r="CB21" s="42"/>
      <c r="CC21" s="42"/>
      <c r="CD21" s="42"/>
      <c r="CE21" s="42">
        <f>ROUNDUP(CE20*1.8/CE19,0)</f>
        <v>1</v>
      </c>
      <c r="CF21" s="42"/>
      <c r="CG21" s="42"/>
      <c r="CH21" s="42"/>
      <c r="CI21" s="42"/>
      <c r="CJ21" s="42"/>
      <c r="CK21" s="42"/>
      <c r="CL21" s="42"/>
      <c r="CM21" s="42"/>
      <c r="CN21" s="42"/>
      <c r="CO21" s="42"/>
      <c r="CP21" s="42"/>
      <c r="CQ21" s="42"/>
      <c r="CR21" s="42"/>
      <c r="CS21" s="42"/>
      <c r="CT21" s="42"/>
      <c r="CU21" s="42"/>
      <c r="CV21" s="42"/>
      <c r="CW21" s="42"/>
      <c r="CX21" s="42"/>
      <c r="CY21" s="42"/>
      <c r="CZ21" s="42"/>
      <c r="DA21" s="42"/>
      <c r="DB21" s="42"/>
      <c r="DC21" s="42"/>
      <c r="DD21" s="42"/>
      <c r="DE21" s="42"/>
      <c r="DF21" s="42"/>
      <c r="DG21" s="42"/>
      <c r="DH21" s="42"/>
      <c r="DI21" s="42"/>
      <c r="DJ21" s="42"/>
      <c r="DK21" s="42"/>
      <c r="DL21" s="42"/>
      <c r="DM21" s="42"/>
      <c r="DN21" s="42"/>
      <c r="DO21" s="42"/>
      <c r="DP21" s="42"/>
      <c r="DQ21" s="42"/>
      <c r="DR21" s="42"/>
      <c r="DS21" s="42"/>
      <c r="DT21" s="42"/>
      <c r="DU21" s="42"/>
      <c r="DV21" s="42"/>
      <c r="DW21" s="42"/>
    </row>
    <row r="22" spans="1:127" ht="13.5" thickBot="1" x14ac:dyDescent="0.25">
      <c r="H22">
        <v>1</v>
      </c>
      <c r="I22" s="71">
        <f>+CE21*CE19</f>
        <v>200</v>
      </c>
      <c r="CE22" s="45">
        <v>0</v>
      </c>
      <c r="CF22" s="45">
        <v>0.1</v>
      </c>
      <c r="CG22" s="45">
        <v>0.2</v>
      </c>
      <c r="CH22" s="45">
        <v>0.4</v>
      </c>
      <c r="CI22" s="45">
        <v>0.6</v>
      </c>
      <c r="CJ22" s="45">
        <v>0.8</v>
      </c>
      <c r="CK22" s="45">
        <v>1</v>
      </c>
      <c r="CL22" s="45">
        <v>2</v>
      </c>
      <c r="CM22" s="45">
        <v>3</v>
      </c>
      <c r="CN22" s="45">
        <v>4</v>
      </c>
      <c r="CO22" s="45">
        <v>5</v>
      </c>
      <c r="CP22" s="45">
        <v>6</v>
      </c>
      <c r="CQ22" s="45">
        <v>7</v>
      </c>
      <c r="CR22" s="45">
        <v>8</v>
      </c>
      <c r="CS22" s="45">
        <v>9</v>
      </c>
      <c r="CT22" s="45">
        <v>10</v>
      </c>
      <c r="CU22" s="45">
        <v>11</v>
      </c>
      <c r="CV22" s="45">
        <v>12</v>
      </c>
      <c r="CW22" s="45">
        <v>13</v>
      </c>
      <c r="CX22" s="45">
        <v>14</v>
      </c>
      <c r="CY22" s="45">
        <v>15</v>
      </c>
      <c r="CZ22" s="45">
        <v>16</v>
      </c>
      <c r="DA22" s="45">
        <v>17</v>
      </c>
      <c r="DB22" s="45">
        <v>18</v>
      </c>
      <c r="DC22" s="45">
        <v>19</v>
      </c>
      <c r="DD22" s="45">
        <v>20</v>
      </c>
    </row>
    <row r="23" spans="1:127" ht="13.5" thickBot="1" x14ac:dyDescent="0.25">
      <c r="B23" s="7" t="s">
        <v>43</v>
      </c>
      <c r="C23" s="8">
        <f>入力シート_シアン!Q15</f>
        <v>0.1</v>
      </c>
      <c r="D23" s="9" t="s">
        <v>42</v>
      </c>
      <c r="E23" s="497" t="s">
        <v>44</v>
      </c>
      <c r="F23" s="498"/>
      <c r="H23">
        <f>+C23</f>
        <v>0.1</v>
      </c>
      <c r="I23">
        <f>+C23</f>
        <v>0.1</v>
      </c>
      <c r="J23" s="6">
        <f>MIN(J24:AL24)</f>
        <v>84</v>
      </c>
      <c r="K23" s="264">
        <f>IF(MIN(K24:T24)=0,1000000,MIN(K24:T24))</f>
        <v>100000</v>
      </c>
      <c r="U23" s="264">
        <f>IF(MIN(U24:AC24)=0,1000000,MIN(U24:AC24))</f>
        <v>10000</v>
      </c>
      <c r="AD23" s="264">
        <f>IF(MIN(AD24:AM24)=0,1000000,MIN(AD24:AM24))</f>
        <v>1000</v>
      </c>
      <c r="AN23" s="264">
        <f>IF(MIN(AN24:AW24)=0,1000000,MIN(AN24:AW24))</f>
        <v>100</v>
      </c>
      <c r="AX23" s="264">
        <f>IF(MIN(AX24:BG24)=0,1000000,MIN(AX24:BG24))</f>
        <v>90</v>
      </c>
      <c r="BI23" s="264">
        <f>IF(MIN(BI24:CC24)=0,1000000,MIN(BI24:CC24))</f>
        <v>84</v>
      </c>
    </row>
    <row r="24" spans="1:127" ht="13.5" thickBot="1" x14ac:dyDescent="0.25">
      <c r="B24" s="10" t="s">
        <v>45</v>
      </c>
      <c r="C24" s="11">
        <f>IF(+BI23=1000000,"&gt;1,000,000",+BI23)</f>
        <v>84</v>
      </c>
      <c r="D24" s="12" t="s">
        <v>46</v>
      </c>
      <c r="E24" s="60">
        <f>IF(CD27&lt;0.1,IF(CD27&lt;0.01,IF(CD27&lt;0.001,ROUNDDOWN(CD27,5),ROUNDDOWN(CD27,4)),ROUNDDOWN(CD27,3)),ROUNDDOWN(CD27,2))</f>
        <v>8.8999999999999996E-2</v>
      </c>
      <c r="F24" s="13" t="s">
        <v>42</v>
      </c>
      <c r="H24">
        <f>+BI30</f>
        <v>95</v>
      </c>
      <c r="I24">
        <f>+CC30</f>
        <v>75</v>
      </c>
      <c r="J24" s="57">
        <f>IF(J27&lt;=$C$23,J30,"")</f>
        <v>84</v>
      </c>
      <c r="K24" s="58">
        <f t="shared" ref="K24:T24" si="0">IF(K27&lt;=$C$23,K30,"")</f>
        <v>100000</v>
      </c>
      <c r="L24" s="58">
        <f t="shared" si="0"/>
        <v>200000</v>
      </c>
      <c r="M24" s="58">
        <f t="shared" si="0"/>
        <v>300000</v>
      </c>
      <c r="N24" s="58">
        <f t="shared" si="0"/>
        <v>400000</v>
      </c>
      <c r="O24" s="58">
        <f t="shared" si="0"/>
        <v>500000</v>
      </c>
      <c r="P24" s="58">
        <f t="shared" si="0"/>
        <v>600000</v>
      </c>
      <c r="Q24" s="58">
        <f t="shared" si="0"/>
        <v>700000</v>
      </c>
      <c r="R24" s="58">
        <f t="shared" si="0"/>
        <v>800000</v>
      </c>
      <c r="S24" s="58">
        <f t="shared" si="0"/>
        <v>900000</v>
      </c>
      <c r="T24" s="263">
        <f t="shared" si="0"/>
        <v>1000000</v>
      </c>
      <c r="U24" s="57">
        <f>IF(U27&lt;=$C$23,U30,"")</f>
        <v>10000</v>
      </c>
      <c r="V24" s="58">
        <f t="shared" ref="V24:AM24" si="1">IF(V27&lt;=$C$23,V30,"")</f>
        <v>20000</v>
      </c>
      <c r="W24" s="58">
        <f t="shared" si="1"/>
        <v>30000</v>
      </c>
      <c r="X24" s="58">
        <f t="shared" si="1"/>
        <v>40000</v>
      </c>
      <c r="Y24" s="58">
        <f t="shared" si="1"/>
        <v>50000</v>
      </c>
      <c r="Z24" s="58">
        <f t="shared" si="1"/>
        <v>60000</v>
      </c>
      <c r="AA24" s="58">
        <f t="shared" si="1"/>
        <v>70000</v>
      </c>
      <c r="AB24" s="58">
        <f t="shared" si="1"/>
        <v>80000</v>
      </c>
      <c r="AC24" s="58">
        <f t="shared" si="1"/>
        <v>90000</v>
      </c>
      <c r="AD24" s="58">
        <f t="shared" si="1"/>
        <v>1000</v>
      </c>
      <c r="AE24" s="58">
        <f t="shared" si="1"/>
        <v>2000</v>
      </c>
      <c r="AF24" s="58">
        <f t="shared" si="1"/>
        <v>3000</v>
      </c>
      <c r="AG24" s="58">
        <f t="shared" si="1"/>
        <v>4000</v>
      </c>
      <c r="AH24" s="58">
        <f t="shared" si="1"/>
        <v>5000</v>
      </c>
      <c r="AI24" s="58">
        <f t="shared" si="1"/>
        <v>6000</v>
      </c>
      <c r="AJ24" s="58">
        <f t="shared" si="1"/>
        <v>7000</v>
      </c>
      <c r="AK24" s="58">
        <f t="shared" si="1"/>
        <v>8000</v>
      </c>
      <c r="AL24" s="58">
        <f t="shared" si="1"/>
        <v>9000</v>
      </c>
      <c r="AM24" s="58">
        <f t="shared" si="1"/>
        <v>10000</v>
      </c>
      <c r="AN24" s="56">
        <f>IF(AN27&lt;=$C$23,AN30,"")</f>
        <v>1000</v>
      </c>
      <c r="AO24" s="56">
        <f t="shared" ref="AO24:BG24" si="2">IF(AO27&lt;=$C$23,AO30,"")</f>
        <v>900</v>
      </c>
      <c r="AP24" s="56">
        <f t="shared" si="2"/>
        <v>800</v>
      </c>
      <c r="AQ24" s="56">
        <f t="shared" si="2"/>
        <v>700</v>
      </c>
      <c r="AR24" s="56">
        <f t="shared" si="2"/>
        <v>600</v>
      </c>
      <c r="AS24" s="56">
        <f t="shared" si="2"/>
        <v>500</v>
      </c>
      <c r="AT24" s="56">
        <f t="shared" si="2"/>
        <v>400</v>
      </c>
      <c r="AU24" s="56">
        <f t="shared" si="2"/>
        <v>300</v>
      </c>
      <c r="AV24" s="56">
        <f t="shared" si="2"/>
        <v>200</v>
      </c>
      <c r="AW24" s="56">
        <f t="shared" si="2"/>
        <v>100</v>
      </c>
      <c r="AX24" s="56">
        <f t="shared" si="2"/>
        <v>100</v>
      </c>
      <c r="AY24" s="56">
        <f t="shared" si="2"/>
        <v>90</v>
      </c>
      <c r="AZ24" s="56" t="str">
        <f t="shared" si="2"/>
        <v/>
      </c>
      <c r="BA24" s="56" t="str">
        <f t="shared" si="2"/>
        <v/>
      </c>
      <c r="BB24" s="56" t="str">
        <f t="shared" si="2"/>
        <v/>
      </c>
      <c r="BC24" s="56" t="str">
        <f t="shared" si="2"/>
        <v/>
      </c>
      <c r="BD24" s="56" t="str">
        <f t="shared" si="2"/>
        <v/>
      </c>
      <c r="BE24" s="56" t="str">
        <f t="shared" si="2"/>
        <v/>
      </c>
      <c r="BF24" s="56" t="str">
        <f t="shared" si="2"/>
        <v/>
      </c>
      <c r="BG24" s="56" t="str">
        <f t="shared" si="2"/>
        <v/>
      </c>
      <c r="BH24" s="56" t="str">
        <f>IF(BH27&lt;=$C$23,BH30,"")</f>
        <v/>
      </c>
      <c r="BI24" s="56">
        <f t="shared" ref="BI24:CD24" si="3">IF(BI27&lt;=$C$23,BI30,"")</f>
        <v>95</v>
      </c>
      <c r="BJ24" s="56">
        <f t="shared" si="3"/>
        <v>94</v>
      </c>
      <c r="BK24" s="56">
        <f t="shared" si="3"/>
        <v>93</v>
      </c>
      <c r="BL24" s="56">
        <f t="shared" si="3"/>
        <v>92</v>
      </c>
      <c r="BM24" s="56">
        <f t="shared" si="3"/>
        <v>91</v>
      </c>
      <c r="BN24" s="56">
        <f t="shared" si="3"/>
        <v>90</v>
      </c>
      <c r="BO24" s="56">
        <f t="shared" si="3"/>
        <v>89</v>
      </c>
      <c r="BP24" s="56">
        <f t="shared" si="3"/>
        <v>88</v>
      </c>
      <c r="BQ24" s="56">
        <f t="shared" si="3"/>
        <v>87</v>
      </c>
      <c r="BR24" s="56">
        <f t="shared" si="3"/>
        <v>86</v>
      </c>
      <c r="BS24" s="56">
        <f t="shared" si="3"/>
        <v>85</v>
      </c>
      <c r="BT24" s="56">
        <f t="shared" si="3"/>
        <v>84</v>
      </c>
      <c r="BU24" s="56" t="str">
        <f t="shared" si="3"/>
        <v/>
      </c>
      <c r="BV24" s="56" t="str">
        <f t="shared" si="3"/>
        <v/>
      </c>
      <c r="BW24" s="56" t="str">
        <f t="shared" si="3"/>
        <v/>
      </c>
      <c r="BX24" s="56" t="str">
        <f t="shared" si="3"/>
        <v/>
      </c>
      <c r="BY24" s="56" t="str">
        <f t="shared" si="3"/>
        <v/>
      </c>
      <c r="BZ24" s="56" t="str">
        <f t="shared" si="3"/>
        <v/>
      </c>
      <c r="CA24" s="56" t="str">
        <f t="shared" si="3"/>
        <v/>
      </c>
      <c r="CB24" s="56" t="str">
        <f t="shared" si="3"/>
        <v/>
      </c>
      <c r="CC24" s="56" t="str">
        <f t="shared" si="3"/>
        <v/>
      </c>
      <c r="CD24" s="56">
        <f t="shared" si="3"/>
        <v>84</v>
      </c>
      <c r="CE24" s="69"/>
      <c r="CF24" s="69"/>
      <c r="CG24" s="69"/>
      <c r="CH24" s="69"/>
      <c r="CI24" s="69"/>
      <c r="CJ24" s="69"/>
      <c r="CK24" s="69"/>
      <c r="CL24" s="69"/>
      <c r="CM24" s="69"/>
      <c r="CN24" s="69"/>
      <c r="CO24" s="69"/>
      <c r="CP24" s="69"/>
      <c r="CQ24" s="69"/>
      <c r="CR24" s="69"/>
      <c r="CS24" s="69"/>
      <c r="CT24" s="69"/>
      <c r="CU24" s="69"/>
      <c r="CV24" s="69"/>
      <c r="CW24" s="69"/>
      <c r="CX24" s="69"/>
      <c r="CY24" s="69"/>
      <c r="CZ24" s="69"/>
      <c r="DA24" s="69"/>
      <c r="DB24" s="69"/>
      <c r="DC24" s="69"/>
      <c r="DD24" s="69"/>
      <c r="DE24" s="67"/>
      <c r="DF24" s="67"/>
      <c r="DG24" s="67"/>
      <c r="DH24" s="67"/>
      <c r="DI24" s="67"/>
      <c r="DJ24" s="67"/>
      <c r="DK24" s="67"/>
      <c r="DL24" s="67"/>
      <c r="DM24" s="67"/>
      <c r="DN24" s="67"/>
      <c r="DO24" s="67"/>
      <c r="DP24" s="67"/>
      <c r="DQ24" s="67"/>
      <c r="DR24" s="67"/>
      <c r="DS24" s="67"/>
      <c r="DT24" s="67"/>
      <c r="DU24" s="67"/>
      <c r="DV24" s="67"/>
      <c r="DW24" s="67"/>
    </row>
    <row r="25" spans="1:127" ht="13.5" thickBot="1" x14ac:dyDescent="0.25">
      <c r="A25" s="14"/>
      <c r="B25" s="14"/>
      <c r="C25" s="14">
        <f>IF(BI23=1000000,-100,BI23)</f>
        <v>84</v>
      </c>
      <c r="D25" s="14"/>
      <c r="E25" s="84">
        <f>E24</f>
        <v>8.8999999999999996E-2</v>
      </c>
      <c r="F25" s="15"/>
      <c r="G25" s="14"/>
      <c r="H25">
        <f>+AX30</f>
        <v>100</v>
      </c>
      <c r="I25">
        <f>IF(BH30&lt;10,0.1,+BH30-10)</f>
        <v>0.1</v>
      </c>
      <c r="J25" s="46"/>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6"/>
      <c r="BM25" s="46"/>
      <c r="BN25" s="46"/>
      <c r="BO25" s="46"/>
      <c r="BP25" s="46"/>
      <c r="BQ25" s="46"/>
      <c r="BR25" s="46"/>
      <c r="BS25" s="46"/>
      <c r="BT25" s="46"/>
      <c r="BU25" s="46"/>
      <c r="BV25" s="46"/>
      <c r="BW25" s="46"/>
      <c r="BX25" s="46"/>
      <c r="BY25" s="46"/>
      <c r="BZ25" s="46"/>
      <c r="CA25" s="46"/>
      <c r="CB25" s="46"/>
      <c r="CC25" s="46"/>
      <c r="CD25" s="46"/>
      <c r="CE25" s="46"/>
      <c r="CF25" s="46"/>
      <c r="CG25" s="46"/>
      <c r="CH25" s="46"/>
      <c r="CI25" s="46"/>
      <c r="CJ25" s="46"/>
      <c r="CK25" s="46"/>
      <c r="CL25" s="46"/>
      <c r="CM25" s="46"/>
      <c r="CN25" s="46"/>
      <c r="CO25" s="46"/>
      <c r="CP25" s="46"/>
      <c r="CQ25" s="46"/>
      <c r="CR25" s="46"/>
      <c r="CS25" s="46"/>
      <c r="CT25" s="46"/>
      <c r="CU25" s="46"/>
      <c r="CV25" s="46"/>
      <c r="CW25" s="46"/>
      <c r="CX25" s="46"/>
      <c r="CY25" s="46"/>
      <c r="CZ25" s="46"/>
      <c r="DA25" s="46"/>
      <c r="DB25" s="46"/>
      <c r="DC25" s="46"/>
      <c r="DD25" s="46"/>
      <c r="DE25" s="46"/>
      <c r="DF25" s="46"/>
      <c r="DG25" s="46"/>
      <c r="DH25" s="46"/>
      <c r="DI25" s="46"/>
      <c r="DJ25" s="46"/>
      <c r="DK25" s="46"/>
      <c r="DL25" s="46"/>
      <c r="DM25" s="46"/>
      <c r="DN25" s="46"/>
      <c r="DO25" s="46"/>
      <c r="DP25" s="46"/>
      <c r="DQ25" s="46"/>
      <c r="DR25" s="46"/>
      <c r="DS25" s="46"/>
      <c r="DT25" s="46"/>
      <c r="DU25" s="46"/>
      <c r="DV25" s="46"/>
      <c r="DW25" s="46"/>
    </row>
    <row r="26" spans="1:127" x14ac:dyDescent="0.2">
      <c r="A26" s="16" t="s">
        <v>47</v>
      </c>
      <c r="B26" s="17" t="s">
        <v>48</v>
      </c>
      <c r="C26" s="499" t="s">
        <v>49</v>
      </c>
      <c r="D26" s="500"/>
      <c r="E26" s="500"/>
      <c r="F26" s="18" t="s">
        <v>50</v>
      </c>
      <c r="G26" s="18" t="s">
        <v>51</v>
      </c>
      <c r="J26" s="47" t="s">
        <v>51</v>
      </c>
      <c r="K26" s="47" t="s">
        <v>51</v>
      </c>
      <c r="L26" s="47" t="s">
        <v>51</v>
      </c>
      <c r="M26" s="47" t="s">
        <v>51</v>
      </c>
      <c r="N26" s="47" t="s">
        <v>51</v>
      </c>
      <c r="O26" s="47" t="s">
        <v>51</v>
      </c>
      <c r="P26" s="47" t="s">
        <v>51</v>
      </c>
      <c r="Q26" s="47" t="s">
        <v>51</v>
      </c>
      <c r="R26" s="47" t="s">
        <v>51</v>
      </c>
      <c r="S26" s="47" t="s">
        <v>51</v>
      </c>
      <c r="T26" s="47" t="s">
        <v>51</v>
      </c>
      <c r="U26" s="47" t="s">
        <v>51</v>
      </c>
      <c r="V26" s="47" t="s">
        <v>51</v>
      </c>
      <c r="W26" s="47" t="s">
        <v>51</v>
      </c>
      <c r="X26" s="47" t="s">
        <v>51</v>
      </c>
      <c r="Y26" s="47" t="s">
        <v>51</v>
      </c>
      <c r="Z26" s="47" t="s">
        <v>51</v>
      </c>
      <c r="AA26" s="47" t="s">
        <v>51</v>
      </c>
      <c r="AB26" s="47" t="s">
        <v>51</v>
      </c>
      <c r="AC26" s="47" t="s">
        <v>51</v>
      </c>
      <c r="AD26" s="47" t="s">
        <v>51</v>
      </c>
      <c r="AE26" s="47" t="s">
        <v>51</v>
      </c>
      <c r="AF26" s="47" t="s">
        <v>51</v>
      </c>
      <c r="AG26" s="47" t="s">
        <v>51</v>
      </c>
      <c r="AH26" s="47" t="s">
        <v>51</v>
      </c>
      <c r="AI26" s="47" t="s">
        <v>51</v>
      </c>
      <c r="AJ26" s="47" t="s">
        <v>51</v>
      </c>
      <c r="AK26" s="47" t="s">
        <v>51</v>
      </c>
      <c r="AL26" s="47" t="s">
        <v>51</v>
      </c>
      <c r="AM26" s="47" t="s">
        <v>51</v>
      </c>
      <c r="AN26" s="47" t="s">
        <v>51</v>
      </c>
      <c r="AO26" s="47" t="s">
        <v>51</v>
      </c>
      <c r="AP26" s="47" t="s">
        <v>51</v>
      </c>
      <c r="AQ26" s="47" t="s">
        <v>51</v>
      </c>
      <c r="AR26" s="47" t="s">
        <v>51</v>
      </c>
      <c r="AS26" s="47" t="s">
        <v>51</v>
      </c>
      <c r="AT26" s="47" t="s">
        <v>51</v>
      </c>
      <c r="AU26" s="47" t="s">
        <v>51</v>
      </c>
      <c r="AV26" s="47" t="s">
        <v>51</v>
      </c>
      <c r="AW26" s="47" t="s">
        <v>51</v>
      </c>
      <c r="AX26" s="47" t="s">
        <v>51</v>
      </c>
      <c r="AY26" s="47" t="s">
        <v>51</v>
      </c>
      <c r="AZ26" s="47" t="s">
        <v>51</v>
      </c>
      <c r="BA26" s="47" t="s">
        <v>51</v>
      </c>
      <c r="BB26" s="47" t="s">
        <v>51</v>
      </c>
      <c r="BC26" s="47" t="s">
        <v>51</v>
      </c>
      <c r="BD26" s="47" t="s">
        <v>51</v>
      </c>
      <c r="BE26" s="47" t="s">
        <v>51</v>
      </c>
      <c r="BF26" s="47" t="s">
        <v>51</v>
      </c>
      <c r="BG26" s="47" t="s">
        <v>51</v>
      </c>
      <c r="BH26" s="47" t="s">
        <v>51</v>
      </c>
      <c r="BI26" s="47" t="s">
        <v>51</v>
      </c>
      <c r="BJ26" s="47" t="s">
        <v>51</v>
      </c>
      <c r="BK26" s="47" t="s">
        <v>51</v>
      </c>
      <c r="BL26" s="47" t="s">
        <v>51</v>
      </c>
      <c r="BM26" s="47" t="s">
        <v>51</v>
      </c>
      <c r="BN26" s="47" t="s">
        <v>51</v>
      </c>
      <c r="BO26" s="47" t="s">
        <v>51</v>
      </c>
      <c r="BP26" s="47" t="s">
        <v>51</v>
      </c>
      <c r="BQ26" s="47" t="s">
        <v>51</v>
      </c>
      <c r="BR26" s="47" t="s">
        <v>51</v>
      </c>
      <c r="BS26" s="47" t="s">
        <v>51</v>
      </c>
      <c r="BT26" s="47" t="s">
        <v>51</v>
      </c>
      <c r="BU26" s="47" t="s">
        <v>51</v>
      </c>
      <c r="BV26" s="47" t="s">
        <v>51</v>
      </c>
      <c r="BW26" s="47" t="s">
        <v>51</v>
      </c>
      <c r="BX26" s="47" t="s">
        <v>51</v>
      </c>
      <c r="BY26" s="47" t="s">
        <v>51</v>
      </c>
      <c r="BZ26" s="47" t="s">
        <v>51</v>
      </c>
      <c r="CA26" s="47" t="s">
        <v>51</v>
      </c>
      <c r="CB26" s="47" t="s">
        <v>51</v>
      </c>
      <c r="CC26" s="47" t="s">
        <v>51</v>
      </c>
      <c r="CD26" s="47" t="s">
        <v>51</v>
      </c>
      <c r="CE26" s="47" t="s">
        <v>51</v>
      </c>
      <c r="CF26" s="47" t="s">
        <v>51</v>
      </c>
      <c r="CG26" s="47" t="s">
        <v>51</v>
      </c>
      <c r="CH26" s="47" t="s">
        <v>51</v>
      </c>
      <c r="CI26" s="47" t="s">
        <v>51</v>
      </c>
      <c r="CJ26" s="47" t="s">
        <v>51</v>
      </c>
      <c r="CK26" s="47" t="s">
        <v>51</v>
      </c>
      <c r="CL26" s="47" t="s">
        <v>51</v>
      </c>
      <c r="CM26" s="47" t="s">
        <v>51</v>
      </c>
      <c r="CN26" s="47" t="s">
        <v>51</v>
      </c>
      <c r="CO26" s="47" t="s">
        <v>51</v>
      </c>
      <c r="CP26" s="47" t="s">
        <v>51</v>
      </c>
      <c r="CQ26" s="47" t="s">
        <v>51</v>
      </c>
      <c r="CR26" s="47" t="s">
        <v>51</v>
      </c>
      <c r="CS26" s="47" t="s">
        <v>51</v>
      </c>
      <c r="CT26" s="47" t="s">
        <v>51</v>
      </c>
      <c r="CU26" s="47" t="s">
        <v>51</v>
      </c>
      <c r="CV26" s="47" t="s">
        <v>51</v>
      </c>
      <c r="CW26" s="47" t="s">
        <v>51</v>
      </c>
      <c r="CX26" s="47" t="s">
        <v>51</v>
      </c>
      <c r="CY26" s="47" t="s">
        <v>51</v>
      </c>
      <c r="CZ26" s="47" t="s">
        <v>51</v>
      </c>
      <c r="DA26" s="47" t="s">
        <v>51</v>
      </c>
      <c r="DB26" s="47" t="s">
        <v>51</v>
      </c>
      <c r="DC26" s="47" t="s">
        <v>51</v>
      </c>
      <c r="DD26" s="47" t="s">
        <v>51</v>
      </c>
      <c r="DE26" s="47" t="s">
        <v>51</v>
      </c>
      <c r="DF26" s="47" t="s">
        <v>51</v>
      </c>
      <c r="DG26" s="47" t="s">
        <v>51</v>
      </c>
      <c r="DH26" s="47" t="s">
        <v>51</v>
      </c>
      <c r="DI26" s="47" t="s">
        <v>51</v>
      </c>
      <c r="DJ26" s="47" t="s">
        <v>51</v>
      </c>
      <c r="DK26" s="47" t="s">
        <v>51</v>
      </c>
      <c r="DL26" s="47" t="s">
        <v>51</v>
      </c>
      <c r="DM26" s="47" t="s">
        <v>51</v>
      </c>
      <c r="DN26" s="47" t="s">
        <v>51</v>
      </c>
      <c r="DO26" s="47" t="s">
        <v>51</v>
      </c>
      <c r="DP26" s="47" t="s">
        <v>51</v>
      </c>
      <c r="DQ26" s="47" t="s">
        <v>51</v>
      </c>
      <c r="DR26" s="47" t="s">
        <v>51</v>
      </c>
      <c r="DS26" s="47" t="s">
        <v>51</v>
      </c>
      <c r="DT26" s="47" t="s">
        <v>51</v>
      </c>
      <c r="DU26" s="47" t="s">
        <v>51</v>
      </c>
      <c r="DV26" s="47" t="s">
        <v>51</v>
      </c>
      <c r="DW26" s="47" t="s">
        <v>51</v>
      </c>
    </row>
    <row r="27" spans="1:127" ht="21" x14ac:dyDescent="0.55000000000000004">
      <c r="A27" s="19"/>
      <c r="B27" s="20" t="s">
        <v>52</v>
      </c>
      <c r="C27" s="492" t="s">
        <v>53</v>
      </c>
      <c r="D27" s="493"/>
      <c r="E27" s="493"/>
      <c r="F27" s="291" t="s">
        <v>54</v>
      </c>
      <c r="G27" s="22">
        <f>+G29*G53*G54*G55/2</f>
        <v>7.5494524905324349E-3</v>
      </c>
      <c r="I27" s="61">
        <f>+G29</f>
        <v>100</v>
      </c>
      <c r="J27" s="22">
        <f t="shared" ref="J27:BU27" si="4">+J29*J53*J54*J55/2</f>
        <v>8.999267311767746E-2</v>
      </c>
      <c r="K27" s="22">
        <f t="shared" si="4"/>
        <v>0</v>
      </c>
      <c r="L27" s="22">
        <f t="shared" si="4"/>
        <v>0</v>
      </c>
      <c r="M27" s="22">
        <f t="shared" si="4"/>
        <v>0</v>
      </c>
      <c r="N27" s="22">
        <f t="shared" si="4"/>
        <v>0</v>
      </c>
      <c r="O27" s="22">
        <f t="shared" si="4"/>
        <v>0</v>
      </c>
      <c r="P27" s="22">
        <f t="shared" si="4"/>
        <v>0</v>
      </c>
      <c r="Q27" s="22">
        <f t="shared" si="4"/>
        <v>0</v>
      </c>
      <c r="R27" s="22">
        <f t="shared" si="4"/>
        <v>0</v>
      </c>
      <c r="S27" s="22">
        <f t="shared" si="4"/>
        <v>0</v>
      </c>
      <c r="T27" s="22">
        <f t="shared" si="4"/>
        <v>0</v>
      </c>
      <c r="U27" s="22">
        <f t="shared" si="4"/>
        <v>0</v>
      </c>
      <c r="V27" s="22">
        <f t="shared" si="4"/>
        <v>0</v>
      </c>
      <c r="W27" s="22">
        <f t="shared" si="4"/>
        <v>0</v>
      </c>
      <c r="X27" s="22">
        <f t="shared" si="4"/>
        <v>0</v>
      </c>
      <c r="Y27" s="22">
        <f t="shared" si="4"/>
        <v>0</v>
      </c>
      <c r="Z27" s="22">
        <f t="shared" si="4"/>
        <v>0</v>
      </c>
      <c r="AA27" s="22">
        <f t="shared" si="4"/>
        <v>0</v>
      </c>
      <c r="AB27" s="22">
        <f t="shared" si="4"/>
        <v>0</v>
      </c>
      <c r="AC27" s="22">
        <f t="shared" si="4"/>
        <v>0</v>
      </c>
      <c r="AD27" s="22">
        <f t="shared" si="4"/>
        <v>0</v>
      </c>
      <c r="AE27" s="22">
        <f t="shared" si="4"/>
        <v>0</v>
      </c>
      <c r="AF27" s="22">
        <f t="shared" si="4"/>
        <v>0</v>
      </c>
      <c r="AG27" s="22">
        <f t="shared" si="4"/>
        <v>0</v>
      </c>
      <c r="AH27" s="22">
        <f t="shared" si="4"/>
        <v>0</v>
      </c>
      <c r="AI27" s="22">
        <f t="shared" si="4"/>
        <v>0</v>
      </c>
      <c r="AJ27" s="22">
        <f t="shared" si="4"/>
        <v>0</v>
      </c>
      <c r="AK27" s="22">
        <f t="shared" si="4"/>
        <v>0</v>
      </c>
      <c r="AL27" s="22">
        <f t="shared" si="4"/>
        <v>0</v>
      </c>
      <c r="AM27" s="22">
        <f t="shared" si="4"/>
        <v>0</v>
      </c>
      <c r="AN27" s="22">
        <f t="shared" si="4"/>
        <v>0</v>
      </c>
      <c r="AO27" s="22">
        <f t="shared" si="4"/>
        <v>0</v>
      </c>
      <c r="AP27" s="22">
        <f t="shared" si="4"/>
        <v>1.3127782588352747E-280</v>
      </c>
      <c r="AQ27" s="22">
        <f t="shared" si="4"/>
        <v>6.3761373652617038E-213</v>
      </c>
      <c r="AR27" s="22">
        <f t="shared" si="4"/>
        <v>1.349597684506701E-154</v>
      </c>
      <c r="AS27" s="22">
        <f t="shared" si="4"/>
        <v>1.260310622812585E-105</v>
      </c>
      <c r="AT27" s="22">
        <f t="shared" si="4"/>
        <v>5.3022944244678244E-66</v>
      </c>
      <c r="AU27" s="22">
        <f t="shared" si="4"/>
        <v>1.0460370833610558E-35</v>
      </c>
      <c r="AV27" s="22">
        <f t="shared" si="4"/>
        <v>1.0616098769030555E-14</v>
      </c>
      <c r="AW27" s="22">
        <f t="shared" si="4"/>
        <v>7.5494524905324349E-3</v>
      </c>
      <c r="AX27" s="22">
        <f t="shared" si="4"/>
        <v>7.5494524905324349E-3</v>
      </c>
      <c r="AY27" s="22">
        <f t="shared" si="4"/>
        <v>3.7659680072832241E-2</v>
      </c>
      <c r="AZ27" s="22">
        <f t="shared" si="4"/>
        <v>0.15483436226328412</v>
      </c>
      <c r="BA27" s="22">
        <f t="shared" si="4"/>
        <v>0.52765169962721004</v>
      </c>
      <c r="BB27" s="22">
        <f t="shared" si="4"/>
        <v>1.5021316777541172</v>
      </c>
      <c r="BC27" s="22">
        <f t="shared" si="4"/>
        <v>3.6120061825195395</v>
      </c>
      <c r="BD27" s="22">
        <f t="shared" si="4"/>
        <v>7.4556602665480112</v>
      </c>
      <c r="BE27" s="22">
        <f t="shared" si="4"/>
        <v>13.542753123187364</v>
      </c>
      <c r="BF27" s="22">
        <f t="shared" si="4"/>
        <v>22.580949507647613</v>
      </c>
      <c r="BG27" s="22">
        <f t="shared" si="4"/>
        <v>37.944592534673475</v>
      </c>
      <c r="BH27" s="22">
        <f t="shared" si="4"/>
        <v>85.954488327503626</v>
      </c>
      <c r="BI27" s="22">
        <f t="shared" si="4"/>
        <v>1.7279001354782744E-2</v>
      </c>
      <c r="BJ27" s="22">
        <f t="shared" si="4"/>
        <v>2.027134591195574E-2</v>
      </c>
      <c r="BK27" s="22">
        <f t="shared" si="4"/>
        <v>2.3735503402877035E-2</v>
      </c>
      <c r="BL27" s="22">
        <f t="shared" si="4"/>
        <v>2.773755059585024E-2</v>
      </c>
      <c r="BM27" s="22">
        <f t="shared" si="4"/>
        <v>3.2351431512027164E-2</v>
      </c>
      <c r="BN27" s="22">
        <f t="shared" si="4"/>
        <v>3.7659680072832241E-2</v>
      </c>
      <c r="BO27" s="22">
        <f t="shared" si="4"/>
        <v>4.3754178353133742E-2</v>
      </c>
      <c r="BP27" s="22">
        <f t="shared" si="4"/>
        <v>5.0736947793822332E-2</v>
      </c>
      <c r="BQ27" s="22">
        <f t="shared" si="4"/>
        <v>5.8720969958981357E-2</v>
      </c>
      <c r="BR27" s="22">
        <f t="shared" si="4"/>
        <v>6.7831032601793406E-2</v>
      </c>
      <c r="BS27" s="22">
        <f t="shared" si="4"/>
        <v>7.8204595937206606E-2</v>
      </c>
      <c r="BT27" s="22">
        <f t="shared" si="4"/>
        <v>8.999267311767746E-2</v>
      </c>
      <c r="BU27" s="22">
        <f t="shared" si="4"/>
        <v>0.1033607179825497</v>
      </c>
      <c r="BV27" s="22">
        <f t="shared" ref="BV27:CD27" si="5">+BV29*BV53*BV54*BV55/2</f>
        <v>0.11848951221547846</v>
      </c>
      <c r="BW27" s="22">
        <f t="shared" si="5"/>
        <v>0.13557604311346463</v>
      </c>
      <c r="BX27" s="22">
        <f t="shared" si="5"/>
        <v>0.15483436226328412</v>
      </c>
      <c r="BY27" s="22">
        <f t="shared" si="5"/>
        <v>0.17649641455597562</v>
      </c>
      <c r="BZ27" s="22">
        <f t="shared" si="5"/>
        <v>0.20081282616895277</v>
      </c>
      <c r="CA27" s="22">
        <f t="shared" si="5"/>
        <v>0.22805363943099632</v>
      </c>
      <c r="CB27" s="22">
        <f t="shared" si="5"/>
        <v>0.25850898188183269</v>
      </c>
      <c r="CC27" s="22">
        <f t="shared" si="5"/>
        <v>0.29248965636994456</v>
      </c>
      <c r="CD27" s="22">
        <f t="shared" si="5"/>
        <v>8.999267311767746E-2</v>
      </c>
      <c r="CE27" s="82">
        <f>IF(+CE29*CE53*CE54*CE55/2&lt;0.0000000001,0.0000000001,+CE29*CE53*CE54*CE55/2)</f>
        <v>85.954488327503626</v>
      </c>
      <c r="CF27" s="82">
        <f>IF(+CF29*CF53*CF54*CF55/2&lt;0.0000000001,0.0000000001,+CF29*CF53*CF54*CF55/2)</f>
        <v>85.954488327503626</v>
      </c>
      <c r="CG27" s="82">
        <f t="shared" ref="CG27:DD27" si="6">IF(+CG29*CG53*CG54*CG55/2&lt;0.0000000001,0.0000000001,+CG29*CG53*CG54*CG55/2)</f>
        <v>74.959070733946263</v>
      </c>
      <c r="CH27" s="82">
        <f t="shared" si="6"/>
        <v>59.358178396671669</v>
      </c>
      <c r="CI27" s="82">
        <f t="shared" si="6"/>
        <v>49.721729024358886</v>
      </c>
      <c r="CJ27" s="82">
        <f t="shared" si="6"/>
        <v>43.02034904252379</v>
      </c>
      <c r="CK27" s="82">
        <f t="shared" si="6"/>
        <v>37.944592534673475</v>
      </c>
      <c r="CL27" s="82">
        <f t="shared" si="6"/>
        <v>22.580949507647613</v>
      </c>
      <c r="CM27" s="82">
        <f t="shared" si="6"/>
        <v>13.542753123187364</v>
      </c>
      <c r="CN27" s="82">
        <f t="shared" si="6"/>
        <v>7.4556602665480112</v>
      </c>
      <c r="CO27" s="82">
        <f t="shared" si="6"/>
        <v>3.6120061825195395</v>
      </c>
      <c r="CP27" s="82">
        <f t="shared" si="6"/>
        <v>1.5021316777541172</v>
      </c>
      <c r="CQ27" s="82">
        <f t="shared" si="6"/>
        <v>0.52765169962721004</v>
      </c>
      <c r="CR27" s="82">
        <f t="shared" si="6"/>
        <v>0.15483436226328412</v>
      </c>
      <c r="CS27" s="82">
        <f t="shared" si="6"/>
        <v>3.7659680072832241E-2</v>
      </c>
      <c r="CT27" s="82">
        <f t="shared" si="6"/>
        <v>7.5494524905324349E-3</v>
      </c>
      <c r="CU27" s="82">
        <f t="shared" si="6"/>
        <v>1.2421073152241494E-3</v>
      </c>
      <c r="CV27" s="82">
        <f t="shared" si="6"/>
        <v>1.6719613963737411E-4</v>
      </c>
      <c r="CW27" s="82">
        <f t="shared" si="6"/>
        <v>1.8367570621433238E-5</v>
      </c>
      <c r="CX27" s="82">
        <f t="shared" si="6"/>
        <v>1.6436164380661572E-6</v>
      </c>
      <c r="CY27" s="82">
        <f t="shared" si="6"/>
        <v>1.1962111980005099E-7</v>
      </c>
      <c r="CZ27" s="82">
        <f t="shared" si="6"/>
        <v>7.0719237479862967E-9</v>
      </c>
      <c r="DA27" s="82">
        <f t="shared" si="6"/>
        <v>3.3927467421722337E-10</v>
      </c>
      <c r="DB27" s="82">
        <f t="shared" si="6"/>
        <v>1E-10</v>
      </c>
      <c r="DC27" s="82">
        <f t="shared" si="6"/>
        <v>1E-10</v>
      </c>
      <c r="DD27" s="82">
        <f t="shared" si="6"/>
        <v>1E-10</v>
      </c>
      <c r="DE27" s="22">
        <f t="shared" ref="DE27:DW27" si="7">+DE29*DE53*DE54*DE55/2</f>
        <v>8.7871107530257444E-189</v>
      </c>
      <c r="DF27" s="22">
        <f t="shared" si="7"/>
        <v>1.094440002483192E-74</v>
      </c>
      <c r="DG27" s="22">
        <f t="shared" si="7"/>
        <v>1.3935149362607462E-36</v>
      </c>
      <c r="DH27" s="22">
        <f t="shared" si="7"/>
        <v>1.7833713489826363E-17</v>
      </c>
      <c r="DI27" s="22">
        <f t="shared" si="7"/>
        <v>4.3655016831210617E-11</v>
      </c>
      <c r="DJ27" s="22">
        <f t="shared" si="7"/>
        <v>6.9094582707885065E-8</v>
      </c>
      <c r="DK27" s="22">
        <f t="shared" si="7"/>
        <v>5.7471016679990641E-6</v>
      </c>
      <c r="DL27" s="22">
        <f t="shared" si="7"/>
        <v>1.0914571972425807E-4</v>
      </c>
      <c r="DM27" s="22">
        <f t="shared" si="7"/>
        <v>4.2646598114969665E-3</v>
      </c>
      <c r="DN27" s="22">
        <f t="shared" si="7"/>
        <v>3.7659680072832241E-2</v>
      </c>
      <c r="DO27" s="22">
        <f t="shared" si="7"/>
        <v>0.20915564751616422</v>
      </c>
      <c r="DP27" s="22">
        <f t="shared" si="7"/>
        <v>0.63773621485865206</v>
      </c>
      <c r="DQ27" s="22">
        <f t="shared" si="7"/>
        <v>1.3793479966650348</v>
      </c>
      <c r="DR27" s="22">
        <f t="shared" si="7"/>
        <v>2.40712458410716</v>
      </c>
      <c r="DS27" s="22">
        <f t="shared" si="7"/>
        <v>3.6420980366731524</v>
      </c>
      <c r="DT27" s="22">
        <f t="shared" si="7"/>
        <v>4.9896979447428089</v>
      </c>
      <c r="DU27" s="22">
        <f t="shared" si="7"/>
        <v>6.3638352079489353</v>
      </c>
      <c r="DV27" s="22">
        <f t="shared" si="7"/>
        <v>7.6976900267140156</v>
      </c>
      <c r="DW27" s="22">
        <f t="shared" si="7"/>
        <v>7.6976900267140156</v>
      </c>
    </row>
    <row r="28" spans="1:127" ht="21" x14ac:dyDescent="0.55000000000000004">
      <c r="A28" s="19"/>
      <c r="B28" s="20" t="s">
        <v>55</v>
      </c>
      <c r="C28" s="492" t="s">
        <v>53</v>
      </c>
      <c r="D28" s="493"/>
      <c r="E28" s="493"/>
      <c r="F28" s="291" t="s">
        <v>54</v>
      </c>
      <c r="G28" s="22">
        <f>+G29*G53*G55</f>
        <v>15.667510512298776</v>
      </c>
      <c r="J28" s="22">
        <f t="shared" ref="J28:BU28" si="8">+J29*J53*J55</f>
        <v>17.07359038384865</v>
      </c>
      <c r="K28" s="22">
        <f t="shared" si="8"/>
        <v>0.49867460392022467</v>
      </c>
      <c r="L28" s="22">
        <f t="shared" si="8"/>
        <v>0.35261734187406429</v>
      </c>
      <c r="M28" s="22">
        <f t="shared" si="8"/>
        <v>0.28791116641875852</v>
      </c>
      <c r="N28" s="22">
        <f t="shared" si="8"/>
        <v>0.24933851942641627</v>
      </c>
      <c r="O28" s="22">
        <f t="shared" si="8"/>
        <v>0.22301522413465213</v>
      </c>
      <c r="P28" s="22">
        <f t="shared" si="8"/>
        <v>0.2035841590565757</v>
      </c>
      <c r="Q28" s="22">
        <f t="shared" si="8"/>
        <v>0.18848233566647593</v>
      </c>
      <c r="R28" s="22">
        <f t="shared" si="8"/>
        <v>0.17630910137794817</v>
      </c>
      <c r="S28" s="22">
        <f t="shared" si="8"/>
        <v>0.16622582992287563</v>
      </c>
      <c r="T28" s="22">
        <f t="shared" si="8"/>
        <v>0.15769567995979503</v>
      </c>
      <c r="U28" s="22">
        <f t="shared" si="8"/>
        <v>1.5768551657527898</v>
      </c>
      <c r="V28" s="22">
        <f t="shared" si="8"/>
        <v>1.1150412755608121</v>
      </c>
      <c r="W28" s="22">
        <f t="shared" si="8"/>
        <v>0.91043726769731848</v>
      </c>
      <c r="X28" s="22">
        <f t="shared" si="8"/>
        <v>0.78846608000364238</v>
      </c>
      <c r="Y28" s="22">
        <f t="shared" si="8"/>
        <v>0.70522779676913538</v>
      </c>
      <c r="Z28" s="22">
        <f t="shared" si="8"/>
        <v>0.64378335120130403</v>
      </c>
      <c r="AA28" s="22">
        <f t="shared" si="8"/>
        <v>0.59602849033622551</v>
      </c>
      <c r="AB28" s="22">
        <f t="shared" si="8"/>
        <v>0.55753424906871452</v>
      </c>
      <c r="AC28" s="22">
        <f t="shared" si="8"/>
        <v>0.52564880631506117</v>
      </c>
      <c r="AD28" s="22">
        <f t="shared" si="8"/>
        <v>4.9835338058494445</v>
      </c>
      <c r="AE28" s="22">
        <f t="shared" si="8"/>
        <v>3.5250373867322833</v>
      </c>
      <c r="AF28" s="22">
        <f t="shared" si="8"/>
        <v>2.878493225700431</v>
      </c>
      <c r="AG28" s="22">
        <f t="shared" si="8"/>
        <v>2.4929834868754255</v>
      </c>
      <c r="AH28" s="22">
        <f t="shared" si="8"/>
        <v>2.2298647944327366</v>
      </c>
      <c r="AI28" s="22">
        <f t="shared" si="8"/>
        <v>2.0356229179763443</v>
      </c>
      <c r="AJ28" s="22">
        <f t="shared" si="8"/>
        <v>1.8846498243810108</v>
      </c>
      <c r="AK28" s="22">
        <f t="shared" si="8"/>
        <v>1.7629489782642009</v>
      </c>
      <c r="AL28" s="22">
        <f t="shared" si="8"/>
        <v>1.6621392650343809</v>
      </c>
      <c r="AM28" s="22">
        <f t="shared" si="8"/>
        <v>1.5768551657527898</v>
      </c>
      <c r="AN28" s="22">
        <f t="shared" si="8"/>
        <v>4.9835338058494445</v>
      </c>
      <c r="AO28" s="22">
        <f t="shared" si="8"/>
        <v>5.2527260979315047</v>
      </c>
      <c r="AP28" s="22">
        <f t="shared" si="8"/>
        <v>5.570853921978447</v>
      </c>
      <c r="AQ28" s="22">
        <f t="shared" si="8"/>
        <v>5.9548015034165749</v>
      </c>
      <c r="AR28" s="22">
        <f t="shared" si="8"/>
        <v>6.4309246113872396</v>
      </c>
      <c r="AS28" s="22">
        <f t="shared" si="8"/>
        <v>7.0431977722387087</v>
      </c>
      <c r="AT28" s="22">
        <f t="shared" si="8"/>
        <v>7.8719745926375273</v>
      </c>
      <c r="AU28" s="22">
        <f t="shared" si="8"/>
        <v>9.0848506034133187</v>
      </c>
      <c r="AV28" s="22">
        <f t="shared" si="8"/>
        <v>11.114583723180337</v>
      </c>
      <c r="AW28" s="22">
        <f t="shared" si="8"/>
        <v>15.667510512298776</v>
      </c>
      <c r="AX28" s="22">
        <f t="shared" si="8"/>
        <v>15.667510512298776</v>
      </c>
      <c r="AY28" s="22">
        <f t="shared" si="8"/>
        <v>16.503129364104502</v>
      </c>
      <c r="AZ28" s="22">
        <f t="shared" si="8"/>
        <v>17.488488460304996</v>
      </c>
      <c r="BA28" s="22">
        <f t="shared" si="8"/>
        <v>18.674408801357263</v>
      </c>
      <c r="BB28" s="22">
        <f t="shared" si="8"/>
        <v>20.139675449060935</v>
      </c>
      <c r="BC28" s="22">
        <f t="shared" si="8"/>
        <v>22.014538203508092</v>
      </c>
      <c r="BD28" s="22">
        <f t="shared" si="8"/>
        <v>24.533943694031422</v>
      </c>
      <c r="BE28" s="22">
        <f t="shared" si="8"/>
        <v>28.178387046601411</v>
      </c>
      <c r="BF28" s="22">
        <f t="shared" si="8"/>
        <v>34.146863350159514</v>
      </c>
      <c r="BG28" s="22">
        <f t="shared" si="8"/>
        <v>46.802894190259892</v>
      </c>
      <c r="BH28" s="22">
        <f t="shared" si="8"/>
        <v>95.189317211148065</v>
      </c>
      <c r="BI28" s="22">
        <f t="shared" si="8"/>
        <v>16.069048943283406</v>
      </c>
      <c r="BJ28" s="22">
        <f t="shared" si="8"/>
        <v>16.153125277310675</v>
      </c>
      <c r="BK28" s="22">
        <f t="shared" si="8"/>
        <v>16.238535178633743</v>
      </c>
      <c r="BL28" s="22">
        <f t="shared" si="8"/>
        <v>16.325314274980993</v>
      </c>
      <c r="BM28" s="22">
        <f t="shared" si="8"/>
        <v>16.413499540934893</v>
      </c>
      <c r="BN28" s="22">
        <f t="shared" si="8"/>
        <v>16.503129364104502</v>
      </c>
      <c r="BO28" s="22">
        <f t="shared" si="8"/>
        <v>16.594243615315051</v>
      </c>
      <c r="BP28" s="22">
        <f t="shared" si="8"/>
        <v>16.686883723106099</v>
      </c>
      <c r="BQ28" s="22">
        <f t="shared" si="8"/>
        <v>16.781092752854214</v>
      </c>
      <c r="BR28" s="22">
        <f t="shared" si="8"/>
        <v>16.876915490863333</v>
      </c>
      <c r="BS28" s="22">
        <f t="shared" si="8"/>
        <v>16.974398533795689</v>
      </c>
      <c r="BT28" s="22">
        <f t="shared" si="8"/>
        <v>17.07359038384865</v>
      </c>
      <c r="BU28" s="22">
        <f t="shared" si="8"/>
        <v>17.17454155011902</v>
      </c>
      <c r="BV28" s="22">
        <f t="shared" ref="BV28:DW28" si="9">+BV29*BV53*BV55</f>
        <v>17.277304656635707</v>
      </c>
      <c r="BW28" s="22">
        <f t="shared" si="9"/>
        <v>17.381934557585538</v>
      </c>
      <c r="BX28" s="22">
        <f t="shared" si="9"/>
        <v>17.488488460304996</v>
      </c>
      <c r="BY28" s="22">
        <f t="shared" si="9"/>
        <v>17.597026056664145</v>
      </c>
      <c r="BZ28" s="22">
        <f t="shared" si="9"/>
        <v>17.707609663527887</v>
      </c>
      <c r="CA28" s="22">
        <f t="shared" si="9"/>
        <v>17.820304373044983</v>
      </c>
      <c r="CB28" s="22">
        <f t="shared" si="9"/>
        <v>17.935178213588042</v>
      </c>
      <c r="CC28" s="22">
        <f t="shared" si="9"/>
        <v>18.052302322247886</v>
      </c>
      <c r="CD28" s="22">
        <f t="shared" si="9"/>
        <v>17.07359038384865</v>
      </c>
      <c r="CE28" s="22">
        <f t="shared" si="9"/>
        <v>95.189317211148065</v>
      </c>
      <c r="CF28" s="22">
        <f t="shared" si="9"/>
        <v>95.189317211148065</v>
      </c>
      <c r="CG28" s="22">
        <f t="shared" si="9"/>
        <v>83.774950015276815</v>
      </c>
      <c r="CH28" s="22">
        <f t="shared" si="9"/>
        <v>67.695105439907493</v>
      </c>
      <c r="CI28" s="22">
        <f t="shared" si="9"/>
        <v>58.025949740458515</v>
      </c>
      <c r="CJ28" s="22">
        <f t="shared" si="9"/>
        <v>51.530499720180401</v>
      </c>
      <c r="CK28" s="22">
        <f t="shared" si="9"/>
        <v>46.802894190259892</v>
      </c>
      <c r="CL28" s="22">
        <f t="shared" si="9"/>
        <v>34.146863350159514</v>
      </c>
      <c r="CM28" s="22">
        <f t="shared" si="9"/>
        <v>28.178387046601411</v>
      </c>
      <c r="CN28" s="22">
        <f t="shared" si="9"/>
        <v>24.533943694031422</v>
      </c>
      <c r="CO28" s="22">
        <f t="shared" si="9"/>
        <v>22.014538203508092</v>
      </c>
      <c r="CP28" s="22">
        <f t="shared" si="9"/>
        <v>20.139675449060935</v>
      </c>
      <c r="CQ28" s="22">
        <f t="shared" si="9"/>
        <v>18.674408801357263</v>
      </c>
      <c r="CR28" s="22">
        <f t="shared" si="9"/>
        <v>17.488488460304996</v>
      </c>
      <c r="CS28" s="22">
        <f t="shared" si="9"/>
        <v>16.503129364104502</v>
      </c>
      <c r="CT28" s="22">
        <f t="shared" si="9"/>
        <v>15.667510512298776</v>
      </c>
      <c r="CU28" s="22">
        <f t="shared" si="9"/>
        <v>14.947185227489188</v>
      </c>
      <c r="CV28" s="22">
        <f t="shared" si="9"/>
        <v>14.31786836918438</v>
      </c>
      <c r="CW28" s="22">
        <f t="shared" si="9"/>
        <v>13.761881155445893</v>
      </c>
      <c r="CX28" s="22">
        <f t="shared" si="9"/>
        <v>13.266006805487585</v>
      </c>
      <c r="CY28" s="22">
        <f t="shared" si="9"/>
        <v>12.820139780338701</v>
      </c>
      <c r="CZ28" s="22">
        <f t="shared" si="9"/>
        <v>12.416403361658972</v>
      </c>
      <c r="DA28" s="22">
        <f t="shared" si="9"/>
        <v>12.048555020453342</v>
      </c>
      <c r="DB28" s="22">
        <f t="shared" si="9"/>
        <v>11.711574849870573</v>
      </c>
      <c r="DC28" s="22">
        <f t="shared" si="9"/>
        <v>11.401373981322839</v>
      </c>
      <c r="DD28" s="22">
        <f t="shared" si="9"/>
        <v>11.114583723180337</v>
      </c>
      <c r="DE28" s="22">
        <f t="shared" si="9"/>
        <v>16.503129364104502</v>
      </c>
      <c r="DF28" s="22">
        <f t="shared" si="9"/>
        <v>16.503129364104502</v>
      </c>
      <c r="DG28" s="22">
        <f t="shared" si="9"/>
        <v>16.503129364104502</v>
      </c>
      <c r="DH28" s="22">
        <f t="shared" si="9"/>
        <v>16.503129364104502</v>
      </c>
      <c r="DI28" s="22">
        <f t="shared" si="9"/>
        <v>16.503129364104502</v>
      </c>
      <c r="DJ28" s="22">
        <f t="shared" si="9"/>
        <v>16.503129364104502</v>
      </c>
      <c r="DK28" s="22">
        <f t="shared" si="9"/>
        <v>16.503129364104502</v>
      </c>
      <c r="DL28" s="22">
        <f t="shared" si="9"/>
        <v>16.503129364104502</v>
      </c>
      <c r="DM28" s="22">
        <f t="shared" si="9"/>
        <v>16.503129364104502</v>
      </c>
      <c r="DN28" s="22">
        <f t="shared" si="9"/>
        <v>16.503129364104502</v>
      </c>
      <c r="DO28" s="22">
        <f t="shared" si="9"/>
        <v>16.503129364104502</v>
      </c>
      <c r="DP28" s="22">
        <f t="shared" si="9"/>
        <v>16.503129364104502</v>
      </c>
      <c r="DQ28" s="22">
        <f t="shared" si="9"/>
        <v>16.503129364104502</v>
      </c>
      <c r="DR28" s="22">
        <f t="shared" si="9"/>
        <v>16.503129364104502</v>
      </c>
      <c r="DS28" s="22">
        <f t="shared" si="9"/>
        <v>16.503129364104502</v>
      </c>
      <c r="DT28" s="22">
        <f t="shared" si="9"/>
        <v>16.503129364104502</v>
      </c>
      <c r="DU28" s="22">
        <f t="shared" si="9"/>
        <v>16.503129364104502</v>
      </c>
      <c r="DV28" s="22">
        <f t="shared" si="9"/>
        <v>16.503129364104502</v>
      </c>
      <c r="DW28" s="22">
        <f t="shared" si="9"/>
        <v>16.503129364104502</v>
      </c>
    </row>
    <row r="29" spans="1:127" ht="18" x14ac:dyDescent="0.2">
      <c r="A29" s="16">
        <f>入力シート_シアン!Q9</f>
        <v>100</v>
      </c>
      <c r="B29" s="23" t="s">
        <v>56</v>
      </c>
      <c r="C29" s="492" t="s">
        <v>57</v>
      </c>
      <c r="D29" s="493"/>
      <c r="E29" s="493"/>
      <c r="F29" s="1" t="s">
        <v>54</v>
      </c>
      <c r="G29" s="72">
        <f>IF(A29="",1,A29)</f>
        <v>100</v>
      </c>
      <c r="J29" s="51">
        <f t="shared" ref="J29:J32" si="10">G29</f>
        <v>100</v>
      </c>
      <c r="K29" s="50">
        <f t="shared" ref="K29:N29" si="11">+J29</f>
        <v>100</v>
      </c>
      <c r="L29" s="50">
        <f t="shared" si="11"/>
        <v>100</v>
      </c>
      <c r="M29" s="50">
        <f t="shared" si="11"/>
        <v>100</v>
      </c>
      <c r="N29" s="50">
        <f t="shared" si="11"/>
        <v>100</v>
      </c>
      <c r="O29" s="50">
        <f>+J29</f>
        <v>100</v>
      </c>
      <c r="P29" s="50">
        <f>+K29</f>
        <v>100</v>
      </c>
      <c r="Q29" s="50">
        <f>+L29</f>
        <v>100</v>
      </c>
      <c r="R29" s="50">
        <f>+L29</f>
        <v>100</v>
      </c>
      <c r="S29" s="50">
        <f>+M29</f>
        <v>100</v>
      </c>
      <c r="T29" s="50">
        <f>+N29</f>
        <v>100</v>
      </c>
      <c r="U29" s="50">
        <f>G29</f>
        <v>100</v>
      </c>
      <c r="V29" s="50">
        <f>+U29</f>
        <v>100</v>
      </c>
      <c r="W29" s="50">
        <f t="shared" ref="W29:AG29" si="12">+V29</f>
        <v>100</v>
      </c>
      <c r="X29" s="50">
        <f t="shared" si="12"/>
        <v>100</v>
      </c>
      <c r="Y29" s="50">
        <f t="shared" si="12"/>
        <v>100</v>
      </c>
      <c r="Z29" s="50">
        <f t="shared" si="12"/>
        <v>100</v>
      </c>
      <c r="AA29" s="50">
        <f t="shared" si="12"/>
        <v>100</v>
      </c>
      <c r="AB29" s="50">
        <f t="shared" si="12"/>
        <v>100</v>
      </c>
      <c r="AC29" s="50">
        <f t="shared" si="12"/>
        <v>100</v>
      </c>
      <c r="AD29" s="50">
        <f t="shared" si="12"/>
        <v>100</v>
      </c>
      <c r="AE29" s="50">
        <f t="shared" si="12"/>
        <v>100</v>
      </c>
      <c r="AF29" s="50">
        <f t="shared" si="12"/>
        <v>100</v>
      </c>
      <c r="AG29" s="50">
        <f t="shared" si="12"/>
        <v>100</v>
      </c>
      <c r="AH29" s="50">
        <f>+AC29</f>
        <v>100</v>
      </c>
      <c r="AI29" s="50">
        <f>+AD29</f>
        <v>100</v>
      </c>
      <c r="AJ29" s="50">
        <f>+AE29</f>
        <v>100</v>
      </c>
      <c r="AK29" s="50">
        <f>+AE29</f>
        <v>100</v>
      </c>
      <c r="AL29" s="50">
        <f>+AF29</f>
        <v>100</v>
      </c>
      <c r="AM29" s="50">
        <f>+AG29</f>
        <v>100</v>
      </c>
      <c r="AN29" s="50">
        <f t="shared" ref="AN29:BF29" si="13">+AM29</f>
        <v>100</v>
      </c>
      <c r="AO29" s="50">
        <f t="shared" si="13"/>
        <v>100</v>
      </c>
      <c r="AP29" s="50">
        <f t="shared" si="13"/>
        <v>100</v>
      </c>
      <c r="AQ29" s="50">
        <f t="shared" si="13"/>
        <v>100</v>
      </c>
      <c r="AR29" s="50">
        <f t="shared" si="13"/>
        <v>100</v>
      </c>
      <c r="AS29" s="50">
        <f t="shared" si="13"/>
        <v>100</v>
      </c>
      <c r="AT29" s="50">
        <f t="shared" si="13"/>
        <v>100</v>
      </c>
      <c r="AU29" s="50">
        <f t="shared" si="13"/>
        <v>100</v>
      </c>
      <c r="AV29" s="50">
        <f t="shared" si="13"/>
        <v>100</v>
      </c>
      <c r="AW29" s="50">
        <f t="shared" si="13"/>
        <v>100</v>
      </c>
      <c r="AX29" s="50">
        <f t="shared" si="13"/>
        <v>100</v>
      </c>
      <c r="AY29" s="50">
        <f t="shared" si="13"/>
        <v>100</v>
      </c>
      <c r="AZ29" s="50">
        <f t="shared" si="13"/>
        <v>100</v>
      </c>
      <c r="BA29" s="50">
        <f t="shared" si="13"/>
        <v>100</v>
      </c>
      <c r="BB29" s="50">
        <f t="shared" si="13"/>
        <v>100</v>
      </c>
      <c r="BC29" s="50">
        <f t="shared" si="13"/>
        <v>100</v>
      </c>
      <c r="BD29" s="50">
        <f t="shared" si="13"/>
        <v>100</v>
      </c>
      <c r="BE29" s="50">
        <f t="shared" si="13"/>
        <v>100</v>
      </c>
      <c r="BF29" s="50">
        <f t="shared" si="13"/>
        <v>100</v>
      </c>
      <c r="BG29" s="50">
        <f t="shared" ref="BG29" si="14">+BE29</f>
        <v>100</v>
      </c>
      <c r="BH29" s="50">
        <f>+BF29</f>
        <v>100</v>
      </c>
      <c r="BI29" s="50">
        <f t="shared" ref="BI29:BJ29" si="15">+BH29</f>
        <v>100</v>
      </c>
      <c r="BJ29" s="50">
        <f t="shared" si="15"/>
        <v>100</v>
      </c>
      <c r="BK29" s="50">
        <f t="shared" ref="BK29" si="16">+AZ29</f>
        <v>100</v>
      </c>
      <c r="BL29" s="50">
        <f t="shared" ref="BL29:BO29" si="17">+BK29</f>
        <v>100</v>
      </c>
      <c r="BM29" s="50">
        <f t="shared" si="17"/>
        <v>100</v>
      </c>
      <c r="BN29" s="50">
        <f t="shared" si="17"/>
        <v>100</v>
      </c>
      <c r="BO29" s="50">
        <f t="shared" si="17"/>
        <v>100</v>
      </c>
      <c r="BP29" s="50">
        <f t="shared" ref="BP29" si="18">+BE29</f>
        <v>100</v>
      </c>
      <c r="BQ29" s="50">
        <f t="shared" ref="BQ29:BT29" si="19">+BP29</f>
        <v>100</v>
      </c>
      <c r="BR29" s="50">
        <f t="shared" si="19"/>
        <v>100</v>
      </c>
      <c r="BS29" s="50">
        <f t="shared" si="19"/>
        <v>100</v>
      </c>
      <c r="BT29" s="50">
        <f t="shared" si="19"/>
        <v>100</v>
      </c>
      <c r="BU29" s="50">
        <f t="shared" ref="BU29" si="20">+BJ29</f>
        <v>100</v>
      </c>
      <c r="BV29" s="50">
        <f t="shared" ref="BV29" si="21">+BU29</f>
        <v>100</v>
      </c>
      <c r="BW29" s="50">
        <f t="shared" ref="BW29:BX29" si="22">+BU29</f>
        <v>100</v>
      </c>
      <c r="BX29" s="50">
        <f t="shared" si="22"/>
        <v>100</v>
      </c>
      <c r="BY29" s="50">
        <f t="shared" ref="BY29:CB29" si="23">+BX29</f>
        <v>100</v>
      </c>
      <c r="BZ29" s="50">
        <f t="shared" si="23"/>
        <v>100</v>
      </c>
      <c r="CA29" s="50">
        <f t="shared" si="23"/>
        <v>100</v>
      </c>
      <c r="CB29" s="50">
        <f t="shared" si="23"/>
        <v>100</v>
      </c>
      <c r="CC29" s="50">
        <f>+CA29</f>
        <v>100</v>
      </c>
      <c r="CD29" s="50">
        <f>+CB29</f>
        <v>100</v>
      </c>
      <c r="CE29" s="50">
        <f t="shared" ref="CE29" si="24">+CD29</f>
        <v>100</v>
      </c>
      <c r="CF29" s="50">
        <f>+BA29</f>
        <v>100</v>
      </c>
      <c r="CG29" s="50">
        <f>+BA29</f>
        <v>100</v>
      </c>
      <c r="CH29" s="50">
        <f t="shared" ref="CH29:CQ29" si="25">+BA29</f>
        <v>100</v>
      </c>
      <c r="CI29" s="50">
        <f t="shared" si="25"/>
        <v>100</v>
      </c>
      <c r="CJ29" s="50">
        <f t="shared" si="25"/>
        <v>100</v>
      </c>
      <c r="CK29" s="50">
        <f t="shared" si="25"/>
        <v>100</v>
      </c>
      <c r="CL29" s="50">
        <f t="shared" si="25"/>
        <v>100</v>
      </c>
      <c r="CM29" s="50">
        <f t="shared" si="25"/>
        <v>100</v>
      </c>
      <c r="CN29" s="50">
        <f t="shared" si="25"/>
        <v>100</v>
      </c>
      <c r="CO29" s="50">
        <f t="shared" si="25"/>
        <v>100</v>
      </c>
      <c r="CP29" s="50">
        <f t="shared" si="25"/>
        <v>100</v>
      </c>
      <c r="CQ29" s="50">
        <f t="shared" si="25"/>
        <v>100</v>
      </c>
      <c r="CR29" s="50">
        <f>+BU29</f>
        <v>100</v>
      </c>
      <c r="CS29" s="50">
        <f>+BV29</f>
        <v>100</v>
      </c>
      <c r="CT29" s="50">
        <f t="shared" ref="CT29:CU29" si="26">+BX29</f>
        <v>100</v>
      </c>
      <c r="CU29" s="50">
        <f t="shared" si="26"/>
        <v>100</v>
      </c>
      <c r="CV29" s="50">
        <f>+BU29</f>
        <v>100</v>
      </c>
      <c r="CW29" s="50">
        <f>+BV29</f>
        <v>100</v>
      </c>
      <c r="CX29" s="50">
        <f>+BX29</f>
        <v>100</v>
      </c>
      <c r="CY29" s="50">
        <f>+BY29</f>
        <v>100</v>
      </c>
      <c r="CZ29" s="50">
        <f>+BZ29</f>
        <v>100</v>
      </c>
      <c r="DA29" s="50">
        <f>+CA29</f>
        <v>100</v>
      </c>
      <c r="DB29" s="50">
        <f>+CB29</f>
        <v>100</v>
      </c>
      <c r="DC29" s="50">
        <f t="shared" ref="DC29:DD29" si="27">+CD29</f>
        <v>100</v>
      </c>
      <c r="DD29" s="50">
        <f t="shared" si="27"/>
        <v>100</v>
      </c>
      <c r="DE29" s="50">
        <f t="shared" ref="DE29" si="28">+CE29</f>
        <v>100</v>
      </c>
      <c r="DF29" s="50">
        <f t="shared" ref="DF29" si="29">+BU29</f>
        <v>100</v>
      </c>
      <c r="DG29" s="50">
        <f t="shared" ref="DG29:DO32" si="30">+DF29</f>
        <v>100</v>
      </c>
      <c r="DH29" s="50">
        <f t="shared" si="30"/>
        <v>100</v>
      </c>
      <c r="DI29" s="50">
        <f t="shared" si="30"/>
        <v>100</v>
      </c>
      <c r="DJ29" s="50">
        <f t="shared" si="30"/>
        <v>100</v>
      </c>
      <c r="DK29" s="50">
        <f t="shared" si="30"/>
        <v>100</v>
      </c>
      <c r="DL29" s="50">
        <f t="shared" si="30"/>
        <v>100</v>
      </c>
      <c r="DM29" s="50">
        <f t="shared" si="30"/>
        <v>100</v>
      </c>
      <c r="DN29" s="50">
        <f t="shared" si="30"/>
        <v>100</v>
      </c>
      <c r="DO29" s="50">
        <f t="shared" ref="DO29" si="31">+DE29</f>
        <v>100</v>
      </c>
      <c r="DP29" s="50">
        <f t="shared" ref="DP29:DW42" si="32">+DO29</f>
        <v>100</v>
      </c>
      <c r="DQ29" s="50">
        <f t="shared" si="32"/>
        <v>100</v>
      </c>
      <c r="DR29" s="50">
        <f t="shared" si="32"/>
        <v>100</v>
      </c>
      <c r="DS29" s="50">
        <f t="shared" si="32"/>
        <v>100</v>
      </c>
      <c r="DT29" s="50">
        <f t="shared" si="32"/>
        <v>100</v>
      </c>
      <c r="DU29" s="50">
        <f t="shared" si="32"/>
        <v>100</v>
      </c>
      <c r="DV29" s="50">
        <f t="shared" si="32"/>
        <v>100</v>
      </c>
      <c r="DW29" s="50">
        <f>+DV29</f>
        <v>100</v>
      </c>
    </row>
    <row r="30" spans="1:127" ht="18" x14ac:dyDescent="0.2">
      <c r="A30" s="16"/>
      <c r="B30" s="23" t="s">
        <v>58</v>
      </c>
      <c r="C30" s="494" t="s">
        <v>59</v>
      </c>
      <c r="D30" s="495"/>
      <c r="E30" s="492"/>
      <c r="F30" s="1" t="s">
        <v>60</v>
      </c>
      <c r="G30" s="24">
        <f>IF(A30="",100,A30)</f>
        <v>100</v>
      </c>
      <c r="I30">
        <v>1</v>
      </c>
      <c r="J30" s="49">
        <f>IF(C24="&gt;1,000,000",1800000,C24)</f>
        <v>84</v>
      </c>
      <c r="K30" s="49">
        <v>100000</v>
      </c>
      <c r="L30" s="49">
        <f>+K30+100000</f>
        <v>200000</v>
      </c>
      <c r="M30" s="49">
        <f t="shared" ref="M30:T30" si="33">+L30+100000</f>
        <v>300000</v>
      </c>
      <c r="N30" s="49">
        <f t="shared" si="33"/>
        <v>400000</v>
      </c>
      <c r="O30" s="49">
        <f t="shared" si="33"/>
        <v>500000</v>
      </c>
      <c r="P30" s="49">
        <f t="shared" si="33"/>
        <v>600000</v>
      </c>
      <c r="Q30" s="49">
        <f t="shared" si="33"/>
        <v>700000</v>
      </c>
      <c r="R30" s="49">
        <f t="shared" si="33"/>
        <v>800000</v>
      </c>
      <c r="S30" s="49">
        <f t="shared" si="33"/>
        <v>900000</v>
      </c>
      <c r="T30" s="49">
        <f t="shared" si="33"/>
        <v>1000000</v>
      </c>
      <c r="U30" s="49">
        <f>+$K$23-100000+10000</f>
        <v>10000</v>
      </c>
      <c r="V30" s="49">
        <f>+U30+10000</f>
        <v>20000</v>
      </c>
      <c r="W30" s="49">
        <f t="shared" ref="W30:AC30" si="34">+V30+10000</f>
        <v>30000</v>
      </c>
      <c r="X30" s="49">
        <f t="shared" si="34"/>
        <v>40000</v>
      </c>
      <c r="Y30" s="49">
        <f t="shared" si="34"/>
        <v>50000</v>
      </c>
      <c r="Z30" s="49">
        <f t="shared" si="34"/>
        <v>60000</v>
      </c>
      <c r="AA30" s="49">
        <f t="shared" si="34"/>
        <v>70000</v>
      </c>
      <c r="AB30" s="49">
        <f t="shared" si="34"/>
        <v>80000</v>
      </c>
      <c r="AC30" s="49">
        <f t="shared" si="34"/>
        <v>90000</v>
      </c>
      <c r="AD30" s="265">
        <f>+$U$23-10000+1000</f>
        <v>1000</v>
      </c>
      <c r="AE30" s="49">
        <f>+AD30+1000</f>
        <v>2000</v>
      </c>
      <c r="AF30" s="49">
        <f t="shared" ref="AF30:AM30" si="35">+AE30+1000</f>
        <v>3000</v>
      </c>
      <c r="AG30" s="49">
        <f t="shared" si="35"/>
        <v>4000</v>
      </c>
      <c r="AH30" s="49">
        <f t="shared" si="35"/>
        <v>5000</v>
      </c>
      <c r="AI30" s="49">
        <f t="shared" si="35"/>
        <v>6000</v>
      </c>
      <c r="AJ30" s="49">
        <f t="shared" si="35"/>
        <v>7000</v>
      </c>
      <c r="AK30" s="49">
        <f t="shared" si="35"/>
        <v>8000</v>
      </c>
      <c r="AL30" s="49">
        <f t="shared" si="35"/>
        <v>9000</v>
      </c>
      <c r="AM30" s="49">
        <f t="shared" si="35"/>
        <v>10000</v>
      </c>
      <c r="AN30" s="59">
        <f>+AD23</f>
        <v>1000</v>
      </c>
      <c r="AO30" s="49">
        <f>+AN30-100</f>
        <v>900</v>
      </c>
      <c r="AP30" s="49">
        <f t="shared" ref="AP30:AW30" si="36">+AO30-100</f>
        <v>800</v>
      </c>
      <c r="AQ30" s="49">
        <f t="shared" si="36"/>
        <v>700</v>
      </c>
      <c r="AR30" s="49">
        <f t="shared" si="36"/>
        <v>600</v>
      </c>
      <c r="AS30" s="49">
        <f t="shared" si="36"/>
        <v>500</v>
      </c>
      <c r="AT30" s="49">
        <f t="shared" si="36"/>
        <v>400</v>
      </c>
      <c r="AU30" s="49">
        <f t="shared" si="36"/>
        <v>300</v>
      </c>
      <c r="AV30" s="49">
        <f t="shared" si="36"/>
        <v>200</v>
      </c>
      <c r="AW30" s="49">
        <f t="shared" si="36"/>
        <v>100</v>
      </c>
      <c r="AX30" s="59">
        <f>AN23</f>
        <v>100</v>
      </c>
      <c r="AY30" s="49">
        <f>+AX30-10</f>
        <v>90</v>
      </c>
      <c r="AZ30" s="49">
        <f t="shared" ref="AZ30:BG30" si="37">+AY30-10</f>
        <v>80</v>
      </c>
      <c r="BA30" s="49">
        <f t="shared" si="37"/>
        <v>70</v>
      </c>
      <c r="BB30" s="49">
        <f t="shared" si="37"/>
        <v>60</v>
      </c>
      <c r="BC30" s="49">
        <f t="shared" si="37"/>
        <v>50</v>
      </c>
      <c r="BD30" s="49">
        <f t="shared" si="37"/>
        <v>40</v>
      </c>
      <c r="BE30" s="49">
        <f t="shared" si="37"/>
        <v>30</v>
      </c>
      <c r="BF30" s="49">
        <f t="shared" si="37"/>
        <v>20</v>
      </c>
      <c r="BG30" s="49">
        <f t="shared" si="37"/>
        <v>10</v>
      </c>
      <c r="BH30" s="49">
        <f>IF(BG30=10,1,+BG30-10)</f>
        <v>1</v>
      </c>
      <c r="BI30" s="59">
        <f>AX23+5</f>
        <v>95</v>
      </c>
      <c r="BJ30" s="49">
        <f>IF(+BI30-1&gt;0,+BI30-1,0.1)</f>
        <v>94</v>
      </c>
      <c r="BK30" s="49">
        <f t="shared" ref="BK30:CC30" si="38">IF(+BJ30-1&gt;0,+BJ30-1,0.1)</f>
        <v>93</v>
      </c>
      <c r="BL30" s="49">
        <f t="shared" si="38"/>
        <v>92</v>
      </c>
      <c r="BM30" s="49">
        <f t="shared" si="38"/>
        <v>91</v>
      </c>
      <c r="BN30" s="49">
        <f t="shared" si="38"/>
        <v>90</v>
      </c>
      <c r="BO30" s="49">
        <f t="shared" si="38"/>
        <v>89</v>
      </c>
      <c r="BP30" s="49">
        <f t="shared" si="38"/>
        <v>88</v>
      </c>
      <c r="BQ30" s="49">
        <f t="shared" si="38"/>
        <v>87</v>
      </c>
      <c r="BR30" s="49">
        <f t="shared" si="38"/>
        <v>86</v>
      </c>
      <c r="BS30" s="49">
        <f t="shared" si="38"/>
        <v>85</v>
      </c>
      <c r="BT30" s="49">
        <f t="shared" si="38"/>
        <v>84</v>
      </c>
      <c r="BU30" s="49">
        <f t="shared" si="38"/>
        <v>83</v>
      </c>
      <c r="BV30" s="49">
        <f t="shared" si="38"/>
        <v>82</v>
      </c>
      <c r="BW30" s="49">
        <f t="shared" si="38"/>
        <v>81</v>
      </c>
      <c r="BX30" s="49">
        <f t="shared" si="38"/>
        <v>80</v>
      </c>
      <c r="BY30" s="49">
        <f t="shared" si="38"/>
        <v>79</v>
      </c>
      <c r="BZ30" s="49">
        <f t="shared" si="38"/>
        <v>78</v>
      </c>
      <c r="CA30" s="49">
        <f t="shared" si="38"/>
        <v>77</v>
      </c>
      <c r="CB30" s="49">
        <f t="shared" si="38"/>
        <v>76</v>
      </c>
      <c r="CC30" s="49">
        <f t="shared" si="38"/>
        <v>75</v>
      </c>
      <c r="CD30" s="73">
        <f>+BI23</f>
        <v>84</v>
      </c>
      <c r="CE30" s="59">
        <v>1</v>
      </c>
      <c r="CF30" s="70">
        <f>+$CE$21*CF22*($CE$19/20)</f>
        <v>1</v>
      </c>
      <c r="CG30" s="70">
        <f t="shared" ref="CG30:DD30" si="39">+$CE$21*CG22*($CE$19/20)</f>
        <v>2</v>
      </c>
      <c r="CH30" s="70">
        <f t="shared" si="39"/>
        <v>4</v>
      </c>
      <c r="CI30" s="70">
        <f t="shared" si="39"/>
        <v>6</v>
      </c>
      <c r="CJ30" s="70">
        <f t="shared" si="39"/>
        <v>8</v>
      </c>
      <c r="CK30" s="70">
        <f t="shared" si="39"/>
        <v>10</v>
      </c>
      <c r="CL30" s="70">
        <f t="shared" si="39"/>
        <v>20</v>
      </c>
      <c r="CM30" s="70">
        <f t="shared" si="39"/>
        <v>30</v>
      </c>
      <c r="CN30" s="70">
        <f t="shared" si="39"/>
        <v>40</v>
      </c>
      <c r="CO30" s="70">
        <f t="shared" si="39"/>
        <v>50</v>
      </c>
      <c r="CP30" s="70">
        <f t="shared" si="39"/>
        <v>60</v>
      </c>
      <c r="CQ30" s="70">
        <f t="shared" si="39"/>
        <v>70</v>
      </c>
      <c r="CR30" s="70">
        <f t="shared" si="39"/>
        <v>80</v>
      </c>
      <c r="CS30" s="70">
        <f t="shared" si="39"/>
        <v>90</v>
      </c>
      <c r="CT30" s="70">
        <f t="shared" si="39"/>
        <v>100</v>
      </c>
      <c r="CU30" s="70">
        <f t="shared" si="39"/>
        <v>110</v>
      </c>
      <c r="CV30" s="70">
        <f t="shared" si="39"/>
        <v>120</v>
      </c>
      <c r="CW30" s="70">
        <f t="shared" si="39"/>
        <v>130</v>
      </c>
      <c r="CX30" s="70">
        <f t="shared" si="39"/>
        <v>140</v>
      </c>
      <c r="CY30" s="70">
        <f t="shared" si="39"/>
        <v>150</v>
      </c>
      <c r="CZ30" s="70">
        <f t="shared" si="39"/>
        <v>160</v>
      </c>
      <c r="DA30" s="70">
        <f t="shared" si="39"/>
        <v>170</v>
      </c>
      <c r="DB30" s="70">
        <f t="shared" si="39"/>
        <v>180</v>
      </c>
      <c r="DC30" s="70">
        <f t="shared" si="39"/>
        <v>190</v>
      </c>
      <c r="DD30" s="70">
        <f t="shared" si="39"/>
        <v>200</v>
      </c>
      <c r="DE30" s="49">
        <f>入力シート_シアン!W3</f>
        <v>90</v>
      </c>
      <c r="DF30" s="49">
        <f>+DE30</f>
        <v>90</v>
      </c>
      <c r="DG30" s="49">
        <f t="shared" si="30"/>
        <v>90</v>
      </c>
      <c r="DH30" s="49">
        <f t="shared" si="30"/>
        <v>90</v>
      </c>
      <c r="DI30" s="49">
        <f t="shared" si="30"/>
        <v>90</v>
      </c>
      <c r="DJ30" s="49">
        <f t="shared" si="30"/>
        <v>90</v>
      </c>
      <c r="DK30" s="49">
        <f t="shared" si="30"/>
        <v>90</v>
      </c>
      <c r="DL30" s="49">
        <f t="shared" si="30"/>
        <v>90</v>
      </c>
      <c r="DM30" s="49">
        <f t="shared" si="30"/>
        <v>90</v>
      </c>
      <c r="DN30" s="49">
        <f t="shared" si="30"/>
        <v>90</v>
      </c>
      <c r="DO30" s="49">
        <f t="shared" si="30"/>
        <v>90</v>
      </c>
      <c r="DP30" s="49">
        <f t="shared" si="32"/>
        <v>90</v>
      </c>
      <c r="DQ30" s="49">
        <f t="shared" si="32"/>
        <v>90</v>
      </c>
      <c r="DR30" s="49">
        <f t="shared" si="32"/>
        <v>90</v>
      </c>
      <c r="DS30" s="49">
        <f t="shared" si="32"/>
        <v>90</v>
      </c>
      <c r="DT30" s="49">
        <f t="shared" si="32"/>
        <v>90</v>
      </c>
      <c r="DU30" s="49">
        <f t="shared" si="32"/>
        <v>90</v>
      </c>
      <c r="DV30" s="49">
        <f t="shared" si="32"/>
        <v>90</v>
      </c>
      <c r="DW30" s="49">
        <f>+DV30</f>
        <v>90</v>
      </c>
    </row>
    <row r="31" spans="1:127" ht="18" x14ac:dyDescent="0.2">
      <c r="A31" s="19"/>
      <c r="B31" s="23" t="s">
        <v>61</v>
      </c>
      <c r="C31" s="494" t="s">
        <v>62</v>
      </c>
      <c r="D31" s="495"/>
      <c r="E31" s="492"/>
      <c r="F31" s="1" t="s">
        <v>60</v>
      </c>
      <c r="G31" s="25">
        <v>0</v>
      </c>
      <c r="J31" s="51">
        <f>G31</f>
        <v>0</v>
      </c>
      <c r="K31" s="54">
        <f>+J31</f>
        <v>0</v>
      </c>
      <c r="L31" s="54">
        <f t="shared" ref="L31:N42" si="40">+K31</f>
        <v>0</v>
      </c>
      <c r="M31" s="54">
        <f t="shared" si="40"/>
        <v>0</v>
      </c>
      <c r="N31" s="54">
        <f t="shared" si="40"/>
        <v>0</v>
      </c>
      <c r="O31" s="54">
        <f t="shared" ref="O31:Q42" si="41">+J31</f>
        <v>0</v>
      </c>
      <c r="P31" s="54">
        <f t="shared" si="41"/>
        <v>0</v>
      </c>
      <c r="Q31" s="54">
        <f t="shared" si="41"/>
        <v>0</v>
      </c>
      <c r="R31" s="54">
        <f t="shared" ref="R31:T42" si="42">+L31</f>
        <v>0</v>
      </c>
      <c r="S31" s="54">
        <f t="shared" si="42"/>
        <v>0</v>
      </c>
      <c r="T31" s="54">
        <f t="shared" si="42"/>
        <v>0</v>
      </c>
      <c r="U31" s="51">
        <f>G31</f>
        <v>0</v>
      </c>
      <c r="V31" s="54">
        <f>+U31</f>
        <v>0</v>
      </c>
      <c r="W31" s="54">
        <f t="shared" ref="W31:AG31" si="43">+V31</f>
        <v>0</v>
      </c>
      <c r="X31" s="54">
        <f t="shared" si="43"/>
        <v>0</v>
      </c>
      <c r="Y31" s="54">
        <f t="shared" si="43"/>
        <v>0</v>
      </c>
      <c r="Z31" s="54">
        <f t="shared" si="43"/>
        <v>0</v>
      </c>
      <c r="AA31" s="54">
        <f t="shared" si="43"/>
        <v>0</v>
      </c>
      <c r="AB31" s="54">
        <f t="shared" si="43"/>
        <v>0</v>
      </c>
      <c r="AC31" s="54">
        <f t="shared" si="43"/>
        <v>0</v>
      </c>
      <c r="AD31" s="54">
        <f t="shared" si="43"/>
        <v>0</v>
      </c>
      <c r="AE31" s="54">
        <f t="shared" si="43"/>
        <v>0</v>
      </c>
      <c r="AF31" s="54">
        <f t="shared" si="43"/>
        <v>0</v>
      </c>
      <c r="AG31" s="54">
        <f t="shared" si="43"/>
        <v>0</v>
      </c>
      <c r="AH31" s="54">
        <f t="shared" ref="AH31:AJ42" si="44">+AC31</f>
        <v>0</v>
      </c>
      <c r="AI31" s="54">
        <f t="shared" si="44"/>
        <v>0</v>
      </c>
      <c r="AJ31" s="54">
        <f t="shared" si="44"/>
        <v>0</v>
      </c>
      <c r="AK31" s="54">
        <f t="shared" ref="AK31:AM42" si="45">+AE31</f>
        <v>0</v>
      </c>
      <c r="AL31" s="54">
        <f t="shared" si="45"/>
        <v>0</v>
      </c>
      <c r="AM31" s="54">
        <f t="shared" si="45"/>
        <v>0</v>
      </c>
      <c r="AN31" s="54">
        <f t="shared" ref="AN31:BC42" si="46">+AM31</f>
        <v>0</v>
      </c>
      <c r="AO31" s="54">
        <f t="shared" si="46"/>
        <v>0</v>
      </c>
      <c r="AP31" s="54">
        <f t="shared" si="46"/>
        <v>0</v>
      </c>
      <c r="AQ31" s="54">
        <f t="shared" si="46"/>
        <v>0</v>
      </c>
      <c r="AR31" s="54">
        <f t="shared" si="46"/>
        <v>0</v>
      </c>
      <c r="AS31" s="54">
        <f t="shared" si="46"/>
        <v>0</v>
      </c>
      <c r="AT31" s="54">
        <f t="shared" si="46"/>
        <v>0</v>
      </c>
      <c r="AU31" s="54">
        <f t="shared" si="46"/>
        <v>0</v>
      </c>
      <c r="AV31" s="54">
        <f t="shared" si="46"/>
        <v>0</v>
      </c>
      <c r="AW31" s="54">
        <f t="shared" si="46"/>
        <v>0</v>
      </c>
      <c r="AX31" s="54">
        <f t="shared" si="46"/>
        <v>0</v>
      </c>
      <c r="AY31" s="54">
        <f t="shared" si="46"/>
        <v>0</v>
      </c>
      <c r="AZ31" s="54">
        <f t="shared" si="46"/>
        <v>0</v>
      </c>
      <c r="BA31" s="54">
        <f t="shared" si="46"/>
        <v>0</v>
      </c>
      <c r="BB31" s="54">
        <f t="shared" si="46"/>
        <v>0</v>
      </c>
      <c r="BC31" s="54">
        <f t="shared" si="46"/>
        <v>0</v>
      </c>
      <c r="BD31" s="54">
        <f t="shared" ref="BD31:BF42" si="47">+BC31</f>
        <v>0</v>
      </c>
      <c r="BE31" s="54">
        <f t="shared" si="47"/>
        <v>0</v>
      </c>
      <c r="BF31" s="54">
        <f t="shared" si="47"/>
        <v>0</v>
      </c>
      <c r="BG31" s="54">
        <f t="shared" ref="BG31:BH42" si="48">+BE31</f>
        <v>0</v>
      </c>
      <c r="BH31" s="54">
        <f t="shared" si="48"/>
        <v>0</v>
      </c>
      <c r="BI31" s="54">
        <f t="shared" ref="BI31:BJ42" si="49">+BH31</f>
        <v>0</v>
      </c>
      <c r="BJ31" s="54">
        <f t="shared" si="49"/>
        <v>0</v>
      </c>
      <c r="BK31" s="54">
        <f t="shared" ref="BK31:BK42" si="50">+AZ31</f>
        <v>0</v>
      </c>
      <c r="BL31" s="54">
        <f t="shared" ref="BL31:BO42" si="51">+BK31</f>
        <v>0</v>
      </c>
      <c r="BM31" s="54">
        <f t="shared" si="51"/>
        <v>0</v>
      </c>
      <c r="BN31" s="54">
        <f t="shared" si="51"/>
        <v>0</v>
      </c>
      <c r="BO31" s="54">
        <f t="shared" si="51"/>
        <v>0</v>
      </c>
      <c r="BP31" s="54">
        <f t="shared" ref="BP31:BP42" si="52">+BE31</f>
        <v>0</v>
      </c>
      <c r="BQ31" s="54">
        <f t="shared" ref="BQ31:BT42" si="53">+BP31</f>
        <v>0</v>
      </c>
      <c r="BR31" s="54">
        <f t="shared" si="53"/>
        <v>0</v>
      </c>
      <c r="BS31" s="54">
        <f t="shared" si="53"/>
        <v>0</v>
      </c>
      <c r="BT31" s="54">
        <f t="shared" si="53"/>
        <v>0</v>
      </c>
      <c r="BU31" s="54">
        <f t="shared" ref="BU31:BU42" si="54">+BJ31</f>
        <v>0</v>
      </c>
      <c r="BV31" s="54">
        <f t="shared" ref="BV31:BV42" si="55">+BU31</f>
        <v>0</v>
      </c>
      <c r="BW31" s="54">
        <f t="shared" ref="BW31:BX42" si="56">+BU31</f>
        <v>0</v>
      </c>
      <c r="BX31" s="54">
        <f t="shared" si="56"/>
        <v>0</v>
      </c>
      <c r="BY31" s="54">
        <f t="shared" ref="BY31:CB42" si="57">+BX31</f>
        <v>0</v>
      </c>
      <c r="BZ31" s="54">
        <f t="shared" si="57"/>
        <v>0</v>
      </c>
      <c r="CA31" s="54">
        <f t="shared" si="57"/>
        <v>0</v>
      </c>
      <c r="CB31" s="54">
        <f t="shared" si="57"/>
        <v>0</v>
      </c>
      <c r="CC31" s="54">
        <f t="shared" ref="CC31:CD42" si="58">+CA31</f>
        <v>0</v>
      </c>
      <c r="CD31" s="54">
        <f t="shared" si="58"/>
        <v>0</v>
      </c>
      <c r="CE31" s="54">
        <f t="shared" ref="CE31:CE42" si="59">+CD31</f>
        <v>0</v>
      </c>
      <c r="CF31" s="54">
        <f t="shared" ref="CF31:CF42" si="60">+BA31</f>
        <v>0</v>
      </c>
      <c r="CG31" s="54">
        <f t="shared" ref="CG31:CG42" si="61">+BA31</f>
        <v>0</v>
      </c>
      <c r="CH31" s="54">
        <f t="shared" ref="CH31:CQ42" si="62">+BA31</f>
        <v>0</v>
      </c>
      <c r="CI31" s="54">
        <f t="shared" si="62"/>
        <v>0</v>
      </c>
      <c r="CJ31" s="54">
        <f t="shared" si="62"/>
        <v>0</v>
      </c>
      <c r="CK31" s="54">
        <f t="shared" si="62"/>
        <v>0</v>
      </c>
      <c r="CL31" s="54">
        <f t="shared" si="62"/>
        <v>0</v>
      </c>
      <c r="CM31" s="54">
        <f t="shared" si="62"/>
        <v>0</v>
      </c>
      <c r="CN31" s="54">
        <f t="shared" si="62"/>
        <v>0</v>
      </c>
      <c r="CO31" s="54">
        <f t="shared" si="62"/>
        <v>0</v>
      </c>
      <c r="CP31" s="54">
        <f t="shared" si="62"/>
        <v>0</v>
      </c>
      <c r="CQ31" s="54">
        <f t="shared" si="62"/>
        <v>0</v>
      </c>
      <c r="CR31" s="54">
        <f t="shared" ref="CR31:CS42" si="63">+BU31</f>
        <v>0</v>
      </c>
      <c r="CS31" s="54">
        <f t="shared" si="63"/>
        <v>0</v>
      </c>
      <c r="CT31" s="54">
        <f t="shared" ref="CT31:CU42" si="64">+BX31</f>
        <v>0</v>
      </c>
      <c r="CU31" s="54">
        <f t="shared" si="64"/>
        <v>0</v>
      </c>
      <c r="CV31" s="54">
        <f t="shared" ref="CV31:CW42" si="65">+BU31</f>
        <v>0</v>
      </c>
      <c r="CW31" s="54">
        <f t="shared" si="65"/>
        <v>0</v>
      </c>
      <c r="CX31" s="54">
        <f t="shared" ref="CX31:DB42" si="66">+BX31</f>
        <v>0</v>
      </c>
      <c r="CY31" s="54">
        <f t="shared" si="66"/>
        <v>0</v>
      </c>
      <c r="CZ31" s="54">
        <f t="shared" si="66"/>
        <v>0</v>
      </c>
      <c r="DA31" s="54">
        <f t="shared" si="66"/>
        <v>0</v>
      </c>
      <c r="DB31" s="54">
        <f t="shared" si="66"/>
        <v>0</v>
      </c>
      <c r="DC31" s="54">
        <f t="shared" ref="DC31:DD42" si="67">+CD31</f>
        <v>0</v>
      </c>
      <c r="DD31" s="54">
        <f t="shared" si="67"/>
        <v>0</v>
      </c>
      <c r="DE31" s="54">
        <f t="shared" ref="DE31:DE42" si="68">+CE31</f>
        <v>0</v>
      </c>
      <c r="DF31" s="54">
        <f>+BU31</f>
        <v>0</v>
      </c>
      <c r="DG31" s="54">
        <f t="shared" si="30"/>
        <v>0</v>
      </c>
      <c r="DH31" s="54">
        <f t="shared" si="30"/>
        <v>0</v>
      </c>
      <c r="DI31" s="54">
        <f t="shared" si="30"/>
        <v>0</v>
      </c>
      <c r="DJ31" s="54">
        <f t="shared" si="30"/>
        <v>0</v>
      </c>
      <c r="DK31" s="54">
        <f t="shared" si="30"/>
        <v>0</v>
      </c>
      <c r="DL31" s="54">
        <f t="shared" si="30"/>
        <v>0</v>
      </c>
      <c r="DM31" s="54">
        <f t="shared" si="30"/>
        <v>0</v>
      </c>
      <c r="DN31" s="54">
        <f t="shared" si="30"/>
        <v>0</v>
      </c>
      <c r="DO31" s="54">
        <f>+DE31</f>
        <v>0</v>
      </c>
      <c r="DP31" s="54">
        <f t="shared" si="32"/>
        <v>0</v>
      </c>
      <c r="DQ31" s="54">
        <f t="shared" si="32"/>
        <v>0</v>
      </c>
      <c r="DR31" s="54">
        <f t="shared" si="32"/>
        <v>0</v>
      </c>
      <c r="DS31" s="54">
        <f t="shared" si="32"/>
        <v>0</v>
      </c>
      <c r="DT31" s="54">
        <f t="shared" si="32"/>
        <v>0</v>
      </c>
      <c r="DU31" s="54">
        <f t="shared" si="32"/>
        <v>0</v>
      </c>
      <c r="DV31" s="54">
        <f t="shared" si="32"/>
        <v>0</v>
      </c>
      <c r="DW31" s="54">
        <f>+DV31</f>
        <v>0</v>
      </c>
    </row>
    <row r="32" spans="1:127" ht="18" x14ac:dyDescent="0.2">
      <c r="A32" s="19"/>
      <c r="B32" s="23" t="s">
        <v>63</v>
      </c>
      <c r="C32" s="494" t="s">
        <v>64</v>
      </c>
      <c r="D32" s="495"/>
      <c r="E32" s="492"/>
      <c r="F32" s="1" t="s">
        <v>60</v>
      </c>
      <c r="G32" s="25">
        <v>0</v>
      </c>
      <c r="J32" s="51">
        <f t="shared" si="10"/>
        <v>0</v>
      </c>
      <c r="K32" s="54">
        <f t="shared" ref="K32:K42" si="69">+J32</f>
        <v>0</v>
      </c>
      <c r="L32" s="54">
        <f t="shared" si="40"/>
        <v>0</v>
      </c>
      <c r="M32" s="54">
        <f t="shared" si="40"/>
        <v>0</v>
      </c>
      <c r="N32" s="54">
        <f t="shared" si="40"/>
        <v>0</v>
      </c>
      <c r="O32" s="54">
        <f t="shared" si="41"/>
        <v>0</v>
      </c>
      <c r="P32" s="54">
        <f t="shared" si="41"/>
        <v>0</v>
      </c>
      <c r="Q32" s="54">
        <f t="shared" si="41"/>
        <v>0</v>
      </c>
      <c r="R32" s="54">
        <f t="shared" si="42"/>
        <v>0</v>
      </c>
      <c r="S32" s="54">
        <f t="shared" si="42"/>
        <v>0</v>
      </c>
      <c r="T32" s="54">
        <f t="shared" si="42"/>
        <v>0</v>
      </c>
      <c r="U32" s="51">
        <f t="shared" ref="U32:U51" si="70">G32</f>
        <v>0</v>
      </c>
      <c r="V32" s="54">
        <f t="shared" ref="V32:AG42" si="71">+U32</f>
        <v>0</v>
      </c>
      <c r="W32" s="54">
        <f t="shared" si="71"/>
        <v>0</v>
      </c>
      <c r="X32" s="54">
        <f t="shared" si="71"/>
        <v>0</v>
      </c>
      <c r="Y32" s="54">
        <f t="shared" si="71"/>
        <v>0</v>
      </c>
      <c r="Z32" s="54">
        <f t="shared" si="71"/>
        <v>0</v>
      </c>
      <c r="AA32" s="54">
        <f t="shared" si="71"/>
        <v>0</v>
      </c>
      <c r="AB32" s="54">
        <f t="shared" si="71"/>
        <v>0</v>
      </c>
      <c r="AC32" s="54">
        <f t="shared" si="71"/>
        <v>0</v>
      </c>
      <c r="AD32" s="54">
        <f t="shared" si="71"/>
        <v>0</v>
      </c>
      <c r="AE32" s="54">
        <f t="shared" si="71"/>
        <v>0</v>
      </c>
      <c r="AF32" s="54">
        <f t="shared" si="71"/>
        <v>0</v>
      </c>
      <c r="AG32" s="54">
        <f t="shared" si="71"/>
        <v>0</v>
      </c>
      <c r="AH32" s="54">
        <f t="shared" si="44"/>
        <v>0</v>
      </c>
      <c r="AI32" s="54">
        <f t="shared" si="44"/>
        <v>0</v>
      </c>
      <c r="AJ32" s="54">
        <f t="shared" si="44"/>
        <v>0</v>
      </c>
      <c r="AK32" s="54">
        <f t="shared" si="45"/>
        <v>0</v>
      </c>
      <c r="AL32" s="54">
        <f t="shared" si="45"/>
        <v>0</v>
      </c>
      <c r="AM32" s="54">
        <f t="shared" si="45"/>
        <v>0</v>
      </c>
      <c r="AN32" s="54">
        <f t="shared" si="46"/>
        <v>0</v>
      </c>
      <c r="AO32" s="54">
        <f t="shared" si="46"/>
        <v>0</v>
      </c>
      <c r="AP32" s="54">
        <f t="shared" si="46"/>
        <v>0</v>
      </c>
      <c r="AQ32" s="54">
        <f t="shared" si="46"/>
        <v>0</v>
      </c>
      <c r="AR32" s="54">
        <f t="shared" si="46"/>
        <v>0</v>
      </c>
      <c r="AS32" s="54">
        <f t="shared" si="46"/>
        <v>0</v>
      </c>
      <c r="AT32" s="54">
        <f t="shared" si="46"/>
        <v>0</v>
      </c>
      <c r="AU32" s="54">
        <f t="shared" si="46"/>
        <v>0</v>
      </c>
      <c r="AV32" s="54">
        <f t="shared" si="46"/>
        <v>0</v>
      </c>
      <c r="AW32" s="54">
        <f t="shared" si="46"/>
        <v>0</v>
      </c>
      <c r="AX32" s="54">
        <f t="shared" si="46"/>
        <v>0</v>
      </c>
      <c r="AY32" s="54">
        <f t="shared" si="46"/>
        <v>0</v>
      </c>
      <c r="AZ32" s="54">
        <f t="shared" si="46"/>
        <v>0</v>
      </c>
      <c r="BA32" s="54">
        <f t="shared" si="46"/>
        <v>0</v>
      </c>
      <c r="BB32" s="54">
        <f t="shared" si="46"/>
        <v>0</v>
      </c>
      <c r="BC32" s="54">
        <f t="shared" si="46"/>
        <v>0</v>
      </c>
      <c r="BD32" s="54">
        <f t="shared" si="47"/>
        <v>0</v>
      </c>
      <c r="BE32" s="54">
        <f t="shared" si="47"/>
        <v>0</v>
      </c>
      <c r="BF32" s="54">
        <f t="shared" si="47"/>
        <v>0</v>
      </c>
      <c r="BG32" s="54">
        <f t="shared" si="48"/>
        <v>0</v>
      </c>
      <c r="BH32" s="54">
        <f t="shared" si="48"/>
        <v>0</v>
      </c>
      <c r="BI32" s="54">
        <f t="shared" si="49"/>
        <v>0</v>
      </c>
      <c r="BJ32" s="54">
        <f t="shared" si="49"/>
        <v>0</v>
      </c>
      <c r="BK32" s="54">
        <f t="shared" si="50"/>
        <v>0</v>
      </c>
      <c r="BL32" s="54">
        <f t="shared" si="51"/>
        <v>0</v>
      </c>
      <c r="BM32" s="54">
        <f t="shared" si="51"/>
        <v>0</v>
      </c>
      <c r="BN32" s="54">
        <f t="shared" si="51"/>
        <v>0</v>
      </c>
      <c r="BO32" s="54">
        <f t="shared" si="51"/>
        <v>0</v>
      </c>
      <c r="BP32" s="54">
        <f t="shared" si="52"/>
        <v>0</v>
      </c>
      <c r="BQ32" s="54">
        <f t="shared" si="53"/>
        <v>0</v>
      </c>
      <c r="BR32" s="54">
        <f t="shared" si="53"/>
        <v>0</v>
      </c>
      <c r="BS32" s="54">
        <f t="shared" si="53"/>
        <v>0</v>
      </c>
      <c r="BT32" s="54">
        <f t="shared" si="53"/>
        <v>0</v>
      </c>
      <c r="BU32" s="54">
        <f t="shared" si="54"/>
        <v>0</v>
      </c>
      <c r="BV32" s="54">
        <f t="shared" si="55"/>
        <v>0</v>
      </c>
      <c r="BW32" s="54">
        <f t="shared" si="56"/>
        <v>0</v>
      </c>
      <c r="BX32" s="54">
        <f t="shared" si="56"/>
        <v>0</v>
      </c>
      <c r="BY32" s="54">
        <f t="shared" si="57"/>
        <v>0</v>
      </c>
      <c r="BZ32" s="54">
        <f t="shared" si="57"/>
        <v>0</v>
      </c>
      <c r="CA32" s="54">
        <f t="shared" si="57"/>
        <v>0</v>
      </c>
      <c r="CB32" s="54">
        <f t="shared" si="57"/>
        <v>0</v>
      </c>
      <c r="CC32" s="54">
        <f t="shared" si="58"/>
        <v>0</v>
      </c>
      <c r="CD32" s="54">
        <f t="shared" si="58"/>
        <v>0</v>
      </c>
      <c r="CE32" s="54">
        <f t="shared" si="59"/>
        <v>0</v>
      </c>
      <c r="CF32" s="54">
        <f t="shared" si="60"/>
        <v>0</v>
      </c>
      <c r="CG32" s="54">
        <f t="shared" si="61"/>
        <v>0</v>
      </c>
      <c r="CH32" s="54">
        <f t="shared" si="62"/>
        <v>0</v>
      </c>
      <c r="CI32" s="54">
        <f t="shared" si="62"/>
        <v>0</v>
      </c>
      <c r="CJ32" s="54">
        <f t="shared" si="62"/>
        <v>0</v>
      </c>
      <c r="CK32" s="54">
        <f t="shared" si="62"/>
        <v>0</v>
      </c>
      <c r="CL32" s="54">
        <f t="shared" si="62"/>
        <v>0</v>
      </c>
      <c r="CM32" s="54">
        <f t="shared" si="62"/>
        <v>0</v>
      </c>
      <c r="CN32" s="54">
        <f t="shared" si="62"/>
        <v>0</v>
      </c>
      <c r="CO32" s="54">
        <f t="shared" si="62"/>
        <v>0</v>
      </c>
      <c r="CP32" s="54">
        <f t="shared" si="62"/>
        <v>0</v>
      </c>
      <c r="CQ32" s="54">
        <f t="shared" si="62"/>
        <v>0</v>
      </c>
      <c r="CR32" s="54">
        <f t="shared" si="63"/>
        <v>0</v>
      </c>
      <c r="CS32" s="54">
        <f t="shared" si="63"/>
        <v>0</v>
      </c>
      <c r="CT32" s="54">
        <f t="shared" si="64"/>
        <v>0</v>
      </c>
      <c r="CU32" s="54">
        <f t="shared" si="64"/>
        <v>0</v>
      </c>
      <c r="CV32" s="54">
        <f t="shared" si="65"/>
        <v>0</v>
      </c>
      <c r="CW32" s="54">
        <f t="shared" si="65"/>
        <v>0</v>
      </c>
      <c r="CX32" s="54">
        <f t="shared" si="66"/>
        <v>0</v>
      </c>
      <c r="CY32" s="54">
        <f t="shared" si="66"/>
        <v>0</v>
      </c>
      <c r="CZ32" s="54">
        <f t="shared" si="66"/>
        <v>0</v>
      </c>
      <c r="DA32" s="54">
        <f t="shared" si="66"/>
        <v>0</v>
      </c>
      <c r="DB32" s="54">
        <f t="shared" si="66"/>
        <v>0</v>
      </c>
      <c r="DC32" s="54">
        <f t="shared" si="67"/>
        <v>0</v>
      </c>
      <c r="DD32" s="54">
        <f t="shared" si="67"/>
        <v>0</v>
      </c>
      <c r="DE32" s="54">
        <f t="shared" si="68"/>
        <v>0</v>
      </c>
      <c r="DF32" s="54">
        <f>+BU32</f>
        <v>0</v>
      </c>
      <c r="DG32" s="54">
        <f t="shared" si="30"/>
        <v>0</v>
      </c>
      <c r="DH32" s="54">
        <f t="shared" si="30"/>
        <v>0</v>
      </c>
      <c r="DI32" s="54">
        <f t="shared" si="30"/>
        <v>0</v>
      </c>
      <c r="DJ32" s="54">
        <f t="shared" si="30"/>
        <v>0</v>
      </c>
      <c r="DK32" s="54">
        <f t="shared" si="30"/>
        <v>0</v>
      </c>
      <c r="DL32" s="54">
        <f t="shared" si="30"/>
        <v>0</v>
      </c>
      <c r="DM32" s="54">
        <f t="shared" si="30"/>
        <v>0</v>
      </c>
      <c r="DN32" s="54">
        <f t="shared" si="30"/>
        <v>0</v>
      </c>
      <c r="DO32" s="54">
        <f>+DE32</f>
        <v>0</v>
      </c>
      <c r="DP32" s="54">
        <f t="shared" si="32"/>
        <v>0</v>
      </c>
      <c r="DQ32" s="54">
        <f t="shared" si="32"/>
        <v>0</v>
      </c>
      <c r="DR32" s="54">
        <f t="shared" si="32"/>
        <v>0</v>
      </c>
      <c r="DS32" s="54">
        <f t="shared" si="32"/>
        <v>0</v>
      </c>
      <c r="DT32" s="54">
        <f t="shared" si="32"/>
        <v>0</v>
      </c>
      <c r="DU32" s="54">
        <f t="shared" si="32"/>
        <v>0</v>
      </c>
      <c r="DV32" s="54">
        <f t="shared" si="32"/>
        <v>0</v>
      </c>
      <c r="DW32" s="54">
        <f>+DV32</f>
        <v>0</v>
      </c>
    </row>
    <row r="33" spans="1:127" ht="18" x14ac:dyDescent="0.2">
      <c r="A33" s="16"/>
      <c r="B33" s="23" t="s">
        <v>65</v>
      </c>
      <c r="C33" s="494" t="s">
        <v>66</v>
      </c>
      <c r="D33" s="495"/>
      <c r="E33" s="492"/>
      <c r="F33" s="1" t="s">
        <v>67</v>
      </c>
      <c r="G33" s="25">
        <f>IF(A33="",100,A33)</f>
        <v>100</v>
      </c>
      <c r="J33" s="51">
        <f>G33</f>
        <v>100</v>
      </c>
      <c r="K33" s="54">
        <f t="shared" si="69"/>
        <v>100</v>
      </c>
      <c r="L33" s="54">
        <f t="shared" si="40"/>
        <v>100</v>
      </c>
      <c r="M33" s="54">
        <f t="shared" si="40"/>
        <v>100</v>
      </c>
      <c r="N33" s="54">
        <f t="shared" si="40"/>
        <v>100</v>
      </c>
      <c r="O33" s="54">
        <f t="shared" si="41"/>
        <v>100</v>
      </c>
      <c r="P33" s="54">
        <f t="shared" si="41"/>
        <v>100</v>
      </c>
      <c r="Q33" s="54">
        <f t="shared" si="41"/>
        <v>100</v>
      </c>
      <c r="R33" s="54">
        <f t="shared" si="42"/>
        <v>100</v>
      </c>
      <c r="S33" s="54">
        <f t="shared" si="42"/>
        <v>100</v>
      </c>
      <c r="T33" s="54">
        <f t="shared" si="42"/>
        <v>100</v>
      </c>
      <c r="U33" s="51">
        <f t="shared" si="70"/>
        <v>100</v>
      </c>
      <c r="V33" s="54">
        <f t="shared" si="71"/>
        <v>100</v>
      </c>
      <c r="W33" s="54">
        <f t="shared" si="71"/>
        <v>100</v>
      </c>
      <c r="X33" s="54">
        <f t="shared" si="71"/>
        <v>100</v>
      </c>
      <c r="Y33" s="54">
        <f t="shared" si="71"/>
        <v>100</v>
      </c>
      <c r="Z33" s="54">
        <f t="shared" si="71"/>
        <v>100</v>
      </c>
      <c r="AA33" s="54">
        <f t="shared" si="71"/>
        <v>100</v>
      </c>
      <c r="AB33" s="54">
        <f t="shared" si="71"/>
        <v>100</v>
      </c>
      <c r="AC33" s="54">
        <f t="shared" si="71"/>
        <v>100</v>
      </c>
      <c r="AD33" s="54">
        <f t="shared" si="71"/>
        <v>100</v>
      </c>
      <c r="AE33" s="54">
        <f t="shared" si="71"/>
        <v>100</v>
      </c>
      <c r="AF33" s="54">
        <f t="shared" si="71"/>
        <v>100</v>
      </c>
      <c r="AG33" s="54">
        <f t="shared" si="71"/>
        <v>100</v>
      </c>
      <c r="AH33" s="54">
        <f t="shared" si="44"/>
        <v>100</v>
      </c>
      <c r="AI33" s="54">
        <f t="shared" si="44"/>
        <v>100</v>
      </c>
      <c r="AJ33" s="54">
        <f t="shared" si="44"/>
        <v>100</v>
      </c>
      <c r="AK33" s="54">
        <f t="shared" si="45"/>
        <v>100</v>
      </c>
      <c r="AL33" s="54">
        <f t="shared" si="45"/>
        <v>100</v>
      </c>
      <c r="AM33" s="54">
        <f t="shared" si="45"/>
        <v>100</v>
      </c>
      <c r="AN33" s="54">
        <f t="shared" si="46"/>
        <v>100</v>
      </c>
      <c r="AO33" s="54">
        <f t="shared" si="46"/>
        <v>100</v>
      </c>
      <c r="AP33" s="54">
        <f t="shared" si="46"/>
        <v>100</v>
      </c>
      <c r="AQ33" s="54">
        <f t="shared" si="46"/>
        <v>100</v>
      </c>
      <c r="AR33" s="54">
        <f t="shared" si="46"/>
        <v>100</v>
      </c>
      <c r="AS33" s="54">
        <f t="shared" si="46"/>
        <v>100</v>
      </c>
      <c r="AT33" s="54">
        <f t="shared" si="46"/>
        <v>100</v>
      </c>
      <c r="AU33" s="54">
        <f t="shared" si="46"/>
        <v>100</v>
      </c>
      <c r="AV33" s="54">
        <f t="shared" si="46"/>
        <v>100</v>
      </c>
      <c r="AW33" s="54">
        <f t="shared" si="46"/>
        <v>100</v>
      </c>
      <c r="AX33" s="54">
        <f t="shared" si="46"/>
        <v>100</v>
      </c>
      <c r="AY33" s="54">
        <f t="shared" si="46"/>
        <v>100</v>
      </c>
      <c r="AZ33" s="54">
        <f t="shared" si="46"/>
        <v>100</v>
      </c>
      <c r="BA33" s="54">
        <f t="shared" si="46"/>
        <v>100</v>
      </c>
      <c r="BB33" s="54">
        <f t="shared" si="46"/>
        <v>100</v>
      </c>
      <c r="BC33" s="54">
        <f t="shared" si="46"/>
        <v>100</v>
      </c>
      <c r="BD33" s="54">
        <f t="shared" si="47"/>
        <v>100</v>
      </c>
      <c r="BE33" s="54">
        <f t="shared" si="47"/>
        <v>100</v>
      </c>
      <c r="BF33" s="54">
        <f t="shared" si="47"/>
        <v>100</v>
      </c>
      <c r="BG33" s="54">
        <f t="shared" si="48"/>
        <v>100</v>
      </c>
      <c r="BH33" s="54">
        <f t="shared" si="48"/>
        <v>100</v>
      </c>
      <c r="BI33" s="54">
        <f t="shared" si="49"/>
        <v>100</v>
      </c>
      <c r="BJ33" s="54">
        <f t="shared" si="49"/>
        <v>100</v>
      </c>
      <c r="BK33" s="54">
        <f t="shared" si="50"/>
        <v>100</v>
      </c>
      <c r="BL33" s="54">
        <f t="shared" si="51"/>
        <v>100</v>
      </c>
      <c r="BM33" s="54">
        <f t="shared" si="51"/>
        <v>100</v>
      </c>
      <c r="BN33" s="54">
        <f t="shared" si="51"/>
        <v>100</v>
      </c>
      <c r="BO33" s="54">
        <f t="shared" si="51"/>
        <v>100</v>
      </c>
      <c r="BP33" s="54">
        <f t="shared" si="52"/>
        <v>100</v>
      </c>
      <c r="BQ33" s="54">
        <f t="shared" si="53"/>
        <v>100</v>
      </c>
      <c r="BR33" s="54">
        <f t="shared" si="53"/>
        <v>100</v>
      </c>
      <c r="BS33" s="54">
        <f t="shared" si="53"/>
        <v>100</v>
      </c>
      <c r="BT33" s="54">
        <f t="shared" si="53"/>
        <v>100</v>
      </c>
      <c r="BU33" s="54">
        <f t="shared" si="54"/>
        <v>100</v>
      </c>
      <c r="BV33" s="54">
        <f t="shared" si="55"/>
        <v>100</v>
      </c>
      <c r="BW33" s="54">
        <f t="shared" si="56"/>
        <v>100</v>
      </c>
      <c r="BX33" s="54">
        <f t="shared" si="56"/>
        <v>100</v>
      </c>
      <c r="BY33" s="54">
        <f t="shared" si="57"/>
        <v>100</v>
      </c>
      <c r="BZ33" s="54">
        <f t="shared" si="57"/>
        <v>100</v>
      </c>
      <c r="CA33" s="54">
        <f t="shared" si="57"/>
        <v>100</v>
      </c>
      <c r="CB33" s="54">
        <f t="shared" si="57"/>
        <v>100</v>
      </c>
      <c r="CC33" s="54">
        <f t="shared" si="58"/>
        <v>100</v>
      </c>
      <c r="CD33" s="54">
        <f t="shared" si="58"/>
        <v>100</v>
      </c>
      <c r="CE33" s="54">
        <f t="shared" si="59"/>
        <v>100</v>
      </c>
      <c r="CF33" s="54">
        <f t="shared" si="60"/>
        <v>100</v>
      </c>
      <c r="CG33" s="54">
        <f t="shared" si="61"/>
        <v>100</v>
      </c>
      <c r="CH33" s="54">
        <f t="shared" si="62"/>
        <v>100</v>
      </c>
      <c r="CI33" s="54">
        <f t="shared" si="62"/>
        <v>100</v>
      </c>
      <c r="CJ33" s="54">
        <f t="shared" si="62"/>
        <v>100</v>
      </c>
      <c r="CK33" s="54">
        <f t="shared" si="62"/>
        <v>100</v>
      </c>
      <c r="CL33" s="54">
        <f t="shared" si="62"/>
        <v>100</v>
      </c>
      <c r="CM33" s="54">
        <f t="shared" si="62"/>
        <v>100</v>
      </c>
      <c r="CN33" s="54">
        <f t="shared" si="62"/>
        <v>100</v>
      </c>
      <c r="CO33" s="54">
        <f t="shared" si="62"/>
        <v>100</v>
      </c>
      <c r="CP33" s="54">
        <f t="shared" si="62"/>
        <v>100</v>
      </c>
      <c r="CQ33" s="54">
        <f t="shared" si="62"/>
        <v>100</v>
      </c>
      <c r="CR33" s="54">
        <f t="shared" si="63"/>
        <v>100</v>
      </c>
      <c r="CS33" s="54">
        <f t="shared" si="63"/>
        <v>100</v>
      </c>
      <c r="CT33" s="54">
        <f t="shared" si="64"/>
        <v>100</v>
      </c>
      <c r="CU33" s="54">
        <f t="shared" si="64"/>
        <v>100</v>
      </c>
      <c r="CV33" s="54">
        <f t="shared" si="65"/>
        <v>100</v>
      </c>
      <c r="CW33" s="54">
        <f t="shared" si="65"/>
        <v>100</v>
      </c>
      <c r="CX33" s="54">
        <f t="shared" si="66"/>
        <v>100</v>
      </c>
      <c r="CY33" s="54">
        <f t="shared" si="66"/>
        <v>100</v>
      </c>
      <c r="CZ33" s="54">
        <f t="shared" si="66"/>
        <v>100</v>
      </c>
      <c r="DA33" s="54">
        <f t="shared" si="66"/>
        <v>100</v>
      </c>
      <c r="DB33" s="54">
        <f t="shared" si="66"/>
        <v>100</v>
      </c>
      <c r="DC33" s="54">
        <f t="shared" si="67"/>
        <v>100</v>
      </c>
      <c r="DD33" s="54">
        <f t="shared" si="67"/>
        <v>100</v>
      </c>
      <c r="DE33" s="68">
        <v>2</v>
      </c>
      <c r="DF33" s="68">
        <v>5</v>
      </c>
      <c r="DG33" s="68">
        <v>10</v>
      </c>
      <c r="DH33" s="68">
        <v>20</v>
      </c>
      <c r="DI33" s="68">
        <v>30</v>
      </c>
      <c r="DJ33" s="68">
        <v>40</v>
      </c>
      <c r="DK33" s="68">
        <v>50</v>
      </c>
      <c r="DL33" s="68">
        <v>60</v>
      </c>
      <c r="DM33" s="68">
        <v>80</v>
      </c>
      <c r="DN33" s="68">
        <v>100</v>
      </c>
      <c r="DO33" s="68">
        <v>125</v>
      </c>
      <c r="DP33" s="68">
        <v>150</v>
      </c>
      <c r="DQ33" s="68">
        <v>175</v>
      </c>
      <c r="DR33" s="68">
        <v>200</v>
      </c>
      <c r="DS33" s="68">
        <v>225</v>
      </c>
      <c r="DT33" s="68">
        <v>250</v>
      </c>
      <c r="DU33" s="68">
        <v>275</v>
      </c>
      <c r="DV33" s="68">
        <v>300</v>
      </c>
      <c r="DW33" s="68">
        <v>300</v>
      </c>
    </row>
    <row r="34" spans="1:127" ht="18" x14ac:dyDescent="0.2">
      <c r="A34" s="16">
        <f>入力シート_シアン!Q8</f>
        <v>5</v>
      </c>
      <c r="B34" s="23" t="s">
        <v>68</v>
      </c>
      <c r="C34" s="494" t="s">
        <v>69</v>
      </c>
      <c r="D34" s="495"/>
      <c r="E34" s="492"/>
      <c r="F34" s="1" t="s">
        <v>60</v>
      </c>
      <c r="G34" s="25">
        <f>IF(A34="",10,A34)</f>
        <v>5</v>
      </c>
      <c r="J34" s="51">
        <f t="shared" ref="J34:J40" si="72">G34</f>
        <v>5</v>
      </c>
      <c r="K34" s="54">
        <f t="shared" si="69"/>
        <v>5</v>
      </c>
      <c r="L34" s="54">
        <f t="shared" si="40"/>
        <v>5</v>
      </c>
      <c r="M34" s="54">
        <f t="shared" si="40"/>
        <v>5</v>
      </c>
      <c r="N34" s="54">
        <f t="shared" si="40"/>
        <v>5</v>
      </c>
      <c r="O34" s="54">
        <f t="shared" si="41"/>
        <v>5</v>
      </c>
      <c r="P34" s="54">
        <f t="shared" si="41"/>
        <v>5</v>
      </c>
      <c r="Q34" s="54">
        <f t="shared" si="41"/>
        <v>5</v>
      </c>
      <c r="R34" s="54">
        <f t="shared" si="42"/>
        <v>5</v>
      </c>
      <c r="S34" s="54">
        <f t="shared" si="42"/>
        <v>5</v>
      </c>
      <c r="T34" s="54">
        <f t="shared" si="42"/>
        <v>5</v>
      </c>
      <c r="U34" s="51">
        <f t="shared" si="70"/>
        <v>5</v>
      </c>
      <c r="V34" s="54">
        <f t="shared" si="71"/>
        <v>5</v>
      </c>
      <c r="W34" s="54">
        <f t="shared" si="71"/>
        <v>5</v>
      </c>
      <c r="X34" s="54">
        <f t="shared" si="71"/>
        <v>5</v>
      </c>
      <c r="Y34" s="54">
        <f t="shared" si="71"/>
        <v>5</v>
      </c>
      <c r="Z34" s="54">
        <f t="shared" si="71"/>
        <v>5</v>
      </c>
      <c r="AA34" s="54">
        <f t="shared" si="71"/>
        <v>5</v>
      </c>
      <c r="AB34" s="54">
        <f t="shared" si="71"/>
        <v>5</v>
      </c>
      <c r="AC34" s="54">
        <f t="shared" si="71"/>
        <v>5</v>
      </c>
      <c r="AD34" s="54">
        <f t="shared" si="71"/>
        <v>5</v>
      </c>
      <c r="AE34" s="54">
        <f t="shared" si="71"/>
        <v>5</v>
      </c>
      <c r="AF34" s="54">
        <f t="shared" si="71"/>
        <v>5</v>
      </c>
      <c r="AG34" s="54">
        <f t="shared" si="71"/>
        <v>5</v>
      </c>
      <c r="AH34" s="54">
        <f t="shared" si="44"/>
        <v>5</v>
      </c>
      <c r="AI34" s="54">
        <f t="shared" si="44"/>
        <v>5</v>
      </c>
      <c r="AJ34" s="54">
        <f t="shared" si="44"/>
        <v>5</v>
      </c>
      <c r="AK34" s="54">
        <f t="shared" si="45"/>
        <v>5</v>
      </c>
      <c r="AL34" s="54">
        <f t="shared" si="45"/>
        <v>5</v>
      </c>
      <c r="AM34" s="54">
        <f t="shared" si="45"/>
        <v>5</v>
      </c>
      <c r="AN34" s="54">
        <f t="shared" si="46"/>
        <v>5</v>
      </c>
      <c r="AO34" s="54">
        <f t="shared" si="46"/>
        <v>5</v>
      </c>
      <c r="AP34" s="54">
        <f t="shared" si="46"/>
        <v>5</v>
      </c>
      <c r="AQ34" s="54">
        <f t="shared" si="46"/>
        <v>5</v>
      </c>
      <c r="AR34" s="54">
        <f t="shared" si="46"/>
        <v>5</v>
      </c>
      <c r="AS34" s="54">
        <f t="shared" si="46"/>
        <v>5</v>
      </c>
      <c r="AT34" s="54">
        <f t="shared" si="46"/>
        <v>5</v>
      </c>
      <c r="AU34" s="54">
        <f t="shared" si="46"/>
        <v>5</v>
      </c>
      <c r="AV34" s="54">
        <f t="shared" si="46"/>
        <v>5</v>
      </c>
      <c r="AW34" s="54">
        <f t="shared" si="46"/>
        <v>5</v>
      </c>
      <c r="AX34" s="54">
        <f t="shared" si="46"/>
        <v>5</v>
      </c>
      <c r="AY34" s="54">
        <f t="shared" si="46"/>
        <v>5</v>
      </c>
      <c r="AZ34" s="54">
        <f t="shared" si="46"/>
        <v>5</v>
      </c>
      <c r="BA34" s="54">
        <f t="shared" si="46"/>
        <v>5</v>
      </c>
      <c r="BB34" s="54">
        <f t="shared" si="46"/>
        <v>5</v>
      </c>
      <c r="BC34" s="54">
        <f t="shared" si="46"/>
        <v>5</v>
      </c>
      <c r="BD34" s="54">
        <f t="shared" si="47"/>
        <v>5</v>
      </c>
      <c r="BE34" s="54">
        <f t="shared" si="47"/>
        <v>5</v>
      </c>
      <c r="BF34" s="54">
        <f t="shared" si="47"/>
        <v>5</v>
      </c>
      <c r="BG34" s="54">
        <f t="shared" si="48"/>
        <v>5</v>
      </c>
      <c r="BH34" s="54">
        <f t="shared" si="48"/>
        <v>5</v>
      </c>
      <c r="BI34" s="54">
        <f t="shared" si="49"/>
        <v>5</v>
      </c>
      <c r="BJ34" s="54">
        <f t="shared" si="49"/>
        <v>5</v>
      </c>
      <c r="BK34" s="54">
        <f t="shared" si="50"/>
        <v>5</v>
      </c>
      <c r="BL34" s="54">
        <f t="shared" si="51"/>
        <v>5</v>
      </c>
      <c r="BM34" s="54">
        <f t="shared" si="51"/>
        <v>5</v>
      </c>
      <c r="BN34" s="54">
        <f t="shared" si="51"/>
        <v>5</v>
      </c>
      <c r="BO34" s="54">
        <f t="shared" si="51"/>
        <v>5</v>
      </c>
      <c r="BP34" s="54">
        <f t="shared" si="52"/>
        <v>5</v>
      </c>
      <c r="BQ34" s="54">
        <f t="shared" si="53"/>
        <v>5</v>
      </c>
      <c r="BR34" s="54">
        <f t="shared" si="53"/>
        <v>5</v>
      </c>
      <c r="BS34" s="54">
        <f t="shared" si="53"/>
        <v>5</v>
      </c>
      <c r="BT34" s="54">
        <f t="shared" si="53"/>
        <v>5</v>
      </c>
      <c r="BU34" s="54">
        <f t="shared" si="54"/>
        <v>5</v>
      </c>
      <c r="BV34" s="54">
        <f t="shared" si="55"/>
        <v>5</v>
      </c>
      <c r="BW34" s="54">
        <f t="shared" si="56"/>
        <v>5</v>
      </c>
      <c r="BX34" s="54">
        <f t="shared" si="56"/>
        <v>5</v>
      </c>
      <c r="BY34" s="54">
        <f t="shared" si="57"/>
        <v>5</v>
      </c>
      <c r="BZ34" s="54">
        <f t="shared" si="57"/>
        <v>5</v>
      </c>
      <c r="CA34" s="54">
        <f t="shared" si="57"/>
        <v>5</v>
      </c>
      <c r="CB34" s="54">
        <f t="shared" si="57"/>
        <v>5</v>
      </c>
      <c r="CC34" s="54">
        <f t="shared" si="58"/>
        <v>5</v>
      </c>
      <c r="CD34" s="54">
        <f t="shared" si="58"/>
        <v>5</v>
      </c>
      <c r="CE34" s="54">
        <f t="shared" si="59"/>
        <v>5</v>
      </c>
      <c r="CF34" s="54">
        <f t="shared" si="60"/>
        <v>5</v>
      </c>
      <c r="CG34" s="54">
        <f t="shared" si="61"/>
        <v>5</v>
      </c>
      <c r="CH34" s="54">
        <f t="shared" si="62"/>
        <v>5</v>
      </c>
      <c r="CI34" s="54">
        <f t="shared" si="62"/>
        <v>5</v>
      </c>
      <c r="CJ34" s="54">
        <f t="shared" si="62"/>
        <v>5</v>
      </c>
      <c r="CK34" s="54">
        <f t="shared" si="62"/>
        <v>5</v>
      </c>
      <c r="CL34" s="54">
        <f t="shared" si="62"/>
        <v>5</v>
      </c>
      <c r="CM34" s="54">
        <f t="shared" si="62"/>
        <v>5</v>
      </c>
      <c r="CN34" s="54">
        <f t="shared" si="62"/>
        <v>5</v>
      </c>
      <c r="CO34" s="54">
        <f t="shared" si="62"/>
        <v>5</v>
      </c>
      <c r="CP34" s="54">
        <f t="shared" si="62"/>
        <v>5</v>
      </c>
      <c r="CQ34" s="54">
        <f t="shared" si="62"/>
        <v>5</v>
      </c>
      <c r="CR34" s="54">
        <f t="shared" si="63"/>
        <v>5</v>
      </c>
      <c r="CS34" s="54">
        <f t="shared" si="63"/>
        <v>5</v>
      </c>
      <c r="CT34" s="54">
        <f t="shared" si="64"/>
        <v>5</v>
      </c>
      <c r="CU34" s="54">
        <f t="shared" si="64"/>
        <v>5</v>
      </c>
      <c r="CV34" s="54">
        <f t="shared" si="65"/>
        <v>5</v>
      </c>
      <c r="CW34" s="54">
        <f t="shared" si="65"/>
        <v>5</v>
      </c>
      <c r="CX34" s="54">
        <f t="shared" si="66"/>
        <v>5</v>
      </c>
      <c r="CY34" s="54">
        <f t="shared" si="66"/>
        <v>5</v>
      </c>
      <c r="CZ34" s="54">
        <f t="shared" si="66"/>
        <v>5</v>
      </c>
      <c r="DA34" s="54">
        <f t="shared" si="66"/>
        <v>5</v>
      </c>
      <c r="DB34" s="54">
        <f t="shared" si="66"/>
        <v>5</v>
      </c>
      <c r="DC34" s="54">
        <f t="shared" si="67"/>
        <v>5</v>
      </c>
      <c r="DD34" s="54">
        <f t="shared" si="67"/>
        <v>5</v>
      </c>
      <c r="DE34" s="54">
        <f t="shared" si="68"/>
        <v>5</v>
      </c>
      <c r="DF34" s="54">
        <f t="shared" ref="DF34:DF42" si="73">+BU34</f>
        <v>5</v>
      </c>
      <c r="DG34" s="54">
        <f t="shared" ref="DG34:DN42" si="74">+DF34</f>
        <v>5</v>
      </c>
      <c r="DH34" s="54">
        <f t="shared" si="74"/>
        <v>5</v>
      </c>
      <c r="DI34" s="54">
        <f t="shared" si="74"/>
        <v>5</v>
      </c>
      <c r="DJ34" s="54">
        <f t="shared" si="74"/>
        <v>5</v>
      </c>
      <c r="DK34" s="54">
        <f t="shared" si="74"/>
        <v>5</v>
      </c>
      <c r="DL34" s="54">
        <f t="shared" si="74"/>
        <v>5</v>
      </c>
      <c r="DM34" s="54">
        <f t="shared" si="74"/>
        <v>5</v>
      </c>
      <c r="DN34" s="54">
        <f t="shared" si="74"/>
        <v>5</v>
      </c>
      <c r="DO34" s="54">
        <f t="shared" ref="DO34:DO42" si="75">+DE34</f>
        <v>5</v>
      </c>
      <c r="DP34" s="54">
        <f t="shared" si="32"/>
        <v>5</v>
      </c>
      <c r="DQ34" s="54">
        <f t="shared" si="32"/>
        <v>5</v>
      </c>
      <c r="DR34" s="54">
        <f t="shared" si="32"/>
        <v>5</v>
      </c>
      <c r="DS34" s="54">
        <f t="shared" si="32"/>
        <v>5</v>
      </c>
      <c r="DT34" s="54">
        <f t="shared" si="32"/>
        <v>5</v>
      </c>
      <c r="DU34" s="54">
        <f t="shared" si="32"/>
        <v>5</v>
      </c>
      <c r="DV34" s="54">
        <f t="shared" si="32"/>
        <v>5</v>
      </c>
      <c r="DW34" s="54">
        <f t="shared" si="32"/>
        <v>5</v>
      </c>
    </row>
    <row r="35" spans="1:127" ht="18" x14ac:dyDescent="0.2">
      <c r="A35" s="16"/>
      <c r="B35" s="23" t="s">
        <v>70</v>
      </c>
      <c r="C35" s="494" t="s">
        <v>71</v>
      </c>
      <c r="D35" s="495"/>
      <c r="E35" s="492"/>
      <c r="F35" s="1" t="s">
        <v>60</v>
      </c>
      <c r="G35" s="25">
        <f>IF(A35="",5,A35)</f>
        <v>5</v>
      </c>
      <c r="J35" s="51">
        <f t="shared" si="72"/>
        <v>5</v>
      </c>
      <c r="K35" s="54">
        <f t="shared" si="69"/>
        <v>5</v>
      </c>
      <c r="L35" s="54">
        <f t="shared" si="40"/>
        <v>5</v>
      </c>
      <c r="M35" s="54">
        <f t="shared" si="40"/>
        <v>5</v>
      </c>
      <c r="N35" s="54">
        <f t="shared" si="40"/>
        <v>5</v>
      </c>
      <c r="O35" s="54">
        <f t="shared" si="41"/>
        <v>5</v>
      </c>
      <c r="P35" s="54">
        <f t="shared" si="41"/>
        <v>5</v>
      </c>
      <c r="Q35" s="54">
        <f t="shared" si="41"/>
        <v>5</v>
      </c>
      <c r="R35" s="54">
        <f t="shared" si="42"/>
        <v>5</v>
      </c>
      <c r="S35" s="54">
        <f t="shared" si="42"/>
        <v>5</v>
      </c>
      <c r="T35" s="54">
        <f t="shared" si="42"/>
        <v>5</v>
      </c>
      <c r="U35" s="51">
        <f t="shared" si="70"/>
        <v>5</v>
      </c>
      <c r="V35" s="54">
        <f t="shared" si="71"/>
        <v>5</v>
      </c>
      <c r="W35" s="54">
        <f t="shared" si="71"/>
        <v>5</v>
      </c>
      <c r="X35" s="54">
        <f t="shared" si="71"/>
        <v>5</v>
      </c>
      <c r="Y35" s="54">
        <f t="shared" si="71"/>
        <v>5</v>
      </c>
      <c r="Z35" s="54">
        <f t="shared" si="71"/>
        <v>5</v>
      </c>
      <c r="AA35" s="54">
        <f t="shared" si="71"/>
        <v>5</v>
      </c>
      <c r="AB35" s="54">
        <f t="shared" si="71"/>
        <v>5</v>
      </c>
      <c r="AC35" s="54">
        <f t="shared" si="71"/>
        <v>5</v>
      </c>
      <c r="AD35" s="54">
        <f t="shared" si="71"/>
        <v>5</v>
      </c>
      <c r="AE35" s="54">
        <f t="shared" si="71"/>
        <v>5</v>
      </c>
      <c r="AF35" s="54">
        <f t="shared" si="71"/>
        <v>5</v>
      </c>
      <c r="AG35" s="54">
        <f t="shared" si="71"/>
        <v>5</v>
      </c>
      <c r="AH35" s="54">
        <f t="shared" si="44"/>
        <v>5</v>
      </c>
      <c r="AI35" s="54">
        <f t="shared" si="44"/>
        <v>5</v>
      </c>
      <c r="AJ35" s="54">
        <f t="shared" si="44"/>
        <v>5</v>
      </c>
      <c r="AK35" s="54">
        <f t="shared" si="45"/>
        <v>5</v>
      </c>
      <c r="AL35" s="54">
        <f t="shared" si="45"/>
        <v>5</v>
      </c>
      <c r="AM35" s="54">
        <f t="shared" si="45"/>
        <v>5</v>
      </c>
      <c r="AN35" s="54">
        <f t="shared" si="46"/>
        <v>5</v>
      </c>
      <c r="AO35" s="54">
        <f t="shared" si="46"/>
        <v>5</v>
      </c>
      <c r="AP35" s="54">
        <f t="shared" si="46"/>
        <v>5</v>
      </c>
      <c r="AQ35" s="54">
        <f t="shared" si="46"/>
        <v>5</v>
      </c>
      <c r="AR35" s="54">
        <f t="shared" si="46"/>
        <v>5</v>
      </c>
      <c r="AS35" s="54">
        <f t="shared" si="46"/>
        <v>5</v>
      </c>
      <c r="AT35" s="54">
        <f t="shared" si="46"/>
        <v>5</v>
      </c>
      <c r="AU35" s="54">
        <f t="shared" si="46"/>
        <v>5</v>
      </c>
      <c r="AV35" s="54">
        <f t="shared" si="46"/>
        <v>5</v>
      </c>
      <c r="AW35" s="54">
        <f t="shared" si="46"/>
        <v>5</v>
      </c>
      <c r="AX35" s="54">
        <f t="shared" si="46"/>
        <v>5</v>
      </c>
      <c r="AY35" s="54">
        <f t="shared" si="46"/>
        <v>5</v>
      </c>
      <c r="AZ35" s="54">
        <f t="shared" si="46"/>
        <v>5</v>
      </c>
      <c r="BA35" s="54">
        <f t="shared" si="46"/>
        <v>5</v>
      </c>
      <c r="BB35" s="54">
        <f t="shared" si="46"/>
        <v>5</v>
      </c>
      <c r="BC35" s="54">
        <f t="shared" si="46"/>
        <v>5</v>
      </c>
      <c r="BD35" s="54">
        <f t="shared" si="47"/>
        <v>5</v>
      </c>
      <c r="BE35" s="54">
        <f t="shared" si="47"/>
        <v>5</v>
      </c>
      <c r="BF35" s="54">
        <f t="shared" si="47"/>
        <v>5</v>
      </c>
      <c r="BG35" s="54">
        <f t="shared" si="48"/>
        <v>5</v>
      </c>
      <c r="BH35" s="54">
        <f t="shared" si="48"/>
        <v>5</v>
      </c>
      <c r="BI35" s="54">
        <f t="shared" si="49"/>
        <v>5</v>
      </c>
      <c r="BJ35" s="54">
        <f t="shared" si="49"/>
        <v>5</v>
      </c>
      <c r="BK35" s="54">
        <f t="shared" si="50"/>
        <v>5</v>
      </c>
      <c r="BL35" s="54">
        <f t="shared" si="51"/>
        <v>5</v>
      </c>
      <c r="BM35" s="54">
        <f t="shared" si="51"/>
        <v>5</v>
      </c>
      <c r="BN35" s="54">
        <f t="shared" si="51"/>
        <v>5</v>
      </c>
      <c r="BO35" s="54">
        <f t="shared" si="51"/>
        <v>5</v>
      </c>
      <c r="BP35" s="54">
        <f t="shared" si="52"/>
        <v>5</v>
      </c>
      <c r="BQ35" s="54">
        <f t="shared" si="53"/>
        <v>5</v>
      </c>
      <c r="BR35" s="54">
        <f t="shared" si="53"/>
        <v>5</v>
      </c>
      <c r="BS35" s="54">
        <f t="shared" si="53"/>
        <v>5</v>
      </c>
      <c r="BT35" s="54">
        <f t="shared" si="53"/>
        <v>5</v>
      </c>
      <c r="BU35" s="54">
        <f t="shared" si="54"/>
        <v>5</v>
      </c>
      <c r="BV35" s="54">
        <f t="shared" si="55"/>
        <v>5</v>
      </c>
      <c r="BW35" s="54">
        <f t="shared" si="56"/>
        <v>5</v>
      </c>
      <c r="BX35" s="54">
        <f t="shared" si="56"/>
        <v>5</v>
      </c>
      <c r="BY35" s="54">
        <f t="shared" si="57"/>
        <v>5</v>
      </c>
      <c r="BZ35" s="54">
        <f t="shared" si="57"/>
        <v>5</v>
      </c>
      <c r="CA35" s="54">
        <f t="shared" si="57"/>
        <v>5</v>
      </c>
      <c r="CB35" s="54">
        <f t="shared" si="57"/>
        <v>5</v>
      </c>
      <c r="CC35" s="54">
        <f t="shared" si="58"/>
        <v>5</v>
      </c>
      <c r="CD35" s="54">
        <f t="shared" si="58"/>
        <v>5</v>
      </c>
      <c r="CE35" s="54">
        <f t="shared" si="59"/>
        <v>5</v>
      </c>
      <c r="CF35" s="54">
        <f t="shared" si="60"/>
        <v>5</v>
      </c>
      <c r="CG35" s="54">
        <f t="shared" si="61"/>
        <v>5</v>
      </c>
      <c r="CH35" s="54">
        <f t="shared" si="62"/>
        <v>5</v>
      </c>
      <c r="CI35" s="54">
        <f t="shared" si="62"/>
        <v>5</v>
      </c>
      <c r="CJ35" s="54">
        <f t="shared" si="62"/>
        <v>5</v>
      </c>
      <c r="CK35" s="54">
        <f t="shared" si="62"/>
        <v>5</v>
      </c>
      <c r="CL35" s="54">
        <f t="shared" si="62"/>
        <v>5</v>
      </c>
      <c r="CM35" s="54">
        <f t="shared" si="62"/>
        <v>5</v>
      </c>
      <c r="CN35" s="54">
        <f t="shared" si="62"/>
        <v>5</v>
      </c>
      <c r="CO35" s="54">
        <f t="shared" si="62"/>
        <v>5</v>
      </c>
      <c r="CP35" s="54">
        <f t="shared" si="62"/>
        <v>5</v>
      </c>
      <c r="CQ35" s="54">
        <f t="shared" si="62"/>
        <v>5</v>
      </c>
      <c r="CR35" s="54">
        <f t="shared" si="63"/>
        <v>5</v>
      </c>
      <c r="CS35" s="54">
        <f t="shared" si="63"/>
        <v>5</v>
      </c>
      <c r="CT35" s="54">
        <f t="shared" si="64"/>
        <v>5</v>
      </c>
      <c r="CU35" s="54">
        <f t="shared" si="64"/>
        <v>5</v>
      </c>
      <c r="CV35" s="54">
        <f t="shared" si="65"/>
        <v>5</v>
      </c>
      <c r="CW35" s="54">
        <f t="shared" si="65"/>
        <v>5</v>
      </c>
      <c r="CX35" s="54">
        <f t="shared" si="66"/>
        <v>5</v>
      </c>
      <c r="CY35" s="54">
        <f t="shared" si="66"/>
        <v>5</v>
      </c>
      <c r="CZ35" s="54">
        <f t="shared" si="66"/>
        <v>5</v>
      </c>
      <c r="DA35" s="54">
        <f t="shared" si="66"/>
        <v>5</v>
      </c>
      <c r="DB35" s="54">
        <f t="shared" si="66"/>
        <v>5</v>
      </c>
      <c r="DC35" s="54">
        <f t="shared" si="67"/>
        <v>5</v>
      </c>
      <c r="DD35" s="54">
        <f t="shared" si="67"/>
        <v>5</v>
      </c>
      <c r="DE35" s="54">
        <f t="shared" si="68"/>
        <v>5</v>
      </c>
      <c r="DF35" s="54">
        <f t="shared" si="73"/>
        <v>5</v>
      </c>
      <c r="DG35" s="54">
        <f t="shared" si="74"/>
        <v>5</v>
      </c>
      <c r="DH35" s="54">
        <f t="shared" si="74"/>
        <v>5</v>
      </c>
      <c r="DI35" s="54">
        <f t="shared" si="74"/>
        <v>5</v>
      </c>
      <c r="DJ35" s="54">
        <f t="shared" si="74"/>
        <v>5</v>
      </c>
      <c r="DK35" s="54">
        <f t="shared" si="74"/>
        <v>5</v>
      </c>
      <c r="DL35" s="54">
        <f t="shared" si="74"/>
        <v>5</v>
      </c>
      <c r="DM35" s="54">
        <f t="shared" si="74"/>
        <v>5</v>
      </c>
      <c r="DN35" s="54">
        <f t="shared" si="74"/>
        <v>5</v>
      </c>
      <c r="DO35" s="54">
        <f t="shared" si="75"/>
        <v>5</v>
      </c>
      <c r="DP35" s="54">
        <f t="shared" si="32"/>
        <v>5</v>
      </c>
      <c r="DQ35" s="54">
        <f t="shared" si="32"/>
        <v>5</v>
      </c>
      <c r="DR35" s="54">
        <f t="shared" si="32"/>
        <v>5</v>
      </c>
      <c r="DS35" s="54">
        <f t="shared" si="32"/>
        <v>5</v>
      </c>
      <c r="DT35" s="54">
        <f t="shared" si="32"/>
        <v>5</v>
      </c>
      <c r="DU35" s="54">
        <f t="shared" si="32"/>
        <v>5</v>
      </c>
      <c r="DV35" s="54">
        <f t="shared" si="32"/>
        <v>5</v>
      </c>
      <c r="DW35" s="54">
        <f t="shared" si="32"/>
        <v>5</v>
      </c>
    </row>
    <row r="36" spans="1:127" ht="21" x14ac:dyDescent="0.2">
      <c r="A36" s="16">
        <f>入力シート_シアン!Q13</f>
        <v>8</v>
      </c>
      <c r="B36" s="23" t="s">
        <v>72</v>
      </c>
      <c r="C36" s="494" t="s">
        <v>73</v>
      </c>
      <c r="D36" s="495"/>
      <c r="E36" s="492"/>
      <c r="F36" s="1" t="s">
        <v>60</v>
      </c>
      <c r="G36" s="25">
        <f>IF(A36="",10,A36)</f>
        <v>8</v>
      </c>
      <c r="H36" s="26"/>
      <c r="J36" s="51">
        <f t="shared" si="72"/>
        <v>8</v>
      </c>
      <c r="K36" s="54">
        <f t="shared" si="69"/>
        <v>8</v>
      </c>
      <c r="L36" s="54">
        <f t="shared" si="40"/>
        <v>8</v>
      </c>
      <c r="M36" s="54">
        <f t="shared" si="40"/>
        <v>8</v>
      </c>
      <c r="N36" s="54">
        <f t="shared" si="40"/>
        <v>8</v>
      </c>
      <c r="O36" s="54">
        <f t="shared" si="41"/>
        <v>8</v>
      </c>
      <c r="P36" s="54">
        <f t="shared" si="41"/>
        <v>8</v>
      </c>
      <c r="Q36" s="54">
        <f t="shared" si="41"/>
        <v>8</v>
      </c>
      <c r="R36" s="54">
        <f t="shared" si="42"/>
        <v>8</v>
      </c>
      <c r="S36" s="54">
        <f t="shared" si="42"/>
        <v>8</v>
      </c>
      <c r="T36" s="54">
        <f t="shared" si="42"/>
        <v>8</v>
      </c>
      <c r="U36" s="51">
        <f t="shared" si="70"/>
        <v>8</v>
      </c>
      <c r="V36" s="54">
        <f t="shared" si="71"/>
        <v>8</v>
      </c>
      <c r="W36" s="54">
        <f t="shared" si="71"/>
        <v>8</v>
      </c>
      <c r="X36" s="54">
        <f t="shared" si="71"/>
        <v>8</v>
      </c>
      <c r="Y36" s="54">
        <f t="shared" si="71"/>
        <v>8</v>
      </c>
      <c r="Z36" s="54">
        <f t="shared" si="71"/>
        <v>8</v>
      </c>
      <c r="AA36" s="54">
        <f t="shared" si="71"/>
        <v>8</v>
      </c>
      <c r="AB36" s="54">
        <f t="shared" si="71"/>
        <v>8</v>
      </c>
      <c r="AC36" s="54">
        <f t="shared" si="71"/>
        <v>8</v>
      </c>
      <c r="AD36" s="54">
        <f t="shared" si="71"/>
        <v>8</v>
      </c>
      <c r="AE36" s="54">
        <f t="shared" si="71"/>
        <v>8</v>
      </c>
      <c r="AF36" s="54">
        <f t="shared" si="71"/>
        <v>8</v>
      </c>
      <c r="AG36" s="54">
        <f t="shared" si="71"/>
        <v>8</v>
      </c>
      <c r="AH36" s="54">
        <f t="shared" si="44"/>
        <v>8</v>
      </c>
      <c r="AI36" s="54">
        <f t="shared" si="44"/>
        <v>8</v>
      </c>
      <c r="AJ36" s="54">
        <f t="shared" si="44"/>
        <v>8</v>
      </c>
      <c r="AK36" s="54">
        <f t="shared" si="45"/>
        <v>8</v>
      </c>
      <c r="AL36" s="54">
        <f t="shared" si="45"/>
        <v>8</v>
      </c>
      <c r="AM36" s="54">
        <f t="shared" si="45"/>
        <v>8</v>
      </c>
      <c r="AN36" s="54">
        <f t="shared" si="46"/>
        <v>8</v>
      </c>
      <c r="AO36" s="54">
        <f t="shared" si="46"/>
        <v>8</v>
      </c>
      <c r="AP36" s="54">
        <f t="shared" si="46"/>
        <v>8</v>
      </c>
      <c r="AQ36" s="54">
        <f t="shared" si="46"/>
        <v>8</v>
      </c>
      <c r="AR36" s="54">
        <f t="shared" si="46"/>
        <v>8</v>
      </c>
      <c r="AS36" s="54">
        <f t="shared" si="46"/>
        <v>8</v>
      </c>
      <c r="AT36" s="54">
        <f t="shared" si="46"/>
        <v>8</v>
      </c>
      <c r="AU36" s="54">
        <f t="shared" si="46"/>
        <v>8</v>
      </c>
      <c r="AV36" s="54">
        <f t="shared" si="46"/>
        <v>8</v>
      </c>
      <c r="AW36" s="54">
        <f t="shared" si="46"/>
        <v>8</v>
      </c>
      <c r="AX36" s="54">
        <f t="shared" si="46"/>
        <v>8</v>
      </c>
      <c r="AY36" s="54">
        <f t="shared" si="46"/>
        <v>8</v>
      </c>
      <c r="AZ36" s="54">
        <f t="shared" si="46"/>
        <v>8</v>
      </c>
      <c r="BA36" s="54">
        <f t="shared" si="46"/>
        <v>8</v>
      </c>
      <c r="BB36" s="54">
        <f t="shared" si="46"/>
        <v>8</v>
      </c>
      <c r="BC36" s="54">
        <f t="shared" si="46"/>
        <v>8</v>
      </c>
      <c r="BD36" s="54">
        <f t="shared" si="47"/>
        <v>8</v>
      </c>
      <c r="BE36" s="54">
        <f t="shared" si="47"/>
        <v>8</v>
      </c>
      <c r="BF36" s="54">
        <f t="shared" si="47"/>
        <v>8</v>
      </c>
      <c r="BG36" s="54">
        <f t="shared" si="48"/>
        <v>8</v>
      </c>
      <c r="BH36" s="54">
        <f t="shared" si="48"/>
        <v>8</v>
      </c>
      <c r="BI36" s="54">
        <f t="shared" si="49"/>
        <v>8</v>
      </c>
      <c r="BJ36" s="54">
        <f t="shared" si="49"/>
        <v>8</v>
      </c>
      <c r="BK36" s="54">
        <f t="shared" si="50"/>
        <v>8</v>
      </c>
      <c r="BL36" s="54">
        <f t="shared" si="51"/>
        <v>8</v>
      </c>
      <c r="BM36" s="54">
        <f t="shared" si="51"/>
        <v>8</v>
      </c>
      <c r="BN36" s="54">
        <f t="shared" si="51"/>
        <v>8</v>
      </c>
      <c r="BO36" s="54">
        <f t="shared" si="51"/>
        <v>8</v>
      </c>
      <c r="BP36" s="54">
        <f t="shared" si="52"/>
        <v>8</v>
      </c>
      <c r="BQ36" s="54">
        <f t="shared" si="53"/>
        <v>8</v>
      </c>
      <c r="BR36" s="54">
        <f t="shared" si="53"/>
        <v>8</v>
      </c>
      <c r="BS36" s="54">
        <f t="shared" si="53"/>
        <v>8</v>
      </c>
      <c r="BT36" s="54">
        <f t="shared" si="53"/>
        <v>8</v>
      </c>
      <c r="BU36" s="54">
        <f t="shared" si="54"/>
        <v>8</v>
      </c>
      <c r="BV36" s="54">
        <f t="shared" si="55"/>
        <v>8</v>
      </c>
      <c r="BW36" s="54">
        <f t="shared" si="56"/>
        <v>8</v>
      </c>
      <c r="BX36" s="54">
        <f t="shared" si="56"/>
        <v>8</v>
      </c>
      <c r="BY36" s="54">
        <f t="shared" si="57"/>
        <v>8</v>
      </c>
      <c r="BZ36" s="54">
        <f t="shared" si="57"/>
        <v>8</v>
      </c>
      <c r="CA36" s="54">
        <f t="shared" si="57"/>
        <v>8</v>
      </c>
      <c r="CB36" s="54">
        <f t="shared" si="57"/>
        <v>8</v>
      </c>
      <c r="CC36" s="54">
        <f t="shared" si="58"/>
        <v>8</v>
      </c>
      <c r="CD36" s="54">
        <f t="shared" si="58"/>
        <v>8</v>
      </c>
      <c r="CE36" s="54">
        <f t="shared" si="59"/>
        <v>8</v>
      </c>
      <c r="CF36" s="54">
        <f t="shared" si="60"/>
        <v>8</v>
      </c>
      <c r="CG36" s="54">
        <f t="shared" si="61"/>
        <v>8</v>
      </c>
      <c r="CH36" s="54">
        <f t="shared" si="62"/>
        <v>8</v>
      </c>
      <c r="CI36" s="54">
        <f t="shared" si="62"/>
        <v>8</v>
      </c>
      <c r="CJ36" s="54">
        <f t="shared" si="62"/>
        <v>8</v>
      </c>
      <c r="CK36" s="54">
        <f t="shared" si="62"/>
        <v>8</v>
      </c>
      <c r="CL36" s="54">
        <f t="shared" si="62"/>
        <v>8</v>
      </c>
      <c r="CM36" s="54">
        <f t="shared" si="62"/>
        <v>8</v>
      </c>
      <c r="CN36" s="54">
        <f t="shared" si="62"/>
        <v>8</v>
      </c>
      <c r="CO36" s="54">
        <f t="shared" si="62"/>
        <v>8</v>
      </c>
      <c r="CP36" s="54">
        <f t="shared" si="62"/>
        <v>8</v>
      </c>
      <c r="CQ36" s="54">
        <f t="shared" si="62"/>
        <v>8</v>
      </c>
      <c r="CR36" s="54">
        <f t="shared" si="63"/>
        <v>8</v>
      </c>
      <c r="CS36" s="54">
        <f t="shared" si="63"/>
        <v>8</v>
      </c>
      <c r="CT36" s="54">
        <f t="shared" si="64"/>
        <v>8</v>
      </c>
      <c r="CU36" s="54">
        <f t="shared" si="64"/>
        <v>8</v>
      </c>
      <c r="CV36" s="54">
        <f t="shared" si="65"/>
        <v>8</v>
      </c>
      <c r="CW36" s="54">
        <f t="shared" si="65"/>
        <v>8</v>
      </c>
      <c r="CX36" s="54">
        <f t="shared" si="66"/>
        <v>8</v>
      </c>
      <c r="CY36" s="54">
        <f t="shared" si="66"/>
        <v>8</v>
      </c>
      <c r="CZ36" s="54">
        <f t="shared" si="66"/>
        <v>8</v>
      </c>
      <c r="DA36" s="54">
        <f t="shared" si="66"/>
        <v>8</v>
      </c>
      <c r="DB36" s="54">
        <f t="shared" si="66"/>
        <v>8</v>
      </c>
      <c r="DC36" s="54">
        <f t="shared" si="67"/>
        <v>8</v>
      </c>
      <c r="DD36" s="54">
        <f t="shared" si="67"/>
        <v>8</v>
      </c>
      <c r="DE36" s="54">
        <f t="shared" si="68"/>
        <v>8</v>
      </c>
      <c r="DF36" s="54">
        <f t="shared" si="73"/>
        <v>8</v>
      </c>
      <c r="DG36" s="54">
        <f t="shared" si="74"/>
        <v>8</v>
      </c>
      <c r="DH36" s="54">
        <f t="shared" si="74"/>
        <v>8</v>
      </c>
      <c r="DI36" s="54">
        <f t="shared" si="74"/>
        <v>8</v>
      </c>
      <c r="DJ36" s="54">
        <f t="shared" si="74"/>
        <v>8</v>
      </c>
      <c r="DK36" s="54">
        <f t="shared" si="74"/>
        <v>8</v>
      </c>
      <c r="DL36" s="54">
        <f t="shared" si="74"/>
        <v>8</v>
      </c>
      <c r="DM36" s="54">
        <f t="shared" si="74"/>
        <v>8</v>
      </c>
      <c r="DN36" s="54">
        <f t="shared" si="74"/>
        <v>8</v>
      </c>
      <c r="DO36" s="54">
        <f t="shared" si="75"/>
        <v>8</v>
      </c>
      <c r="DP36" s="54">
        <f t="shared" si="32"/>
        <v>8</v>
      </c>
      <c r="DQ36" s="54">
        <f t="shared" si="32"/>
        <v>8</v>
      </c>
      <c r="DR36" s="54">
        <f t="shared" si="32"/>
        <v>8</v>
      </c>
      <c r="DS36" s="54">
        <f t="shared" si="32"/>
        <v>8</v>
      </c>
      <c r="DT36" s="54">
        <f t="shared" si="32"/>
        <v>8</v>
      </c>
      <c r="DU36" s="54">
        <f t="shared" si="32"/>
        <v>8</v>
      </c>
      <c r="DV36" s="54">
        <f t="shared" si="32"/>
        <v>8</v>
      </c>
      <c r="DW36" s="54">
        <f t="shared" si="32"/>
        <v>8</v>
      </c>
    </row>
    <row r="37" spans="1:127" ht="20.5" x14ac:dyDescent="0.2">
      <c r="A37" s="16">
        <f>入力シート_シアン!Q14</f>
        <v>0.8</v>
      </c>
      <c r="B37" s="23" t="s">
        <v>74</v>
      </c>
      <c r="C37" s="494" t="s">
        <v>75</v>
      </c>
      <c r="D37" s="495"/>
      <c r="E37" s="492"/>
      <c r="F37" s="1" t="s">
        <v>60</v>
      </c>
      <c r="G37" s="25">
        <f>IF(A37="",1,A37)</f>
        <v>0.8</v>
      </c>
      <c r="J37" s="51">
        <f t="shared" si="72"/>
        <v>0.8</v>
      </c>
      <c r="K37" s="54">
        <f t="shared" si="69"/>
        <v>0.8</v>
      </c>
      <c r="L37" s="54">
        <f t="shared" si="40"/>
        <v>0.8</v>
      </c>
      <c r="M37" s="54">
        <f t="shared" si="40"/>
        <v>0.8</v>
      </c>
      <c r="N37" s="54">
        <f t="shared" si="40"/>
        <v>0.8</v>
      </c>
      <c r="O37" s="54">
        <f t="shared" si="41"/>
        <v>0.8</v>
      </c>
      <c r="P37" s="54">
        <f t="shared" si="41"/>
        <v>0.8</v>
      </c>
      <c r="Q37" s="54">
        <f t="shared" si="41"/>
        <v>0.8</v>
      </c>
      <c r="R37" s="54">
        <f t="shared" si="42"/>
        <v>0.8</v>
      </c>
      <c r="S37" s="54">
        <f t="shared" si="42"/>
        <v>0.8</v>
      </c>
      <c r="T37" s="54">
        <f t="shared" si="42"/>
        <v>0.8</v>
      </c>
      <c r="U37" s="51">
        <f t="shared" si="70"/>
        <v>0.8</v>
      </c>
      <c r="V37" s="54">
        <f t="shared" si="71"/>
        <v>0.8</v>
      </c>
      <c r="W37" s="54">
        <f t="shared" si="71"/>
        <v>0.8</v>
      </c>
      <c r="X37" s="54">
        <f t="shared" si="71"/>
        <v>0.8</v>
      </c>
      <c r="Y37" s="54">
        <f t="shared" si="71"/>
        <v>0.8</v>
      </c>
      <c r="Z37" s="54">
        <f t="shared" si="71"/>
        <v>0.8</v>
      </c>
      <c r="AA37" s="54">
        <f t="shared" si="71"/>
        <v>0.8</v>
      </c>
      <c r="AB37" s="54">
        <f t="shared" si="71"/>
        <v>0.8</v>
      </c>
      <c r="AC37" s="54">
        <f t="shared" si="71"/>
        <v>0.8</v>
      </c>
      <c r="AD37" s="54">
        <f t="shared" si="71"/>
        <v>0.8</v>
      </c>
      <c r="AE37" s="54">
        <f t="shared" si="71"/>
        <v>0.8</v>
      </c>
      <c r="AF37" s="54">
        <f t="shared" si="71"/>
        <v>0.8</v>
      </c>
      <c r="AG37" s="54">
        <f t="shared" si="71"/>
        <v>0.8</v>
      </c>
      <c r="AH37" s="54">
        <f t="shared" si="44"/>
        <v>0.8</v>
      </c>
      <c r="AI37" s="54">
        <f t="shared" si="44"/>
        <v>0.8</v>
      </c>
      <c r="AJ37" s="54">
        <f t="shared" si="44"/>
        <v>0.8</v>
      </c>
      <c r="AK37" s="54">
        <f t="shared" si="45"/>
        <v>0.8</v>
      </c>
      <c r="AL37" s="54">
        <f t="shared" si="45"/>
        <v>0.8</v>
      </c>
      <c r="AM37" s="54">
        <f t="shared" si="45"/>
        <v>0.8</v>
      </c>
      <c r="AN37" s="54">
        <f t="shared" si="46"/>
        <v>0.8</v>
      </c>
      <c r="AO37" s="54">
        <f t="shared" si="46"/>
        <v>0.8</v>
      </c>
      <c r="AP37" s="54">
        <f t="shared" si="46"/>
        <v>0.8</v>
      </c>
      <c r="AQ37" s="54">
        <f t="shared" si="46"/>
        <v>0.8</v>
      </c>
      <c r="AR37" s="54">
        <f t="shared" si="46"/>
        <v>0.8</v>
      </c>
      <c r="AS37" s="54">
        <f t="shared" si="46"/>
        <v>0.8</v>
      </c>
      <c r="AT37" s="54">
        <f t="shared" si="46"/>
        <v>0.8</v>
      </c>
      <c r="AU37" s="54">
        <f t="shared" si="46"/>
        <v>0.8</v>
      </c>
      <c r="AV37" s="54">
        <f t="shared" si="46"/>
        <v>0.8</v>
      </c>
      <c r="AW37" s="54">
        <f t="shared" si="46"/>
        <v>0.8</v>
      </c>
      <c r="AX37" s="54">
        <f t="shared" si="46"/>
        <v>0.8</v>
      </c>
      <c r="AY37" s="54">
        <f t="shared" si="46"/>
        <v>0.8</v>
      </c>
      <c r="AZ37" s="54">
        <f t="shared" si="46"/>
        <v>0.8</v>
      </c>
      <c r="BA37" s="54">
        <f t="shared" si="46"/>
        <v>0.8</v>
      </c>
      <c r="BB37" s="54">
        <f t="shared" si="46"/>
        <v>0.8</v>
      </c>
      <c r="BC37" s="54">
        <f t="shared" si="46"/>
        <v>0.8</v>
      </c>
      <c r="BD37" s="54">
        <f t="shared" si="47"/>
        <v>0.8</v>
      </c>
      <c r="BE37" s="54">
        <f t="shared" si="47"/>
        <v>0.8</v>
      </c>
      <c r="BF37" s="54">
        <f t="shared" si="47"/>
        <v>0.8</v>
      </c>
      <c r="BG37" s="54">
        <f t="shared" si="48"/>
        <v>0.8</v>
      </c>
      <c r="BH37" s="54">
        <f t="shared" si="48"/>
        <v>0.8</v>
      </c>
      <c r="BI37" s="54">
        <f t="shared" si="49"/>
        <v>0.8</v>
      </c>
      <c r="BJ37" s="54">
        <f t="shared" si="49"/>
        <v>0.8</v>
      </c>
      <c r="BK37" s="54">
        <f t="shared" si="50"/>
        <v>0.8</v>
      </c>
      <c r="BL37" s="54">
        <f t="shared" si="51"/>
        <v>0.8</v>
      </c>
      <c r="BM37" s="54">
        <f t="shared" si="51"/>
        <v>0.8</v>
      </c>
      <c r="BN37" s="54">
        <f t="shared" si="51"/>
        <v>0.8</v>
      </c>
      <c r="BO37" s="54">
        <f t="shared" si="51"/>
        <v>0.8</v>
      </c>
      <c r="BP37" s="54">
        <f t="shared" si="52"/>
        <v>0.8</v>
      </c>
      <c r="BQ37" s="54">
        <f t="shared" si="53"/>
        <v>0.8</v>
      </c>
      <c r="BR37" s="54">
        <f t="shared" si="53"/>
        <v>0.8</v>
      </c>
      <c r="BS37" s="54">
        <f t="shared" si="53"/>
        <v>0.8</v>
      </c>
      <c r="BT37" s="54">
        <f t="shared" si="53"/>
        <v>0.8</v>
      </c>
      <c r="BU37" s="54">
        <f t="shared" si="54"/>
        <v>0.8</v>
      </c>
      <c r="BV37" s="54">
        <f t="shared" si="55"/>
        <v>0.8</v>
      </c>
      <c r="BW37" s="54">
        <f t="shared" si="56"/>
        <v>0.8</v>
      </c>
      <c r="BX37" s="54">
        <f t="shared" si="56"/>
        <v>0.8</v>
      </c>
      <c r="BY37" s="54">
        <f t="shared" si="57"/>
        <v>0.8</v>
      </c>
      <c r="BZ37" s="54">
        <f t="shared" si="57"/>
        <v>0.8</v>
      </c>
      <c r="CA37" s="54">
        <f t="shared" si="57"/>
        <v>0.8</v>
      </c>
      <c r="CB37" s="54">
        <f t="shared" si="57"/>
        <v>0.8</v>
      </c>
      <c r="CC37" s="54">
        <f t="shared" si="58"/>
        <v>0.8</v>
      </c>
      <c r="CD37" s="54">
        <f t="shared" si="58"/>
        <v>0.8</v>
      </c>
      <c r="CE37" s="54">
        <f t="shared" si="59"/>
        <v>0.8</v>
      </c>
      <c r="CF37" s="54">
        <f t="shared" si="60"/>
        <v>0.8</v>
      </c>
      <c r="CG37" s="54">
        <f t="shared" si="61"/>
        <v>0.8</v>
      </c>
      <c r="CH37" s="54">
        <f t="shared" si="62"/>
        <v>0.8</v>
      </c>
      <c r="CI37" s="54">
        <f t="shared" si="62"/>
        <v>0.8</v>
      </c>
      <c r="CJ37" s="54">
        <f t="shared" si="62"/>
        <v>0.8</v>
      </c>
      <c r="CK37" s="54">
        <f t="shared" si="62"/>
        <v>0.8</v>
      </c>
      <c r="CL37" s="54">
        <f t="shared" si="62"/>
        <v>0.8</v>
      </c>
      <c r="CM37" s="54">
        <f t="shared" si="62"/>
        <v>0.8</v>
      </c>
      <c r="CN37" s="54">
        <f t="shared" si="62"/>
        <v>0.8</v>
      </c>
      <c r="CO37" s="54">
        <f t="shared" si="62"/>
        <v>0.8</v>
      </c>
      <c r="CP37" s="54">
        <f t="shared" si="62"/>
        <v>0.8</v>
      </c>
      <c r="CQ37" s="54">
        <f t="shared" si="62"/>
        <v>0.8</v>
      </c>
      <c r="CR37" s="54">
        <f t="shared" si="63"/>
        <v>0.8</v>
      </c>
      <c r="CS37" s="54">
        <f t="shared" si="63"/>
        <v>0.8</v>
      </c>
      <c r="CT37" s="54">
        <f t="shared" si="64"/>
        <v>0.8</v>
      </c>
      <c r="CU37" s="54">
        <f t="shared" si="64"/>
        <v>0.8</v>
      </c>
      <c r="CV37" s="54">
        <f t="shared" si="65"/>
        <v>0.8</v>
      </c>
      <c r="CW37" s="54">
        <f t="shared" si="65"/>
        <v>0.8</v>
      </c>
      <c r="CX37" s="54">
        <f t="shared" si="66"/>
        <v>0.8</v>
      </c>
      <c r="CY37" s="54">
        <f t="shared" si="66"/>
        <v>0.8</v>
      </c>
      <c r="CZ37" s="54">
        <f t="shared" si="66"/>
        <v>0.8</v>
      </c>
      <c r="DA37" s="54">
        <f t="shared" si="66"/>
        <v>0.8</v>
      </c>
      <c r="DB37" s="54">
        <f t="shared" si="66"/>
        <v>0.8</v>
      </c>
      <c r="DC37" s="54">
        <f t="shared" si="67"/>
        <v>0.8</v>
      </c>
      <c r="DD37" s="54">
        <f t="shared" si="67"/>
        <v>0.8</v>
      </c>
      <c r="DE37" s="54">
        <f t="shared" si="68"/>
        <v>0.8</v>
      </c>
      <c r="DF37" s="54">
        <f t="shared" si="73"/>
        <v>0.8</v>
      </c>
      <c r="DG37" s="54">
        <f t="shared" si="74"/>
        <v>0.8</v>
      </c>
      <c r="DH37" s="54">
        <f t="shared" si="74"/>
        <v>0.8</v>
      </c>
      <c r="DI37" s="54">
        <f t="shared" si="74"/>
        <v>0.8</v>
      </c>
      <c r="DJ37" s="54">
        <f t="shared" si="74"/>
        <v>0.8</v>
      </c>
      <c r="DK37" s="54">
        <f t="shared" si="74"/>
        <v>0.8</v>
      </c>
      <c r="DL37" s="54">
        <f t="shared" si="74"/>
        <v>0.8</v>
      </c>
      <c r="DM37" s="54">
        <f t="shared" si="74"/>
        <v>0.8</v>
      </c>
      <c r="DN37" s="54">
        <f t="shared" si="74"/>
        <v>0.8</v>
      </c>
      <c r="DO37" s="54">
        <f t="shared" si="75"/>
        <v>0.8</v>
      </c>
      <c r="DP37" s="54">
        <f t="shared" si="32"/>
        <v>0.8</v>
      </c>
      <c r="DQ37" s="54">
        <f t="shared" si="32"/>
        <v>0.8</v>
      </c>
      <c r="DR37" s="54">
        <f t="shared" si="32"/>
        <v>0.8</v>
      </c>
      <c r="DS37" s="54">
        <f t="shared" si="32"/>
        <v>0.8</v>
      </c>
      <c r="DT37" s="54">
        <f t="shared" si="32"/>
        <v>0.8</v>
      </c>
      <c r="DU37" s="54">
        <f t="shared" si="32"/>
        <v>0.8</v>
      </c>
      <c r="DV37" s="54">
        <f t="shared" si="32"/>
        <v>0.8</v>
      </c>
      <c r="DW37" s="54">
        <f t="shared" si="32"/>
        <v>0.8</v>
      </c>
    </row>
    <row r="38" spans="1:127" ht="21" x14ac:dyDescent="0.2">
      <c r="A38" s="16">
        <f>+G37</f>
        <v>0.8</v>
      </c>
      <c r="B38" s="23" t="s">
        <v>76</v>
      </c>
      <c r="C38" s="494" t="s">
        <v>77</v>
      </c>
      <c r="D38" s="495"/>
      <c r="E38" s="492"/>
      <c r="F38" s="1" t="s">
        <v>60</v>
      </c>
      <c r="G38" s="25">
        <f>IF(A38="",1,A38)</f>
        <v>0.8</v>
      </c>
      <c r="J38" s="51">
        <f t="shared" si="72"/>
        <v>0.8</v>
      </c>
      <c r="K38" s="54">
        <f t="shared" si="69"/>
        <v>0.8</v>
      </c>
      <c r="L38" s="54">
        <f t="shared" si="40"/>
        <v>0.8</v>
      </c>
      <c r="M38" s="54">
        <f t="shared" si="40"/>
        <v>0.8</v>
      </c>
      <c r="N38" s="54">
        <f t="shared" si="40"/>
        <v>0.8</v>
      </c>
      <c r="O38" s="54">
        <f t="shared" si="41"/>
        <v>0.8</v>
      </c>
      <c r="P38" s="54">
        <f t="shared" si="41"/>
        <v>0.8</v>
      </c>
      <c r="Q38" s="54">
        <f t="shared" si="41"/>
        <v>0.8</v>
      </c>
      <c r="R38" s="54">
        <f t="shared" si="42"/>
        <v>0.8</v>
      </c>
      <c r="S38" s="54">
        <f t="shared" si="42"/>
        <v>0.8</v>
      </c>
      <c r="T38" s="54">
        <f t="shared" si="42"/>
        <v>0.8</v>
      </c>
      <c r="U38" s="51">
        <f t="shared" si="70"/>
        <v>0.8</v>
      </c>
      <c r="V38" s="54">
        <f t="shared" si="71"/>
        <v>0.8</v>
      </c>
      <c r="W38" s="54">
        <f t="shared" si="71"/>
        <v>0.8</v>
      </c>
      <c r="X38" s="54">
        <f t="shared" si="71"/>
        <v>0.8</v>
      </c>
      <c r="Y38" s="54">
        <f t="shared" si="71"/>
        <v>0.8</v>
      </c>
      <c r="Z38" s="54">
        <f t="shared" si="71"/>
        <v>0.8</v>
      </c>
      <c r="AA38" s="54">
        <f t="shared" si="71"/>
        <v>0.8</v>
      </c>
      <c r="AB38" s="54">
        <f t="shared" si="71"/>
        <v>0.8</v>
      </c>
      <c r="AC38" s="54">
        <f t="shared" si="71"/>
        <v>0.8</v>
      </c>
      <c r="AD38" s="54">
        <f t="shared" si="71"/>
        <v>0.8</v>
      </c>
      <c r="AE38" s="54">
        <f t="shared" si="71"/>
        <v>0.8</v>
      </c>
      <c r="AF38" s="54">
        <f t="shared" si="71"/>
        <v>0.8</v>
      </c>
      <c r="AG38" s="54">
        <f t="shared" si="71"/>
        <v>0.8</v>
      </c>
      <c r="AH38" s="54">
        <f t="shared" si="44"/>
        <v>0.8</v>
      </c>
      <c r="AI38" s="54">
        <f t="shared" si="44"/>
        <v>0.8</v>
      </c>
      <c r="AJ38" s="54">
        <f t="shared" si="44"/>
        <v>0.8</v>
      </c>
      <c r="AK38" s="54">
        <f t="shared" si="45"/>
        <v>0.8</v>
      </c>
      <c r="AL38" s="54">
        <f t="shared" si="45"/>
        <v>0.8</v>
      </c>
      <c r="AM38" s="54">
        <f t="shared" si="45"/>
        <v>0.8</v>
      </c>
      <c r="AN38" s="54">
        <f t="shared" si="46"/>
        <v>0.8</v>
      </c>
      <c r="AO38" s="54">
        <f t="shared" si="46"/>
        <v>0.8</v>
      </c>
      <c r="AP38" s="54">
        <f t="shared" si="46"/>
        <v>0.8</v>
      </c>
      <c r="AQ38" s="54">
        <f t="shared" si="46"/>
        <v>0.8</v>
      </c>
      <c r="AR38" s="54">
        <f t="shared" si="46"/>
        <v>0.8</v>
      </c>
      <c r="AS38" s="54">
        <f t="shared" si="46"/>
        <v>0.8</v>
      </c>
      <c r="AT38" s="54">
        <f t="shared" si="46"/>
        <v>0.8</v>
      </c>
      <c r="AU38" s="54">
        <f t="shared" si="46"/>
        <v>0.8</v>
      </c>
      <c r="AV38" s="54">
        <f t="shared" si="46"/>
        <v>0.8</v>
      </c>
      <c r="AW38" s="54">
        <f t="shared" si="46"/>
        <v>0.8</v>
      </c>
      <c r="AX38" s="54">
        <f t="shared" si="46"/>
        <v>0.8</v>
      </c>
      <c r="AY38" s="54">
        <f t="shared" si="46"/>
        <v>0.8</v>
      </c>
      <c r="AZ38" s="54">
        <f t="shared" si="46"/>
        <v>0.8</v>
      </c>
      <c r="BA38" s="54">
        <f t="shared" si="46"/>
        <v>0.8</v>
      </c>
      <c r="BB38" s="54">
        <f t="shared" si="46"/>
        <v>0.8</v>
      </c>
      <c r="BC38" s="54">
        <f t="shared" si="46"/>
        <v>0.8</v>
      </c>
      <c r="BD38" s="54">
        <f t="shared" si="47"/>
        <v>0.8</v>
      </c>
      <c r="BE38" s="54">
        <f t="shared" si="47"/>
        <v>0.8</v>
      </c>
      <c r="BF38" s="54">
        <f t="shared" si="47"/>
        <v>0.8</v>
      </c>
      <c r="BG38" s="54">
        <f t="shared" si="48"/>
        <v>0.8</v>
      </c>
      <c r="BH38" s="54">
        <f t="shared" si="48"/>
        <v>0.8</v>
      </c>
      <c r="BI38" s="54">
        <f t="shared" si="49"/>
        <v>0.8</v>
      </c>
      <c r="BJ38" s="54">
        <f t="shared" si="49"/>
        <v>0.8</v>
      </c>
      <c r="BK38" s="54">
        <f t="shared" si="50"/>
        <v>0.8</v>
      </c>
      <c r="BL38" s="54">
        <f t="shared" si="51"/>
        <v>0.8</v>
      </c>
      <c r="BM38" s="54">
        <f t="shared" si="51"/>
        <v>0.8</v>
      </c>
      <c r="BN38" s="54">
        <f t="shared" si="51"/>
        <v>0.8</v>
      </c>
      <c r="BO38" s="54">
        <f t="shared" si="51"/>
        <v>0.8</v>
      </c>
      <c r="BP38" s="54">
        <f t="shared" si="52"/>
        <v>0.8</v>
      </c>
      <c r="BQ38" s="54">
        <f t="shared" si="53"/>
        <v>0.8</v>
      </c>
      <c r="BR38" s="54">
        <f t="shared" si="53"/>
        <v>0.8</v>
      </c>
      <c r="BS38" s="54">
        <f t="shared" si="53"/>
        <v>0.8</v>
      </c>
      <c r="BT38" s="54">
        <f t="shared" si="53"/>
        <v>0.8</v>
      </c>
      <c r="BU38" s="54">
        <f t="shared" si="54"/>
        <v>0.8</v>
      </c>
      <c r="BV38" s="54">
        <f t="shared" si="55"/>
        <v>0.8</v>
      </c>
      <c r="BW38" s="54">
        <f t="shared" si="56"/>
        <v>0.8</v>
      </c>
      <c r="BX38" s="54">
        <f t="shared" si="56"/>
        <v>0.8</v>
      </c>
      <c r="BY38" s="54">
        <f t="shared" si="57"/>
        <v>0.8</v>
      </c>
      <c r="BZ38" s="54">
        <f t="shared" si="57"/>
        <v>0.8</v>
      </c>
      <c r="CA38" s="54">
        <f t="shared" si="57"/>
        <v>0.8</v>
      </c>
      <c r="CB38" s="54">
        <f t="shared" si="57"/>
        <v>0.8</v>
      </c>
      <c r="CC38" s="54">
        <f t="shared" si="58"/>
        <v>0.8</v>
      </c>
      <c r="CD38" s="54">
        <f t="shared" si="58"/>
        <v>0.8</v>
      </c>
      <c r="CE38" s="54">
        <f t="shared" si="59"/>
        <v>0.8</v>
      </c>
      <c r="CF38" s="54">
        <f t="shared" si="60"/>
        <v>0.8</v>
      </c>
      <c r="CG38" s="54">
        <f t="shared" si="61"/>
        <v>0.8</v>
      </c>
      <c r="CH38" s="54">
        <f t="shared" si="62"/>
        <v>0.8</v>
      </c>
      <c r="CI38" s="54">
        <f t="shared" si="62"/>
        <v>0.8</v>
      </c>
      <c r="CJ38" s="54">
        <f t="shared" si="62"/>
        <v>0.8</v>
      </c>
      <c r="CK38" s="54">
        <f t="shared" si="62"/>
        <v>0.8</v>
      </c>
      <c r="CL38" s="54">
        <f t="shared" si="62"/>
        <v>0.8</v>
      </c>
      <c r="CM38" s="54">
        <f t="shared" si="62"/>
        <v>0.8</v>
      </c>
      <c r="CN38" s="54">
        <f t="shared" si="62"/>
        <v>0.8</v>
      </c>
      <c r="CO38" s="54">
        <f t="shared" si="62"/>
        <v>0.8</v>
      </c>
      <c r="CP38" s="54">
        <f t="shared" si="62"/>
        <v>0.8</v>
      </c>
      <c r="CQ38" s="54">
        <f t="shared" si="62"/>
        <v>0.8</v>
      </c>
      <c r="CR38" s="54">
        <f t="shared" si="63"/>
        <v>0.8</v>
      </c>
      <c r="CS38" s="54">
        <f t="shared" si="63"/>
        <v>0.8</v>
      </c>
      <c r="CT38" s="54">
        <f t="shared" si="64"/>
        <v>0.8</v>
      </c>
      <c r="CU38" s="54">
        <f t="shared" si="64"/>
        <v>0.8</v>
      </c>
      <c r="CV38" s="54">
        <f t="shared" si="65"/>
        <v>0.8</v>
      </c>
      <c r="CW38" s="54">
        <f t="shared" si="65"/>
        <v>0.8</v>
      </c>
      <c r="CX38" s="54">
        <f t="shared" si="66"/>
        <v>0.8</v>
      </c>
      <c r="CY38" s="54">
        <f t="shared" si="66"/>
        <v>0.8</v>
      </c>
      <c r="CZ38" s="54">
        <f t="shared" si="66"/>
        <v>0.8</v>
      </c>
      <c r="DA38" s="54">
        <f t="shared" si="66"/>
        <v>0.8</v>
      </c>
      <c r="DB38" s="54">
        <f t="shared" si="66"/>
        <v>0.8</v>
      </c>
      <c r="DC38" s="54">
        <f t="shared" si="67"/>
        <v>0.8</v>
      </c>
      <c r="DD38" s="54">
        <f t="shared" si="67"/>
        <v>0.8</v>
      </c>
      <c r="DE38" s="54">
        <f t="shared" si="68"/>
        <v>0.8</v>
      </c>
      <c r="DF38" s="54">
        <f t="shared" si="73"/>
        <v>0.8</v>
      </c>
      <c r="DG38" s="54">
        <f t="shared" si="74"/>
        <v>0.8</v>
      </c>
      <c r="DH38" s="54">
        <f t="shared" si="74"/>
        <v>0.8</v>
      </c>
      <c r="DI38" s="54">
        <f t="shared" si="74"/>
        <v>0.8</v>
      </c>
      <c r="DJ38" s="54">
        <f t="shared" si="74"/>
        <v>0.8</v>
      </c>
      <c r="DK38" s="54">
        <f t="shared" si="74"/>
        <v>0.8</v>
      </c>
      <c r="DL38" s="54">
        <f t="shared" si="74"/>
        <v>0.8</v>
      </c>
      <c r="DM38" s="54">
        <f t="shared" si="74"/>
        <v>0.8</v>
      </c>
      <c r="DN38" s="54">
        <f t="shared" si="74"/>
        <v>0.8</v>
      </c>
      <c r="DO38" s="54">
        <f t="shared" si="75"/>
        <v>0.8</v>
      </c>
      <c r="DP38" s="54">
        <f t="shared" si="32"/>
        <v>0.8</v>
      </c>
      <c r="DQ38" s="54">
        <f t="shared" si="32"/>
        <v>0.8</v>
      </c>
      <c r="DR38" s="54">
        <f t="shared" si="32"/>
        <v>0.8</v>
      </c>
      <c r="DS38" s="54">
        <f t="shared" si="32"/>
        <v>0.8</v>
      </c>
      <c r="DT38" s="54">
        <f t="shared" si="32"/>
        <v>0.8</v>
      </c>
      <c r="DU38" s="54">
        <f t="shared" si="32"/>
        <v>0.8</v>
      </c>
      <c r="DV38" s="54">
        <f t="shared" si="32"/>
        <v>0.8</v>
      </c>
      <c r="DW38" s="54">
        <f t="shared" si="32"/>
        <v>0.8</v>
      </c>
    </row>
    <row r="39" spans="1:127" ht="18" x14ac:dyDescent="0.2">
      <c r="A39" s="27">
        <f>入力シート_シアン!Q19</f>
        <v>3.0000000000000001E-5</v>
      </c>
      <c r="B39" s="23" t="s">
        <v>78</v>
      </c>
      <c r="C39" s="494" t="s">
        <v>79</v>
      </c>
      <c r="D39" s="495"/>
      <c r="E39" s="492"/>
      <c r="F39" s="1" t="s">
        <v>80</v>
      </c>
      <c r="G39" s="28">
        <f>IF(A39="",0.000032,A39)</f>
        <v>3.0000000000000001E-5</v>
      </c>
      <c r="J39" s="51">
        <f t="shared" si="72"/>
        <v>3.0000000000000001E-5</v>
      </c>
      <c r="K39" s="54">
        <f t="shared" si="69"/>
        <v>3.0000000000000001E-5</v>
      </c>
      <c r="L39" s="54">
        <f t="shared" si="40"/>
        <v>3.0000000000000001E-5</v>
      </c>
      <c r="M39" s="54">
        <f t="shared" si="40"/>
        <v>3.0000000000000001E-5</v>
      </c>
      <c r="N39" s="54">
        <f t="shared" si="40"/>
        <v>3.0000000000000001E-5</v>
      </c>
      <c r="O39" s="54">
        <f t="shared" si="41"/>
        <v>3.0000000000000001E-5</v>
      </c>
      <c r="P39" s="54">
        <f t="shared" si="41"/>
        <v>3.0000000000000001E-5</v>
      </c>
      <c r="Q39" s="54">
        <f t="shared" si="41"/>
        <v>3.0000000000000001E-5</v>
      </c>
      <c r="R39" s="54">
        <f t="shared" si="42"/>
        <v>3.0000000000000001E-5</v>
      </c>
      <c r="S39" s="54">
        <f t="shared" si="42"/>
        <v>3.0000000000000001E-5</v>
      </c>
      <c r="T39" s="54">
        <f t="shared" si="42"/>
        <v>3.0000000000000001E-5</v>
      </c>
      <c r="U39" s="51">
        <f t="shared" si="70"/>
        <v>3.0000000000000001E-5</v>
      </c>
      <c r="V39" s="54">
        <f t="shared" si="71"/>
        <v>3.0000000000000001E-5</v>
      </c>
      <c r="W39" s="54">
        <f t="shared" si="71"/>
        <v>3.0000000000000001E-5</v>
      </c>
      <c r="X39" s="54">
        <f t="shared" si="71"/>
        <v>3.0000000000000001E-5</v>
      </c>
      <c r="Y39" s="54">
        <f t="shared" si="71"/>
        <v>3.0000000000000001E-5</v>
      </c>
      <c r="Z39" s="54">
        <f t="shared" si="71"/>
        <v>3.0000000000000001E-5</v>
      </c>
      <c r="AA39" s="54">
        <f t="shared" si="71"/>
        <v>3.0000000000000001E-5</v>
      </c>
      <c r="AB39" s="54">
        <f t="shared" si="71"/>
        <v>3.0000000000000001E-5</v>
      </c>
      <c r="AC39" s="54">
        <f t="shared" si="71"/>
        <v>3.0000000000000001E-5</v>
      </c>
      <c r="AD39" s="54">
        <f t="shared" si="71"/>
        <v>3.0000000000000001E-5</v>
      </c>
      <c r="AE39" s="54">
        <f t="shared" si="71"/>
        <v>3.0000000000000001E-5</v>
      </c>
      <c r="AF39" s="54">
        <f t="shared" si="71"/>
        <v>3.0000000000000001E-5</v>
      </c>
      <c r="AG39" s="54">
        <f t="shared" si="71"/>
        <v>3.0000000000000001E-5</v>
      </c>
      <c r="AH39" s="54">
        <f t="shared" si="44"/>
        <v>3.0000000000000001E-5</v>
      </c>
      <c r="AI39" s="54">
        <f t="shared" si="44"/>
        <v>3.0000000000000001E-5</v>
      </c>
      <c r="AJ39" s="54">
        <f t="shared" si="44"/>
        <v>3.0000000000000001E-5</v>
      </c>
      <c r="AK39" s="54">
        <f t="shared" si="45"/>
        <v>3.0000000000000001E-5</v>
      </c>
      <c r="AL39" s="54">
        <f t="shared" si="45"/>
        <v>3.0000000000000001E-5</v>
      </c>
      <c r="AM39" s="54">
        <f t="shared" si="45"/>
        <v>3.0000000000000001E-5</v>
      </c>
      <c r="AN39" s="54">
        <f t="shared" si="46"/>
        <v>3.0000000000000001E-5</v>
      </c>
      <c r="AO39" s="54">
        <f t="shared" si="46"/>
        <v>3.0000000000000001E-5</v>
      </c>
      <c r="AP39" s="54">
        <f t="shared" si="46"/>
        <v>3.0000000000000001E-5</v>
      </c>
      <c r="AQ39" s="54">
        <f t="shared" si="46"/>
        <v>3.0000000000000001E-5</v>
      </c>
      <c r="AR39" s="54">
        <f t="shared" si="46"/>
        <v>3.0000000000000001E-5</v>
      </c>
      <c r="AS39" s="54">
        <f t="shared" si="46"/>
        <v>3.0000000000000001E-5</v>
      </c>
      <c r="AT39" s="54">
        <f t="shared" si="46"/>
        <v>3.0000000000000001E-5</v>
      </c>
      <c r="AU39" s="54">
        <f t="shared" si="46"/>
        <v>3.0000000000000001E-5</v>
      </c>
      <c r="AV39" s="54">
        <f t="shared" si="46"/>
        <v>3.0000000000000001E-5</v>
      </c>
      <c r="AW39" s="54">
        <f t="shared" si="46"/>
        <v>3.0000000000000001E-5</v>
      </c>
      <c r="AX39" s="54">
        <f t="shared" si="46"/>
        <v>3.0000000000000001E-5</v>
      </c>
      <c r="AY39" s="54">
        <f t="shared" si="46"/>
        <v>3.0000000000000001E-5</v>
      </c>
      <c r="AZ39" s="54">
        <f t="shared" si="46"/>
        <v>3.0000000000000001E-5</v>
      </c>
      <c r="BA39" s="54">
        <f t="shared" si="46"/>
        <v>3.0000000000000001E-5</v>
      </c>
      <c r="BB39" s="54">
        <f t="shared" si="46"/>
        <v>3.0000000000000001E-5</v>
      </c>
      <c r="BC39" s="54">
        <f t="shared" si="46"/>
        <v>3.0000000000000001E-5</v>
      </c>
      <c r="BD39" s="54">
        <f t="shared" si="47"/>
        <v>3.0000000000000001E-5</v>
      </c>
      <c r="BE39" s="54">
        <f t="shared" si="47"/>
        <v>3.0000000000000001E-5</v>
      </c>
      <c r="BF39" s="54">
        <f t="shared" si="47"/>
        <v>3.0000000000000001E-5</v>
      </c>
      <c r="BG39" s="54">
        <f t="shared" si="48"/>
        <v>3.0000000000000001E-5</v>
      </c>
      <c r="BH39" s="54">
        <f t="shared" si="48"/>
        <v>3.0000000000000001E-5</v>
      </c>
      <c r="BI39" s="54">
        <f t="shared" si="49"/>
        <v>3.0000000000000001E-5</v>
      </c>
      <c r="BJ39" s="54">
        <f t="shared" si="49"/>
        <v>3.0000000000000001E-5</v>
      </c>
      <c r="BK39" s="54">
        <f t="shared" si="50"/>
        <v>3.0000000000000001E-5</v>
      </c>
      <c r="BL39" s="54">
        <f t="shared" si="51"/>
        <v>3.0000000000000001E-5</v>
      </c>
      <c r="BM39" s="54">
        <f t="shared" si="51"/>
        <v>3.0000000000000001E-5</v>
      </c>
      <c r="BN39" s="54">
        <f t="shared" si="51"/>
        <v>3.0000000000000001E-5</v>
      </c>
      <c r="BO39" s="54">
        <f t="shared" si="51"/>
        <v>3.0000000000000001E-5</v>
      </c>
      <c r="BP39" s="54">
        <f t="shared" si="52"/>
        <v>3.0000000000000001E-5</v>
      </c>
      <c r="BQ39" s="54">
        <f t="shared" si="53"/>
        <v>3.0000000000000001E-5</v>
      </c>
      <c r="BR39" s="54">
        <f t="shared" si="53"/>
        <v>3.0000000000000001E-5</v>
      </c>
      <c r="BS39" s="54">
        <f t="shared" si="53"/>
        <v>3.0000000000000001E-5</v>
      </c>
      <c r="BT39" s="54">
        <f t="shared" si="53"/>
        <v>3.0000000000000001E-5</v>
      </c>
      <c r="BU39" s="54">
        <f t="shared" si="54"/>
        <v>3.0000000000000001E-5</v>
      </c>
      <c r="BV39" s="54">
        <f t="shared" si="55"/>
        <v>3.0000000000000001E-5</v>
      </c>
      <c r="BW39" s="54">
        <f t="shared" si="56"/>
        <v>3.0000000000000001E-5</v>
      </c>
      <c r="BX39" s="54">
        <f t="shared" si="56"/>
        <v>3.0000000000000001E-5</v>
      </c>
      <c r="BY39" s="54">
        <f t="shared" si="57"/>
        <v>3.0000000000000001E-5</v>
      </c>
      <c r="BZ39" s="54">
        <f t="shared" si="57"/>
        <v>3.0000000000000001E-5</v>
      </c>
      <c r="CA39" s="54">
        <f t="shared" si="57"/>
        <v>3.0000000000000001E-5</v>
      </c>
      <c r="CB39" s="54">
        <f t="shared" si="57"/>
        <v>3.0000000000000001E-5</v>
      </c>
      <c r="CC39" s="54">
        <f t="shared" si="58"/>
        <v>3.0000000000000001E-5</v>
      </c>
      <c r="CD39" s="54">
        <f t="shared" si="58"/>
        <v>3.0000000000000001E-5</v>
      </c>
      <c r="CE39" s="54">
        <f t="shared" si="59"/>
        <v>3.0000000000000001E-5</v>
      </c>
      <c r="CF39" s="54">
        <f t="shared" si="60"/>
        <v>3.0000000000000001E-5</v>
      </c>
      <c r="CG39" s="54">
        <f t="shared" si="61"/>
        <v>3.0000000000000001E-5</v>
      </c>
      <c r="CH39" s="54">
        <f t="shared" si="62"/>
        <v>3.0000000000000001E-5</v>
      </c>
      <c r="CI39" s="54">
        <f t="shared" si="62"/>
        <v>3.0000000000000001E-5</v>
      </c>
      <c r="CJ39" s="54">
        <f t="shared" si="62"/>
        <v>3.0000000000000001E-5</v>
      </c>
      <c r="CK39" s="54">
        <f t="shared" si="62"/>
        <v>3.0000000000000001E-5</v>
      </c>
      <c r="CL39" s="54">
        <f t="shared" si="62"/>
        <v>3.0000000000000001E-5</v>
      </c>
      <c r="CM39" s="54">
        <f t="shared" si="62"/>
        <v>3.0000000000000001E-5</v>
      </c>
      <c r="CN39" s="54">
        <f t="shared" si="62"/>
        <v>3.0000000000000001E-5</v>
      </c>
      <c r="CO39" s="54">
        <f t="shared" si="62"/>
        <v>3.0000000000000001E-5</v>
      </c>
      <c r="CP39" s="54">
        <f t="shared" si="62"/>
        <v>3.0000000000000001E-5</v>
      </c>
      <c r="CQ39" s="54">
        <f t="shared" si="62"/>
        <v>3.0000000000000001E-5</v>
      </c>
      <c r="CR39" s="54">
        <f t="shared" si="63"/>
        <v>3.0000000000000001E-5</v>
      </c>
      <c r="CS39" s="54">
        <f t="shared" si="63"/>
        <v>3.0000000000000001E-5</v>
      </c>
      <c r="CT39" s="54">
        <f t="shared" si="64"/>
        <v>3.0000000000000001E-5</v>
      </c>
      <c r="CU39" s="54">
        <f t="shared" si="64"/>
        <v>3.0000000000000001E-5</v>
      </c>
      <c r="CV39" s="54">
        <f t="shared" si="65"/>
        <v>3.0000000000000001E-5</v>
      </c>
      <c r="CW39" s="54">
        <f t="shared" si="65"/>
        <v>3.0000000000000001E-5</v>
      </c>
      <c r="CX39" s="54">
        <f t="shared" si="66"/>
        <v>3.0000000000000001E-5</v>
      </c>
      <c r="CY39" s="54">
        <f t="shared" si="66"/>
        <v>3.0000000000000001E-5</v>
      </c>
      <c r="CZ39" s="54">
        <f t="shared" si="66"/>
        <v>3.0000000000000001E-5</v>
      </c>
      <c r="DA39" s="54">
        <f t="shared" si="66"/>
        <v>3.0000000000000001E-5</v>
      </c>
      <c r="DB39" s="54">
        <f t="shared" si="66"/>
        <v>3.0000000000000001E-5</v>
      </c>
      <c r="DC39" s="54">
        <f t="shared" si="67"/>
        <v>3.0000000000000001E-5</v>
      </c>
      <c r="DD39" s="54">
        <f t="shared" si="67"/>
        <v>3.0000000000000001E-5</v>
      </c>
      <c r="DE39" s="54">
        <f t="shared" si="68"/>
        <v>3.0000000000000001E-5</v>
      </c>
      <c r="DF39" s="54">
        <f t="shared" si="73"/>
        <v>3.0000000000000001E-5</v>
      </c>
      <c r="DG39" s="54">
        <f t="shared" si="74"/>
        <v>3.0000000000000001E-5</v>
      </c>
      <c r="DH39" s="54">
        <f t="shared" si="74"/>
        <v>3.0000000000000001E-5</v>
      </c>
      <c r="DI39" s="54">
        <f t="shared" si="74"/>
        <v>3.0000000000000001E-5</v>
      </c>
      <c r="DJ39" s="54">
        <f t="shared" si="74"/>
        <v>3.0000000000000001E-5</v>
      </c>
      <c r="DK39" s="54">
        <f t="shared" si="74"/>
        <v>3.0000000000000001E-5</v>
      </c>
      <c r="DL39" s="54">
        <f t="shared" si="74"/>
        <v>3.0000000000000001E-5</v>
      </c>
      <c r="DM39" s="54">
        <f t="shared" si="74"/>
        <v>3.0000000000000001E-5</v>
      </c>
      <c r="DN39" s="54">
        <f t="shared" si="74"/>
        <v>3.0000000000000001E-5</v>
      </c>
      <c r="DO39" s="54">
        <f t="shared" si="75"/>
        <v>3.0000000000000001E-5</v>
      </c>
      <c r="DP39" s="54">
        <f t="shared" si="32"/>
        <v>3.0000000000000001E-5</v>
      </c>
      <c r="DQ39" s="54">
        <f t="shared" si="32"/>
        <v>3.0000000000000001E-5</v>
      </c>
      <c r="DR39" s="54">
        <f t="shared" si="32"/>
        <v>3.0000000000000001E-5</v>
      </c>
      <c r="DS39" s="54">
        <f t="shared" si="32"/>
        <v>3.0000000000000001E-5</v>
      </c>
      <c r="DT39" s="54">
        <f t="shared" si="32"/>
        <v>3.0000000000000001E-5</v>
      </c>
      <c r="DU39" s="54">
        <f t="shared" si="32"/>
        <v>3.0000000000000001E-5</v>
      </c>
      <c r="DV39" s="54">
        <f t="shared" si="32"/>
        <v>3.0000000000000001E-5</v>
      </c>
      <c r="DW39" s="54">
        <f t="shared" si="32"/>
        <v>3.0000000000000001E-5</v>
      </c>
    </row>
    <row r="40" spans="1:127" ht="18" x14ac:dyDescent="0.2">
      <c r="A40" s="16">
        <f>入力シート_シアン!G18</f>
        <v>5.0000000000000001E-3</v>
      </c>
      <c r="B40" s="23" t="s">
        <v>81</v>
      </c>
      <c r="C40" s="494" t="s">
        <v>82</v>
      </c>
      <c r="D40" s="495"/>
      <c r="E40" s="492"/>
      <c r="F40" s="1" t="s">
        <v>83</v>
      </c>
      <c r="G40" s="25">
        <f>IF(A40="",0.005,A40)</f>
        <v>5.0000000000000001E-3</v>
      </c>
      <c r="J40" s="51">
        <f t="shared" si="72"/>
        <v>5.0000000000000001E-3</v>
      </c>
      <c r="K40" s="54">
        <f t="shared" si="69"/>
        <v>5.0000000000000001E-3</v>
      </c>
      <c r="L40" s="54">
        <f t="shared" si="40"/>
        <v>5.0000000000000001E-3</v>
      </c>
      <c r="M40" s="54">
        <f t="shared" si="40"/>
        <v>5.0000000000000001E-3</v>
      </c>
      <c r="N40" s="54">
        <f t="shared" si="40"/>
        <v>5.0000000000000001E-3</v>
      </c>
      <c r="O40" s="54">
        <f t="shared" si="41"/>
        <v>5.0000000000000001E-3</v>
      </c>
      <c r="P40" s="54">
        <f t="shared" si="41"/>
        <v>5.0000000000000001E-3</v>
      </c>
      <c r="Q40" s="54">
        <f t="shared" si="41"/>
        <v>5.0000000000000001E-3</v>
      </c>
      <c r="R40" s="54">
        <f t="shared" si="42"/>
        <v>5.0000000000000001E-3</v>
      </c>
      <c r="S40" s="54">
        <f t="shared" si="42"/>
        <v>5.0000000000000001E-3</v>
      </c>
      <c r="T40" s="54">
        <f t="shared" si="42"/>
        <v>5.0000000000000001E-3</v>
      </c>
      <c r="U40" s="51">
        <f t="shared" si="70"/>
        <v>5.0000000000000001E-3</v>
      </c>
      <c r="V40" s="54">
        <f t="shared" si="71"/>
        <v>5.0000000000000001E-3</v>
      </c>
      <c r="W40" s="54">
        <f t="shared" si="71"/>
        <v>5.0000000000000001E-3</v>
      </c>
      <c r="X40" s="54">
        <f t="shared" si="71"/>
        <v>5.0000000000000001E-3</v>
      </c>
      <c r="Y40" s="54">
        <f t="shared" si="71"/>
        <v>5.0000000000000001E-3</v>
      </c>
      <c r="Z40" s="54">
        <f t="shared" si="71"/>
        <v>5.0000000000000001E-3</v>
      </c>
      <c r="AA40" s="54">
        <f t="shared" si="71"/>
        <v>5.0000000000000001E-3</v>
      </c>
      <c r="AB40" s="54">
        <f t="shared" si="71"/>
        <v>5.0000000000000001E-3</v>
      </c>
      <c r="AC40" s="54">
        <f t="shared" si="71"/>
        <v>5.0000000000000001E-3</v>
      </c>
      <c r="AD40" s="54">
        <f t="shared" si="71"/>
        <v>5.0000000000000001E-3</v>
      </c>
      <c r="AE40" s="54">
        <f t="shared" si="71"/>
        <v>5.0000000000000001E-3</v>
      </c>
      <c r="AF40" s="54">
        <f t="shared" si="71"/>
        <v>5.0000000000000001E-3</v>
      </c>
      <c r="AG40" s="54">
        <f t="shared" si="71"/>
        <v>5.0000000000000001E-3</v>
      </c>
      <c r="AH40" s="54">
        <f t="shared" si="44"/>
        <v>5.0000000000000001E-3</v>
      </c>
      <c r="AI40" s="54">
        <f t="shared" si="44"/>
        <v>5.0000000000000001E-3</v>
      </c>
      <c r="AJ40" s="54">
        <f t="shared" si="44"/>
        <v>5.0000000000000001E-3</v>
      </c>
      <c r="AK40" s="54">
        <f t="shared" si="45"/>
        <v>5.0000000000000001E-3</v>
      </c>
      <c r="AL40" s="54">
        <f t="shared" si="45"/>
        <v>5.0000000000000001E-3</v>
      </c>
      <c r="AM40" s="54">
        <f t="shared" si="45"/>
        <v>5.0000000000000001E-3</v>
      </c>
      <c r="AN40" s="54">
        <f t="shared" si="46"/>
        <v>5.0000000000000001E-3</v>
      </c>
      <c r="AO40" s="54">
        <f t="shared" si="46"/>
        <v>5.0000000000000001E-3</v>
      </c>
      <c r="AP40" s="54">
        <f t="shared" si="46"/>
        <v>5.0000000000000001E-3</v>
      </c>
      <c r="AQ40" s="54">
        <f t="shared" si="46"/>
        <v>5.0000000000000001E-3</v>
      </c>
      <c r="AR40" s="54">
        <f t="shared" si="46"/>
        <v>5.0000000000000001E-3</v>
      </c>
      <c r="AS40" s="54">
        <f t="shared" si="46"/>
        <v>5.0000000000000001E-3</v>
      </c>
      <c r="AT40" s="54">
        <f t="shared" si="46"/>
        <v>5.0000000000000001E-3</v>
      </c>
      <c r="AU40" s="54">
        <f t="shared" si="46"/>
        <v>5.0000000000000001E-3</v>
      </c>
      <c r="AV40" s="54">
        <f t="shared" si="46"/>
        <v>5.0000000000000001E-3</v>
      </c>
      <c r="AW40" s="54">
        <f t="shared" si="46"/>
        <v>5.0000000000000001E-3</v>
      </c>
      <c r="AX40" s="54">
        <f t="shared" si="46"/>
        <v>5.0000000000000001E-3</v>
      </c>
      <c r="AY40" s="54">
        <f t="shared" si="46"/>
        <v>5.0000000000000001E-3</v>
      </c>
      <c r="AZ40" s="54">
        <f t="shared" si="46"/>
        <v>5.0000000000000001E-3</v>
      </c>
      <c r="BA40" s="54">
        <f t="shared" si="46"/>
        <v>5.0000000000000001E-3</v>
      </c>
      <c r="BB40" s="54">
        <f t="shared" si="46"/>
        <v>5.0000000000000001E-3</v>
      </c>
      <c r="BC40" s="54">
        <f t="shared" si="46"/>
        <v>5.0000000000000001E-3</v>
      </c>
      <c r="BD40" s="54">
        <f t="shared" si="47"/>
        <v>5.0000000000000001E-3</v>
      </c>
      <c r="BE40" s="54">
        <f t="shared" si="47"/>
        <v>5.0000000000000001E-3</v>
      </c>
      <c r="BF40" s="54">
        <f t="shared" si="47"/>
        <v>5.0000000000000001E-3</v>
      </c>
      <c r="BG40" s="54">
        <f t="shared" si="48"/>
        <v>5.0000000000000001E-3</v>
      </c>
      <c r="BH40" s="54">
        <f t="shared" si="48"/>
        <v>5.0000000000000001E-3</v>
      </c>
      <c r="BI40" s="54">
        <f t="shared" si="49"/>
        <v>5.0000000000000001E-3</v>
      </c>
      <c r="BJ40" s="54">
        <f t="shared" si="49"/>
        <v>5.0000000000000001E-3</v>
      </c>
      <c r="BK40" s="54">
        <f t="shared" si="50"/>
        <v>5.0000000000000001E-3</v>
      </c>
      <c r="BL40" s="54">
        <f t="shared" si="51"/>
        <v>5.0000000000000001E-3</v>
      </c>
      <c r="BM40" s="54">
        <f t="shared" si="51"/>
        <v>5.0000000000000001E-3</v>
      </c>
      <c r="BN40" s="54">
        <f t="shared" si="51"/>
        <v>5.0000000000000001E-3</v>
      </c>
      <c r="BO40" s="54">
        <f t="shared" si="51"/>
        <v>5.0000000000000001E-3</v>
      </c>
      <c r="BP40" s="54">
        <f t="shared" si="52"/>
        <v>5.0000000000000001E-3</v>
      </c>
      <c r="BQ40" s="54">
        <f t="shared" si="53"/>
        <v>5.0000000000000001E-3</v>
      </c>
      <c r="BR40" s="54">
        <f t="shared" si="53"/>
        <v>5.0000000000000001E-3</v>
      </c>
      <c r="BS40" s="54">
        <f t="shared" si="53"/>
        <v>5.0000000000000001E-3</v>
      </c>
      <c r="BT40" s="54">
        <f t="shared" si="53"/>
        <v>5.0000000000000001E-3</v>
      </c>
      <c r="BU40" s="54">
        <f t="shared" si="54"/>
        <v>5.0000000000000001E-3</v>
      </c>
      <c r="BV40" s="54">
        <f t="shared" si="55"/>
        <v>5.0000000000000001E-3</v>
      </c>
      <c r="BW40" s="54">
        <f t="shared" si="56"/>
        <v>5.0000000000000001E-3</v>
      </c>
      <c r="BX40" s="54">
        <f t="shared" si="56"/>
        <v>5.0000000000000001E-3</v>
      </c>
      <c r="BY40" s="54">
        <f t="shared" si="57"/>
        <v>5.0000000000000001E-3</v>
      </c>
      <c r="BZ40" s="54">
        <f t="shared" si="57"/>
        <v>5.0000000000000001E-3</v>
      </c>
      <c r="CA40" s="54">
        <f t="shared" si="57"/>
        <v>5.0000000000000001E-3</v>
      </c>
      <c r="CB40" s="54">
        <f t="shared" si="57"/>
        <v>5.0000000000000001E-3</v>
      </c>
      <c r="CC40" s="54">
        <f t="shared" si="58"/>
        <v>5.0000000000000001E-3</v>
      </c>
      <c r="CD40" s="54">
        <f t="shared" si="58"/>
        <v>5.0000000000000001E-3</v>
      </c>
      <c r="CE40" s="54">
        <f t="shared" si="59"/>
        <v>5.0000000000000001E-3</v>
      </c>
      <c r="CF40" s="54">
        <f t="shared" si="60"/>
        <v>5.0000000000000001E-3</v>
      </c>
      <c r="CG40" s="54">
        <f t="shared" si="61"/>
        <v>5.0000000000000001E-3</v>
      </c>
      <c r="CH40" s="54">
        <f t="shared" si="62"/>
        <v>5.0000000000000001E-3</v>
      </c>
      <c r="CI40" s="54">
        <f t="shared" si="62"/>
        <v>5.0000000000000001E-3</v>
      </c>
      <c r="CJ40" s="54">
        <f t="shared" si="62"/>
        <v>5.0000000000000001E-3</v>
      </c>
      <c r="CK40" s="54">
        <f t="shared" si="62"/>
        <v>5.0000000000000001E-3</v>
      </c>
      <c r="CL40" s="54">
        <f t="shared" si="62"/>
        <v>5.0000000000000001E-3</v>
      </c>
      <c r="CM40" s="54">
        <f t="shared" si="62"/>
        <v>5.0000000000000001E-3</v>
      </c>
      <c r="CN40" s="54">
        <f t="shared" si="62"/>
        <v>5.0000000000000001E-3</v>
      </c>
      <c r="CO40" s="54">
        <f t="shared" si="62"/>
        <v>5.0000000000000001E-3</v>
      </c>
      <c r="CP40" s="54">
        <f t="shared" si="62"/>
        <v>5.0000000000000001E-3</v>
      </c>
      <c r="CQ40" s="54">
        <f t="shared" si="62"/>
        <v>5.0000000000000001E-3</v>
      </c>
      <c r="CR40" s="54">
        <f t="shared" si="63"/>
        <v>5.0000000000000001E-3</v>
      </c>
      <c r="CS40" s="54">
        <f t="shared" si="63"/>
        <v>5.0000000000000001E-3</v>
      </c>
      <c r="CT40" s="54">
        <f t="shared" si="64"/>
        <v>5.0000000000000001E-3</v>
      </c>
      <c r="CU40" s="54">
        <f t="shared" si="64"/>
        <v>5.0000000000000001E-3</v>
      </c>
      <c r="CV40" s="54">
        <f t="shared" si="65"/>
        <v>5.0000000000000001E-3</v>
      </c>
      <c r="CW40" s="54">
        <f t="shared" si="65"/>
        <v>5.0000000000000001E-3</v>
      </c>
      <c r="CX40" s="54">
        <f t="shared" si="66"/>
        <v>5.0000000000000001E-3</v>
      </c>
      <c r="CY40" s="54">
        <f t="shared" si="66"/>
        <v>5.0000000000000001E-3</v>
      </c>
      <c r="CZ40" s="54">
        <f t="shared" si="66"/>
        <v>5.0000000000000001E-3</v>
      </c>
      <c r="DA40" s="54">
        <f t="shared" si="66"/>
        <v>5.0000000000000001E-3</v>
      </c>
      <c r="DB40" s="54">
        <f t="shared" si="66"/>
        <v>5.0000000000000001E-3</v>
      </c>
      <c r="DC40" s="54">
        <f t="shared" si="67"/>
        <v>5.0000000000000001E-3</v>
      </c>
      <c r="DD40" s="54">
        <f t="shared" si="67"/>
        <v>5.0000000000000001E-3</v>
      </c>
      <c r="DE40" s="54">
        <f t="shared" si="68"/>
        <v>5.0000000000000001E-3</v>
      </c>
      <c r="DF40" s="54">
        <f t="shared" si="73"/>
        <v>5.0000000000000001E-3</v>
      </c>
      <c r="DG40" s="54">
        <f t="shared" si="74"/>
        <v>5.0000000000000001E-3</v>
      </c>
      <c r="DH40" s="54">
        <f t="shared" si="74"/>
        <v>5.0000000000000001E-3</v>
      </c>
      <c r="DI40" s="54">
        <f t="shared" si="74"/>
        <v>5.0000000000000001E-3</v>
      </c>
      <c r="DJ40" s="54">
        <f t="shared" si="74"/>
        <v>5.0000000000000001E-3</v>
      </c>
      <c r="DK40" s="54">
        <f t="shared" si="74"/>
        <v>5.0000000000000001E-3</v>
      </c>
      <c r="DL40" s="54">
        <f t="shared" si="74"/>
        <v>5.0000000000000001E-3</v>
      </c>
      <c r="DM40" s="54">
        <f t="shared" si="74"/>
        <v>5.0000000000000001E-3</v>
      </c>
      <c r="DN40" s="54">
        <f t="shared" si="74"/>
        <v>5.0000000000000001E-3</v>
      </c>
      <c r="DO40" s="54">
        <f t="shared" si="75"/>
        <v>5.0000000000000001E-3</v>
      </c>
      <c r="DP40" s="54">
        <f t="shared" si="32"/>
        <v>5.0000000000000001E-3</v>
      </c>
      <c r="DQ40" s="54">
        <f t="shared" si="32"/>
        <v>5.0000000000000001E-3</v>
      </c>
      <c r="DR40" s="54">
        <f t="shared" si="32"/>
        <v>5.0000000000000001E-3</v>
      </c>
      <c r="DS40" s="54">
        <f t="shared" si="32"/>
        <v>5.0000000000000001E-3</v>
      </c>
      <c r="DT40" s="54">
        <f t="shared" si="32"/>
        <v>5.0000000000000001E-3</v>
      </c>
      <c r="DU40" s="54">
        <f t="shared" si="32"/>
        <v>5.0000000000000001E-3</v>
      </c>
      <c r="DV40" s="54">
        <f t="shared" si="32"/>
        <v>5.0000000000000001E-3</v>
      </c>
      <c r="DW40" s="54">
        <f t="shared" si="32"/>
        <v>5.0000000000000001E-3</v>
      </c>
    </row>
    <row r="41" spans="1:127" ht="18" x14ac:dyDescent="0.2">
      <c r="A41" s="16">
        <f>入力シート_シアン!Q20</f>
        <v>0.3</v>
      </c>
      <c r="B41" s="23" t="s">
        <v>137</v>
      </c>
      <c r="C41" s="494" t="s">
        <v>84</v>
      </c>
      <c r="D41" s="495"/>
      <c r="E41" s="492"/>
      <c r="F41" s="1" t="s">
        <v>85</v>
      </c>
      <c r="G41" s="25">
        <f>IF(A41="",0.2,A41)</f>
        <v>0.3</v>
      </c>
      <c r="J41" s="51">
        <f>G41</f>
        <v>0.3</v>
      </c>
      <c r="K41" s="54">
        <f t="shared" si="69"/>
        <v>0.3</v>
      </c>
      <c r="L41" s="54">
        <f t="shared" si="40"/>
        <v>0.3</v>
      </c>
      <c r="M41" s="54">
        <f t="shared" si="40"/>
        <v>0.3</v>
      </c>
      <c r="N41" s="54">
        <f t="shared" si="40"/>
        <v>0.3</v>
      </c>
      <c r="O41" s="54">
        <f t="shared" si="41"/>
        <v>0.3</v>
      </c>
      <c r="P41" s="54">
        <f t="shared" si="41"/>
        <v>0.3</v>
      </c>
      <c r="Q41" s="54">
        <f t="shared" si="41"/>
        <v>0.3</v>
      </c>
      <c r="R41" s="54">
        <f t="shared" si="42"/>
        <v>0.3</v>
      </c>
      <c r="S41" s="54">
        <f t="shared" si="42"/>
        <v>0.3</v>
      </c>
      <c r="T41" s="54">
        <f t="shared" si="42"/>
        <v>0.3</v>
      </c>
      <c r="U41" s="51">
        <f t="shared" si="70"/>
        <v>0.3</v>
      </c>
      <c r="V41" s="54">
        <f t="shared" si="71"/>
        <v>0.3</v>
      </c>
      <c r="W41" s="54">
        <f t="shared" si="71"/>
        <v>0.3</v>
      </c>
      <c r="X41" s="54">
        <f t="shared" si="71"/>
        <v>0.3</v>
      </c>
      <c r="Y41" s="54">
        <f t="shared" si="71"/>
        <v>0.3</v>
      </c>
      <c r="Z41" s="54">
        <f t="shared" si="71"/>
        <v>0.3</v>
      </c>
      <c r="AA41" s="54">
        <f t="shared" si="71"/>
        <v>0.3</v>
      </c>
      <c r="AB41" s="54">
        <f t="shared" si="71"/>
        <v>0.3</v>
      </c>
      <c r="AC41" s="54">
        <f t="shared" si="71"/>
        <v>0.3</v>
      </c>
      <c r="AD41" s="54">
        <f t="shared" si="71"/>
        <v>0.3</v>
      </c>
      <c r="AE41" s="54">
        <f t="shared" si="71"/>
        <v>0.3</v>
      </c>
      <c r="AF41" s="54">
        <f t="shared" si="71"/>
        <v>0.3</v>
      </c>
      <c r="AG41" s="54">
        <f t="shared" si="71"/>
        <v>0.3</v>
      </c>
      <c r="AH41" s="54">
        <f t="shared" si="44"/>
        <v>0.3</v>
      </c>
      <c r="AI41" s="54">
        <f t="shared" si="44"/>
        <v>0.3</v>
      </c>
      <c r="AJ41" s="54">
        <f t="shared" si="44"/>
        <v>0.3</v>
      </c>
      <c r="AK41" s="54">
        <f t="shared" si="45"/>
        <v>0.3</v>
      </c>
      <c r="AL41" s="54">
        <f t="shared" si="45"/>
        <v>0.3</v>
      </c>
      <c r="AM41" s="54">
        <f t="shared" si="45"/>
        <v>0.3</v>
      </c>
      <c r="AN41" s="54">
        <f t="shared" si="46"/>
        <v>0.3</v>
      </c>
      <c r="AO41" s="54">
        <f t="shared" si="46"/>
        <v>0.3</v>
      </c>
      <c r="AP41" s="54">
        <f t="shared" si="46"/>
        <v>0.3</v>
      </c>
      <c r="AQ41" s="54">
        <f t="shared" si="46"/>
        <v>0.3</v>
      </c>
      <c r="AR41" s="54">
        <f t="shared" si="46"/>
        <v>0.3</v>
      </c>
      <c r="AS41" s="54">
        <f t="shared" si="46"/>
        <v>0.3</v>
      </c>
      <c r="AT41" s="54">
        <f t="shared" si="46"/>
        <v>0.3</v>
      </c>
      <c r="AU41" s="54">
        <f t="shared" si="46"/>
        <v>0.3</v>
      </c>
      <c r="AV41" s="54">
        <f t="shared" si="46"/>
        <v>0.3</v>
      </c>
      <c r="AW41" s="54">
        <f t="shared" si="46"/>
        <v>0.3</v>
      </c>
      <c r="AX41" s="54">
        <f t="shared" si="46"/>
        <v>0.3</v>
      </c>
      <c r="AY41" s="54">
        <f t="shared" si="46"/>
        <v>0.3</v>
      </c>
      <c r="AZ41" s="54">
        <f t="shared" si="46"/>
        <v>0.3</v>
      </c>
      <c r="BA41" s="54">
        <f t="shared" si="46"/>
        <v>0.3</v>
      </c>
      <c r="BB41" s="54">
        <f t="shared" si="46"/>
        <v>0.3</v>
      </c>
      <c r="BC41" s="54">
        <f t="shared" si="46"/>
        <v>0.3</v>
      </c>
      <c r="BD41" s="54">
        <f t="shared" si="47"/>
        <v>0.3</v>
      </c>
      <c r="BE41" s="54">
        <f t="shared" si="47"/>
        <v>0.3</v>
      </c>
      <c r="BF41" s="54">
        <f t="shared" si="47"/>
        <v>0.3</v>
      </c>
      <c r="BG41" s="54">
        <f t="shared" si="48"/>
        <v>0.3</v>
      </c>
      <c r="BH41" s="54">
        <f t="shared" si="48"/>
        <v>0.3</v>
      </c>
      <c r="BI41" s="54">
        <f t="shared" si="49"/>
        <v>0.3</v>
      </c>
      <c r="BJ41" s="54">
        <f t="shared" si="49"/>
        <v>0.3</v>
      </c>
      <c r="BK41" s="54">
        <f t="shared" si="50"/>
        <v>0.3</v>
      </c>
      <c r="BL41" s="54">
        <f t="shared" si="51"/>
        <v>0.3</v>
      </c>
      <c r="BM41" s="54">
        <f t="shared" si="51"/>
        <v>0.3</v>
      </c>
      <c r="BN41" s="54">
        <f t="shared" si="51"/>
        <v>0.3</v>
      </c>
      <c r="BO41" s="54">
        <f t="shared" si="51"/>
        <v>0.3</v>
      </c>
      <c r="BP41" s="54">
        <f t="shared" si="52"/>
        <v>0.3</v>
      </c>
      <c r="BQ41" s="54">
        <f t="shared" si="53"/>
        <v>0.3</v>
      </c>
      <c r="BR41" s="54">
        <f t="shared" si="53"/>
        <v>0.3</v>
      </c>
      <c r="BS41" s="54">
        <f t="shared" si="53"/>
        <v>0.3</v>
      </c>
      <c r="BT41" s="54">
        <f t="shared" si="53"/>
        <v>0.3</v>
      </c>
      <c r="BU41" s="54">
        <f t="shared" si="54"/>
        <v>0.3</v>
      </c>
      <c r="BV41" s="54">
        <f t="shared" si="55"/>
        <v>0.3</v>
      </c>
      <c r="BW41" s="54">
        <f t="shared" si="56"/>
        <v>0.3</v>
      </c>
      <c r="BX41" s="54">
        <f t="shared" si="56"/>
        <v>0.3</v>
      </c>
      <c r="BY41" s="54">
        <f t="shared" si="57"/>
        <v>0.3</v>
      </c>
      <c r="BZ41" s="54">
        <f t="shared" si="57"/>
        <v>0.3</v>
      </c>
      <c r="CA41" s="54">
        <f t="shared" si="57"/>
        <v>0.3</v>
      </c>
      <c r="CB41" s="54">
        <f t="shared" si="57"/>
        <v>0.3</v>
      </c>
      <c r="CC41" s="54">
        <f t="shared" si="58"/>
        <v>0.3</v>
      </c>
      <c r="CD41" s="54">
        <f t="shared" si="58"/>
        <v>0.3</v>
      </c>
      <c r="CE41" s="54">
        <f t="shared" si="59"/>
        <v>0.3</v>
      </c>
      <c r="CF41" s="54">
        <f t="shared" si="60"/>
        <v>0.3</v>
      </c>
      <c r="CG41" s="54">
        <f t="shared" si="61"/>
        <v>0.3</v>
      </c>
      <c r="CH41" s="54">
        <f t="shared" si="62"/>
        <v>0.3</v>
      </c>
      <c r="CI41" s="54">
        <f t="shared" si="62"/>
        <v>0.3</v>
      </c>
      <c r="CJ41" s="54">
        <f t="shared" si="62"/>
        <v>0.3</v>
      </c>
      <c r="CK41" s="54">
        <f t="shared" si="62"/>
        <v>0.3</v>
      </c>
      <c r="CL41" s="54">
        <f t="shared" si="62"/>
        <v>0.3</v>
      </c>
      <c r="CM41" s="54">
        <f t="shared" si="62"/>
        <v>0.3</v>
      </c>
      <c r="CN41" s="54">
        <f t="shared" si="62"/>
        <v>0.3</v>
      </c>
      <c r="CO41" s="54">
        <f t="shared" si="62"/>
        <v>0.3</v>
      </c>
      <c r="CP41" s="54">
        <f t="shared" si="62"/>
        <v>0.3</v>
      </c>
      <c r="CQ41" s="54">
        <f t="shared" si="62"/>
        <v>0.3</v>
      </c>
      <c r="CR41" s="54">
        <f t="shared" si="63"/>
        <v>0.3</v>
      </c>
      <c r="CS41" s="54">
        <f t="shared" si="63"/>
        <v>0.3</v>
      </c>
      <c r="CT41" s="54">
        <f t="shared" si="64"/>
        <v>0.3</v>
      </c>
      <c r="CU41" s="54">
        <f t="shared" si="64"/>
        <v>0.3</v>
      </c>
      <c r="CV41" s="54">
        <f t="shared" si="65"/>
        <v>0.3</v>
      </c>
      <c r="CW41" s="54">
        <f t="shared" si="65"/>
        <v>0.3</v>
      </c>
      <c r="CX41" s="54">
        <f t="shared" si="66"/>
        <v>0.3</v>
      </c>
      <c r="CY41" s="54">
        <f t="shared" si="66"/>
        <v>0.3</v>
      </c>
      <c r="CZ41" s="54">
        <f t="shared" si="66"/>
        <v>0.3</v>
      </c>
      <c r="DA41" s="54">
        <f t="shared" si="66"/>
        <v>0.3</v>
      </c>
      <c r="DB41" s="54">
        <f t="shared" si="66"/>
        <v>0.3</v>
      </c>
      <c r="DC41" s="54">
        <f t="shared" si="67"/>
        <v>0.3</v>
      </c>
      <c r="DD41" s="54">
        <f t="shared" si="67"/>
        <v>0.3</v>
      </c>
      <c r="DE41" s="54">
        <f t="shared" si="68"/>
        <v>0.3</v>
      </c>
      <c r="DF41" s="54">
        <f t="shared" si="73"/>
        <v>0.3</v>
      </c>
      <c r="DG41" s="54">
        <f t="shared" si="74"/>
        <v>0.3</v>
      </c>
      <c r="DH41" s="54">
        <f t="shared" si="74"/>
        <v>0.3</v>
      </c>
      <c r="DI41" s="54">
        <f t="shared" si="74"/>
        <v>0.3</v>
      </c>
      <c r="DJ41" s="54">
        <f t="shared" si="74"/>
        <v>0.3</v>
      </c>
      <c r="DK41" s="54">
        <f t="shared" si="74"/>
        <v>0.3</v>
      </c>
      <c r="DL41" s="54">
        <f t="shared" si="74"/>
        <v>0.3</v>
      </c>
      <c r="DM41" s="54">
        <f t="shared" si="74"/>
        <v>0.3</v>
      </c>
      <c r="DN41" s="54">
        <f t="shared" si="74"/>
        <v>0.3</v>
      </c>
      <c r="DO41" s="54">
        <f t="shared" si="75"/>
        <v>0.3</v>
      </c>
      <c r="DP41" s="54">
        <f t="shared" si="32"/>
        <v>0.3</v>
      </c>
      <c r="DQ41" s="54">
        <f t="shared" si="32"/>
        <v>0.3</v>
      </c>
      <c r="DR41" s="54">
        <f t="shared" si="32"/>
        <v>0.3</v>
      </c>
      <c r="DS41" s="54">
        <f t="shared" si="32"/>
        <v>0.3</v>
      </c>
      <c r="DT41" s="54">
        <f t="shared" si="32"/>
        <v>0.3</v>
      </c>
      <c r="DU41" s="54">
        <f t="shared" si="32"/>
        <v>0.3</v>
      </c>
      <c r="DV41" s="54">
        <f t="shared" si="32"/>
        <v>0.3</v>
      </c>
      <c r="DW41" s="54">
        <f t="shared" si="32"/>
        <v>0.3</v>
      </c>
    </row>
    <row r="42" spans="1:127" ht="21" x14ac:dyDescent="0.2">
      <c r="A42" s="16">
        <f>IF(+入力シート_シアン!Q12="-",0,+入力シート_シアン!Q12)</f>
        <v>0</v>
      </c>
      <c r="B42" s="23" t="s">
        <v>86</v>
      </c>
      <c r="C42" s="494" t="s">
        <v>87</v>
      </c>
      <c r="D42" s="495"/>
      <c r="E42" s="492"/>
      <c r="F42" s="1" t="s">
        <v>67</v>
      </c>
      <c r="G42" s="29">
        <f>IF(A42="",7,A42)</f>
        <v>0</v>
      </c>
      <c r="J42" s="51">
        <f>G42</f>
        <v>0</v>
      </c>
      <c r="K42" s="54">
        <f t="shared" si="69"/>
        <v>0</v>
      </c>
      <c r="L42" s="54">
        <f t="shared" si="40"/>
        <v>0</v>
      </c>
      <c r="M42" s="54">
        <f t="shared" si="40"/>
        <v>0</v>
      </c>
      <c r="N42" s="54">
        <f t="shared" si="40"/>
        <v>0</v>
      </c>
      <c r="O42" s="54">
        <f t="shared" si="41"/>
        <v>0</v>
      </c>
      <c r="P42" s="54">
        <f t="shared" si="41"/>
        <v>0</v>
      </c>
      <c r="Q42" s="54">
        <f t="shared" si="41"/>
        <v>0</v>
      </c>
      <c r="R42" s="54">
        <f t="shared" si="42"/>
        <v>0</v>
      </c>
      <c r="S42" s="54">
        <f t="shared" si="42"/>
        <v>0</v>
      </c>
      <c r="T42" s="54">
        <f t="shared" si="42"/>
        <v>0</v>
      </c>
      <c r="U42" s="51">
        <f t="shared" si="70"/>
        <v>0</v>
      </c>
      <c r="V42" s="54">
        <f t="shared" si="71"/>
        <v>0</v>
      </c>
      <c r="W42" s="54">
        <f t="shared" si="71"/>
        <v>0</v>
      </c>
      <c r="X42" s="54">
        <f t="shared" si="71"/>
        <v>0</v>
      </c>
      <c r="Y42" s="54">
        <f t="shared" si="71"/>
        <v>0</v>
      </c>
      <c r="Z42" s="54">
        <f t="shared" si="71"/>
        <v>0</v>
      </c>
      <c r="AA42" s="54">
        <f t="shared" si="71"/>
        <v>0</v>
      </c>
      <c r="AB42" s="54">
        <f t="shared" si="71"/>
        <v>0</v>
      </c>
      <c r="AC42" s="54">
        <f t="shared" si="71"/>
        <v>0</v>
      </c>
      <c r="AD42" s="54">
        <f t="shared" si="71"/>
        <v>0</v>
      </c>
      <c r="AE42" s="54">
        <f t="shared" si="71"/>
        <v>0</v>
      </c>
      <c r="AF42" s="54">
        <f t="shared" si="71"/>
        <v>0</v>
      </c>
      <c r="AG42" s="54">
        <f t="shared" si="71"/>
        <v>0</v>
      </c>
      <c r="AH42" s="54">
        <f t="shared" si="44"/>
        <v>0</v>
      </c>
      <c r="AI42" s="54">
        <f t="shared" si="44"/>
        <v>0</v>
      </c>
      <c r="AJ42" s="54">
        <f t="shared" si="44"/>
        <v>0</v>
      </c>
      <c r="AK42" s="54">
        <f t="shared" si="45"/>
        <v>0</v>
      </c>
      <c r="AL42" s="54">
        <f t="shared" si="45"/>
        <v>0</v>
      </c>
      <c r="AM42" s="54">
        <f t="shared" si="45"/>
        <v>0</v>
      </c>
      <c r="AN42" s="54">
        <f t="shared" si="46"/>
        <v>0</v>
      </c>
      <c r="AO42" s="54">
        <f t="shared" si="46"/>
        <v>0</v>
      </c>
      <c r="AP42" s="54">
        <f t="shared" si="46"/>
        <v>0</v>
      </c>
      <c r="AQ42" s="54">
        <f t="shared" si="46"/>
        <v>0</v>
      </c>
      <c r="AR42" s="54">
        <f t="shared" si="46"/>
        <v>0</v>
      </c>
      <c r="AS42" s="54">
        <f t="shared" si="46"/>
        <v>0</v>
      </c>
      <c r="AT42" s="54">
        <f t="shared" si="46"/>
        <v>0</v>
      </c>
      <c r="AU42" s="54">
        <f t="shared" si="46"/>
        <v>0</v>
      </c>
      <c r="AV42" s="54">
        <f t="shared" si="46"/>
        <v>0</v>
      </c>
      <c r="AW42" s="54">
        <f t="shared" si="46"/>
        <v>0</v>
      </c>
      <c r="AX42" s="54">
        <f t="shared" si="46"/>
        <v>0</v>
      </c>
      <c r="AY42" s="54">
        <f t="shared" si="46"/>
        <v>0</v>
      </c>
      <c r="AZ42" s="54">
        <f t="shared" si="46"/>
        <v>0</v>
      </c>
      <c r="BA42" s="54">
        <f t="shared" si="46"/>
        <v>0</v>
      </c>
      <c r="BB42" s="54">
        <f t="shared" si="46"/>
        <v>0</v>
      </c>
      <c r="BC42" s="54">
        <f t="shared" si="46"/>
        <v>0</v>
      </c>
      <c r="BD42" s="54">
        <f t="shared" si="47"/>
        <v>0</v>
      </c>
      <c r="BE42" s="54">
        <f t="shared" si="47"/>
        <v>0</v>
      </c>
      <c r="BF42" s="54">
        <f t="shared" si="47"/>
        <v>0</v>
      </c>
      <c r="BG42" s="54">
        <f t="shared" si="48"/>
        <v>0</v>
      </c>
      <c r="BH42" s="54">
        <f t="shared" si="48"/>
        <v>0</v>
      </c>
      <c r="BI42" s="54">
        <f t="shared" si="49"/>
        <v>0</v>
      </c>
      <c r="BJ42" s="54">
        <f t="shared" si="49"/>
        <v>0</v>
      </c>
      <c r="BK42" s="54">
        <f t="shared" si="50"/>
        <v>0</v>
      </c>
      <c r="BL42" s="54">
        <f t="shared" si="51"/>
        <v>0</v>
      </c>
      <c r="BM42" s="54">
        <f t="shared" si="51"/>
        <v>0</v>
      </c>
      <c r="BN42" s="54">
        <f t="shared" si="51"/>
        <v>0</v>
      </c>
      <c r="BO42" s="54">
        <f t="shared" si="51"/>
        <v>0</v>
      </c>
      <c r="BP42" s="54">
        <f t="shared" si="52"/>
        <v>0</v>
      </c>
      <c r="BQ42" s="54">
        <f t="shared" si="53"/>
        <v>0</v>
      </c>
      <c r="BR42" s="54">
        <f t="shared" si="53"/>
        <v>0</v>
      </c>
      <c r="BS42" s="54">
        <f t="shared" si="53"/>
        <v>0</v>
      </c>
      <c r="BT42" s="54">
        <f t="shared" si="53"/>
        <v>0</v>
      </c>
      <c r="BU42" s="54">
        <f t="shared" si="54"/>
        <v>0</v>
      </c>
      <c r="BV42" s="54">
        <f t="shared" si="55"/>
        <v>0</v>
      </c>
      <c r="BW42" s="54">
        <f t="shared" si="56"/>
        <v>0</v>
      </c>
      <c r="BX42" s="54">
        <f t="shared" si="56"/>
        <v>0</v>
      </c>
      <c r="BY42" s="54">
        <f t="shared" si="57"/>
        <v>0</v>
      </c>
      <c r="BZ42" s="54">
        <f t="shared" si="57"/>
        <v>0</v>
      </c>
      <c r="CA42" s="54">
        <f t="shared" si="57"/>
        <v>0</v>
      </c>
      <c r="CB42" s="54">
        <f t="shared" si="57"/>
        <v>0</v>
      </c>
      <c r="CC42" s="54">
        <f t="shared" si="58"/>
        <v>0</v>
      </c>
      <c r="CD42" s="54">
        <f t="shared" si="58"/>
        <v>0</v>
      </c>
      <c r="CE42" s="54">
        <f t="shared" si="59"/>
        <v>0</v>
      </c>
      <c r="CF42" s="54">
        <f t="shared" si="60"/>
        <v>0</v>
      </c>
      <c r="CG42" s="54">
        <f t="shared" si="61"/>
        <v>0</v>
      </c>
      <c r="CH42" s="54">
        <f t="shared" si="62"/>
        <v>0</v>
      </c>
      <c r="CI42" s="54">
        <f t="shared" si="62"/>
        <v>0</v>
      </c>
      <c r="CJ42" s="54">
        <f t="shared" si="62"/>
        <v>0</v>
      </c>
      <c r="CK42" s="54">
        <f t="shared" si="62"/>
        <v>0</v>
      </c>
      <c r="CL42" s="54">
        <f t="shared" si="62"/>
        <v>0</v>
      </c>
      <c r="CM42" s="54">
        <f t="shared" si="62"/>
        <v>0</v>
      </c>
      <c r="CN42" s="54">
        <f t="shared" si="62"/>
        <v>0</v>
      </c>
      <c r="CO42" s="54">
        <f t="shared" si="62"/>
        <v>0</v>
      </c>
      <c r="CP42" s="54">
        <f t="shared" si="62"/>
        <v>0</v>
      </c>
      <c r="CQ42" s="54">
        <f t="shared" si="62"/>
        <v>0</v>
      </c>
      <c r="CR42" s="54">
        <f t="shared" si="63"/>
        <v>0</v>
      </c>
      <c r="CS42" s="54">
        <f t="shared" si="63"/>
        <v>0</v>
      </c>
      <c r="CT42" s="54">
        <f t="shared" si="64"/>
        <v>0</v>
      </c>
      <c r="CU42" s="54">
        <f t="shared" si="64"/>
        <v>0</v>
      </c>
      <c r="CV42" s="54">
        <f t="shared" si="65"/>
        <v>0</v>
      </c>
      <c r="CW42" s="54">
        <f t="shared" si="65"/>
        <v>0</v>
      </c>
      <c r="CX42" s="54">
        <f t="shared" si="66"/>
        <v>0</v>
      </c>
      <c r="CY42" s="54">
        <f t="shared" si="66"/>
        <v>0</v>
      </c>
      <c r="CZ42" s="54">
        <f t="shared" si="66"/>
        <v>0</v>
      </c>
      <c r="DA42" s="54">
        <f t="shared" si="66"/>
        <v>0</v>
      </c>
      <c r="DB42" s="54">
        <f t="shared" si="66"/>
        <v>0</v>
      </c>
      <c r="DC42" s="54">
        <f t="shared" si="67"/>
        <v>0</v>
      </c>
      <c r="DD42" s="54">
        <f t="shared" si="67"/>
        <v>0</v>
      </c>
      <c r="DE42" s="54">
        <f t="shared" si="68"/>
        <v>0</v>
      </c>
      <c r="DF42" s="54">
        <f t="shared" si="73"/>
        <v>0</v>
      </c>
      <c r="DG42" s="54">
        <f t="shared" si="74"/>
        <v>0</v>
      </c>
      <c r="DH42" s="54">
        <f t="shared" si="74"/>
        <v>0</v>
      </c>
      <c r="DI42" s="54">
        <f t="shared" si="74"/>
        <v>0</v>
      </c>
      <c r="DJ42" s="54">
        <f t="shared" si="74"/>
        <v>0</v>
      </c>
      <c r="DK42" s="54">
        <f t="shared" si="74"/>
        <v>0</v>
      </c>
      <c r="DL42" s="54">
        <f t="shared" si="74"/>
        <v>0</v>
      </c>
      <c r="DM42" s="54">
        <f t="shared" si="74"/>
        <v>0</v>
      </c>
      <c r="DN42" s="54">
        <f t="shared" si="74"/>
        <v>0</v>
      </c>
      <c r="DO42" s="54">
        <f t="shared" si="75"/>
        <v>0</v>
      </c>
      <c r="DP42" s="54">
        <f t="shared" si="32"/>
        <v>0</v>
      </c>
      <c r="DQ42" s="54">
        <f t="shared" si="32"/>
        <v>0</v>
      </c>
      <c r="DR42" s="54">
        <f t="shared" si="32"/>
        <v>0</v>
      </c>
      <c r="DS42" s="54">
        <f t="shared" si="32"/>
        <v>0</v>
      </c>
      <c r="DT42" s="54">
        <f t="shared" si="32"/>
        <v>0</v>
      </c>
      <c r="DU42" s="54">
        <f t="shared" si="32"/>
        <v>0</v>
      </c>
      <c r="DV42" s="54">
        <f t="shared" si="32"/>
        <v>0</v>
      </c>
      <c r="DW42" s="54">
        <f t="shared" si="32"/>
        <v>0</v>
      </c>
    </row>
    <row r="43" spans="1:127" ht="14" x14ac:dyDescent="0.3">
      <c r="A43" s="30">
        <f>入力シート_シアン!Q21</f>
        <v>0.4</v>
      </c>
      <c r="B43" s="31" t="s">
        <v>138</v>
      </c>
      <c r="C43" s="496" t="s">
        <v>126</v>
      </c>
      <c r="D43" s="496"/>
      <c r="E43" s="496"/>
      <c r="F43" s="292" t="s">
        <v>140</v>
      </c>
      <c r="G43" s="25">
        <f>IF(A43="",0.2,A43)</f>
        <v>0.4</v>
      </c>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36"/>
      <c r="BR43" s="36"/>
      <c r="BS43" s="36"/>
      <c r="BT43" s="36"/>
      <c r="BU43" s="36"/>
      <c r="BV43" s="36"/>
      <c r="BW43" s="36"/>
      <c r="BX43" s="36"/>
      <c r="BY43" s="36"/>
      <c r="BZ43" s="36"/>
      <c r="CA43" s="36"/>
      <c r="CB43" s="36"/>
      <c r="CC43" s="36"/>
      <c r="CD43" s="36"/>
      <c r="CE43" s="36"/>
      <c r="CF43" s="36"/>
      <c r="CG43" s="36"/>
      <c r="CH43" s="36"/>
      <c r="CI43" s="36"/>
      <c r="CJ43" s="36"/>
      <c r="CK43" s="36"/>
      <c r="CL43" s="36"/>
      <c r="CM43" s="36"/>
      <c r="CN43" s="36"/>
      <c r="CO43" s="36"/>
      <c r="CP43" s="36"/>
      <c r="CQ43" s="36"/>
      <c r="CR43" s="36"/>
      <c r="CS43" s="36"/>
      <c r="CT43" s="36"/>
      <c r="CU43" s="36"/>
      <c r="CV43" s="36"/>
      <c r="CW43" s="36"/>
      <c r="CX43" s="36"/>
      <c r="CY43" s="36"/>
      <c r="CZ43" s="36"/>
      <c r="DA43" s="36"/>
      <c r="DB43" s="36"/>
      <c r="DC43" s="36"/>
      <c r="DD43" s="36"/>
      <c r="DE43" s="36"/>
      <c r="DF43" s="36"/>
      <c r="DG43" s="36"/>
      <c r="DH43" s="36"/>
      <c r="DI43" s="36"/>
      <c r="DJ43" s="36"/>
      <c r="DK43" s="36"/>
      <c r="DL43" s="36"/>
      <c r="DM43" s="36"/>
      <c r="DN43" s="36"/>
      <c r="DO43" s="36"/>
      <c r="DP43" s="36"/>
      <c r="DQ43" s="36"/>
      <c r="DR43" s="36"/>
      <c r="DS43" s="36"/>
      <c r="DT43" s="36"/>
      <c r="DU43" s="36"/>
      <c r="DV43" s="36"/>
      <c r="DW43" s="36"/>
    </row>
    <row r="44" spans="1:127" ht="14" x14ac:dyDescent="0.3">
      <c r="A44" s="16">
        <f>入力シート_シアン!Q10</f>
        <v>9.9</v>
      </c>
      <c r="B44" s="32" t="s">
        <v>88</v>
      </c>
      <c r="C44" s="493" t="s">
        <v>89</v>
      </c>
      <c r="D44" s="493"/>
      <c r="E44" s="493"/>
      <c r="F44" s="291" t="s">
        <v>90</v>
      </c>
      <c r="G44" s="33">
        <f>IF(A44="",IF(G45*G46&gt;0,G45*G46,G43),A44)</f>
        <v>9.9</v>
      </c>
      <c r="J44" s="51">
        <f t="shared" ref="J44:J51" si="76">G44</f>
        <v>9.9</v>
      </c>
      <c r="K44" s="51">
        <f t="shared" ref="K44:N52" si="77">+J44</f>
        <v>9.9</v>
      </c>
      <c r="L44" s="51">
        <f t="shared" si="77"/>
        <v>9.9</v>
      </c>
      <c r="M44" s="51">
        <f t="shared" si="77"/>
        <v>9.9</v>
      </c>
      <c r="N44" s="51">
        <f t="shared" si="77"/>
        <v>9.9</v>
      </c>
      <c r="O44" s="51">
        <f t="shared" ref="O44:Q52" si="78">+J44</f>
        <v>9.9</v>
      </c>
      <c r="P44" s="51">
        <f t="shared" si="78"/>
        <v>9.9</v>
      </c>
      <c r="Q44" s="51">
        <f t="shared" si="78"/>
        <v>9.9</v>
      </c>
      <c r="R44" s="51">
        <f t="shared" ref="R44:T52" si="79">+L44</f>
        <v>9.9</v>
      </c>
      <c r="S44" s="51">
        <f t="shared" si="79"/>
        <v>9.9</v>
      </c>
      <c r="T44" s="51">
        <f t="shared" si="79"/>
        <v>9.9</v>
      </c>
      <c r="U44" s="51">
        <f t="shared" si="70"/>
        <v>9.9</v>
      </c>
      <c r="V44" s="51">
        <f>+U44</f>
        <v>9.9</v>
      </c>
      <c r="W44" s="51">
        <f t="shared" ref="W44:AG44" si="80">+V44</f>
        <v>9.9</v>
      </c>
      <c r="X44" s="51">
        <f t="shared" si="80"/>
        <v>9.9</v>
      </c>
      <c r="Y44" s="51">
        <f t="shared" si="80"/>
        <v>9.9</v>
      </c>
      <c r="Z44" s="51">
        <f t="shared" si="80"/>
        <v>9.9</v>
      </c>
      <c r="AA44" s="51">
        <f t="shared" si="80"/>
        <v>9.9</v>
      </c>
      <c r="AB44" s="51">
        <f t="shared" si="80"/>
        <v>9.9</v>
      </c>
      <c r="AC44" s="51">
        <f t="shared" si="80"/>
        <v>9.9</v>
      </c>
      <c r="AD44" s="51">
        <f t="shared" si="80"/>
        <v>9.9</v>
      </c>
      <c r="AE44" s="51">
        <f t="shared" si="80"/>
        <v>9.9</v>
      </c>
      <c r="AF44" s="51">
        <f t="shared" si="80"/>
        <v>9.9</v>
      </c>
      <c r="AG44" s="51">
        <f t="shared" si="80"/>
        <v>9.9</v>
      </c>
      <c r="AH44" s="51">
        <f t="shared" ref="AH44:AJ52" si="81">+AC44</f>
        <v>9.9</v>
      </c>
      <c r="AI44" s="51">
        <f t="shared" si="81"/>
        <v>9.9</v>
      </c>
      <c r="AJ44" s="51">
        <f t="shared" si="81"/>
        <v>9.9</v>
      </c>
      <c r="AK44" s="51">
        <f t="shared" ref="AK44:AM52" si="82">+AE44</f>
        <v>9.9</v>
      </c>
      <c r="AL44" s="51">
        <f t="shared" si="82"/>
        <v>9.9</v>
      </c>
      <c r="AM44" s="51">
        <f t="shared" si="82"/>
        <v>9.9</v>
      </c>
      <c r="AN44" s="51">
        <f t="shared" ref="AN44:BA52" si="83">+AM44</f>
        <v>9.9</v>
      </c>
      <c r="AO44" s="51">
        <f t="shared" si="83"/>
        <v>9.9</v>
      </c>
      <c r="AP44" s="51">
        <f t="shared" si="83"/>
        <v>9.9</v>
      </c>
      <c r="AQ44" s="51">
        <f t="shared" si="83"/>
        <v>9.9</v>
      </c>
      <c r="AR44" s="51">
        <f t="shared" si="83"/>
        <v>9.9</v>
      </c>
      <c r="AS44" s="51">
        <f t="shared" si="83"/>
        <v>9.9</v>
      </c>
      <c r="AT44" s="51">
        <f t="shared" si="83"/>
        <v>9.9</v>
      </c>
      <c r="AU44" s="51">
        <f t="shared" si="83"/>
        <v>9.9</v>
      </c>
      <c r="AV44" s="51">
        <f t="shared" si="83"/>
        <v>9.9</v>
      </c>
      <c r="AW44" s="51">
        <f t="shared" si="83"/>
        <v>9.9</v>
      </c>
      <c r="AX44" s="51">
        <f t="shared" si="83"/>
        <v>9.9</v>
      </c>
      <c r="AY44" s="51">
        <f t="shared" si="83"/>
        <v>9.9</v>
      </c>
      <c r="AZ44" s="51">
        <f t="shared" si="83"/>
        <v>9.9</v>
      </c>
      <c r="BA44" s="51">
        <f>+AZ44</f>
        <v>9.9</v>
      </c>
      <c r="BB44" s="51">
        <f t="shared" ref="BB44:BF52" si="84">+BA44</f>
        <v>9.9</v>
      </c>
      <c r="BC44" s="51">
        <f t="shared" si="84"/>
        <v>9.9</v>
      </c>
      <c r="BD44" s="51">
        <f t="shared" si="84"/>
        <v>9.9</v>
      </c>
      <c r="BE44" s="51">
        <f t="shared" si="84"/>
        <v>9.9</v>
      </c>
      <c r="BF44" s="51">
        <f t="shared" si="84"/>
        <v>9.9</v>
      </c>
      <c r="BG44" s="51">
        <f t="shared" ref="BG44:BH52" si="85">+BE44</f>
        <v>9.9</v>
      </c>
      <c r="BH44" s="51">
        <f t="shared" si="85"/>
        <v>9.9</v>
      </c>
      <c r="BI44" s="51">
        <f t="shared" ref="BI44:BJ52" si="86">+BH44</f>
        <v>9.9</v>
      </c>
      <c r="BJ44" s="51">
        <f t="shared" si="86"/>
        <v>9.9</v>
      </c>
      <c r="BK44" s="51">
        <f t="shared" ref="BK44:BK52" si="87">+AZ44</f>
        <v>9.9</v>
      </c>
      <c r="BL44" s="51">
        <f t="shared" ref="BL44:BO52" si="88">+BK44</f>
        <v>9.9</v>
      </c>
      <c r="BM44" s="51">
        <f t="shared" si="88"/>
        <v>9.9</v>
      </c>
      <c r="BN44" s="51">
        <f t="shared" si="88"/>
        <v>9.9</v>
      </c>
      <c r="BO44" s="51">
        <f t="shared" si="88"/>
        <v>9.9</v>
      </c>
      <c r="BP44" s="51">
        <f t="shared" ref="BP44:BP52" si="89">+BE44</f>
        <v>9.9</v>
      </c>
      <c r="BQ44" s="51">
        <f t="shared" ref="BQ44:BT52" si="90">+BP44</f>
        <v>9.9</v>
      </c>
      <c r="BR44" s="51">
        <f t="shared" si="90"/>
        <v>9.9</v>
      </c>
      <c r="BS44" s="51">
        <f t="shared" si="90"/>
        <v>9.9</v>
      </c>
      <c r="BT44" s="51">
        <f t="shared" si="90"/>
        <v>9.9</v>
      </c>
      <c r="BU44" s="51">
        <f t="shared" ref="BU44:BU52" si="91">+BJ44</f>
        <v>9.9</v>
      </c>
      <c r="BV44" s="51">
        <f t="shared" ref="BV44:BV52" si="92">+BU44</f>
        <v>9.9</v>
      </c>
      <c r="BW44" s="51">
        <f t="shared" ref="BW44:BX52" si="93">+BU44</f>
        <v>9.9</v>
      </c>
      <c r="BX44" s="51">
        <f t="shared" si="93"/>
        <v>9.9</v>
      </c>
      <c r="BY44" s="51">
        <f t="shared" ref="BY44:CB52" si="94">+BX44</f>
        <v>9.9</v>
      </c>
      <c r="BZ44" s="51">
        <f t="shared" si="94"/>
        <v>9.9</v>
      </c>
      <c r="CA44" s="51">
        <f t="shared" si="94"/>
        <v>9.9</v>
      </c>
      <c r="CB44" s="51">
        <f t="shared" si="94"/>
        <v>9.9</v>
      </c>
      <c r="CC44" s="51">
        <f t="shared" ref="CC44:CD52" si="95">+CA44</f>
        <v>9.9</v>
      </c>
      <c r="CD44" s="51">
        <f t="shared" si="95"/>
        <v>9.9</v>
      </c>
      <c r="CE44" s="51">
        <f t="shared" ref="CE44:CE52" si="96">+CD44</f>
        <v>9.9</v>
      </c>
      <c r="CF44" s="51">
        <f t="shared" ref="CF44:CF52" si="97">+BA44</f>
        <v>9.9</v>
      </c>
      <c r="CG44" s="51">
        <f t="shared" ref="CG44:CG52" si="98">+BA44</f>
        <v>9.9</v>
      </c>
      <c r="CH44" s="51">
        <f t="shared" ref="CH44:CQ52" si="99">+BA44</f>
        <v>9.9</v>
      </c>
      <c r="CI44" s="51">
        <f t="shared" si="99"/>
        <v>9.9</v>
      </c>
      <c r="CJ44" s="51">
        <f t="shared" si="99"/>
        <v>9.9</v>
      </c>
      <c r="CK44" s="51">
        <f t="shared" si="99"/>
        <v>9.9</v>
      </c>
      <c r="CL44" s="51">
        <f t="shared" si="99"/>
        <v>9.9</v>
      </c>
      <c r="CM44" s="51">
        <f t="shared" si="99"/>
        <v>9.9</v>
      </c>
      <c r="CN44" s="51">
        <f t="shared" si="99"/>
        <v>9.9</v>
      </c>
      <c r="CO44" s="51">
        <f t="shared" si="99"/>
        <v>9.9</v>
      </c>
      <c r="CP44" s="51">
        <f t="shared" si="99"/>
        <v>9.9</v>
      </c>
      <c r="CQ44" s="51">
        <f t="shared" si="99"/>
        <v>9.9</v>
      </c>
      <c r="CR44" s="51">
        <f t="shared" ref="CR44:CS52" si="100">+BU44</f>
        <v>9.9</v>
      </c>
      <c r="CS44" s="51">
        <f t="shared" si="100"/>
        <v>9.9</v>
      </c>
      <c r="CT44" s="51">
        <f t="shared" ref="CT44:CU52" si="101">+BX44</f>
        <v>9.9</v>
      </c>
      <c r="CU44" s="51">
        <f t="shared" si="101"/>
        <v>9.9</v>
      </c>
      <c r="CV44" s="51">
        <f t="shared" ref="CV44:CW52" si="102">+BU44</f>
        <v>9.9</v>
      </c>
      <c r="CW44" s="51">
        <f t="shared" si="102"/>
        <v>9.9</v>
      </c>
      <c r="CX44" s="51">
        <f t="shared" ref="CX44:DB52" si="103">+BX44</f>
        <v>9.9</v>
      </c>
      <c r="CY44" s="51">
        <f t="shared" si="103"/>
        <v>9.9</v>
      </c>
      <c r="CZ44" s="51">
        <f t="shared" si="103"/>
        <v>9.9</v>
      </c>
      <c r="DA44" s="51">
        <f t="shared" si="103"/>
        <v>9.9</v>
      </c>
      <c r="DB44" s="51">
        <f t="shared" si="103"/>
        <v>9.9</v>
      </c>
      <c r="DC44" s="51">
        <f t="shared" ref="DC44:DD52" si="104">+CD44</f>
        <v>9.9</v>
      </c>
      <c r="DD44" s="51">
        <f t="shared" si="104"/>
        <v>9.9</v>
      </c>
      <c r="DE44" s="51">
        <f t="shared" ref="DE44:DE52" si="105">+CE44</f>
        <v>9.9</v>
      </c>
      <c r="DF44" s="51">
        <f t="shared" ref="DF44:DF52" si="106">+BU44</f>
        <v>9.9</v>
      </c>
      <c r="DG44" s="51">
        <f t="shared" ref="DG44:DN52" si="107">+DF44</f>
        <v>9.9</v>
      </c>
      <c r="DH44" s="51">
        <f t="shared" si="107"/>
        <v>9.9</v>
      </c>
      <c r="DI44" s="51">
        <f t="shared" si="107"/>
        <v>9.9</v>
      </c>
      <c r="DJ44" s="51">
        <f t="shared" si="107"/>
        <v>9.9</v>
      </c>
      <c r="DK44" s="51">
        <f t="shared" si="107"/>
        <v>9.9</v>
      </c>
      <c r="DL44" s="51">
        <f t="shared" si="107"/>
        <v>9.9</v>
      </c>
      <c r="DM44" s="51">
        <f t="shared" si="107"/>
        <v>9.9</v>
      </c>
      <c r="DN44" s="51">
        <f t="shared" si="107"/>
        <v>9.9</v>
      </c>
      <c r="DO44" s="51">
        <f t="shared" ref="DO44:DO52" si="108">+DE44</f>
        <v>9.9</v>
      </c>
      <c r="DP44" s="51">
        <f t="shared" ref="DP44:DW52" si="109">+DO44</f>
        <v>9.9</v>
      </c>
      <c r="DQ44" s="51">
        <f t="shared" si="109"/>
        <v>9.9</v>
      </c>
      <c r="DR44" s="51">
        <f t="shared" si="109"/>
        <v>9.9</v>
      </c>
      <c r="DS44" s="51">
        <f t="shared" si="109"/>
        <v>9.9</v>
      </c>
      <c r="DT44" s="51">
        <f t="shared" si="109"/>
        <v>9.9</v>
      </c>
      <c r="DU44" s="51">
        <f t="shared" si="109"/>
        <v>9.9</v>
      </c>
      <c r="DV44" s="51">
        <f t="shared" si="109"/>
        <v>9.9</v>
      </c>
      <c r="DW44" s="51">
        <f t="shared" si="109"/>
        <v>9.9</v>
      </c>
    </row>
    <row r="45" spans="1:127" ht="18" x14ac:dyDescent="0.4">
      <c r="A45" s="16" t="str">
        <f>入力シート_シアン!Q11</f>
        <v>-</v>
      </c>
      <c r="B45" s="20" t="s">
        <v>91</v>
      </c>
      <c r="C45" s="493" t="s">
        <v>92</v>
      </c>
      <c r="D45" s="493"/>
      <c r="E45" s="493"/>
      <c r="F45" s="291" t="s">
        <v>93</v>
      </c>
      <c r="G45" s="33" t="str">
        <f>IF(A45="",154.9,A45)</f>
        <v>-</v>
      </c>
      <c r="J45" s="51" t="str">
        <f t="shared" si="76"/>
        <v>-</v>
      </c>
      <c r="K45" s="51" t="str">
        <f t="shared" si="77"/>
        <v>-</v>
      </c>
      <c r="L45" s="51" t="str">
        <f t="shared" si="77"/>
        <v>-</v>
      </c>
      <c r="M45" s="51" t="str">
        <f t="shared" si="77"/>
        <v>-</v>
      </c>
      <c r="N45" s="51" t="str">
        <f t="shared" si="77"/>
        <v>-</v>
      </c>
      <c r="O45" s="51" t="str">
        <f t="shared" si="78"/>
        <v>-</v>
      </c>
      <c r="P45" s="51" t="str">
        <f t="shared" si="78"/>
        <v>-</v>
      </c>
      <c r="Q45" s="51" t="str">
        <f t="shared" si="78"/>
        <v>-</v>
      </c>
      <c r="R45" s="51" t="str">
        <f t="shared" si="79"/>
        <v>-</v>
      </c>
      <c r="S45" s="51" t="str">
        <f t="shared" si="79"/>
        <v>-</v>
      </c>
      <c r="T45" s="51" t="str">
        <f t="shared" si="79"/>
        <v>-</v>
      </c>
      <c r="U45" s="51" t="str">
        <f t="shared" si="70"/>
        <v>-</v>
      </c>
      <c r="V45" s="51" t="str">
        <f t="shared" ref="V45:AG52" si="110">+U45</f>
        <v>-</v>
      </c>
      <c r="W45" s="51" t="str">
        <f t="shared" si="110"/>
        <v>-</v>
      </c>
      <c r="X45" s="51" t="str">
        <f t="shared" si="110"/>
        <v>-</v>
      </c>
      <c r="Y45" s="51" t="str">
        <f t="shared" si="110"/>
        <v>-</v>
      </c>
      <c r="Z45" s="51" t="str">
        <f t="shared" si="110"/>
        <v>-</v>
      </c>
      <c r="AA45" s="51" t="str">
        <f t="shared" si="110"/>
        <v>-</v>
      </c>
      <c r="AB45" s="51" t="str">
        <f t="shared" si="110"/>
        <v>-</v>
      </c>
      <c r="AC45" s="51" t="str">
        <f t="shared" si="110"/>
        <v>-</v>
      </c>
      <c r="AD45" s="51" t="str">
        <f t="shared" si="110"/>
        <v>-</v>
      </c>
      <c r="AE45" s="51" t="str">
        <f t="shared" si="110"/>
        <v>-</v>
      </c>
      <c r="AF45" s="51" t="str">
        <f t="shared" si="110"/>
        <v>-</v>
      </c>
      <c r="AG45" s="51" t="str">
        <f t="shared" si="110"/>
        <v>-</v>
      </c>
      <c r="AH45" s="51" t="str">
        <f t="shared" si="81"/>
        <v>-</v>
      </c>
      <c r="AI45" s="51" t="str">
        <f t="shared" si="81"/>
        <v>-</v>
      </c>
      <c r="AJ45" s="51" t="str">
        <f t="shared" si="81"/>
        <v>-</v>
      </c>
      <c r="AK45" s="51" t="str">
        <f t="shared" si="82"/>
        <v>-</v>
      </c>
      <c r="AL45" s="51" t="str">
        <f t="shared" si="82"/>
        <v>-</v>
      </c>
      <c r="AM45" s="51" t="str">
        <f t="shared" si="82"/>
        <v>-</v>
      </c>
      <c r="AN45" s="51" t="str">
        <f t="shared" si="83"/>
        <v>-</v>
      </c>
      <c r="AO45" s="51" t="str">
        <f t="shared" si="83"/>
        <v>-</v>
      </c>
      <c r="AP45" s="51" t="str">
        <f t="shared" si="83"/>
        <v>-</v>
      </c>
      <c r="AQ45" s="51" t="str">
        <f t="shared" si="83"/>
        <v>-</v>
      </c>
      <c r="AR45" s="51" t="str">
        <f t="shared" si="83"/>
        <v>-</v>
      </c>
      <c r="AS45" s="51" t="str">
        <f t="shared" si="83"/>
        <v>-</v>
      </c>
      <c r="AT45" s="51" t="str">
        <f t="shared" si="83"/>
        <v>-</v>
      </c>
      <c r="AU45" s="51" t="str">
        <f t="shared" si="83"/>
        <v>-</v>
      </c>
      <c r="AV45" s="51" t="str">
        <f t="shared" si="83"/>
        <v>-</v>
      </c>
      <c r="AW45" s="51" t="str">
        <f t="shared" si="83"/>
        <v>-</v>
      </c>
      <c r="AX45" s="51" t="str">
        <f t="shared" si="83"/>
        <v>-</v>
      </c>
      <c r="AY45" s="51" t="str">
        <f t="shared" si="83"/>
        <v>-</v>
      </c>
      <c r="AZ45" s="51" t="str">
        <f t="shared" si="83"/>
        <v>-</v>
      </c>
      <c r="BA45" s="51" t="str">
        <f>+AZ45</f>
        <v>-</v>
      </c>
      <c r="BB45" s="51" t="str">
        <f t="shared" si="84"/>
        <v>-</v>
      </c>
      <c r="BC45" s="51" t="str">
        <f t="shared" si="84"/>
        <v>-</v>
      </c>
      <c r="BD45" s="51" t="str">
        <f t="shared" si="84"/>
        <v>-</v>
      </c>
      <c r="BE45" s="51" t="str">
        <f t="shared" si="84"/>
        <v>-</v>
      </c>
      <c r="BF45" s="51" t="str">
        <f t="shared" si="84"/>
        <v>-</v>
      </c>
      <c r="BG45" s="51" t="str">
        <f t="shared" si="85"/>
        <v>-</v>
      </c>
      <c r="BH45" s="51" t="str">
        <f t="shared" si="85"/>
        <v>-</v>
      </c>
      <c r="BI45" s="51" t="str">
        <f t="shared" si="86"/>
        <v>-</v>
      </c>
      <c r="BJ45" s="51" t="str">
        <f t="shared" si="86"/>
        <v>-</v>
      </c>
      <c r="BK45" s="51" t="str">
        <f t="shared" si="87"/>
        <v>-</v>
      </c>
      <c r="BL45" s="51" t="str">
        <f t="shared" si="88"/>
        <v>-</v>
      </c>
      <c r="BM45" s="51" t="str">
        <f t="shared" si="88"/>
        <v>-</v>
      </c>
      <c r="BN45" s="51" t="str">
        <f t="shared" si="88"/>
        <v>-</v>
      </c>
      <c r="BO45" s="51" t="str">
        <f t="shared" si="88"/>
        <v>-</v>
      </c>
      <c r="BP45" s="51" t="str">
        <f t="shared" si="89"/>
        <v>-</v>
      </c>
      <c r="BQ45" s="51" t="str">
        <f t="shared" si="90"/>
        <v>-</v>
      </c>
      <c r="BR45" s="51" t="str">
        <f t="shared" si="90"/>
        <v>-</v>
      </c>
      <c r="BS45" s="51" t="str">
        <f t="shared" si="90"/>
        <v>-</v>
      </c>
      <c r="BT45" s="51" t="str">
        <f t="shared" si="90"/>
        <v>-</v>
      </c>
      <c r="BU45" s="51" t="str">
        <f t="shared" si="91"/>
        <v>-</v>
      </c>
      <c r="BV45" s="51" t="str">
        <f t="shared" si="92"/>
        <v>-</v>
      </c>
      <c r="BW45" s="51" t="str">
        <f t="shared" si="93"/>
        <v>-</v>
      </c>
      <c r="BX45" s="51" t="str">
        <f t="shared" si="93"/>
        <v>-</v>
      </c>
      <c r="BY45" s="51" t="str">
        <f t="shared" si="94"/>
        <v>-</v>
      </c>
      <c r="BZ45" s="51" t="str">
        <f t="shared" si="94"/>
        <v>-</v>
      </c>
      <c r="CA45" s="51" t="str">
        <f t="shared" si="94"/>
        <v>-</v>
      </c>
      <c r="CB45" s="51" t="str">
        <f t="shared" si="94"/>
        <v>-</v>
      </c>
      <c r="CC45" s="51" t="str">
        <f t="shared" si="95"/>
        <v>-</v>
      </c>
      <c r="CD45" s="51" t="str">
        <f t="shared" si="95"/>
        <v>-</v>
      </c>
      <c r="CE45" s="51" t="str">
        <f t="shared" si="96"/>
        <v>-</v>
      </c>
      <c r="CF45" s="51" t="str">
        <f t="shared" si="97"/>
        <v>-</v>
      </c>
      <c r="CG45" s="51" t="str">
        <f t="shared" si="98"/>
        <v>-</v>
      </c>
      <c r="CH45" s="51" t="str">
        <f t="shared" si="99"/>
        <v>-</v>
      </c>
      <c r="CI45" s="51" t="str">
        <f t="shared" si="99"/>
        <v>-</v>
      </c>
      <c r="CJ45" s="51" t="str">
        <f t="shared" si="99"/>
        <v>-</v>
      </c>
      <c r="CK45" s="51" t="str">
        <f t="shared" si="99"/>
        <v>-</v>
      </c>
      <c r="CL45" s="51" t="str">
        <f t="shared" si="99"/>
        <v>-</v>
      </c>
      <c r="CM45" s="51" t="str">
        <f t="shared" si="99"/>
        <v>-</v>
      </c>
      <c r="CN45" s="51" t="str">
        <f t="shared" si="99"/>
        <v>-</v>
      </c>
      <c r="CO45" s="51" t="str">
        <f t="shared" si="99"/>
        <v>-</v>
      </c>
      <c r="CP45" s="51" t="str">
        <f t="shared" si="99"/>
        <v>-</v>
      </c>
      <c r="CQ45" s="51" t="str">
        <f t="shared" si="99"/>
        <v>-</v>
      </c>
      <c r="CR45" s="51" t="str">
        <f t="shared" si="100"/>
        <v>-</v>
      </c>
      <c r="CS45" s="51" t="str">
        <f t="shared" si="100"/>
        <v>-</v>
      </c>
      <c r="CT45" s="51" t="str">
        <f t="shared" si="101"/>
        <v>-</v>
      </c>
      <c r="CU45" s="51" t="str">
        <f t="shared" si="101"/>
        <v>-</v>
      </c>
      <c r="CV45" s="51" t="str">
        <f t="shared" si="102"/>
        <v>-</v>
      </c>
      <c r="CW45" s="51" t="str">
        <f t="shared" si="102"/>
        <v>-</v>
      </c>
      <c r="CX45" s="51" t="str">
        <f t="shared" si="103"/>
        <v>-</v>
      </c>
      <c r="CY45" s="51" t="str">
        <f t="shared" si="103"/>
        <v>-</v>
      </c>
      <c r="CZ45" s="51" t="str">
        <f t="shared" si="103"/>
        <v>-</v>
      </c>
      <c r="DA45" s="51" t="str">
        <f t="shared" si="103"/>
        <v>-</v>
      </c>
      <c r="DB45" s="51" t="str">
        <f t="shared" si="103"/>
        <v>-</v>
      </c>
      <c r="DC45" s="51" t="str">
        <f t="shared" si="104"/>
        <v>-</v>
      </c>
      <c r="DD45" s="51" t="str">
        <f t="shared" si="104"/>
        <v>-</v>
      </c>
      <c r="DE45" s="51" t="str">
        <f t="shared" si="105"/>
        <v>-</v>
      </c>
      <c r="DF45" s="51" t="str">
        <f t="shared" si="106"/>
        <v>-</v>
      </c>
      <c r="DG45" s="51" t="str">
        <f t="shared" si="107"/>
        <v>-</v>
      </c>
      <c r="DH45" s="51" t="str">
        <f t="shared" si="107"/>
        <v>-</v>
      </c>
      <c r="DI45" s="51" t="str">
        <f t="shared" si="107"/>
        <v>-</v>
      </c>
      <c r="DJ45" s="51" t="str">
        <f t="shared" si="107"/>
        <v>-</v>
      </c>
      <c r="DK45" s="51" t="str">
        <f t="shared" si="107"/>
        <v>-</v>
      </c>
      <c r="DL45" s="51" t="str">
        <f t="shared" si="107"/>
        <v>-</v>
      </c>
      <c r="DM45" s="51" t="str">
        <f t="shared" si="107"/>
        <v>-</v>
      </c>
      <c r="DN45" s="51" t="str">
        <f t="shared" si="107"/>
        <v>-</v>
      </c>
      <c r="DO45" s="51" t="str">
        <f t="shared" si="108"/>
        <v>-</v>
      </c>
      <c r="DP45" s="51" t="str">
        <f t="shared" si="109"/>
        <v>-</v>
      </c>
      <c r="DQ45" s="51" t="str">
        <f t="shared" si="109"/>
        <v>-</v>
      </c>
      <c r="DR45" s="51" t="str">
        <f t="shared" si="109"/>
        <v>-</v>
      </c>
      <c r="DS45" s="51" t="str">
        <f t="shared" si="109"/>
        <v>-</v>
      </c>
      <c r="DT45" s="51" t="str">
        <f t="shared" si="109"/>
        <v>-</v>
      </c>
      <c r="DU45" s="51" t="str">
        <f t="shared" si="109"/>
        <v>-</v>
      </c>
      <c r="DV45" s="51" t="str">
        <f t="shared" si="109"/>
        <v>-</v>
      </c>
      <c r="DW45" s="51" t="str">
        <f t="shared" si="109"/>
        <v>-</v>
      </c>
    </row>
    <row r="46" spans="1:127" ht="18" x14ac:dyDescent="0.4">
      <c r="A46" s="16"/>
      <c r="B46" s="20" t="s">
        <v>94</v>
      </c>
      <c r="C46" s="493" t="s">
        <v>95</v>
      </c>
      <c r="D46" s="493"/>
      <c r="E46" s="493"/>
      <c r="F46" s="291" t="s">
        <v>96</v>
      </c>
      <c r="G46" s="33">
        <f>IF(A46="",0.001,A46)</f>
        <v>1E-3</v>
      </c>
      <c r="J46" s="51">
        <f t="shared" si="76"/>
        <v>1E-3</v>
      </c>
      <c r="K46" s="51">
        <f t="shared" si="77"/>
        <v>1E-3</v>
      </c>
      <c r="L46" s="51">
        <f t="shared" si="77"/>
        <v>1E-3</v>
      </c>
      <c r="M46" s="51">
        <f t="shared" si="77"/>
        <v>1E-3</v>
      </c>
      <c r="N46" s="51">
        <f t="shared" si="77"/>
        <v>1E-3</v>
      </c>
      <c r="O46" s="51">
        <f t="shared" si="78"/>
        <v>1E-3</v>
      </c>
      <c r="P46" s="51">
        <f t="shared" si="78"/>
        <v>1E-3</v>
      </c>
      <c r="Q46" s="51">
        <f t="shared" si="78"/>
        <v>1E-3</v>
      </c>
      <c r="R46" s="51">
        <f t="shared" si="79"/>
        <v>1E-3</v>
      </c>
      <c r="S46" s="51">
        <f t="shared" si="79"/>
        <v>1E-3</v>
      </c>
      <c r="T46" s="51">
        <f t="shared" si="79"/>
        <v>1E-3</v>
      </c>
      <c r="U46" s="51">
        <f t="shared" si="70"/>
        <v>1E-3</v>
      </c>
      <c r="V46" s="51">
        <f t="shared" si="110"/>
        <v>1E-3</v>
      </c>
      <c r="W46" s="51">
        <f t="shared" si="110"/>
        <v>1E-3</v>
      </c>
      <c r="X46" s="51">
        <f t="shared" si="110"/>
        <v>1E-3</v>
      </c>
      <c r="Y46" s="51">
        <f t="shared" si="110"/>
        <v>1E-3</v>
      </c>
      <c r="Z46" s="51">
        <f t="shared" si="110"/>
        <v>1E-3</v>
      </c>
      <c r="AA46" s="51">
        <f t="shared" si="110"/>
        <v>1E-3</v>
      </c>
      <c r="AB46" s="51">
        <f t="shared" si="110"/>
        <v>1E-3</v>
      </c>
      <c r="AC46" s="51">
        <f t="shared" si="110"/>
        <v>1E-3</v>
      </c>
      <c r="AD46" s="51">
        <f t="shared" si="110"/>
        <v>1E-3</v>
      </c>
      <c r="AE46" s="51">
        <f t="shared" si="110"/>
        <v>1E-3</v>
      </c>
      <c r="AF46" s="51">
        <f t="shared" si="110"/>
        <v>1E-3</v>
      </c>
      <c r="AG46" s="51">
        <f t="shared" si="110"/>
        <v>1E-3</v>
      </c>
      <c r="AH46" s="51">
        <f t="shared" si="81"/>
        <v>1E-3</v>
      </c>
      <c r="AI46" s="51">
        <f t="shared" si="81"/>
        <v>1E-3</v>
      </c>
      <c r="AJ46" s="51">
        <f t="shared" si="81"/>
        <v>1E-3</v>
      </c>
      <c r="AK46" s="51">
        <f t="shared" si="82"/>
        <v>1E-3</v>
      </c>
      <c r="AL46" s="51">
        <f t="shared" si="82"/>
        <v>1E-3</v>
      </c>
      <c r="AM46" s="51">
        <f t="shared" si="82"/>
        <v>1E-3</v>
      </c>
      <c r="AN46" s="51">
        <f t="shared" si="83"/>
        <v>1E-3</v>
      </c>
      <c r="AO46" s="51">
        <f t="shared" si="83"/>
        <v>1E-3</v>
      </c>
      <c r="AP46" s="51">
        <f t="shared" si="83"/>
        <v>1E-3</v>
      </c>
      <c r="AQ46" s="51">
        <f t="shared" si="83"/>
        <v>1E-3</v>
      </c>
      <c r="AR46" s="51">
        <f t="shared" si="83"/>
        <v>1E-3</v>
      </c>
      <c r="AS46" s="51">
        <f t="shared" si="83"/>
        <v>1E-3</v>
      </c>
      <c r="AT46" s="51">
        <f t="shared" si="83"/>
        <v>1E-3</v>
      </c>
      <c r="AU46" s="51">
        <f t="shared" si="83"/>
        <v>1E-3</v>
      </c>
      <c r="AV46" s="51">
        <f t="shared" si="83"/>
        <v>1E-3</v>
      </c>
      <c r="AW46" s="51">
        <f t="shared" si="83"/>
        <v>1E-3</v>
      </c>
      <c r="AX46" s="51">
        <f t="shared" si="83"/>
        <v>1E-3</v>
      </c>
      <c r="AY46" s="51">
        <f t="shared" si="83"/>
        <v>1E-3</v>
      </c>
      <c r="AZ46" s="51">
        <f t="shared" si="83"/>
        <v>1E-3</v>
      </c>
      <c r="BA46" s="51">
        <f t="shared" si="83"/>
        <v>1E-3</v>
      </c>
      <c r="BB46" s="51">
        <f t="shared" si="84"/>
        <v>1E-3</v>
      </c>
      <c r="BC46" s="51">
        <f t="shared" si="84"/>
        <v>1E-3</v>
      </c>
      <c r="BD46" s="51">
        <f t="shared" si="84"/>
        <v>1E-3</v>
      </c>
      <c r="BE46" s="51">
        <f t="shared" si="84"/>
        <v>1E-3</v>
      </c>
      <c r="BF46" s="51">
        <f t="shared" si="84"/>
        <v>1E-3</v>
      </c>
      <c r="BG46" s="51">
        <f t="shared" si="85"/>
        <v>1E-3</v>
      </c>
      <c r="BH46" s="51">
        <f t="shared" si="85"/>
        <v>1E-3</v>
      </c>
      <c r="BI46" s="51">
        <f t="shared" si="86"/>
        <v>1E-3</v>
      </c>
      <c r="BJ46" s="51">
        <f t="shared" si="86"/>
        <v>1E-3</v>
      </c>
      <c r="BK46" s="51">
        <f t="shared" si="87"/>
        <v>1E-3</v>
      </c>
      <c r="BL46" s="51">
        <f t="shared" si="88"/>
        <v>1E-3</v>
      </c>
      <c r="BM46" s="51">
        <f t="shared" si="88"/>
        <v>1E-3</v>
      </c>
      <c r="BN46" s="51">
        <f t="shared" si="88"/>
        <v>1E-3</v>
      </c>
      <c r="BO46" s="51">
        <f t="shared" si="88"/>
        <v>1E-3</v>
      </c>
      <c r="BP46" s="51">
        <f t="shared" si="89"/>
        <v>1E-3</v>
      </c>
      <c r="BQ46" s="51">
        <f t="shared" si="90"/>
        <v>1E-3</v>
      </c>
      <c r="BR46" s="51">
        <f t="shared" si="90"/>
        <v>1E-3</v>
      </c>
      <c r="BS46" s="51">
        <f t="shared" si="90"/>
        <v>1E-3</v>
      </c>
      <c r="BT46" s="51">
        <f t="shared" si="90"/>
        <v>1E-3</v>
      </c>
      <c r="BU46" s="51">
        <f t="shared" si="91"/>
        <v>1E-3</v>
      </c>
      <c r="BV46" s="51">
        <f t="shared" si="92"/>
        <v>1E-3</v>
      </c>
      <c r="BW46" s="51">
        <f t="shared" si="93"/>
        <v>1E-3</v>
      </c>
      <c r="BX46" s="51">
        <f t="shared" si="93"/>
        <v>1E-3</v>
      </c>
      <c r="BY46" s="51">
        <f t="shared" si="94"/>
        <v>1E-3</v>
      </c>
      <c r="BZ46" s="51">
        <f t="shared" si="94"/>
        <v>1E-3</v>
      </c>
      <c r="CA46" s="51">
        <f t="shared" si="94"/>
        <v>1E-3</v>
      </c>
      <c r="CB46" s="51">
        <f t="shared" si="94"/>
        <v>1E-3</v>
      </c>
      <c r="CC46" s="51">
        <f t="shared" si="95"/>
        <v>1E-3</v>
      </c>
      <c r="CD46" s="51">
        <f t="shared" si="95"/>
        <v>1E-3</v>
      </c>
      <c r="CE46" s="51">
        <f t="shared" si="96"/>
        <v>1E-3</v>
      </c>
      <c r="CF46" s="51">
        <f t="shared" si="97"/>
        <v>1E-3</v>
      </c>
      <c r="CG46" s="51">
        <f t="shared" si="98"/>
        <v>1E-3</v>
      </c>
      <c r="CH46" s="51">
        <f t="shared" si="99"/>
        <v>1E-3</v>
      </c>
      <c r="CI46" s="51">
        <f t="shared" si="99"/>
        <v>1E-3</v>
      </c>
      <c r="CJ46" s="51">
        <f t="shared" si="99"/>
        <v>1E-3</v>
      </c>
      <c r="CK46" s="51">
        <f t="shared" si="99"/>
        <v>1E-3</v>
      </c>
      <c r="CL46" s="51">
        <f t="shared" si="99"/>
        <v>1E-3</v>
      </c>
      <c r="CM46" s="51">
        <f t="shared" si="99"/>
        <v>1E-3</v>
      </c>
      <c r="CN46" s="51">
        <f t="shared" si="99"/>
        <v>1E-3</v>
      </c>
      <c r="CO46" s="51">
        <f t="shared" si="99"/>
        <v>1E-3</v>
      </c>
      <c r="CP46" s="51">
        <f t="shared" si="99"/>
        <v>1E-3</v>
      </c>
      <c r="CQ46" s="51">
        <f t="shared" si="99"/>
        <v>1E-3</v>
      </c>
      <c r="CR46" s="51">
        <f t="shared" si="100"/>
        <v>1E-3</v>
      </c>
      <c r="CS46" s="51">
        <f t="shared" si="100"/>
        <v>1E-3</v>
      </c>
      <c r="CT46" s="51">
        <f t="shared" si="101"/>
        <v>1E-3</v>
      </c>
      <c r="CU46" s="51">
        <f t="shared" si="101"/>
        <v>1E-3</v>
      </c>
      <c r="CV46" s="51">
        <f t="shared" si="102"/>
        <v>1E-3</v>
      </c>
      <c r="CW46" s="51">
        <f t="shared" si="102"/>
        <v>1E-3</v>
      </c>
      <c r="CX46" s="51">
        <f t="shared" si="103"/>
        <v>1E-3</v>
      </c>
      <c r="CY46" s="51">
        <f t="shared" si="103"/>
        <v>1E-3</v>
      </c>
      <c r="CZ46" s="51">
        <f t="shared" si="103"/>
        <v>1E-3</v>
      </c>
      <c r="DA46" s="51">
        <f t="shared" si="103"/>
        <v>1E-3</v>
      </c>
      <c r="DB46" s="51">
        <f t="shared" si="103"/>
        <v>1E-3</v>
      </c>
      <c r="DC46" s="51">
        <f t="shared" si="104"/>
        <v>1E-3</v>
      </c>
      <c r="DD46" s="51">
        <f t="shared" si="104"/>
        <v>1E-3</v>
      </c>
      <c r="DE46" s="51">
        <f t="shared" si="105"/>
        <v>1E-3</v>
      </c>
      <c r="DF46" s="51">
        <f t="shared" si="106"/>
        <v>1E-3</v>
      </c>
      <c r="DG46" s="51">
        <f t="shared" si="107"/>
        <v>1E-3</v>
      </c>
      <c r="DH46" s="51">
        <f t="shared" si="107"/>
        <v>1E-3</v>
      </c>
      <c r="DI46" s="51">
        <f t="shared" si="107"/>
        <v>1E-3</v>
      </c>
      <c r="DJ46" s="51">
        <f t="shared" si="107"/>
        <v>1E-3</v>
      </c>
      <c r="DK46" s="51">
        <f t="shared" si="107"/>
        <v>1E-3</v>
      </c>
      <c r="DL46" s="51">
        <f t="shared" si="107"/>
        <v>1E-3</v>
      </c>
      <c r="DM46" s="51">
        <f t="shared" si="107"/>
        <v>1E-3</v>
      </c>
      <c r="DN46" s="51">
        <f t="shared" si="107"/>
        <v>1E-3</v>
      </c>
      <c r="DO46" s="51">
        <f t="shared" si="108"/>
        <v>1E-3</v>
      </c>
      <c r="DP46" s="51">
        <f t="shared" si="109"/>
        <v>1E-3</v>
      </c>
      <c r="DQ46" s="51">
        <f t="shared" si="109"/>
        <v>1E-3</v>
      </c>
      <c r="DR46" s="51">
        <f t="shared" si="109"/>
        <v>1E-3</v>
      </c>
      <c r="DS46" s="51">
        <f t="shared" si="109"/>
        <v>1E-3</v>
      </c>
      <c r="DT46" s="51">
        <f t="shared" si="109"/>
        <v>1E-3</v>
      </c>
      <c r="DU46" s="51">
        <f t="shared" si="109"/>
        <v>1E-3</v>
      </c>
      <c r="DV46" s="51">
        <f t="shared" si="109"/>
        <v>1E-3</v>
      </c>
      <c r="DW46" s="51">
        <f t="shared" si="109"/>
        <v>1E-3</v>
      </c>
    </row>
    <row r="47" spans="1:127" ht="18" x14ac:dyDescent="0.2">
      <c r="A47" s="19"/>
      <c r="B47" s="23" t="s">
        <v>97</v>
      </c>
      <c r="C47" s="494" t="s">
        <v>98</v>
      </c>
      <c r="D47" s="495"/>
      <c r="E47" s="492"/>
      <c r="F47" s="1" t="s">
        <v>99</v>
      </c>
      <c r="G47" s="34">
        <f>IF(G42=0,0,LN(2)/G42)</f>
        <v>0</v>
      </c>
      <c r="J47" s="51">
        <f t="shared" si="76"/>
        <v>0</v>
      </c>
      <c r="K47" s="51">
        <f t="shared" si="77"/>
        <v>0</v>
      </c>
      <c r="L47" s="51">
        <f t="shared" si="77"/>
        <v>0</v>
      </c>
      <c r="M47" s="51">
        <f t="shared" si="77"/>
        <v>0</v>
      </c>
      <c r="N47" s="51">
        <f t="shared" si="77"/>
        <v>0</v>
      </c>
      <c r="O47" s="51">
        <f t="shared" si="78"/>
        <v>0</v>
      </c>
      <c r="P47" s="51">
        <f t="shared" si="78"/>
        <v>0</v>
      </c>
      <c r="Q47" s="51">
        <f t="shared" si="78"/>
        <v>0</v>
      </c>
      <c r="R47" s="51">
        <f t="shared" si="79"/>
        <v>0</v>
      </c>
      <c r="S47" s="51">
        <f t="shared" si="79"/>
        <v>0</v>
      </c>
      <c r="T47" s="51">
        <f t="shared" si="79"/>
        <v>0</v>
      </c>
      <c r="U47" s="53">
        <f t="shared" si="70"/>
        <v>0</v>
      </c>
      <c r="V47" s="51">
        <f t="shared" si="110"/>
        <v>0</v>
      </c>
      <c r="W47" s="51">
        <f t="shared" si="110"/>
        <v>0</v>
      </c>
      <c r="X47" s="51">
        <f t="shared" si="110"/>
        <v>0</v>
      </c>
      <c r="Y47" s="51">
        <f t="shared" si="110"/>
        <v>0</v>
      </c>
      <c r="Z47" s="51">
        <f t="shared" si="110"/>
        <v>0</v>
      </c>
      <c r="AA47" s="51">
        <f t="shared" si="110"/>
        <v>0</v>
      </c>
      <c r="AB47" s="51">
        <f t="shared" si="110"/>
        <v>0</v>
      </c>
      <c r="AC47" s="51">
        <f t="shared" si="110"/>
        <v>0</v>
      </c>
      <c r="AD47" s="51">
        <f t="shared" si="110"/>
        <v>0</v>
      </c>
      <c r="AE47" s="51">
        <f t="shared" si="110"/>
        <v>0</v>
      </c>
      <c r="AF47" s="51">
        <f t="shared" si="110"/>
        <v>0</v>
      </c>
      <c r="AG47" s="51">
        <f t="shared" si="110"/>
        <v>0</v>
      </c>
      <c r="AH47" s="51">
        <f t="shared" si="81"/>
        <v>0</v>
      </c>
      <c r="AI47" s="51">
        <f t="shared" si="81"/>
        <v>0</v>
      </c>
      <c r="AJ47" s="51">
        <f t="shared" si="81"/>
        <v>0</v>
      </c>
      <c r="AK47" s="51">
        <f t="shared" si="82"/>
        <v>0</v>
      </c>
      <c r="AL47" s="51">
        <f t="shared" si="82"/>
        <v>0</v>
      </c>
      <c r="AM47" s="51">
        <f t="shared" si="82"/>
        <v>0</v>
      </c>
      <c r="AN47" s="51">
        <f t="shared" si="83"/>
        <v>0</v>
      </c>
      <c r="AO47" s="51">
        <f t="shared" si="83"/>
        <v>0</v>
      </c>
      <c r="AP47" s="51">
        <f t="shared" si="83"/>
        <v>0</v>
      </c>
      <c r="AQ47" s="51">
        <f t="shared" si="83"/>
        <v>0</v>
      </c>
      <c r="AR47" s="51">
        <f t="shared" si="83"/>
        <v>0</v>
      </c>
      <c r="AS47" s="51">
        <f t="shared" si="83"/>
        <v>0</v>
      </c>
      <c r="AT47" s="51">
        <f t="shared" si="83"/>
        <v>0</v>
      </c>
      <c r="AU47" s="51">
        <f t="shared" si="83"/>
        <v>0</v>
      </c>
      <c r="AV47" s="51">
        <f t="shared" si="83"/>
        <v>0</v>
      </c>
      <c r="AW47" s="51">
        <f t="shared" si="83"/>
        <v>0</v>
      </c>
      <c r="AX47" s="51">
        <f t="shared" si="83"/>
        <v>0</v>
      </c>
      <c r="AY47" s="51">
        <f t="shared" si="83"/>
        <v>0</v>
      </c>
      <c r="AZ47" s="51">
        <f t="shared" si="83"/>
        <v>0</v>
      </c>
      <c r="BA47" s="51">
        <f t="shared" si="83"/>
        <v>0</v>
      </c>
      <c r="BB47" s="51">
        <f t="shared" si="84"/>
        <v>0</v>
      </c>
      <c r="BC47" s="51">
        <f t="shared" si="84"/>
        <v>0</v>
      </c>
      <c r="BD47" s="51">
        <f t="shared" si="84"/>
        <v>0</v>
      </c>
      <c r="BE47" s="51">
        <f t="shared" si="84"/>
        <v>0</v>
      </c>
      <c r="BF47" s="51">
        <f t="shared" si="84"/>
        <v>0</v>
      </c>
      <c r="BG47" s="51">
        <f t="shared" si="85"/>
        <v>0</v>
      </c>
      <c r="BH47" s="51">
        <f t="shared" si="85"/>
        <v>0</v>
      </c>
      <c r="BI47" s="51">
        <f t="shared" si="86"/>
        <v>0</v>
      </c>
      <c r="BJ47" s="51">
        <f t="shared" si="86"/>
        <v>0</v>
      </c>
      <c r="BK47" s="51">
        <f t="shared" si="87"/>
        <v>0</v>
      </c>
      <c r="BL47" s="51">
        <f t="shared" si="88"/>
        <v>0</v>
      </c>
      <c r="BM47" s="51">
        <f t="shared" si="88"/>
        <v>0</v>
      </c>
      <c r="BN47" s="51">
        <f t="shared" si="88"/>
        <v>0</v>
      </c>
      <c r="BO47" s="51">
        <f t="shared" si="88"/>
        <v>0</v>
      </c>
      <c r="BP47" s="51">
        <f t="shared" si="89"/>
        <v>0</v>
      </c>
      <c r="BQ47" s="51">
        <f t="shared" si="90"/>
        <v>0</v>
      </c>
      <c r="BR47" s="51">
        <f t="shared" si="90"/>
        <v>0</v>
      </c>
      <c r="BS47" s="51">
        <f t="shared" si="90"/>
        <v>0</v>
      </c>
      <c r="BT47" s="51">
        <f t="shared" si="90"/>
        <v>0</v>
      </c>
      <c r="BU47" s="51">
        <f t="shared" si="91"/>
        <v>0</v>
      </c>
      <c r="BV47" s="51">
        <f t="shared" si="92"/>
        <v>0</v>
      </c>
      <c r="BW47" s="51">
        <f t="shared" si="93"/>
        <v>0</v>
      </c>
      <c r="BX47" s="51">
        <f t="shared" si="93"/>
        <v>0</v>
      </c>
      <c r="BY47" s="51">
        <f t="shared" si="94"/>
        <v>0</v>
      </c>
      <c r="BZ47" s="51">
        <f t="shared" si="94"/>
        <v>0</v>
      </c>
      <c r="CA47" s="51">
        <f t="shared" si="94"/>
        <v>0</v>
      </c>
      <c r="CB47" s="51">
        <f t="shared" si="94"/>
        <v>0</v>
      </c>
      <c r="CC47" s="51">
        <f t="shared" si="95"/>
        <v>0</v>
      </c>
      <c r="CD47" s="51">
        <f t="shared" si="95"/>
        <v>0</v>
      </c>
      <c r="CE47" s="51">
        <f t="shared" si="96"/>
        <v>0</v>
      </c>
      <c r="CF47" s="51">
        <f t="shared" si="97"/>
        <v>0</v>
      </c>
      <c r="CG47" s="51">
        <f t="shared" si="98"/>
        <v>0</v>
      </c>
      <c r="CH47" s="51">
        <f t="shared" si="99"/>
        <v>0</v>
      </c>
      <c r="CI47" s="51">
        <f t="shared" si="99"/>
        <v>0</v>
      </c>
      <c r="CJ47" s="51">
        <f t="shared" si="99"/>
        <v>0</v>
      </c>
      <c r="CK47" s="51">
        <f t="shared" si="99"/>
        <v>0</v>
      </c>
      <c r="CL47" s="51">
        <f t="shared" si="99"/>
        <v>0</v>
      </c>
      <c r="CM47" s="51">
        <f t="shared" si="99"/>
        <v>0</v>
      </c>
      <c r="CN47" s="51">
        <f t="shared" si="99"/>
        <v>0</v>
      </c>
      <c r="CO47" s="51">
        <f t="shared" si="99"/>
        <v>0</v>
      </c>
      <c r="CP47" s="51">
        <f t="shared" si="99"/>
        <v>0</v>
      </c>
      <c r="CQ47" s="51">
        <f t="shared" si="99"/>
        <v>0</v>
      </c>
      <c r="CR47" s="51">
        <f t="shared" si="100"/>
        <v>0</v>
      </c>
      <c r="CS47" s="51">
        <f t="shared" si="100"/>
        <v>0</v>
      </c>
      <c r="CT47" s="51">
        <f t="shared" si="101"/>
        <v>0</v>
      </c>
      <c r="CU47" s="51">
        <f t="shared" si="101"/>
        <v>0</v>
      </c>
      <c r="CV47" s="51">
        <f t="shared" si="102"/>
        <v>0</v>
      </c>
      <c r="CW47" s="51">
        <f t="shared" si="102"/>
        <v>0</v>
      </c>
      <c r="CX47" s="51">
        <f t="shared" si="103"/>
        <v>0</v>
      </c>
      <c r="CY47" s="51">
        <f t="shared" si="103"/>
        <v>0</v>
      </c>
      <c r="CZ47" s="51">
        <f t="shared" si="103"/>
        <v>0</v>
      </c>
      <c r="DA47" s="51">
        <f t="shared" si="103"/>
        <v>0</v>
      </c>
      <c r="DB47" s="51">
        <f t="shared" si="103"/>
        <v>0</v>
      </c>
      <c r="DC47" s="51">
        <f t="shared" si="104"/>
        <v>0</v>
      </c>
      <c r="DD47" s="51">
        <f t="shared" si="104"/>
        <v>0</v>
      </c>
      <c r="DE47" s="51">
        <f t="shared" si="105"/>
        <v>0</v>
      </c>
      <c r="DF47" s="51">
        <f t="shared" si="106"/>
        <v>0</v>
      </c>
      <c r="DG47" s="51">
        <f t="shared" si="107"/>
        <v>0</v>
      </c>
      <c r="DH47" s="51">
        <f t="shared" si="107"/>
        <v>0</v>
      </c>
      <c r="DI47" s="51">
        <f t="shared" si="107"/>
        <v>0</v>
      </c>
      <c r="DJ47" s="51">
        <f t="shared" si="107"/>
        <v>0</v>
      </c>
      <c r="DK47" s="51">
        <f t="shared" si="107"/>
        <v>0</v>
      </c>
      <c r="DL47" s="51">
        <f t="shared" si="107"/>
        <v>0</v>
      </c>
      <c r="DM47" s="51">
        <f t="shared" si="107"/>
        <v>0</v>
      </c>
      <c r="DN47" s="51">
        <f t="shared" si="107"/>
        <v>0</v>
      </c>
      <c r="DO47" s="51">
        <f t="shared" si="108"/>
        <v>0</v>
      </c>
      <c r="DP47" s="51">
        <f t="shared" si="109"/>
        <v>0</v>
      </c>
      <c r="DQ47" s="51">
        <f t="shared" si="109"/>
        <v>0</v>
      </c>
      <c r="DR47" s="51">
        <f t="shared" si="109"/>
        <v>0</v>
      </c>
      <c r="DS47" s="51">
        <f t="shared" si="109"/>
        <v>0</v>
      </c>
      <c r="DT47" s="51">
        <f t="shared" si="109"/>
        <v>0</v>
      </c>
      <c r="DU47" s="51">
        <f t="shared" si="109"/>
        <v>0</v>
      </c>
      <c r="DV47" s="51">
        <f t="shared" si="109"/>
        <v>0</v>
      </c>
      <c r="DW47" s="51">
        <f t="shared" si="109"/>
        <v>0</v>
      </c>
    </row>
    <row r="48" spans="1:127" ht="18" x14ac:dyDescent="0.2">
      <c r="A48" s="19"/>
      <c r="B48" s="23" t="s">
        <v>100</v>
      </c>
      <c r="C48" s="494" t="s">
        <v>101</v>
      </c>
      <c r="D48" s="495"/>
      <c r="E48" s="492"/>
      <c r="F48" s="1" t="s">
        <v>102</v>
      </c>
      <c r="G48" s="35">
        <f>+G49*G40/G41</f>
        <v>15.768000000000002</v>
      </c>
      <c r="J48" s="51">
        <f t="shared" si="76"/>
        <v>15.768000000000002</v>
      </c>
      <c r="K48" s="51">
        <f t="shared" si="77"/>
        <v>15.768000000000002</v>
      </c>
      <c r="L48" s="51">
        <f t="shared" si="77"/>
        <v>15.768000000000002</v>
      </c>
      <c r="M48" s="51">
        <f t="shared" si="77"/>
        <v>15.768000000000002</v>
      </c>
      <c r="N48" s="51">
        <f t="shared" si="77"/>
        <v>15.768000000000002</v>
      </c>
      <c r="O48" s="51">
        <f t="shared" si="78"/>
        <v>15.768000000000002</v>
      </c>
      <c r="P48" s="51">
        <f t="shared" si="78"/>
        <v>15.768000000000002</v>
      </c>
      <c r="Q48" s="51">
        <f t="shared" si="78"/>
        <v>15.768000000000002</v>
      </c>
      <c r="R48" s="51">
        <f t="shared" si="79"/>
        <v>15.768000000000002</v>
      </c>
      <c r="S48" s="51">
        <f t="shared" si="79"/>
        <v>15.768000000000002</v>
      </c>
      <c r="T48" s="51">
        <f t="shared" si="79"/>
        <v>15.768000000000002</v>
      </c>
      <c r="U48" s="51">
        <f t="shared" si="70"/>
        <v>15.768000000000002</v>
      </c>
      <c r="V48" s="51">
        <f t="shared" si="110"/>
        <v>15.768000000000002</v>
      </c>
      <c r="W48" s="51">
        <f t="shared" si="110"/>
        <v>15.768000000000002</v>
      </c>
      <c r="X48" s="51">
        <f t="shared" si="110"/>
        <v>15.768000000000002</v>
      </c>
      <c r="Y48" s="51">
        <f t="shared" si="110"/>
        <v>15.768000000000002</v>
      </c>
      <c r="Z48" s="51">
        <f t="shared" si="110"/>
        <v>15.768000000000002</v>
      </c>
      <c r="AA48" s="51">
        <f t="shared" si="110"/>
        <v>15.768000000000002</v>
      </c>
      <c r="AB48" s="51">
        <f t="shared" si="110"/>
        <v>15.768000000000002</v>
      </c>
      <c r="AC48" s="51">
        <f t="shared" si="110"/>
        <v>15.768000000000002</v>
      </c>
      <c r="AD48" s="51">
        <f t="shared" si="110"/>
        <v>15.768000000000002</v>
      </c>
      <c r="AE48" s="51">
        <f t="shared" si="110"/>
        <v>15.768000000000002</v>
      </c>
      <c r="AF48" s="51">
        <f t="shared" si="110"/>
        <v>15.768000000000002</v>
      </c>
      <c r="AG48" s="51">
        <f t="shared" si="110"/>
        <v>15.768000000000002</v>
      </c>
      <c r="AH48" s="51">
        <f t="shared" si="81"/>
        <v>15.768000000000002</v>
      </c>
      <c r="AI48" s="51">
        <f t="shared" si="81"/>
        <v>15.768000000000002</v>
      </c>
      <c r="AJ48" s="51">
        <f t="shared" si="81"/>
        <v>15.768000000000002</v>
      </c>
      <c r="AK48" s="51">
        <f t="shared" si="82"/>
        <v>15.768000000000002</v>
      </c>
      <c r="AL48" s="51">
        <f t="shared" si="82"/>
        <v>15.768000000000002</v>
      </c>
      <c r="AM48" s="51">
        <f t="shared" si="82"/>
        <v>15.768000000000002</v>
      </c>
      <c r="AN48" s="51">
        <f t="shared" si="83"/>
        <v>15.768000000000002</v>
      </c>
      <c r="AO48" s="51">
        <f t="shared" si="83"/>
        <v>15.768000000000002</v>
      </c>
      <c r="AP48" s="51">
        <f t="shared" si="83"/>
        <v>15.768000000000002</v>
      </c>
      <c r="AQ48" s="51">
        <f t="shared" si="83"/>
        <v>15.768000000000002</v>
      </c>
      <c r="AR48" s="51">
        <f t="shared" si="83"/>
        <v>15.768000000000002</v>
      </c>
      <c r="AS48" s="51">
        <f t="shared" si="83"/>
        <v>15.768000000000002</v>
      </c>
      <c r="AT48" s="51">
        <f t="shared" si="83"/>
        <v>15.768000000000002</v>
      </c>
      <c r="AU48" s="51">
        <f t="shared" si="83"/>
        <v>15.768000000000002</v>
      </c>
      <c r="AV48" s="51">
        <f t="shared" si="83"/>
        <v>15.768000000000002</v>
      </c>
      <c r="AW48" s="51">
        <f t="shared" si="83"/>
        <v>15.768000000000002</v>
      </c>
      <c r="AX48" s="51">
        <f t="shared" si="83"/>
        <v>15.768000000000002</v>
      </c>
      <c r="AY48" s="51">
        <f t="shared" si="83"/>
        <v>15.768000000000002</v>
      </c>
      <c r="AZ48" s="51">
        <f t="shared" si="83"/>
        <v>15.768000000000002</v>
      </c>
      <c r="BA48" s="51">
        <f t="shared" si="83"/>
        <v>15.768000000000002</v>
      </c>
      <c r="BB48" s="51">
        <f t="shared" si="84"/>
        <v>15.768000000000002</v>
      </c>
      <c r="BC48" s="51">
        <f t="shared" si="84"/>
        <v>15.768000000000002</v>
      </c>
      <c r="BD48" s="51">
        <f t="shared" si="84"/>
        <v>15.768000000000002</v>
      </c>
      <c r="BE48" s="51">
        <f t="shared" si="84"/>
        <v>15.768000000000002</v>
      </c>
      <c r="BF48" s="51">
        <f t="shared" si="84"/>
        <v>15.768000000000002</v>
      </c>
      <c r="BG48" s="51">
        <f t="shared" si="85"/>
        <v>15.768000000000002</v>
      </c>
      <c r="BH48" s="51">
        <f t="shared" si="85"/>
        <v>15.768000000000002</v>
      </c>
      <c r="BI48" s="51">
        <f t="shared" si="86"/>
        <v>15.768000000000002</v>
      </c>
      <c r="BJ48" s="51">
        <f t="shared" si="86"/>
        <v>15.768000000000002</v>
      </c>
      <c r="BK48" s="51">
        <f t="shared" si="87"/>
        <v>15.768000000000002</v>
      </c>
      <c r="BL48" s="51">
        <f t="shared" si="88"/>
        <v>15.768000000000002</v>
      </c>
      <c r="BM48" s="51">
        <f t="shared" si="88"/>
        <v>15.768000000000002</v>
      </c>
      <c r="BN48" s="51">
        <f t="shared" si="88"/>
        <v>15.768000000000002</v>
      </c>
      <c r="BO48" s="51">
        <f t="shared" si="88"/>
        <v>15.768000000000002</v>
      </c>
      <c r="BP48" s="51">
        <f t="shared" si="89"/>
        <v>15.768000000000002</v>
      </c>
      <c r="BQ48" s="51">
        <f t="shared" si="90"/>
        <v>15.768000000000002</v>
      </c>
      <c r="BR48" s="51">
        <f t="shared" si="90"/>
        <v>15.768000000000002</v>
      </c>
      <c r="BS48" s="51">
        <f t="shared" si="90"/>
        <v>15.768000000000002</v>
      </c>
      <c r="BT48" s="51">
        <f t="shared" si="90"/>
        <v>15.768000000000002</v>
      </c>
      <c r="BU48" s="51">
        <f t="shared" si="91"/>
        <v>15.768000000000002</v>
      </c>
      <c r="BV48" s="51">
        <f t="shared" si="92"/>
        <v>15.768000000000002</v>
      </c>
      <c r="BW48" s="51">
        <f t="shared" si="93"/>
        <v>15.768000000000002</v>
      </c>
      <c r="BX48" s="51">
        <f t="shared" si="93"/>
        <v>15.768000000000002</v>
      </c>
      <c r="BY48" s="51">
        <f t="shared" si="94"/>
        <v>15.768000000000002</v>
      </c>
      <c r="BZ48" s="51">
        <f t="shared" si="94"/>
        <v>15.768000000000002</v>
      </c>
      <c r="CA48" s="51">
        <f t="shared" si="94"/>
        <v>15.768000000000002</v>
      </c>
      <c r="CB48" s="51">
        <f t="shared" si="94"/>
        <v>15.768000000000002</v>
      </c>
      <c r="CC48" s="51">
        <f t="shared" si="95"/>
        <v>15.768000000000002</v>
      </c>
      <c r="CD48" s="51">
        <f t="shared" si="95"/>
        <v>15.768000000000002</v>
      </c>
      <c r="CE48" s="51">
        <f t="shared" si="96"/>
        <v>15.768000000000002</v>
      </c>
      <c r="CF48" s="51">
        <f t="shared" si="97"/>
        <v>15.768000000000002</v>
      </c>
      <c r="CG48" s="51">
        <f t="shared" si="98"/>
        <v>15.768000000000002</v>
      </c>
      <c r="CH48" s="51">
        <f t="shared" si="99"/>
        <v>15.768000000000002</v>
      </c>
      <c r="CI48" s="51">
        <f t="shared" si="99"/>
        <v>15.768000000000002</v>
      </c>
      <c r="CJ48" s="51">
        <f t="shared" si="99"/>
        <v>15.768000000000002</v>
      </c>
      <c r="CK48" s="51">
        <f t="shared" si="99"/>
        <v>15.768000000000002</v>
      </c>
      <c r="CL48" s="51">
        <f t="shared" si="99"/>
        <v>15.768000000000002</v>
      </c>
      <c r="CM48" s="51">
        <f t="shared" si="99"/>
        <v>15.768000000000002</v>
      </c>
      <c r="CN48" s="51">
        <f t="shared" si="99"/>
        <v>15.768000000000002</v>
      </c>
      <c r="CO48" s="51">
        <f t="shared" si="99"/>
        <v>15.768000000000002</v>
      </c>
      <c r="CP48" s="51">
        <f t="shared" si="99"/>
        <v>15.768000000000002</v>
      </c>
      <c r="CQ48" s="51">
        <f t="shared" si="99"/>
        <v>15.768000000000002</v>
      </c>
      <c r="CR48" s="51">
        <f t="shared" si="100"/>
        <v>15.768000000000002</v>
      </c>
      <c r="CS48" s="51">
        <f t="shared" si="100"/>
        <v>15.768000000000002</v>
      </c>
      <c r="CT48" s="51">
        <f t="shared" si="101"/>
        <v>15.768000000000002</v>
      </c>
      <c r="CU48" s="51">
        <f t="shared" si="101"/>
        <v>15.768000000000002</v>
      </c>
      <c r="CV48" s="51">
        <f t="shared" si="102"/>
        <v>15.768000000000002</v>
      </c>
      <c r="CW48" s="51">
        <f t="shared" si="102"/>
        <v>15.768000000000002</v>
      </c>
      <c r="CX48" s="51">
        <f t="shared" si="103"/>
        <v>15.768000000000002</v>
      </c>
      <c r="CY48" s="51">
        <f t="shared" si="103"/>
        <v>15.768000000000002</v>
      </c>
      <c r="CZ48" s="51">
        <f t="shared" si="103"/>
        <v>15.768000000000002</v>
      </c>
      <c r="DA48" s="51">
        <f t="shared" si="103"/>
        <v>15.768000000000002</v>
      </c>
      <c r="DB48" s="51">
        <f t="shared" si="103"/>
        <v>15.768000000000002</v>
      </c>
      <c r="DC48" s="51">
        <f t="shared" si="104"/>
        <v>15.768000000000002</v>
      </c>
      <c r="DD48" s="51">
        <f t="shared" si="104"/>
        <v>15.768000000000002</v>
      </c>
      <c r="DE48" s="51">
        <f t="shared" si="105"/>
        <v>15.768000000000002</v>
      </c>
      <c r="DF48" s="51">
        <f t="shared" si="106"/>
        <v>15.768000000000002</v>
      </c>
      <c r="DG48" s="51">
        <f t="shared" si="107"/>
        <v>15.768000000000002</v>
      </c>
      <c r="DH48" s="51">
        <f t="shared" si="107"/>
        <v>15.768000000000002</v>
      </c>
      <c r="DI48" s="51">
        <f t="shared" si="107"/>
        <v>15.768000000000002</v>
      </c>
      <c r="DJ48" s="51">
        <f t="shared" si="107"/>
        <v>15.768000000000002</v>
      </c>
      <c r="DK48" s="51">
        <f t="shared" si="107"/>
        <v>15.768000000000002</v>
      </c>
      <c r="DL48" s="51">
        <f t="shared" si="107"/>
        <v>15.768000000000002</v>
      </c>
      <c r="DM48" s="51">
        <f t="shared" si="107"/>
        <v>15.768000000000002</v>
      </c>
      <c r="DN48" s="51">
        <f t="shared" si="107"/>
        <v>15.768000000000002</v>
      </c>
      <c r="DO48" s="51">
        <f t="shared" si="108"/>
        <v>15.768000000000002</v>
      </c>
      <c r="DP48" s="51">
        <f t="shared" si="109"/>
        <v>15.768000000000002</v>
      </c>
      <c r="DQ48" s="51">
        <f t="shared" si="109"/>
        <v>15.768000000000002</v>
      </c>
      <c r="DR48" s="51">
        <f t="shared" si="109"/>
        <v>15.768000000000002</v>
      </c>
      <c r="DS48" s="51">
        <f t="shared" si="109"/>
        <v>15.768000000000002</v>
      </c>
      <c r="DT48" s="51">
        <f t="shared" si="109"/>
        <v>15.768000000000002</v>
      </c>
      <c r="DU48" s="51">
        <f t="shared" si="109"/>
        <v>15.768000000000002</v>
      </c>
      <c r="DV48" s="51">
        <f t="shared" si="109"/>
        <v>15.768000000000002</v>
      </c>
      <c r="DW48" s="51">
        <f t="shared" si="109"/>
        <v>15.768000000000002</v>
      </c>
    </row>
    <row r="49" spans="1:127" ht="18" x14ac:dyDescent="0.2">
      <c r="A49" s="19"/>
      <c r="B49" s="23" t="s">
        <v>78</v>
      </c>
      <c r="C49" s="494" t="s">
        <v>79</v>
      </c>
      <c r="D49" s="495"/>
      <c r="E49" s="492"/>
      <c r="F49" s="1" t="s">
        <v>102</v>
      </c>
      <c r="G49" s="36">
        <f>+G39*86400*365</f>
        <v>946.08</v>
      </c>
      <c r="J49" s="51">
        <f t="shared" si="76"/>
        <v>946.08</v>
      </c>
      <c r="K49" s="51">
        <f t="shared" si="77"/>
        <v>946.08</v>
      </c>
      <c r="L49" s="51">
        <f t="shared" si="77"/>
        <v>946.08</v>
      </c>
      <c r="M49" s="51">
        <f t="shared" si="77"/>
        <v>946.08</v>
      </c>
      <c r="N49" s="51">
        <f t="shared" si="77"/>
        <v>946.08</v>
      </c>
      <c r="O49" s="51">
        <f t="shared" si="78"/>
        <v>946.08</v>
      </c>
      <c r="P49" s="51">
        <f t="shared" si="78"/>
        <v>946.08</v>
      </c>
      <c r="Q49" s="51">
        <f t="shared" si="78"/>
        <v>946.08</v>
      </c>
      <c r="R49" s="51">
        <f t="shared" si="79"/>
        <v>946.08</v>
      </c>
      <c r="S49" s="51">
        <f t="shared" si="79"/>
        <v>946.08</v>
      </c>
      <c r="T49" s="51">
        <f t="shared" si="79"/>
        <v>946.08</v>
      </c>
      <c r="U49" s="51">
        <f t="shared" si="70"/>
        <v>946.08</v>
      </c>
      <c r="V49" s="51">
        <f t="shared" si="110"/>
        <v>946.08</v>
      </c>
      <c r="W49" s="51">
        <f t="shared" si="110"/>
        <v>946.08</v>
      </c>
      <c r="X49" s="51">
        <f t="shared" si="110"/>
        <v>946.08</v>
      </c>
      <c r="Y49" s="51">
        <f t="shared" si="110"/>
        <v>946.08</v>
      </c>
      <c r="Z49" s="51">
        <f t="shared" si="110"/>
        <v>946.08</v>
      </c>
      <c r="AA49" s="51">
        <f t="shared" si="110"/>
        <v>946.08</v>
      </c>
      <c r="AB49" s="51">
        <f t="shared" si="110"/>
        <v>946.08</v>
      </c>
      <c r="AC49" s="51">
        <f t="shared" si="110"/>
        <v>946.08</v>
      </c>
      <c r="AD49" s="51">
        <f t="shared" si="110"/>
        <v>946.08</v>
      </c>
      <c r="AE49" s="51">
        <f t="shared" si="110"/>
        <v>946.08</v>
      </c>
      <c r="AF49" s="51">
        <f t="shared" si="110"/>
        <v>946.08</v>
      </c>
      <c r="AG49" s="51">
        <f t="shared" si="110"/>
        <v>946.08</v>
      </c>
      <c r="AH49" s="51">
        <f t="shared" si="81"/>
        <v>946.08</v>
      </c>
      <c r="AI49" s="51">
        <f t="shared" si="81"/>
        <v>946.08</v>
      </c>
      <c r="AJ49" s="51">
        <f t="shared" si="81"/>
        <v>946.08</v>
      </c>
      <c r="AK49" s="51">
        <f t="shared" si="82"/>
        <v>946.08</v>
      </c>
      <c r="AL49" s="51">
        <f t="shared" si="82"/>
        <v>946.08</v>
      </c>
      <c r="AM49" s="51">
        <f t="shared" si="82"/>
        <v>946.08</v>
      </c>
      <c r="AN49" s="51">
        <f t="shared" si="83"/>
        <v>946.08</v>
      </c>
      <c r="AO49" s="51">
        <f t="shared" si="83"/>
        <v>946.08</v>
      </c>
      <c r="AP49" s="51">
        <f t="shared" si="83"/>
        <v>946.08</v>
      </c>
      <c r="AQ49" s="51">
        <f t="shared" si="83"/>
        <v>946.08</v>
      </c>
      <c r="AR49" s="51">
        <f t="shared" si="83"/>
        <v>946.08</v>
      </c>
      <c r="AS49" s="51">
        <f t="shared" si="83"/>
        <v>946.08</v>
      </c>
      <c r="AT49" s="51">
        <f t="shared" si="83"/>
        <v>946.08</v>
      </c>
      <c r="AU49" s="51">
        <f t="shared" si="83"/>
        <v>946.08</v>
      </c>
      <c r="AV49" s="51">
        <f t="shared" si="83"/>
        <v>946.08</v>
      </c>
      <c r="AW49" s="51">
        <f t="shared" si="83"/>
        <v>946.08</v>
      </c>
      <c r="AX49" s="51">
        <f t="shared" si="83"/>
        <v>946.08</v>
      </c>
      <c r="AY49" s="51">
        <f t="shared" si="83"/>
        <v>946.08</v>
      </c>
      <c r="AZ49" s="51">
        <f t="shared" si="83"/>
        <v>946.08</v>
      </c>
      <c r="BA49" s="51">
        <f t="shared" si="83"/>
        <v>946.08</v>
      </c>
      <c r="BB49" s="51">
        <f t="shared" si="84"/>
        <v>946.08</v>
      </c>
      <c r="BC49" s="51">
        <f t="shared" si="84"/>
        <v>946.08</v>
      </c>
      <c r="BD49" s="51">
        <f t="shared" si="84"/>
        <v>946.08</v>
      </c>
      <c r="BE49" s="51">
        <f t="shared" si="84"/>
        <v>946.08</v>
      </c>
      <c r="BF49" s="51">
        <f t="shared" si="84"/>
        <v>946.08</v>
      </c>
      <c r="BG49" s="51">
        <f t="shared" si="85"/>
        <v>946.08</v>
      </c>
      <c r="BH49" s="51">
        <f t="shared" si="85"/>
        <v>946.08</v>
      </c>
      <c r="BI49" s="51">
        <f t="shared" si="86"/>
        <v>946.08</v>
      </c>
      <c r="BJ49" s="51">
        <f t="shared" si="86"/>
        <v>946.08</v>
      </c>
      <c r="BK49" s="51">
        <f t="shared" si="87"/>
        <v>946.08</v>
      </c>
      <c r="BL49" s="51">
        <f t="shared" si="88"/>
        <v>946.08</v>
      </c>
      <c r="BM49" s="51">
        <f t="shared" si="88"/>
        <v>946.08</v>
      </c>
      <c r="BN49" s="51">
        <f t="shared" si="88"/>
        <v>946.08</v>
      </c>
      <c r="BO49" s="51">
        <f t="shared" si="88"/>
        <v>946.08</v>
      </c>
      <c r="BP49" s="51">
        <f t="shared" si="89"/>
        <v>946.08</v>
      </c>
      <c r="BQ49" s="51">
        <f t="shared" si="90"/>
        <v>946.08</v>
      </c>
      <c r="BR49" s="51">
        <f t="shared" si="90"/>
        <v>946.08</v>
      </c>
      <c r="BS49" s="51">
        <f t="shared" si="90"/>
        <v>946.08</v>
      </c>
      <c r="BT49" s="51">
        <f t="shared" si="90"/>
        <v>946.08</v>
      </c>
      <c r="BU49" s="51">
        <f t="shared" si="91"/>
        <v>946.08</v>
      </c>
      <c r="BV49" s="51">
        <f t="shared" si="92"/>
        <v>946.08</v>
      </c>
      <c r="BW49" s="51">
        <f t="shared" si="93"/>
        <v>946.08</v>
      </c>
      <c r="BX49" s="51">
        <f t="shared" si="93"/>
        <v>946.08</v>
      </c>
      <c r="BY49" s="51">
        <f t="shared" si="94"/>
        <v>946.08</v>
      </c>
      <c r="BZ49" s="51">
        <f t="shared" si="94"/>
        <v>946.08</v>
      </c>
      <c r="CA49" s="51">
        <f t="shared" si="94"/>
        <v>946.08</v>
      </c>
      <c r="CB49" s="51">
        <f t="shared" si="94"/>
        <v>946.08</v>
      </c>
      <c r="CC49" s="51">
        <f t="shared" si="95"/>
        <v>946.08</v>
      </c>
      <c r="CD49" s="51">
        <f t="shared" si="95"/>
        <v>946.08</v>
      </c>
      <c r="CE49" s="51">
        <f t="shared" si="96"/>
        <v>946.08</v>
      </c>
      <c r="CF49" s="51">
        <f t="shared" si="97"/>
        <v>946.08</v>
      </c>
      <c r="CG49" s="51">
        <f t="shared" si="98"/>
        <v>946.08</v>
      </c>
      <c r="CH49" s="51">
        <f t="shared" si="99"/>
        <v>946.08</v>
      </c>
      <c r="CI49" s="51">
        <f t="shared" si="99"/>
        <v>946.08</v>
      </c>
      <c r="CJ49" s="51">
        <f t="shared" si="99"/>
        <v>946.08</v>
      </c>
      <c r="CK49" s="51">
        <f t="shared" si="99"/>
        <v>946.08</v>
      </c>
      <c r="CL49" s="51">
        <f t="shared" si="99"/>
        <v>946.08</v>
      </c>
      <c r="CM49" s="51">
        <f t="shared" si="99"/>
        <v>946.08</v>
      </c>
      <c r="CN49" s="51">
        <f t="shared" si="99"/>
        <v>946.08</v>
      </c>
      <c r="CO49" s="51">
        <f t="shared" si="99"/>
        <v>946.08</v>
      </c>
      <c r="CP49" s="51">
        <f t="shared" si="99"/>
        <v>946.08</v>
      </c>
      <c r="CQ49" s="51">
        <f t="shared" si="99"/>
        <v>946.08</v>
      </c>
      <c r="CR49" s="51">
        <f t="shared" si="100"/>
        <v>946.08</v>
      </c>
      <c r="CS49" s="51">
        <f t="shared" si="100"/>
        <v>946.08</v>
      </c>
      <c r="CT49" s="51">
        <f t="shared" si="101"/>
        <v>946.08</v>
      </c>
      <c r="CU49" s="51">
        <f t="shared" si="101"/>
        <v>946.08</v>
      </c>
      <c r="CV49" s="51">
        <f t="shared" si="102"/>
        <v>946.08</v>
      </c>
      <c r="CW49" s="51">
        <f t="shared" si="102"/>
        <v>946.08</v>
      </c>
      <c r="CX49" s="51">
        <f t="shared" si="103"/>
        <v>946.08</v>
      </c>
      <c r="CY49" s="51">
        <f t="shared" si="103"/>
        <v>946.08</v>
      </c>
      <c r="CZ49" s="51">
        <f t="shared" si="103"/>
        <v>946.08</v>
      </c>
      <c r="DA49" s="51">
        <f t="shared" si="103"/>
        <v>946.08</v>
      </c>
      <c r="DB49" s="51">
        <f t="shared" si="103"/>
        <v>946.08</v>
      </c>
      <c r="DC49" s="51">
        <f t="shared" si="104"/>
        <v>946.08</v>
      </c>
      <c r="DD49" s="51">
        <f t="shared" si="104"/>
        <v>946.08</v>
      </c>
      <c r="DE49" s="51">
        <f t="shared" si="105"/>
        <v>946.08</v>
      </c>
      <c r="DF49" s="51">
        <f t="shared" si="106"/>
        <v>946.08</v>
      </c>
      <c r="DG49" s="51">
        <f t="shared" si="107"/>
        <v>946.08</v>
      </c>
      <c r="DH49" s="51">
        <f t="shared" si="107"/>
        <v>946.08</v>
      </c>
      <c r="DI49" s="51">
        <f t="shared" si="107"/>
        <v>946.08</v>
      </c>
      <c r="DJ49" s="51">
        <f t="shared" si="107"/>
        <v>946.08</v>
      </c>
      <c r="DK49" s="51">
        <f t="shared" si="107"/>
        <v>946.08</v>
      </c>
      <c r="DL49" s="51">
        <f t="shared" si="107"/>
        <v>946.08</v>
      </c>
      <c r="DM49" s="51">
        <f t="shared" si="107"/>
        <v>946.08</v>
      </c>
      <c r="DN49" s="51">
        <f t="shared" si="107"/>
        <v>946.08</v>
      </c>
      <c r="DO49" s="51">
        <f t="shared" si="108"/>
        <v>946.08</v>
      </c>
      <c r="DP49" s="51">
        <f t="shared" si="109"/>
        <v>946.08</v>
      </c>
      <c r="DQ49" s="51">
        <f t="shared" si="109"/>
        <v>946.08</v>
      </c>
      <c r="DR49" s="51">
        <f t="shared" si="109"/>
        <v>946.08</v>
      </c>
      <c r="DS49" s="51">
        <f t="shared" si="109"/>
        <v>946.08</v>
      </c>
      <c r="DT49" s="51">
        <f t="shared" si="109"/>
        <v>946.08</v>
      </c>
      <c r="DU49" s="51">
        <f t="shared" si="109"/>
        <v>946.08</v>
      </c>
      <c r="DV49" s="51">
        <f t="shared" si="109"/>
        <v>946.08</v>
      </c>
      <c r="DW49" s="51">
        <f t="shared" si="109"/>
        <v>946.08</v>
      </c>
    </row>
    <row r="50" spans="1:127" ht="18" x14ac:dyDescent="0.2">
      <c r="A50" s="19"/>
      <c r="B50" s="23" t="s">
        <v>103</v>
      </c>
      <c r="C50" s="494" t="s">
        <v>104</v>
      </c>
      <c r="D50" s="495"/>
      <c r="E50" s="492"/>
      <c r="F50" s="1"/>
      <c r="G50" s="93">
        <f>1+G44*G51/G41</f>
        <v>54.46</v>
      </c>
      <c r="J50" s="51">
        <f t="shared" si="76"/>
        <v>54.46</v>
      </c>
      <c r="K50" s="51">
        <f t="shared" si="77"/>
        <v>54.46</v>
      </c>
      <c r="L50" s="51">
        <f t="shared" si="77"/>
        <v>54.46</v>
      </c>
      <c r="M50" s="51">
        <f t="shared" si="77"/>
        <v>54.46</v>
      </c>
      <c r="N50" s="51">
        <f t="shared" si="77"/>
        <v>54.46</v>
      </c>
      <c r="O50" s="51">
        <f t="shared" si="78"/>
        <v>54.46</v>
      </c>
      <c r="P50" s="51">
        <f t="shared" si="78"/>
        <v>54.46</v>
      </c>
      <c r="Q50" s="51">
        <f t="shared" si="78"/>
        <v>54.46</v>
      </c>
      <c r="R50" s="51">
        <f t="shared" si="79"/>
        <v>54.46</v>
      </c>
      <c r="S50" s="51">
        <f t="shared" si="79"/>
        <v>54.46</v>
      </c>
      <c r="T50" s="51">
        <f t="shared" si="79"/>
        <v>54.46</v>
      </c>
      <c r="U50" s="51">
        <f t="shared" si="70"/>
        <v>54.46</v>
      </c>
      <c r="V50" s="51">
        <f t="shared" si="110"/>
        <v>54.46</v>
      </c>
      <c r="W50" s="51">
        <f t="shared" si="110"/>
        <v>54.46</v>
      </c>
      <c r="X50" s="51">
        <f t="shared" si="110"/>
        <v>54.46</v>
      </c>
      <c r="Y50" s="51">
        <f t="shared" si="110"/>
        <v>54.46</v>
      </c>
      <c r="Z50" s="51">
        <f t="shared" si="110"/>
        <v>54.46</v>
      </c>
      <c r="AA50" s="51">
        <f t="shared" si="110"/>
        <v>54.46</v>
      </c>
      <c r="AB50" s="51">
        <f t="shared" si="110"/>
        <v>54.46</v>
      </c>
      <c r="AC50" s="51">
        <f t="shared" si="110"/>
        <v>54.46</v>
      </c>
      <c r="AD50" s="51">
        <f t="shared" si="110"/>
        <v>54.46</v>
      </c>
      <c r="AE50" s="51">
        <f t="shared" si="110"/>
        <v>54.46</v>
      </c>
      <c r="AF50" s="51">
        <f t="shared" si="110"/>
        <v>54.46</v>
      </c>
      <c r="AG50" s="51">
        <f t="shared" si="110"/>
        <v>54.46</v>
      </c>
      <c r="AH50" s="51">
        <f t="shared" si="81"/>
        <v>54.46</v>
      </c>
      <c r="AI50" s="51">
        <f t="shared" si="81"/>
        <v>54.46</v>
      </c>
      <c r="AJ50" s="51">
        <f t="shared" si="81"/>
        <v>54.46</v>
      </c>
      <c r="AK50" s="51">
        <f t="shared" si="82"/>
        <v>54.46</v>
      </c>
      <c r="AL50" s="51">
        <f t="shared" si="82"/>
        <v>54.46</v>
      </c>
      <c r="AM50" s="51">
        <f t="shared" si="82"/>
        <v>54.46</v>
      </c>
      <c r="AN50" s="51">
        <f t="shared" si="83"/>
        <v>54.46</v>
      </c>
      <c r="AO50" s="51">
        <f t="shared" si="83"/>
        <v>54.46</v>
      </c>
      <c r="AP50" s="51">
        <f t="shared" si="83"/>
        <v>54.46</v>
      </c>
      <c r="AQ50" s="51">
        <f t="shared" si="83"/>
        <v>54.46</v>
      </c>
      <c r="AR50" s="51">
        <f t="shared" si="83"/>
        <v>54.46</v>
      </c>
      <c r="AS50" s="51">
        <f t="shared" si="83"/>
        <v>54.46</v>
      </c>
      <c r="AT50" s="51">
        <f t="shared" si="83"/>
        <v>54.46</v>
      </c>
      <c r="AU50" s="51">
        <f t="shared" si="83"/>
        <v>54.46</v>
      </c>
      <c r="AV50" s="51">
        <f t="shared" si="83"/>
        <v>54.46</v>
      </c>
      <c r="AW50" s="51">
        <f t="shared" si="83"/>
        <v>54.46</v>
      </c>
      <c r="AX50" s="51">
        <f t="shared" si="83"/>
        <v>54.46</v>
      </c>
      <c r="AY50" s="51">
        <f t="shared" si="83"/>
        <v>54.46</v>
      </c>
      <c r="AZ50" s="51">
        <f t="shared" si="83"/>
        <v>54.46</v>
      </c>
      <c r="BA50" s="51">
        <f t="shared" si="83"/>
        <v>54.46</v>
      </c>
      <c r="BB50" s="51">
        <f t="shared" si="84"/>
        <v>54.46</v>
      </c>
      <c r="BC50" s="51">
        <f t="shared" si="84"/>
        <v>54.46</v>
      </c>
      <c r="BD50" s="51">
        <f t="shared" si="84"/>
        <v>54.46</v>
      </c>
      <c r="BE50" s="51">
        <f t="shared" si="84"/>
        <v>54.46</v>
      </c>
      <c r="BF50" s="51">
        <f t="shared" si="84"/>
        <v>54.46</v>
      </c>
      <c r="BG50" s="51">
        <f t="shared" si="85"/>
        <v>54.46</v>
      </c>
      <c r="BH50" s="51">
        <f t="shared" si="85"/>
        <v>54.46</v>
      </c>
      <c r="BI50" s="51">
        <f t="shared" si="86"/>
        <v>54.46</v>
      </c>
      <c r="BJ50" s="51">
        <f t="shared" si="86"/>
        <v>54.46</v>
      </c>
      <c r="BK50" s="51">
        <f t="shared" si="87"/>
        <v>54.46</v>
      </c>
      <c r="BL50" s="51">
        <f t="shared" si="88"/>
        <v>54.46</v>
      </c>
      <c r="BM50" s="51">
        <f t="shared" si="88"/>
        <v>54.46</v>
      </c>
      <c r="BN50" s="51">
        <f t="shared" si="88"/>
        <v>54.46</v>
      </c>
      <c r="BO50" s="51">
        <f t="shared" si="88"/>
        <v>54.46</v>
      </c>
      <c r="BP50" s="51">
        <f t="shared" si="89"/>
        <v>54.46</v>
      </c>
      <c r="BQ50" s="51">
        <f t="shared" si="90"/>
        <v>54.46</v>
      </c>
      <c r="BR50" s="51">
        <f t="shared" si="90"/>
        <v>54.46</v>
      </c>
      <c r="BS50" s="51">
        <f t="shared" si="90"/>
        <v>54.46</v>
      </c>
      <c r="BT50" s="51">
        <f t="shared" si="90"/>
        <v>54.46</v>
      </c>
      <c r="BU50" s="51">
        <f t="shared" si="91"/>
        <v>54.46</v>
      </c>
      <c r="BV50" s="51">
        <f t="shared" si="92"/>
        <v>54.46</v>
      </c>
      <c r="BW50" s="51">
        <f t="shared" si="93"/>
        <v>54.46</v>
      </c>
      <c r="BX50" s="51">
        <f t="shared" si="93"/>
        <v>54.46</v>
      </c>
      <c r="BY50" s="51">
        <f t="shared" si="94"/>
        <v>54.46</v>
      </c>
      <c r="BZ50" s="51">
        <f t="shared" si="94"/>
        <v>54.46</v>
      </c>
      <c r="CA50" s="51">
        <f t="shared" si="94"/>
        <v>54.46</v>
      </c>
      <c r="CB50" s="51">
        <f t="shared" si="94"/>
        <v>54.46</v>
      </c>
      <c r="CC50" s="51">
        <f t="shared" si="95"/>
        <v>54.46</v>
      </c>
      <c r="CD50" s="51">
        <f t="shared" si="95"/>
        <v>54.46</v>
      </c>
      <c r="CE50" s="51">
        <f t="shared" si="96"/>
        <v>54.46</v>
      </c>
      <c r="CF50" s="51">
        <f t="shared" si="97"/>
        <v>54.46</v>
      </c>
      <c r="CG50" s="51">
        <f t="shared" si="98"/>
        <v>54.46</v>
      </c>
      <c r="CH50" s="51">
        <f t="shared" si="99"/>
        <v>54.46</v>
      </c>
      <c r="CI50" s="51">
        <f t="shared" si="99"/>
        <v>54.46</v>
      </c>
      <c r="CJ50" s="51">
        <f t="shared" si="99"/>
        <v>54.46</v>
      </c>
      <c r="CK50" s="51">
        <f t="shared" si="99"/>
        <v>54.46</v>
      </c>
      <c r="CL50" s="51">
        <f t="shared" si="99"/>
        <v>54.46</v>
      </c>
      <c r="CM50" s="51">
        <f t="shared" si="99"/>
        <v>54.46</v>
      </c>
      <c r="CN50" s="51">
        <f t="shared" si="99"/>
        <v>54.46</v>
      </c>
      <c r="CO50" s="51">
        <f t="shared" si="99"/>
        <v>54.46</v>
      </c>
      <c r="CP50" s="51">
        <f t="shared" si="99"/>
        <v>54.46</v>
      </c>
      <c r="CQ50" s="51">
        <f t="shared" si="99"/>
        <v>54.46</v>
      </c>
      <c r="CR50" s="51">
        <f t="shared" si="100"/>
        <v>54.46</v>
      </c>
      <c r="CS50" s="51">
        <f t="shared" si="100"/>
        <v>54.46</v>
      </c>
      <c r="CT50" s="51">
        <f t="shared" si="101"/>
        <v>54.46</v>
      </c>
      <c r="CU50" s="51">
        <f t="shared" si="101"/>
        <v>54.46</v>
      </c>
      <c r="CV50" s="51">
        <f t="shared" si="102"/>
        <v>54.46</v>
      </c>
      <c r="CW50" s="51">
        <f t="shared" si="102"/>
        <v>54.46</v>
      </c>
      <c r="CX50" s="51">
        <f t="shared" si="103"/>
        <v>54.46</v>
      </c>
      <c r="CY50" s="51">
        <f t="shared" si="103"/>
        <v>54.46</v>
      </c>
      <c r="CZ50" s="51">
        <f t="shared" si="103"/>
        <v>54.46</v>
      </c>
      <c r="DA50" s="51">
        <f t="shared" si="103"/>
        <v>54.46</v>
      </c>
      <c r="DB50" s="51">
        <f t="shared" si="103"/>
        <v>54.46</v>
      </c>
      <c r="DC50" s="51">
        <f t="shared" si="104"/>
        <v>54.46</v>
      </c>
      <c r="DD50" s="51">
        <f t="shared" si="104"/>
        <v>54.46</v>
      </c>
      <c r="DE50" s="51">
        <f t="shared" si="105"/>
        <v>54.46</v>
      </c>
      <c r="DF50" s="51">
        <f t="shared" si="106"/>
        <v>54.46</v>
      </c>
      <c r="DG50" s="51">
        <f t="shared" si="107"/>
        <v>54.46</v>
      </c>
      <c r="DH50" s="51">
        <f t="shared" si="107"/>
        <v>54.46</v>
      </c>
      <c r="DI50" s="51">
        <f t="shared" si="107"/>
        <v>54.46</v>
      </c>
      <c r="DJ50" s="51">
        <f t="shared" si="107"/>
        <v>54.46</v>
      </c>
      <c r="DK50" s="51">
        <f t="shared" si="107"/>
        <v>54.46</v>
      </c>
      <c r="DL50" s="51">
        <f t="shared" si="107"/>
        <v>54.46</v>
      </c>
      <c r="DM50" s="51">
        <f t="shared" si="107"/>
        <v>54.46</v>
      </c>
      <c r="DN50" s="51">
        <f t="shared" si="107"/>
        <v>54.46</v>
      </c>
      <c r="DO50" s="51">
        <f t="shared" si="108"/>
        <v>54.46</v>
      </c>
      <c r="DP50" s="51">
        <f t="shared" si="109"/>
        <v>54.46</v>
      </c>
      <c r="DQ50" s="51">
        <f t="shared" si="109"/>
        <v>54.46</v>
      </c>
      <c r="DR50" s="51">
        <f t="shared" si="109"/>
        <v>54.46</v>
      </c>
      <c r="DS50" s="51">
        <f t="shared" si="109"/>
        <v>54.46</v>
      </c>
      <c r="DT50" s="51">
        <f t="shared" si="109"/>
        <v>54.46</v>
      </c>
      <c r="DU50" s="51">
        <f t="shared" si="109"/>
        <v>54.46</v>
      </c>
      <c r="DV50" s="51">
        <f t="shared" si="109"/>
        <v>54.46</v>
      </c>
      <c r="DW50" s="51">
        <f t="shared" si="109"/>
        <v>54.46</v>
      </c>
    </row>
    <row r="51" spans="1:127" ht="18" x14ac:dyDescent="0.4">
      <c r="A51" s="16">
        <f>入力シート_シアン!Q23</f>
        <v>1.62</v>
      </c>
      <c r="B51" s="20" t="s">
        <v>105</v>
      </c>
      <c r="C51" s="494" t="s">
        <v>106</v>
      </c>
      <c r="D51" s="495"/>
      <c r="E51" s="492"/>
      <c r="F51" s="291" t="s">
        <v>107</v>
      </c>
      <c r="G51" s="25">
        <f>IF(A51="",1.67,A51)</f>
        <v>1.62</v>
      </c>
      <c r="J51" s="51">
        <f t="shared" si="76"/>
        <v>1.62</v>
      </c>
      <c r="K51" s="51">
        <f t="shared" si="77"/>
        <v>1.62</v>
      </c>
      <c r="L51" s="51">
        <f t="shared" si="77"/>
        <v>1.62</v>
      </c>
      <c r="M51" s="51">
        <f t="shared" si="77"/>
        <v>1.62</v>
      </c>
      <c r="N51" s="51">
        <f t="shared" si="77"/>
        <v>1.62</v>
      </c>
      <c r="O51" s="51">
        <f t="shared" si="78"/>
        <v>1.62</v>
      </c>
      <c r="P51" s="51">
        <f t="shared" si="78"/>
        <v>1.62</v>
      </c>
      <c r="Q51" s="51">
        <f t="shared" si="78"/>
        <v>1.62</v>
      </c>
      <c r="R51" s="51">
        <f t="shared" si="79"/>
        <v>1.62</v>
      </c>
      <c r="S51" s="51">
        <f t="shared" si="79"/>
        <v>1.62</v>
      </c>
      <c r="T51" s="51">
        <f t="shared" si="79"/>
        <v>1.62</v>
      </c>
      <c r="U51" s="52">
        <f t="shared" si="70"/>
        <v>1.62</v>
      </c>
      <c r="V51" s="51">
        <f t="shared" si="110"/>
        <v>1.62</v>
      </c>
      <c r="W51" s="51">
        <f t="shared" si="110"/>
        <v>1.62</v>
      </c>
      <c r="X51" s="51">
        <f t="shared" si="110"/>
        <v>1.62</v>
      </c>
      <c r="Y51" s="51">
        <f t="shared" si="110"/>
        <v>1.62</v>
      </c>
      <c r="Z51" s="51">
        <f t="shared" si="110"/>
        <v>1.62</v>
      </c>
      <c r="AA51" s="51">
        <f t="shared" si="110"/>
        <v>1.62</v>
      </c>
      <c r="AB51" s="51">
        <f t="shared" si="110"/>
        <v>1.62</v>
      </c>
      <c r="AC51" s="51">
        <f t="shared" si="110"/>
        <v>1.62</v>
      </c>
      <c r="AD51" s="51">
        <f t="shared" si="110"/>
        <v>1.62</v>
      </c>
      <c r="AE51" s="51">
        <f t="shared" si="110"/>
        <v>1.62</v>
      </c>
      <c r="AF51" s="51">
        <f t="shared" si="110"/>
        <v>1.62</v>
      </c>
      <c r="AG51" s="51">
        <f t="shared" si="110"/>
        <v>1.62</v>
      </c>
      <c r="AH51" s="51">
        <f t="shared" si="81"/>
        <v>1.62</v>
      </c>
      <c r="AI51" s="51">
        <f t="shared" si="81"/>
        <v>1.62</v>
      </c>
      <c r="AJ51" s="51">
        <f t="shared" si="81"/>
        <v>1.62</v>
      </c>
      <c r="AK51" s="51">
        <f t="shared" si="82"/>
        <v>1.62</v>
      </c>
      <c r="AL51" s="51">
        <f t="shared" si="82"/>
        <v>1.62</v>
      </c>
      <c r="AM51" s="51">
        <f t="shared" si="82"/>
        <v>1.62</v>
      </c>
      <c r="AN51" s="51">
        <f t="shared" si="83"/>
        <v>1.62</v>
      </c>
      <c r="AO51" s="51">
        <f t="shared" si="83"/>
        <v>1.62</v>
      </c>
      <c r="AP51" s="51">
        <f t="shared" si="83"/>
        <v>1.62</v>
      </c>
      <c r="AQ51" s="51">
        <f t="shared" si="83"/>
        <v>1.62</v>
      </c>
      <c r="AR51" s="51">
        <f t="shared" si="83"/>
        <v>1.62</v>
      </c>
      <c r="AS51" s="51">
        <f t="shared" si="83"/>
        <v>1.62</v>
      </c>
      <c r="AT51" s="51">
        <f t="shared" si="83"/>
        <v>1.62</v>
      </c>
      <c r="AU51" s="51">
        <f t="shared" si="83"/>
        <v>1.62</v>
      </c>
      <c r="AV51" s="51">
        <f t="shared" si="83"/>
        <v>1.62</v>
      </c>
      <c r="AW51" s="51">
        <f t="shared" si="83"/>
        <v>1.62</v>
      </c>
      <c r="AX51" s="51">
        <f t="shared" si="83"/>
        <v>1.62</v>
      </c>
      <c r="AY51" s="51">
        <f t="shared" si="83"/>
        <v>1.62</v>
      </c>
      <c r="AZ51" s="51">
        <f t="shared" si="83"/>
        <v>1.62</v>
      </c>
      <c r="BA51" s="51">
        <f t="shared" si="83"/>
        <v>1.62</v>
      </c>
      <c r="BB51" s="51">
        <f t="shared" si="84"/>
        <v>1.62</v>
      </c>
      <c r="BC51" s="51">
        <f t="shared" si="84"/>
        <v>1.62</v>
      </c>
      <c r="BD51" s="51">
        <f t="shared" si="84"/>
        <v>1.62</v>
      </c>
      <c r="BE51" s="51">
        <f t="shared" si="84"/>
        <v>1.62</v>
      </c>
      <c r="BF51" s="51">
        <f t="shared" si="84"/>
        <v>1.62</v>
      </c>
      <c r="BG51" s="51">
        <f t="shared" si="85"/>
        <v>1.62</v>
      </c>
      <c r="BH51" s="51">
        <f t="shared" si="85"/>
        <v>1.62</v>
      </c>
      <c r="BI51" s="51">
        <f t="shared" si="86"/>
        <v>1.62</v>
      </c>
      <c r="BJ51" s="51">
        <f t="shared" si="86"/>
        <v>1.62</v>
      </c>
      <c r="BK51" s="51">
        <f t="shared" si="87"/>
        <v>1.62</v>
      </c>
      <c r="BL51" s="51">
        <f t="shared" si="88"/>
        <v>1.62</v>
      </c>
      <c r="BM51" s="51">
        <f t="shared" si="88"/>
        <v>1.62</v>
      </c>
      <c r="BN51" s="51">
        <f t="shared" si="88"/>
        <v>1.62</v>
      </c>
      <c r="BO51" s="51">
        <f t="shared" si="88"/>
        <v>1.62</v>
      </c>
      <c r="BP51" s="51">
        <f t="shared" si="89"/>
        <v>1.62</v>
      </c>
      <c r="BQ51" s="51">
        <f t="shared" si="90"/>
        <v>1.62</v>
      </c>
      <c r="BR51" s="51">
        <f t="shared" si="90"/>
        <v>1.62</v>
      </c>
      <c r="BS51" s="51">
        <f t="shared" si="90"/>
        <v>1.62</v>
      </c>
      <c r="BT51" s="51">
        <f t="shared" si="90"/>
        <v>1.62</v>
      </c>
      <c r="BU51" s="51">
        <f t="shared" si="91"/>
        <v>1.62</v>
      </c>
      <c r="BV51" s="51">
        <f t="shared" si="92"/>
        <v>1.62</v>
      </c>
      <c r="BW51" s="51">
        <f t="shared" si="93"/>
        <v>1.62</v>
      </c>
      <c r="BX51" s="51">
        <f t="shared" si="93"/>
        <v>1.62</v>
      </c>
      <c r="BY51" s="51">
        <f t="shared" si="94"/>
        <v>1.62</v>
      </c>
      <c r="BZ51" s="51">
        <f t="shared" si="94"/>
        <v>1.62</v>
      </c>
      <c r="CA51" s="51">
        <f t="shared" si="94"/>
        <v>1.62</v>
      </c>
      <c r="CB51" s="51">
        <f t="shared" si="94"/>
        <v>1.62</v>
      </c>
      <c r="CC51" s="51">
        <f t="shared" si="95"/>
        <v>1.62</v>
      </c>
      <c r="CD51" s="51">
        <f t="shared" si="95"/>
        <v>1.62</v>
      </c>
      <c r="CE51" s="51">
        <f t="shared" si="96"/>
        <v>1.62</v>
      </c>
      <c r="CF51" s="51">
        <f t="shared" si="97"/>
        <v>1.62</v>
      </c>
      <c r="CG51" s="51">
        <f t="shared" si="98"/>
        <v>1.62</v>
      </c>
      <c r="CH51" s="51">
        <f t="shared" si="99"/>
        <v>1.62</v>
      </c>
      <c r="CI51" s="51">
        <f t="shared" si="99"/>
        <v>1.62</v>
      </c>
      <c r="CJ51" s="51">
        <f t="shared" si="99"/>
        <v>1.62</v>
      </c>
      <c r="CK51" s="51">
        <f t="shared" si="99"/>
        <v>1.62</v>
      </c>
      <c r="CL51" s="51">
        <f t="shared" si="99"/>
        <v>1.62</v>
      </c>
      <c r="CM51" s="51">
        <f t="shared" si="99"/>
        <v>1.62</v>
      </c>
      <c r="CN51" s="51">
        <f t="shared" si="99"/>
        <v>1.62</v>
      </c>
      <c r="CO51" s="51">
        <f t="shared" si="99"/>
        <v>1.62</v>
      </c>
      <c r="CP51" s="51">
        <f t="shared" si="99"/>
        <v>1.62</v>
      </c>
      <c r="CQ51" s="51">
        <f t="shared" si="99"/>
        <v>1.62</v>
      </c>
      <c r="CR51" s="51">
        <f t="shared" si="100"/>
        <v>1.62</v>
      </c>
      <c r="CS51" s="51">
        <f t="shared" si="100"/>
        <v>1.62</v>
      </c>
      <c r="CT51" s="51">
        <f t="shared" si="101"/>
        <v>1.62</v>
      </c>
      <c r="CU51" s="51">
        <f t="shared" si="101"/>
        <v>1.62</v>
      </c>
      <c r="CV51" s="51">
        <f t="shared" si="102"/>
        <v>1.62</v>
      </c>
      <c r="CW51" s="51">
        <f t="shared" si="102"/>
        <v>1.62</v>
      </c>
      <c r="CX51" s="51">
        <f t="shared" si="103"/>
        <v>1.62</v>
      </c>
      <c r="CY51" s="51">
        <f t="shared" si="103"/>
        <v>1.62</v>
      </c>
      <c r="CZ51" s="51">
        <f t="shared" si="103"/>
        <v>1.62</v>
      </c>
      <c r="DA51" s="51">
        <f t="shared" si="103"/>
        <v>1.62</v>
      </c>
      <c r="DB51" s="51">
        <f t="shared" si="103"/>
        <v>1.62</v>
      </c>
      <c r="DC51" s="51">
        <f t="shared" si="104"/>
        <v>1.62</v>
      </c>
      <c r="DD51" s="51">
        <f t="shared" si="104"/>
        <v>1.62</v>
      </c>
      <c r="DE51" s="51">
        <f t="shared" si="105"/>
        <v>1.62</v>
      </c>
      <c r="DF51" s="51">
        <f t="shared" si="106"/>
        <v>1.62</v>
      </c>
      <c r="DG51" s="51">
        <f t="shared" si="107"/>
        <v>1.62</v>
      </c>
      <c r="DH51" s="51">
        <f t="shared" si="107"/>
        <v>1.62</v>
      </c>
      <c r="DI51" s="51">
        <f t="shared" si="107"/>
        <v>1.62</v>
      </c>
      <c r="DJ51" s="51">
        <f t="shared" si="107"/>
        <v>1.62</v>
      </c>
      <c r="DK51" s="51">
        <f t="shared" si="107"/>
        <v>1.62</v>
      </c>
      <c r="DL51" s="51">
        <f t="shared" si="107"/>
        <v>1.62</v>
      </c>
      <c r="DM51" s="51">
        <f t="shared" si="107"/>
        <v>1.62</v>
      </c>
      <c r="DN51" s="51">
        <f t="shared" si="107"/>
        <v>1.62</v>
      </c>
      <c r="DO51" s="51">
        <f t="shared" si="108"/>
        <v>1.62</v>
      </c>
      <c r="DP51" s="51">
        <f t="shared" si="109"/>
        <v>1.62</v>
      </c>
      <c r="DQ51" s="51">
        <f t="shared" si="109"/>
        <v>1.62</v>
      </c>
      <c r="DR51" s="51">
        <f t="shared" si="109"/>
        <v>1.62</v>
      </c>
      <c r="DS51" s="51">
        <f t="shared" si="109"/>
        <v>1.62</v>
      </c>
      <c r="DT51" s="51">
        <f t="shared" si="109"/>
        <v>1.62</v>
      </c>
      <c r="DU51" s="51">
        <f t="shared" si="109"/>
        <v>1.62</v>
      </c>
      <c r="DV51" s="51">
        <f t="shared" si="109"/>
        <v>1.62</v>
      </c>
      <c r="DW51" s="51">
        <f t="shared" si="109"/>
        <v>1.62</v>
      </c>
    </row>
    <row r="52" spans="1:127" ht="37.5" customHeight="1" x14ac:dyDescent="0.2">
      <c r="A52" s="19"/>
      <c r="B52" s="37"/>
      <c r="C52" s="492"/>
      <c r="D52" s="493"/>
      <c r="E52" s="493"/>
      <c r="F52" s="291"/>
      <c r="G52" s="38">
        <f>SQRT(1+4*G47*G36/G48)</f>
        <v>1</v>
      </c>
      <c r="J52" s="52">
        <f>G52</f>
        <v>1</v>
      </c>
      <c r="K52" s="55">
        <f t="shared" si="77"/>
        <v>1</v>
      </c>
      <c r="L52" s="55">
        <f t="shared" si="77"/>
        <v>1</v>
      </c>
      <c r="M52" s="55">
        <f t="shared" si="77"/>
        <v>1</v>
      </c>
      <c r="N52" s="55">
        <f t="shared" si="77"/>
        <v>1</v>
      </c>
      <c r="O52" s="55">
        <f t="shared" si="78"/>
        <v>1</v>
      </c>
      <c r="P52" s="55">
        <f t="shared" si="78"/>
        <v>1</v>
      </c>
      <c r="Q52" s="55">
        <f t="shared" si="78"/>
        <v>1</v>
      </c>
      <c r="R52" s="55">
        <f t="shared" si="79"/>
        <v>1</v>
      </c>
      <c r="S52" s="55">
        <f t="shared" si="79"/>
        <v>1</v>
      </c>
      <c r="T52" s="55">
        <f t="shared" si="79"/>
        <v>1</v>
      </c>
      <c r="U52" s="52">
        <f>G52</f>
        <v>1</v>
      </c>
      <c r="V52" s="55">
        <f>+U52</f>
        <v>1</v>
      </c>
      <c r="W52" s="55">
        <f t="shared" si="110"/>
        <v>1</v>
      </c>
      <c r="X52" s="55">
        <f t="shared" si="110"/>
        <v>1</v>
      </c>
      <c r="Y52" s="55">
        <f t="shared" si="110"/>
        <v>1</v>
      </c>
      <c r="Z52" s="55">
        <f t="shared" si="110"/>
        <v>1</v>
      </c>
      <c r="AA52" s="55">
        <f t="shared" si="110"/>
        <v>1</v>
      </c>
      <c r="AB52" s="55">
        <f t="shared" si="110"/>
        <v>1</v>
      </c>
      <c r="AC52" s="55">
        <f t="shared" si="110"/>
        <v>1</v>
      </c>
      <c r="AD52" s="55">
        <f t="shared" si="110"/>
        <v>1</v>
      </c>
      <c r="AE52" s="55">
        <f t="shared" si="110"/>
        <v>1</v>
      </c>
      <c r="AF52" s="55">
        <f t="shared" si="110"/>
        <v>1</v>
      </c>
      <c r="AG52" s="55">
        <f t="shared" si="110"/>
        <v>1</v>
      </c>
      <c r="AH52" s="55">
        <f t="shared" si="81"/>
        <v>1</v>
      </c>
      <c r="AI52" s="55">
        <f t="shared" si="81"/>
        <v>1</v>
      </c>
      <c r="AJ52" s="55">
        <f t="shared" si="81"/>
        <v>1</v>
      </c>
      <c r="AK52" s="55">
        <f t="shared" si="82"/>
        <v>1</v>
      </c>
      <c r="AL52" s="55">
        <f t="shared" si="82"/>
        <v>1</v>
      </c>
      <c r="AM52" s="55">
        <f t="shared" si="82"/>
        <v>1</v>
      </c>
      <c r="AN52" s="55">
        <f t="shared" si="83"/>
        <v>1</v>
      </c>
      <c r="AO52" s="55">
        <f t="shared" si="83"/>
        <v>1</v>
      </c>
      <c r="AP52" s="55">
        <f t="shared" si="83"/>
        <v>1</v>
      </c>
      <c r="AQ52" s="55">
        <f t="shared" si="83"/>
        <v>1</v>
      </c>
      <c r="AR52" s="55">
        <f t="shared" si="83"/>
        <v>1</v>
      </c>
      <c r="AS52" s="55">
        <f t="shared" si="83"/>
        <v>1</v>
      </c>
      <c r="AT52" s="55">
        <f t="shared" si="83"/>
        <v>1</v>
      </c>
      <c r="AU52" s="55">
        <f t="shared" si="83"/>
        <v>1</v>
      </c>
      <c r="AV52" s="55">
        <f t="shared" si="83"/>
        <v>1</v>
      </c>
      <c r="AW52" s="55">
        <f t="shared" si="83"/>
        <v>1</v>
      </c>
      <c r="AX52" s="55">
        <f t="shared" si="83"/>
        <v>1</v>
      </c>
      <c r="AY52" s="55">
        <f t="shared" si="83"/>
        <v>1</v>
      </c>
      <c r="AZ52" s="55">
        <f t="shared" si="83"/>
        <v>1</v>
      </c>
      <c r="BA52" s="55">
        <f t="shared" si="83"/>
        <v>1</v>
      </c>
      <c r="BB52" s="55">
        <f t="shared" si="84"/>
        <v>1</v>
      </c>
      <c r="BC52" s="55">
        <f t="shared" si="84"/>
        <v>1</v>
      </c>
      <c r="BD52" s="55">
        <f t="shared" si="84"/>
        <v>1</v>
      </c>
      <c r="BE52" s="55">
        <f t="shared" si="84"/>
        <v>1</v>
      </c>
      <c r="BF52" s="55">
        <f t="shared" si="84"/>
        <v>1</v>
      </c>
      <c r="BG52" s="55">
        <f t="shared" si="85"/>
        <v>1</v>
      </c>
      <c r="BH52" s="55">
        <f t="shared" si="85"/>
        <v>1</v>
      </c>
      <c r="BI52" s="55">
        <f t="shared" si="86"/>
        <v>1</v>
      </c>
      <c r="BJ52" s="55">
        <f t="shared" si="86"/>
        <v>1</v>
      </c>
      <c r="BK52" s="55">
        <f t="shared" si="87"/>
        <v>1</v>
      </c>
      <c r="BL52" s="55">
        <f t="shared" si="88"/>
        <v>1</v>
      </c>
      <c r="BM52" s="55">
        <f t="shared" si="88"/>
        <v>1</v>
      </c>
      <c r="BN52" s="55">
        <f t="shared" si="88"/>
        <v>1</v>
      </c>
      <c r="BO52" s="55">
        <f t="shared" si="88"/>
        <v>1</v>
      </c>
      <c r="BP52" s="55">
        <f t="shared" si="89"/>
        <v>1</v>
      </c>
      <c r="BQ52" s="55">
        <f t="shared" si="90"/>
        <v>1</v>
      </c>
      <c r="BR52" s="55">
        <f t="shared" si="90"/>
        <v>1</v>
      </c>
      <c r="BS52" s="55">
        <f t="shared" si="90"/>
        <v>1</v>
      </c>
      <c r="BT52" s="55">
        <f t="shared" si="90"/>
        <v>1</v>
      </c>
      <c r="BU52" s="55">
        <f t="shared" si="91"/>
        <v>1</v>
      </c>
      <c r="BV52" s="55">
        <f t="shared" si="92"/>
        <v>1</v>
      </c>
      <c r="BW52" s="55">
        <f t="shared" si="93"/>
        <v>1</v>
      </c>
      <c r="BX52" s="55">
        <f t="shared" si="93"/>
        <v>1</v>
      </c>
      <c r="BY52" s="55">
        <f t="shared" si="94"/>
        <v>1</v>
      </c>
      <c r="BZ52" s="55">
        <f t="shared" si="94"/>
        <v>1</v>
      </c>
      <c r="CA52" s="55">
        <f t="shared" si="94"/>
        <v>1</v>
      </c>
      <c r="CB52" s="55">
        <f t="shared" si="94"/>
        <v>1</v>
      </c>
      <c r="CC52" s="55">
        <f t="shared" si="95"/>
        <v>1</v>
      </c>
      <c r="CD52" s="55">
        <f t="shared" si="95"/>
        <v>1</v>
      </c>
      <c r="CE52" s="55">
        <f t="shared" si="96"/>
        <v>1</v>
      </c>
      <c r="CF52" s="55">
        <f t="shared" si="97"/>
        <v>1</v>
      </c>
      <c r="CG52" s="55">
        <f t="shared" si="98"/>
        <v>1</v>
      </c>
      <c r="CH52" s="55">
        <f t="shared" si="99"/>
        <v>1</v>
      </c>
      <c r="CI52" s="55">
        <f t="shared" si="99"/>
        <v>1</v>
      </c>
      <c r="CJ52" s="55">
        <f t="shared" si="99"/>
        <v>1</v>
      </c>
      <c r="CK52" s="55">
        <f t="shared" si="99"/>
        <v>1</v>
      </c>
      <c r="CL52" s="55">
        <f t="shared" si="99"/>
        <v>1</v>
      </c>
      <c r="CM52" s="55">
        <f t="shared" si="99"/>
        <v>1</v>
      </c>
      <c r="CN52" s="55">
        <f t="shared" si="99"/>
        <v>1</v>
      </c>
      <c r="CO52" s="55">
        <f t="shared" si="99"/>
        <v>1</v>
      </c>
      <c r="CP52" s="55">
        <f t="shared" si="99"/>
        <v>1</v>
      </c>
      <c r="CQ52" s="55">
        <f t="shared" si="99"/>
        <v>1</v>
      </c>
      <c r="CR52" s="55">
        <f t="shared" si="100"/>
        <v>1</v>
      </c>
      <c r="CS52" s="55">
        <f t="shared" si="100"/>
        <v>1</v>
      </c>
      <c r="CT52" s="55">
        <f t="shared" si="101"/>
        <v>1</v>
      </c>
      <c r="CU52" s="55">
        <f t="shared" si="101"/>
        <v>1</v>
      </c>
      <c r="CV52" s="55">
        <f t="shared" si="102"/>
        <v>1</v>
      </c>
      <c r="CW52" s="55">
        <f t="shared" si="102"/>
        <v>1</v>
      </c>
      <c r="CX52" s="55">
        <f t="shared" si="103"/>
        <v>1</v>
      </c>
      <c r="CY52" s="55">
        <f t="shared" si="103"/>
        <v>1</v>
      </c>
      <c r="CZ52" s="55">
        <f t="shared" si="103"/>
        <v>1</v>
      </c>
      <c r="DA52" s="55">
        <f t="shared" si="103"/>
        <v>1</v>
      </c>
      <c r="DB52" s="55">
        <f t="shared" si="103"/>
        <v>1</v>
      </c>
      <c r="DC52" s="55">
        <f t="shared" si="104"/>
        <v>1</v>
      </c>
      <c r="DD52" s="55">
        <f t="shared" si="104"/>
        <v>1</v>
      </c>
      <c r="DE52" s="55">
        <f t="shared" si="105"/>
        <v>1</v>
      </c>
      <c r="DF52" s="55">
        <f t="shared" si="106"/>
        <v>1</v>
      </c>
      <c r="DG52" s="55">
        <f t="shared" si="107"/>
        <v>1</v>
      </c>
      <c r="DH52" s="55">
        <f t="shared" si="107"/>
        <v>1</v>
      </c>
      <c r="DI52" s="55">
        <f t="shared" si="107"/>
        <v>1</v>
      </c>
      <c r="DJ52" s="55">
        <f t="shared" si="107"/>
        <v>1</v>
      </c>
      <c r="DK52" s="55">
        <f t="shared" si="107"/>
        <v>1</v>
      </c>
      <c r="DL52" s="55">
        <f t="shared" si="107"/>
        <v>1</v>
      </c>
      <c r="DM52" s="55">
        <f t="shared" si="107"/>
        <v>1</v>
      </c>
      <c r="DN52" s="55">
        <f t="shared" si="107"/>
        <v>1</v>
      </c>
      <c r="DO52" s="55">
        <f t="shared" si="108"/>
        <v>1</v>
      </c>
      <c r="DP52" s="55">
        <f t="shared" si="109"/>
        <v>1</v>
      </c>
      <c r="DQ52" s="55">
        <f t="shared" si="109"/>
        <v>1</v>
      </c>
      <c r="DR52" s="55">
        <f t="shared" si="109"/>
        <v>1</v>
      </c>
      <c r="DS52" s="55">
        <f t="shared" si="109"/>
        <v>1</v>
      </c>
      <c r="DT52" s="55">
        <f t="shared" si="109"/>
        <v>1</v>
      </c>
      <c r="DU52" s="55">
        <f t="shared" si="109"/>
        <v>1</v>
      </c>
      <c r="DV52" s="55">
        <f t="shared" si="109"/>
        <v>1</v>
      </c>
      <c r="DW52" s="55">
        <f t="shared" si="109"/>
        <v>1</v>
      </c>
    </row>
    <row r="53" spans="1:127" ht="37.5" customHeight="1" x14ac:dyDescent="0.2">
      <c r="A53" s="19"/>
      <c r="B53" s="37" t="s">
        <v>108</v>
      </c>
      <c r="C53" s="492"/>
      <c r="D53" s="493"/>
      <c r="E53" s="493"/>
      <c r="F53" s="39"/>
      <c r="G53" s="38">
        <f>EXP(G30/(2*G36)*(1-G52))</f>
        <v>1</v>
      </c>
      <c r="I53" s="71">
        <f>J53</f>
        <v>1</v>
      </c>
      <c r="J53" s="38">
        <f>EXP(J30/(2*J36)*(1-J52))</f>
        <v>1</v>
      </c>
      <c r="K53" s="38">
        <f t="shared" ref="K53:T53" si="111">EXP(K30/(2*K36)*(1-K52))</f>
        <v>1</v>
      </c>
      <c r="L53" s="38">
        <f t="shared" si="111"/>
        <v>1</v>
      </c>
      <c r="M53" s="38">
        <f t="shared" si="111"/>
        <v>1</v>
      </c>
      <c r="N53" s="38">
        <f t="shared" si="111"/>
        <v>1</v>
      </c>
      <c r="O53" s="38">
        <f t="shared" si="111"/>
        <v>1</v>
      </c>
      <c r="P53" s="38">
        <f t="shared" si="111"/>
        <v>1</v>
      </c>
      <c r="Q53" s="38">
        <f t="shared" si="111"/>
        <v>1</v>
      </c>
      <c r="R53" s="38">
        <f t="shared" si="111"/>
        <v>1</v>
      </c>
      <c r="S53" s="38">
        <f t="shared" si="111"/>
        <v>1</v>
      </c>
      <c r="T53" s="38">
        <f t="shared" si="111"/>
        <v>1</v>
      </c>
      <c r="U53" s="38">
        <f>EXP(U30/(2*U36)*(1-U52))</f>
        <v>1</v>
      </c>
      <c r="V53" s="38">
        <f>EXP(V30/(2*V36)*(1-V52))</f>
        <v>1</v>
      </c>
      <c r="W53" s="38">
        <f t="shared" ref="W53:CH53" si="112">EXP(W30/(2*W36)*(1-W52))</f>
        <v>1</v>
      </c>
      <c r="X53" s="38">
        <f t="shared" si="112"/>
        <v>1</v>
      </c>
      <c r="Y53" s="38">
        <f t="shared" si="112"/>
        <v>1</v>
      </c>
      <c r="Z53" s="38">
        <f t="shared" si="112"/>
        <v>1</v>
      </c>
      <c r="AA53" s="38">
        <f t="shared" si="112"/>
        <v>1</v>
      </c>
      <c r="AB53" s="38">
        <f t="shared" si="112"/>
        <v>1</v>
      </c>
      <c r="AC53" s="38">
        <f t="shared" si="112"/>
        <v>1</v>
      </c>
      <c r="AD53" s="38">
        <f t="shared" si="112"/>
        <v>1</v>
      </c>
      <c r="AE53" s="38">
        <f t="shared" si="112"/>
        <v>1</v>
      </c>
      <c r="AF53" s="38">
        <f t="shared" si="112"/>
        <v>1</v>
      </c>
      <c r="AG53" s="38">
        <f t="shared" si="112"/>
        <v>1</v>
      </c>
      <c r="AH53" s="38">
        <f t="shared" si="112"/>
        <v>1</v>
      </c>
      <c r="AI53" s="38">
        <f t="shared" si="112"/>
        <v>1</v>
      </c>
      <c r="AJ53" s="38">
        <f t="shared" si="112"/>
        <v>1</v>
      </c>
      <c r="AK53" s="38">
        <f t="shared" si="112"/>
        <v>1</v>
      </c>
      <c r="AL53" s="38">
        <f t="shared" si="112"/>
        <v>1</v>
      </c>
      <c r="AM53" s="38">
        <f t="shared" si="112"/>
        <v>1</v>
      </c>
      <c r="AN53" s="38">
        <f t="shared" si="112"/>
        <v>1</v>
      </c>
      <c r="AO53" s="38">
        <f t="shared" si="112"/>
        <v>1</v>
      </c>
      <c r="AP53" s="38">
        <f t="shared" si="112"/>
        <v>1</v>
      </c>
      <c r="AQ53" s="38">
        <f t="shared" si="112"/>
        <v>1</v>
      </c>
      <c r="AR53" s="38">
        <f t="shared" si="112"/>
        <v>1</v>
      </c>
      <c r="AS53" s="38">
        <f t="shared" si="112"/>
        <v>1</v>
      </c>
      <c r="AT53" s="38">
        <f t="shared" si="112"/>
        <v>1</v>
      </c>
      <c r="AU53" s="38">
        <f t="shared" si="112"/>
        <v>1</v>
      </c>
      <c r="AV53" s="38">
        <f t="shared" si="112"/>
        <v>1</v>
      </c>
      <c r="AW53" s="38">
        <f t="shared" si="112"/>
        <v>1</v>
      </c>
      <c r="AX53" s="38">
        <f t="shared" si="112"/>
        <v>1</v>
      </c>
      <c r="AY53" s="38">
        <f t="shared" si="112"/>
        <v>1</v>
      </c>
      <c r="AZ53" s="38">
        <f t="shared" si="112"/>
        <v>1</v>
      </c>
      <c r="BA53" s="38">
        <f t="shared" si="112"/>
        <v>1</v>
      </c>
      <c r="BB53" s="38">
        <f t="shared" si="112"/>
        <v>1</v>
      </c>
      <c r="BC53" s="38">
        <f t="shared" si="112"/>
        <v>1</v>
      </c>
      <c r="BD53" s="38">
        <f t="shared" si="112"/>
        <v>1</v>
      </c>
      <c r="BE53" s="38">
        <f t="shared" si="112"/>
        <v>1</v>
      </c>
      <c r="BF53" s="38">
        <f t="shared" si="112"/>
        <v>1</v>
      </c>
      <c r="BG53" s="38">
        <f t="shared" si="112"/>
        <v>1</v>
      </c>
      <c r="BH53" s="38">
        <f t="shared" si="112"/>
        <v>1</v>
      </c>
      <c r="BI53" s="38">
        <f t="shared" si="112"/>
        <v>1</v>
      </c>
      <c r="BJ53" s="38">
        <f t="shared" si="112"/>
        <v>1</v>
      </c>
      <c r="BK53" s="38">
        <f t="shared" si="112"/>
        <v>1</v>
      </c>
      <c r="BL53" s="38">
        <f t="shared" si="112"/>
        <v>1</v>
      </c>
      <c r="BM53" s="38">
        <f t="shared" si="112"/>
        <v>1</v>
      </c>
      <c r="BN53" s="38">
        <f t="shared" si="112"/>
        <v>1</v>
      </c>
      <c r="BO53" s="38">
        <f t="shared" si="112"/>
        <v>1</v>
      </c>
      <c r="BP53" s="38">
        <f t="shared" si="112"/>
        <v>1</v>
      </c>
      <c r="BQ53" s="38">
        <f t="shared" si="112"/>
        <v>1</v>
      </c>
      <c r="BR53" s="38">
        <f t="shared" si="112"/>
        <v>1</v>
      </c>
      <c r="BS53" s="38">
        <f t="shared" si="112"/>
        <v>1</v>
      </c>
      <c r="BT53" s="38">
        <f t="shared" si="112"/>
        <v>1</v>
      </c>
      <c r="BU53" s="38">
        <f t="shared" si="112"/>
        <v>1</v>
      </c>
      <c r="BV53" s="38">
        <f t="shared" si="112"/>
        <v>1</v>
      </c>
      <c r="BW53" s="38">
        <f t="shared" si="112"/>
        <v>1</v>
      </c>
      <c r="BX53" s="38">
        <f t="shared" si="112"/>
        <v>1</v>
      </c>
      <c r="BY53" s="38">
        <f t="shared" si="112"/>
        <v>1</v>
      </c>
      <c r="BZ53" s="38">
        <f t="shared" si="112"/>
        <v>1</v>
      </c>
      <c r="CA53" s="38">
        <f t="shared" si="112"/>
        <v>1</v>
      </c>
      <c r="CB53" s="38">
        <f t="shared" si="112"/>
        <v>1</v>
      </c>
      <c r="CC53" s="38">
        <f t="shared" si="112"/>
        <v>1</v>
      </c>
      <c r="CD53" s="38">
        <f t="shared" si="112"/>
        <v>1</v>
      </c>
      <c r="CE53" s="38">
        <f t="shared" si="112"/>
        <v>1</v>
      </c>
      <c r="CF53" s="38">
        <f t="shared" si="112"/>
        <v>1</v>
      </c>
      <c r="CG53" s="38">
        <f t="shared" si="112"/>
        <v>1</v>
      </c>
      <c r="CH53" s="38">
        <f t="shared" si="112"/>
        <v>1</v>
      </c>
      <c r="CI53" s="38">
        <f t="shared" ref="CI53:DW53" si="113">EXP(CI30/(2*CI36)*(1-CI52))</f>
        <v>1</v>
      </c>
      <c r="CJ53" s="38">
        <f t="shared" si="113"/>
        <v>1</v>
      </c>
      <c r="CK53" s="38">
        <f t="shared" si="113"/>
        <v>1</v>
      </c>
      <c r="CL53" s="38">
        <f t="shared" si="113"/>
        <v>1</v>
      </c>
      <c r="CM53" s="38">
        <f t="shared" si="113"/>
        <v>1</v>
      </c>
      <c r="CN53" s="38">
        <f t="shared" si="113"/>
        <v>1</v>
      </c>
      <c r="CO53" s="38">
        <f t="shared" si="113"/>
        <v>1</v>
      </c>
      <c r="CP53" s="38">
        <f t="shared" si="113"/>
        <v>1</v>
      </c>
      <c r="CQ53" s="38">
        <f t="shared" si="113"/>
        <v>1</v>
      </c>
      <c r="CR53" s="38">
        <f t="shared" si="113"/>
        <v>1</v>
      </c>
      <c r="CS53" s="38">
        <f t="shared" si="113"/>
        <v>1</v>
      </c>
      <c r="CT53" s="38">
        <f t="shared" si="113"/>
        <v>1</v>
      </c>
      <c r="CU53" s="38">
        <f t="shared" si="113"/>
        <v>1</v>
      </c>
      <c r="CV53" s="38">
        <f t="shared" si="113"/>
        <v>1</v>
      </c>
      <c r="CW53" s="38">
        <f t="shared" si="113"/>
        <v>1</v>
      </c>
      <c r="CX53" s="38">
        <f t="shared" si="113"/>
        <v>1</v>
      </c>
      <c r="CY53" s="38">
        <f t="shared" si="113"/>
        <v>1</v>
      </c>
      <c r="CZ53" s="38">
        <f t="shared" si="113"/>
        <v>1</v>
      </c>
      <c r="DA53" s="38">
        <f t="shared" si="113"/>
        <v>1</v>
      </c>
      <c r="DB53" s="38">
        <f t="shared" si="113"/>
        <v>1</v>
      </c>
      <c r="DC53" s="38">
        <f t="shared" si="113"/>
        <v>1</v>
      </c>
      <c r="DD53" s="38">
        <f t="shared" si="113"/>
        <v>1</v>
      </c>
      <c r="DE53" s="38">
        <f t="shared" si="113"/>
        <v>1</v>
      </c>
      <c r="DF53" s="38">
        <f t="shared" si="113"/>
        <v>1</v>
      </c>
      <c r="DG53" s="38">
        <f t="shared" si="113"/>
        <v>1</v>
      </c>
      <c r="DH53" s="38">
        <f t="shared" si="113"/>
        <v>1</v>
      </c>
      <c r="DI53" s="38">
        <f t="shared" si="113"/>
        <v>1</v>
      </c>
      <c r="DJ53" s="38">
        <f t="shared" si="113"/>
        <v>1</v>
      </c>
      <c r="DK53" s="38">
        <f t="shared" si="113"/>
        <v>1</v>
      </c>
      <c r="DL53" s="38">
        <f t="shared" si="113"/>
        <v>1</v>
      </c>
      <c r="DM53" s="38">
        <f t="shared" si="113"/>
        <v>1</v>
      </c>
      <c r="DN53" s="38">
        <f t="shared" si="113"/>
        <v>1</v>
      </c>
      <c r="DO53" s="38">
        <f t="shared" si="113"/>
        <v>1</v>
      </c>
      <c r="DP53" s="38">
        <f t="shared" si="113"/>
        <v>1</v>
      </c>
      <c r="DQ53" s="38">
        <f t="shared" si="113"/>
        <v>1</v>
      </c>
      <c r="DR53" s="38">
        <f t="shared" si="113"/>
        <v>1</v>
      </c>
      <c r="DS53" s="38">
        <f t="shared" si="113"/>
        <v>1</v>
      </c>
      <c r="DT53" s="38">
        <f t="shared" si="113"/>
        <v>1</v>
      </c>
      <c r="DU53" s="38">
        <f t="shared" si="113"/>
        <v>1</v>
      </c>
      <c r="DV53" s="38">
        <f t="shared" si="113"/>
        <v>1</v>
      </c>
      <c r="DW53" s="38">
        <f t="shared" si="113"/>
        <v>1</v>
      </c>
    </row>
    <row r="54" spans="1:127" ht="37.5" customHeight="1" x14ac:dyDescent="0.2">
      <c r="A54" s="19"/>
      <c r="B54" s="37" t="s">
        <v>109</v>
      </c>
      <c r="C54" s="492"/>
      <c r="D54" s="493"/>
      <c r="E54" s="493"/>
      <c r="F54" s="291"/>
      <c r="G54" s="40">
        <f>IF(G30-G48*G33/G50*G52&lt;=0,2-ERFC((-G30+G48*G33/G50*G52)/(2*SQRT(G36*G48*G33/G50))),ERFC((G30-G48*G33/G50*G52)/(2*SQRT(G36*G48*G33/G50))))</f>
        <v>9.6370798469944802E-4</v>
      </c>
      <c r="I54" s="71">
        <f>J54/2</f>
        <v>5.2708698694569327E-3</v>
      </c>
      <c r="J54" s="48">
        <f>IF(J30-J48*J33/J50*J52&lt;=0,2-ERFC((-J30+J48*J33/J50*J52)/(2*SQRT(J36*J48*J33/J50))),ERFC((J30-J48*J33/J50*J52)/(2*SQRT(J36*J48*J33/J50))))</f>
        <v>1.0541739738913865E-2</v>
      </c>
      <c r="K54" s="48">
        <f t="shared" ref="K54:T54" si="114">IF(K30-K48*K33/K50*K52&lt;=0,2-ERFC((-K30+K48*K33/K50*K52)/(2*SQRT(K36*K48*K33/K50))),ERFC((K30-K48*K33/K50*K52)/(2*SQRT(K36*K48*K33/K50))))</f>
        <v>0</v>
      </c>
      <c r="L54" s="48">
        <f t="shared" si="114"/>
        <v>0</v>
      </c>
      <c r="M54" s="48">
        <f t="shared" si="114"/>
        <v>0</v>
      </c>
      <c r="N54" s="48">
        <f t="shared" si="114"/>
        <v>0</v>
      </c>
      <c r="O54" s="48">
        <f t="shared" si="114"/>
        <v>0</v>
      </c>
      <c r="P54" s="48">
        <f t="shared" si="114"/>
        <v>0</v>
      </c>
      <c r="Q54" s="48">
        <f t="shared" si="114"/>
        <v>0</v>
      </c>
      <c r="R54" s="48">
        <f t="shared" si="114"/>
        <v>0</v>
      </c>
      <c r="S54" s="48">
        <f t="shared" si="114"/>
        <v>0</v>
      </c>
      <c r="T54" s="48">
        <f t="shared" si="114"/>
        <v>0</v>
      </c>
      <c r="U54" s="48">
        <f>IF(U30-U48*U33/U50*U52&lt;=0,2-ERFC((-U30+U48*U33/U50*U52)/(2*SQRT(U36*U48*U33/U50))),ERFC((U30-U48*U33/U50*U52)/(2*SQRT(U36*U48*U33/U50))))</f>
        <v>0</v>
      </c>
      <c r="V54" s="48">
        <f>IF(V30-V48*V33/V50*V52&lt;=0,2-ERFC((-V30+V48*V33/V50*V52)/(2*SQRT(V36*V48*V33/V50))),ERFC((V30-V48*V33/V50*V52)/(2*SQRT(V36*V48*V33/V50))))</f>
        <v>0</v>
      </c>
      <c r="W54" s="48">
        <f t="shared" ref="W54:CH54" si="115">IF(W30-W48*W33/W50*W52&lt;=0,2-ERFC((-W30+W48*W33/W50*W52)/(2*SQRT(W36*W48*W33/W50))),ERFC((W30-W48*W33/W50*W52)/(2*SQRT(W36*W48*W33/W50))))</f>
        <v>0</v>
      </c>
      <c r="X54" s="48">
        <f t="shared" si="115"/>
        <v>0</v>
      </c>
      <c r="Y54" s="48">
        <f t="shared" si="115"/>
        <v>0</v>
      </c>
      <c r="Z54" s="48">
        <f t="shared" si="115"/>
        <v>0</v>
      </c>
      <c r="AA54" s="48">
        <f t="shared" si="115"/>
        <v>0</v>
      </c>
      <c r="AB54" s="48">
        <f t="shared" si="115"/>
        <v>0</v>
      </c>
      <c r="AC54" s="48">
        <f t="shared" si="115"/>
        <v>0</v>
      </c>
      <c r="AD54" s="48">
        <f t="shared" si="115"/>
        <v>0</v>
      </c>
      <c r="AE54" s="48">
        <f t="shared" si="115"/>
        <v>0</v>
      </c>
      <c r="AF54" s="48">
        <f t="shared" si="115"/>
        <v>0</v>
      </c>
      <c r="AG54" s="48">
        <f t="shared" si="115"/>
        <v>0</v>
      </c>
      <c r="AH54" s="48">
        <f t="shared" si="115"/>
        <v>0</v>
      </c>
      <c r="AI54" s="48">
        <f t="shared" si="115"/>
        <v>0</v>
      </c>
      <c r="AJ54" s="48">
        <f t="shared" si="115"/>
        <v>0</v>
      </c>
      <c r="AK54" s="48">
        <f t="shared" si="115"/>
        <v>0</v>
      </c>
      <c r="AL54" s="48">
        <f t="shared" si="115"/>
        <v>0</v>
      </c>
      <c r="AM54" s="48">
        <f t="shared" si="115"/>
        <v>0</v>
      </c>
      <c r="AN54" s="48">
        <f t="shared" si="115"/>
        <v>0</v>
      </c>
      <c r="AO54" s="48">
        <f t="shared" si="115"/>
        <v>0</v>
      </c>
      <c r="AP54" s="48">
        <f t="shared" si="115"/>
        <v>4.7130234510584738E-281</v>
      </c>
      <c r="AQ54" s="48">
        <f t="shared" si="115"/>
        <v>2.1415113036440887E-213</v>
      </c>
      <c r="AR54" s="48">
        <f t="shared" si="115"/>
        <v>4.1972119595896614E-155</v>
      </c>
      <c r="AS54" s="48">
        <f t="shared" si="115"/>
        <v>3.5788023098831433E-106</v>
      </c>
      <c r="AT54" s="48">
        <f t="shared" si="115"/>
        <v>1.3471319964439256E-66</v>
      </c>
      <c r="AU54" s="48">
        <f t="shared" si="115"/>
        <v>2.3028162575794994E-36</v>
      </c>
      <c r="AV54" s="48">
        <f t="shared" si="115"/>
        <v>1.9103007424182422E-15</v>
      </c>
      <c r="AW54" s="48">
        <f t="shared" si="115"/>
        <v>9.6370798469944802E-4</v>
      </c>
      <c r="AX54" s="48">
        <f t="shared" si="115"/>
        <v>9.6370798469944802E-4</v>
      </c>
      <c r="AY54" s="48">
        <f t="shared" si="115"/>
        <v>4.5639441153197003E-3</v>
      </c>
      <c r="AZ54" s="48">
        <f t="shared" si="115"/>
        <v>1.7707003394229742E-2</v>
      </c>
      <c r="BA54" s="48">
        <f t="shared" si="115"/>
        <v>5.6510672465182425E-2</v>
      </c>
      <c r="BB54" s="48">
        <f t="shared" si="115"/>
        <v>0.14917138873994695</v>
      </c>
      <c r="BC54" s="48">
        <f t="shared" si="115"/>
        <v>0.32814734964042575</v>
      </c>
      <c r="BD54" s="48">
        <f t="shared" si="115"/>
        <v>0.60778327035631152</v>
      </c>
      <c r="BE54" s="48">
        <f t="shared" si="115"/>
        <v>0.96121563670698129</v>
      </c>
      <c r="BF54" s="48">
        <f t="shared" si="115"/>
        <v>1.3225782571061322</v>
      </c>
      <c r="BG54" s="48">
        <f t="shared" si="115"/>
        <v>1.6214635095181826</v>
      </c>
      <c r="BH54" s="48">
        <f t="shared" si="115"/>
        <v>1.8059692168363846</v>
      </c>
      <c r="BI54" s="48">
        <f t="shared" si="115"/>
        <v>2.1505941534897223E-3</v>
      </c>
      <c r="BJ54" s="48">
        <f t="shared" si="115"/>
        <v>2.5098976902543659E-3</v>
      </c>
      <c r="BK54" s="48">
        <f t="shared" si="115"/>
        <v>2.9233552339262246E-3</v>
      </c>
      <c r="BL54" s="48">
        <f t="shared" si="115"/>
        <v>3.3981031089072296E-3</v>
      </c>
      <c r="BM54" s="48">
        <f t="shared" si="115"/>
        <v>3.9420516546570007E-3</v>
      </c>
      <c r="BN54" s="48">
        <f t="shared" si="115"/>
        <v>4.5639441153197003E-3</v>
      </c>
      <c r="BO54" s="48">
        <f t="shared" si="115"/>
        <v>5.2734164168534228E-3</v>
      </c>
      <c r="BP54" s="48">
        <f t="shared" si="115"/>
        <v>6.0810572705756408E-3</v>
      </c>
      <c r="BQ54" s="48">
        <f t="shared" si="115"/>
        <v>6.9984679572185548E-3</v>
      </c>
      <c r="BR54" s="48">
        <f t="shared" si="115"/>
        <v>8.0383210591432001E-3</v>
      </c>
      <c r="BS54" s="48">
        <f t="shared" si="115"/>
        <v>9.2144173216509341E-3</v>
      </c>
      <c r="BT54" s="48">
        <f t="shared" si="115"/>
        <v>1.0541739738913865E-2</v>
      </c>
      <c r="BU54" s="48">
        <f t="shared" si="115"/>
        <v>1.2036503877663437E-2</v>
      </c>
      <c r="BV54" s="48">
        <f t="shared" si="115"/>
        <v>1.371620337434637E-2</v>
      </c>
      <c r="BW54" s="48">
        <f t="shared" si="115"/>
        <v>1.5599649471042195E-2</v>
      </c>
      <c r="BX54" s="48">
        <f t="shared" si="115"/>
        <v>1.7707003394229742E-2</v>
      </c>
      <c r="BY54" s="48">
        <f t="shared" si="115"/>
        <v>2.005980033076497E-2</v>
      </c>
      <c r="BZ54" s="48">
        <f t="shared" si="115"/>
        <v>2.2680963719520438E-2</v>
      </c>
      <c r="CA54" s="48">
        <f t="shared" si="115"/>
        <v>2.5594808557361185E-2</v>
      </c>
      <c r="CB54" s="48">
        <f t="shared" si="115"/>
        <v>2.8827032416770884E-2</v>
      </c>
      <c r="CC54" s="48">
        <f t="shared" si="115"/>
        <v>3.2404692891662534E-2</v>
      </c>
      <c r="CD54" s="48">
        <f t="shared" si="115"/>
        <v>1.0541739738913865E-2</v>
      </c>
      <c r="CE54" s="48">
        <f t="shared" si="115"/>
        <v>1.8059692168363846</v>
      </c>
      <c r="CF54" s="48">
        <f t="shared" si="115"/>
        <v>1.8059692168363846</v>
      </c>
      <c r="CG54" s="48">
        <f t="shared" si="115"/>
        <v>1.7895342395376437</v>
      </c>
      <c r="CH54" s="48">
        <f t="shared" si="115"/>
        <v>1.7536918809990938</v>
      </c>
      <c r="CI54" s="48">
        <f t="shared" ref="CI54:DW54" si="116">IF(CI30-CI48*CI33/CI50*CI52&lt;=0,2-ERFC((-CI30+CI48*CI33/CI50*CI52)/(2*SQRT(CI36*CI48*CI33/CI50))),ERFC((CI30-CI48*CI33/CI50*CI52)/(2*SQRT(CI36*CI48*CI33/CI50))))</f>
        <v>1.7137756209680952</v>
      </c>
      <c r="CJ54" s="48">
        <f t="shared" si="116"/>
        <v>1.6697043217563108</v>
      </c>
      <c r="CK54" s="48">
        <f t="shared" si="116"/>
        <v>1.6214635095181826</v>
      </c>
      <c r="CL54" s="48">
        <f t="shared" si="116"/>
        <v>1.3225782571061322</v>
      </c>
      <c r="CM54" s="48">
        <f t="shared" si="116"/>
        <v>0.96121563670698129</v>
      </c>
      <c r="CN54" s="48">
        <f t="shared" si="116"/>
        <v>0.60778327035631152</v>
      </c>
      <c r="CO54" s="48">
        <f t="shared" si="116"/>
        <v>0.32814734964042575</v>
      </c>
      <c r="CP54" s="48">
        <f t="shared" si="116"/>
        <v>0.14917138873994695</v>
      </c>
      <c r="CQ54" s="48">
        <f t="shared" si="116"/>
        <v>5.6510672465182425E-2</v>
      </c>
      <c r="CR54" s="48">
        <f t="shared" si="116"/>
        <v>1.7707003394229742E-2</v>
      </c>
      <c r="CS54" s="48">
        <f t="shared" si="116"/>
        <v>4.5639441153197003E-3</v>
      </c>
      <c r="CT54" s="48">
        <f t="shared" si="116"/>
        <v>9.6370798469944802E-4</v>
      </c>
      <c r="CU54" s="48">
        <f t="shared" si="116"/>
        <v>1.6619949459645484E-4</v>
      </c>
      <c r="CV54" s="48">
        <f t="shared" si="116"/>
        <v>2.3354892687408952E-5</v>
      </c>
      <c r="CW54" s="48">
        <f t="shared" si="116"/>
        <v>2.6693401016858465E-6</v>
      </c>
      <c r="CX54" s="48">
        <f t="shared" si="116"/>
        <v>2.4779369740504924E-7</v>
      </c>
      <c r="CY54" s="48">
        <f t="shared" si="116"/>
        <v>1.866143768315304E-8</v>
      </c>
      <c r="CZ54" s="48">
        <f t="shared" si="116"/>
        <v>1.1391259678022264E-9</v>
      </c>
      <c r="DA54" s="48">
        <f t="shared" si="116"/>
        <v>5.6317902626709788E-11</v>
      </c>
      <c r="DB54" s="48">
        <f t="shared" si="116"/>
        <v>2.253731491986689E-12</v>
      </c>
      <c r="DC54" s="48">
        <f t="shared" si="116"/>
        <v>7.2965289222531969E-14</v>
      </c>
      <c r="DD54" s="48">
        <f t="shared" si="116"/>
        <v>1.9103007424182422E-15</v>
      </c>
      <c r="DE54" s="48">
        <f t="shared" si="116"/>
        <v>1.0649023659886402E-189</v>
      </c>
      <c r="DF54" s="48">
        <f t="shared" si="116"/>
        <v>1.3263423903877019E-75</v>
      </c>
      <c r="DG54" s="48">
        <f t="shared" si="116"/>
        <v>1.6887887206310604E-37</v>
      </c>
      <c r="DH54" s="48">
        <f t="shared" si="116"/>
        <v>2.1612523414639138E-18</v>
      </c>
      <c r="DI54" s="48">
        <f t="shared" si="116"/>
        <v>5.2905138011174334E-12</v>
      </c>
      <c r="DJ54" s="48">
        <f t="shared" si="116"/>
        <v>8.3735128269879252E-9</v>
      </c>
      <c r="DK54" s="48">
        <f t="shared" si="116"/>
        <v>6.9648628950330173E-7</v>
      </c>
      <c r="DL54" s="48">
        <f t="shared" si="116"/>
        <v>1.3227275544680381E-5</v>
      </c>
      <c r="DM54" s="48">
        <f t="shared" si="116"/>
        <v>5.1683044074936596E-4</v>
      </c>
      <c r="DN54" s="48">
        <f t="shared" si="116"/>
        <v>4.5639441153197003E-3</v>
      </c>
      <c r="DO54" s="48">
        <f t="shared" si="116"/>
        <v>2.5347392352276274E-2</v>
      </c>
      <c r="DP54" s="48">
        <f t="shared" si="116"/>
        <v>7.7286701302332922E-2</v>
      </c>
      <c r="DQ54" s="48">
        <f t="shared" si="116"/>
        <v>0.16716199288423642</v>
      </c>
      <c r="DR54" s="48">
        <f t="shared" si="116"/>
        <v>0.29171735020666201</v>
      </c>
      <c r="DS54" s="48">
        <f t="shared" si="116"/>
        <v>0.44138271673431567</v>
      </c>
      <c r="DT54" s="48">
        <f t="shared" si="116"/>
        <v>0.60469718617073465</v>
      </c>
      <c r="DU54" s="48">
        <f t="shared" si="116"/>
        <v>0.771227694765665</v>
      </c>
      <c r="DV54" s="48">
        <f t="shared" si="116"/>
        <v>0.93287640869580135</v>
      </c>
      <c r="DW54" s="48">
        <f t="shared" si="116"/>
        <v>0.93287640869580135</v>
      </c>
    </row>
    <row r="55" spans="1:127" ht="37.5" customHeight="1" x14ac:dyDescent="0.2">
      <c r="A55" s="19"/>
      <c r="B55" s="37" t="s">
        <v>110</v>
      </c>
      <c r="C55" s="492"/>
      <c r="D55" s="493"/>
      <c r="E55" s="493"/>
      <c r="F55" s="39"/>
      <c r="G55" s="38">
        <f>ERF((G34)/(4*(G37*G30)^0.5))</f>
        <v>0.15667510512298777</v>
      </c>
      <c r="H55" s="41"/>
      <c r="I55" s="71">
        <f>J55</f>
        <v>0.1707359038384865</v>
      </c>
      <c r="J55" s="38">
        <f>ERF((J34)/(4*(J37*J30)^0.5))</f>
        <v>0.1707359038384865</v>
      </c>
      <c r="K55" s="38">
        <f t="shared" ref="K55:T55" si="117">ERF((K34)/(4*(K37*K30)^0.5))</f>
        <v>4.9867460392022467E-3</v>
      </c>
      <c r="L55" s="38">
        <f t="shared" si="117"/>
        <v>3.5261734187406429E-3</v>
      </c>
      <c r="M55" s="38">
        <f t="shared" si="117"/>
        <v>2.8791116641875853E-3</v>
      </c>
      <c r="N55" s="38">
        <f t="shared" si="117"/>
        <v>2.4933851942641628E-3</v>
      </c>
      <c r="O55" s="38">
        <f t="shared" si="117"/>
        <v>2.2301522413465213E-3</v>
      </c>
      <c r="P55" s="38">
        <f t="shared" si="117"/>
        <v>2.0358415905657569E-3</v>
      </c>
      <c r="Q55" s="38">
        <f t="shared" si="117"/>
        <v>1.8848233566647592E-3</v>
      </c>
      <c r="R55" s="38">
        <f t="shared" si="117"/>
        <v>1.7630910137794817E-3</v>
      </c>
      <c r="S55" s="38">
        <f t="shared" si="117"/>
        <v>1.6622582992287564E-3</v>
      </c>
      <c r="T55" s="38">
        <f t="shared" si="117"/>
        <v>1.5769567995979502E-3</v>
      </c>
      <c r="U55" s="38">
        <f>ERF((U34)/(4*(U37*U30)^0.5))</f>
        <v>1.5768551657527899E-2</v>
      </c>
      <c r="V55" s="38">
        <f>ERF((V34)/(4*(V37*V30)^0.5))</f>
        <v>1.1150412755608121E-2</v>
      </c>
      <c r="W55" s="38">
        <f t="shared" ref="W55:CH55" si="118">ERF((W34)/(4*(W37*W30)^0.5))</f>
        <v>9.1043726769731853E-3</v>
      </c>
      <c r="X55" s="38">
        <f t="shared" si="118"/>
        <v>7.8846608000364242E-3</v>
      </c>
      <c r="Y55" s="38">
        <f t="shared" si="118"/>
        <v>7.0522779676913533E-3</v>
      </c>
      <c r="Z55" s="38">
        <f t="shared" si="118"/>
        <v>6.43783351201304E-3</v>
      </c>
      <c r="AA55" s="38">
        <f t="shared" si="118"/>
        <v>5.9602849033622554E-3</v>
      </c>
      <c r="AB55" s="38">
        <f t="shared" si="118"/>
        <v>5.5753424906871451E-3</v>
      </c>
      <c r="AC55" s="38">
        <f t="shared" si="118"/>
        <v>5.2564880631506116E-3</v>
      </c>
      <c r="AD55" s="38">
        <f t="shared" si="118"/>
        <v>4.9835338058494445E-2</v>
      </c>
      <c r="AE55" s="38">
        <f t="shared" si="118"/>
        <v>3.5250373867322833E-2</v>
      </c>
      <c r="AF55" s="38">
        <f t="shared" si="118"/>
        <v>2.8784932257004309E-2</v>
      </c>
      <c r="AG55" s="38">
        <f t="shared" si="118"/>
        <v>2.4929834868754254E-2</v>
      </c>
      <c r="AH55" s="38">
        <f t="shared" si="118"/>
        <v>2.2298647944327364E-2</v>
      </c>
      <c r="AI55" s="38">
        <f t="shared" si="118"/>
        <v>2.0356229179763444E-2</v>
      </c>
      <c r="AJ55" s="38">
        <f t="shared" si="118"/>
        <v>1.8846498243810107E-2</v>
      </c>
      <c r="AK55" s="38">
        <f t="shared" si="118"/>
        <v>1.7629489782642008E-2</v>
      </c>
      <c r="AL55" s="38">
        <f t="shared" si="118"/>
        <v>1.6621392650343809E-2</v>
      </c>
      <c r="AM55" s="38">
        <f t="shared" si="118"/>
        <v>1.5768551657527899E-2</v>
      </c>
      <c r="AN55" s="38">
        <f t="shared" si="118"/>
        <v>4.9835338058494445E-2</v>
      </c>
      <c r="AO55" s="38">
        <f t="shared" si="118"/>
        <v>5.2527260979315045E-2</v>
      </c>
      <c r="AP55" s="38">
        <f t="shared" si="118"/>
        <v>5.570853921978447E-2</v>
      </c>
      <c r="AQ55" s="38">
        <f t="shared" si="118"/>
        <v>5.9548015034165749E-2</v>
      </c>
      <c r="AR55" s="38">
        <f t="shared" si="118"/>
        <v>6.4309246113872398E-2</v>
      </c>
      <c r="AS55" s="38">
        <f t="shared" si="118"/>
        <v>7.0431977722387087E-2</v>
      </c>
      <c r="AT55" s="38">
        <f t="shared" si="118"/>
        <v>7.8719745926375276E-2</v>
      </c>
      <c r="AU55" s="38">
        <f t="shared" si="118"/>
        <v>9.0848506034133192E-2</v>
      </c>
      <c r="AV55" s="38">
        <f t="shared" si="118"/>
        <v>0.11114583723180337</v>
      </c>
      <c r="AW55" s="38">
        <f t="shared" si="118"/>
        <v>0.15667510512298777</v>
      </c>
      <c r="AX55" s="38">
        <f t="shared" si="118"/>
        <v>0.15667510512298777</v>
      </c>
      <c r="AY55" s="38">
        <f t="shared" si="118"/>
        <v>0.16503129364104502</v>
      </c>
      <c r="AZ55" s="38">
        <f t="shared" si="118"/>
        <v>0.17488488460304996</v>
      </c>
      <c r="BA55" s="38">
        <f t="shared" si="118"/>
        <v>0.18674408801357262</v>
      </c>
      <c r="BB55" s="38">
        <f t="shared" si="118"/>
        <v>0.20139675449060934</v>
      </c>
      <c r="BC55" s="38">
        <f t="shared" si="118"/>
        <v>0.22014538203508091</v>
      </c>
      <c r="BD55" s="38">
        <f t="shared" si="118"/>
        <v>0.24533943694031421</v>
      </c>
      <c r="BE55" s="38">
        <f t="shared" si="118"/>
        <v>0.28178387046601411</v>
      </c>
      <c r="BF55" s="38">
        <f t="shared" si="118"/>
        <v>0.34146863350159512</v>
      </c>
      <c r="BG55" s="38">
        <f t="shared" si="118"/>
        <v>0.46802894190259892</v>
      </c>
      <c r="BH55" s="38">
        <f t="shared" si="118"/>
        <v>0.95189317211148061</v>
      </c>
      <c r="BI55" s="38">
        <f t="shared" si="118"/>
        <v>0.16069048943283404</v>
      </c>
      <c r="BJ55" s="38">
        <f t="shared" si="118"/>
        <v>0.16153125277310676</v>
      </c>
      <c r="BK55" s="38">
        <f t="shared" si="118"/>
        <v>0.16238535178633742</v>
      </c>
      <c r="BL55" s="38">
        <f t="shared" si="118"/>
        <v>0.16325314274980993</v>
      </c>
      <c r="BM55" s="38">
        <f t="shared" si="118"/>
        <v>0.16413499540934895</v>
      </c>
      <c r="BN55" s="38">
        <f t="shared" si="118"/>
        <v>0.16503129364104502</v>
      </c>
      <c r="BO55" s="38">
        <f t="shared" si="118"/>
        <v>0.16594243615315052</v>
      </c>
      <c r="BP55" s="38">
        <f t="shared" si="118"/>
        <v>0.166868837231061</v>
      </c>
      <c r="BQ55" s="38">
        <f t="shared" si="118"/>
        <v>0.16781092752854213</v>
      </c>
      <c r="BR55" s="38">
        <f t="shared" si="118"/>
        <v>0.16876915490863331</v>
      </c>
      <c r="BS55" s="38">
        <f t="shared" si="118"/>
        <v>0.1697439853379569</v>
      </c>
      <c r="BT55" s="38">
        <f t="shared" si="118"/>
        <v>0.1707359038384865</v>
      </c>
      <c r="BU55" s="38">
        <f t="shared" si="118"/>
        <v>0.17174541550119019</v>
      </c>
      <c r="BV55" s="38">
        <f t="shared" si="118"/>
        <v>0.17277304656635706</v>
      </c>
      <c r="BW55" s="38">
        <f t="shared" si="118"/>
        <v>0.17381934557585538</v>
      </c>
      <c r="BX55" s="38">
        <f t="shared" si="118"/>
        <v>0.17488488460304996</v>
      </c>
      <c r="BY55" s="38">
        <f t="shared" si="118"/>
        <v>0.17597026056664145</v>
      </c>
      <c r="BZ55" s="38">
        <f t="shared" si="118"/>
        <v>0.17707609663527887</v>
      </c>
      <c r="CA55" s="38">
        <f t="shared" si="118"/>
        <v>0.17820304373044982</v>
      </c>
      <c r="CB55" s="38">
        <f t="shared" si="118"/>
        <v>0.17935178213588041</v>
      </c>
      <c r="CC55" s="38">
        <f t="shared" si="118"/>
        <v>0.18052302322247885</v>
      </c>
      <c r="CD55" s="38">
        <f t="shared" si="118"/>
        <v>0.1707359038384865</v>
      </c>
      <c r="CE55" s="38">
        <f t="shared" si="118"/>
        <v>0.95189317211148061</v>
      </c>
      <c r="CF55" s="38">
        <f t="shared" si="118"/>
        <v>0.95189317211148061</v>
      </c>
      <c r="CG55" s="38">
        <f t="shared" si="118"/>
        <v>0.83774950015276817</v>
      </c>
      <c r="CH55" s="38">
        <f t="shared" si="118"/>
        <v>0.67695105439907488</v>
      </c>
      <c r="CI55" s="38">
        <f t="shared" ref="CI55:DW55" si="119">ERF((CI34)/(4*(CI37*CI30)^0.5))</f>
        <v>0.58025949740458516</v>
      </c>
      <c r="CJ55" s="38">
        <f t="shared" si="119"/>
        <v>0.515304997201804</v>
      </c>
      <c r="CK55" s="38">
        <f t="shared" si="119"/>
        <v>0.46802894190259892</v>
      </c>
      <c r="CL55" s="38">
        <f t="shared" si="119"/>
        <v>0.34146863350159512</v>
      </c>
      <c r="CM55" s="38">
        <f t="shared" si="119"/>
        <v>0.28178387046601411</v>
      </c>
      <c r="CN55" s="38">
        <f t="shared" si="119"/>
        <v>0.24533943694031421</v>
      </c>
      <c r="CO55" s="38">
        <f t="shared" si="119"/>
        <v>0.22014538203508091</v>
      </c>
      <c r="CP55" s="38">
        <f t="shared" si="119"/>
        <v>0.20139675449060934</v>
      </c>
      <c r="CQ55" s="38">
        <f t="shared" si="119"/>
        <v>0.18674408801357262</v>
      </c>
      <c r="CR55" s="38">
        <f t="shared" si="119"/>
        <v>0.17488488460304996</v>
      </c>
      <c r="CS55" s="38">
        <f t="shared" si="119"/>
        <v>0.16503129364104502</v>
      </c>
      <c r="CT55" s="38">
        <f t="shared" si="119"/>
        <v>0.15667510512298777</v>
      </c>
      <c r="CU55" s="38">
        <f t="shared" si="119"/>
        <v>0.14947185227489188</v>
      </c>
      <c r="CV55" s="38">
        <f t="shared" si="119"/>
        <v>0.14317868369184381</v>
      </c>
      <c r="CW55" s="38">
        <f t="shared" si="119"/>
        <v>0.13761881155445893</v>
      </c>
      <c r="CX55" s="38">
        <f t="shared" si="119"/>
        <v>0.13266006805487585</v>
      </c>
      <c r="CY55" s="38">
        <f t="shared" si="119"/>
        <v>0.12820139780338702</v>
      </c>
      <c r="CZ55" s="38">
        <f t="shared" si="119"/>
        <v>0.12416403361658972</v>
      </c>
      <c r="DA55" s="38">
        <f t="shared" si="119"/>
        <v>0.12048555020453343</v>
      </c>
      <c r="DB55" s="38">
        <f t="shared" si="119"/>
        <v>0.11711574849870574</v>
      </c>
      <c r="DC55" s="38">
        <f t="shared" si="119"/>
        <v>0.11401373981322839</v>
      </c>
      <c r="DD55" s="38">
        <f t="shared" si="119"/>
        <v>0.11114583723180337</v>
      </c>
      <c r="DE55" s="38">
        <f t="shared" si="119"/>
        <v>0.16503129364104502</v>
      </c>
      <c r="DF55" s="38">
        <f t="shared" si="119"/>
        <v>0.16503129364104502</v>
      </c>
      <c r="DG55" s="38">
        <f t="shared" si="119"/>
        <v>0.16503129364104502</v>
      </c>
      <c r="DH55" s="38">
        <f t="shared" si="119"/>
        <v>0.16503129364104502</v>
      </c>
      <c r="DI55" s="38">
        <f t="shared" si="119"/>
        <v>0.16503129364104502</v>
      </c>
      <c r="DJ55" s="38">
        <f t="shared" si="119"/>
        <v>0.16503129364104502</v>
      </c>
      <c r="DK55" s="38">
        <f t="shared" si="119"/>
        <v>0.16503129364104502</v>
      </c>
      <c r="DL55" s="38">
        <f t="shared" si="119"/>
        <v>0.16503129364104502</v>
      </c>
      <c r="DM55" s="38">
        <f t="shared" si="119"/>
        <v>0.16503129364104502</v>
      </c>
      <c r="DN55" s="38">
        <f t="shared" si="119"/>
        <v>0.16503129364104502</v>
      </c>
      <c r="DO55" s="38">
        <f t="shared" si="119"/>
        <v>0.16503129364104502</v>
      </c>
      <c r="DP55" s="38">
        <f t="shared" si="119"/>
        <v>0.16503129364104502</v>
      </c>
      <c r="DQ55" s="38">
        <f t="shared" si="119"/>
        <v>0.16503129364104502</v>
      </c>
      <c r="DR55" s="38">
        <f t="shared" si="119"/>
        <v>0.16503129364104502</v>
      </c>
      <c r="DS55" s="38">
        <f t="shared" si="119"/>
        <v>0.16503129364104502</v>
      </c>
      <c r="DT55" s="38">
        <f t="shared" si="119"/>
        <v>0.16503129364104502</v>
      </c>
      <c r="DU55" s="38">
        <f t="shared" si="119"/>
        <v>0.16503129364104502</v>
      </c>
      <c r="DV55" s="38">
        <f t="shared" si="119"/>
        <v>0.16503129364104502</v>
      </c>
      <c r="DW55" s="38">
        <f t="shared" si="119"/>
        <v>0.16503129364104502</v>
      </c>
    </row>
    <row r="56" spans="1:127" ht="37.5" customHeight="1" x14ac:dyDescent="0.2">
      <c r="B56" s="37" t="s">
        <v>111</v>
      </c>
      <c r="C56" s="492"/>
      <c r="D56" s="493"/>
      <c r="E56" s="493"/>
      <c r="F56" s="39"/>
      <c r="G56" s="38">
        <f>ERF((G35)/(2*(G38*G30)^0.5))</f>
        <v>0.30736721595803979</v>
      </c>
      <c r="J56" s="38">
        <f>ERF((J35)/(2*(J38*J30)^0.5))</f>
        <v>0.33374318797466501</v>
      </c>
      <c r="K56" s="38">
        <f t="shared" ref="K56:T56" si="120">ERF((K35)/(2*(K38*K30)^0.5))</f>
        <v>9.9732972880759441E-3</v>
      </c>
      <c r="L56" s="38">
        <f t="shared" si="120"/>
        <v>7.0522779676913533E-3</v>
      </c>
      <c r="M56" s="38">
        <f t="shared" si="120"/>
        <v>5.7581858402267838E-3</v>
      </c>
      <c r="N56" s="38">
        <f t="shared" si="120"/>
        <v>4.9867460392022467E-3</v>
      </c>
      <c r="O56" s="38">
        <f t="shared" si="120"/>
        <v>4.4602870597080591E-3</v>
      </c>
      <c r="P56" s="38">
        <f t="shared" si="120"/>
        <v>4.071669927004827E-3</v>
      </c>
      <c r="Q56" s="38">
        <f t="shared" si="120"/>
        <v>3.7696361953762749E-3</v>
      </c>
      <c r="R56" s="38">
        <f t="shared" si="120"/>
        <v>3.5261734187406429E-3</v>
      </c>
      <c r="S56" s="38">
        <f t="shared" si="120"/>
        <v>3.3245093838130224E-3</v>
      </c>
      <c r="T56" s="38">
        <f t="shared" si="120"/>
        <v>3.1539074392224384E-3</v>
      </c>
      <c r="U56" s="38">
        <f>ERF((U35)/(2*(U38*U30)^0.5))</f>
        <v>3.1530945127879552E-2</v>
      </c>
      <c r="V56" s="38">
        <f>ERF((V35)/(2*(V38*V30)^0.5))</f>
        <v>2.2298647944327364E-2</v>
      </c>
      <c r="W56" s="38">
        <f t="shared" ref="W56:CH56" si="121">ERF((W35)/(2*(W38*W30)^0.5))</f>
        <v>1.8207559978790821E-2</v>
      </c>
      <c r="X56" s="38">
        <f t="shared" si="121"/>
        <v>1.5768551657527899E-2</v>
      </c>
      <c r="Y56" s="38">
        <f t="shared" si="121"/>
        <v>1.410400500127445E-2</v>
      </c>
      <c r="Z56" s="38">
        <f t="shared" si="121"/>
        <v>1.2875247910157164E-2</v>
      </c>
      <c r="AA56" s="38">
        <f t="shared" si="121"/>
        <v>1.1920237212366902E-2</v>
      </c>
      <c r="AB56" s="38">
        <f t="shared" si="121"/>
        <v>1.1150412755608121E-2</v>
      </c>
      <c r="AC56" s="38">
        <f t="shared" si="121"/>
        <v>1.0512747985894091E-2</v>
      </c>
      <c r="AD56" s="38">
        <f t="shared" si="121"/>
        <v>9.9476449660225785E-2</v>
      </c>
      <c r="AE56" s="38">
        <f t="shared" si="121"/>
        <v>7.0431977722387087E-2</v>
      </c>
      <c r="AF56" s="38">
        <f t="shared" si="121"/>
        <v>5.7532412585581116E-2</v>
      </c>
      <c r="AG56" s="38">
        <f t="shared" si="121"/>
        <v>4.9835338058494445E-2</v>
      </c>
      <c r="AH56" s="38">
        <f t="shared" si="121"/>
        <v>4.4579883006436401E-2</v>
      </c>
      <c r="AI56" s="38">
        <f t="shared" si="121"/>
        <v>4.0699210637790265E-2</v>
      </c>
      <c r="AJ56" s="38">
        <f t="shared" si="121"/>
        <v>3.7682482891192068E-2</v>
      </c>
      <c r="AK56" s="38">
        <f t="shared" si="121"/>
        <v>3.5250373867322833E-2</v>
      </c>
      <c r="AL56" s="38">
        <f t="shared" si="121"/>
        <v>3.3235572980726762E-2</v>
      </c>
      <c r="AM56" s="38">
        <f t="shared" si="121"/>
        <v>3.1530945127879552E-2</v>
      </c>
      <c r="AN56" s="38">
        <f t="shared" si="121"/>
        <v>9.9476449660225785E-2</v>
      </c>
      <c r="AO56" s="38">
        <f t="shared" si="121"/>
        <v>0.10482711518475331</v>
      </c>
      <c r="AP56" s="38">
        <f t="shared" si="121"/>
        <v>0.11114583723180337</v>
      </c>
      <c r="AQ56" s="38">
        <f t="shared" si="121"/>
        <v>0.11876480996972943</v>
      </c>
      <c r="AR56" s="38">
        <f t="shared" si="121"/>
        <v>0.12820139780338702</v>
      </c>
      <c r="AS56" s="38">
        <f t="shared" si="121"/>
        <v>0.1403162048013338</v>
      </c>
      <c r="AT56" s="38">
        <f t="shared" si="121"/>
        <v>0.15667510512298777</v>
      </c>
      <c r="AU56" s="38">
        <f t="shared" si="121"/>
        <v>0.18052302322247885</v>
      </c>
      <c r="AV56" s="38">
        <f t="shared" si="121"/>
        <v>0.22014538203508091</v>
      </c>
      <c r="AW56" s="38">
        <f t="shared" si="121"/>
        <v>0.30736721595803979</v>
      </c>
      <c r="AX56" s="38">
        <f t="shared" si="121"/>
        <v>0.30736721595803979</v>
      </c>
      <c r="AY56" s="38">
        <f t="shared" si="121"/>
        <v>0.32307776097862073</v>
      </c>
      <c r="AZ56" s="38">
        <f t="shared" si="121"/>
        <v>0.34146863350159512</v>
      </c>
      <c r="BA56" s="38">
        <f t="shared" si="121"/>
        <v>0.36339836743639908</v>
      </c>
      <c r="BB56" s="38">
        <f t="shared" si="121"/>
        <v>0.39016595632654066</v>
      </c>
      <c r="BC56" s="38">
        <f t="shared" si="121"/>
        <v>0.42384987796942108</v>
      </c>
      <c r="BD56" s="38">
        <f t="shared" si="121"/>
        <v>0.46802894190259892</v>
      </c>
      <c r="BE56" s="38">
        <f t="shared" si="121"/>
        <v>0.52951357794121034</v>
      </c>
      <c r="BF56" s="38">
        <f t="shared" si="121"/>
        <v>0.62324088218841811</v>
      </c>
      <c r="BG56" s="38">
        <f t="shared" si="121"/>
        <v>0.78870045266628952</v>
      </c>
      <c r="BH56" s="38">
        <f t="shared" si="121"/>
        <v>0.99992277320449452</v>
      </c>
      <c r="BI56" s="38">
        <f t="shared" si="121"/>
        <v>0.31492933768192327</v>
      </c>
      <c r="BJ56" s="38">
        <f t="shared" si="121"/>
        <v>0.31650976732220049</v>
      </c>
      <c r="BK56" s="38">
        <f t="shared" si="121"/>
        <v>0.31811420037276972</v>
      </c>
      <c r="BL56" s="38">
        <f t="shared" si="121"/>
        <v>0.31974324977733715</v>
      </c>
      <c r="BM56" s="38">
        <f t="shared" si="121"/>
        <v>0.32139755058391822</v>
      </c>
      <c r="BN56" s="38">
        <f t="shared" si="121"/>
        <v>0.32307776097862073</v>
      </c>
      <c r="BO56" s="38">
        <f t="shared" si="121"/>
        <v>0.32478456337902817</v>
      </c>
      <c r="BP56" s="38">
        <f t="shared" si="121"/>
        <v>0.32651866559127751</v>
      </c>
      <c r="BQ56" s="38">
        <f t="shared" si="121"/>
        <v>0.32828080203525462</v>
      </c>
      <c r="BR56" s="38">
        <f t="shared" si="121"/>
        <v>0.33007173504268766</v>
      </c>
      <c r="BS56" s="38">
        <f t="shared" si="121"/>
        <v>0.33189225623330593</v>
      </c>
      <c r="BT56" s="38">
        <f t="shared" si="121"/>
        <v>0.33374318797466501</v>
      </c>
      <c r="BU56" s="38">
        <f t="shared" si="121"/>
        <v>0.33562538493169836</v>
      </c>
      <c r="BV56" s="38">
        <f t="shared" si="121"/>
        <v>0.33753973571257073</v>
      </c>
      <c r="BW56" s="38">
        <f t="shared" si="121"/>
        <v>0.33948716461797135</v>
      </c>
      <c r="BX56" s="38">
        <f t="shared" si="121"/>
        <v>0.34146863350159512</v>
      </c>
      <c r="BY56" s="38">
        <f t="shared" si="121"/>
        <v>0.34348514375023953</v>
      </c>
      <c r="BZ56" s="38">
        <f t="shared" si="121"/>
        <v>0.34553773839268903</v>
      </c>
      <c r="CA56" s="38">
        <f t="shared" si="121"/>
        <v>0.34762750434737205</v>
      </c>
      <c r="CB56" s="38">
        <f t="shared" si="121"/>
        <v>0.34975557481968306</v>
      </c>
      <c r="CC56" s="38">
        <f t="shared" si="121"/>
        <v>0.35192313186085394</v>
      </c>
      <c r="CD56" s="38">
        <f t="shared" si="121"/>
        <v>0.33374318797466501</v>
      </c>
      <c r="CE56" s="38">
        <f t="shared" si="121"/>
        <v>0.99992277320449452</v>
      </c>
      <c r="CF56" s="38">
        <f t="shared" si="121"/>
        <v>0.99992277320449452</v>
      </c>
      <c r="CG56" s="38">
        <f t="shared" si="121"/>
        <v>0.99481139244768446</v>
      </c>
      <c r="CH56" s="38">
        <f t="shared" si="121"/>
        <v>0.95189317211148061</v>
      </c>
      <c r="CI56" s="38">
        <f t="shared" ref="CI56:DW56" si="122">ERF((CI35)/(2*(CI38*CI30)^0.5))</f>
        <v>0.89341683042511233</v>
      </c>
      <c r="CJ56" s="38">
        <f t="shared" si="122"/>
        <v>0.83774950015276817</v>
      </c>
      <c r="CK56" s="38">
        <f t="shared" si="122"/>
        <v>0.78870045266628952</v>
      </c>
      <c r="CL56" s="38">
        <f t="shared" si="122"/>
        <v>0.62324088218841811</v>
      </c>
      <c r="CM56" s="38">
        <f t="shared" si="122"/>
        <v>0.52951357794121034</v>
      </c>
      <c r="CN56" s="38">
        <f t="shared" si="122"/>
        <v>0.46802894190259892</v>
      </c>
      <c r="CO56" s="38">
        <f t="shared" si="122"/>
        <v>0.42384987796942108</v>
      </c>
      <c r="CP56" s="38">
        <f t="shared" si="122"/>
        <v>0.39016595632654066</v>
      </c>
      <c r="CQ56" s="38">
        <f t="shared" si="122"/>
        <v>0.36339836743639908</v>
      </c>
      <c r="CR56" s="38">
        <f t="shared" si="122"/>
        <v>0.34146863350159512</v>
      </c>
      <c r="CS56" s="38">
        <f t="shared" si="122"/>
        <v>0.32307776097862073</v>
      </c>
      <c r="CT56" s="38">
        <f t="shared" si="122"/>
        <v>0.30736721595803979</v>
      </c>
      <c r="CU56" s="38">
        <f t="shared" si="122"/>
        <v>0.29374403789514747</v>
      </c>
      <c r="CV56" s="38">
        <f t="shared" si="122"/>
        <v>0.28178387046601411</v>
      </c>
      <c r="CW56" s="38">
        <f t="shared" si="122"/>
        <v>0.27117399010768123</v>
      </c>
      <c r="CX56" s="38">
        <f t="shared" si="122"/>
        <v>0.26167820691832078</v>
      </c>
      <c r="CY56" s="38">
        <f t="shared" si="122"/>
        <v>0.25311436660963615</v>
      </c>
      <c r="CZ56" s="38">
        <f t="shared" si="122"/>
        <v>0.24533943694031421</v>
      </c>
      <c r="DA56" s="38">
        <f t="shared" si="122"/>
        <v>0.23823933251226612</v>
      </c>
      <c r="DB56" s="38">
        <f t="shared" si="122"/>
        <v>0.2317217964541661</v>
      </c>
      <c r="DC56" s="38">
        <f t="shared" si="122"/>
        <v>0.2257113101628738</v>
      </c>
      <c r="DD56" s="38">
        <f t="shared" si="122"/>
        <v>0.22014538203508091</v>
      </c>
      <c r="DE56" s="38">
        <f t="shared" si="122"/>
        <v>0.32307776097862073</v>
      </c>
      <c r="DF56" s="38">
        <f t="shared" si="122"/>
        <v>0.32307776097862073</v>
      </c>
      <c r="DG56" s="38">
        <f t="shared" si="122"/>
        <v>0.32307776097862073</v>
      </c>
      <c r="DH56" s="38">
        <f t="shared" si="122"/>
        <v>0.32307776097862073</v>
      </c>
      <c r="DI56" s="38">
        <f t="shared" si="122"/>
        <v>0.32307776097862073</v>
      </c>
      <c r="DJ56" s="38">
        <f t="shared" si="122"/>
        <v>0.32307776097862073</v>
      </c>
      <c r="DK56" s="38">
        <f t="shared" si="122"/>
        <v>0.32307776097862073</v>
      </c>
      <c r="DL56" s="38">
        <f t="shared" si="122"/>
        <v>0.32307776097862073</v>
      </c>
      <c r="DM56" s="38">
        <f t="shared" si="122"/>
        <v>0.32307776097862073</v>
      </c>
      <c r="DN56" s="38">
        <f t="shared" si="122"/>
        <v>0.32307776097862073</v>
      </c>
      <c r="DO56" s="38">
        <f t="shared" si="122"/>
        <v>0.32307776097862073</v>
      </c>
      <c r="DP56" s="38">
        <f t="shared" si="122"/>
        <v>0.32307776097862073</v>
      </c>
      <c r="DQ56" s="38">
        <f t="shared" si="122"/>
        <v>0.32307776097862073</v>
      </c>
      <c r="DR56" s="38">
        <f t="shared" si="122"/>
        <v>0.32307776097862073</v>
      </c>
      <c r="DS56" s="38">
        <f t="shared" si="122"/>
        <v>0.32307776097862073</v>
      </c>
      <c r="DT56" s="38">
        <f t="shared" si="122"/>
        <v>0.32307776097862073</v>
      </c>
      <c r="DU56" s="38">
        <f t="shared" si="122"/>
        <v>0.32307776097862073</v>
      </c>
      <c r="DV56" s="38">
        <f t="shared" si="122"/>
        <v>0.32307776097862073</v>
      </c>
      <c r="DW56" s="38">
        <f t="shared" si="122"/>
        <v>0.32307776097862073</v>
      </c>
    </row>
  </sheetData>
  <mergeCells count="32">
    <mergeCell ref="C55:E55"/>
    <mergeCell ref="C56:E56"/>
    <mergeCell ref="C49:E49"/>
    <mergeCell ref="C50:E50"/>
    <mergeCell ref="C51:E51"/>
    <mergeCell ref="C52:E52"/>
    <mergeCell ref="C53:E53"/>
    <mergeCell ref="C54:E54"/>
    <mergeCell ref="C48:E48"/>
    <mergeCell ref="C37:E37"/>
    <mergeCell ref="C38:E38"/>
    <mergeCell ref="C39:E39"/>
    <mergeCell ref="C40:E40"/>
    <mergeCell ref="C41:E41"/>
    <mergeCell ref="C42:E42"/>
    <mergeCell ref="C43:E43"/>
    <mergeCell ref="C44:E44"/>
    <mergeCell ref="C45:E45"/>
    <mergeCell ref="C46:E46"/>
    <mergeCell ref="C47:E47"/>
    <mergeCell ref="C36:E36"/>
    <mergeCell ref="E23:F23"/>
    <mergeCell ref="C26:E26"/>
    <mergeCell ref="C27:E27"/>
    <mergeCell ref="C28:E28"/>
    <mergeCell ref="C29:E29"/>
    <mergeCell ref="C30:E30"/>
    <mergeCell ref="C31:E31"/>
    <mergeCell ref="C32:E32"/>
    <mergeCell ref="C33:E33"/>
    <mergeCell ref="C34:E34"/>
    <mergeCell ref="C35:E35"/>
  </mergeCells>
  <phoneticPr fontId="2"/>
  <conditionalFormatting sqref="G29">
    <cfRule type="expression" dxfId="89" priority="15">
      <formula>$A$29&gt;0</formula>
    </cfRule>
  </conditionalFormatting>
  <conditionalFormatting sqref="G30">
    <cfRule type="expression" dxfId="88" priority="14">
      <formula>A30&gt;0</formula>
    </cfRule>
  </conditionalFormatting>
  <conditionalFormatting sqref="G42">
    <cfRule type="expression" dxfId="87" priority="13">
      <formula>$A42&gt;0</formula>
    </cfRule>
  </conditionalFormatting>
  <conditionalFormatting sqref="G44">
    <cfRule type="expression" dxfId="86" priority="12">
      <formula>$A$44&gt;0</formula>
    </cfRule>
  </conditionalFormatting>
  <conditionalFormatting sqref="G45">
    <cfRule type="expression" dxfId="85" priority="11">
      <formula>$A$45&gt;0</formula>
    </cfRule>
  </conditionalFormatting>
  <conditionalFormatting sqref="G46">
    <cfRule type="expression" dxfId="84" priority="10">
      <formula>$A$46&gt;0</formula>
    </cfRule>
  </conditionalFormatting>
  <conditionalFormatting sqref="G34">
    <cfRule type="expression" dxfId="83" priority="9">
      <formula>$A$34&gt;0</formula>
    </cfRule>
  </conditionalFormatting>
  <conditionalFormatting sqref="H36 G35:G38">
    <cfRule type="expression" dxfId="82" priority="8">
      <formula>$A$35&gt;0</formula>
    </cfRule>
  </conditionalFormatting>
  <conditionalFormatting sqref="G33">
    <cfRule type="expression" dxfId="81" priority="7">
      <formula>$A$33&gt;0</formula>
    </cfRule>
  </conditionalFormatting>
  <conditionalFormatting sqref="G40:G41">
    <cfRule type="expression" dxfId="80" priority="6">
      <formula>$A$40&gt;0</formula>
    </cfRule>
  </conditionalFormatting>
  <conditionalFormatting sqref="G41">
    <cfRule type="expression" dxfId="79" priority="5">
      <formula>$A$41&gt;0</formula>
    </cfRule>
  </conditionalFormatting>
  <conditionalFormatting sqref="G39">
    <cfRule type="expression" dxfId="78" priority="4">
      <formula>$A$39&gt;0</formula>
    </cfRule>
  </conditionalFormatting>
  <conditionalFormatting sqref="G51">
    <cfRule type="expression" dxfId="77" priority="3">
      <formula>$A$51&gt;0</formula>
    </cfRule>
  </conditionalFormatting>
  <conditionalFormatting sqref="G43">
    <cfRule type="expression" dxfId="76" priority="2">
      <formula>$A$40&gt;0</formula>
    </cfRule>
  </conditionalFormatting>
  <conditionalFormatting sqref="G43">
    <cfRule type="expression" dxfId="75" priority="1">
      <formula>$A$41&gt;0</formula>
    </cfRule>
  </conditionalFormatting>
  <pageMargins left="0.7" right="0.7" top="0.75" bottom="0.75" header="0.3" footer="0.3"/>
  <pageSetup paperSize="9" orientation="portrait" horizontalDpi="300" verticalDpi="300" r:id="rId1"/>
  <drawing r:id="rId2"/>
  <legacyDrawing r:id="rId3"/>
  <oleObjects>
    <mc:AlternateContent xmlns:mc="http://schemas.openxmlformats.org/markup-compatibility/2006">
      <mc:Choice Requires="x14">
        <oleObject progId="Equation.3" shapeId="50177" r:id="rId4">
          <objectPr defaultSize="0" autoPict="0" r:id="rId5">
            <anchor moveWithCells="1" sizeWithCells="1">
              <from>
                <xdr:col>2</xdr:col>
                <xdr:colOff>107950</xdr:colOff>
                <xdr:row>52</xdr:row>
                <xdr:rowOff>57150</xdr:rowOff>
              </from>
              <to>
                <xdr:col>4</xdr:col>
                <xdr:colOff>781050</xdr:colOff>
                <xdr:row>53</xdr:row>
                <xdr:rowOff>0</xdr:rowOff>
              </to>
            </anchor>
          </objectPr>
        </oleObject>
      </mc:Choice>
      <mc:Fallback>
        <oleObject progId="Equation.3" shapeId="50177" r:id="rId4"/>
      </mc:Fallback>
    </mc:AlternateContent>
    <mc:AlternateContent xmlns:mc="http://schemas.openxmlformats.org/markup-compatibility/2006">
      <mc:Choice Requires="x14">
        <oleObject progId="Equation.3" shapeId="50178" r:id="rId6">
          <objectPr defaultSize="0" autoPict="0" r:id="rId7">
            <anchor moveWithCells="1" sizeWithCells="1">
              <from>
                <xdr:col>1</xdr:col>
                <xdr:colOff>1003300</xdr:colOff>
                <xdr:row>53</xdr:row>
                <xdr:rowOff>38100</xdr:rowOff>
              </from>
              <to>
                <xdr:col>5</xdr:col>
                <xdr:colOff>0</xdr:colOff>
                <xdr:row>54</xdr:row>
                <xdr:rowOff>0</xdr:rowOff>
              </to>
            </anchor>
          </objectPr>
        </oleObject>
      </mc:Choice>
      <mc:Fallback>
        <oleObject progId="Equation.3" shapeId="50178" r:id="rId6"/>
      </mc:Fallback>
    </mc:AlternateContent>
    <mc:AlternateContent xmlns:mc="http://schemas.openxmlformats.org/markup-compatibility/2006">
      <mc:Choice Requires="x14">
        <oleObject progId="Equation.3" shapeId="50179" r:id="rId8">
          <objectPr defaultSize="0" autoPict="0" r:id="rId9">
            <anchor moveWithCells="1" sizeWithCells="1">
              <from>
                <xdr:col>2</xdr:col>
                <xdr:colOff>95250</xdr:colOff>
                <xdr:row>51</xdr:row>
                <xdr:rowOff>19050</xdr:rowOff>
              </from>
              <to>
                <xdr:col>4</xdr:col>
                <xdr:colOff>584200</xdr:colOff>
                <xdr:row>51</xdr:row>
                <xdr:rowOff>438150</xdr:rowOff>
              </to>
            </anchor>
          </objectPr>
        </oleObject>
      </mc:Choice>
      <mc:Fallback>
        <oleObject progId="Equation.3" shapeId="50179" r:id="rId8"/>
      </mc:Fallback>
    </mc:AlternateContent>
    <mc:AlternateContent xmlns:mc="http://schemas.openxmlformats.org/markup-compatibility/2006">
      <mc:Choice Requires="x14">
        <oleObject progId="Equation.3" shapeId="50180" r:id="rId10">
          <objectPr defaultSize="0" autoPict="0" r:id="rId11">
            <anchor>
              <from>
                <xdr:col>0</xdr:col>
                <xdr:colOff>469900</xdr:colOff>
                <xdr:row>4</xdr:row>
                <xdr:rowOff>76200</xdr:rowOff>
              </from>
              <to>
                <xdr:col>4</xdr:col>
                <xdr:colOff>527050</xdr:colOff>
                <xdr:row>8</xdr:row>
                <xdr:rowOff>12700</xdr:rowOff>
              </to>
            </anchor>
          </objectPr>
        </oleObject>
      </mc:Choice>
      <mc:Fallback>
        <oleObject progId="Equation.3" shapeId="50180" r:id="rId10"/>
      </mc:Fallback>
    </mc:AlternateContent>
    <mc:AlternateContent xmlns:mc="http://schemas.openxmlformats.org/markup-compatibility/2006">
      <mc:Choice Requires="x14">
        <oleObject progId="Equation.3" shapeId="50181" r:id="rId12">
          <objectPr defaultSize="0" autoPict="0" r:id="rId13">
            <anchor>
              <from>
                <xdr:col>10</xdr:col>
                <xdr:colOff>0</xdr:colOff>
                <xdr:row>4</xdr:row>
                <xdr:rowOff>57150</xdr:rowOff>
              </from>
              <to>
                <xdr:col>13</xdr:col>
                <xdr:colOff>127000</xdr:colOff>
                <xdr:row>7</xdr:row>
                <xdr:rowOff>146050</xdr:rowOff>
              </to>
            </anchor>
          </objectPr>
        </oleObject>
      </mc:Choice>
      <mc:Fallback>
        <oleObject progId="Equation.3" shapeId="50181" r:id="rId12"/>
      </mc:Fallback>
    </mc:AlternateContent>
    <mc:AlternateContent xmlns:mc="http://schemas.openxmlformats.org/markup-compatibility/2006">
      <mc:Choice Requires="x14">
        <oleObject progId="Equation.3" shapeId="50182" r:id="rId14">
          <objectPr defaultSize="0" autoPict="0" r:id="rId15">
            <anchor>
              <from>
                <xdr:col>4</xdr:col>
                <xdr:colOff>565150</xdr:colOff>
                <xdr:row>4</xdr:row>
                <xdr:rowOff>38100</xdr:rowOff>
              </from>
              <to>
                <xdr:col>9</xdr:col>
                <xdr:colOff>641350</xdr:colOff>
                <xdr:row>8</xdr:row>
                <xdr:rowOff>50800</xdr:rowOff>
              </to>
            </anchor>
          </objectPr>
        </oleObject>
      </mc:Choice>
      <mc:Fallback>
        <oleObject progId="Equation.3" shapeId="50182" r:id="rId14"/>
      </mc:Fallback>
    </mc:AlternateContent>
    <mc:AlternateContent xmlns:mc="http://schemas.openxmlformats.org/markup-compatibility/2006">
      <mc:Choice Requires="x14">
        <oleObject progId="Equation.3" shapeId="50183" r:id="rId16">
          <objectPr defaultSize="0" autoPict="0" r:id="rId17">
            <anchor>
              <from>
                <xdr:col>2</xdr:col>
                <xdr:colOff>57150</xdr:colOff>
                <xdr:row>54</xdr:row>
                <xdr:rowOff>12700</xdr:rowOff>
              </from>
              <to>
                <xdr:col>4</xdr:col>
                <xdr:colOff>717550</xdr:colOff>
                <xdr:row>54</xdr:row>
                <xdr:rowOff>450850</xdr:rowOff>
              </to>
            </anchor>
          </objectPr>
        </oleObject>
      </mc:Choice>
      <mc:Fallback>
        <oleObject progId="Equation.3" shapeId="50183" r:id="rId16"/>
      </mc:Fallback>
    </mc:AlternateContent>
  </oleObject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FF0000"/>
    <pageSetUpPr fitToPage="1"/>
  </sheetPr>
  <dimension ref="A1:AA67"/>
  <sheetViews>
    <sheetView showGridLines="0" showRowColHeaders="0" zoomScaleNormal="100" zoomScaleSheetLayoutView="106" workbookViewId="0">
      <selection activeCell="G25" sqref="G25:G26"/>
    </sheetView>
  </sheetViews>
  <sheetFormatPr defaultColWidth="8.7265625" defaultRowHeight="13" x14ac:dyDescent="0.2"/>
  <cols>
    <col min="1" max="2" width="1.6328125" style="94" customWidth="1"/>
    <col min="3" max="3" width="10.6328125" style="94" customWidth="1"/>
    <col min="4" max="4" width="13.36328125" style="94" customWidth="1"/>
    <col min="5" max="5" width="12.6328125" style="94" customWidth="1"/>
    <col min="6" max="6" width="4.6328125" style="94" customWidth="1"/>
    <col min="7" max="7" width="12.453125" style="94" customWidth="1"/>
    <col min="8" max="8" width="6.90625" style="94" customWidth="1"/>
    <col min="9" max="10" width="8.6328125" style="94" customWidth="1"/>
    <col min="11" max="11" width="8.7265625" style="94"/>
    <col min="12" max="12" width="3.6328125" style="94" customWidth="1"/>
    <col min="13" max="14" width="2.6328125" style="94" customWidth="1"/>
    <col min="15" max="15" width="16.6328125" style="94" customWidth="1"/>
    <col min="16" max="16" width="5.08984375" style="94" customWidth="1"/>
    <col min="17" max="17" width="8.7265625" style="94"/>
    <col min="18" max="18" width="8" style="94" customWidth="1"/>
    <col min="19" max="19" width="2.6328125" style="94" customWidth="1"/>
    <col min="20" max="20" width="1.6328125" style="94" customWidth="1"/>
    <col min="21" max="21" width="9" style="94" customWidth="1"/>
    <col min="22" max="22" width="12.08984375" style="94" hidden="1" customWidth="1"/>
    <col min="23" max="23" width="16.7265625" style="94" hidden="1" customWidth="1"/>
    <col min="24" max="24" width="10.08984375" style="94" hidden="1" customWidth="1"/>
    <col min="25" max="26" width="26.26953125" style="94" hidden="1" customWidth="1"/>
    <col min="27" max="27" width="8.7265625" style="94" customWidth="1"/>
    <col min="28" max="16384" width="8.7265625" style="94"/>
  </cols>
  <sheetData>
    <row r="1" spans="1:27" ht="13.5" thickBot="1" x14ac:dyDescent="0.25">
      <c r="A1" s="157"/>
      <c r="B1" s="157"/>
      <c r="C1" s="157"/>
      <c r="D1" s="157"/>
      <c r="E1" s="157"/>
      <c r="F1" s="157"/>
      <c r="G1" s="157"/>
      <c r="H1" s="157"/>
      <c r="I1" s="157"/>
      <c r="J1" s="157"/>
      <c r="K1" s="157"/>
      <c r="L1" s="157"/>
      <c r="M1" s="157"/>
      <c r="N1" s="157"/>
      <c r="O1" s="157"/>
      <c r="P1" s="157"/>
      <c r="Q1" s="157"/>
      <c r="R1" s="157"/>
      <c r="S1" s="157"/>
      <c r="T1" s="192" t="str">
        <f>'入力シート (複数物質)'!Z1</f>
        <v xml:space="preserve">地下水汚染が到達し得る距離の計算ツール　Ver 1.0  </v>
      </c>
      <c r="U1" s="6"/>
    </row>
    <row r="2" spans="1:27" x14ac:dyDescent="0.2">
      <c r="A2" s="193"/>
      <c r="B2" s="128"/>
      <c r="C2" s="128"/>
      <c r="D2" s="388" t="s">
        <v>313</v>
      </c>
      <c r="E2" s="388"/>
      <c r="F2" s="388"/>
      <c r="G2" s="388"/>
      <c r="H2" s="388"/>
      <c r="I2" s="128"/>
      <c r="J2" s="128"/>
      <c r="K2" s="128"/>
      <c r="L2" s="128"/>
      <c r="M2" s="128"/>
      <c r="N2" s="128"/>
      <c r="O2" s="128"/>
      <c r="P2" s="128"/>
      <c r="Q2" s="128"/>
      <c r="R2" s="128"/>
      <c r="S2" s="128"/>
      <c r="T2" s="179"/>
    </row>
    <row r="3" spans="1:27" ht="13.5" customHeight="1" x14ac:dyDescent="0.2">
      <c r="A3" s="193"/>
      <c r="B3" s="128"/>
      <c r="C3" s="129"/>
      <c r="D3" s="388"/>
      <c r="E3" s="388"/>
      <c r="F3" s="388"/>
      <c r="G3" s="388"/>
      <c r="H3" s="388"/>
      <c r="I3" s="130"/>
      <c r="J3" s="130"/>
      <c r="K3" s="130"/>
      <c r="L3" s="130"/>
      <c r="M3" s="129"/>
      <c r="N3" s="128"/>
      <c r="O3" s="128"/>
      <c r="P3" s="128"/>
      <c r="Q3" s="128"/>
      <c r="R3" s="128"/>
      <c r="S3" s="128"/>
      <c r="T3" s="180"/>
      <c r="V3" s="95" t="s">
        <v>124</v>
      </c>
      <c r="W3" s="246">
        <f>G25</f>
        <v>150</v>
      </c>
      <c r="X3" s="94" t="s">
        <v>125</v>
      </c>
    </row>
    <row r="4" spans="1:27" ht="20.149999999999999" customHeight="1" thickBot="1" x14ac:dyDescent="0.25">
      <c r="A4" s="193"/>
      <c r="B4" s="128"/>
      <c r="C4" s="200" t="s">
        <v>244</v>
      </c>
      <c r="D4" s="158"/>
      <c r="E4" s="158"/>
      <c r="F4" s="158"/>
      <c r="G4" s="158"/>
      <c r="H4" s="158"/>
      <c r="I4" s="158"/>
      <c r="J4" s="158"/>
      <c r="K4" s="158"/>
      <c r="L4" s="159"/>
      <c r="M4" s="129"/>
      <c r="N4" s="131" t="s">
        <v>261</v>
      </c>
      <c r="O4" s="128"/>
      <c r="P4" s="128"/>
      <c r="Q4" s="128"/>
      <c r="R4" s="128"/>
      <c r="S4" s="128"/>
      <c r="T4" s="180"/>
      <c r="V4" s="210" t="s">
        <v>182</v>
      </c>
      <c r="W4"/>
      <c r="X4" s="211" t="s">
        <v>20</v>
      </c>
      <c r="Y4" s="211"/>
      <c r="Z4" s="211"/>
    </row>
    <row r="5" spans="1:27" ht="19.5" customHeight="1" thickBot="1" x14ac:dyDescent="0.25">
      <c r="A5" s="193"/>
      <c r="B5" s="128"/>
      <c r="C5" s="160" t="s">
        <v>158</v>
      </c>
      <c r="D5" s="132"/>
      <c r="E5" s="106"/>
      <c r="F5" s="133"/>
      <c r="G5" s="133"/>
      <c r="H5" s="133"/>
      <c r="I5" s="133"/>
      <c r="J5" s="133"/>
      <c r="K5" s="133"/>
      <c r="L5" s="161"/>
      <c r="M5" s="129"/>
      <c r="N5" s="134"/>
      <c r="O5" s="181"/>
      <c r="P5" s="181"/>
      <c r="Q5" s="181"/>
      <c r="R5" s="181"/>
      <c r="S5" s="182"/>
      <c r="T5" s="180"/>
      <c r="V5" s="212">
        <f>VLOOKUP(G15,W38:X42,2,FALSE)</f>
        <v>3</v>
      </c>
      <c r="W5"/>
      <c r="X5" s="212">
        <f>VLOOKUP(G13,Y38:Z67,2,FALSE)</f>
        <v>301</v>
      </c>
      <c r="Y5" s="211"/>
      <c r="Z5" s="211"/>
    </row>
    <row r="6" spans="1:27" ht="19.5" customHeight="1" thickBot="1" x14ac:dyDescent="0.25">
      <c r="A6" s="193"/>
      <c r="B6" s="128"/>
      <c r="C6" s="162" t="s">
        <v>159</v>
      </c>
      <c r="D6" s="132"/>
      <c r="E6" s="107"/>
      <c r="F6" s="133"/>
      <c r="G6" s="133"/>
      <c r="H6" s="133"/>
      <c r="I6" s="133"/>
      <c r="J6" s="133"/>
      <c r="K6" s="133"/>
      <c r="L6" s="161"/>
      <c r="M6" s="129"/>
      <c r="N6" s="135" t="s">
        <v>155</v>
      </c>
      <c r="O6" s="111" t="s">
        <v>161</v>
      </c>
      <c r="P6" s="112"/>
      <c r="Q6" s="183"/>
      <c r="R6" s="183"/>
      <c r="S6" s="184"/>
      <c r="T6" s="180"/>
      <c r="V6" s="236">
        <v>1</v>
      </c>
      <c r="W6" s="237" t="s">
        <v>183</v>
      </c>
      <c r="X6" s="249">
        <v>1</v>
      </c>
      <c r="Y6" s="213" t="s">
        <v>184</v>
      </c>
      <c r="Z6" s="214"/>
    </row>
    <row r="7" spans="1:27" ht="19.5" customHeight="1" thickBot="1" x14ac:dyDescent="0.25">
      <c r="A7" s="193"/>
      <c r="B7" s="128"/>
      <c r="C7" s="162" t="s">
        <v>160</v>
      </c>
      <c r="D7" s="132"/>
      <c r="E7" s="108"/>
      <c r="F7" s="133"/>
      <c r="G7" s="133"/>
      <c r="H7" s="133"/>
      <c r="I7" s="133"/>
      <c r="J7" s="133"/>
      <c r="K7" s="133"/>
      <c r="L7" s="161"/>
      <c r="M7" s="129"/>
      <c r="N7" s="135"/>
      <c r="O7" s="113" t="s">
        <v>17</v>
      </c>
      <c r="P7" s="113" t="s">
        <v>9</v>
      </c>
      <c r="Q7" s="113" t="s">
        <v>18</v>
      </c>
      <c r="R7" s="113" t="s">
        <v>5</v>
      </c>
      <c r="S7" s="185"/>
      <c r="T7" s="180"/>
      <c r="V7" s="238">
        <v>2</v>
      </c>
      <c r="W7" s="231" t="s">
        <v>185</v>
      </c>
      <c r="X7" s="250">
        <v>2</v>
      </c>
      <c r="Y7" s="216" t="s">
        <v>186</v>
      </c>
      <c r="Z7" s="214"/>
    </row>
    <row r="8" spans="1:27" ht="19.5" customHeight="1" thickBot="1" x14ac:dyDescent="0.25">
      <c r="A8" s="193"/>
      <c r="B8" s="128"/>
      <c r="C8" s="162" t="s">
        <v>240</v>
      </c>
      <c r="D8" s="132"/>
      <c r="E8" s="403"/>
      <c r="F8" s="404"/>
      <c r="G8" s="404"/>
      <c r="H8" s="404"/>
      <c r="I8" s="404"/>
      <c r="J8" s="404"/>
      <c r="K8" s="405"/>
      <c r="L8" s="163"/>
      <c r="M8" s="129"/>
      <c r="N8" s="135"/>
      <c r="O8" s="114" t="s">
        <v>30</v>
      </c>
      <c r="P8" s="115" t="s">
        <v>21</v>
      </c>
      <c r="Q8" s="115">
        <f>VLOOKUP($X$5,'パラメーター 一覧表'!$A$20:$F$49,3)</f>
        <v>5</v>
      </c>
      <c r="R8" s="115" t="s">
        <v>19</v>
      </c>
      <c r="S8" s="184"/>
      <c r="T8" s="180"/>
      <c r="V8" s="239">
        <v>3</v>
      </c>
      <c r="W8" s="231" t="s">
        <v>187</v>
      </c>
      <c r="X8" s="250">
        <v>3</v>
      </c>
      <c r="Y8" s="216" t="s">
        <v>188</v>
      </c>
      <c r="Z8" s="214"/>
    </row>
    <row r="9" spans="1:27" ht="19.5" customHeight="1" thickBot="1" x14ac:dyDescent="0.25">
      <c r="A9" s="193"/>
      <c r="B9" s="128"/>
      <c r="C9" s="162" t="s">
        <v>238</v>
      </c>
      <c r="D9" s="132"/>
      <c r="E9" s="247"/>
      <c r="F9" s="110" t="s">
        <v>242</v>
      </c>
      <c r="G9" s="136"/>
      <c r="H9" s="136"/>
      <c r="I9" s="136"/>
      <c r="J9" s="136"/>
      <c r="K9" s="136"/>
      <c r="L9" s="164"/>
      <c r="M9" s="129"/>
      <c r="N9" s="135"/>
      <c r="O9" s="114" t="s">
        <v>23</v>
      </c>
      <c r="P9" s="115" t="s">
        <v>22</v>
      </c>
      <c r="Q9" s="115">
        <f>VLOOKUP($X$5,'パラメーター 一覧表'!$A$20:$F$49,4)</f>
        <v>10</v>
      </c>
      <c r="R9" s="115" t="s">
        <v>29</v>
      </c>
      <c r="S9" s="184"/>
      <c r="T9" s="180"/>
      <c r="V9" s="240">
        <v>4</v>
      </c>
      <c r="W9" s="231" t="s">
        <v>248</v>
      </c>
      <c r="X9" s="251">
        <v>101</v>
      </c>
      <c r="Y9" s="218" t="s">
        <v>189</v>
      </c>
      <c r="Z9" s="219"/>
    </row>
    <row r="10" spans="1:27" ht="19.5" customHeight="1" thickBot="1" x14ac:dyDescent="0.25">
      <c r="A10" s="193"/>
      <c r="B10" s="128"/>
      <c r="C10" s="174"/>
      <c r="D10" s="175"/>
      <c r="E10" s="175"/>
      <c r="F10" s="175"/>
      <c r="G10" s="175"/>
      <c r="H10" s="175"/>
      <c r="I10" s="176"/>
      <c r="J10" s="177"/>
      <c r="K10" s="175"/>
      <c r="L10" s="178"/>
      <c r="M10" s="129"/>
      <c r="N10" s="135"/>
      <c r="O10" s="114" t="s">
        <v>24</v>
      </c>
      <c r="P10" s="115" t="s">
        <v>27</v>
      </c>
      <c r="Q10" s="115">
        <f>IF(VLOOKUP($X$5,'パラメーター 一覧表'!$A$20:$J$49,5)=0,Q11*Q24,VLOOKUP($X$5,'パラメーター 一覧表'!$A$20:$J$49,5))</f>
        <v>0.3</v>
      </c>
      <c r="R10" s="115" t="s">
        <v>28</v>
      </c>
      <c r="S10" s="184"/>
      <c r="T10" s="180"/>
      <c r="V10" s="241">
        <v>5</v>
      </c>
      <c r="W10" s="242" t="s">
        <v>249</v>
      </c>
      <c r="X10" s="251">
        <v>102</v>
      </c>
      <c r="Y10" s="218" t="s">
        <v>211</v>
      </c>
      <c r="Z10" s="219"/>
    </row>
    <row r="11" spans="1:27" ht="19.5" customHeight="1" x14ac:dyDescent="0.2">
      <c r="A11" s="193"/>
      <c r="B11" s="128"/>
      <c r="C11" s="208"/>
      <c r="D11" s="208"/>
      <c r="E11" s="208"/>
      <c r="F11" s="208"/>
      <c r="G11" s="208"/>
      <c r="H11" s="208"/>
      <c r="I11" s="209"/>
      <c r="J11" s="209"/>
      <c r="K11" s="208"/>
      <c r="L11" s="208"/>
      <c r="M11" s="129"/>
      <c r="N11" s="135"/>
      <c r="O11" s="114" t="s">
        <v>39</v>
      </c>
      <c r="P11" s="115" t="s">
        <v>35</v>
      </c>
      <c r="Q11" s="115">
        <f>VLOOKUP($X$5,'パラメーター 一覧表'!$A$20:$H$49,7)</f>
        <v>300</v>
      </c>
      <c r="R11" s="115" t="s">
        <v>28</v>
      </c>
      <c r="S11" s="184"/>
      <c r="T11" s="180"/>
      <c r="V11" s="220"/>
      <c r="W11" s="66"/>
      <c r="X11" s="217">
        <v>103</v>
      </c>
      <c r="Y11" s="218" t="s">
        <v>190</v>
      </c>
      <c r="Z11" s="219"/>
    </row>
    <row r="12" spans="1:27" ht="19.5" customHeight="1" thickBot="1" x14ac:dyDescent="0.25">
      <c r="A12" s="193"/>
      <c r="B12" s="128"/>
      <c r="C12" s="200" t="s">
        <v>122</v>
      </c>
      <c r="D12" s="201"/>
      <c r="E12" s="201"/>
      <c r="F12" s="201"/>
      <c r="G12" s="202" t="s">
        <v>241</v>
      </c>
      <c r="H12" s="203"/>
      <c r="I12" s="204"/>
      <c r="J12" s="205"/>
      <c r="K12" s="206"/>
      <c r="L12" s="207"/>
      <c r="M12" s="140"/>
      <c r="N12" s="135"/>
      <c r="O12" s="114" t="s">
        <v>25</v>
      </c>
      <c r="P12" s="115" t="s">
        <v>163</v>
      </c>
      <c r="Q12" s="115">
        <f>VLOOKUP($X$5,'パラメーター 一覧表'!$A$20:$F$49,6)</f>
        <v>0.49</v>
      </c>
      <c r="R12" s="115" t="s">
        <v>26</v>
      </c>
      <c r="S12" s="184"/>
      <c r="T12" s="180"/>
      <c r="V12"/>
      <c r="W12"/>
      <c r="X12" s="217">
        <v>104</v>
      </c>
      <c r="Y12" s="218" t="s">
        <v>207</v>
      </c>
      <c r="Z12" s="219"/>
    </row>
    <row r="13" spans="1:27" ht="19.5" customHeight="1" thickBot="1" x14ac:dyDescent="0.25">
      <c r="A13" s="193"/>
      <c r="B13" s="128"/>
      <c r="C13" s="166" t="s">
        <v>155</v>
      </c>
      <c r="D13" s="98" t="s">
        <v>20</v>
      </c>
      <c r="E13" s="99"/>
      <c r="F13" s="100"/>
      <c r="G13" s="406" t="s">
        <v>314</v>
      </c>
      <c r="H13" s="407"/>
      <c r="I13" s="138"/>
      <c r="J13" s="140"/>
      <c r="K13" s="141"/>
      <c r="L13" s="167"/>
      <c r="M13" s="140"/>
      <c r="N13" s="135"/>
      <c r="O13" s="114" t="s">
        <v>113</v>
      </c>
      <c r="P13" s="115" t="s">
        <v>115</v>
      </c>
      <c r="Q13" s="115">
        <f>VLOOKUP($X$5,'パラメーター 一覧表'!$A$20:$J$49,8)</f>
        <v>8</v>
      </c>
      <c r="R13" s="115" t="s">
        <v>117</v>
      </c>
      <c r="S13" s="184"/>
      <c r="T13" s="180"/>
      <c r="V13" s="66"/>
      <c r="W13" s="66"/>
      <c r="X13" s="217">
        <v>105</v>
      </c>
      <c r="Y13" s="218" t="s">
        <v>206</v>
      </c>
      <c r="Z13" s="219"/>
      <c r="AA13" s="105" t="s">
        <v>245</v>
      </c>
    </row>
    <row r="14" spans="1:27" ht="19.5" customHeight="1" thickBot="1" x14ac:dyDescent="0.25">
      <c r="A14" s="193"/>
      <c r="B14" s="128"/>
      <c r="C14" s="166"/>
      <c r="D14" s="290"/>
      <c r="E14" s="290"/>
      <c r="F14" s="290"/>
      <c r="G14" s="140"/>
      <c r="H14" s="140"/>
      <c r="I14" s="137"/>
      <c r="J14" s="129"/>
      <c r="K14" s="142"/>
      <c r="L14" s="168"/>
      <c r="M14" s="129"/>
      <c r="N14" s="135"/>
      <c r="O14" s="114" t="s">
        <v>114</v>
      </c>
      <c r="P14" s="115" t="s">
        <v>116</v>
      </c>
      <c r="Q14" s="115">
        <f>VLOOKUP($X$5,'パラメーター 一覧表'!$A$20:$J$49,9)</f>
        <v>0.8</v>
      </c>
      <c r="R14" s="115" t="s">
        <v>117</v>
      </c>
      <c r="S14" s="184"/>
      <c r="T14" s="180"/>
      <c r="V14" s="66"/>
      <c r="W14" s="66"/>
      <c r="X14" s="217">
        <v>106</v>
      </c>
      <c r="Y14" s="218" t="s">
        <v>212</v>
      </c>
      <c r="Z14" s="219"/>
    </row>
    <row r="15" spans="1:27" ht="19.5" customHeight="1" thickBot="1" x14ac:dyDescent="0.25">
      <c r="A15" s="193"/>
      <c r="B15" s="128"/>
      <c r="C15" s="166" t="s">
        <v>156</v>
      </c>
      <c r="D15" s="101" t="s">
        <v>15</v>
      </c>
      <c r="E15" s="102"/>
      <c r="F15" s="103"/>
      <c r="G15" s="408" t="str">
        <f>'入力シート (複数物質)'!H30</f>
        <v>砂</v>
      </c>
      <c r="H15" s="409"/>
      <c r="I15" s="129"/>
      <c r="J15" s="129"/>
      <c r="K15" s="129"/>
      <c r="L15" s="165"/>
      <c r="M15" s="129"/>
      <c r="N15" s="135"/>
      <c r="O15" s="114" t="s">
        <v>118</v>
      </c>
      <c r="P15" s="115"/>
      <c r="Q15" s="115">
        <f>VLOOKUP($X$5,'パラメーター 一覧表'!$A$20:$J$49,10)</f>
        <v>3.0000000000000001E-3</v>
      </c>
      <c r="R15" s="115" t="s">
        <v>29</v>
      </c>
      <c r="S15" s="184"/>
      <c r="T15" s="180"/>
      <c r="V15" s="66"/>
      <c r="W15" s="66"/>
      <c r="X15" s="217">
        <v>107</v>
      </c>
      <c r="Y15" s="218" t="s">
        <v>217</v>
      </c>
      <c r="Z15" s="219"/>
    </row>
    <row r="16" spans="1:27" ht="19.5" customHeight="1" x14ac:dyDescent="0.2">
      <c r="A16" s="193"/>
      <c r="B16" s="128"/>
      <c r="C16" s="166"/>
      <c r="D16" s="290"/>
      <c r="E16" s="290"/>
      <c r="F16" s="290"/>
      <c r="G16" s="140"/>
      <c r="H16" s="140"/>
      <c r="I16" s="140"/>
      <c r="J16" s="140"/>
      <c r="K16" s="140"/>
      <c r="L16" s="169"/>
      <c r="M16" s="140"/>
      <c r="N16" s="135"/>
      <c r="O16" s="183"/>
      <c r="P16" s="183"/>
      <c r="Q16" s="183"/>
      <c r="R16" s="183"/>
      <c r="S16" s="184"/>
      <c r="T16" s="180"/>
      <c r="V16" s="66"/>
      <c r="W16" s="66"/>
      <c r="X16" s="217">
        <v>108</v>
      </c>
      <c r="Y16" s="218" t="s">
        <v>224</v>
      </c>
      <c r="Z16" s="219"/>
    </row>
    <row r="17" spans="1:26" ht="19.5" customHeight="1" thickBot="1" x14ac:dyDescent="0.25">
      <c r="A17" s="193"/>
      <c r="B17" s="128"/>
      <c r="C17" s="389" t="s">
        <v>157</v>
      </c>
      <c r="D17" s="390" t="s">
        <v>123</v>
      </c>
      <c r="E17" s="391"/>
      <c r="F17" s="392"/>
      <c r="G17" s="143" t="s">
        <v>18</v>
      </c>
      <c r="H17" s="144" t="s">
        <v>5</v>
      </c>
      <c r="I17" s="128"/>
      <c r="J17" s="140"/>
      <c r="K17" s="140"/>
      <c r="L17" s="169"/>
      <c r="M17" s="140"/>
      <c r="N17" s="135" t="s">
        <v>156</v>
      </c>
      <c r="O17" s="116" t="s">
        <v>16</v>
      </c>
      <c r="P17" s="117"/>
      <c r="Q17" s="183"/>
      <c r="R17" s="183"/>
      <c r="S17" s="184"/>
      <c r="T17" s="180"/>
      <c r="V17"/>
      <c r="W17"/>
      <c r="X17" s="217">
        <v>109</v>
      </c>
      <c r="Y17" s="218" t="s">
        <v>205</v>
      </c>
      <c r="Z17" s="219"/>
    </row>
    <row r="18" spans="1:26" ht="19.5" customHeight="1" thickBot="1" x14ac:dyDescent="0.25">
      <c r="A18" s="193"/>
      <c r="B18" s="128"/>
      <c r="C18" s="389"/>
      <c r="D18" s="393"/>
      <c r="E18" s="394"/>
      <c r="F18" s="394"/>
      <c r="G18" s="104">
        <f>'入力シート (複数物質)'!H33</f>
        <v>5.0000000000000001E-3</v>
      </c>
      <c r="H18" s="109" t="s">
        <v>131</v>
      </c>
      <c r="I18" s="140"/>
      <c r="J18" s="140"/>
      <c r="K18" s="140"/>
      <c r="L18" s="169"/>
      <c r="M18" s="140"/>
      <c r="N18" s="135"/>
      <c r="O18" s="118" t="s">
        <v>17</v>
      </c>
      <c r="P18" s="118" t="s">
        <v>9</v>
      </c>
      <c r="Q18" s="118" t="s">
        <v>18</v>
      </c>
      <c r="R18" s="118" t="s">
        <v>5</v>
      </c>
      <c r="S18" s="185"/>
      <c r="T18" s="180"/>
      <c r="V18"/>
      <c r="W18"/>
      <c r="X18" s="217">
        <v>110</v>
      </c>
      <c r="Y18" s="218" t="s">
        <v>218</v>
      </c>
      <c r="Z18" s="219"/>
    </row>
    <row r="19" spans="1:26" ht="19.5" customHeight="1" x14ac:dyDescent="0.2">
      <c r="A19" s="193"/>
      <c r="B19" s="128"/>
      <c r="C19" s="170"/>
      <c r="D19" s="171"/>
      <c r="E19" s="171"/>
      <c r="F19" s="171"/>
      <c r="G19" s="172"/>
      <c r="H19" s="172"/>
      <c r="I19" s="172"/>
      <c r="J19" s="172"/>
      <c r="K19" s="172"/>
      <c r="L19" s="173"/>
      <c r="M19" s="140"/>
      <c r="N19" s="135"/>
      <c r="O19" s="119" t="s">
        <v>2</v>
      </c>
      <c r="P19" s="120" t="s">
        <v>10</v>
      </c>
      <c r="Q19" s="121">
        <f>VLOOKUP($V$5,'パラメーター 一覧表'!$A$7:$G$12,3)</f>
        <v>3.0000000000000001E-5</v>
      </c>
      <c r="R19" s="120" t="s">
        <v>6</v>
      </c>
      <c r="S19" s="184"/>
      <c r="T19" s="180"/>
      <c r="V19"/>
      <c r="W19"/>
      <c r="X19" s="217">
        <v>111</v>
      </c>
      <c r="Y19" s="218" t="s">
        <v>216</v>
      </c>
      <c r="Z19" s="219"/>
    </row>
    <row r="20" spans="1:26" ht="19.5" customHeight="1" x14ac:dyDescent="0.2">
      <c r="A20" s="193"/>
      <c r="B20" s="128"/>
      <c r="C20" s="290"/>
      <c r="D20" s="290"/>
      <c r="E20" s="290"/>
      <c r="F20" s="290"/>
      <c r="G20" s="140"/>
      <c r="H20" s="140"/>
      <c r="I20" s="140"/>
      <c r="J20" s="140"/>
      <c r="K20" s="140"/>
      <c r="L20" s="140"/>
      <c r="M20" s="140"/>
      <c r="N20" s="135"/>
      <c r="O20" s="119" t="s">
        <v>3</v>
      </c>
      <c r="P20" s="120" t="s">
        <v>11</v>
      </c>
      <c r="Q20" s="120">
        <f>VLOOKUP($V$5,'パラメーター 一覧表'!$A$7:$G$12,4)</f>
        <v>0.3</v>
      </c>
      <c r="R20" s="120" t="s">
        <v>7</v>
      </c>
      <c r="S20" s="184"/>
      <c r="T20" s="180"/>
      <c r="V20"/>
      <c r="W20"/>
      <c r="X20" s="217">
        <v>112</v>
      </c>
      <c r="Y20" s="218" t="s">
        <v>208</v>
      </c>
      <c r="Z20" s="219"/>
    </row>
    <row r="21" spans="1:26" ht="19.5" customHeight="1" x14ac:dyDescent="0.2">
      <c r="A21" s="193"/>
      <c r="B21" s="128"/>
      <c r="C21" s="128"/>
      <c r="D21" s="128"/>
      <c r="E21" s="128"/>
      <c r="F21" s="128"/>
      <c r="G21" s="128"/>
      <c r="H21" s="128"/>
      <c r="I21" s="140"/>
      <c r="J21" s="140"/>
      <c r="K21" s="140"/>
      <c r="L21" s="140"/>
      <c r="M21" s="140"/>
      <c r="N21" s="135"/>
      <c r="O21" s="119" t="s">
        <v>126</v>
      </c>
      <c r="P21" s="120" t="s">
        <v>127</v>
      </c>
      <c r="Q21" s="120">
        <f>VLOOKUP($V$5,'パラメーター 一覧表'!$A$7:$G$12,5)</f>
        <v>0.4</v>
      </c>
      <c r="R21" s="120" t="s">
        <v>7</v>
      </c>
      <c r="S21" s="184"/>
      <c r="T21" s="180"/>
      <c r="V21"/>
      <c r="W21"/>
      <c r="X21" s="217">
        <v>113</v>
      </c>
      <c r="Y21" s="218" t="s">
        <v>219</v>
      </c>
      <c r="Z21" s="219"/>
    </row>
    <row r="22" spans="1:26" ht="19.5" customHeight="1" thickBot="1" x14ac:dyDescent="0.25">
      <c r="A22" s="193"/>
      <c r="B22" s="128"/>
      <c r="C22" s="145"/>
      <c r="D22" s="145"/>
      <c r="E22" s="145"/>
      <c r="F22" s="145"/>
      <c r="G22" s="145"/>
      <c r="H22" s="145"/>
      <c r="I22" s="146"/>
      <c r="J22" s="140"/>
      <c r="K22" s="140"/>
      <c r="L22" s="140"/>
      <c r="M22" s="140"/>
      <c r="N22" s="135"/>
      <c r="O22" s="119" t="s">
        <v>4</v>
      </c>
      <c r="P22" s="120" t="s">
        <v>12</v>
      </c>
      <c r="Q22" s="120">
        <f>VLOOKUP($V$5,'パラメーター 一覧表'!$A$7:$G$12,6)</f>
        <v>2.7</v>
      </c>
      <c r="R22" s="120" t="s">
        <v>8</v>
      </c>
      <c r="S22" s="184"/>
      <c r="T22" s="180"/>
      <c r="V22"/>
      <c r="W22"/>
      <c r="X22" s="217">
        <v>201</v>
      </c>
      <c r="Y22" s="218" t="s">
        <v>191</v>
      </c>
      <c r="Z22" s="219"/>
    </row>
    <row r="23" spans="1:26" ht="19.5" customHeight="1" x14ac:dyDescent="0.2">
      <c r="A23" s="193"/>
      <c r="B23" s="128"/>
      <c r="C23" s="147" t="s">
        <v>121</v>
      </c>
      <c r="D23" s="148"/>
      <c r="E23" s="148"/>
      <c r="F23" s="148"/>
      <c r="G23" s="149"/>
      <c r="H23" s="149"/>
      <c r="I23" s="150"/>
      <c r="J23" s="140"/>
      <c r="K23" s="140"/>
      <c r="L23" s="140"/>
      <c r="M23" s="140"/>
      <c r="N23" s="135"/>
      <c r="O23" s="119" t="s">
        <v>13</v>
      </c>
      <c r="P23" s="120" t="s">
        <v>14</v>
      </c>
      <c r="Q23" s="120">
        <f>VLOOKUP($V$5,'パラメーター 一覧表'!$A$7:$G$12,7)</f>
        <v>1.62</v>
      </c>
      <c r="R23" s="120" t="s">
        <v>8</v>
      </c>
      <c r="S23" s="184"/>
      <c r="T23" s="180"/>
      <c r="V23"/>
      <c r="W23"/>
      <c r="X23" s="221">
        <v>202</v>
      </c>
      <c r="Y23" s="222" t="s">
        <v>192</v>
      </c>
      <c r="Z23" s="223"/>
    </row>
    <row r="24" spans="1:26" ht="19.5" customHeight="1" thickBot="1" x14ac:dyDescent="0.25">
      <c r="A24" s="193"/>
      <c r="B24" s="128"/>
      <c r="C24" s="151"/>
      <c r="D24" s="290"/>
      <c r="E24" s="290"/>
      <c r="F24" s="290"/>
      <c r="G24" s="290"/>
      <c r="H24" s="290"/>
      <c r="I24" s="248"/>
      <c r="J24" s="140"/>
      <c r="K24" s="140"/>
      <c r="L24" s="140"/>
      <c r="M24" s="140"/>
      <c r="N24" s="135"/>
      <c r="O24" s="119" t="s">
        <v>38</v>
      </c>
      <c r="P24" s="119" t="s">
        <v>36</v>
      </c>
      <c r="Q24" s="120">
        <f>VLOOKUP($V$5,'パラメーター 一覧表'!$A$7:$H$12,8)</f>
        <v>1E-3</v>
      </c>
      <c r="R24" s="119" t="s">
        <v>37</v>
      </c>
      <c r="S24" s="186"/>
      <c r="T24" s="180"/>
      <c r="V24"/>
      <c r="W24"/>
      <c r="X24" s="221">
        <v>203</v>
      </c>
      <c r="Y24" s="222" t="s">
        <v>193</v>
      </c>
      <c r="Z24" s="223"/>
    </row>
    <row r="25" spans="1:26" ht="19.5" customHeight="1" x14ac:dyDescent="0.2">
      <c r="A25" s="193"/>
      <c r="B25" s="128"/>
      <c r="C25" s="151"/>
      <c r="D25" s="501" t="s">
        <v>120</v>
      </c>
      <c r="E25" s="502"/>
      <c r="F25" s="502"/>
      <c r="G25" s="399">
        <f>計算シート_シマジン!$C$21</f>
        <v>150</v>
      </c>
      <c r="H25" s="401" t="s">
        <v>19</v>
      </c>
      <c r="I25" s="248"/>
      <c r="J25" s="140"/>
      <c r="K25" s="140"/>
      <c r="L25" s="140"/>
      <c r="M25" s="140"/>
      <c r="N25" s="135"/>
      <c r="O25" s="183"/>
      <c r="P25" s="183"/>
      <c r="Q25" s="183"/>
      <c r="R25" s="183"/>
      <c r="S25" s="184"/>
      <c r="T25" s="180"/>
      <c r="V25"/>
      <c r="W25"/>
      <c r="X25" s="217">
        <v>204</v>
      </c>
      <c r="Y25" s="218" t="s">
        <v>194</v>
      </c>
      <c r="Z25" s="219"/>
    </row>
    <row r="26" spans="1:26" ht="19.5" customHeight="1" thickBot="1" x14ac:dyDescent="0.25">
      <c r="A26" s="193"/>
      <c r="B26" s="128"/>
      <c r="C26" s="151"/>
      <c r="D26" s="503"/>
      <c r="E26" s="504"/>
      <c r="F26" s="504"/>
      <c r="G26" s="400"/>
      <c r="H26" s="402"/>
      <c r="I26" s="248"/>
      <c r="J26" s="140"/>
      <c r="K26" s="140"/>
      <c r="L26" s="140"/>
      <c r="M26" s="140"/>
      <c r="N26" s="135" t="s">
        <v>157</v>
      </c>
      <c r="O26" s="122" t="s">
        <v>162</v>
      </c>
      <c r="P26" s="123"/>
      <c r="Q26" s="183"/>
      <c r="R26" s="183"/>
      <c r="S26" s="184"/>
      <c r="T26" s="180"/>
      <c r="V26"/>
      <c r="W26"/>
      <c r="X26" s="217">
        <v>205</v>
      </c>
      <c r="Y26" s="218" t="s">
        <v>195</v>
      </c>
      <c r="Z26" s="219"/>
    </row>
    <row r="27" spans="1:26" ht="19.5" customHeight="1" x14ac:dyDescent="0.2">
      <c r="A27" s="193"/>
      <c r="B27" s="128"/>
      <c r="C27" s="151"/>
      <c r="D27" s="290"/>
      <c r="E27" s="290"/>
      <c r="F27" s="290"/>
      <c r="G27" s="266">
        <f>+計算シート_シマジン!C24</f>
        <v>104</v>
      </c>
      <c r="H27" s="290"/>
      <c r="I27" s="248"/>
      <c r="J27" s="140"/>
      <c r="K27" s="140"/>
      <c r="L27" s="140"/>
      <c r="M27" s="140"/>
      <c r="N27" s="135"/>
      <c r="O27" s="124" t="s">
        <v>17</v>
      </c>
      <c r="P27" s="124" t="s">
        <v>9</v>
      </c>
      <c r="Q27" s="124" t="s">
        <v>18</v>
      </c>
      <c r="R27" s="124" t="s">
        <v>5</v>
      </c>
      <c r="S27" s="185"/>
      <c r="T27" s="180"/>
      <c r="V27"/>
      <c r="W27"/>
      <c r="X27" s="217">
        <v>206</v>
      </c>
      <c r="Y27" s="218" t="s">
        <v>196</v>
      </c>
      <c r="Z27" s="219"/>
    </row>
    <row r="28" spans="1:26" ht="19.5" customHeight="1" x14ac:dyDescent="0.2">
      <c r="A28" s="193"/>
      <c r="B28" s="128"/>
      <c r="C28" s="153"/>
      <c r="D28" s="140"/>
      <c r="E28" s="140"/>
      <c r="F28" s="140"/>
      <c r="G28" s="290"/>
      <c r="H28" s="198" t="s">
        <v>239</v>
      </c>
      <c r="I28" s="152"/>
      <c r="J28" s="140"/>
      <c r="K28" s="140"/>
      <c r="L28" s="140"/>
      <c r="M28" s="140"/>
      <c r="N28" s="135"/>
      <c r="O28" s="125" t="s">
        <v>150</v>
      </c>
      <c r="P28" s="125" t="s">
        <v>151</v>
      </c>
      <c r="Q28" s="126">
        <f>+計算シート_シマジン!G48</f>
        <v>15.768000000000002</v>
      </c>
      <c r="R28" s="126" t="s">
        <v>154</v>
      </c>
      <c r="S28" s="184"/>
      <c r="T28" s="180"/>
      <c r="V28"/>
      <c r="W28"/>
      <c r="X28" s="217">
        <v>207</v>
      </c>
      <c r="Y28" s="218" t="s">
        <v>197</v>
      </c>
      <c r="Z28" s="219"/>
    </row>
    <row r="29" spans="1:26" ht="19.5" customHeight="1" thickBot="1" x14ac:dyDescent="0.25">
      <c r="A29" s="193"/>
      <c r="B29" s="128"/>
      <c r="C29" s="154"/>
      <c r="D29" s="145"/>
      <c r="E29" s="145"/>
      <c r="F29" s="145"/>
      <c r="G29" s="145"/>
      <c r="H29" s="145"/>
      <c r="I29" s="155"/>
      <c r="J29" s="140"/>
      <c r="K29" s="140"/>
      <c r="L29" s="140"/>
      <c r="M29" s="140"/>
      <c r="N29" s="135"/>
      <c r="O29" s="125" t="s">
        <v>152</v>
      </c>
      <c r="P29" s="127" t="s">
        <v>153</v>
      </c>
      <c r="Q29" s="126">
        <f>+計算シート_シマジン!G50</f>
        <v>2.62</v>
      </c>
      <c r="R29" s="126"/>
      <c r="S29" s="184"/>
      <c r="T29" s="180"/>
      <c r="V29"/>
      <c r="W29"/>
      <c r="X29" s="217">
        <v>208</v>
      </c>
      <c r="Y29" s="218" t="s">
        <v>198</v>
      </c>
      <c r="Z29" s="219"/>
    </row>
    <row r="30" spans="1:26" ht="19.5" customHeight="1" x14ac:dyDescent="0.2">
      <c r="A30" s="193"/>
      <c r="B30" s="128"/>
      <c r="C30" s="128"/>
      <c r="D30" s="128"/>
      <c r="E30" s="128"/>
      <c r="F30" s="128"/>
      <c r="G30" s="128"/>
      <c r="H30" s="128"/>
      <c r="I30" s="140"/>
      <c r="J30" s="140"/>
      <c r="K30" s="140"/>
      <c r="L30" s="140"/>
      <c r="M30" s="140"/>
      <c r="N30" s="156"/>
      <c r="O30" s="189"/>
      <c r="P30" s="190"/>
      <c r="Q30" s="191"/>
      <c r="R30" s="191"/>
      <c r="S30" s="187"/>
      <c r="T30" s="180"/>
      <c r="V30"/>
      <c r="W30"/>
      <c r="X30" s="217">
        <v>209</v>
      </c>
      <c r="Y30" s="218" t="s">
        <v>199</v>
      </c>
      <c r="Z30" s="219"/>
    </row>
    <row r="31" spans="1:26" ht="7.5" customHeight="1" thickBot="1" x14ac:dyDescent="0.25">
      <c r="A31" s="194"/>
      <c r="B31" s="157"/>
      <c r="C31" s="157"/>
      <c r="D31" s="157"/>
      <c r="E31" s="157"/>
      <c r="F31" s="157"/>
      <c r="G31" s="157"/>
      <c r="H31" s="157"/>
      <c r="I31" s="139"/>
      <c r="J31" s="139"/>
      <c r="K31" s="139"/>
      <c r="L31" s="139"/>
      <c r="M31" s="139"/>
      <c r="N31" s="157"/>
      <c r="O31" s="157"/>
      <c r="P31" s="157"/>
      <c r="Q31" s="157"/>
      <c r="R31" s="157"/>
      <c r="S31" s="157"/>
      <c r="T31" s="188"/>
      <c r="V31"/>
      <c r="W31"/>
      <c r="X31" s="217">
        <v>301</v>
      </c>
      <c r="Y31" s="218" t="s">
        <v>200</v>
      </c>
      <c r="Z31" s="219"/>
    </row>
    <row r="32" spans="1:26" ht="19.5" customHeight="1" x14ac:dyDescent="0.2">
      <c r="V32"/>
      <c r="W32"/>
      <c r="X32" s="217">
        <v>302</v>
      </c>
      <c r="Y32" s="218" t="s">
        <v>201</v>
      </c>
      <c r="Z32" s="219"/>
    </row>
    <row r="33" spans="3:26" ht="19.5" hidden="1" customHeight="1" x14ac:dyDescent="0.2">
      <c r="C33" s="105" t="s">
        <v>155</v>
      </c>
      <c r="D33" s="105" t="s">
        <v>156</v>
      </c>
      <c r="E33" s="105" t="s">
        <v>157</v>
      </c>
      <c r="V33"/>
      <c r="W33"/>
      <c r="X33" s="217">
        <v>303</v>
      </c>
      <c r="Y33" s="218" t="s">
        <v>202</v>
      </c>
      <c r="Z33" s="219"/>
    </row>
    <row r="34" spans="3:26" ht="19.5" hidden="1" customHeight="1" x14ac:dyDescent="0.2">
      <c r="C34" s="262">
        <f>LOG(+計算シート_シマジン!J53)</f>
        <v>-2.7309846912135134</v>
      </c>
      <c r="D34" s="262">
        <f>LOG(+計算シート_シマジン!J54/2)</f>
        <v>0</v>
      </c>
      <c r="E34" s="262">
        <f>+LOG(計算シート_シマジン!J55)</f>
        <v>-0.81340848175119262</v>
      </c>
      <c r="V34"/>
      <c r="W34"/>
      <c r="X34" s="217">
        <v>304</v>
      </c>
      <c r="Y34" s="218" t="s">
        <v>203</v>
      </c>
      <c r="Z34" s="219"/>
    </row>
    <row r="35" spans="3:26" ht="19.5" customHeight="1" thickBot="1" x14ac:dyDescent="0.25">
      <c r="V35"/>
      <c r="W35"/>
      <c r="X35" s="224">
        <v>305</v>
      </c>
      <c r="Y35" s="225" t="s">
        <v>204</v>
      </c>
      <c r="Z35" s="219"/>
    </row>
    <row r="36" spans="3:26" ht="19.5" customHeight="1" x14ac:dyDescent="0.2">
      <c r="Y36" s="211"/>
      <c r="Z36" s="211"/>
    </row>
    <row r="37" spans="3:26" ht="19.5" customHeight="1" thickBot="1" x14ac:dyDescent="0.25">
      <c r="V37"/>
      <c r="W37"/>
      <c r="X37" s="211"/>
      <c r="Y37" s="211"/>
      <c r="Z37" s="211"/>
    </row>
    <row r="38" spans="3:26" ht="19.5" customHeight="1" x14ac:dyDescent="0.2">
      <c r="V38"/>
      <c r="W38" s="226" t="s">
        <v>185</v>
      </c>
      <c r="X38" s="227">
        <v>2</v>
      </c>
      <c r="Y38" s="228" t="s">
        <v>224</v>
      </c>
      <c r="Z38" s="229">
        <v>108</v>
      </c>
    </row>
    <row r="39" spans="3:26" ht="19.5" customHeight="1" x14ac:dyDescent="0.2">
      <c r="V39"/>
      <c r="W39" s="230" t="s">
        <v>243</v>
      </c>
      <c r="X39" s="231">
        <v>4</v>
      </c>
      <c r="Y39" s="217" t="s">
        <v>205</v>
      </c>
      <c r="Z39" s="218">
        <v>109</v>
      </c>
    </row>
    <row r="40" spans="3:26" ht="19.5" customHeight="1" x14ac:dyDescent="0.2">
      <c r="V40"/>
      <c r="W40" s="230" t="s">
        <v>187</v>
      </c>
      <c r="X40" s="231">
        <v>3</v>
      </c>
      <c r="Y40" s="217" t="s">
        <v>206</v>
      </c>
      <c r="Z40" s="218">
        <v>105</v>
      </c>
    </row>
    <row r="41" spans="3:26" ht="16.5" x14ac:dyDescent="0.2">
      <c r="V41"/>
      <c r="W41" s="230" t="s">
        <v>183</v>
      </c>
      <c r="X41" s="231">
        <v>1</v>
      </c>
      <c r="Y41" s="217" t="s">
        <v>207</v>
      </c>
      <c r="Z41" s="218">
        <v>104</v>
      </c>
    </row>
    <row r="42" spans="3:26" ht="17" thickBot="1" x14ac:dyDescent="0.25">
      <c r="V42"/>
      <c r="W42" s="232" t="s">
        <v>246</v>
      </c>
      <c r="X42" s="233">
        <v>5</v>
      </c>
      <c r="Y42" s="217" t="s">
        <v>208</v>
      </c>
      <c r="Z42" s="218">
        <v>112</v>
      </c>
    </row>
    <row r="43" spans="3:26" ht="16.5" x14ac:dyDescent="0.2">
      <c r="V43"/>
      <c r="W43"/>
      <c r="X43" s="211"/>
      <c r="Y43" s="217" t="s">
        <v>203</v>
      </c>
      <c r="Z43" s="218">
        <v>304</v>
      </c>
    </row>
    <row r="44" spans="3:26" ht="16.5" x14ac:dyDescent="0.2">
      <c r="V44"/>
      <c r="W44"/>
      <c r="X44" s="211"/>
      <c r="Y44" s="234" t="s">
        <v>192</v>
      </c>
      <c r="Z44" s="235">
        <v>202</v>
      </c>
    </row>
    <row r="45" spans="3:26" ht="16.5" x14ac:dyDescent="0.2">
      <c r="V45"/>
      <c r="W45"/>
      <c r="X45" s="211"/>
      <c r="Y45" s="217" t="s">
        <v>189</v>
      </c>
      <c r="Z45" s="218">
        <v>101</v>
      </c>
    </row>
    <row r="46" spans="3:26" ht="16.5" x14ac:dyDescent="0.2">
      <c r="V46"/>
      <c r="W46"/>
      <c r="X46" s="211"/>
      <c r="Y46" s="217" t="s">
        <v>199</v>
      </c>
      <c r="Z46" s="218">
        <v>209</v>
      </c>
    </row>
    <row r="47" spans="3:26" ht="16.5" x14ac:dyDescent="0.2">
      <c r="V47"/>
      <c r="W47"/>
      <c r="X47" s="211"/>
      <c r="Y47" s="217" t="s">
        <v>190</v>
      </c>
      <c r="Z47" s="218">
        <v>103</v>
      </c>
    </row>
    <row r="48" spans="3:26" ht="16.5" x14ac:dyDescent="0.2">
      <c r="V48"/>
      <c r="W48"/>
      <c r="X48" s="211"/>
      <c r="Y48" s="217" t="s">
        <v>211</v>
      </c>
      <c r="Z48" s="218">
        <v>102</v>
      </c>
    </row>
    <row r="49" spans="3:26" ht="16.5" x14ac:dyDescent="0.2">
      <c r="V49"/>
      <c r="W49"/>
      <c r="X49" s="211"/>
      <c r="Y49" s="217" t="s">
        <v>212</v>
      </c>
      <c r="Z49" s="218">
        <v>106</v>
      </c>
    </row>
    <row r="50" spans="3:26" ht="16.5" x14ac:dyDescent="0.2">
      <c r="C50"/>
      <c r="D50"/>
      <c r="E50"/>
      <c r="F50"/>
      <c r="G50"/>
      <c r="V50"/>
      <c r="W50"/>
      <c r="X50" s="211"/>
      <c r="Y50" s="217" t="s">
        <v>200</v>
      </c>
      <c r="Z50" s="218">
        <v>301</v>
      </c>
    </row>
    <row r="51" spans="3:26" ht="16.5" x14ac:dyDescent="0.2">
      <c r="C51"/>
      <c r="D51"/>
      <c r="E51"/>
      <c r="F51"/>
      <c r="G51"/>
      <c r="V51"/>
      <c r="W51"/>
      <c r="X51" s="211"/>
      <c r="Y51" s="234" t="s">
        <v>193</v>
      </c>
      <c r="Z51" s="235">
        <v>203</v>
      </c>
    </row>
    <row r="52" spans="3:26" ht="16.5" x14ac:dyDescent="0.2">
      <c r="V52"/>
      <c r="W52"/>
      <c r="X52" s="211"/>
      <c r="Y52" s="217" t="s">
        <v>198</v>
      </c>
      <c r="Z52" s="218">
        <v>208</v>
      </c>
    </row>
    <row r="53" spans="3:26" ht="16.5" x14ac:dyDescent="0.2">
      <c r="V53"/>
      <c r="W53"/>
      <c r="X53" s="211"/>
      <c r="Y53" s="215" t="s">
        <v>184</v>
      </c>
      <c r="Z53" s="216">
        <v>1</v>
      </c>
    </row>
    <row r="54" spans="3:26" ht="16.5" x14ac:dyDescent="0.2">
      <c r="V54"/>
      <c r="W54"/>
      <c r="X54" s="211"/>
      <c r="Y54" s="215" t="s">
        <v>186</v>
      </c>
      <c r="Z54" s="216">
        <v>2</v>
      </c>
    </row>
    <row r="55" spans="3:26" ht="16.5" x14ac:dyDescent="0.2">
      <c r="V55"/>
      <c r="W55"/>
      <c r="X55" s="211"/>
      <c r="Y55" s="215" t="s">
        <v>188</v>
      </c>
      <c r="Z55" s="216">
        <v>3</v>
      </c>
    </row>
    <row r="56" spans="3:26" ht="16.5" x14ac:dyDescent="0.2">
      <c r="V56"/>
      <c r="W56"/>
      <c r="X56" s="211"/>
      <c r="Y56" s="217" t="s">
        <v>201</v>
      </c>
      <c r="Z56" s="218">
        <v>302</v>
      </c>
    </row>
    <row r="57" spans="3:26" ht="16.5" x14ac:dyDescent="0.2">
      <c r="V57"/>
      <c r="W57"/>
      <c r="X57" s="211"/>
      <c r="Y57" s="217" t="s">
        <v>202</v>
      </c>
      <c r="Z57" s="218">
        <v>303</v>
      </c>
    </row>
    <row r="58" spans="3:26" ht="16.5" x14ac:dyDescent="0.2">
      <c r="V58"/>
      <c r="W58"/>
      <c r="X58" s="211"/>
      <c r="Y58" s="217" t="s">
        <v>216</v>
      </c>
      <c r="Z58" s="218">
        <v>111</v>
      </c>
    </row>
    <row r="59" spans="3:26" ht="16.5" x14ac:dyDescent="0.2">
      <c r="V59"/>
      <c r="W59"/>
      <c r="X59" s="211"/>
      <c r="Y59" s="217" t="s">
        <v>217</v>
      </c>
      <c r="Z59" s="218">
        <v>107</v>
      </c>
    </row>
    <row r="60" spans="3:26" ht="16.5" x14ac:dyDescent="0.2">
      <c r="V60"/>
      <c r="W60"/>
      <c r="X60" s="211"/>
      <c r="Y60" s="217" t="s">
        <v>218</v>
      </c>
      <c r="Z60" s="218">
        <v>110</v>
      </c>
    </row>
    <row r="61" spans="3:26" ht="16.5" x14ac:dyDescent="0.2">
      <c r="V61"/>
      <c r="W61"/>
      <c r="X61" s="211"/>
      <c r="Y61" s="217" t="s">
        <v>191</v>
      </c>
      <c r="Z61" s="218">
        <v>201</v>
      </c>
    </row>
    <row r="62" spans="3:26" ht="16.5" x14ac:dyDescent="0.2">
      <c r="V62"/>
      <c r="W62"/>
      <c r="X62" s="211"/>
      <c r="Y62" s="217" t="s">
        <v>194</v>
      </c>
      <c r="Z62" s="218">
        <v>204</v>
      </c>
    </row>
    <row r="63" spans="3:26" ht="16.5" x14ac:dyDescent="0.2">
      <c r="V63"/>
      <c r="W63"/>
      <c r="X63" s="211"/>
      <c r="Y63" s="217" t="s">
        <v>196</v>
      </c>
      <c r="Z63" s="218">
        <v>206</v>
      </c>
    </row>
    <row r="64" spans="3:26" ht="16.5" x14ac:dyDescent="0.2">
      <c r="V64"/>
      <c r="W64"/>
      <c r="X64" s="211"/>
      <c r="Y64" s="217" t="s">
        <v>219</v>
      </c>
      <c r="Z64" s="218">
        <v>113</v>
      </c>
    </row>
    <row r="65" spans="22:26" ht="16.5" x14ac:dyDescent="0.2">
      <c r="V65"/>
      <c r="W65"/>
      <c r="X65" s="211"/>
      <c r="Y65" s="217" t="s">
        <v>197</v>
      </c>
      <c r="Z65" s="218">
        <v>207</v>
      </c>
    </row>
    <row r="66" spans="22:26" ht="16.5" x14ac:dyDescent="0.2">
      <c r="V66"/>
      <c r="W66"/>
      <c r="X66" s="211"/>
      <c r="Y66" s="217" t="s">
        <v>204</v>
      </c>
      <c r="Z66" s="218">
        <v>305</v>
      </c>
    </row>
    <row r="67" spans="22:26" ht="17" thickBot="1" x14ac:dyDescent="0.25">
      <c r="V67"/>
      <c r="W67"/>
      <c r="X67" s="211"/>
      <c r="Y67" s="224" t="s">
        <v>195</v>
      </c>
      <c r="Z67" s="225">
        <v>205</v>
      </c>
    </row>
  </sheetData>
  <mergeCells count="9">
    <mergeCell ref="D25:F26"/>
    <mergeCell ref="G25:G26"/>
    <mergeCell ref="H25:H26"/>
    <mergeCell ref="D2:H3"/>
    <mergeCell ref="E8:K8"/>
    <mergeCell ref="G13:H13"/>
    <mergeCell ref="G15:H15"/>
    <mergeCell ref="C17:C18"/>
    <mergeCell ref="D17:F18"/>
  </mergeCells>
  <phoneticPr fontId="2"/>
  <pageMargins left="0.39370078740157483" right="0.39370078740157483" top="0.59055118110236227" bottom="0.19685039370078741" header="0.39370078740157483" footer="0.19685039370078741"/>
  <pageSetup paperSize="9" orientation="landscape" horizontalDpi="300" verticalDpi="300" r:id="rId1"/>
  <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1"/>
  <dimension ref="A1:DW56"/>
  <sheetViews>
    <sheetView zoomScale="69" zoomScaleNormal="69" workbookViewId="0">
      <selection activeCell="G25" sqref="G25:G26"/>
    </sheetView>
  </sheetViews>
  <sheetFormatPr defaultRowHeight="13" x14ac:dyDescent="0.2"/>
  <cols>
    <col min="1" max="1" width="11.26953125" customWidth="1"/>
    <col min="2" max="2" width="13.26953125" customWidth="1"/>
    <col min="3" max="3" width="9.453125" bestFit="1" customWidth="1"/>
    <col min="5" max="5" width="10.453125" bestFit="1" customWidth="1"/>
    <col min="6" max="6" width="9.453125" bestFit="1" customWidth="1"/>
    <col min="7" max="7" width="10.08984375" bestFit="1" customWidth="1"/>
    <col min="9" max="9" width="9.08984375" bestFit="1" customWidth="1"/>
    <col min="10" max="127" width="10.08984375" style="45" bestFit="1" customWidth="1"/>
  </cols>
  <sheetData>
    <row r="1" spans="1:127" x14ac:dyDescent="0.2">
      <c r="A1" t="s">
        <v>40</v>
      </c>
    </row>
    <row r="3" spans="1:127" x14ac:dyDescent="0.2">
      <c r="A3" t="s">
        <v>41</v>
      </c>
      <c r="B3" t="s">
        <v>112</v>
      </c>
    </row>
    <row r="10" spans="1:127" x14ac:dyDescent="0.2">
      <c r="A10" s="42"/>
      <c r="B10" s="42"/>
      <c r="C10" s="42"/>
      <c r="D10" s="42"/>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row>
    <row r="11" spans="1:127" x14ac:dyDescent="0.2">
      <c r="A11" s="42"/>
      <c r="B11" s="42"/>
      <c r="C11" s="42"/>
      <c r="D11" s="42"/>
      <c r="E11" s="43"/>
      <c r="F11" s="42"/>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row>
    <row r="12" spans="1:127" x14ac:dyDescent="0.2">
      <c r="A12" s="42"/>
      <c r="B12" s="42"/>
      <c r="C12" s="42"/>
      <c r="D12" s="42"/>
      <c r="E12" s="4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c r="DT12" s="42"/>
      <c r="DU12" s="42"/>
      <c r="DV12" s="42"/>
      <c r="DW12" s="42"/>
    </row>
    <row r="13" spans="1:127" x14ac:dyDescent="0.2">
      <c r="A13" s="42"/>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c r="DT13" s="42"/>
      <c r="DU13" s="42"/>
      <c r="DV13" s="42"/>
      <c r="DW13" s="42"/>
    </row>
    <row r="14" spans="1:127" x14ac:dyDescent="0.2">
      <c r="A14" s="42"/>
      <c r="B14" s="43"/>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c r="DT14" s="42"/>
      <c r="DU14" s="42"/>
      <c r="DV14" s="42"/>
      <c r="DW14" s="42"/>
    </row>
    <row r="15" spans="1:127" x14ac:dyDescent="0.2">
      <c r="A15" s="42"/>
      <c r="B15" s="42"/>
      <c r="C15" s="42"/>
      <c r="D15" s="43"/>
      <c r="E15" s="42"/>
      <c r="F15" s="42"/>
      <c r="G15" s="42"/>
      <c r="H15" s="42"/>
      <c r="I15" s="42"/>
      <c r="J15" s="42"/>
      <c r="K15" s="42"/>
      <c r="L15" s="42"/>
      <c r="M15" s="42"/>
      <c r="N15" s="42"/>
      <c r="O15" s="42"/>
      <c r="P15" s="42"/>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c r="BC15" s="42"/>
      <c r="BD15" s="42"/>
      <c r="BE15" s="42"/>
      <c r="BF15" s="42"/>
      <c r="BG15" s="42"/>
      <c r="BH15" s="42"/>
      <c r="BI15" s="42"/>
      <c r="BJ15" s="42"/>
      <c r="BK15" s="42"/>
      <c r="BL15" s="42"/>
      <c r="BM15" s="42"/>
      <c r="BN15" s="42"/>
      <c r="BO15" s="42"/>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c r="CN15" s="42"/>
      <c r="CO15" s="42"/>
      <c r="CP15" s="42"/>
      <c r="CQ15" s="42"/>
      <c r="CR15" s="42"/>
      <c r="CS15" s="42"/>
      <c r="CT15" s="42"/>
      <c r="CU15" s="42"/>
      <c r="CV15" s="42"/>
      <c r="CW15" s="42"/>
      <c r="CX15" s="42"/>
      <c r="CY15" s="42"/>
      <c r="CZ15" s="42"/>
      <c r="DA15" s="42"/>
      <c r="DB15" s="42"/>
      <c r="DC15" s="42"/>
      <c r="DD15" s="42"/>
      <c r="DE15" s="42"/>
      <c r="DF15" s="42"/>
      <c r="DG15" s="42"/>
      <c r="DH15" s="42"/>
      <c r="DI15" s="42"/>
      <c r="DJ15" s="42"/>
      <c r="DK15" s="42"/>
      <c r="DL15" s="42"/>
      <c r="DM15" s="42"/>
      <c r="DN15" s="42"/>
      <c r="DO15" s="42"/>
      <c r="DP15" s="42"/>
      <c r="DQ15" s="42"/>
      <c r="DR15" s="42"/>
      <c r="DS15" s="42"/>
      <c r="DT15" s="42"/>
      <c r="DU15" s="42"/>
      <c r="DV15" s="42"/>
      <c r="DW15" s="42"/>
    </row>
    <row r="16" spans="1:127" x14ac:dyDescent="0.2">
      <c r="A16" s="42"/>
      <c r="B16" s="42"/>
      <c r="C16" s="42"/>
      <c r="D16" s="42"/>
      <c r="E16" s="42"/>
      <c r="F16" s="42"/>
      <c r="G16" s="42"/>
      <c r="H16" s="42"/>
      <c r="I16" s="42"/>
      <c r="J16" s="42"/>
      <c r="K16" s="42"/>
      <c r="L16" s="42"/>
      <c r="M16" s="42"/>
      <c r="N16" s="42"/>
      <c r="O16" s="42"/>
      <c r="P16" s="42"/>
      <c r="Q16" s="42"/>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42"/>
      <c r="CQ16" s="42"/>
      <c r="CR16" s="42"/>
      <c r="CS16" s="42"/>
      <c r="CT16" s="42"/>
      <c r="CU16" s="42"/>
      <c r="CV16" s="42"/>
      <c r="CW16" s="42"/>
      <c r="CX16" s="42"/>
      <c r="CY16" s="42"/>
      <c r="CZ16" s="42"/>
      <c r="DA16" s="42"/>
      <c r="DB16" s="42"/>
      <c r="DC16" s="42"/>
      <c r="DD16" s="42"/>
      <c r="DE16" s="42"/>
      <c r="DF16" s="42"/>
      <c r="DG16" s="42"/>
      <c r="DH16" s="42"/>
      <c r="DI16" s="42"/>
      <c r="DJ16" s="42"/>
      <c r="DK16" s="42"/>
      <c r="DL16" s="42"/>
      <c r="DM16" s="42"/>
      <c r="DN16" s="42"/>
      <c r="DO16" s="42"/>
      <c r="DP16" s="42"/>
      <c r="DQ16" s="42"/>
      <c r="DR16" s="42"/>
      <c r="DS16" s="42"/>
      <c r="DT16" s="42"/>
      <c r="DU16" s="42"/>
      <c r="DV16" s="42"/>
      <c r="DW16" s="42"/>
    </row>
    <row r="17" spans="1:127" x14ac:dyDescent="0.2">
      <c r="A17" s="42"/>
      <c r="B17" s="42"/>
      <c r="C17" s="42"/>
      <c r="D17" s="42"/>
      <c r="E17" s="42"/>
      <c r="F17" s="42"/>
      <c r="G17" s="42"/>
      <c r="H17" s="42"/>
      <c r="I17" s="42"/>
      <c r="J17" s="42"/>
      <c r="K17" s="42"/>
      <c r="L17" s="42"/>
      <c r="M17" s="42"/>
      <c r="N17" s="42"/>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c r="DO17" s="42"/>
      <c r="DP17" s="42"/>
      <c r="DQ17" s="42"/>
      <c r="DR17" s="42"/>
      <c r="DS17" s="42"/>
      <c r="DT17" s="42"/>
      <c r="DU17" s="42"/>
      <c r="DV17" s="42"/>
      <c r="DW17" s="42"/>
    </row>
    <row r="18" spans="1:127" x14ac:dyDescent="0.2">
      <c r="A18" s="42"/>
      <c r="B18" s="42"/>
      <c r="C18" s="42"/>
      <c r="D18" s="42"/>
      <c r="E18" s="42"/>
      <c r="F18" s="42"/>
      <c r="G18" s="42"/>
      <c r="H18" s="42"/>
      <c r="I18" s="42"/>
      <c r="J18" s="42"/>
      <c r="K18" s="42"/>
      <c r="L18" s="42"/>
      <c r="M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c r="DI18" s="42"/>
      <c r="DJ18" s="42"/>
      <c r="DK18" s="42"/>
      <c r="DL18" s="42"/>
      <c r="DM18" s="42"/>
      <c r="DN18" s="42"/>
      <c r="DO18" s="42"/>
      <c r="DP18" s="42"/>
      <c r="DQ18" s="42"/>
      <c r="DR18" s="42"/>
      <c r="DS18" s="42"/>
      <c r="DT18" s="42"/>
      <c r="DU18" s="42"/>
      <c r="DV18" s="42"/>
      <c r="DW18" s="42"/>
    </row>
    <row r="19" spans="1:127" x14ac:dyDescent="0.2">
      <c r="A19" s="42"/>
      <c r="B19" s="42"/>
      <c r="C19" s="42"/>
      <c r="D19" s="42"/>
      <c r="E19" s="44"/>
      <c r="F19" s="44"/>
      <c r="G19" s="44"/>
      <c r="H19" s="42"/>
      <c r="I19" s="42"/>
      <c r="J19" s="44"/>
      <c r="K19" s="44"/>
      <c r="L19" s="44"/>
      <c r="M19" s="44"/>
      <c r="N19" s="44"/>
      <c r="O19" s="44"/>
      <c r="P19" s="44"/>
      <c r="Q19" s="44"/>
      <c r="R19" s="44"/>
      <c r="S19" s="44"/>
      <c r="T19" s="44"/>
      <c r="U19" s="44"/>
      <c r="V19" s="44"/>
      <c r="W19" s="44"/>
      <c r="X19" s="44"/>
      <c r="Y19" s="44"/>
      <c r="Z19" s="44"/>
      <c r="AA19" s="44"/>
      <c r="AB19" s="44"/>
      <c r="AC19" s="44"/>
      <c r="AD19" s="44"/>
      <c r="AE19" s="44"/>
      <c r="AF19" s="44"/>
      <c r="AG19" s="44"/>
      <c r="AH19" s="44"/>
      <c r="AI19" s="44"/>
      <c r="AJ19" s="44"/>
      <c r="AK19" s="44"/>
      <c r="AL19" s="44"/>
      <c r="AM19" s="44"/>
      <c r="AN19" s="44"/>
      <c r="AO19" s="44"/>
      <c r="AP19" s="44"/>
      <c r="AQ19" s="44"/>
      <c r="AR19" s="44"/>
      <c r="AS19" s="44"/>
      <c r="AT19" s="44"/>
      <c r="AU19" s="44"/>
      <c r="AV19" s="44"/>
      <c r="AW19" s="44"/>
      <c r="AX19" s="44"/>
      <c r="AY19" s="44"/>
      <c r="AZ19" s="44"/>
      <c r="BA19" s="44"/>
      <c r="BB19" s="44"/>
      <c r="BC19" s="44"/>
      <c r="BD19" s="44"/>
      <c r="BE19" s="44"/>
      <c r="BF19" s="44"/>
      <c r="BG19" s="44"/>
      <c r="BH19" s="44"/>
      <c r="BI19" s="44"/>
      <c r="BJ19" s="44"/>
      <c r="BK19" s="44"/>
      <c r="BL19" s="44"/>
      <c r="BM19" s="44"/>
      <c r="BN19" s="44"/>
      <c r="BO19" s="44"/>
      <c r="BP19" s="44"/>
      <c r="BQ19" s="44"/>
      <c r="BR19" s="44"/>
      <c r="BS19" s="44"/>
      <c r="BT19" s="44"/>
      <c r="BU19" s="44"/>
      <c r="BV19" s="44"/>
      <c r="BW19" s="44"/>
      <c r="BX19" s="44"/>
      <c r="BY19" s="44"/>
      <c r="BZ19" s="44"/>
      <c r="CA19" s="44"/>
      <c r="CB19" s="44"/>
      <c r="CC19" s="44"/>
      <c r="CD19" s="44"/>
      <c r="CE19" s="44">
        <f>IF(CE20&lt;60,100,+IF(CE20&lt;120,200,+IF(CE20&lt;300,500,1000)))</f>
        <v>200</v>
      </c>
      <c r="CF19" s="44"/>
      <c r="CG19" s="44"/>
      <c r="CH19" s="44"/>
      <c r="CI19" s="44"/>
      <c r="CJ19" s="44"/>
      <c r="CK19" s="44"/>
      <c r="CL19" s="44"/>
      <c r="CM19" s="44"/>
      <c r="CN19" s="44"/>
      <c r="CO19" s="44"/>
      <c r="CP19" s="44"/>
      <c r="CQ19" s="44"/>
      <c r="CR19" s="44"/>
      <c r="CS19" s="44"/>
      <c r="CT19" s="44"/>
      <c r="CU19" s="44"/>
      <c r="CV19" s="44"/>
      <c r="CW19" s="44"/>
      <c r="CX19" s="44"/>
      <c r="CY19" s="44"/>
      <c r="CZ19" s="44"/>
      <c r="DA19" s="44"/>
      <c r="DB19" s="44"/>
      <c r="DC19" s="44"/>
      <c r="DD19" s="44"/>
      <c r="DE19" s="44"/>
      <c r="DF19" s="44"/>
      <c r="DG19" s="44"/>
      <c r="DH19" s="44"/>
      <c r="DI19" s="44"/>
      <c r="DJ19" s="44"/>
      <c r="DK19" s="44"/>
      <c r="DL19" s="44"/>
      <c r="DM19" s="44"/>
      <c r="DN19" s="44"/>
      <c r="DO19" s="44"/>
      <c r="DP19" s="44"/>
      <c r="DQ19" s="44"/>
      <c r="DR19" s="44"/>
      <c r="DS19" s="44"/>
      <c r="DT19" s="44"/>
      <c r="DU19" s="44"/>
      <c r="DV19" s="44"/>
      <c r="DW19" s="44"/>
    </row>
    <row r="20" spans="1:127" x14ac:dyDescent="0.2">
      <c r="A20" s="42"/>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c r="BZ20" s="42"/>
      <c r="CA20" s="42"/>
      <c r="CB20" s="42"/>
      <c r="CC20" s="42"/>
      <c r="CD20" s="42"/>
      <c r="CE20" s="42">
        <f>BI23</f>
        <v>104</v>
      </c>
      <c r="CF20" s="42"/>
      <c r="CG20" s="42"/>
      <c r="CH20" s="42"/>
      <c r="CI20" s="42"/>
      <c r="CJ20" s="42"/>
      <c r="CK20" s="42"/>
      <c r="CL20" s="42"/>
      <c r="CM20" s="42"/>
      <c r="CN20" s="42"/>
      <c r="CO20" s="42"/>
      <c r="CP20" s="42"/>
      <c r="CQ20" s="42"/>
      <c r="CR20" s="42"/>
      <c r="CS20" s="42"/>
      <c r="CT20" s="42"/>
      <c r="CU20" s="42"/>
      <c r="CV20" s="42"/>
      <c r="CW20" s="42"/>
      <c r="CX20" s="42"/>
      <c r="CY20" s="42"/>
      <c r="CZ20" s="42"/>
      <c r="DA20" s="42"/>
      <c r="DB20" s="42"/>
      <c r="DC20" s="42"/>
      <c r="DD20" s="42"/>
      <c r="DE20" s="42"/>
      <c r="DF20" s="42"/>
      <c r="DG20" s="42"/>
      <c r="DH20" s="42"/>
      <c r="DI20" s="42"/>
      <c r="DJ20" s="42"/>
      <c r="DK20" s="42"/>
      <c r="DL20" s="42"/>
      <c r="DM20" s="42"/>
      <c r="DN20" s="42"/>
      <c r="DO20" s="42"/>
      <c r="DP20" s="42"/>
      <c r="DQ20" s="42"/>
      <c r="DR20" s="42"/>
      <c r="DS20" s="42"/>
      <c r="DT20" s="42"/>
      <c r="DU20" s="42"/>
      <c r="DV20" s="42"/>
      <c r="DW20" s="42"/>
    </row>
    <row r="21" spans="1:127" x14ac:dyDescent="0.2">
      <c r="A21" s="42"/>
      <c r="B21" s="244" t="s">
        <v>149</v>
      </c>
      <c r="C21" s="245">
        <f>IF(C24&gt;1000000,"&gt;1,000,000",IF(C24&gt;500,ROUNDUP(C24,-2),IF(C24&gt;100,ROUNDUP(C24/5,-1)*5,ROUNDUP(C24,-1))))</f>
        <v>150</v>
      </c>
      <c r="D21" s="42"/>
      <c r="E21" s="83">
        <f>IF(CD27&lt;0.01,IF(CD27&lt;0.001,ROUNDDOWN(CD27,5),ROUNDDOWN(CD27,4)),ROUNDDOWN(CD27,3))</f>
        <v>2.8E-3</v>
      </c>
      <c r="F21" s="42"/>
      <c r="G21" s="42"/>
      <c r="H21" s="42"/>
      <c r="I21" s="42"/>
      <c r="J21" s="83">
        <f>IF(J27&lt;0.01,IF(J27&lt;0.001,ROUNDDOWN(J27,5),ROUNDDOWN(J27,4)),ROUNDDOWN(J27,3))</f>
        <v>2.8E-3</v>
      </c>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c r="BZ21" s="42"/>
      <c r="CA21" s="42"/>
      <c r="CB21" s="42"/>
      <c r="CC21" s="42"/>
      <c r="CD21" s="42"/>
      <c r="CE21" s="42">
        <f>ROUNDUP(CE20*1.8/CE19,0)</f>
        <v>1</v>
      </c>
      <c r="CF21" s="42"/>
      <c r="CG21" s="42"/>
      <c r="CH21" s="42"/>
      <c r="CI21" s="42"/>
      <c r="CJ21" s="42"/>
      <c r="CK21" s="42"/>
      <c r="CL21" s="42"/>
      <c r="CM21" s="42"/>
      <c r="CN21" s="42"/>
      <c r="CO21" s="42"/>
      <c r="CP21" s="42"/>
      <c r="CQ21" s="42"/>
      <c r="CR21" s="42"/>
      <c r="CS21" s="42"/>
      <c r="CT21" s="42"/>
      <c r="CU21" s="42"/>
      <c r="CV21" s="42"/>
      <c r="CW21" s="42"/>
      <c r="CX21" s="42"/>
      <c r="CY21" s="42"/>
      <c r="CZ21" s="42"/>
      <c r="DA21" s="42"/>
      <c r="DB21" s="42"/>
      <c r="DC21" s="42"/>
      <c r="DD21" s="42"/>
      <c r="DE21" s="42"/>
      <c r="DF21" s="42"/>
      <c r="DG21" s="42"/>
      <c r="DH21" s="42"/>
      <c r="DI21" s="42"/>
      <c r="DJ21" s="42"/>
      <c r="DK21" s="42"/>
      <c r="DL21" s="42"/>
      <c r="DM21" s="42"/>
      <c r="DN21" s="42"/>
      <c r="DO21" s="42"/>
      <c r="DP21" s="42"/>
      <c r="DQ21" s="42"/>
      <c r="DR21" s="42"/>
      <c r="DS21" s="42"/>
      <c r="DT21" s="42"/>
      <c r="DU21" s="42"/>
      <c r="DV21" s="42"/>
      <c r="DW21" s="42"/>
    </row>
    <row r="22" spans="1:127" ht="13.5" thickBot="1" x14ac:dyDescent="0.25">
      <c r="H22">
        <v>1</v>
      </c>
      <c r="I22" s="71">
        <f>+CE21*CE19</f>
        <v>200</v>
      </c>
      <c r="CE22" s="45">
        <v>0</v>
      </c>
      <c r="CF22" s="45">
        <v>0.1</v>
      </c>
      <c r="CG22" s="45">
        <v>0.2</v>
      </c>
      <c r="CH22" s="45">
        <v>0.4</v>
      </c>
      <c r="CI22" s="45">
        <v>0.6</v>
      </c>
      <c r="CJ22" s="45">
        <v>0.8</v>
      </c>
      <c r="CK22" s="45">
        <v>1</v>
      </c>
      <c r="CL22" s="45">
        <v>2</v>
      </c>
      <c r="CM22" s="45">
        <v>3</v>
      </c>
      <c r="CN22" s="45">
        <v>4</v>
      </c>
      <c r="CO22" s="45">
        <v>5</v>
      </c>
      <c r="CP22" s="45">
        <v>6</v>
      </c>
      <c r="CQ22" s="45">
        <v>7</v>
      </c>
      <c r="CR22" s="45">
        <v>8</v>
      </c>
      <c r="CS22" s="45">
        <v>9</v>
      </c>
      <c r="CT22" s="45">
        <v>10</v>
      </c>
      <c r="CU22" s="45">
        <v>11</v>
      </c>
      <c r="CV22" s="45">
        <v>12</v>
      </c>
      <c r="CW22" s="45">
        <v>13</v>
      </c>
      <c r="CX22" s="45">
        <v>14</v>
      </c>
      <c r="CY22" s="45">
        <v>15</v>
      </c>
      <c r="CZ22" s="45">
        <v>16</v>
      </c>
      <c r="DA22" s="45">
        <v>17</v>
      </c>
      <c r="DB22" s="45">
        <v>18</v>
      </c>
      <c r="DC22" s="45">
        <v>19</v>
      </c>
      <c r="DD22" s="45">
        <v>20</v>
      </c>
    </row>
    <row r="23" spans="1:127" ht="13.5" thickBot="1" x14ac:dyDescent="0.25">
      <c r="B23" s="7" t="s">
        <v>43</v>
      </c>
      <c r="C23" s="8">
        <f>入力シート_シマジン!Q15</f>
        <v>3.0000000000000001E-3</v>
      </c>
      <c r="D23" s="9" t="s">
        <v>42</v>
      </c>
      <c r="E23" s="497" t="s">
        <v>44</v>
      </c>
      <c r="F23" s="498"/>
      <c r="H23">
        <f>+C23</f>
        <v>3.0000000000000001E-3</v>
      </c>
      <c r="I23">
        <f>+C23</f>
        <v>3.0000000000000001E-3</v>
      </c>
      <c r="J23" s="6">
        <f>MIN(J24:AL24)</f>
        <v>104</v>
      </c>
      <c r="K23" s="264">
        <f>IF(MIN(K24:T24)=0,1000000,MIN(K24:T24))</f>
        <v>100000</v>
      </c>
      <c r="U23" s="264">
        <f>IF(MIN(U24:AC24)=0,1000000,MIN(U24:AC24))</f>
        <v>10000</v>
      </c>
      <c r="AD23" s="264">
        <f>IF(MIN(AD24:AM24)=0,1000000,MIN(AD24:AM24))</f>
        <v>1000</v>
      </c>
      <c r="AN23" s="264">
        <f>IF(MIN(AN24:AW24)=0,1000000,MIN(AN24:AW24))</f>
        <v>200</v>
      </c>
      <c r="AX23" s="264">
        <f>IF(MIN(AX24:BG24)=0,1000000,MIN(AX24:BG24))</f>
        <v>110</v>
      </c>
      <c r="BI23" s="264">
        <f>IF(MIN(BI24:CC24)=0,1000000,MIN(BI24:CC24))</f>
        <v>104</v>
      </c>
    </row>
    <row r="24" spans="1:127" ht="13.5" thickBot="1" x14ac:dyDescent="0.25">
      <c r="B24" s="10" t="s">
        <v>45</v>
      </c>
      <c r="C24" s="11">
        <f>IF(+BI23=1000000,"&gt;1,000,000",+BI23)</f>
        <v>104</v>
      </c>
      <c r="D24" s="12" t="s">
        <v>46</v>
      </c>
      <c r="E24" s="60">
        <f>IF(CD27&lt;0.1,IF(CD27&lt;0.01,IF(CD27&lt;0.001,ROUNDDOWN(CD27,5),ROUNDDOWN(CD27,4)),ROUNDDOWN(CD27,3)),ROUNDDOWN(CD27,2))</f>
        <v>2.8E-3</v>
      </c>
      <c r="F24" s="13" t="s">
        <v>42</v>
      </c>
      <c r="H24">
        <f>+BI30</f>
        <v>115</v>
      </c>
      <c r="I24">
        <f>+CC30</f>
        <v>95</v>
      </c>
      <c r="J24" s="57">
        <f>IF(J27&lt;=$C$23,J30,"")</f>
        <v>104</v>
      </c>
      <c r="K24" s="58">
        <f t="shared" ref="K24:T24" si="0">IF(K27&lt;=$C$23,K30,"")</f>
        <v>100000</v>
      </c>
      <c r="L24" s="58">
        <f t="shared" si="0"/>
        <v>200000</v>
      </c>
      <c r="M24" s="58">
        <f t="shared" si="0"/>
        <v>300000</v>
      </c>
      <c r="N24" s="58">
        <f t="shared" si="0"/>
        <v>400000</v>
      </c>
      <c r="O24" s="58">
        <f t="shared" si="0"/>
        <v>500000</v>
      </c>
      <c r="P24" s="58">
        <f t="shared" si="0"/>
        <v>600000</v>
      </c>
      <c r="Q24" s="58">
        <f t="shared" si="0"/>
        <v>700000</v>
      </c>
      <c r="R24" s="58">
        <f t="shared" si="0"/>
        <v>800000</v>
      </c>
      <c r="S24" s="58">
        <f t="shared" si="0"/>
        <v>900000</v>
      </c>
      <c r="T24" s="263">
        <f t="shared" si="0"/>
        <v>1000000</v>
      </c>
      <c r="U24" s="57">
        <f>IF(U27&lt;=$C$23,U30,"")</f>
        <v>10000</v>
      </c>
      <c r="V24" s="58">
        <f t="shared" ref="V24:AM24" si="1">IF(V27&lt;=$C$23,V30,"")</f>
        <v>20000</v>
      </c>
      <c r="W24" s="58">
        <f t="shared" si="1"/>
        <v>30000</v>
      </c>
      <c r="X24" s="58">
        <f t="shared" si="1"/>
        <v>40000</v>
      </c>
      <c r="Y24" s="58">
        <f t="shared" si="1"/>
        <v>50000</v>
      </c>
      <c r="Z24" s="58">
        <f t="shared" si="1"/>
        <v>60000</v>
      </c>
      <c r="AA24" s="58">
        <f t="shared" si="1"/>
        <v>70000</v>
      </c>
      <c r="AB24" s="58">
        <f t="shared" si="1"/>
        <v>80000</v>
      </c>
      <c r="AC24" s="58">
        <f t="shared" si="1"/>
        <v>90000</v>
      </c>
      <c r="AD24" s="58">
        <f t="shared" si="1"/>
        <v>1000</v>
      </c>
      <c r="AE24" s="58">
        <f t="shared" si="1"/>
        <v>2000</v>
      </c>
      <c r="AF24" s="58">
        <f t="shared" si="1"/>
        <v>3000</v>
      </c>
      <c r="AG24" s="58">
        <f t="shared" si="1"/>
        <v>4000</v>
      </c>
      <c r="AH24" s="58">
        <f t="shared" si="1"/>
        <v>5000</v>
      </c>
      <c r="AI24" s="58">
        <f t="shared" si="1"/>
        <v>6000</v>
      </c>
      <c r="AJ24" s="58">
        <f t="shared" si="1"/>
        <v>7000</v>
      </c>
      <c r="AK24" s="58">
        <f t="shared" si="1"/>
        <v>8000</v>
      </c>
      <c r="AL24" s="58">
        <f t="shared" si="1"/>
        <v>9000</v>
      </c>
      <c r="AM24" s="58">
        <f t="shared" si="1"/>
        <v>10000</v>
      </c>
      <c r="AN24" s="56">
        <f>IF(AN27&lt;=$C$23,AN30,"")</f>
        <v>1000</v>
      </c>
      <c r="AO24" s="56">
        <f t="shared" ref="AO24:BG24" si="2">IF(AO27&lt;=$C$23,AO30,"")</f>
        <v>900</v>
      </c>
      <c r="AP24" s="56">
        <f t="shared" si="2"/>
        <v>800</v>
      </c>
      <c r="AQ24" s="56">
        <f t="shared" si="2"/>
        <v>700</v>
      </c>
      <c r="AR24" s="56">
        <f t="shared" si="2"/>
        <v>600</v>
      </c>
      <c r="AS24" s="56">
        <f t="shared" si="2"/>
        <v>500</v>
      </c>
      <c r="AT24" s="56">
        <f t="shared" si="2"/>
        <v>400</v>
      </c>
      <c r="AU24" s="56">
        <f t="shared" si="2"/>
        <v>300</v>
      </c>
      <c r="AV24" s="56">
        <f t="shared" si="2"/>
        <v>200</v>
      </c>
      <c r="AW24" s="56" t="str">
        <f t="shared" si="2"/>
        <v/>
      </c>
      <c r="AX24" s="56">
        <f t="shared" si="2"/>
        <v>200</v>
      </c>
      <c r="AY24" s="56">
        <f t="shared" si="2"/>
        <v>190</v>
      </c>
      <c r="AZ24" s="56">
        <f t="shared" si="2"/>
        <v>180</v>
      </c>
      <c r="BA24" s="56">
        <f t="shared" si="2"/>
        <v>170</v>
      </c>
      <c r="BB24" s="56">
        <f t="shared" si="2"/>
        <v>160</v>
      </c>
      <c r="BC24" s="56">
        <f t="shared" si="2"/>
        <v>150</v>
      </c>
      <c r="BD24" s="56">
        <f t="shared" si="2"/>
        <v>140</v>
      </c>
      <c r="BE24" s="56">
        <f t="shared" si="2"/>
        <v>130</v>
      </c>
      <c r="BF24" s="56">
        <f t="shared" si="2"/>
        <v>120</v>
      </c>
      <c r="BG24" s="56">
        <f t="shared" si="2"/>
        <v>110</v>
      </c>
      <c r="BH24" s="56" t="str">
        <f>IF(BH27&lt;=$C$23,BH30,"")</f>
        <v/>
      </c>
      <c r="BI24" s="56">
        <f t="shared" ref="BI24:CD24" si="3">IF(BI27&lt;=$C$23,BI30,"")</f>
        <v>115</v>
      </c>
      <c r="BJ24" s="56">
        <f t="shared" si="3"/>
        <v>114</v>
      </c>
      <c r="BK24" s="56">
        <f t="shared" si="3"/>
        <v>113</v>
      </c>
      <c r="BL24" s="56">
        <f t="shared" si="3"/>
        <v>112</v>
      </c>
      <c r="BM24" s="56">
        <f t="shared" si="3"/>
        <v>111</v>
      </c>
      <c r="BN24" s="56">
        <f t="shared" si="3"/>
        <v>110</v>
      </c>
      <c r="BO24" s="56">
        <f t="shared" si="3"/>
        <v>109</v>
      </c>
      <c r="BP24" s="56">
        <f t="shared" si="3"/>
        <v>108</v>
      </c>
      <c r="BQ24" s="56">
        <f t="shared" si="3"/>
        <v>107</v>
      </c>
      <c r="BR24" s="56">
        <f t="shared" si="3"/>
        <v>106</v>
      </c>
      <c r="BS24" s="56">
        <f t="shared" si="3"/>
        <v>105</v>
      </c>
      <c r="BT24" s="56">
        <f t="shared" si="3"/>
        <v>104</v>
      </c>
      <c r="BU24" s="56" t="str">
        <f t="shared" si="3"/>
        <v/>
      </c>
      <c r="BV24" s="56" t="str">
        <f t="shared" si="3"/>
        <v/>
      </c>
      <c r="BW24" s="56" t="str">
        <f t="shared" si="3"/>
        <v/>
      </c>
      <c r="BX24" s="56" t="str">
        <f t="shared" si="3"/>
        <v/>
      </c>
      <c r="BY24" s="56" t="str">
        <f t="shared" si="3"/>
        <v/>
      </c>
      <c r="BZ24" s="56" t="str">
        <f t="shared" si="3"/>
        <v/>
      </c>
      <c r="CA24" s="56" t="str">
        <f t="shared" si="3"/>
        <v/>
      </c>
      <c r="CB24" s="56" t="str">
        <f t="shared" si="3"/>
        <v/>
      </c>
      <c r="CC24" s="56" t="str">
        <f t="shared" si="3"/>
        <v/>
      </c>
      <c r="CD24" s="56">
        <f t="shared" si="3"/>
        <v>104</v>
      </c>
      <c r="CE24" s="69"/>
      <c r="CF24" s="69"/>
      <c r="CG24" s="69"/>
      <c r="CH24" s="69"/>
      <c r="CI24" s="69"/>
      <c r="CJ24" s="69"/>
      <c r="CK24" s="69"/>
      <c r="CL24" s="69"/>
      <c r="CM24" s="69"/>
      <c r="CN24" s="69"/>
      <c r="CO24" s="69"/>
      <c r="CP24" s="69"/>
      <c r="CQ24" s="69"/>
      <c r="CR24" s="69"/>
      <c r="CS24" s="69"/>
      <c r="CT24" s="69"/>
      <c r="CU24" s="69"/>
      <c r="CV24" s="69"/>
      <c r="CW24" s="69"/>
      <c r="CX24" s="69"/>
      <c r="CY24" s="69"/>
      <c r="CZ24" s="69"/>
      <c r="DA24" s="69"/>
      <c r="DB24" s="69"/>
      <c r="DC24" s="69"/>
      <c r="DD24" s="69"/>
      <c r="DE24" s="67"/>
      <c r="DF24" s="67"/>
      <c r="DG24" s="67"/>
      <c r="DH24" s="67"/>
      <c r="DI24" s="67"/>
      <c r="DJ24" s="67"/>
      <c r="DK24" s="67"/>
      <c r="DL24" s="67"/>
      <c r="DM24" s="67"/>
      <c r="DN24" s="67"/>
      <c r="DO24" s="67"/>
      <c r="DP24" s="67"/>
      <c r="DQ24" s="67"/>
      <c r="DR24" s="67"/>
      <c r="DS24" s="67"/>
      <c r="DT24" s="67"/>
      <c r="DU24" s="67"/>
      <c r="DV24" s="67"/>
      <c r="DW24" s="67"/>
    </row>
    <row r="25" spans="1:127" ht="13.5" thickBot="1" x14ac:dyDescent="0.25">
      <c r="A25" s="14"/>
      <c r="B25" s="14"/>
      <c r="C25" s="14">
        <f>IF(BI23=1000000,-100,BI23)</f>
        <v>104</v>
      </c>
      <c r="D25" s="14"/>
      <c r="E25" s="84">
        <f>E24</f>
        <v>2.8E-3</v>
      </c>
      <c r="F25" s="15"/>
      <c r="G25" s="14"/>
      <c r="H25">
        <f>+AX30</f>
        <v>200</v>
      </c>
      <c r="I25">
        <f>IF(BH30&lt;10,0.1,+BH30-10)</f>
        <v>90</v>
      </c>
      <c r="J25" s="46"/>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6"/>
      <c r="BM25" s="46"/>
      <c r="BN25" s="46"/>
      <c r="BO25" s="46"/>
      <c r="BP25" s="46"/>
      <c r="BQ25" s="46"/>
      <c r="BR25" s="46"/>
      <c r="BS25" s="46"/>
      <c r="BT25" s="46"/>
      <c r="BU25" s="46"/>
      <c r="BV25" s="46"/>
      <c r="BW25" s="46"/>
      <c r="BX25" s="46"/>
      <c r="BY25" s="46"/>
      <c r="BZ25" s="46"/>
      <c r="CA25" s="46"/>
      <c r="CB25" s="46"/>
      <c r="CC25" s="46"/>
      <c r="CD25" s="46"/>
      <c r="CE25" s="46"/>
      <c r="CF25" s="46"/>
      <c r="CG25" s="46"/>
      <c r="CH25" s="46"/>
      <c r="CI25" s="46"/>
      <c r="CJ25" s="46"/>
      <c r="CK25" s="46"/>
      <c r="CL25" s="46"/>
      <c r="CM25" s="46"/>
      <c r="CN25" s="46"/>
      <c r="CO25" s="46"/>
      <c r="CP25" s="46"/>
      <c r="CQ25" s="46"/>
      <c r="CR25" s="46"/>
      <c r="CS25" s="46"/>
      <c r="CT25" s="46"/>
      <c r="CU25" s="46"/>
      <c r="CV25" s="46"/>
      <c r="CW25" s="46"/>
      <c r="CX25" s="46"/>
      <c r="CY25" s="46"/>
      <c r="CZ25" s="46"/>
      <c r="DA25" s="46"/>
      <c r="DB25" s="46"/>
      <c r="DC25" s="46"/>
      <c r="DD25" s="46"/>
      <c r="DE25" s="46"/>
      <c r="DF25" s="46"/>
      <c r="DG25" s="46"/>
      <c r="DH25" s="46"/>
      <c r="DI25" s="46"/>
      <c r="DJ25" s="46"/>
      <c r="DK25" s="46"/>
      <c r="DL25" s="46"/>
      <c r="DM25" s="46"/>
      <c r="DN25" s="46"/>
      <c r="DO25" s="46"/>
      <c r="DP25" s="46"/>
      <c r="DQ25" s="46"/>
      <c r="DR25" s="46"/>
      <c r="DS25" s="46"/>
      <c r="DT25" s="46"/>
      <c r="DU25" s="46"/>
      <c r="DV25" s="46"/>
      <c r="DW25" s="46"/>
    </row>
    <row r="26" spans="1:127" x14ac:dyDescent="0.2">
      <c r="A26" s="16" t="s">
        <v>47</v>
      </c>
      <c r="B26" s="17" t="s">
        <v>48</v>
      </c>
      <c r="C26" s="499" t="s">
        <v>49</v>
      </c>
      <c r="D26" s="500"/>
      <c r="E26" s="500"/>
      <c r="F26" s="18" t="s">
        <v>50</v>
      </c>
      <c r="G26" s="18" t="s">
        <v>51</v>
      </c>
      <c r="J26" s="47" t="s">
        <v>51</v>
      </c>
      <c r="K26" s="47" t="s">
        <v>51</v>
      </c>
      <c r="L26" s="47" t="s">
        <v>51</v>
      </c>
      <c r="M26" s="47" t="s">
        <v>51</v>
      </c>
      <c r="N26" s="47" t="s">
        <v>51</v>
      </c>
      <c r="O26" s="47" t="s">
        <v>51</v>
      </c>
      <c r="P26" s="47" t="s">
        <v>51</v>
      </c>
      <c r="Q26" s="47" t="s">
        <v>51</v>
      </c>
      <c r="R26" s="47" t="s">
        <v>51</v>
      </c>
      <c r="S26" s="47" t="s">
        <v>51</v>
      </c>
      <c r="T26" s="47" t="s">
        <v>51</v>
      </c>
      <c r="U26" s="47" t="s">
        <v>51</v>
      </c>
      <c r="V26" s="47" t="s">
        <v>51</v>
      </c>
      <c r="W26" s="47" t="s">
        <v>51</v>
      </c>
      <c r="X26" s="47" t="s">
        <v>51</v>
      </c>
      <c r="Y26" s="47" t="s">
        <v>51</v>
      </c>
      <c r="Z26" s="47" t="s">
        <v>51</v>
      </c>
      <c r="AA26" s="47" t="s">
        <v>51</v>
      </c>
      <c r="AB26" s="47" t="s">
        <v>51</v>
      </c>
      <c r="AC26" s="47" t="s">
        <v>51</v>
      </c>
      <c r="AD26" s="47" t="s">
        <v>51</v>
      </c>
      <c r="AE26" s="47" t="s">
        <v>51</v>
      </c>
      <c r="AF26" s="47" t="s">
        <v>51</v>
      </c>
      <c r="AG26" s="47" t="s">
        <v>51</v>
      </c>
      <c r="AH26" s="47" t="s">
        <v>51</v>
      </c>
      <c r="AI26" s="47" t="s">
        <v>51</v>
      </c>
      <c r="AJ26" s="47" t="s">
        <v>51</v>
      </c>
      <c r="AK26" s="47" t="s">
        <v>51</v>
      </c>
      <c r="AL26" s="47" t="s">
        <v>51</v>
      </c>
      <c r="AM26" s="47" t="s">
        <v>51</v>
      </c>
      <c r="AN26" s="47" t="s">
        <v>51</v>
      </c>
      <c r="AO26" s="47" t="s">
        <v>51</v>
      </c>
      <c r="AP26" s="47" t="s">
        <v>51</v>
      </c>
      <c r="AQ26" s="47" t="s">
        <v>51</v>
      </c>
      <c r="AR26" s="47" t="s">
        <v>51</v>
      </c>
      <c r="AS26" s="47" t="s">
        <v>51</v>
      </c>
      <c r="AT26" s="47" t="s">
        <v>51</v>
      </c>
      <c r="AU26" s="47" t="s">
        <v>51</v>
      </c>
      <c r="AV26" s="47" t="s">
        <v>51</v>
      </c>
      <c r="AW26" s="47" t="s">
        <v>51</v>
      </c>
      <c r="AX26" s="47" t="s">
        <v>51</v>
      </c>
      <c r="AY26" s="47" t="s">
        <v>51</v>
      </c>
      <c r="AZ26" s="47" t="s">
        <v>51</v>
      </c>
      <c r="BA26" s="47" t="s">
        <v>51</v>
      </c>
      <c r="BB26" s="47" t="s">
        <v>51</v>
      </c>
      <c r="BC26" s="47" t="s">
        <v>51</v>
      </c>
      <c r="BD26" s="47" t="s">
        <v>51</v>
      </c>
      <c r="BE26" s="47" t="s">
        <v>51</v>
      </c>
      <c r="BF26" s="47" t="s">
        <v>51</v>
      </c>
      <c r="BG26" s="47" t="s">
        <v>51</v>
      </c>
      <c r="BH26" s="47" t="s">
        <v>51</v>
      </c>
      <c r="BI26" s="47" t="s">
        <v>51</v>
      </c>
      <c r="BJ26" s="47" t="s">
        <v>51</v>
      </c>
      <c r="BK26" s="47" t="s">
        <v>51</v>
      </c>
      <c r="BL26" s="47" t="s">
        <v>51</v>
      </c>
      <c r="BM26" s="47" t="s">
        <v>51</v>
      </c>
      <c r="BN26" s="47" t="s">
        <v>51</v>
      </c>
      <c r="BO26" s="47" t="s">
        <v>51</v>
      </c>
      <c r="BP26" s="47" t="s">
        <v>51</v>
      </c>
      <c r="BQ26" s="47" t="s">
        <v>51</v>
      </c>
      <c r="BR26" s="47" t="s">
        <v>51</v>
      </c>
      <c r="BS26" s="47" t="s">
        <v>51</v>
      </c>
      <c r="BT26" s="47" t="s">
        <v>51</v>
      </c>
      <c r="BU26" s="47" t="s">
        <v>51</v>
      </c>
      <c r="BV26" s="47" t="s">
        <v>51</v>
      </c>
      <c r="BW26" s="47" t="s">
        <v>51</v>
      </c>
      <c r="BX26" s="47" t="s">
        <v>51</v>
      </c>
      <c r="BY26" s="47" t="s">
        <v>51</v>
      </c>
      <c r="BZ26" s="47" t="s">
        <v>51</v>
      </c>
      <c r="CA26" s="47" t="s">
        <v>51</v>
      </c>
      <c r="CB26" s="47" t="s">
        <v>51</v>
      </c>
      <c r="CC26" s="47" t="s">
        <v>51</v>
      </c>
      <c r="CD26" s="47" t="s">
        <v>51</v>
      </c>
      <c r="CE26" s="47" t="s">
        <v>51</v>
      </c>
      <c r="CF26" s="47" t="s">
        <v>51</v>
      </c>
      <c r="CG26" s="47" t="s">
        <v>51</v>
      </c>
      <c r="CH26" s="47" t="s">
        <v>51</v>
      </c>
      <c r="CI26" s="47" t="s">
        <v>51</v>
      </c>
      <c r="CJ26" s="47" t="s">
        <v>51</v>
      </c>
      <c r="CK26" s="47" t="s">
        <v>51</v>
      </c>
      <c r="CL26" s="47" t="s">
        <v>51</v>
      </c>
      <c r="CM26" s="47" t="s">
        <v>51</v>
      </c>
      <c r="CN26" s="47" t="s">
        <v>51</v>
      </c>
      <c r="CO26" s="47" t="s">
        <v>51</v>
      </c>
      <c r="CP26" s="47" t="s">
        <v>51</v>
      </c>
      <c r="CQ26" s="47" t="s">
        <v>51</v>
      </c>
      <c r="CR26" s="47" t="s">
        <v>51</v>
      </c>
      <c r="CS26" s="47" t="s">
        <v>51</v>
      </c>
      <c r="CT26" s="47" t="s">
        <v>51</v>
      </c>
      <c r="CU26" s="47" t="s">
        <v>51</v>
      </c>
      <c r="CV26" s="47" t="s">
        <v>51</v>
      </c>
      <c r="CW26" s="47" t="s">
        <v>51</v>
      </c>
      <c r="CX26" s="47" t="s">
        <v>51</v>
      </c>
      <c r="CY26" s="47" t="s">
        <v>51</v>
      </c>
      <c r="CZ26" s="47" t="s">
        <v>51</v>
      </c>
      <c r="DA26" s="47" t="s">
        <v>51</v>
      </c>
      <c r="DB26" s="47" t="s">
        <v>51</v>
      </c>
      <c r="DC26" s="47" t="s">
        <v>51</v>
      </c>
      <c r="DD26" s="47" t="s">
        <v>51</v>
      </c>
      <c r="DE26" s="47" t="s">
        <v>51</v>
      </c>
      <c r="DF26" s="47" t="s">
        <v>51</v>
      </c>
      <c r="DG26" s="47" t="s">
        <v>51</v>
      </c>
      <c r="DH26" s="47" t="s">
        <v>51</v>
      </c>
      <c r="DI26" s="47" t="s">
        <v>51</v>
      </c>
      <c r="DJ26" s="47" t="s">
        <v>51</v>
      </c>
      <c r="DK26" s="47" t="s">
        <v>51</v>
      </c>
      <c r="DL26" s="47" t="s">
        <v>51</v>
      </c>
      <c r="DM26" s="47" t="s">
        <v>51</v>
      </c>
      <c r="DN26" s="47" t="s">
        <v>51</v>
      </c>
      <c r="DO26" s="47" t="s">
        <v>51</v>
      </c>
      <c r="DP26" s="47" t="s">
        <v>51</v>
      </c>
      <c r="DQ26" s="47" t="s">
        <v>51</v>
      </c>
      <c r="DR26" s="47" t="s">
        <v>51</v>
      </c>
      <c r="DS26" s="47" t="s">
        <v>51</v>
      </c>
      <c r="DT26" s="47" t="s">
        <v>51</v>
      </c>
      <c r="DU26" s="47" t="s">
        <v>51</v>
      </c>
      <c r="DV26" s="47" t="s">
        <v>51</v>
      </c>
      <c r="DW26" s="47" t="s">
        <v>51</v>
      </c>
    </row>
    <row r="27" spans="1:127" ht="21" x14ac:dyDescent="0.55000000000000004">
      <c r="A27" s="19"/>
      <c r="B27" s="20" t="s">
        <v>52</v>
      </c>
      <c r="C27" s="492" t="s">
        <v>53</v>
      </c>
      <c r="D27" s="493"/>
      <c r="E27" s="493"/>
      <c r="F27" s="291" t="s">
        <v>54</v>
      </c>
      <c r="G27" s="22">
        <f>+G29*G53*G54*G55/2</f>
        <v>3.7072611179816573E-3</v>
      </c>
      <c r="I27" s="61">
        <f>+G29</f>
        <v>10</v>
      </c>
      <c r="J27" s="22">
        <f t="shared" ref="J27:BU27" si="4">+J29*J53*J54*J55/2</f>
        <v>2.8550046967352727E-3</v>
      </c>
      <c r="K27" s="22">
        <f t="shared" si="4"/>
        <v>0</v>
      </c>
      <c r="L27" s="22">
        <f t="shared" si="4"/>
        <v>0</v>
      </c>
      <c r="M27" s="22">
        <f t="shared" si="4"/>
        <v>0</v>
      </c>
      <c r="N27" s="22">
        <f t="shared" si="4"/>
        <v>0</v>
      </c>
      <c r="O27" s="22">
        <f t="shared" si="4"/>
        <v>0</v>
      </c>
      <c r="P27" s="22">
        <f t="shared" si="4"/>
        <v>0</v>
      </c>
      <c r="Q27" s="22">
        <f t="shared" si="4"/>
        <v>0</v>
      </c>
      <c r="R27" s="22">
        <f t="shared" si="4"/>
        <v>0</v>
      </c>
      <c r="S27" s="22">
        <f t="shared" si="4"/>
        <v>0</v>
      </c>
      <c r="T27" s="22">
        <f t="shared" si="4"/>
        <v>0</v>
      </c>
      <c r="U27" s="22">
        <f t="shared" si="4"/>
        <v>0</v>
      </c>
      <c r="V27" s="22">
        <f t="shared" si="4"/>
        <v>0</v>
      </c>
      <c r="W27" s="22">
        <f t="shared" si="4"/>
        <v>0</v>
      </c>
      <c r="X27" s="22">
        <f t="shared" si="4"/>
        <v>0</v>
      </c>
      <c r="Y27" s="22">
        <f t="shared" si="4"/>
        <v>0</v>
      </c>
      <c r="Z27" s="22">
        <f t="shared" si="4"/>
        <v>0</v>
      </c>
      <c r="AA27" s="22">
        <f t="shared" si="4"/>
        <v>0</v>
      </c>
      <c r="AB27" s="22">
        <f t="shared" si="4"/>
        <v>0</v>
      </c>
      <c r="AC27" s="22">
        <f t="shared" si="4"/>
        <v>0</v>
      </c>
      <c r="AD27" s="22">
        <f t="shared" si="4"/>
        <v>2.6588046376242994E-27</v>
      </c>
      <c r="AE27" s="22">
        <f t="shared" si="4"/>
        <v>4.8992085365602713E-70</v>
      </c>
      <c r="AF27" s="22">
        <f t="shared" si="4"/>
        <v>4.4633527516442381E-156</v>
      </c>
      <c r="AG27" s="22">
        <f t="shared" si="4"/>
        <v>4.8562398883599063E-287</v>
      </c>
      <c r="AH27" s="22">
        <f t="shared" si="4"/>
        <v>0</v>
      </c>
      <c r="AI27" s="22">
        <f t="shared" si="4"/>
        <v>0</v>
      </c>
      <c r="AJ27" s="22">
        <f t="shared" si="4"/>
        <v>0</v>
      </c>
      <c r="AK27" s="22">
        <f t="shared" si="4"/>
        <v>0</v>
      </c>
      <c r="AL27" s="22">
        <f t="shared" si="4"/>
        <v>0</v>
      </c>
      <c r="AM27" s="22">
        <f t="shared" si="4"/>
        <v>0</v>
      </c>
      <c r="AN27" s="22">
        <f t="shared" si="4"/>
        <v>2.6588046376242994E-27</v>
      </c>
      <c r="AO27" s="22">
        <f t="shared" si="4"/>
        <v>1.2190984560882126E-24</v>
      </c>
      <c r="AP27" s="22">
        <f t="shared" si="4"/>
        <v>5.474286211827204E-22</v>
      </c>
      <c r="AQ27" s="22">
        <f t="shared" si="4"/>
        <v>2.4730869407012673E-19</v>
      </c>
      <c r="AR27" s="22">
        <f t="shared" si="4"/>
        <v>1.1287363387590408E-16</v>
      </c>
      <c r="AS27" s="22">
        <f t="shared" si="4"/>
        <v>5.2243924255510274E-14</v>
      </c>
      <c r="AT27" s="22">
        <f t="shared" si="4"/>
        <v>2.4677230053061519E-11</v>
      </c>
      <c r="AU27" s="22">
        <f t="shared" si="4"/>
        <v>1.2035865738450973E-8</v>
      </c>
      <c r="AV27" s="22">
        <f t="shared" si="4"/>
        <v>6.2229966138372072E-6</v>
      </c>
      <c r="AW27" s="22">
        <f t="shared" si="4"/>
        <v>3.7072611179816573E-3</v>
      </c>
      <c r="AX27" s="22">
        <f t="shared" si="4"/>
        <v>6.2229966138372072E-6</v>
      </c>
      <c r="AY27" s="22">
        <f t="shared" si="4"/>
        <v>1.1685794271482645E-5</v>
      </c>
      <c r="AZ27" s="22">
        <f t="shared" si="4"/>
        <v>2.1974096384297492E-5</v>
      </c>
      <c r="BA27" s="22">
        <f t="shared" si="4"/>
        <v>4.1383324247644874E-5</v>
      </c>
      <c r="BB27" s="22">
        <f t="shared" si="4"/>
        <v>7.8069411062037599E-5</v>
      </c>
      <c r="BC27" s="22">
        <f t="shared" si="4"/>
        <v>1.475613203957315E-4</v>
      </c>
      <c r="BD27" s="22">
        <f t="shared" si="4"/>
        <v>2.7952114709359617E-4</v>
      </c>
      <c r="BE27" s="22">
        <f t="shared" si="4"/>
        <v>5.3081958612363745E-4</v>
      </c>
      <c r="BF27" s="22">
        <f t="shared" si="4"/>
        <v>1.010979113404555E-3</v>
      </c>
      <c r="BG27" s="22">
        <f t="shared" si="4"/>
        <v>1.9320480186676055E-3</v>
      </c>
      <c r="BH27" s="22">
        <f t="shared" si="4"/>
        <v>3.7072611179816573E-3</v>
      </c>
      <c r="BI27" s="22">
        <f t="shared" si="4"/>
        <v>1.3969447736535928E-3</v>
      </c>
      <c r="BJ27" s="22">
        <f t="shared" si="4"/>
        <v>1.4904373687634166E-3</v>
      </c>
      <c r="BK27" s="22">
        <f t="shared" si="4"/>
        <v>1.5902468893087506E-3</v>
      </c>
      <c r="BL27" s="22">
        <f t="shared" si="4"/>
        <v>1.6968052368831672E-3</v>
      </c>
      <c r="BM27" s="22">
        <f t="shared" si="4"/>
        <v>1.8105742887866635E-3</v>
      </c>
      <c r="BN27" s="22">
        <f t="shared" si="4"/>
        <v>1.9320480186676055E-3</v>
      </c>
      <c r="BO27" s="22">
        <f t="shared" si="4"/>
        <v>2.0617547709390234E-3</v>
      </c>
      <c r="BP27" s="22">
        <f t="shared" si="4"/>
        <v>2.2002597004819671E-3</v>
      </c>
      <c r="BQ27" s="22">
        <f t="shared" si="4"/>
        <v>2.348167390046842E-3</v>
      </c>
      <c r="BR27" s="22">
        <f t="shared" si="4"/>
        <v>2.5061246587357094E-3</v>
      </c>
      <c r="BS27" s="22">
        <f t="shared" si="4"/>
        <v>2.6748235760009234E-3</v>
      </c>
      <c r="BT27" s="22">
        <f t="shared" si="4"/>
        <v>2.8550046967352727E-3</v>
      </c>
      <c r="BU27" s="22">
        <f t="shared" si="4"/>
        <v>3.0474605342638993E-3</v>
      </c>
      <c r="BV27" s="22">
        <f t="shared" ref="BV27:CD27" si="5">+BV29*BV53*BV54*BV55/2</f>
        <v>3.2530392893868423E-3</v>
      </c>
      <c r="BW27" s="22">
        <f t="shared" si="5"/>
        <v>3.4726488550730489E-3</v>
      </c>
      <c r="BX27" s="22">
        <f t="shared" si="5"/>
        <v>3.7072611179816573E-3</v>
      </c>
      <c r="BY27" s="22">
        <f t="shared" si="5"/>
        <v>3.9579165796962143E-3</v>
      </c>
      <c r="BZ27" s="22">
        <f t="shared" si="5"/>
        <v>4.2257293224141589E-3</v>
      </c>
      <c r="CA27" s="22">
        <f t="shared" si="5"/>
        <v>4.5118923458513345E-3</v>
      </c>
      <c r="CB27" s="22">
        <f t="shared" si="5"/>
        <v>4.8176833043143668E-3</v>
      </c>
      <c r="CC27" s="22">
        <f t="shared" si="5"/>
        <v>5.1444706752790783E-3</v>
      </c>
      <c r="CD27" s="22">
        <f t="shared" si="5"/>
        <v>2.8550046967352727E-3</v>
      </c>
      <c r="CE27" s="82">
        <f>IF(+CE29*CE53*CE54*CE55/2&lt;0.0000000001,0.0000000001,+CE29*CE53*CE54*CE55/2)</f>
        <v>8.9604277727895347</v>
      </c>
      <c r="CF27" s="82">
        <f>IF(+CF29*CF53*CF54*CF55/2&lt;0.0000000001,0.0000000001,+CF29*CF53*CF54*CF55/2)</f>
        <v>8.9604277727895347</v>
      </c>
      <c r="CG27" s="82">
        <f t="shared" ref="CG27:DD27" si="6">IF(+CG29*CG53*CG54*CG55/2&lt;0.0000000001,0.0000000001,+CG29*CG53*CG54*CG55/2)</f>
        <v>7.4232697259522844</v>
      </c>
      <c r="CH27" s="82">
        <f t="shared" si="6"/>
        <v>5.3151973749266999</v>
      </c>
      <c r="CI27" s="82">
        <f t="shared" si="6"/>
        <v>4.0370622711618207</v>
      </c>
      <c r="CJ27" s="82">
        <f t="shared" si="6"/>
        <v>3.1767907433975657</v>
      </c>
      <c r="CK27" s="82">
        <f t="shared" si="6"/>
        <v>2.5566897357201714</v>
      </c>
      <c r="CL27" s="82">
        <f t="shared" si="6"/>
        <v>1.0189701289937059</v>
      </c>
      <c r="CM27" s="82">
        <f t="shared" si="6"/>
        <v>0.45933769271563363</v>
      </c>
      <c r="CN27" s="82">
        <f t="shared" si="6"/>
        <v>0.21846840442204463</v>
      </c>
      <c r="CO27" s="82">
        <f t="shared" si="6"/>
        <v>0.10708685658069932</v>
      </c>
      <c r="CP27" s="82">
        <f t="shared" si="6"/>
        <v>5.3516090135190097E-2</v>
      </c>
      <c r="CQ27" s="82">
        <f t="shared" si="6"/>
        <v>2.7107164342599549E-2</v>
      </c>
      <c r="CR27" s="82">
        <f t="shared" si="6"/>
        <v>1.386739288622818E-2</v>
      </c>
      <c r="CS27" s="82">
        <f t="shared" si="6"/>
        <v>7.1484875870844091E-3</v>
      </c>
      <c r="CT27" s="82">
        <f t="shared" si="6"/>
        <v>3.7072611179816573E-3</v>
      </c>
      <c r="CU27" s="82">
        <f t="shared" si="6"/>
        <v>1.9320480186676055E-3</v>
      </c>
      <c r="CV27" s="82">
        <f t="shared" si="6"/>
        <v>1.010979113404555E-3</v>
      </c>
      <c r="CW27" s="82">
        <f t="shared" si="6"/>
        <v>5.3081958612363745E-4</v>
      </c>
      <c r="CX27" s="82">
        <f t="shared" si="6"/>
        <v>2.7952114709359617E-4</v>
      </c>
      <c r="CY27" s="82">
        <f t="shared" si="6"/>
        <v>1.475613203957315E-4</v>
      </c>
      <c r="CZ27" s="82">
        <f t="shared" si="6"/>
        <v>7.8069411062037599E-5</v>
      </c>
      <c r="DA27" s="82">
        <f t="shared" si="6"/>
        <v>4.1383324247644874E-5</v>
      </c>
      <c r="DB27" s="82">
        <f t="shared" si="6"/>
        <v>2.1974096384297492E-5</v>
      </c>
      <c r="DC27" s="82">
        <f t="shared" si="6"/>
        <v>1.1685794271482645E-5</v>
      </c>
      <c r="DD27" s="82">
        <f t="shared" si="6"/>
        <v>6.2229966138372072E-6</v>
      </c>
      <c r="DE27" s="22">
        <f t="shared" ref="DE27:DW27" si="7">+DE29*DE53*DE54*DE55/2</f>
        <v>6.5202354928658347E-24</v>
      </c>
      <c r="DF27" s="22">
        <f t="shared" si="7"/>
        <v>2.5851880853205129E-9</v>
      </c>
      <c r="DG27" s="22">
        <f t="shared" si="7"/>
        <v>2.2770186165662683E-5</v>
      </c>
      <c r="DH27" s="22">
        <f t="shared" si="7"/>
        <v>1.4402685323062673E-4</v>
      </c>
      <c r="DI27" s="22">
        <f t="shared" si="7"/>
        <v>1.4755140277603228E-4</v>
      </c>
      <c r="DJ27" s="22">
        <f t="shared" si="7"/>
        <v>1.4756130679975589E-4</v>
      </c>
      <c r="DK27" s="22">
        <f t="shared" si="7"/>
        <v>1.4756132038182778E-4</v>
      </c>
      <c r="DL27" s="22">
        <f t="shared" si="7"/>
        <v>1.4756132039571922E-4</v>
      </c>
      <c r="DM27" s="22">
        <f t="shared" si="7"/>
        <v>1.475613203957315E-4</v>
      </c>
      <c r="DN27" s="22">
        <f t="shared" si="7"/>
        <v>1.475613203957315E-4</v>
      </c>
      <c r="DO27" s="22">
        <f t="shared" si="7"/>
        <v>1.475613203957315E-4</v>
      </c>
      <c r="DP27" s="22">
        <f t="shared" si="7"/>
        <v>1.475613203957315E-4</v>
      </c>
      <c r="DQ27" s="22">
        <f t="shared" si="7"/>
        <v>1.475613203957315E-4</v>
      </c>
      <c r="DR27" s="22">
        <f t="shared" si="7"/>
        <v>1.475613203957315E-4</v>
      </c>
      <c r="DS27" s="22">
        <f t="shared" si="7"/>
        <v>1.475613203957315E-4</v>
      </c>
      <c r="DT27" s="22">
        <f t="shared" si="7"/>
        <v>1.475613203957315E-4</v>
      </c>
      <c r="DU27" s="22">
        <f t="shared" si="7"/>
        <v>1.475613203957315E-4</v>
      </c>
      <c r="DV27" s="22">
        <f t="shared" si="7"/>
        <v>1.475613203957315E-4</v>
      </c>
      <c r="DW27" s="22">
        <f t="shared" si="7"/>
        <v>1.475613203957315E-4</v>
      </c>
    </row>
    <row r="28" spans="1:127" ht="21" x14ac:dyDescent="0.55000000000000004">
      <c r="A28" s="19"/>
      <c r="B28" s="20" t="s">
        <v>55</v>
      </c>
      <c r="C28" s="492" t="s">
        <v>53</v>
      </c>
      <c r="D28" s="493"/>
      <c r="E28" s="493"/>
      <c r="F28" s="291" t="s">
        <v>54</v>
      </c>
      <c r="G28" s="22">
        <f>+G29*G53*G55</f>
        <v>3.7072611179816573E-3</v>
      </c>
      <c r="J28" s="22">
        <f t="shared" ref="J28:BU28" si="8">+J29*J53*J55</f>
        <v>2.8550046967352727E-3</v>
      </c>
      <c r="K28" s="22">
        <f t="shared" si="8"/>
        <v>0</v>
      </c>
      <c r="L28" s="22">
        <f t="shared" si="8"/>
        <v>0</v>
      </c>
      <c r="M28" s="22">
        <f t="shared" si="8"/>
        <v>0</v>
      </c>
      <c r="N28" s="22">
        <f t="shared" si="8"/>
        <v>0</v>
      </c>
      <c r="O28" s="22">
        <f t="shared" si="8"/>
        <v>0</v>
      </c>
      <c r="P28" s="22">
        <f t="shared" si="8"/>
        <v>0</v>
      </c>
      <c r="Q28" s="22">
        <f t="shared" si="8"/>
        <v>0</v>
      </c>
      <c r="R28" s="22">
        <f t="shared" si="8"/>
        <v>0</v>
      </c>
      <c r="S28" s="22">
        <f t="shared" si="8"/>
        <v>0</v>
      </c>
      <c r="T28" s="22">
        <f t="shared" si="8"/>
        <v>0</v>
      </c>
      <c r="U28" s="22">
        <f t="shared" si="8"/>
        <v>4.0096822473215165E-264</v>
      </c>
      <c r="V28" s="22">
        <f t="shared" si="8"/>
        <v>0</v>
      </c>
      <c r="W28" s="22">
        <f t="shared" si="8"/>
        <v>0</v>
      </c>
      <c r="X28" s="22">
        <f t="shared" si="8"/>
        <v>0</v>
      </c>
      <c r="Y28" s="22">
        <f t="shared" si="8"/>
        <v>0</v>
      </c>
      <c r="Z28" s="22">
        <f t="shared" si="8"/>
        <v>0</v>
      </c>
      <c r="AA28" s="22">
        <f t="shared" si="8"/>
        <v>0</v>
      </c>
      <c r="AB28" s="22">
        <f t="shared" si="8"/>
        <v>0</v>
      </c>
      <c r="AC28" s="22">
        <f t="shared" si="8"/>
        <v>0</v>
      </c>
      <c r="AD28" s="22">
        <f t="shared" si="8"/>
        <v>2.7420111970266307E-27</v>
      </c>
      <c r="AE28" s="22">
        <f t="shared" si="8"/>
        <v>1.0671546423944492E-53</v>
      </c>
      <c r="AF28" s="22">
        <f t="shared" si="8"/>
        <v>4.7946913724410746E-80</v>
      </c>
      <c r="AG28" s="22">
        <f t="shared" si="8"/>
        <v>2.28479196517382E-106</v>
      </c>
      <c r="AH28" s="22">
        <f t="shared" si="8"/>
        <v>1.1244434192907453E-132</v>
      </c>
      <c r="AI28" s="22">
        <f t="shared" si="8"/>
        <v>5.647915925891917E-159</v>
      </c>
      <c r="AJ28" s="22">
        <f t="shared" si="8"/>
        <v>2.8770895203887076E-185</v>
      </c>
      <c r="AK28" s="22">
        <f t="shared" si="8"/>
        <v>1.4807927026486942E-211</v>
      </c>
      <c r="AL28" s="22">
        <f t="shared" si="8"/>
        <v>7.6816363958602486E-238</v>
      </c>
      <c r="AM28" s="22">
        <f t="shared" si="8"/>
        <v>4.0096822473215165E-264</v>
      </c>
      <c r="AN28" s="22">
        <f t="shared" si="8"/>
        <v>2.7420111970266307E-27</v>
      </c>
      <c r="AO28" s="22">
        <f t="shared" si="8"/>
        <v>1.2214153930470102E-24</v>
      </c>
      <c r="AP28" s="22">
        <f t="shared" si="8"/>
        <v>5.4745348254452527E-22</v>
      </c>
      <c r="AQ28" s="22">
        <f t="shared" si="8"/>
        <v>2.4730879422929899E-19</v>
      </c>
      <c r="AR28" s="22">
        <f t="shared" si="8"/>
        <v>1.1287363402538751E-16</v>
      </c>
      <c r="AS28" s="22">
        <f t="shared" si="8"/>
        <v>5.2243924255592436E-14</v>
      </c>
      <c r="AT28" s="22">
        <f t="shared" si="8"/>
        <v>2.4677230053061535E-11</v>
      </c>
      <c r="AU28" s="22">
        <f t="shared" si="8"/>
        <v>1.2035865738450973E-8</v>
      </c>
      <c r="AV28" s="22">
        <f t="shared" si="8"/>
        <v>6.2229966138372072E-6</v>
      </c>
      <c r="AW28" s="22">
        <f t="shared" si="8"/>
        <v>3.7072611179816573E-3</v>
      </c>
      <c r="AX28" s="22">
        <f t="shared" si="8"/>
        <v>6.2229966138372072E-6</v>
      </c>
      <c r="AY28" s="22">
        <f t="shared" si="8"/>
        <v>1.1685794271482645E-5</v>
      </c>
      <c r="AZ28" s="22">
        <f t="shared" si="8"/>
        <v>2.1974096384297492E-5</v>
      </c>
      <c r="BA28" s="22">
        <f t="shared" si="8"/>
        <v>4.1383324247644874E-5</v>
      </c>
      <c r="BB28" s="22">
        <f t="shared" si="8"/>
        <v>7.8069411062037599E-5</v>
      </c>
      <c r="BC28" s="22">
        <f t="shared" si="8"/>
        <v>1.475613203957315E-4</v>
      </c>
      <c r="BD28" s="22">
        <f t="shared" si="8"/>
        <v>2.7952114709359617E-4</v>
      </c>
      <c r="BE28" s="22">
        <f t="shared" si="8"/>
        <v>5.3081958612363745E-4</v>
      </c>
      <c r="BF28" s="22">
        <f t="shared" si="8"/>
        <v>1.010979113404555E-3</v>
      </c>
      <c r="BG28" s="22">
        <f t="shared" si="8"/>
        <v>1.9320480186676055E-3</v>
      </c>
      <c r="BH28" s="22">
        <f t="shared" si="8"/>
        <v>3.7072611179816573E-3</v>
      </c>
      <c r="BI28" s="22">
        <f t="shared" si="8"/>
        <v>1.3969447736535928E-3</v>
      </c>
      <c r="BJ28" s="22">
        <f t="shared" si="8"/>
        <v>1.4904373687634166E-3</v>
      </c>
      <c r="BK28" s="22">
        <f t="shared" si="8"/>
        <v>1.5902468893087506E-3</v>
      </c>
      <c r="BL28" s="22">
        <f t="shared" si="8"/>
        <v>1.6968052368831672E-3</v>
      </c>
      <c r="BM28" s="22">
        <f t="shared" si="8"/>
        <v>1.8105742887866635E-3</v>
      </c>
      <c r="BN28" s="22">
        <f t="shared" si="8"/>
        <v>1.9320480186676055E-3</v>
      </c>
      <c r="BO28" s="22">
        <f t="shared" si="8"/>
        <v>2.0617547709390234E-3</v>
      </c>
      <c r="BP28" s="22">
        <f t="shared" si="8"/>
        <v>2.2002597004819671E-3</v>
      </c>
      <c r="BQ28" s="22">
        <f t="shared" si="8"/>
        <v>2.348167390046842E-3</v>
      </c>
      <c r="BR28" s="22">
        <f t="shared" si="8"/>
        <v>2.5061246587357094E-3</v>
      </c>
      <c r="BS28" s="22">
        <f t="shared" si="8"/>
        <v>2.6748235760009234E-3</v>
      </c>
      <c r="BT28" s="22">
        <f t="shared" si="8"/>
        <v>2.8550046967352727E-3</v>
      </c>
      <c r="BU28" s="22">
        <f t="shared" si="8"/>
        <v>3.0474605342638993E-3</v>
      </c>
      <c r="BV28" s="22">
        <f t="shared" ref="BV28:DW28" si="9">+BV29*BV53*BV55</f>
        <v>3.2530392893868423E-3</v>
      </c>
      <c r="BW28" s="22">
        <f t="shared" si="9"/>
        <v>3.4726488550730489E-3</v>
      </c>
      <c r="BX28" s="22">
        <f t="shared" si="9"/>
        <v>3.7072611179816573E-3</v>
      </c>
      <c r="BY28" s="22">
        <f t="shared" si="9"/>
        <v>3.9579165796962143E-3</v>
      </c>
      <c r="BZ28" s="22">
        <f t="shared" si="9"/>
        <v>4.2257293224141589E-3</v>
      </c>
      <c r="CA28" s="22">
        <f t="shared" si="9"/>
        <v>4.5118923458513345E-3</v>
      </c>
      <c r="CB28" s="22">
        <f t="shared" si="9"/>
        <v>4.8176833043143668E-3</v>
      </c>
      <c r="CC28" s="22">
        <f t="shared" si="9"/>
        <v>5.1444706752790783E-3</v>
      </c>
      <c r="CD28" s="22">
        <f t="shared" si="9"/>
        <v>2.8550046967352727E-3</v>
      </c>
      <c r="CE28" s="22">
        <f t="shared" si="9"/>
        <v>8.9604277727895347</v>
      </c>
      <c r="CF28" s="22">
        <f t="shared" si="9"/>
        <v>8.9604277727895347</v>
      </c>
      <c r="CG28" s="22">
        <f t="shared" si="9"/>
        <v>7.4232697259522844</v>
      </c>
      <c r="CH28" s="22">
        <f t="shared" si="9"/>
        <v>5.3151973749266999</v>
      </c>
      <c r="CI28" s="22">
        <f t="shared" si="9"/>
        <v>4.0370622711618207</v>
      </c>
      <c r="CJ28" s="22">
        <f t="shared" si="9"/>
        <v>3.1767907433975657</v>
      </c>
      <c r="CK28" s="22">
        <f t="shared" si="9"/>
        <v>2.5566897357201714</v>
      </c>
      <c r="CL28" s="22">
        <f t="shared" si="9"/>
        <v>1.0189701289937059</v>
      </c>
      <c r="CM28" s="22">
        <f t="shared" si="9"/>
        <v>0.45933769271563363</v>
      </c>
      <c r="CN28" s="22">
        <f t="shared" si="9"/>
        <v>0.21846840442204463</v>
      </c>
      <c r="CO28" s="22">
        <f t="shared" si="9"/>
        <v>0.10708685658069932</v>
      </c>
      <c r="CP28" s="22">
        <f t="shared" si="9"/>
        <v>5.3516090135190097E-2</v>
      </c>
      <c r="CQ28" s="22">
        <f t="shared" si="9"/>
        <v>2.7107164342599549E-2</v>
      </c>
      <c r="CR28" s="22">
        <f t="shared" si="9"/>
        <v>1.386739288622818E-2</v>
      </c>
      <c r="CS28" s="22">
        <f t="shared" si="9"/>
        <v>7.1484875870844091E-3</v>
      </c>
      <c r="CT28" s="22">
        <f t="shared" si="9"/>
        <v>3.7072611179816573E-3</v>
      </c>
      <c r="CU28" s="22">
        <f t="shared" si="9"/>
        <v>1.9320480186676055E-3</v>
      </c>
      <c r="CV28" s="22">
        <f t="shared" si="9"/>
        <v>1.010979113404555E-3</v>
      </c>
      <c r="CW28" s="22">
        <f t="shared" si="9"/>
        <v>5.3081958612363745E-4</v>
      </c>
      <c r="CX28" s="22">
        <f t="shared" si="9"/>
        <v>2.7952114709359617E-4</v>
      </c>
      <c r="CY28" s="22">
        <f t="shared" si="9"/>
        <v>1.475613203957315E-4</v>
      </c>
      <c r="CZ28" s="22">
        <f t="shared" si="9"/>
        <v>7.8069411062037599E-5</v>
      </c>
      <c r="DA28" s="22">
        <f t="shared" si="9"/>
        <v>4.1383324247644874E-5</v>
      </c>
      <c r="DB28" s="22">
        <f t="shared" si="9"/>
        <v>2.1974096384297492E-5</v>
      </c>
      <c r="DC28" s="22">
        <f t="shared" si="9"/>
        <v>1.1685794271482645E-5</v>
      </c>
      <c r="DD28" s="22">
        <f t="shared" si="9"/>
        <v>6.2229966138372072E-6</v>
      </c>
      <c r="DE28" s="22">
        <f t="shared" si="9"/>
        <v>1.475613203957315E-4</v>
      </c>
      <c r="DF28" s="22">
        <f t="shared" si="9"/>
        <v>1.475613203957315E-4</v>
      </c>
      <c r="DG28" s="22">
        <f t="shared" si="9"/>
        <v>1.475613203957315E-4</v>
      </c>
      <c r="DH28" s="22">
        <f t="shared" si="9"/>
        <v>1.475613203957315E-4</v>
      </c>
      <c r="DI28" s="22">
        <f t="shared" si="9"/>
        <v>1.475613203957315E-4</v>
      </c>
      <c r="DJ28" s="22">
        <f t="shared" si="9"/>
        <v>1.475613203957315E-4</v>
      </c>
      <c r="DK28" s="22">
        <f t="shared" si="9"/>
        <v>1.475613203957315E-4</v>
      </c>
      <c r="DL28" s="22">
        <f t="shared" si="9"/>
        <v>1.475613203957315E-4</v>
      </c>
      <c r="DM28" s="22">
        <f t="shared" si="9"/>
        <v>1.475613203957315E-4</v>
      </c>
      <c r="DN28" s="22">
        <f t="shared" si="9"/>
        <v>1.475613203957315E-4</v>
      </c>
      <c r="DO28" s="22">
        <f t="shared" si="9"/>
        <v>1.475613203957315E-4</v>
      </c>
      <c r="DP28" s="22">
        <f t="shared" si="9"/>
        <v>1.475613203957315E-4</v>
      </c>
      <c r="DQ28" s="22">
        <f t="shared" si="9"/>
        <v>1.475613203957315E-4</v>
      </c>
      <c r="DR28" s="22">
        <f t="shared" si="9"/>
        <v>1.475613203957315E-4</v>
      </c>
      <c r="DS28" s="22">
        <f t="shared" si="9"/>
        <v>1.475613203957315E-4</v>
      </c>
      <c r="DT28" s="22">
        <f t="shared" si="9"/>
        <v>1.475613203957315E-4</v>
      </c>
      <c r="DU28" s="22">
        <f t="shared" si="9"/>
        <v>1.475613203957315E-4</v>
      </c>
      <c r="DV28" s="22">
        <f t="shared" si="9"/>
        <v>1.475613203957315E-4</v>
      </c>
      <c r="DW28" s="22">
        <f t="shared" si="9"/>
        <v>1.475613203957315E-4</v>
      </c>
    </row>
    <row r="29" spans="1:127" ht="18" x14ac:dyDescent="0.2">
      <c r="A29" s="16">
        <f>入力シート_シマジン!Q9</f>
        <v>10</v>
      </c>
      <c r="B29" s="23" t="s">
        <v>56</v>
      </c>
      <c r="C29" s="492" t="s">
        <v>57</v>
      </c>
      <c r="D29" s="493"/>
      <c r="E29" s="493"/>
      <c r="F29" s="1" t="s">
        <v>54</v>
      </c>
      <c r="G29" s="72">
        <f>IF(A29="",1,A29)</f>
        <v>10</v>
      </c>
      <c r="J29" s="51">
        <f t="shared" ref="J29:J32" si="10">G29</f>
        <v>10</v>
      </c>
      <c r="K29" s="50">
        <f t="shared" ref="K29:N29" si="11">+J29</f>
        <v>10</v>
      </c>
      <c r="L29" s="50">
        <f t="shared" si="11"/>
        <v>10</v>
      </c>
      <c r="M29" s="50">
        <f t="shared" si="11"/>
        <v>10</v>
      </c>
      <c r="N29" s="50">
        <f t="shared" si="11"/>
        <v>10</v>
      </c>
      <c r="O29" s="50">
        <f>+J29</f>
        <v>10</v>
      </c>
      <c r="P29" s="50">
        <f>+K29</f>
        <v>10</v>
      </c>
      <c r="Q29" s="50">
        <f>+L29</f>
        <v>10</v>
      </c>
      <c r="R29" s="50">
        <f>+L29</f>
        <v>10</v>
      </c>
      <c r="S29" s="50">
        <f>+M29</f>
        <v>10</v>
      </c>
      <c r="T29" s="50">
        <f>+N29</f>
        <v>10</v>
      </c>
      <c r="U29" s="50">
        <f>G29</f>
        <v>10</v>
      </c>
      <c r="V29" s="50">
        <f>+U29</f>
        <v>10</v>
      </c>
      <c r="W29" s="50">
        <f t="shared" ref="W29:AG29" si="12">+V29</f>
        <v>10</v>
      </c>
      <c r="X29" s="50">
        <f t="shared" si="12"/>
        <v>10</v>
      </c>
      <c r="Y29" s="50">
        <f t="shared" si="12"/>
        <v>10</v>
      </c>
      <c r="Z29" s="50">
        <f t="shared" si="12"/>
        <v>10</v>
      </c>
      <c r="AA29" s="50">
        <f t="shared" si="12"/>
        <v>10</v>
      </c>
      <c r="AB29" s="50">
        <f t="shared" si="12"/>
        <v>10</v>
      </c>
      <c r="AC29" s="50">
        <f t="shared" si="12"/>
        <v>10</v>
      </c>
      <c r="AD29" s="50">
        <f t="shared" si="12"/>
        <v>10</v>
      </c>
      <c r="AE29" s="50">
        <f t="shared" si="12"/>
        <v>10</v>
      </c>
      <c r="AF29" s="50">
        <f t="shared" si="12"/>
        <v>10</v>
      </c>
      <c r="AG29" s="50">
        <f t="shared" si="12"/>
        <v>10</v>
      </c>
      <c r="AH29" s="50">
        <f>+AC29</f>
        <v>10</v>
      </c>
      <c r="AI29" s="50">
        <f>+AD29</f>
        <v>10</v>
      </c>
      <c r="AJ29" s="50">
        <f>+AE29</f>
        <v>10</v>
      </c>
      <c r="AK29" s="50">
        <f>+AE29</f>
        <v>10</v>
      </c>
      <c r="AL29" s="50">
        <f>+AF29</f>
        <v>10</v>
      </c>
      <c r="AM29" s="50">
        <f>+AG29</f>
        <v>10</v>
      </c>
      <c r="AN29" s="50">
        <f t="shared" ref="AN29:BF29" si="13">+AM29</f>
        <v>10</v>
      </c>
      <c r="AO29" s="50">
        <f t="shared" si="13"/>
        <v>10</v>
      </c>
      <c r="AP29" s="50">
        <f t="shared" si="13"/>
        <v>10</v>
      </c>
      <c r="AQ29" s="50">
        <f t="shared" si="13"/>
        <v>10</v>
      </c>
      <c r="AR29" s="50">
        <f t="shared" si="13"/>
        <v>10</v>
      </c>
      <c r="AS29" s="50">
        <f t="shared" si="13"/>
        <v>10</v>
      </c>
      <c r="AT29" s="50">
        <f t="shared" si="13"/>
        <v>10</v>
      </c>
      <c r="AU29" s="50">
        <f t="shared" si="13"/>
        <v>10</v>
      </c>
      <c r="AV29" s="50">
        <f t="shared" si="13"/>
        <v>10</v>
      </c>
      <c r="AW29" s="50">
        <f t="shared" si="13"/>
        <v>10</v>
      </c>
      <c r="AX29" s="50">
        <f t="shared" si="13"/>
        <v>10</v>
      </c>
      <c r="AY29" s="50">
        <f t="shared" si="13"/>
        <v>10</v>
      </c>
      <c r="AZ29" s="50">
        <f t="shared" si="13"/>
        <v>10</v>
      </c>
      <c r="BA29" s="50">
        <f t="shared" si="13"/>
        <v>10</v>
      </c>
      <c r="BB29" s="50">
        <f t="shared" si="13"/>
        <v>10</v>
      </c>
      <c r="BC29" s="50">
        <f t="shared" si="13"/>
        <v>10</v>
      </c>
      <c r="BD29" s="50">
        <f t="shared" si="13"/>
        <v>10</v>
      </c>
      <c r="BE29" s="50">
        <f t="shared" si="13"/>
        <v>10</v>
      </c>
      <c r="BF29" s="50">
        <f t="shared" si="13"/>
        <v>10</v>
      </c>
      <c r="BG29" s="50">
        <f t="shared" ref="BG29" si="14">+BE29</f>
        <v>10</v>
      </c>
      <c r="BH29" s="50">
        <f>+BF29</f>
        <v>10</v>
      </c>
      <c r="BI29" s="50">
        <f t="shared" ref="BI29:BJ29" si="15">+BH29</f>
        <v>10</v>
      </c>
      <c r="BJ29" s="50">
        <f t="shared" si="15"/>
        <v>10</v>
      </c>
      <c r="BK29" s="50">
        <f t="shared" ref="BK29" si="16">+AZ29</f>
        <v>10</v>
      </c>
      <c r="BL29" s="50">
        <f t="shared" ref="BL29:BO29" si="17">+BK29</f>
        <v>10</v>
      </c>
      <c r="BM29" s="50">
        <f t="shared" si="17"/>
        <v>10</v>
      </c>
      <c r="BN29" s="50">
        <f t="shared" si="17"/>
        <v>10</v>
      </c>
      <c r="BO29" s="50">
        <f t="shared" si="17"/>
        <v>10</v>
      </c>
      <c r="BP29" s="50">
        <f t="shared" ref="BP29" si="18">+BE29</f>
        <v>10</v>
      </c>
      <c r="BQ29" s="50">
        <f t="shared" ref="BQ29:BT29" si="19">+BP29</f>
        <v>10</v>
      </c>
      <c r="BR29" s="50">
        <f t="shared" si="19"/>
        <v>10</v>
      </c>
      <c r="BS29" s="50">
        <f t="shared" si="19"/>
        <v>10</v>
      </c>
      <c r="BT29" s="50">
        <f t="shared" si="19"/>
        <v>10</v>
      </c>
      <c r="BU29" s="50">
        <f t="shared" ref="BU29" si="20">+BJ29</f>
        <v>10</v>
      </c>
      <c r="BV29" s="50">
        <f t="shared" ref="BV29" si="21">+BU29</f>
        <v>10</v>
      </c>
      <c r="BW29" s="50">
        <f t="shared" ref="BW29:BX29" si="22">+BU29</f>
        <v>10</v>
      </c>
      <c r="BX29" s="50">
        <f t="shared" si="22"/>
        <v>10</v>
      </c>
      <c r="BY29" s="50">
        <f t="shared" ref="BY29:CB29" si="23">+BX29</f>
        <v>10</v>
      </c>
      <c r="BZ29" s="50">
        <f t="shared" si="23"/>
        <v>10</v>
      </c>
      <c r="CA29" s="50">
        <f t="shared" si="23"/>
        <v>10</v>
      </c>
      <c r="CB29" s="50">
        <f t="shared" si="23"/>
        <v>10</v>
      </c>
      <c r="CC29" s="50">
        <f>+CA29</f>
        <v>10</v>
      </c>
      <c r="CD29" s="50">
        <f>+CB29</f>
        <v>10</v>
      </c>
      <c r="CE29" s="50">
        <f t="shared" ref="CE29" si="24">+CD29</f>
        <v>10</v>
      </c>
      <c r="CF29" s="50">
        <f>+BA29</f>
        <v>10</v>
      </c>
      <c r="CG29" s="50">
        <f>+BA29</f>
        <v>10</v>
      </c>
      <c r="CH29" s="50">
        <f t="shared" ref="CH29:CQ29" si="25">+BA29</f>
        <v>10</v>
      </c>
      <c r="CI29" s="50">
        <f t="shared" si="25"/>
        <v>10</v>
      </c>
      <c r="CJ29" s="50">
        <f t="shared" si="25"/>
        <v>10</v>
      </c>
      <c r="CK29" s="50">
        <f t="shared" si="25"/>
        <v>10</v>
      </c>
      <c r="CL29" s="50">
        <f t="shared" si="25"/>
        <v>10</v>
      </c>
      <c r="CM29" s="50">
        <f t="shared" si="25"/>
        <v>10</v>
      </c>
      <c r="CN29" s="50">
        <f t="shared" si="25"/>
        <v>10</v>
      </c>
      <c r="CO29" s="50">
        <f t="shared" si="25"/>
        <v>10</v>
      </c>
      <c r="CP29" s="50">
        <f t="shared" si="25"/>
        <v>10</v>
      </c>
      <c r="CQ29" s="50">
        <f t="shared" si="25"/>
        <v>10</v>
      </c>
      <c r="CR29" s="50">
        <f>+BU29</f>
        <v>10</v>
      </c>
      <c r="CS29" s="50">
        <f>+BV29</f>
        <v>10</v>
      </c>
      <c r="CT29" s="50">
        <f t="shared" ref="CT29:CU29" si="26">+BX29</f>
        <v>10</v>
      </c>
      <c r="CU29" s="50">
        <f t="shared" si="26"/>
        <v>10</v>
      </c>
      <c r="CV29" s="50">
        <f>+BU29</f>
        <v>10</v>
      </c>
      <c r="CW29" s="50">
        <f>+BV29</f>
        <v>10</v>
      </c>
      <c r="CX29" s="50">
        <f>+BX29</f>
        <v>10</v>
      </c>
      <c r="CY29" s="50">
        <f>+BY29</f>
        <v>10</v>
      </c>
      <c r="CZ29" s="50">
        <f>+BZ29</f>
        <v>10</v>
      </c>
      <c r="DA29" s="50">
        <f>+CA29</f>
        <v>10</v>
      </c>
      <c r="DB29" s="50">
        <f>+CB29</f>
        <v>10</v>
      </c>
      <c r="DC29" s="50">
        <f t="shared" ref="DC29:DD29" si="27">+CD29</f>
        <v>10</v>
      </c>
      <c r="DD29" s="50">
        <f t="shared" si="27"/>
        <v>10</v>
      </c>
      <c r="DE29" s="50">
        <f t="shared" ref="DE29" si="28">+CE29</f>
        <v>10</v>
      </c>
      <c r="DF29" s="50">
        <f t="shared" ref="DF29" si="29">+BU29</f>
        <v>10</v>
      </c>
      <c r="DG29" s="50">
        <f t="shared" ref="DG29:DO32" si="30">+DF29</f>
        <v>10</v>
      </c>
      <c r="DH29" s="50">
        <f t="shared" si="30"/>
        <v>10</v>
      </c>
      <c r="DI29" s="50">
        <f t="shared" si="30"/>
        <v>10</v>
      </c>
      <c r="DJ29" s="50">
        <f t="shared" si="30"/>
        <v>10</v>
      </c>
      <c r="DK29" s="50">
        <f t="shared" si="30"/>
        <v>10</v>
      </c>
      <c r="DL29" s="50">
        <f t="shared" si="30"/>
        <v>10</v>
      </c>
      <c r="DM29" s="50">
        <f t="shared" si="30"/>
        <v>10</v>
      </c>
      <c r="DN29" s="50">
        <f t="shared" si="30"/>
        <v>10</v>
      </c>
      <c r="DO29" s="50">
        <f t="shared" ref="DO29" si="31">+DE29</f>
        <v>10</v>
      </c>
      <c r="DP29" s="50">
        <f t="shared" ref="DP29:DW42" si="32">+DO29</f>
        <v>10</v>
      </c>
      <c r="DQ29" s="50">
        <f t="shared" si="32"/>
        <v>10</v>
      </c>
      <c r="DR29" s="50">
        <f t="shared" si="32"/>
        <v>10</v>
      </c>
      <c r="DS29" s="50">
        <f t="shared" si="32"/>
        <v>10</v>
      </c>
      <c r="DT29" s="50">
        <f t="shared" si="32"/>
        <v>10</v>
      </c>
      <c r="DU29" s="50">
        <f t="shared" si="32"/>
        <v>10</v>
      </c>
      <c r="DV29" s="50">
        <f t="shared" si="32"/>
        <v>10</v>
      </c>
      <c r="DW29" s="50">
        <f>+DV29</f>
        <v>10</v>
      </c>
    </row>
    <row r="30" spans="1:127" ht="18" x14ac:dyDescent="0.2">
      <c r="A30" s="16"/>
      <c r="B30" s="23" t="s">
        <v>58</v>
      </c>
      <c r="C30" s="494" t="s">
        <v>59</v>
      </c>
      <c r="D30" s="495"/>
      <c r="E30" s="492"/>
      <c r="F30" s="1" t="s">
        <v>60</v>
      </c>
      <c r="G30" s="24">
        <f>IF(A30="",100,A30)</f>
        <v>100</v>
      </c>
      <c r="I30">
        <v>1</v>
      </c>
      <c r="J30" s="49">
        <f>IF(C24="&gt;1,000,000",1800000,C24)</f>
        <v>104</v>
      </c>
      <c r="K30" s="49">
        <v>100000</v>
      </c>
      <c r="L30" s="49">
        <f>+K30+100000</f>
        <v>200000</v>
      </c>
      <c r="M30" s="49">
        <f t="shared" ref="M30:T30" si="33">+L30+100000</f>
        <v>300000</v>
      </c>
      <c r="N30" s="49">
        <f t="shared" si="33"/>
        <v>400000</v>
      </c>
      <c r="O30" s="49">
        <f t="shared" si="33"/>
        <v>500000</v>
      </c>
      <c r="P30" s="49">
        <f t="shared" si="33"/>
        <v>600000</v>
      </c>
      <c r="Q30" s="49">
        <f t="shared" si="33"/>
        <v>700000</v>
      </c>
      <c r="R30" s="49">
        <f t="shared" si="33"/>
        <v>800000</v>
      </c>
      <c r="S30" s="49">
        <f t="shared" si="33"/>
        <v>900000</v>
      </c>
      <c r="T30" s="49">
        <f t="shared" si="33"/>
        <v>1000000</v>
      </c>
      <c r="U30" s="49">
        <f>+$K$23-100000+10000</f>
        <v>10000</v>
      </c>
      <c r="V30" s="49">
        <f>+U30+10000</f>
        <v>20000</v>
      </c>
      <c r="W30" s="49">
        <f t="shared" ref="W30:AC30" si="34">+V30+10000</f>
        <v>30000</v>
      </c>
      <c r="X30" s="49">
        <f t="shared" si="34"/>
        <v>40000</v>
      </c>
      <c r="Y30" s="49">
        <f t="shared" si="34"/>
        <v>50000</v>
      </c>
      <c r="Z30" s="49">
        <f t="shared" si="34"/>
        <v>60000</v>
      </c>
      <c r="AA30" s="49">
        <f t="shared" si="34"/>
        <v>70000</v>
      </c>
      <c r="AB30" s="49">
        <f t="shared" si="34"/>
        <v>80000</v>
      </c>
      <c r="AC30" s="49">
        <f t="shared" si="34"/>
        <v>90000</v>
      </c>
      <c r="AD30" s="265">
        <f>+$U$23-10000+1000</f>
        <v>1000</v>
      </c>
      <c r="AE30" s="49">
        <f>+AD30+1000</f>
        <v>2000</v>
      </c>
      <c r="AF30" s="49">
        <f t="shared" ref="AF30:AM30" si="35">+AE30+1000</f>
        <v>3000</v>
      </c>
      <c r="AG30" s="49">
        <f t="shared" si="35"/>
        <v>4000</v>
      </c>
      <c r="AH30" s="49">
        <f t="shared" si="35"/>
        <v>5000</v>
      </c>
      <c r="AI30" s="49">
        <f t="shared" si="35"/>
        <v>6000</v>
      </c>
      <c r="AJ30" s="49">
        <f t="shared" si="35"/>
        <v>7000</v>
      </c>
      <c r="AK30" s="49">
        <f t="shared" si="35"/>
        <v>8000</v>
      </c>
      <c r="AL30" s="49">
        <f t="shared" si="35"/>
        <v>9000</v>
      </c>
      <c r="AM30" s="49">
        <f t="shared" si="35"/>
        <v>10000</v>
      </c>
      <c r="AN30" s="59">
        <f>+AD23</f>
        <v>1000</v>
      </c>
      <c r="AO30" s="49">
        <f>+AN30-100</f>
        <v>900</v>
      </c>
      <c r="AP30" s="49">
        <f t="shared" ref="AP30:AW30" si="36">+AO30-100</f>
        <v>800</v>
      </c>
      <c r="AQ30" s="49">
        <f t="shared" si="36"/>
        <v>700</v>
      </c>
      <c r="AR30" s="49">
        <f t="shared" si="36"/>
        <v>600</v>
      </c>
      <c r="AS30" s="49">
        <f t="shared" si="36"/>
        <v>500</v>
      </c>
      <c r="AT30" s="49">
        <f t="shared" si="36"/>
        <v>400</v>
      </c>
      <c r="AU30" s="49">
        <f t="shared" si="36"/>
        <v>300</v>
      </c>
      <c r="AV30" s="49">
        <f t="shared" si="36"/>
        <v>200</v>
      </c>
      <c r="AW30" s="49">
        <f t="shared" si="36"/>
        <v>100</v>
      </c>
      <c r="AX30" s="59">
        <f>AN23</f>
        <v>200</v>
      </c>
      <c r="AY30" s="49">
        <f>+AX30-10</f>
        <v>190</v>
      </c>
      <c r="AZ30" s="49">
        <f t="shared" ref="AZ30:BG30" si="37">+AY30-10</f>
        <v>180</v>
      </c>
      <c r="BA30" s="49">
        <f t="shared" si="37"/>
        <v>170</v>
      </c>
      <c r="BB30" s="49">
        <f t="shared" si="37"/>
        <v>160</v>
      </c>
      <c r="BC30" s="49">
        <f t="shared" si="37"/>
        <v>150</v>
      </c>
      <c r="BD30" s="49">
        <f t="shared" si="37"/>
        <v>140</v>
      </c>
      <c r="BE30" s="49">
        <f t="shared" si="37"/>
        <v>130</v>
      </c>
      <c r="BF30" s="49">
        <f t="shared" si="37"/>
        <v>120</v>
      </c>
      <c r="BG30" s="49">
        <f t="shared" si="37"/>
        <v>110</v>
      </c>
      <c r="BH30" s="49">
        <f>IF(BG30=10,1,+BG30-10)</f>
        <v>100</v>
      </c>
      <c r="BI30" s="59">
        <f>AX23+5</f>
        <v>115</v>
      </c>
      <c r="BJ30" s="49">
        <f>IF(+BI30-1&gt;0,+BI30-1,0.1)</f>
        <v>114</v>
      </c>
      <c r="BK30" s="49">
        <f t="shared" ref="BK30:CC30" si="38">IF(+BJ30-1&gt;0,+BJ30-1,0.1)</f>
        <v>113</v>
      </c>
      <c r="BL30" s="49">
        <f t="shared" si="38"/>
        <v>112</v>
      </c>
      <c r="BM30" s="49">
        <f t="shared" si="38"/>
        <v>111</v>
      </c>
      <c r="BN30" s="49">
        <f t="shared" si="38"/>
        <v>110</v>
      </c>
      <c r="BO30" s="49">
        <f t="shared" si="38"/>
        <v>109</v>
      </c>
      <c r="BP30" s="49">
        <f t="shared" si="38"/>
        <v>108</v>
      </c>
      <c r="BQ30" s="49">
        <f t="shared" si="38"/>
        <v>107</v>
      </c>
      <c r="BR30" s="49">
        <f t="shared" si="38"/>
        <v>106</v>
      </c>
      <c r="BS30" s="49">
        <f t="shared" si="38"/>
        <v>105</v>
      </c>
      <c r="BT30" s="49">
        <f t="shared" si="38"/>
        <v>104</v>
      </c>
      <c r="BU30" s="49">
        <f t="shared" si="38"/>
        <v>103</v>
      </c>
      <c r="BV30" s="49">
        <f t="shared" si="38"/>
        <v>102</v>
      </c>
      <c r="BW30" s="49">
        <f t="shared" si="38"/>
        <v>101</v>
      </c>
      <c r="BX30" s="49">
        <f t="shared" si="38"/>
        <v>100</v>
      </c>
      <c r="BY30" s="49">
        <f t="shared" si="38"/>
        <v>99</v>
      </c>
      <c r="BZ30" s="49">
        <f t="shared" si="38"/>
        <v>98</v>
      </c>
      <c r="CA30" s="49">
        <f t="shared" si="38"/>
        <v>97</v>
      </c>
      <c r="CB30" s="49">
        <f t="shared" si="38"/>
        <v>96</v>
      </c>
      <c r="CC30" s="49">
        <f t="shared" si="38"/>
        <v>95</v>
      </c>
      <c r="CD30" s="73">
        <f>+BI23</f>
        <v>104</v>
      </c>
      <c r="CE30" s="59">
        <v>1</v>
      </c>
      <c r="CF30" s="70">
        <f>+$CE$21*CF22*($CE$19/20)</f>
        <v>1</v>
      </c>
      <c r="CG30" s="70">
        <f t="shared" ref="CG30:DD30" si="39">+$CE$21*CG22*($CE$19/20)</f>
        <v>2</v>
      </c>
      <c r="CH30" s="70">
        <f t="shared" si="39"/>
        <v>4</v>
      </c>
      <c r="CI30" s="70">
        <f t="shared" si="39"/>
        <v>6</v>
      </c>
      <c r="CJ30" s="70">
        <f t="shared" si="39"/>
        <v>8</v>
      </c>
      <c r="CK30" s="70">
        <f t="shared" si="39"/>
        <v>10</v>
      </c>
      <c r="CL30" s="70">
        <f t="shared" si="39"/>
        <v>20</v>
      </c>
      <c r="CM30" s="70">
        <f t="shared" si="39"/>
        <v>30</v>
      </c>
      <c r="CN30" s="70">
        <f t="shared" si="39"/>
        <v>40</v>
      </c>
      <c r="CO30" s="70">
        <f t="shared" si="39"/>
        <v>50</v>
      </c>
      <c r="CP30" s="70">
        <f t="shared" si="39"/>
        <v>60</v>
      </c>
      <c r="CQ30" s="70">
        <f t="shared" si="39"/>
        <v>70</v>
      </c>
      <c r="CR30" s="70">
        <f t="shared" si="39"/>
        <v>80</v>
      </c>
      <c r="CS30" s="70">
        <f t="shared" si="39"/>
        <v>90</v>
      </c>
      <c r="CT30" s="70">
        <f t="shared" si="39"/>
        <v>100</v>
      </c>
      <c r="CU30" s="70">
        <f t="shared" si="39"/>
        <v>110</v>
      </c>
      <c r="CV30" s="70">
        <f t="shared" si="39"/>
        <v>120</v>
      </c>
      <c r="CW30" s="70">
        <f t="shared" si="39"/>
        <v>130</v>
      </c>
      <c r="CX30" s="70">
        <f t="shared" si="39"/>
        <v>140</v>
      </c>
      <c r="CY30" s="70">
        <f t="shared" si="39"/>
        <v>150</v>
      </c>
      <c r="CZ30" s="70">
        <f t="shared" si="39"/>
        <v>160</v>
      </c>
      <c r="DA30" s="70">
        <f t="shared" si="39"/>
        <v>170</v>
      </c>
      <c r="DB30" s="70">
        <f t="shared" si="39"/>
        <v>180</v>
      </c>
      <c r="DC30" s="70">
        <f t="shared" si="39"/>
        <v>190</v>
      </c>
      <c r="DD30" s="70">
        <f t="shared" si="39"/>
        <v>200</v>
      </c>
      <c r="DE30" s="49">
        <f>入力シート_シマジン!W3</f>
        <v>150</v>
      </c>
      <c r="DF30" s="49">
        <f>+DE30</f>
        <v>150</v>
      </c>
      <c r="DG30" s="49">
        <f t="shared" si="30"/>
        <v>150</v>
      </c>
      <c r="DH30" s="49">
        <f t="shared" si="30"/>
        <v>150</v>
      </c>
      <c r="DI30" s="49">
        <f t="shared" si="30"/>
        <v>150</v>
      </c>
      <c r="DJ30" s="49">
        <f t="shared" si="30"/>
        <v>150</v>
      </c>
      <c r="DK30" s="49">
        <f t="shared" si="30"/>
        <v>150</v>
      </c>
      <c r="DL30" s="49">
        <f t="shared" si="30"/>
        <v>150</v>
      </c>
      <c r="DM30" s="49">
        <f t="shared" si="30"/>
        <v>150</v>
      </c>
      <c r="DN30" s="49">
        <f t="shared" si="30"/>
        <v>150</v>
      </c>
      <c r="DO30" s="49">
        <f t="shared" si="30"/>
        <v>150</v>
      </c>
      <c r="DP30" s="49">
        <f t="shared" si="32"/>
        <v>150</v>
      </c>
      <c r="DQ30" s="49">
        <f t="shared" si="32"/>
        <v>150</v>
      </c>
      <c r="DR30" s="49">
        <f t="shared" si="32"/>
        <v>150</v>
      </c>
      <c r="DS30" s="49">
        <f t="shared" si="32"/>
        <v>150</v>
      </c>
      <c r="DT30" s="49">
        <f t="shared" si="32"/>
        <v>150</v>
      </c>
      <c r="DU30" s="49">
        <f t="shared" si="32"/>
        <v>150</v>
      </c>
      <c r="DV30" s="49">
        <f t="shared" si="32"/>
        <v>150</v>
      </c>
      <c r="DW30" s="49">
        <f>+DV30</f>
        <v>150</v>
      </c>
    </row>
    <row r="31" spans="1:127" ht="18" x14ac:dyDescent="0.2">
      <c r="A31" s="19"/>
      <c r="B31" s="23" t="s">
        <v>61</v>
      </c>
      <c r="C31" s="494" t="s">
        <v>62</v>
      </c>
      <c r="D31" s="495"/>
      <c r="E31" s="492"/>
      <c r="F31" s="1" t="s">
        <v>60</v>
      </c>
      <c r="G31" s="25">
        <v>0</v>
      </c>
      <c r="J31" s="51">
        <f>G31</f>
        <v>0</v>
      </c>
      <c r="K31" s="54">
        <f>+J31</f>
        <v>0</v>
      </c>
      <c r="L31" s="54">
        <f t="shared" ref="L31:N42" si="40">+K31</f>
        <v>0</v>
      </c>
      <c r="M31" s="54">
        <f t="shared" si="40"/>
        <v>0</v>
      </c>
      <c r="N31" s="54">
        <f t="shared" si="40"/>
        <v>0</v>
      </c>
      <c r="O31" s="54">
        <f t="shared" ref="O31:Q42" si="41">+J31</f>
        <v>0</v>
      </c>
      <c r="P31" s="54">
        <f t="shared" si="41"/>
        <v>0</v>
      </c>
      <c r="Q31" s="54">
        <f t="shared" si="41"/>
        <v>0</v>
      </c>
      <c r="R31" s="54">
        <f t="shared" ref="R31:T42" si="42">+L31</f>
        <v>0</v>
      </c>
      <c r="S31" s="54">
        <f t="shared" si="42"/>
        <v>0</v>
      </c>
      <c r="T31" s="54">
        <f t="shared" si="42"/>
        <v>0</v>
      </c>
      <c r="U31" s="51">
        <f>G31</f>
        <v>0</v>
      </c>
      <c r="V31" s="54">
        <f>+U31</f>
        <v>0</v>
      </c>
      <c r="W31" s="54">
        <f t="shared" ref="W31:AG31" si="43">+V31</f>
        <v>0</v>
      </c>
      <c r="X31" s="54">
        <f t="shared" si="43"/>
        <v>0</v>
      </c>
      <c r="Y31" s="54">
        <f t="shared" si="43"/>
        <v>0</v>
      </c>
      <c r="Z31" s="54">
        <f t="shared" si="43"/>
        <v>0</v>
      </c>
      <c r="AA31" s="54">
        <f t="shared" si="43"/>
        <v>0</v>
      </c>
      <c r="AB31" s="54">
        <f t="shared" si="43"/>
        <v>0</v>
      </c>
      <c r="AC31" s="54">
        <f t="shared" si="43"/>
        <v>0</v>
      </c>
      <c r="AD31" s="54">
        <f t="shared" si="43"/>
        <v>0</v>
      </c>
      <c r="AE31" s="54">
        <f t="shared" si="43"/>
        <v>0</v>
      </c>
      <c r="AF31" s="54">
        <f t="shared" si="43"/>
        <v>0</v>
      </c>
      <c r="AG31" s="54">
        <f t="shared" si="43"/>
        <v>0</v>
      </c>
      <c r="AH31" s="54">
        <f t="shared" ref="AH31:AJ42" si="44">+AC31</f>
        <v>0</v>
      </c>
      <c r="AI31" s="54">
        <f t="shared" si="44"/>
        <v>0</v>
      </c>
      <c r="AJ31" s="54">
        <f t="shared" si="44"/>
        <v>0</v>
      </c>
      <c r="AK31" s="54">
        <f t="shared" ref="AK31:AM42" si="45">+AE31</f>
        <v>0</v>
      </c>
      <c r="AL31" s="54">
        <f t="shared" si="45"/>
        <v>0</v>
      </c>
      <c r="AM31" s="54">
        <f t="shared" si="45"/>
        <v>0</v>
      </c>
      <c r="AN31" s="54">
        <f t="shared" ref="AN31:BC42" si="46">+AM31</f>
        <v>0</v>
      </c>
      <c r="AO31" s="54">
        <f t="shared" si="46"/>
        <v>0</v>
      </c>
      <c r="AP31" s="54">
        <f t="shared" si="46"/>
        <v>0</v>
      </c>
      <c r="AQ31" s="54">
        <f t="shared" si="46"/>
        <v>0</v>
      </c>
      <c r="AR31" s="54">
        <f t="shared" si="46"/>
        <v>0</v>
      </c>
      <c r="AS31" s="54">
        <f t="shared" si="46"/>
        <v>0</v>
      </c>
      <c r="AT31" s="54">
        <f t="shared" si="46"/>
        <v>0</v>
      </c>
      <c r="AU31" s="54">
        <f t="shared" si="46"/>
        <v>0</v>
      </c>
      <c r="AV31" s="54">
        <f t="shared" si="46"/>
        <v>0</v>
      </c>
      <c r="AW31" s="54">
        <f t="shared" si="46"/>
        <v>0</v>
      </c>
      <c r="AX31" s="54">
        <f t="shared" si="46"/>
        <v>0</v>
      </c>
      <c r="AY31" s="54">
        <f t="shared" si="46"/>
        <v>0</v>
      </c>
      <c r="AZ31" s="54">
        <f t="shared" si="46"/>
        <v>0</v>
      </c>
      <c r="BA31" s="54">
        <f t="shared" si="46"/>
        <v>0</v>
      </c>
      <c r="BB31" s="54">
        <f t="shared" si="46"/>
        <v>0</v>
      </c>
      <c r="BC31" s="54">
        <f t="shared" si="46"/>
        <v>0</v>
      </c>
      <c r="BD31" s="54">
        <f t="shared" ref="BD31:BF42" si="47">+BC31</f>
        <v>0</v>
      </c>
      <c r="BE31" s="54">
        <f t="shared" si="47"/>
        <v>0</v>
      </c>
      <c r="BF31" s="54">
        <f t="shared" si="47"/>
        <v>0</v>
      </c>
      <c r="BG31" s="54">
        <f t="shared" ref="BG31:BH42" si="48">+BE31</f>
        <v>0</v>
      </c>
      <c r="BH31" s="54">
        <f t="shared" si="48"/>
        <v>0</v>
      </c>
      <c r="BI31" s="54">
        <f t="shared" ref="BI31:BJ42" si="49">+BH31</f>
        <v>0</v>
      </c>
      <c r="BJ31" s="54">
        <f t="shared" si="49"/>
        <v>0</v>
      </c>
      <c r="BK31" s="54">
        <f t="shared" ref="BK31:BK42" si="50">+AZ31</f>
        <v>0</v>
      </c>
      <c r="BL31" s="54">
        <f t="shared" ref="BL31:BO42" si="51">+BK31</f>
        <v>0</v>
      </c>
      <c r="BM31" s="54">
        <f t="shared" si="51"/>
        <v>0</v>
      </c>
      <c r="BN31" s="54">
        <f t="shared" si="51"/>
        <v>0</v>
      </c>
      <c r="BO31" s="54">
        <f t="shared" si="51"/>
        <v>0</v>
      </c>
      <c r="BP31" s="54">
        <f t="shared" ref="BP31:BP42" si="52">+BE31</f>
        <v>0</v>
      </c>
      <c r="BQ31" s="54">
        <f t="shared" ref="BQ31:BT42" si="53">+BP31</f>
        <v>0</v>
      </c>
      <c r="BR31" s="54">
        <f t="shared" si="53"/>
        <v>0</v>
      </c>
      <c r="BS31" s="54">
        <f t="shared" si="53"/>
        <v>0</v>
      </c>
      <c r="BT31" s="54">
        <f t="shared" si="53"/>
        <v>0</v>
      </c>
      <c r="BU31" s="54">
        <f t="shared" ref="BU31:BU42" si="54">+BJ31</f>
        <v>0</v>
      </c>
      <c r="BV31" s="54">
        <f t="shared" ref="BV31:BV42" si="55">+BU31</f>
        <v>0</v>
      </c>
      <c r="BW31" s="54">
        <f t="shared" ref="BW31:BX42" si="56">+BU31</f>
        <v>0</v>
      </c>
      <c r="BX31" s="54">
        <f t="shared" si="56"/>
        <v>0</v>
      </c>
      <c r="BY31" s="54">
        <f t="shared" ref="BY31:CB42" si="57">+BX31</f>
        <v>0</v>
      </c>
      <c r="BZ31" s="54">
        <f t="shared" si="57"/>
        <v>0</v>
      </c>
      <c r="CA31" s="54">
        <f t="shared" si="57"/>
        <v>0</v>
      </c>
      <c r="CB31" s="54">
        <f t="shared" si="57"/>
        <v>0</v>
      </c>
      <c r="CC31" s="54">
        <f t="shared" ref="CC31:CD42" si="58">+CA31</f>
        <v>0</v>
      </c>
      <c r="CD31" s="54">
        <f t="shared" si="58"/>
        <v>0</v>
      </c>
      <c r="CE31" s="54">
        <f t="shared" ref="CE31:CE42" si="59">+CD31</f>
        <v>0</v>
      </c>
      <c r="CF31" s="54">
        <f t="shared" ref="CF31:CF42" si="60">+BA31</f>
        <v>0</v>
      </c>
      <c r="CG31" s="54">
        <f t="shared" ref="CG31:CG42" si="61">+BA31</f>
        <v>0</v>
      </c>
      <c r="CH31" s="54">
        <f t="shared" ref="CH31:CQ42" si="62">+BA31</f>
        <v>0</v>
      </c>
      <c r="CI31" s="54">
        <f t="shared" si="62"/>
        <v>0</v>
      </c>
      <c r="CJ31" s="54">
        <f t="shared" si="62"/>
        <v>0</v>
      </c>
      <c r="CK31" s="54">
        <f t="shared" si="62"/>
        <v>0</v>
      </c>
      <c r="CL31" s="54">
        <f t="shared" si="62"/>
        <v>0</v>
      </c>
      <c r="CM31" s="54">
        <f t="shared" si="62"/>
        <v>0</v>
      </c>
      <c r="CN31" s="54">
        <f t="shared" si="62"/>
        <v>0</v>
      </c>
      <c r="CO31" s="54">
        <f t="shared" si="62"/>
        <v>0</v>
      </c>
      <c r="CP31" s="54">
        <f t="shared" si="62"/>
        <v>0</v>
      </c>
      <c r="CQ31" s="54">
        <f t="shared" si="62"/>
        <v>0</v>
      </c>
      <c r="CR31" s="54">
        <f t="shared" ref="CR31:CS42" si="63">+BU31</f>
        <v>0</v>
      </c>
      <c r="CS31" s="54">
        <f t="shared" si="63"/>
        <v>0</v>
      </c>
      <c r="CT31" s="54">
        <f t="shared" ref="CT31:CU42" si="64">+BX31</f>
        <v>0</v>
      </c>
      <c r="CU31" s="54">
        <f t="shared" si="64"/>
        <v>0</v>
      </c>
      <c r="CV31" s="54">
        <f t="shared" ref="CV31:CW42" si="65">+BU31</f>
        <v>0</v>
      </c>
      <c r="CW31" s="54">
        <f t="shared" si="65"/>
        <v>0</v>
      </c>
      <c r="CX31" s="54">
        <f t="shared" ref="CX31:DB42" si="66">+BX31</f>
        <v>0</v>
      </c>
      <c r="CY31" s="54">
        <f t="shared" si="66"/>
        <v>0</v>
      </c>
      <c r="CZ31" s="54">
        <f t="shared" si="66"/>
        <v>0</v>
      </c>
      <c r="DA31" s="54">
        <f t="shared" si="66"/>
        <v>0</v>
      </c>
      <c r="DB31" s="54">
        <f t="shared" si="66"/>
        <v>0</v>
      </c>
      <c r="DC31" s="54">
        <f t="shared" ref="DC31:DD42" si="67">+CD31</f>
        <v>0</v>
      </c>
      <c r="DD31" s="54">
        <f t="shared" si="67"/>
        <v>0</v>
      </c>
      <c r="DE31" s="54">
        <f t="shared" ref="DE31:DE42" si="68">+CE31</f>
        <v>0</v>
      </c>
      <c r="DF31" s="54">
        <f>+BU31</f>
        <v>0</v>
      </c>
      <c r="DG31" s="54">
        <f t="shared" si="30"/>
        <v>0</v>
      </c>
      <c r="DH31" s="54">
        <f t="shared" si="30"/>
        <v>0</v>
      </c>
      <c r="DI31" s="54">
        <f t="shared" si="30"/>
        <v>0</v>
      </c>
      <c r="DJ31" s="54">
        <f t="shared" si="30"/>
        <v>0</v>
      </c>
      <c r="DK31" s="54">
        <f t="shared" si="30"/>
        <v>0</v>
      </c>
      <c r="DL31" s="54">
        <f t="shared" si="30"/>
        <v>0</v>
      </c>
      <c r="DM31" s="54">
        <f t="shared" si="30"/>
        <v>0</v>
      </c>
      <c r="DN31" s="54">
        <f t="shared" si="30"/>
        <v>0</v>
      </c>
      <c r="DO31" s="54">
        <f>+DE31</f>
        <v>0</v>
      </c>
      <c r="DP31" s="54">
        <f t="shared" si="32"/>
        <v>0</v>
      </c>
      <c r="DQ31" s="54">
        <f t="shared" si="32"/>
        <v>0</v>
      </c>
      <c r="DR31" s="54">
        <f t="shared" si="32"/>
        <v>0</v>
      </c>
      <c r="DS31" s="54">
        <f t="shared" si="32"/>
        <v>0</v>
      </c>
      <c r="DT31" s="54">
        <f t="shared" si="32"/>
        <v>0</v>
      </c>
      <c r="DU31" s="54">
        <f t="shared" si="32"/>
        <v>0</v>
      </c>
      <c r="DV31" s="54">
        <f t="shared" si="32"/>
        <v>0</v>
      </c>
      <c r="DW31" s="54">
        <f>+DV31</f>
        <v>0</v>
      </c>
    </row>
    <row r="32" spans="1:127" ht="18" x14ac:dyDescent="0.2">
      <c r="A32" s="19"/>
      <c r="B32" s="23" t="s">
        <v>63</v>
      </c>
      <c r="C32" s="494" t="s">
        <v>64</v>
      </c>
      <c r="D32" s="495"/>
      <c r="E32" s="492"/>
      <c r="F32" s="1" t="s">
        <v>60</v>
      </c>
      <c r="G32" s="25">
        <v>0</v>
      </c>
      <c r="J32" s="51">
        <f t="shared" si="10"/>
        <v>0</v>
      </c>
      <c r="K32" s="54">
        <f t="shared" ref="K32:K42" si="69">+J32</f>
        <v>0</v>
      </c>
      <c r="L32" s="54">
        <f t="shared" si="40"/>
        <v>0</v>
      </c>
      <c r="M32" s="54">
        <f t="shared" si="40"/>
        <v>0</v>
      </c>
      <c r="N32" s="54">
        <f t="shared" si="40"/>
        <v>0</v>
      </c>
      <c r="O32" s="54">
        <f t="shared" si="41"/>
        <v>0</v>
      </c>
      <c r="P32" s="54">
        <f t="shared" si="41"/>
        <v>0</v>
      </c>
      <c r="Q32" s="54">
        <f t="shared" si="41"/>
        <v>0</v>
      </c>
      <c r="R32" s="54">
        <f t="shared" si="42"/>
        <v>0</v>
      </c>
      <c r="S32" s="54">
        <f t="shared" si="42"/>
        <v>0</v>
      </c>
      <c r="T32" s="54">
        <f t="shared" si="42"/>
        <v>0</v>
      </c>
      <c r="U32" s="51">
        <f t="shared" ref="U32:U51" si="70">G32</f>
        <v>0</v>
      </c>
      <c r="V32" s="54">
        <f t="shared" ref="V32:AG42" si="71">+U32</f>
        <v>0</v>
      </c>
      <c r="W32" s="54">
        <f t="shared" si="71"/>
        <v>0</v>
      </c>
      <c r="X32" s="54">
        <f t="shared" si="71"/>
        <v>0</v>
      </c>
      <c r="Y32" s="54">
        <f t="shared" si="71"/>
        <v>0</v>
      </c>
      <c r="Z32" s="54">
        <f t="shared" si="71"/>
        <v>0</v>
      </c>
      <c r="AA32" s="54">
        <f t="shared" si="71"/>
        <v>0</v>
      </c>
      <c r="AB32" s="54">
        <f t="shared" si="71"/>
        <v>0</v>
      </c>
      <c r="AC32" s="54">
        <f t="shared" si="71"/>
        <v>0</v>
      </c>
      <c r="AD32" s="54">
        <f t="shared" si="71"/>
        <v>0</v>
      </c>
      <c r="AE32" s="54">
        <f t="shared" si="71"/>
        <v>0</v>
      </c>
      <c r="AF32" s="54">
        <f t="shared" si="71"/>
        <v>0</v>
      </c>
      <c r="AG32" s="54">
        <f t="shared" si="71"/>
        <v>0</v>
      </c>
      <c r="AH32" s="54">
        <f t="shared" si="44"/>
        <v>0</v>
      </c>
      <c r="AI32" s="54">
        <f t="shared" si="44"/>
        <v>0</v>
      </c>
      <c r="AJ32" s="54">
        <f t="shared" si="44"/>
        <v>0</v>
      </c>
      <c r="AK32" s="54">
        <f t="shared" si="45"/>
        <v>0</v>
      </c>
      <c r="AL32" s="54">
        <f t="shared" si="45"/>
        <v>0</v>
      </c>
      <c r="AM32" s="54">
        <f t="shared" si="45"/>
        <v>0</v>
      </c>
      <c r="AN32" s="54">
        <f t="shared" si="46"/>
        <v>0</v>
      </c>
      <c r="AO32" s="54">
        <f t="shared" si="46"/>
        <v>0</v>
      </c>
      <c r="AP32" s="54">
        <f t="shared" si="46"/>
        <v>0</v>
      </c>
      <c r="AQ32" s="54">
        <f t="shared" si="46"/>
        <v>0</v>
      </c>
      <c r="AR32" s="54">
        <f t="shared" si="46"/>
        <v>0</v>
      </c>
      <c r="AS32" s="54">
        <f t="shared" si="46"/>
        <v>0</v>
      </c>
      <c r="AT32" s="54">
        <f t="shared" si="46"/>
        <v>0</v>
      </c>
      <c r="AU32" s="54">
        <f t="shared" si="46"/>
        <v>0</v>
      </c>
      <c r="AV32" s="54">
        <f t="shared" si="46"/>
        <v>0</v>
      </c>
      <c r="AW32" s="54">
        <f t="shared" si="46"/>
        <v>0</v>
      </c>
      <c r="AX32" s="54">
        <f t="shared" si="46"/>
        <v>0</v>
      </c>
      <c r="AY32" s="54">
        <f t="shared" si="46"/>
        <v>0</v>
      </c>
      <c r="AZ32" s="54">
        <f t="shared" si="46"/>
        <v>0</v>
      </c>
      <c r="BA32" s="54">
        <f t="shared" si="46"/>
        <v>0</v>
      </c>
      <c r="BB32" s="54">
        <f t="shared" si="46"/>
        <v>0</v>
      </c>
      <c r="BC32" s="54">
        <f t="shared" si="46"/>
        <v>0</v>
      </c>
      <c r="BD32" s="54">
        <f t="shared" si="47"/>
        <v>0</v>
      </c>
      <c r="BE32" s="54">
        <f t="shared" si="47"/>
        <v>0</v>
      </c>
      <c r="BF32" s="54">
        <f t="shared" si="47"/>
        <v>0</v>
      </c>
      <c r="BG32" s="54">
        <f t="shared" si="48"/>
        <v>0</v>
      </c>
      <c r="BH32" s="54">
        <f t="shared" si="48"/>
        <v>0</v>
      </c>
      <c r="BI32" s="54">
        <f t="shared" si="49"/>
        <v>0</v>
      </c>
      <c r="BJ32" s="54">
        <f t="shared" si="49"/>
        <v>0</v>
      </c>
      <c r="BK32" s="54">
        <f t="shared" si="50"/>
        <v>0</v>
      </c>
      <c r="BL32" s="54">
        <f t="shared" si="51"/>
        <v>0</v>
      </c>
      <c r="BM32" s="54">
        <f t="shared" si="51"/>
        <v>0</v>
      </c>
      <c r="BN32" s="54">
        <f t="shared" si="51"/>
        <v>0</v>
      </c>
      <c r="BO32" s="54">
        <f t="shared" si="51"/>
        <v>0</v>
      </c>
      <c r="BP32" s="54">
        <f t="shared" si="52"/>
        <v>0</v>
      </c>
      <c r="BQ32" s="54">
        <f t="shared" si="53"/>
        <v>0</v>
      </c>
      <c r="BR32" s="54">
        <f t="shared" si="53"/>
        <v>0</v>
      </c>
      <c r="BS32" s="54">
        <f t="shared" si="53"/>
        <v>0</v>
      </c>
      <c r="BT32" s="54">
        <f t="shared" si="53"/>
        <v>0</v>
      </c>
      <c r="BU32" s="54">
        <f t="shared" si="54"/>
        <v>0</v>
      </c>
      <c r="BV32" s="54">
        <f t="shared" si="55"/>
        <v>0</v>
      </c>
      <c r="BW32" s="54">
        <f t="shared" si="56"/>
        <v>0</v>
      </c>
      <c r="BX32" s="54">
        <f t="shared" si="56"/>
        <v>0</v>
      </c>
      <c r="BY32" s="54">
        <f t="shared" si="57"/>
        <v>0</v>
      </c>
      <c r="BZ32" s="54">
        <f t="shared" si="57"/>
        <v>0</v>
      </c>
      <c r="CA32" s="54">
        <f t="shared" si="57"/>
        <v>0</v>
      </c>
      <c r="CB32" s="54">
        <f t="shared" si="57"/>
        <v>0</v>
      </c>
      <c r="CC32" s="54">
        <f t="shared" si="58"/>
        <v>0</v>
      </c>
      <c r="CD32" s="54">
        <f t="shared" si="58"/>
        <v>0</v>
      </c>
      <c r="CE32" s="54">
        <f t="shared" si="59"/>
        <v>0</v>
      </c>
      <c r="CF32" s="54">
        <f t="shared" si="60"/>
        <v>0</v>
      </c>
      <c r="CG32" s="54">
        <f t="shared" si="61"/>
        <v>0</v>
      </c>
      <c r="CH32" s="54">
        <f t="shared" si="62"/>
        <v>0</v>
      </c>
      <c r="CI32" s="54">
        <f t="shared" si="62"/>
        <v>0</v>
      </c>
      <c r="CJ32" s="54">
        <f t="shared" si="62"/>
        <v>0</v>
      </c>
      <c r="CK32" s="54">
        <f t="shared" si="62"/>
        <v>0</v>
      </c>
      <c r="CL32" s="54">
        <f t="shared" si="62"/>
        <v>0</v>
      </c>
      <c r="CM32" s="54">
        <f t="shared" si="62"/>
        <v>0</v>
      </c>
      <c r="CN32" s="54">
        <f t="shared" si="62"/>
        <v>0</v>
      </c>
      <c r="CO32" s="54">
        <f t="shared" si="62"/>
        <v>0</v>
      </c>
      <c r="CP32" s="54">
        <f t="shared" si="62"/>
        <v>0</v>
      </c>
      <c r="CQ32" s="54">
        <f t="shared" si="62"/>
        <v>0</v>
      </c>
      <c r="CR32" s="54">
        <f t="shared" si="63"/>
        <v>0</v>
      </c>
      <c r="CS32" s="54">
        <f t="shared" si="63"/>
        <v>0</v>
      </c>
      <c r="CT32" s="54">
        <f t="shared" si="64"/>
        <v>0</v>
      </c>
      <c r="CU32" s="54">
        <f t="shared" si="64"/>
        <v>0</v>
      </c>
      <c r="CV32" s="54">
        <f t="shared" si="65"/>
        <v>0</v>
      </c>
      <c r="CW32" s="54">
        <f t="shared" si="65"/>
        <v>0</v>
      </c>
      <c r="CX32" s="54">
        <f t="shared" si="66"/>
        <v>0</v>
      </c>
      <c r="CY32" s="54">
        <f t="shared" si="66"/>
        <v>0</v>
      </c>
      <c r="CZ32" s="54">
        <f t="shared" si="66"/>
        <v>0</v>
      </c>
      <c r="DA32" s="54">
        <f t="shared" si="66"/>
        <v>0</v>
      </c>
      <c r="DB32" s="54">
        <f t="shared" si="66"/>
        <v>0</v>
      </c>
      <c r="DC32" s="54">
        <f t="shared" si="67"/>
        <v>0</v>
      </c>
      <c r="DD32" s="54">
        <f t="shared" si="67"/>
        <v>0</v>
      </c>
      <c r="DE32" s="54">
        <f t="shared" si="68"/>
        <v>0</v>
      </c>
      <c r="DF32" s="54">
        <f>+BU32</f>
        <v>0</v>
      </c>
      <c r="DG32" s="54">
        <f t="shared" si="30"/>
        <v>0</v>
      </c>
      <c r="DH32" s="54">
        <f t="shared" si="30"/>
        <v>0</v>
      </c>
      <c r="DI32" s="54">
        <f t="shared" si="30"/>
        <v>0</v>
      </c>
      <c r="DJ32" s="54">
        <f t="shared" si="30"/>
        <v>0</v>
      </c>
      <c r="DK32" s="54">
        <f t="shared" si="30"/>
        <v>0</v>
      </c>
      <c r="DL32" s="54">
        <f t="shared" si="30"/>
        <v>0</v>
      </c>
      <c r="DM32" s="54">
        <f t="shared" si="30"/>
        <v>0</v>
      </c>
      <c r="DN32" s="54">
        <f t="shared" si="30"/>
        <v>0</v>
      </c>
      <c r="DO32" s="54">
        <f>+DE32</f>
        <v>0</v>
      </c>
      <c r="DP32" s="54">
        <f t="shared" si="32"/>
        <v>0</v>
      </c>
      <c r="DQ32" s="54">
        <f t="shared" si="32"/>
        <v>0</v>
      </c>
      <c r="DR32" s="54">
        <f t="shared" si="32"/>
        <v>0</v>
      </c>
      <c r="DS32" s="54">
        <f t="shared" si="32"/>
        <v>0</v>
      </c>
      <c r="DT32" s="54">
        <f t="shared" si="32"/>
        <v>0</v>
      </c>
      <c r="DU32" s="54">
        <f t="shared" si="32"/>
        <v>0</v>
      </c>
      <c r="DV32" s="54">
        <f t="shared" si="32"/>
        <v>0</v>
      </c>
      <c r="DW32" s="54">
        <f>+DV32</f>
        <v>0</v>
      </c>
    </row>
    <row r="33" spans="1:127" ht="18" x14ac:dyDescent="0.2">
      <c r="A33" s="16"/>
      <c r="B33" s="23" t="s">
        <v>65</v>
      </c>
      <c r="C33" s="494" t="s">
        <v>66</v>
      </c>
      <c r="D33" s="495"/>
      <c r="E33" s="492"/>
      <c r="F33" s="1" t="s">
        <v>67</v>
      </c>
      <c r="G33" s="25">
        <f>IF(A33="",100,A33)</f>
        <v>100</v>
      </c>
      <c r="J33" s="51">
        <f>G33</f>
        <v>100</v>
      </c>
      <c r="K33" s="54">
        <f t="shared" si="69"/>
        <v>100</v>
      </c>
      <c r="L33" s="54">
        <f t="shared" si="40"/>
        <v>100</v>
      </c>
      <c r="M33" s="54">
        <f t="shared" si="40"/>
        <v>100</v>
      </c>
      <c r="N33" s="54">
        <f t="shared" si="40"/>
        <v>100</v>
      </c>
      <c r="O33" s="54">
        <f t="shared" si="41"/>
        <v>100</v>
      </c>
      <c r="P33" s="54">
        <f t="shared" si="41"/>
        <v>100</v>
      </c>
      <c r="Q33" s="54">
        <f t="shared" si="41"/>
        <v>100</v>
      </c>
      <c r="R33" s="54">
        <f t="shared" si="42"/>
        <v>100</v>
      </c>
      <c r="S33" s="54">
        <f t="shared" si="42"/>
        <v>100</v>
      </c>
      <c r="T33" s="54">
        <f t="shared" si="42"/>
        <v>100</v>
      </c>
      <c r="U33" s="51">
        <f t="shared" si="70"/>
        <v>100</v>
      </c>
      <c r="V33" s="54">
        <f t="shared" si="71"/>
        <v>100</v>
      </c>
      <c r="W33" s="54">
        <f t="shared" si="71"/>
        <v>100</v>
      </c>
      <c r="X33" s="54">
        <f t="shared" si="71"/>
        <v>100</v>
      </c>
      <c r="Y33" s="54">
        <f t="shared" si="71"/>
        <v>100</v>
      </c>
      <c r="Z33" s="54">
        <f t="shared" si="71"/>
        <v>100</v>
      </c>
      <c r="AA33" s="54">
        <f t="shared" si="71"/>
        <v>100</v>
      </c>
      <c r="AB33" s="54">
        <f t="shared" si="71"/>
        <v>100</v>
      </c>
      <c r="AC33" s="54">
        <f t="shared" si="71"/>
        <v>100</v>
      </c>
      <c r="AD33" s="54">
        <f t="shared" si="71"/>
        <v>100</v>
      </c>
      <c r="AE33" s="54">
        <f t="shared" si="71"/>
        <v>100</v>
      </c>
      <c r="AF33" s="54">
        <f t="shared" si="71"/>
        <v>100</v>
      </c>
      <c r="AG33" s="54">
        <f t="shared" si="71"/>
        <v>100</v>
      </c>
      <c r="AH33" s="54">
        <f t="shared" si="44"/>
        <v>100</v>
      </c>
      <c r="AI33" s="54">
        <f t="shared" si="44"/>
        <v>100</v>
      </c>
      <c r="AJ33" s="54">
        <f t="shared" si="44"/>
        <v>100</v>
      </c>
      <c r="AK33" s="54">
        <f t="shared" si="45"/>
        <v>100</v>
      </c>
      <c r="AL33" s="54">
        <f t="shared" si="45"/>
        <v>100</v>
      </c>
      <c r="AM33" s="54">
        <f t="shared" si="45"/>
        <v>100</v>
      </c>
      <c r="AN33" s="54">
        <f t="shared" si="46"/>
        <v>100</v>
      </c>
      <c r="AO33" s="54">
        <f t="shared" si="46"/>
        <v>100</v>
      </c>
      <c r="AP33" s="54">
        <f t="shared" si="46"/>
        <v>100</v>
      </c>
      <c r="AQ33" s="54">
        <f t="shared" si="46"/>
        <v>100</v>
      </c>
      <c r="AR33" s="54">
        <f t="shared" si="46"/>
        <v>100</v>
      </c>
      <c r="AS33" s="54">
        <f t="shared" si="46"/>
        <v>100</v>
      </c>
      <c r="AT33" s="54">
        <f t="shared" si="46"/>
        <v>100</v>
      </c>
      <c r="AU33" s="54">
        <f t="shared" si="46"/>
        <v>100</v>
      </c>
      <c r="AV33" s="54">
        <f t="shared" si="46"/>
        <v>100</v>
      </c>
      <c r="AW33" s="54">
        <f t="shared" si="46"/>
        <v>100</v>
      </c>
      <c r="AX33" s="54">
        <f t="shared" si="46"/>
        <v>100</v>
      </c>
      <c r="AY33" s="54">
        <f t="shared" si="46"/>
        <v>100</v>
      </c>
      <c r="AZ33" s="54">
        <f t="shared" si="46"/>
        <v>100</v>
      </c>
      <c r="BA33" s="54">
        <f t="shared" si="46"/>
        <v>100</v>
      </c>
      <c r="BB33" s="54">
        <f t="shared" si="46"/>
        <v>100</v>
      </c>
      <c r="BC33" s="54">
        <f t="shared" si="46"/>
        <v>100</v>
      </c>
      <c r="BD33" s="54">
        <f t="shared" si="47"/>
        <v>100</v>
      </c>
      <c r="BE33" s="54">
        <f t="shared" si="47"/>
        <v>100</v>
      </c>
      <c r="BF33" s="54">
        <f t="shared" si="47"/>
        <v>100</v>
      </c>
      <c r="BG33" s="54">
        <f t="shared" si="48"/>
        <v>100</v>
      </c>
      <c r="BH33" s="54">
        <f t="shared" si="48"/>
        <v>100</v>
      </c>
      <c r="BI33" s="54">
        <f t="shared" si="49"/>
        <v>100</v>
      </c>
      <c r="BJ33" s="54">
        <f t="shared" si="49"/>
        <v>100</v>
      </c>
      <c r="BK33" s="54">
        <f t="shared" si="50"/>
        <v>100</v>
      </c>
      <c r="BL33" s="54">
        <f t="shared" si="51"/>
        <v>100</v>
      </c>
      <c r="BM33" s="54">
        <f t="shared" si="51"/>
        <v>100</v>
      </c>
      <c r="BN33" s="54">
        <f t="shared" si="51"/>
        <v>100</v>
      </c>
      <c r="BO33" s="54">
        <f t="shared" si="51"/>
        <v>100</v>
      </c>
      <c r="BP33" s="54">
        <f t="shared" si="52"/>
        <v>100</v>
      </c>
      <c r="BQ33" s="54">
        <f t="shared" si="53"/>
        <v>100</v>
      </c>
      <c r="BR33" s="54">
        <f t="shared" si="53"/>
        <v>100</v>
      </c>
      <c r="BS33" s="54">
        <f t="shared" si="53"/>
        <v>100</v>
      </c>
      <c r="BT33" s="54">
        <f t="shared" si="53"/>
        <v>100</v>
      </c>
      <c r="BU33" s="54">
        <f t="shared" si="54"/>
        <v>100</v>
      </c>
      <c r="BV33" s="54">
        <f t="shared" si="55"/>
        <v>100</v>
      </c>
      <c r="BW33" s="54">
        <f t="shared" si="56"/>
        <v>100</v>
      </c>
      <c r="BX33" s="54">
        <f t="shared" si="56"/>
        <v>100</v>
      </c>
      <c r="BY33" s="54">
        <f t="shared" si="57"/>
        <v>100</v>
      </c>
      <c r="BZ33" s="54">
        <f t="shared" si="57"/>
        <v>100</v>
      </c>
      <c r="CA33" s="54">
        <f t="shared" si="57"/>
        <v>100</v>
      </c>
      <c r="CB33" s="54">
        <f t="shared" si="57"/>
        <v>100</v>
      </c>
      <c r="CC33" s="54">
        <f t="shared" si="58"/>
        <v>100</v>
      </c>
      <c r="CD33" s="54">
        <f t="shared" si="58"/>
        <v>100</v>
      </c>
      <c r="CE33" s="54">
        <f t="shared" si="59"/>
        <v>100</v>
      </c>
      <c r="CF33" s="54">
        <f t="shared" si="60"/>
        <v>100</v>
      </c>
      <c r="CG33" s="54">
        <f t="shared" si="61"/>
        <v>100</v>
      </c>
      <c r="CH33" s="54">
        <f t="shared" si="62"/>
        <v>100</v>
      </c>
      <c r="CI33" s="54">
        <f t="shared" si="62"/>
        <v>100</v>
      </c>
      <c r="CJ33" s="54">
        <f t="shared" si="62"/>
        <v>100</v>
      </c>
      <c r="CK33" s="54">
        <f t="shared" si="62"/>
        <v>100</v>
      </c>
      <c r="CL33" s="54">
        <f t="shared" si="62"/>
        <v>100</v>
      </c>
      <c r="CM33" s="54">
        <f t="shared" si="62"/>
        <v>100</v>
      </c>
      <c r="CN33" s="54">
        <f t="shared" si="62"/>
        <v>100</v>
      </c>
      <c r="CO33" s="54">
        <f t="shared" si="62"/>
        <v>100</v>
      </c>
      <c r="CP33" s="54">
        <f t="shared" si="62"/>
        <v>100</v>
      </c>
      <c r="CQ33" s="54">
        <f t="shared" si="62"/>
        <v>100</v>
      </c>
      <c r="CR33" s="54">
        <f t="shared" si="63"/>
        <v>100</v>
      </c>
      <c r="CS33" s="54">
        <f t="shared" si="63"/>
        <v>100</v>
      </c>
      <c r="CT33" s="54">
        <f t="shared" si="64"/>
        <v>100</v>
      </c>
      <c r="CU33" s="54">
        <f t="shared" si="64"/>
        <v>100</v>
      </c>
      <c r="CV33" s="54">
        <f t="shared" si="65"/>
        <v>100</v>
      </c>
      <c r="CW33" s="54">
        <f t="shared" si="65"/>
        <v>100</v>
      </c>
      <c r="CX33" s="54">
        <f t="shared" si="66"/>
        <v>100</v>
      </c>
      <c r="CY33" s="54">
        <f t="shared" si="66"/>
        <v>100</v>
      </c>
      <c r="CZ33" s="54">
        <f t="shared" si="66"/>
        <v>100</v>
      </c>
      <c r="DA33" s="54">
        <f t="shared" si="66"/>
        <v>100</v>
      </c>
      <c r="DB33" s="54">
        <f t="shared" si="66"/>
        <v>100</v>
      </c>
      <c r="DC33" s="54">
        <f t="shared" si="67"/>
        <v>100</v>
      </c>
      <c r="DD33" s="54">
        <f t="shared" si="67"/>
        <v>100</v>
      </c>
      <c r="DE33" s="68">
        <v>2</v>
      </c>
      <c r="DF33" s="68">
        <v>5</v>
      </c>
      <c r="DG33" s="68">
        <v>10</v>
      </c>
      <c r="DH33" s="68">
        <v>20</v>
      </c>
      <c r="DI33" s="68">
        <v>30</v>
      </c>
      <c r="DJ33" s="68">
        <v>40</v>
      </c>
      <c r="DK33" s="68">
        <v>50</v>
      </c>
      <c r="DL33" s="68">
        <v>60</v>
      </c>
      <c r="DM33" s="68">
        <v>80</v>
      </c>
      <c r="DN33" s="68">
        <v>100</v>
      </c>
      <c r="DO33" s="68">
        <v>125</v>
      </c>
      <c r="DP33" s="68">
        <v>150</v>
      </c>
      <c r="DQ33" s="68">
        <v>175</v>
      </c>
      <c r="DR33" s="68">
        <v>200</v>
      </c>
      <c r="DS33" s="68">
        <v>225</v>
      </c>
      <c r="DT33" s="68">
        <v>250</v>
      </c>
      <c r="DU33" s="68">
        <v>275</v>
      </c>
      <c r="DV33" s="68">
        <v>300</v>
      </c>
      <c r="DW33" s="68">
        <v>300</v>
      </c>
    </row>
    <row r="34" spans="1:127" ht="18" x14ac:dyDescent="0.2">
      <c r="A34" s="16">
        <f>入力シート_シマジン!Q8</f>
        <v>5</v>
      </c>
      <c r="B34" s="23" t="s">
        <v>68</v>
      </c>
      <c r="C34" s="494" t="s">
        <v>69</v>
      </c>
      <c r="D34" s="495"/>
      <c r="E34" s="492"/>
      <c r="F34" s="1" t="s">
        <v>60</v>
      </c>
      <c r="G34" s="25">
        <f>IF(A34="",10,A34)</f>
        <v>5</v>
      </c>
      <c r="J34" s="51">
        <f t="shared" ref="J34:J40" si="72">G34</f>
        <v>5</v>
      </c>
      <c r="K34" s="54">
        <f t="shared" si="69"/>
        <v>5</v>
      </c>
      <c r="L34" s="54">
        <f t="shared" si="40"/>
        <v>5</v>
      </c>
      <c r="M34" s="54">
        <f t="shared" si="40"/>
        <v>5</v>
      </c>
      <c r="N34" s="54">
        <f t="shared" si="40"/>
        <v>5</v>
      </c>
      <c r="O34" s="54">
        <f t="shared" si="41"/>
        <v>5</v>
      </c>
      <c r="P34" s="54">
        <f t="shared" si="41"/>
        <v>5</v>
      </c>
      <c r="Q34" s="54">
        <f t="shared" si="41"/>
        <v>5</v>
      </c>
      <c r="R34" s="54">
        <f t="shared" si="42"/>
        <v>5</v>
      </c>
      <c r="S34" s="54">
        <f t="shared" si="42"/>
        <v>5</v>
      </c>
      <c r="T34" s="54">
        <f t="shared" si="42"/>
        <v>5</v>
      </c>
      <c r="U34" s="51">
        <f t="shared" si="70"/>
        <v>5</v>
      </c>
      <c r="V34" s="54">
        <f t="shared" si="71"/>
        <v>5</v>
      </c>
      <c r="W34" s="54">
        <f t="shared" si="71"/>
        <v>5</v>
      </c>
      <c r="X34" s="54">
        <f t="shared" si="71"/>
        <v>5</v>
      </c>
      <c r="Y34" s="54">
        <f t="shared" si="71"/>
        <v>5</v>
      </c>
      <c r="Z34" s="54">
        <f t="shared" si="71"/>
        <v>5</v>
      </c>
      <c r="AA34" s="54">
        <f t="shared" si="71"/>
        <v>5</v>
      </c>
      <c r="AB34" s="54">
        <f t="shared" si="71"/>
        <v>5</v>
      </c>
      <c r="AC34" s="54">
        <f t="shared" si="71"/>
        <v>5</v>
      </c>
      <c r="AD34" s="54">
        <f t="shared" si="71"/>
        <v>5</v>
      </c>
      <c r="AE34" s="54">
        <f t="shared" si="71"/>
        <v>5</v>
      </c>
      <c r="AF34" s="54">
        <f t="shared" si="71"/>
        <v>5</v>
      </c>
      <c r="AG34" s="54">
        <f t="shared" si="71"/>
        <v>5</v>
      </c>
      <c r="AH34" s="54">
        <f t="shared" si="44"/>
        <v>5</v>
      </c>
      <c r="AI34" s="54">
        <f t="shared" si="44"/>
        <v>5</v>
      </c>
      <c r="AJ34" s="54">
        <f t="shared" si="44"/>
        <v>5</v>
      </c>
      <c r="AK34" s="54">
        <f t="shared" si="45"/>
        <v>5</v>
      </c>
      <c r="AL34" s="54">
        <f t="shared" si="45"/>
        <v>5</v>
      </c>
      <c r="AM34" s="54">
        <f t="shared" si="45"/>
        <v>5</v>
      </c>
      <c r="AN34" s="54">
        <f t="shared" si="46"/>
        <v>5</v>
      </c>
      <c r="AO34" s="54">
        <f t="shared" si="46"/>
        <v>5</v>
      </c>
      <c r="AP34" s="54">
        <f t="shared" si="46"/>
        <v>5</v>
      </c>
      <c r="AQ34" s="54">
        <f t="shared" si="46"/>
        <v>5</v>
      </c>
      <c r="AR34" s="54">
        <f t="shared" si="46"/>
        <v>5</v>
      </c>
      <c r="AS34" s="54">
        <f t="shared" si="46"/>
        <v>5</v>
      </c>
      <c r="AT34" s="54">
        <f t="shared" si="46"/>
        <v>5</v>
      </c>
      <c r="AU34" s="54">
        <f t="shared" si="46"/>
        <v>5</v>
      </c>
      <c r="AV34" s="54">
        <f t="shared" si="46"/>
        <v>5</v>
      </c>
      <c r="AW34" s="54">
        <f t="shared" si="46"/>
        <v>5</v>
      </c>
      <c r="AX34" s="54">
        <f t="shared" si="46"/>
        <v>5</v>
      </c>
      <c r="AY34" s="54">
        <f t="shared" si="46"/>
        <v>5</v>
      </c>
      <c r="AZ34" s="54">
        <f t="shared" si="46"/>
        <v>5</v>
      </c>
      <c r="BA34" s="54">
        <f t="shared" si="46"/>
        <v>5</v>
      </c>
      <c r="BB34" s="54">
        <f t="shared" si="46"/>
        <v>5</v>
      </c>
      <c r="BC34" s="54">
        <f t="shared" si="46"/>
        <v>5</v>
      </c>
      <c r="BD34" s="54">
        <f t="shared" si="47"/>
        <v>5</v>
      </c>
      <c r="BE34" s="54">
        <f t="shared" si="47"/>
        <v>5</v>
      </c>
      <c r="BF34" s="54">
        <f t="shared" si="47"/>
        <v>5</v>
      </c>
      <c r="BG34" s="54">
        <f t="shared" si="48"/>
        <v>5</v>
      </c>
      <c r="BH34" s="54">
        <f t="shared" si="48"/>
        <v>5</v>
      </c>
      <c r="BI34" s="54">
        <f t="shared" si="49"/>
        <v>5</v>
      </c>
      <c r="BJ34" s="54">
        <f t="shared" si="49"/>
        <v>5</v>
      </c>
      <c r="BK34" s="54">
        <f t="shared" si="50"/>
        <v>5</v>
      </c>
      <c r="BL34" s="54">
        <f t="shared" si="51"/>
        <v>5</v>
      </c>
      <c r="BM34" s="54">
        <f t="shared" si="51"/>
        <v>5</v>
      </c>
      <c r="BN34" s="54">
        <f t="shared" si="51"/>
        <v>5</v>
      </c>
      <c r="BO34" s="54">
        <f t="shared" si="51"/>
        <v>5</v>
      </c>
      <c r="BP34" s="54">
        <f t="shared" si="52"/>
        <v>5</v>
      </c>
      <c r="BQ34" s="54">
        <f t="shared" si="53"/>
        <v>5</v>
      </c>
      <c r="BR34" s="54">
        <f t="shared" si="53"/>
        <v>5</v>
      </c>
      <c r="BS34" s="54">
        <f t="shared" si="53"/>
        <v>5</v>
      </c>
      <c r="BT34" s="54">
        <f t="shared" si="53"/>
        <v>5</v>
      </c>
      <c r="BU34" s="54">
        <f t="shared" si="54"/>
        <v>5</v>
      </c>
      <c r="BV34" s="54">
        <f t="shared" si="55"/>
        <v>5</v>
      </c>
      <c r="BW34" s="54">
        <f t="shared" si="56"/>
        <v>5</v>
      </c>
      <c r="BX34" s="54">
        <f t="shared" si="56"/>
        <v>5</v>
      </c>
      <c r="BY34" s="54">
        <f t="shared" si="57"/>
        <v>5</v>
      </c>
      <c r="BZ34" s="54">
        <f t="shared" si="57"/>
        <v>5</v>
      </c>
      <c r="CA34" s="54">
        <f t="shared" si="57"/>
        <v>5</v>
      </c>
      <c r="CB34" s="54">
        <f t="shared" si="57"/>
        <v>5</v>
      </c>
      <c r="CC34" s="54">
        <f t="shared" si="58"/>
        <v>5</v>
      </c>
      <c r="CD34" s="54">
        <f t="shared" si="58"/>
        <v>5</v>
      </c>
      <c r="CE34" s="54">
        <f t="shared" si="59"/>
        <v>5</v>
      </c>
      <c r="CF34" s="54">
        <f t="shared" si="60"/>
        <v>5</v>
      </c>
      <c r="CG34" s="54">
        <f t="shared" si="61"/>
        <v>5</v>
      </c>
      <c r="CH34" s="54">
        <f t="shared" si="62"/>
        <v>5</v>
      </c>
      <c r="CI34" s="54">
        <f t="shared" si="62"/>
        <v>5</v>
      </c>
      <c r="CJ34" s="54">
        <f t="shared" si="62"/>
        <v>5</v>
      </c>
      <c r="CK34" s="54">
        <f t="shared" si="62"/>
        <v>5</v>
      </c>
      <c r="CL34" s="54">
        <f t="shared" si="62"/>
        <v>5</v>
      </c>
      <c r="CM34" s="54">
        <f t="shared" si="62"/>
        <v>5</v>
      </c>
      <c r="CN34" s="54">
        <f t="shared" si="62"/>
        <v>5</v>
      </c>
      <c r="CO34" s="54">
        <f t="shared" si="62"/>
        <v>5</v>
      </c>
      <c r="CP34" s="54">
        <f t="shared" si="62"/>
        <v>5</v>
      </c>
      <c r="CQ34" s="54">
        <f t="shared" si="62"/>
        <v>5</v>
      </c>
      <c r="CR34" s="54">
        <f t="shared" si="63"/>
        <v>5</v>
      </c>
      <c r="CS34" s="54">
        <f t="shared" si="63"/>
        <v>5</v>
      </c>
      <c r="CT34" s="54">
        <f t="shared" si="64"/>
        <v>5</v>
      </c>
      <c r="CU34" s="54">
        <f t="shared" si="64"/>
        <v>5</v>
      </c>
      <c r="CV34" s="54">
        <f t="shared" si="65"/>
        <v>5</v>
      </c>
      <c r="CW34" s="54">
        <f t="shared" si="65"/>
        <v>5</v>
      </c>
      <c r="CX34" s="54">
        <f t="shared" si="66"/>
        <v>5</v>
      </c>
      <c r="CY34" s="54">
        <f t="shared" si="66"/>
        <v>5</v>
      </c>
      <c r="CZ34" s="54">
        <f t="shared" si="66"/>
        <v>5</v>
      </c>
      <c r="DA34" s="54">
        <f t="shared" si="66"/>
        <v>5</v>
      </c>
      <c r="DB34" s="54">
        <f t="shared" si="66"/>
        <v>5</v>
      </c>
      <c r="DC34" s="54">
        <f t="shared" si="67"/>
        <v>5</v>
      </c>
      <c r="DD34" s="54">
        <f t="shared" si="67"/>
        <v>5</v>
      </c>
      <c r="DE34" s="54">
        <f t="shared" si="68"/>
        <v>5</v>
      </c>
      <c r="DF34" s="54">
        <f t="shared" ref="DF34:DF42" si="73">+BU34</f>
        <v>5</v>
      </c>
      <c r="DG34" s="54">
        <f t="shared" ref="DG34:DN42" si="74">+DF34</f>
        <v>5</v>
      </c>
      <c r="DH34" s="54">
        <f t="shared" si="74"/>
        <v>5</v>
      </c>
      <c r="DI34" s="54">
        <f t="shared" si="74"/>
        <v>5</v>
      </c>
      <c r="DJ34" s="54">
        <f t="shared" si="74"/>
        <v>5</v>
      </c>
      <c r="DK34" s="54">
        <f t="shared" si="74"/>
        <v>5</v>
      </c>
      <c r="DL34" s="54">
        <f t="shared" si="74"/>
        <v>5</v>
      </c>
      <c r="DM34" s="54">
        <f t="shared" si="74"/>
        <v>5</v>
      </c>
      <c r="DN34" s="54">
        <f t="shared" si="74"/>
        <v>5</v>
      </c>
      <c r="DO34" s="54">
        <f t="shared" ref="DO34:DO42" si="75">+DE34</f>
        <v>5</v>
      </c>
      <c r="DP34" s="54">
        <f t="shared" si="32"/>
        <v>5</v>
      </c>
      <c r="DQ34" s="54">
        <f t="shared" si="32"/>
        <v>5</v>
      </c>
      <c r="DR34" s="54">
        <f t="shared" si="32"/>
        <v>5</v>
      </c>
      <c r="DS34" s="54">
        <f t="shared" si="32"/>
        <v>5</v>
      </c>
      <c r="DT34" s="54">
        <f t="shared" si="32"/>
        <v>5</v>
      </c>
      <c r="DU34" s="54">
        <f t="shared" si="32"/>
        <v>5</v>
      </c>
      <c r="DV34" s="54">
        <f t="shared" si="32"/>
        <v>5</v>
      </c>
      <c r="DW34" s="54">
        <f t="shared" si="32"/>
        <v>5</v>
      </c>
    </row>
    <row r="35" spans="1:127" ht="18" x14ac:dyDescent="0.2">
      <c r="A35" s="16"/>
      <c r="B35" s="23" t="s">
        <v>70</v>
      </c>
      <c r="C35" s="494" t="s">
        <v>71</v>
      </c>
      <c r="D35" s="495"/>
      <c r="E35" s="492"/>
      <c r="F35" s="1" t="s">
        <v>60</v>
      </c>
      <c r="G35" s="25">
        <f>IF(A35="",5,A35)</f>
        <v>5</v>
      </c>
      <c r="J35" s="51">
        <f t="shared" si="72"/>
        <v>5</v>
      </c>
      <c r="K35" s="54">
        <f t="shared" si="69"/>
        <v>5</v>
      </c>
      <c r="L35" s="54">
        <f t="shared" si="40"/>
        <v>5</v>
      </c>
      <c r="M35" s="54">
        <f t="shared" si="40"/>
        <v>5</v>
      </c>
      <c r="N35" s="54">
        <f t="shared" si="40"/>
        <v>5</v>
      </c>
      <c r="O35" s="54">
        <f t="shared" si="41"/>
        <v>5</v>
      </c>
      <c r="P35" s="54">
        <f t="shared" si="41"/>
        <v>5</v>
      </c>
      <c r="Q35" s="54">
        <f t="shared" si="41"/>
        <v>5</v>
      </c>
      <c r="R35" s="54">
        <f t="shared" si="42"/>
        <v>5</v>
      </c>
      <c r="S35" s="54">
        <f t="shared" si="42"/>
        <v>5</v>
      </c>
      <c r="T35" s="54">
        <f t="shared" si="42"/>
        <v>5</v>
      </c>
      <c r="U35" s="51">
        <f t="shared" si="70"/>
        <v>5</v>
      </c>
      <c r="V35" s="54">
        <f t="shared" si="71"/>
        <v>5</v>
      </c>
      <c r="W35" s="54">
        <f t="shared" si="71"/>
        <v>5</v>
      </c>
      <c r="X35" s="54">
        <f t="shared" si="71"/>
        <v>5</v>
      </c>
      <c r="Y35" s="54">
        <f t="shared" si="71"/>
        <v>5</v>
      </c>
      <c r="Z35" s="54">
        <f t="shared" si="71"/>
        <v>5</v>
      </c>
      <c r="AA35" s="54">
        <f t="shared" si="71"/>
        <v>5</v>
      </c>
      <c r="AB35" s="54">
        <f t="shared" si="71"/>
        <v>5</v>
      </c>
      <c r="AC35" s="54">
        <f t="shared" si="71"/>
        <v>5</v>
      </c>
      <c r="AD35" s="54">
        <f t="shared" si="71"/>
        <v>5</v>
      </c>
      <c r="AE35" s="54">
        <f t="shared" si="71"/>
        <v>5</v>
      </c>
      <c r="AF35" s="54">
        <f t="shared" si="71"/>
        <v>5</v>
      </c>
      <c r="AG35" s="54">
        <f t="shared" si="71"/>
        <v>5</v>
      </c>
      <c r="AH35" s="54">
        <f t="shared" si="44"/>
        <v>5</v>
      </c>
      <c r="AI35" s="54">
        <f t="shared" si="44"/>
        <v>5</v>
      </c>
      <c r="AJ35" s="54">
        <f t="shared" si="44"/>
        <v>5</v>
      </c>
      <c r="AK35" s="54">
        <f t="shared" si="45"/>
        <v>5</v>
      </c>
      <c r="AL35" s="54">
        <f t="shared" si="45"/>
        <v>5</v>
      </c>
      <c r="AM35" s="54">
        <f t="shared" si="45"/>
        <v>5</v>
      </c>
      <c r="AN35" s="54">
        <f t="shared" si="46"/>
        <v>5</v>
      </c>
      <c r="AO35" s="54">
        <f t="shared" si="46"/>
        <v>5</v>
      </c>
      <c r="AP35" s="54">
        <f t="shared" si="46"/>
        <v>5</v>
      </c>
      <c r="AQ35" s="54">
        <f t="shared" si="46"/>
        <v>5</v>
      </c>
      <c r="AR35" s="54">
        <f t="shared" si="46"/>
        <v>5</v>
      </c>
      <c r="AS35" s="54">
        <f t="shared" si="46"/>
        <v>5</v>
      </c>
      <c r="AT35" s="54">
        <f t="shared" si="46"/>
        <v>5</v>
      </c>
      <c r="AU35" s="54">
        <f t="shared" si="46"/>
        <v>5</v>
      </c>
      <c r="AV35" s="54">
        <f t="shared" si="46"/>
        <v>5</v>
      </c>
      <c r="AW35" s="54">
        <f t="shared" si="46"/>
        <v>5</v>
      </c>
      <c r="AX35" s="54">
        <f t="shared" si="46"/>
        <v>5</v>
      </c>
      <c r="AY35" s="54">
        <f t="shared" si="46"/>
        <v>5</v>
      </c>
      <c r="AZ35" s="54">
        <f t="shared" si="46"/>
        <v>5</v>
      </c>
      <c r="BA35" s="54">
        <f t="shared" si="46"/>
        <v>5</v>
      </c>
      <c r="BB35" s="54">
        <f t="shared" si="46"/>
        <v>5</v>
      </c>
      <c r="BC35" s="54">
        <f t="shared" si="46"/>
        <v>5</v>
      </c>
      <c r="BD35" s="54">
        <f t="shared" si="47"/>
        <v>5</v>
      </c>
      <c r="BE35" s="54">
        <f t="shared" si="47"/>
        <v>5</v>
      </c>
      <c r="BF35" s="54">
        <f t="shared" si="47"/>
        <v>5</v>
      </c>
      <c r="BG35" s="54">
        <f t="shared" si="48"/>
        <v>5</v>
      </c>
      <c r="BH35" s="54">
        <f t="shared" si="48"/>
        <v>5</v>
      </c>
      <c r="BI35" s="54">
        <f t="shared" si="49"/>
        <v>5</v>
      </c>
      <c r="BJ35" s="54">
        <f t="shared" si="49"/>
        <v>5</v>
      </c>
      <c r="BK35" s="54">
        <f t="shared" si="50"/>
        <v>5</v>
      </c>
      <c r="BL35" s="54">
        <f t="shared" si="51"/>
        <v>5</v>
      </c>
      <c r="BM35" s="54">
        <f t="shared" si="51"/>
        <v>5</v>
      </c>
      <c r="BN35" s="54">
        <f t="shared" si="51"/>
        <v>5</v>
      </c>
      <c r="BO35" s="54">
        <f t="shared" si="51"/>
        <v>5</v>
      </c>
      <c r="BP35" s="54">
        <f t="shared" si="52"/>
        <v>5</v>
      </c>
      <c r="BQ35" s="54">
        <f t="shared" si="53"/>
        <v>5</v>
      </c>
      <c r="BR35" s="54">
        <f t="shared" si="53"/>
        <v>5</v>
      </c>
      <c r="BS35" s="54">
        <f t="shared" si="53"/>
        <v>5</v>
      </c>
      <c r="BT35" s="54">
        <f t="shared" si="53"/>
        <v>5</v>
      </c>
      <c r="BU35" s="54">
        <f t="shared" si="54"/>
        <v>5</v>
      </c>
      <c r="BV35" s="54">
        <f t="shared" si="55"/>
        <v>5</v>
      </c>
      <c r="BW35" s="54">
        <f t="shared" si="56"/>
        <v>5</v>
      </c>
      <c r="BX35" s="54">
        <f t="shared" si="56"/>
        <v>5</v>
      </c>
      <c r="BY35" s="54">
        <f t="shared" si="57"/>
        <v>5</v>
      </c>
      <c r="BZ35" s="54">
        <f t="shared" si="57"/>
        <v>5</v>
      </c>
      <c r="CA35" s="54">
        <f t="shared" si="57"/>
        <v>5</v>
      </c>
      <c r="CB35" s="54">
        <f t="shared" si="57"/>
        <v>5</v>
      </c>
      <c r="CC35" s="54">
        <f t="shared" si="58"/>
        <v>5</v>
      </c>
      <c r="CD35" s="54">
        <f t="shared" si="58"/>
        <v>5</v>
      </c>
      <c r="CE35" s="54">
        <f t="shared" si="59"/>
        <v>5</v>
      </c>
      <c r="CF35" s="54">
        <f t="shared" si="60"/>
        <v>5</v>
      </c>
      <c r="CG35" s="54">
        <f t="shared" si="61"/>
        <v>5</v>
      </c>
      <c r="CH35" s="54">
        <f t="shared" si="62"/>
        <v>5</v>
      </c>
      <c r="CI35" s="54">
        <f t="shared" si="62"/>
        <v>5</v>
      </c>
      <c r="CJ35" s="54">
        <f t="shared" si="62"/>
        <v>5</v>
      </c>
      <c r="CK35" s="54">
        <f t="shared" si="62"/>
        <v>5</v>
      </c>
      <c r="CL35" s="54">
        <f t="shared" si="62"/>
        <v>5</v>
      </c>
      <c r="CM35" s="54">
        <f t="shared" si="62"/>
        <v>5</v>
      </c>
      <c r="CN35" s="54">
        <f t="shared" si="62"/>
        <v>5</v>
      </c>
      <c r="CO35" s="54">
        <f t="shared" si="62"/>
        <v>5</v>
      </c>
      <c r="CP35" s="54">
        <f t="shared" si="62"/>
        <v>5</v>
      </c>
      <c r="CQ35" s="54">
        <f t="shared" si="62"/>
        <v>5</v>
      </c>
      <c r="CR35" s="54">
        <f t="shared" si="63"/>
        <v>5</v>
      </c>
      <c r="CS35" s="54">
        <f t="shared" si="63"/>
        <v>5</v>
      </c>
      <c r="CT35" s="54">
        <f t="shared" si="64"/>
        <v>5</v>
      </c>
      <c r="CU35" s="54">
        <f t="shared" si="64"/>
        <v>5</v>
      </c>
      <c r="CV35" s="54">
        <f t="shared" si="65"/>
        <v>5</v>
      </c>
      <c r="CW35" s="54">
        <f t="shared" si="65"/>
        <v>5</v>
      </c>
      <c r="CX35" s="54">
        <f t="shared" si="66"/>
        <v>5</v>
      </c>
      <c r="CY35" s="54">
        <f t="shared" si="66"/>
        <v>5</v>
      </c>
      <c r="CZ35" s="54">
        <f t="shared" si="66"/>
        <v>5</v>
      </c>
      <c r="DA35" s="54">
        <f t="shared" si="66"/>
        <v>5</v>
      </c>
      <c r="DB35" s="54">
        <f t="shared" si="66"/>
        <v>5</v>
      </c>
      <c r="DC35" s="54">
        <f t="shared" si="67"/>
        <v>5</v>
      </c>
      <c r="DD35" s="54">
        <f t="shared" si="67"/>
        <v>5</v>
      </c>
      <c r="DE35" s="54">
        <f t="shared" si="68"/>
        <v>5</v>
      </c>
      <c r="DF35" s="54">
        <f t="shared" si="73"/>
        <v>5</v>
      </c>
      <c r="DG35" s="54">
        <f t="shared" si="74"/>
        <v>5</v>
      </c>
      <c r="DH35" s="54">
        <f t="shared" si="74"/>
        <v>5</v>
      </c>
      <c r="DI35" s="54">
        <f t="shared" si="74"/>
        <v>5</v>
      </c>
      <c r="DJ35" s="54">
        <f t="shared" si="74"/>
        <v>5</v>
      </c>
      <c r="DK35" s="54">
        <f t="shared" si="74"/>
        <v>5</v>
      </c>
      <c r="DL35" s="54">
        <f t="shared" si="74"/>
        <v>5</v>
      </c>
      <c r="DM35" s="54">
        <f t="shared" si="74"/>
        <v>5</v>
      </c>
      <c r="DN35" s="54">
        <f t="shared" si="74"/>
        <v>5</v>
      </c>
      <c r="DO35" s="54">
        <f t="shared" si="75"/>
        <v>5</v>
      </c>
      <c r="DP35" s="54">
        <f t="shared" si="32"/>
        <v>5</v>
      </c>
      <c r="DQ35" s="54">
        <f t="shared" si="32"/>
        <v>5</v>
      </c>
      <c r="DR35" s="54">
        <f t="shared" si="32"/>
        <v>5</v>
      </c>
      <c r="DS35" s="54">
        <f t="shared" si="32"/>
        <v>5</v>
      </c>
      <c r="DT35" s="54">
        <f t="shared" si="32"/>
        <v>5</v>
      </c>
      <c r="DU35" s="54">
        <f t="shared" si="32"/>
        <v>5</v>
      </c>
      <c r="DV35" s="54">
        <f t="shared" si="32"/>
        <v>5</v>
      </c>
      <c r="DW35" s="54">
        <f t="shared" si="32"/>
        <v>5</v>
      </c>
    </row>
    <row r="36" spans="1:127" ht="21" x14ac:dyDescent="0.2">
      <c r="A36" s="16">
        <f>入力シート_シマジン!Q13</f>
        <v>8</v>
      </c>
      <c r="B36" s="23" t="s">
        <v>72</v>
      </c>
      <c r="C36" s="494" t="s">
        <v>73</v>
      </c>
      <c r="D36" s="495"/>
      <c r="E36" s="492"/>
      <c r="F36" s="1" t="s">
        <v>60</v>
      </c>
      <c r="G36" s="25">
        <f>IF(A36="",10,A36)</f>
        <v>8</v>
      </c>
      <c r="H36" s="26"/>
      <c r="J36" s="51">
        <f t="shared" si="72"/>
        <v>8</v>
      </c>
      <c r="K36" s="54">
        <f t="shared" si="69"/>
        <v>8</v>
      </c>
      <c r="L36" s="54">
        <f t="shared" si="40"/>
        <v>8</v>
      </c>
      <c r="M36" s="54">
        <f t="shared" si="40"/>
        <v>8</v>
      </c>
      <c r="N36" s="54">
        <f t="shared" si="40"/>
        <v>8</v>
      </c>
      <c r="O36" s="54">
        <f t="shared" si="41"/>
        <v>8</v>
      </c>
      <c r="P36" s="54">
        <f t="shared" si="41"/>
        <v>8</v>
      </c>
      <c r="Q36" s="54">
        <f t="shared" si="41"/>
        <v>8</v>
      </c>
      <c r="R36" s="54">
        <f t="shared" si="42"/>
        <v>8</v>
      </c>
      <c r="S36" s="54">
        <f t="shared" si="42"/>
        <v>8</v>
      </c>
      <c r="T36" s="54">
        <f t="shared" si="42"/>
        <v>8</v>
      </c>
      <c r="U36" s="51">
        <f t="shared" si="70"/>
        <v>8</v>
      </c>
      <c r="V36" s="54">
        <f t="shared" si="71"/>
        <v>8</v>
      </c>
      <c r="W36" s="54">
        <f t="shared" si="71"/>
        <v>8</v>
      </c>
      <c r="X36" s="54">
        <f t="shared" si="71"/>
        <v>8</v>
      </c>
      <c r="Y36" s="54">
        <f t="shared" si="71"/>
        <v>8</v>
      </c>
      <c r="Z36" s="54">
        <f t="shared" si="71"/>
        <v>8</v>
      </c>
      <c r="AA36" s="54">
        <f t="shared" si="71"/>
        <v>8</v>
      </c>
      <c r="AB36" s="54">
        <f t="shared" si="71"/>
        <v>8</v>
      </c>
      <c r="AC36" s="54">
        <f t="shared" si="71"/>
        <v>8</v>
      </c>
      <c r="AD36" s="54">
        <f t="shared" si="71"/>
        <v>8</v>
      </c>
      <c r="AE36" s="54">
        <f t="shared" si="71"/>
        <v>8</v>
      </c>
      <c r="AF36" s="54">
        <f t="shared" si="71"/>
        <v>8</v>
      </c>
      <c r="AG36" s="54">
        <f t="shared" si="71"/>
        <v>8</v>
      </c>
      <c r="AH36" s="54">
        <f t="shared" si="44"/>
        <v>8</v>
      </c>
      <c r="AI36" s="54">
        <f t="shared" si="44"/>
        <v>8</v>
      </c>
      <c r="AJ36" s="54">
        <f t="shared" si="44"/>
        <v>8</v>
      </c>
      <c r="AK36" s="54">
        <f t="shared" si="45"/>
        <v>8</v>
      </c>
      <c r="AL36" s="54">
        <f t="shared" si="45"/>
        <v>8</v>
      </c>
      <c r="AM36" s="54">
        <f t="shared" si="45"/>
        <v>8</v>
      </c>
      <c r="AN36" s="54">
        <f t="shared" si="46"/>
        <v>8</v>
      </c>
      <c r="AO36" s="54">
        <f t="shared" si="46"/>
        <v>8</v>
      </c>
      <c r="AP36" s="54">
        <f t="shared" si="46"/>
        <v>8</v>
      </c>
      <c r="AQ36" s="54">
        <f t="shared" si="46"/>
        <v>8</v>
      </c>
      <c r="AR36" s="54">
        <f t="shared" si="46"/>
        <v>8</v>
      </c>
      <c r="AS36" s="54">
        <f t="shared" si="46"/>
        <v>8</v>
      </c>
      <c r="AT36" s="54">
        <f t="shared" si="46"/>
        <v>8</v>
      </c>
      <c r="AU36" s="54">
        <f t="shared" si="46"/>
        <v>8</v>
      </c>
      <c r="AV36" s="54">
        <f t="shared" si="46"/>
        <v>8</v>
      </c>
      <c r="AW36" s="54">
        <f t="shared" si="46"/>
        <v>8</v>
      </c>
      <c r="AX36" s="54">
        <f t="shared" si="46"/>
        <v>8</v>
      </c>
      <c r="AY36" s="54">
        <f t="shared" si="46"/>
        <v>8</v>
      </c>
      <c r="AZ36" s="54">
        <f t="shared" si="46"/>
        <v>8</v>
      </c>
      <c r="BA36" s="54">
        <f t="shared" si="46"/>
        <v>8</v>
      </c>
      <c r="BB36" s="54">
        <f t="shared" si="46"/>
        <v>8</v>
      </c>
      <c r="BC36" s="54">
        <f t="shared" si="46"/>
        <v>8</v>
      </c>
      <c r="BD36" s="54">
        <f t="shared" si="47"/>
        <v>8</v>
      </c>
      <c r="BE36" s="54">
        <f t="shared" si="47"/>
        <v>8</v>
      </c>
      <c r="BF36" s="54">
        <f t="shared" si="47"/>
        <v>8</v>
      </c>
      <c r="BG36" s="54">
        <f t="shared" si="48"/>
        <v>8</v>
      </c>
      <c r="BH36" s="54">
        <f t="shared" si="48"/>
        <v>8</v>
      </c>
      <c r="BI36" s="54">
        <f t="shared" si="49"/>
        <v>8</v>
      </c>
      <c r="BJ36" s="54">
        <f t="shared" si="49"/>
        <v>8</v>
      </c>
      <c r="BK36" s="54">
        <f t="shared" si="50"/>
        <v>8</v>
      </c>
      <c r="BL36" s="54">
        <f t="shared" si="51"/>
        <v>8</v>
      </c>
      <c r="BM36" s="54">
        <f t="shared" si="51"/>
        <v>8</v>
      </c>
      <c r="BN36" s="54">
        <f t="shared" si="51"/>
        <v>8</v>
      </c>
      <c r="BO36" s="54">
        <f t="shared" si="51"/>
        <v>8</v>
      </c>
      <c r="BP36" s="54">
        <f t="shared" si="52"/>
        <v>8</v>
      </c>
      <c r="BQ36" s="54">
        <f t="shared" si="53"/>
        <v>8</v>
      </c>
      <c r="BR36" s="54">
        <f t="shared" si="53"/>
        <v>8</v>
      </c>
      <c r="BS36" s="54">
        <f t="shared" si="53"/>
        <v>8</v>
      </c>
      <c r="BT36" s="54">
        <f t="shared" si="53"/>
        <v>8</v>
      </c>
      <c r="BU36" s="54">
        <f t="shared" si="54"/>
        <v>8</v>
      </c>
      <c r="BV36" s="54">
        <f t="shared" si="55"/>
        <v>8</v>
      </c>
      <c r="BW36" s="54">
        <f t="shared" si="56"/>
        <v>8</v>
      </c>
      <c r="BX36" s="54">
        <f t="shared" si="56"/>
        <v>8</v>
      </c>
      <c r="BY36" s="54">
        <f t="shared" si="57"/>
        <v>8</v>
      </c>
      <c r="BZ36" s="54">
        <f t="shared" si="57"/>
        <v>8</v>
      </c>
      <c r="CA36" s="54">
        <f t="shared" si="57"/>
        <v>8</v>
      </c>
      <c r="CB36" s="54">
        <f t="shared" si="57"/>
        <v>8</v>
      </c>
      <c r="CC36" s="54">
        <f t="shared" si="58"/>
        <v>8</v>
      </c>
      <c r="CD36" s="54">
        <f t="shared" si="58"/>
        <v>8</v>
      </c>
      <c r="CE36" s="54">
        <f t="shared" si="59"/>
        <v>8</v>
      </c>
      <c r="CF36" s="54">
        <f t="shared" si="60"/>
        <v>8</v>
      </c>
      <c r="CG36" s="54">
        <f t="shared" si="61"/>
        <v>8</v>
      </c>
      <c r="CH36" s="54">
        <f t="shared" si="62"/>
        <v>8</v>
      </c>
      <c r="CI36" s="54">
        <f t="shared" si="62"/>
        <v>8</v>
      </c>
      <c r="CJ36" s="54">
        <f t="shared" si="62"/>
        <v>8</v>
      </c>
      <c r="CK36" s="54">
        <f t="shared" si="62"/>
        <v>8</v>
      </c>
      <c r="CL36" s="54">
        <f t="shared" si="62"/>
        <v>8</v>
      </c>
      <c r="CM36" s="54">
        <f t="shared" si="62"/>
        <v>8</v>
      </c>
      <c r="CN36" s="54">
        <f t="shared" si="62"/>
        <v>8</v>
      </c>
      <c r="CO36" s="54">
        <f t="shared" si="62"/>
        <v>8</v>
      </c>
      <c r="CP36" s="54">
        <f t="shared" si="62"/>
        <v>8</v>
      </c>
      <c r="CQ36" s="54">
        <f t="shared" si="62"/>
        <v>8</v>
      </c>
      <c r="CR36" s="54">
        <f t="shared" si="63"/>
        <v>8</v>
      </c>
      <c r="CS36" s="54">
        <f t="shared" si="63"/>
        <v>8</v>
      </c>
      <c r="CT36" s="54">
        <f t="shared" si="64"/>
        <v>8</v>
      </c>
      <c r="CU36" s="54">
        <f t="shared" si="64"/>
        <v>8</v>
      </c>
      <c r="CV36" s="54">
        <f t="shared" si="65"/>
        <v>8</v>
      </c>
      <c r="CW36" s="54">
        <f t="shared" si="65"/>
        <v>8</v>
      </c>
      <c r="CX36" s="54">
        <f t="shared" si="66"/>
        <v>8</v>
      </c>
      <c r="CY36" s="54">
        <f t="shared" si="66"/>
        <v>8</v>
      </c>
      <c r="CZ36" s="54">
        <f t="shared" si="66"/>
        <v>8</v>
      </c>
      <c r="DA36" s="54">
        <f t="shared" si="66"/>
        <v>8</v>
      </c>
      <c r="DB36" s="54">
        <f t="shared" si="66"/>
        <v>8</v>
      </c>
      <c r="DC36" s="54">
        <f t="shared" si="67"/>
        <v>8</v>
      </c>
      <c r="DD36" s="54">
        <f t="shared" si="67"/>
        <v>8</v>
      </c>
      <c r="DE36" s="54">
        <f t="shared" si="68"/>
        <v>8</v>
      </c>
      <c r="DF36" s="54">
        <f t="shared" si="73"/>
        <v>8</v>
      </c>
      <c r="DG36" s="54">
        <f t="shared" si="74"/>
        <v>8</v>
      </c>
      <c r="DH36" s="54">
        <f t="shared" si="74"/>
        <v>8</v>
      </c>
      <c r="DI36" s="54">
        <f t="shared" si="74"/>
        <v>8</v>
      </c>
      <c r="DJ36" s="54">
        <f t="shared" si="74"/>
        <v>8</v>
      </c>
      <c r="DK36" s="54">
        <f t="shared" si="74"/>
        <v>8</v>
      </c>
      <c r="DL36" s="54">
        <f t="shared" si="74"/>
        <v>8</v>
      </c>
      <c r="DM36" s="54">
        <f t="shared" si="74"/>
        <v>8</v>
      </c>
      <c r="DN36" s="54">
        <f t="shared" si="74"/>
        <v>8</v>
      </c>
      <c r="DO36" s="54">
        <f t="shared" si="75"/>
        <v>8</v>
      </c>
      <c r="DP36" s="54">
        <f t="shared" si="32"/>
        <v>8</v>
      </c>
      <c r="DQ36" s="54">
        <f t="shared" si="32"/>
        <v>8</v>
      </c>
      <c r="DR36" s="54">
        <f t="shared" si="32"/>
        <v>8</v>
      </c>
      <c r="DS36" s="54">
        <f t="shared" si="32"/>
        <v>8</v>
      </c>
      <c r="DT36" s="54">
        <f t="shared" si="32"/>
        <v>8</v>
      </c>
      <c r="DU36" s="54">
        <f t="shared" si="32"/>
        <v>8</v>
      </c>
      <c r="DV36" s="54">
        <f t="shared" si="32"/>
        <v>8</v>
      </c>
      <c r="DW36" s="54">
        <f t="shared" si="32"/>
        <v>8</v>
      </c>
    </row>
    <row r="37" spans="1:127" ht="20.5" x14ac:dyDescent="0.2">
      <c r="A37" s="16">
        <f>入力シート_シマジン!Q14</f>
        <v>0.8</v>
      </c>
      <c r="B37" s="23" t="s">
        <v>74</v>
      </c>
      <c r="C37" s="494" t="s">
        <v>75</v>
      </c>
      <c r="D37" s="495"/>
      <c r="E37" s="492"/>
      <c r="F37" s="1" t="s">
        <v>60</v>
      </c>
      <c r="G37" s="25">
        <f>IF(A37="",1,A37)</f>
        <v>0.8</v>
      </c>
      <c r="J37" s="51">
        <f t="shared" si="72"/>
        <v>0.8</v>
      </c>
      <c r="K37" s="54">
        <f t="shared" si="69"/>
        <v>0.8</v>
      </c>
      <c r="L37" s="54">
        <f t="shared" si="40"/>
        <v>0.8</v>
      </c>
      <c r="M37" s="54">
        <f t="shared" si="40"/>
        <v>0.8</v>
      </c>
      <c r="N37" s="54">
        <f t="shared" si="40"/>
        <v>0.8</v>
      </c>
      <c r="O37" s="54">
        <f t="shared" si="41"/>
        <v>0.8</v>
      </c>
      <c r="P37" s="54">
        <f t="shared" si="41"/>
        <v>0.8</v>
      </c>
      <c r="Q37" s="54">
        <f t="shared" si="41"/>
        <v>0.8</v>
      </c>
      <c r="R37" s="54">
        <f t="shared" si="42"/>
        <v>0.8</v>
      </c>
      <c r="S37" s="54">
        <f t="shared" si="42"/>
        <v>0.8</v>
      </c>
      <c r="T37" s="54">
        <f t="shared" si="42"/>
        <v>0.8</v>
      </c>
      <c r="U37" s="51">
        <f t="shared" si="70"/>
        <v>0.8</v>
      </c>
      <c r="V37" s="54">
        <f t="shared" si="71"/>
        <v>0.8</v>
      </c>
      <c r="W37" s="54">
        <f t="shared" si="71"/>
        <v>0.8</v>
      </c>
      <c r="X37" s="54">
        <f t="shared" si="71"/>
        <v>0.8</v>
      </c>
      <c r="Y37" s="54">
        <f t="shared" si="71"/>
        <v>0.8</v>
      </c>
      <c r="Z37" s="54">
        <f t="shared" si="71"/>
        <v>0.8</v>
      </c>
      <c r="AA37" s="54">
        <f t="shared" si="71"/>
        <v>0.8</v>
      </c>
      <c r="AB37" s="54">
        <f t="shared" si="71"/>
        <v>0.8</v>
      </c>
      <c r="AC37" s="54">
        <f t="shared" si="71"/>
        <v>0.8</v>
      </c>
      <c r="AD37" s="54">
        <f t="shared" si="71"/>
        <v>0.8</v>
      </c>
      <c r="AE37" s="54">
        <f t="shared" si="71"/>
        <v>0.8</v>
      </c>
      <c r="AF37" s="54">
        <f t="shared" si="71"/>
        <v>0.8</v>
      </c>
      <c r="AG37" s="54">
        <f t="shared" si="71"/>
        <v>0.8</v>
      </c>
      <c r="AH37" s="54">
        <f t="shared" si="44"/>
        <v>0.8</v>
      </c>
      <c r="AI37" s="54">
        <f t="shared" si="44"/>
        <v>0.8</v>
      </c>
      <c r="AJ37" s="54">
        <f t="shared" si="44"/>
        <v>0.8</v>
      </c>
      <c r="AK37" s="54">
        <f t="shared" si="45"/>
        <v>0.8</v>
      </c>
      <c r="AL37" s="54">
        <f t="shared" si="45"/>
        <v>0.8</v>
      </c>
      <c r="AM37" s="54">
        <f t="shared" si="45"/>
        <v>0.8</v>
      </c>
      <c r="AN37" s="54">
        <f t="shared" si="46"/>
        <v>0.8</v>
      </c>
      <c r="AO37" s="54">
        <f t="shared" si="46"/>
        <v>0.8</v>
      </c>
      <c r="AP37" s="54">
        <f t="shared" si="46"/>
        <v>0.8</v>
      </c>
      <c r="AQ37" s="54">
        <f t="shared" si="46"/>
        <v>0.8</v>
      </c>
      <c r="AR37" s="54">
        <f t="shared" si="46"/>
        <v>0.8</v>
      </c>
      <c r="AS37" s="54">
        <f t="shared" si="46"/>
        <v>0.8</v>
      </c>
      <c r="AT37" s="54">
        <f t="shared" si="46"/>
        <v>0.8</v>
      </c>
      <c r="AU37" s="54">
        <f t="shared" si="46"/>
        <v>0.8</v>
      </c>
      <c r="AV37" s="54">
        <f t="shared" si="46"/>
        <v>0.8</v>
      </c>
      <c r="AW37" s="54">
        <f t="shared" si="46"/>
        <v>0.8</v>
      </c>
      <c r="AX37" s="54">
        <f t="shared" si="46"/>
        <v>0.8</v>
      </c>
      <c r="AY37" s="54">
        <f t="shared" si="46"/>
        <v>0.8</v>
      </c>
      <c r="AZ37" s="54">
        <f t="shared" si="46"/>
        <v>0.8</v>
      </c>
      <c r="BA37" s="54">
        <f t="shared" si="46"/>
        <v>0.8</v>
      </c>
      <c r="BB37" s="54">
        <f t="shared" si="46"/>
        <v>0.8</v>
      </c>
      <c r="BC37" s="54">
        <f t="shared" si="46"/>
        <v>0.8</v>
      </c>
      <c r="BD37" s="54">
        <f t="shared" si="47"/>
        <v>0.8</v>
      </c>
      <c r="BE37" s="54">
        <f t="shared" si="47"/>
        <v>0.8</v>
      </c>
      <c r="BF37" s="54">
        <f t="shared" si="47"/>
        <v>0.8</v>
      </c>
      <c r="BG37" s="54">
        <f t="shared" si="48"/>
        <v>0.8</v>
      </c>
      <c r="BH37" s="54">
        <f t="shared" si="48"/>
        <v>0.8</v>
      </c>
      <c r="BI37" s="54">
        <f t="shared" si="49"/>
        <v>0.8</v>
      </c>
      <c r="BJ37" s="54">
        <f t="shared" si="49"/>
        <v>0.8</v>
      </c>
      <c r="BK37" s="54">
        <f t="shared" si="50"/>
        <v>0.8</v>
      </c>
      <c r="BL37" s="54">
        <f t="shared" si="51"/>
        <v>0.8</v>
      </c>
      <c r="BM37" s="54">
        <f t="shared" si="51"/>
        <v>0.8</v>
      </c>
      <c r="BN37" s="54">
        <f t="shared" si="51"/>
        <v>0.8</v>
      </c>
      <c r="BO37" s="54">
        <f t="shared" si="51"/>
        <v>0.8</v>
      </c>
      <c r="BP37" s="54">
        <f t="shared" si="52"/>
        <v>0.8</v>
      </c>
      <c r="BQ37" s="54">
        <f t="shared" si="53"/>
        <v>0.8</v>
      </c>
      <c r="BR37" s="54">
        <f t="shared" si="53"/>
        <v>0.8</v>
      </c>
      <c r="BS37" s="54">
        <f t="shared" si="53"/>
        <v>0.8</v>
      </c>
      <c r="BT37" s="54">
        <f t="shared" si="53"/>
        <v>0.8</v>
      </c>
      <c r="BU37" s="54">
        <f t="shared" si="54"/>
        <v>0.8</v>
      </c>
      <c r="BV37" s="54">
        <f t="shared" si="55"/>
        <v>0.8</v>
      </c>
      <c r="BW37" s="54">
        <f t="shared" si="56"/>
        <v>0.8</v>
      </c>
      <c r="BX37" s="54">
        <f t="shared" si="56"/>
        <v>0.8</v>
      </c>
      <c r="BY37" s="54">
        <f t="shared" si="57"/>
        <v>0.8</v>
      </c>
      <c r="BZ37" s="54">
        <f t="shared" si="57"/>
        <v>0.8</v>
      </c>
      <c r="CA37" s="54">
        <f t="shared" si="57"/>
        <v>0.8</v>
      </c>
      <c r="CB37" s="54">
        <f t="shared" si="57"/>
        <v>0.8</v>
      </c>
      <c r="CC37" s="54">
        <f t="shared" si="58"/>
        <v>0.8</v>
      </c>
      <c r="CD37" s="54">
        <f t="shared" si="58"/>
        <v>0.8</v>
      </c>
      <c r="CE37" s="54">
        <f t="shared" si="59"/>
        <v>0.8</v>
      </c>
      <c r="CF37" s="54">
        <f t="shared" si="60"/>
        <v>0.8</v>
      </c>
      <c r="CG37" s="54">
        <f t="shared" si="61"/>
        <v>0.8</v>
      </c>
      <c r="CH37" s="54">
        <f t="shared" si="62"/>
        <v>0.8</v>
      </c>
      <c r="CI37" s="54">
        <f t="shared" si="62"/>
        <v>0.8</v>
      </c>
      <c r="CJ37" s="54">
        <f t="shared" si="62"/>
        <v>0.8</v>
      </c>
      <c r="CK37" s="54">
        <f t="shared" si="62"/>
        <v>0.8</v>
      </c>
      <c r="CL37" s="54">
        <f t="shared" si="62"/>
        <v>0.8</v>
      </c>
      <c r="CM37" s="54">
        <f t="shared" si="62"/>
        <v>0.8</v>
      </c>
      <c r="CN37" s="54">
        <f t="shared" si="62"/>
        <v>0.8</v>
      </c>
      <c r="CO37" s="54">
        <f t="shared" si="62"/>
        <v>0.8</v>
      </c>
      <c r="CP37" s="54">
        <f t="shared" si="62"/>
        <v>0.8</v>
      </c>
      <c r="CQ37" s="54">
        <f t="shared" si="62"/>
        <v>0.8</v>
      </c>
      <c r="CR37" s="54">
        <f t="shared" si="63"/>
        <v>0.8</v>
      </c>
      <c r="CS37" s="54">
        <f t="shared" si="63"/>
        <v>0.8</v>
      </c>
      <c r="CT37" s="54">
        <f t="shared" si="64"/>
        <v>0.8</v>
      </c>
      <c r="CU37" s="54">
        <f t="shared" si="64"/>
        <v>0.8</v>
      </c>
      <c r="CV37" s="54">
        <f t="shared" si="65"/>
        <v>0.8</v>
      </c>
      <c r="CW37" s="54">
        <f t="shared" si="65"/>
        <v>0.8</v>
      </c>
      <c r="CX37" s="54">
        <f t="shared" si="66"/>
        <v>0.8</v>
      </c>
      <c r="CY37" s="54">
        <f t="shared" si="66"/>
        <v>0.8</v>
      </c>
      <c r="CZ37" s="54">
        <f t="shared" si="66"/>
        <v>0.8</v>
      </c>
      <c r="DA37" s="54">
        <f t="shared" si="66"/>
        <v>0.8</v>
      </c>
      <c r="DB37" s="54">
        <f t="shared" si="66"/>
        <v>0.8</v>
      </c>
      <c r="DC37" s="54">
        <f t="shared" si="67"/>
        <v>0.8</v>
      </c>
      <c r="DD37" s="54">
        <f t="shared" si="67"/>
        <v>0.8</v>
      </c>
      <c r="DE37" s="54">
        <f t="shared" si="68"/>
        <v>0.8</v>
      </c>
      <c r="DF37" s="54">
        <f t="shared" si="73"/>
        <v>0.8</v>
      </c>
      <c r="DG37" s="54">
        <f t="shared" si="74"/>
        <v>0.8</v>
      </c>
      <c r="DH37" s="54">
        <f t="shared" si="74"/>
        <v>0.8</v>
      </c>
      <c r="DI37" s="54">
        <f t="shared" si="74"/>
        <v>0.8</v>
      </c>
      <c r="DJ37" s="54">
        <f t="shared" si="74"/>
        <v>0.8</v>
      </c>
      <c r="DK37" s="54">
        <f t="shared" si="74"/>
        <v>0.8</v>
      </c>
      <c r="DL37" s="54">
        <f t="shared" si="74"/>
        <v>0.8</v>
      </c>
      <c r="DM37" s="54">
        <f t="shared" si="74"/>
        <v>0.8</v>
      </c>
      <c r="DN37" s="54">
        <f t="shared" si="74"/>
        <v>0.8</v>
      </c>
      <c r="DO37" s="54">
        <f t="shared" si="75"/>
        <v>0.8</v>
      </c>
      <c r="DP37" s="54">
        <f t="shared" si="32"/>
        <v>0.8</v>
      </c>
      <c r="DQ37" s="54">
        <f t="shared" si="32"/>
        <v>0.8</v>
      </c>
      <c r="DR37" s="54">
        <f t="shared" si="32"/>
        <v>0.8</v>
      </c>
      <c r="DS37" s="54">
        <f t="shared" si="32"/>
        <v>0.8</v>
      </c>
      <c r="DT37" s="54">
        <f t="shared" si="32"/>
        <v>0.8</v>
      </c>
      <c r="DU37" s="54">
        <f t="shared" si="32"/>
        <v>0.8</v>
      </c>
      <c r="DV37" s="54">
        <f t="shared" si="32"/>
        <v>0.8</v>
      </c>
      <c r="DW37" s="54">
        <f t="shared" si="32"/>
        <v>0.8</v>
      </c>
    </row>
    <row r="38" spans="1:127" ht="21" x14ac:dyDescent="0.2">
      <c r="A38" s="16">
        <f>+G37</f>
        <v>0.8</v>
      </c>
      <c r="B38" s="23" t="s">
        <v>76</v>
      </c>
      <c r="C38" s="494" t="s">
        <v>77</v>
      </c>
      <c r="D38" s="495"/>
      <c r="E38" s="492"/>
      <c r="F38" s="1" t="s">
        <v>60</v>
      </c>
      <c r="G38" s="25">
        <f>IF(A38="",1,A38)</f>
        <v>0.8</v>
      </c>
      <c r="J38" s="51">
        <f t="shared" si="72"/>
        <v>0.8</v>
      </c>
      <c r="K38" s="54">
        <f t="shared" si="69"/>
        <v>0.8</v>
      </c>
      <c r="L38" s="54">
        <f t="shared" si="40"/>
        <v>0.8</v>
      </c>
      <c r="M38" s="54">
        <f t="shared" si="40"/>
        <v>0.8</v>
      </c>
      <c r="N38" s="54">
        <f t="shared" si="40"/>
        <v>0.8</v>
      </c>
      <c r="O38" s="54">
        <f t="shared" si="41"/>
        <v>0.8</v>
      </c>
      <c r="P38" s="54">
        <f t="shared" si="41"/>
        <v>0.8</v>
      </c>
      <c r="Q38" s="54">
        <f t="shared" si="41"/>
        <v>0.8</v>
      </c>
      <c r="R38" s="54">
        <f t="shared" si="42"/>
        <v>0.8</v>
      </c>
      <c r="S38" s="54">
        <f t="shared" si="42"/>
        <v>0.8</v>
      </c>
      <c r="T38" s="54">
        <f t="shared" si="42"/>
        <v>0.8</v>
      </c>
      <c r="U38" s="51">
        <f t="shared" si="70"/>
        <v>0.8</v>
      </c>
      <c r="V38" s="54">
        <f t="shared" si="71"/>
        <v>0.8</v>
      </c>
      <c r="W38" s="54">
        <f t="shared" si="71"/>
        <v>0.8</v>
      </c>
      <c r="X38" s="54">
        <f t="shared" si="71"/>
        <v>0.8</v>
      </c>
      <c r="Y38" s="54">
        <f t="shared" si="71"/>
        <v>0.8</v>
      </c>
      <c r="Z38" s="54">
        <f t="shared" si="71"/>
        <v>0.8</v>
      </c>
      <c r="AA38" s="54">
        <f t="shared" si="71"/>
        <v>0.8</v>
      </c>
      <c r="AB38" s="54">
        <f t="shared" si="71"/>
        <v>0.8</v>
      </c>
      <c r="AC38" s="54">
        <f t="shared" si="71"/>
        <v>0.8</v>
      </c>
      <c r="AD38" s="54">
        <f t="shared" si="71"/>
        <v>0.8</v>
      </c>
      <c r="AE38" s="54">
        <f t="shared" si="71"/>
        <v>0.8</v>
      </c>
      <c r="AF38" s="54">
        <f t="shared" si="71"/>
        <v>0.8</v>
      </c>
      <c r="AG38" s="54">
        <f t="shared" si="71"/>
        <v>0.8</v>
      </c>
      <c r="AH38" s="54">
        <f t="shared" si="44"/>
        <v>0.8</v>
      </c>
      <c r="AI38" s="54">
        <f t="shared" si="44"/>
        <v>0.8</v>
      </c>
      <c r="AJ38" s="54">
        <f t="shared" si="44"/>
        <v>0.8</v>
      </c>
      <c r="AK38" s="54">
        <f t="shared" si="45"/>
        <v>0.8</v>
      </c>
      <c r="AL38" s="54">
        <f t="shared" si="45"/>
        <v>0.8</v>
      </c>
      <c r="AM38" s="54">
        <f t="shared" si="45"/>
        <v>0.8</v>
      </c>
      <c r="AN38" s="54">
        <f t="shared" si="46"/>
        <v>0.8</v>
      </c>
      <c r="AO38" s="54">
        <f t="shared" si="46"/>
        <v>0.8</v>
      </c>
      <c r="AP38" s="54">
        <f t="shared" si="46"/>
        <v>0.8</v>
      </c>
      <c r="AQ38" s="54">
        <f t="shared" si="46"/>
        <v>0.8</v>
      </c>
      <c r="AR38" s="54">
        <f t="shared" si="46"/>
        <v>0.8</v>
      </c>
      <c r="AS38" s="54">
        <f t="shared" si="46"/>
        <v>0.8</v>
      </c>
      <c r="AT38" s="54">
        <f t="shared" si="46"/>
        <v>0.8</v>
      </c>
      <c r="AU38" s="54">
        <f t="shared" si="46"/>
        <v>0.8</v>
      </c>
      <c r="AV38" s="54">
        <f t="shared" si="46"/>
        <v>0.8</v>
      </c>
      <c r="AW38" s="54">
        <f t="shared" si="46"/>
        <v>0.8</v>
      </c>
      <c r="AX38" s="54">
        <f t="shared" si="46"/>
        <v>0.8</v>
      </c>
      <c r="AY38" s="54">
        <f t="shared" si="46"/>
        <v>0.8</v>
      </c>
      <c r="AZ38" s="54">
        <f t="shared" si="46"/>
        <v>0.8</v>
      </c>
      <c r="BA38" s="54">
        <f t="shared" si="46"/>
        <v>0.8</v>
      </c>
      <c r="BB38" s="54">
        <f t="shared" si="46"/>
        <v>0.8</v>
      </c>
      <c r="BC38" s="54">
        <f t="shared" si="46"/>
        <v>0.8</v>
      </c>
      <c r="BD38" s="54">
        <f t="shared" si="47"/>
        <v>0.8</v>
      </c>
      <c r="BE38" s="54">
        <f t="shared" si="47"/>
        <v>0.8</v>
      </c>
      <c r="BF38" s="54">
        <f t="shared" si="47"/>
        <v>0.8</v>
      </c>
      <c r="BG38" s="54">
        <f t="shared" si="48"/>
        <v>0.8</v>
      </c>
      <c r="BH38" s="54">
        <f t="shared" si="48"/>
        <v>0.8</v>
      </c>
      <c r="BI38" s="54">
        <f t="shared" si="49"/>
        <v>0.8</v>
      </c>
      <c r="BJ38" s="54">
        <f t="shared" si="49"/>
        <v>0.8</v>
      </c>
      <c r="BK38" s="54">
        <f t="shared" si="50"/>
        <v>0.8</v>
      </c>
      <c r="BL38" s="54">
        <f t="shared" si="51"/>
        <v>0.8</v>
      </c>
      <c r="BM38" s="54">
        <f t="shared" si="51"/>
        <v>0.8</v>
      </c>
      <c r="BN38" s="54">
        <f t="shared" si="51"/>
        <v>0.8</v>
      </c>
      <c r="BO38" s="54">
        <f t="shared" si="51"/>
        <v>0.8</v>
      </c>
      <c r="BP38" s="54">
        <f t="shared" si="52"/>
        <v>0.8</v>
      </c>
      <c r="BQ38" s="54">
        <f t="shared" si="53"/>
        <v>0.8</v>
      </c>
      <c r="BR38" s="54">
        <f t="shared" si="53"/>
        <v>0.8</v>
      </c>
      <c r="BS38" s="54">
        <f t="shared" si="53"/>
        <v>0.8</v>
      </c>
      <c r="BT38" s="54">
        <f t="shared" si="53"/>
        <v>0.8</v>
      </c>
      <c r="BU38" s="54">
        <f t="shared" si="54"/>
        <v>0.8</v>
      </c>
      <c r="BV38" s="54">
        <f t="shared" si="55"/>
        <v>0.8</v>
      </c>
      <c r="BW38" s="54">
        <f t="shared" si="56"/>
        <v>0.8</v>
      </c>
      <c r="BX38" s="54">
        <f t="shared" si="56"/>
        <v>0.8</v>
      </c>
      <c r="BY38" s="54">
        <f t="shared" si="57"/>
        <v>0.8</v>
      </c>
      <c r="BZ38" s="54">
        <f t="shared" si="57"/>
        <v>0.8</v>
      </c>
      <c r="CA38" s="54">
        <f t="shared" si="57"/>
        <v>0.8</v>
      </c>
      <c r="CB38" s="54">
        <f t="shared" si="57"/>
        <v>0.8</v>
      </c>
      <c r="CC38" s="54">
        <f t="shared" si="58"/>
        <v>0.8</v>
      </c>
      <c r="CD38" s="54">
        <f t="shared" si="58"/>
        <v>0.8</v>
      </c>
      <c r="CE38" s="54">
        <f t="shared" si="59"/>
        <v>0.8</v>
      </c>
      <c r="CF38" s="54">
        <f t="shared" si="60"/>
        <v>0.8</v>
      </c>
      <c r="CG38" s="54">
        <f t="shared" si="61"/>
        <v>0.8</v>
      </c>
      <c r="CH38" s="54">
        <f t="shared" si="62"/>
        <v>0.8</v>
      </c>
      <c r="CI38" s="54">
        <f t="shared" si="62"/>
        <v>0.8</v>
      </c>
      <c r="CJ38" s="54">
        <f t="shared" si="62"/>
        <v>0.8</v>
      </c>
      <c r="CK38" s="54">
        <f t="shared" si="62"/>
        <v>0.8</v>
      </c>
      <c r="CL38" s="54">
        <f t="shared" si="62"/>
        <v>0.8</v>
      </c>
      <c r="CM38" s="54">
        <f t="shared" si="62"/>
        <v>0.8</v>
      </c>
      <c r="CN38" s="54">
        <f t="shared" si="62"/>
        <v>0.8</v>
      </c>
      <c r="CO38" s="54">
        <f t="shared" si="62"/>
        <v>0.8</v>
      </c>
      <c r="CP38" s="54">
        <f t="shared" si="62"/>
        <v>0.8</v>
      </c>
      <c r="CQ38" s="54">
        <f t="shared" si="62"/>
        <v>0.8</v>
      </c>
      <c r="CR38" s="54">
        <f t="shared" si="63"/>
        <v>0.8</v>
      </c>
      <c r="CS38" s="54">
        <f t="shared" si="63"/>
        <v>0.8</v>
      </c>
      <c r="CT38" s="54">
        <f t="shared" si="64"/>
        <v>0.8</v>
      </c>
      <c r="CU38" s="54">
        <f t="shared" si="64"/>
        <v>0.8</v>
      </c>
      <c r="CV38" s="54">
        <f t="shared" si="65"/>
        <v>0.8</v>
      </c>
      <c r="CW38" s="54">
        <f t="shared" si="65"/>
        <v>0.8</v>
      </c>
      <c r="CX38" s="54">
        <f t="shared" si="66"/>
        <v>0.8</v>
      </c>
      <c r="CY38" s="54">
        <f t="shared" si="66"/>
        <v>0.8</v>
      </c>
      <c r="CZ38" s="54">
        <f t="shared" si="66"/>
        <v>0.8</v>
      </c>
      <c r="DA38" s="54">
        <f t="shared" si="66"/>
        <v>0.8</v>
      </c>
      <c r="DB38" s="54">
        <f t="shared" si="66"/>
        <v>0.8</v>
      </c>
      <c r="DC38" s="54">
        <f t="shared" si="67"/>
        <v>0.8</v>
      </c>
      <c r="DD38" s="54">
        <f t="shared" si="67"/>
        <v>0.8</v>
      </c>
      <c r="DE38" s="54">
        <f t="shared" si="68"/>
        <v>0.8</v>
      </c>
      <c r="DF38" s="54">
        <f t="shared" si="73"/>
        <v>0.8</v>
      </c>
      <c r="DG38" s="54">
        <f t="shared" si="74"/>
        <v>0.8</v>
      </c>
      <c r="DH38" s="54">
        <f t="shared" si="74"/>
        <v>0.8</v>
      </c>
      <c r="DI38" s="54">
        <f t="shared" si="74"/>
        <v>0.8</v>
      </c>
      <c r="DJ38" s="54">
        <f t="shared" si="74"/>
        <v>0.8</v>
      </c>
      <c r="DK38" s="54">
        <f t="shared" si="74"/>
        <v>0.8</v>
      </c>
      <c r="DL38" s="54">
        <f t="shared" si="74"/>
        <v>0.8</v>
      </c>
      <c r="DM38" s="54">
        <f t="shared" si="74"/>
        <v>0.8</v>
      </c>
      <c r="DN38" s="54">
        <f t="shared" si="74"/>
        <v>0.8</v>
      </c>
      <c r="DO38" s="54">
        <f t="shared" si="75"/>
        <v>0.8</v>
      </c>
      <c r="DP38" s="54">
        <f t="shared" si="32"/>
        <v>0.8</v>
      </c>
      <c r="DQ38" s="54">
        <f t="shared" si="32"/>
        <v>0.8</v>
      </c>
      <c r="DR38" s="54">
        <f t="shared" si="32"/>
        <v>0.8</v>
      </c>
      <c r="DS38" s="54">
        <f t="shared" si="32"/>
        <v>0.8</v>
      </c>
      <c r="DT38" s="54">
        <f t="shared" si="32"/>
        <v>0.8</v>
      </c>
      <c r="DU38" s="54">
        <f t="shared" si="32"/>
        <v>0.8</v>
      </c>
      <c r="DV38" s="54">
        <f t="shared" si="32"/>
        <v>0.8</v>
      </c>
      <c r="DW38" s="54">
        <f t="shared" si="32"/>
        <v>0.8</v>
      </c>
    </row>
    <row r="39" spans="1:127" ht="18" x14ac:dyDescent="0.2">
      <c r="A39" s="27">
        <f>入力シート_シマジン!Q19</f>
        <v>3.0000000000000001E-5</v>
      </c>
      <c r="B39" s="23" t="s">
        <v>78</v>
      </c>
      <c r="C39" s="494" t="s">
        <v>79</v>
      </c>
      <c r="D39" s="495"/>
      <c r="E39" s="492"/>
      <c r="F39" s="1" t="s">
        <v>80</v>
      </c>
      <c r="G39" s="28">
        <f>IF(A39="",0.000032,A39)</f>
        <v>3.0000000000000001E-5</v>
      </c>
      <c r="J39" s="51">
        <f t="shared" si="72"/>
        <v>3.0000000000000001E-5</v>
      </c>
      <c r="K39" s="54">
        <f t="shared" si="69"/>
        <v>3.0000000000000001E-5</v>
      </c>
      <c r="L39" s="54">
        <f t="shared" si="40"/>
        <v>3.0000000000000001E-5</v>
      </c>
      <c r="M39" s="54">
        <f t="shared" si="40"/>
        <v>3.0000000000000001E-5</v>
      </c>
      <c r="N39" s="54">
        <f t="shared" si="40"/>
        <v>3.0000000000000001E-5</v>
      </c>
      <c r="O39" s="54">
        <f t="shared" si="41"/>
        <v>3.0000000000000001E-5</v>
      </c>
      <c r="P39" s="54">
        <f t="shared" si="41"/>
        <v>3.0000000000000001E-5</v>
      </c>
      <c r="Q39" s="54">
        <f t="shared" si="41"/>
        <v>3.0000000000000001E-5</v>
      </c>
      <c r="R39" s="54">
        <f t="shared" si="42"/>
        <v>3.0000000000000001E-5</v>
      </c>
      <c r="S39" s="54">
        <f t="shared" si="42"/>
        <v>3.0000000000000001E-5</v>
      </c>
      <c r="T39" s="54">
        <f t="shared" si="42"/>
        <v>3.0000000000000001E-5</v>
      </c>
      <c r="U39" s="51">
        <f t="shared" si="70"/>
        <v>3.0000000000000001E-5</v>
      </c>
      <c r="V39" s="54">
        <f t="shared" si="71"/>
        <v>3.0000000000000001E-5</v>
      </c>
      <c r="W39" s="54">
        <f t="shared" si="71"/>
        <v>3.0000000000000001E-5</v>
      </c>
      <c r="X39" s="54">
        <f t="shared" si="71"/>
        <v>3.0000000000000001E-5</v>
      </c>
      <c r="Y39" s="54">
        <f t="shared" si="71"/>
        <v>3.0000000000000001E-5</v>
      </c>
      <c r="Z39" s="54">
        <f t="shared" si="71"/>
        <v>3.0000000000000001E-5</v>
      </c>
      <c r="AA39" s="54">
        <f t="shared" si="71"/>
        <v>3.0000000000000001E-5</v>
      </c>
      <c r="AB39" s="54">
        <f t="shared" si="71"/>
        <v>3.0000000000000001E-5</v>
      </c>
      <c r="AC39" s="54">
        <f t="shared" si="71"/>
        <v>3.0000000000000001E-5</v>
      </c>
      <c r="AD39" s="54">
        <f t="shared" si="71"/>
        <v>3.0000000000000001E-5</v>
      </c>
      <c r="AE39" s="54">
        <f t="shared" si="71"/>
        <v>3.0000000000000001E-5</v>
      </c>
      <c r="AF39" s="54">
        <f t="shared" si="71"/>
        <v>3.0000000000000001E-5</v>
      </c>
      <c r="AG39" s="54">
        <f t="shared" si="71"/>
        <v>3.0000000000000001E-5</v>
      </c>
      <c r="AH39" s="54">
        <f t="shared" si="44"/>
        <v>3.0000000000000001E-5</v>
      </c>
      <c r="AI39" s="54">
        <f t="shared" si="44"/>
        <v>3.0000000000000001E-5</v>
      </c>
      <c r="AJ39" s="54">
        <f t="shared" si="44"/>
        <v>3.0000000000000001E-5</v>
      </c>
      <c r="AK39" s="54">
        <f t="shared" si="45"/>
        <v>3.0000000000000001E-5</v>
      </c>
      <c r="AL39" s="54">
        <f t="shared" si="45"/>
        <v>3.0000000000000001E-5</v>
      </c>
      <c r="AM39" s="54">
        <f t="shared" si="45"/>
        <v>3.0000000000000001E-5</v>
      </c>
      <c r="AN39" s="54">
        <f t="shared" si="46"/>
        <v>3.0000000000000001E-5</v>
      </c>
      <c r="AO39" s="54">
        <f t="shared" si="46"/>
        <v>3.0000000000000001E-5</v>
      </c>
      <c r="AP39" s="54">
        <f t="shared" si="46"/>
        <v>3.0000000000000001E-5</v>
      </c>
      <c r="AQ39" s="54">
        <f t="shared" si="46"/>
        <v>3.0000000000000001E-5</v>
      </c>
      <c r="AR39" s="54">
        <f t="shared" si="46"/>
        <v>3.0000000000000001E-5</v>
      </c>
      <c r="AS39" s="54">
        <f t="shared" si="46"/>
        <v>3.0000000000000001E-5</v>
      </c>
      <c r="AT39" s="54">
        <f t="shared" si="46"/>
        <v>3.0000000000000001E-5</v>
      </c>
      <c r="AU39" s="54">
        <f t="shared" si="46"/>
        <v>3.0000000000000001E-5</v>
      </c>
      <c r="AV39" s="54">
        <f t="shared" si="46"/>
        <v>3.0000000000000001E-5</v>
      </c>
      <c r="AW39" s="54">
        <f t="shared" si="46"/>
        <v>3.0000000000000001E-5</v>
      </c>
      <c r="AX39" s="54">
        <f t="shared" si="46"/>
        <v>3.0000000000000001E-5</v>
      </c>
      <c r="AY39" s="54">
        <f t="shared" si="46"/>
        <v>3.0000000000000001E-5</v>
      </c>
      <c r="AZ39" s="54">
        <f t="shared" si="46"/>
        <v>3.0000000000000001E-5</v>
      </c>
      <c r="BA39" s="54">
        <f t="shared" si="46"/>
        <v>3.0000000000000001E-5</v>
      </c>
      <c r="BB39" s="54">
        <f t="shared" si="46"/>
        <v>3.0000000000000001E-5</v>
      </c>
      <c r="BC39" s="54">
        <f t="shared" si="46"/>
        <v>3.0000000000000001E-5</v>
      </c>
      <c r="BD39" s="54">
        <f t="shared" si="47"/>
        <v>3.0000000000000001E-5</v>
      </c>
      <c r="BE39" s="54">
        <f t="shared" si="47"/>
        <v>3.0000000000000001E-5</v>
      </c>
      <c r="BF39" s="54">
        <f t="shared" si="47"/>
        <v>3.0000000000000001E-5</v>
      </c>
      <c r="BG39" s="54">
        <f t="shared" si="48"/>
        <v>3.0000000000000001E-5</v>
      </c>
      <c r="BH39" s="54">
        <f t="shared" si="48"/>
        <v>3.0000000000000001E-5</v>
      </c>
      <c r="BI39" s="54">
        <f t="shared" si="49"/>
        <v>3.0000000000000001E-5</v>
      </c>
      <c r="BJ39" s="54">
        <f t="shared" si="49"/>
        <v>3.0000000000000001E-5</v>
      </c>
      <c r="BK39" s="54">
        <f t="shared" si="50"/>
        <v>3.0000000000000001E-5</v>
      </c>
      <c r="BL39" s="54">
        <f t="shared" si="51"/>
        <v>3.0000000000000001E-5</v>
      </c>
      <c r="BM39" s="54">
        <f t="shared" si="51"/>
        <v>3.0000000000000001E-5</v>
      </c>
      <c r="BN39" s="54">
        <f t="shared" si="51"/>
        <v>3.0000000000000001E-5</v>
      </c>
      <c r="BO39" s="54">
        <f t="shared" si="51"/>
        <v>3.0000000000000001E-5</v>
      </c>
      <c r="BP39" s="54">
        <f t="shared" si="52"/>
        <v>3.0000000000000001E-5</v>
      </c>
      <c r="BQ39" s="54">
        <f t="shared" si="53"/>
        <v>3.0000000000000001E-5</v>
      </c>
      <c r="BR39" s="54">
        <f t="shared" si="53"/>
        <v>3.0000000000000001E-5</v>
      </c>
      <c r="BS39" s="54">
        <f t="shared" si="53"/>
        <v>3.0000000000000001E-5</v>
      </c>
      <c r="BT39" s="54">
        <f t="shared" si="53"/>
        <v>3.0000000000000001E-5</v>
      </c>
      <c r="BU39" s="54">
        <f t="shared" si="54"/>
        <v>3.0000000000000001E-5</v>
      </c>
      <c r="BV39" s="54">
        <f t="shared" si="55"/>
        <v>3.0000000000000001E-5</v>
      </c>
      <c r="BW39" s="54">
        <f t="shared" si="56"/>
        <v>3.0000000000000001E-5</v>
      </c>
      <c r="BX39" s="54">
        <f t="shared" si="56"/>
        <v>3.0000000000000001E-5</v>
      </c>
      <c r="BY39" s="54">
        <f t="shared" si="57"/>
        <v>3.0000000000000001E-5</v>
      </c>
      <c r="BZ39" s="54">
        <f t="shared" si="57"/>
        <v>3.0000000000000001E-5</v>
      </c>
      <c r="CA39" s="54">
        <f t="shared" si="57"/>
        <v>3.0000000000000001E-5</v>
      </c>
      <c r="CB39" s="54">
        <f t="shared" si="57"/>
        <v>3.0000000000000001E-5</v>
      </c>
      <c r="CC39" s="54">
        <f t="shared" si="58"/>
        <v>3.0000000000000001E-5</v>
      </c>
      <c r="CD39" s="54">
        <f t="shared" si="58"/>
        <v>3.0000000000000001E-5</v>
      </c>
      <c r="CE39" s="54">
        <f t="shared" si="59"/>
        <v>3.0000000000000001E-5</v>
      </c>
      <c r="CF39" s="54">
        <f t="shared" si="60"/>
        <v>3.0000000000000001E-5</v>
      </c>
      <c r="CG39" s="54">
        <f t="shared" si="61"/>
        <v>3.0000000000000001E-5</v>
      </c>
      <c r="CH39" s="54">
        <f t="shared" si="62"/>
        <v>3.0000000000000001E-5</v>
      </c>
      <c r="CI39" s="54">
        <f t="shared" si="62"/>
        <v>3.0000000000000001E-5</v>
      </c>
      <c r="CJ39" s="54">
        <f t="shared" si="62"/>
        <v>3.0000000000000001E-5</v>
      </c>
      <c r="CK39" s="54">
        <f t="shared" si="62"/>
        <v>3.0000000000000001E-5</v>
      </c>
      <c r="CL39" s="54">
        <f t="shared" si="62"/>
        <v>3.0000000000000001E-5</v>
      </c>
      <c r="CM39" s="54">
        <f t="shared" si="62"/>
        <v>3.0000000000000001E-5</v>
      </c>
      <c r="CN39" s="54">
        <f t="shared" si="62"/>
        <v>3.0000000000000001E-5</v>
      </c>
      <c r="CO39" s="54">
        <f t="shared" si="62"/>
        <v>3.0000000000000001E-5</v>
      </c>
      <c r="CP39" s="54">
        <f t="shared" si="62"/>
        <v>3.0000000000000001E-5</v>
      </c>
      <c r="CQ39" s="54">
        <f t="shared" si="62"/>
        <v>3.0000000000000001E-5</v>
      </c>
      <c r="CR39" s="54">
        <f t="shared" si="63"/>
        <v>3.0000000000000001E-5</v>
      </c>
      <c r="CS39" s="54">
        <f t="shared" si="63"/>
        <v>3.0000000000000001E-5</v>
      </c>
      <c r="CT39" s="54">
        <f t="shared" si="64"/>
        <v>3.0000000000000001E-5</v>
      </c>
      <c r="CU39" s="54">
        <f t="shared" si="64"/>
        <v>3.0000000000000001E-5</v>
      </c>
      <c r="CV39" s="54">
        <f t="shared" si="65"/>
        <v>3.0000000000000001E-5</v>
      </c>
      <c r="CW39" s="54">
        <f t="shared" si="65"/>
        <v>3.0000000000000001E-5</v>
      </c>
      <c r="CX39" s="54">
        <f t="shared" si="66"/>
        <v>3.0000000000000001E-5</v>
      </c>
      <c r="CY39" s="54">
        <f t="shared" si="66"/>
        <v>3.0000000000000001E-5</v>
      </c>
      <c r="CZ39" s="54">
        <f t="shared" si="66"/>
        <v>3.0000000000000001E-5</v>
      </c>
      <c r="DA39" s="54">
        <f t="shared" si="66"/>
        <v>3.0000000000000001E-5</v>
      </c>
      <c r="DB39" s="54">
        <f t="shared" si="66"/>
        <v>3.0000000000000001E-5</v>
      </c>
      <c r="DC39" s="54">
        <f t="shared" si="67"/>
        <v>3.0000000000000001E-5</v>
      </c>
      <c r="DD39" s="54">
        <f t="shared" si="67"/>
        <v>3.0000000000000001E-5</v>
      </c>
      <c r="DE39" s="54">
        <f t="shared" si="68"/>
        <v>3.0000000000000001E-5</v>
      </c>
      <c r="DF39" s="54">
        <f t="shared" si="73"/>
        <v>3.0000000000000001E-5</v>
      </c>
      <c r="DG39" s="54">
        <f t="shared" si="74"/>
        <v>3.0000000000000001E-5</v>
      </c>
      <c r="DH39" s="54">
        <f t="shared" si="74"/>
        <v>3.0000000000000001E-5</v>
      </c>
      <c r="DI39" s="54">
        <f t="shared" si="74"/>
        <v>3.0000000000000001E-5</v>
      </c>
      <c r="DJ39" s="54">
        <f t="shared" si="74"/>
        <v>3.0000000000000001E-5</v>
      </c>
      <c r="DK39" s="54">
        <f t="shared" si="74"/>
        <v>3.0000000000000001E-5</v>
      </c>
      <c r="DL39" s="54">
        <f t="shared" si="74"/>
        <v>3.0000000000000001E-5</v>
      </c>
      <c r="DM39" s="54">
        <f t="shared" si="74"/>
        <v>3.0000000000000001E-5</v>
      </c>
      <c r="DN39" s="54">
        <f t="shared" si="74"/>
        <v>3.0000000000000001E-5</v>
      </c>
      <c r="DO39" s="54">
        <f t="shared" si="75"/>
        <v>3.0000000000000001E-5</v>
      </c>
      <c r="DP39" s="54">
        <f t="shared" si="32"/>
        <v>3.0000000000000001E-5</v>
      </c>
      <c r="DQ39" s="54">
        <f t="shared" si="32"/>
        <v>3.0000000000000001E-5</v>
      </c>
      <c r="DR39" s="54">
        <f t="shared" si="32"/>
        <v>3.0000000000000001E-5</v>
      </c>
      <c r="DS39" s="54">
        <f t="shared" si="32"/>
        <v>3.0000000000000001E-5</v>
      </c>
      <c r="DT39" s="54">
        <f t="shared" si="32"/>
        <v>3.0000000000000001E-5</v>
      </c>
      <c r="DU39" s="54">
        <f t="shared" si="32"/>
        <v>3.0000000000000001E-5</v>
      </c>
      <c r="DV39" s="54">
        <f t="shared" si="32"/>
        <v>3.0000000000000001E-5</v>
      </c>
      <c r="DW39" s="54">
        <f t="shared" si="32"/>
        <v>3.0000000000000001E-5</v>
      </c>
    </row>
    <row r="40" spans="1:127" ht="18" x14ac:dyDescent="0.2">
      <c r="A40" s="16">
        <f>入力シート_シマジン!G18</f>
        <v>5.0000000000000001E-3</v>
      </c>
      <c r="B40" s="23" t="s">
        <v>81</v>
      </c>
      <c r="C40" s="494" t="s">
        <v>82</v>
      </c>
      <c r="D40" s="495"/>
      <c r="E40" s="492"/>
      <c r="F40" s="1" t="s">
        <v>83</v>
      </c>
      <c r="G40" s="25">
        <f>IF(A40="",0.005,A40)</f>
        <v>5.0000000000000001E-3</v>
      </c>
      <c r="J40" s="51">
        <f t="shared" si="72"/>
        <v>5.0000000000000001E-3</v>
      </c>
      <c r="K40" s="54">
        <f t="shared" si="69"/>
        <v>5.0000000000000001E-3</v>
      </c>
      <c r="L40" s="54">
        <f t="shared" si="40"/>
        <v>5.0000000000000001E-3</v>
      </c>
      <c r="M40" s="54">
        <f t="shared" si="40"/>
        <v>5.0000000000000001E-3</v>
      </c>
      <c r="N40" s="54">
        <f t="shared" si="40"/>
        <v>5.0000000000000001E-3</v>
      </c>
      <c r="O40" s="54">
        <f t="shared" si="41"/>
        <v>5.0000000000000001E-3</v>
      </c>
      <c r="P40" s="54">
        <f t="shared" si="41"/>
        <v>5.0000000000000001E-3</v>
      </c>
      <c r="Q40" s="54">
        <f t="shared" si="41"/>
        <v>5.0000000000000001E-3</v>
      </c>
      <c r="R40" s="54">
        <f t="shared" si="42"/>
        <v>5.0000000000000001E-3</v>
      </c>
      <c r="S40" s="54">
        <f t="shared" si="42"/>
        <v>5.0000000000000001E-3</v>
      </c>
      <c r="T40" s="54">
        <f t="shared" si="42"/>
        <v>5.0000000000000001E-3</v>
      </c>
      <c r="U40" s="51">
        <f t="shared" si="70"/>
        <v>5.0000000000000001E-3</v>
      </c>
      <c r="V40" s="54">
        <f t="shared" si="71"/>
        <v>5.0000000000000001E-3</v>
      </c>
      <c r="W40" s="54">
        <f t="shared" si="71"/>
        <v>5.0000000000000001E-3</v>
      </c>
      <c r="X40" s="54">
        <f t="shared" si="71"/>
        <v>5.0000000000000001E-3</v>
      </c>
      <c r="Y40" s="54">
        <f t="shared" si="71"/>
        <v>5.0000000000000001E-3</v>
      </c>
      <c r="Z40" s="54">
        <f t="shared" si="71"/>
        <v>5.0000000000000001E-3</v>
      </c>
      <c r="AA40" s="54">
        <f t="shared" si="71"/>
        <v>5.0000000000000001E-3</v>
      </c>
      <c r="AB40" s="54">
        <f t="shared" si="71"/>
        <v>5.0000000000000001E-3</v>
      </c>
      <c r="AC40" s="54">
        <f t="shared" si="71"/>
        <v>5.0000000000000001E-3</v>
      </c>
      <c r="AD40" s="54">
        <f t="shared" si="71"/>
        <v>5.0000000000000001E-3</v>
      </c>
      <c r="AE40" s="54">
        <f t="shared" si="71"/>
        <v>5.0000000000000001E-3</v>
      </c>
      <c r="AF40" s="54">
        <f t="shared" si="71"/>
        <v>5.0000000000000001E-3</v>
      </c>
      <c r="AG40" s="54">
        <f t="shared" si="71"/>
        <v>5.0000000000000001E-3</v>
      </c>
      <c r="AH40" s="54">
        <f t="shared" si="44"/>
        <v>5.0000000000000001E-3</v>
      </c>
      <c r="AI40" s="54">
        <f t="shared" si="44"/>
        <v>5.0000000000000001E-3</v>
      </c>
      <c r="AJ40" s="54">
        <f t="shared" si="44"/>
        <v>5.0000000000000001E-3</v>
      </c>
      <c r="AK40" s="54">
        <f t="shared" si="45"/>
        <v>5.0000000000000001E-3</v>
      </c>
      <c r="AL40" s="54">
        <f t="shared" si="45"/>
        <v>5.0000000000000001E-3</v>
      </c>
      <c r="AM40" s="54">
        <f t="shared" si="45"/>
        <v>5.0000000000000001E-3</v>
      </c>
      <c r="AN40" s="54">
        <f t="shared" si="46"/>
        <v>5.0000000000000001E-3</v>
      </c>
      <c r="AO40" s="54">
        <f t="shared" si="46"/>
        <v>5.0000000000000001E-3</v>
      </c>
      <c r="AP40" s="54">
        <f t="shared" si="46"/>
        <v>5.0000000000000001E-3</v>
      </c>
      <c r="AQ40" s="54">
        <f t="shared" si="46"/>
        <v>5.0000000000000001E-3</v>
      </c>
      <c r="AR40" s="54">
        <f t="shared" si="46"/>
        <v>5.0000000000000001E-3</v>
      </c>
      <c r="AS40" s="54">
        <f t="shared" si="46"/>
        <v>5.0000000000000001E-3</v>
      </c>
      <c r="AT40" s="54">
        <f t="shared" si="46"/>
        <v>5.0000000000000001E-3</v>
      </c>
      <c r="AU40" s="54">
        <f t="shared" si="46"/>
        <v>5.0000000000000001E-3</v>
      </c>
      <c r="AV40" s="54">
        <f t="shared" si="46"/>
        <v>5.0000000000000001E-3</v>
      </c>
      <c r="AW40" s="54">
        <f t="shared" si="46"/>
        <v>5.0000000000000001E-3</v>
      </c>
      <c r="AX40" s="54">
        <f t="shared" si="46"/>
        <v>5.0000000000000001E-3</v>
      </c>
      <c r="AY40" s="54">
        <f t="shared" si="46"/>
        <v>5.0000000000000001E-3</v>
      </c>
      <c r="AZ40" s="54">
        <f t="shared" si="46"/>
        <v>5.0000000000000001E-3</v>
      </c>
      <c r="BA40" s="54">
        <f t="shared" si="46"/>
        <v>5.0000000000000001E-3</v>
      </c>
      <c r="BB40" s="54">
        <f t="shared" si="46"/>
        <v>5.0000000000000001E-3</v>
      </c>
      <c r="BC40" s="54">
        <f t="shared" si="46"/>
        <v>5.0000000000000001E-3</v>
      </c>
      <c r="BD40" s="54">
        <f t="shared" si="47"/>
        <v>5.0000000000000001E-3</v>
      </c>
      <c r="BE40" s="54">
        <f t="shared" si="47"/>
        <v>5.0000000000000001E-3</v>
      </c>
      <c r="BF40" s="54">
        <f t="shared" si="47"/>
        <v>5.0000000000000001E-3</v>
      </c>
      <c r="BG40" s="54">
        <f t="shared" si="48"/>
        <v>5.0000000000000001E-3</v>
      </c>
      <c r="BH40" s="54">
        <f t="shared" si="48"/>
        <v>5.0000000000000001E-3</v>
      </c>
      <c r="BI40" s="54">
        <f t="shared" si="49"/>
        <v>5.0000000000000001E-3</v>
      </c>
      <c r="BJ40" s="54">
        <f t="shared" si="49"/>
        <v>5.0000000000000001E-3</v>
      </c>
      <c r="BK40" s="54">
        <f t="shared" si="50"/>
        <v>5.0000000000000001E-3</v>
      </c>
      <c r="BL40" s="54">
        <f t="shared" si="51"/>
        <v>5.0000000000000001E-3</v>
      </c>
      <c r="BM40" s="54">
        <f t="shared" si="51"/>
        <v>5.0000000000000001E-3</v>
      </c>
      <c r="BN40" s="54">
        <f t="shared" si="51"/>
        <v>5.0000000000000001E-3</v>
      </c>
      <c r="BO40" s="54">
        <f t="shared" si="51"/>
        <v>5.0000000000000001E-3</v>
      </c>
      <c r="BP40" s="54">
        <f t="shared" si="52"/>
        <v>5.0000000000000001E-3</v>
      </c>
      <c r="BQ40" s="54">
        <f t="shared" si="53"/>
        <v>5.0000000000000001E-3</v>
      </c>
      <c r="BR40" s="54">
        <f t="shared" si="53"/>
        <v>5.0000000000000001E-3</v>
      </c>
      <c r="BS40" s="54">
        <f t="shared" si="53"/>
        <v>5.0000000000000001E-3</v>
      </c>
      <c r="BT40" s="54">
        <f t="shared" si="53"/>
        <v>5.0000000000000001E-3</v>
      </c>
      <c r="BU40" s="54">
        <f t="shared" si="54"/>
        <v>5.0000000000000001E-3</v>
      </c>
      <c r="BV40" s="54">
        <f t="shared" si="55"/>
        <v>5.0000000000000001E-3</v>
      </c>
      <c r="BW40" s="54">
        <f t="shared" si="56"/>
        <v>5.0000000000000001E-3</v>
      </c>
      <c r="BX40" s="54">
        <f t="shared" si="56"/>
        <v>5.0000000000000001E-3</v>
      </c>
      <c r="BY40" s="54">
        <f t="shared" si="57"/>
        <v>5.0000000000000001E-3</v>
      </c>
      <c r="BZ40" s="54">
        <f t="shared" si="57"/>
        <v>5.0000000000000001E-3</v>
      </c>
      <c r="CA40" s="54">
        <f t="shared" si="57"/>
        <v>5.0000000000000001E-3</v>
      </c>
      <c r="CB40" s="54">
        <f t="shared" si="57"/>
        <v>5.0000000000000001E-3</v>
      </c>
      <c r="CC40" s="54">
        <f t="shared" si="58"/>
        <v>5.0000000000000001E-3</v>
      </c>
      <c r="CD40" s="54">
        <f t="shared" si="58"/>
        <v>5.0000000000000001E-3</v>
      </c>
      <c r="CE40" s="54">
        <f t="shared" si="59"/>
        <v>5.0000000000000001E-3</v>
      </c>
      <c r="CF40" s="54">
        <f t="shared" si="60"/>
        <v>5.0000000000000001E-3</v>
      </c>
      <c r="CG40" s="54">
        <f t="shared" si="61"/>
        <v>5.0000000000000001E-3</v>
      </c>
      <c r="CH40" s="54">
        <f t="shared" si="62"/>
        <v>5.0000000000000001E-3</v>
      </c>
      <c r="CI40" s="54">
        <f t="shared" si="62"/>
        <v>5.0000000000000001E-3</v>
      </c>
      <c r="CJ40" s="54">
        <f t="shared" si="62"/>
        <v>5.0000000000000001E-3</v>
      </c>
      <c r="CK40" s="54">
        <f t="shared" si="62"/>
        <v>5.0000000000000001E-3</v>
      </c>
      <c r="CL40" s="54">
        <f t="shared" si="62"/>
        <v>5.0000000000000001E-3</v>
      </c>
      <c r="CM40" s="54">
        <f t="shared" si="62"/>
        <v>5.0000000000000001E-3</v>
      </c>
      <c r="CN40" s="54">
        <f t="shared" si="62"/>
        <v>5.0000000000000001E-3</v>
      </c>
      <c r="CO40" s="54">
        <f t="shared" si="62"/>
        <v>5.0000000000000001E-3</v>
      </c>
      <c r="CP40" s="54">
        <f t="shared" si="62"/>
        <v>5.0000000000000001E-3</v>
      </c>
      <c r="CQ40" s="54">
        <f t="shared" si="62"/>
        <v>5.0000000000000001E-3</v>
      </c>
      <c r="CR40" s="54">
        <f t="shared" si="63"/>
        <v>5.0000000000000001E-3</v>
      </c>
      <c r="CS40" s="54">
        <f t="shared" si="63"/>
        <v>5.0000000000000001E-3</v>
      </c>
      <c r="CT40" s="54">
        <f t="shared" si="64"/>
        <v>5.0000000000000001E-3</v>
      </c>
      <c r="CU40" s="54">
        <f t="shared" si="64"/>
        <v>5.0000000000000001E-3</v>
      </c>
      <c r="CV40" s="54">
        <f t="shared" si="65"/>
        <v>5.0000000000000001E-3</v>
      </c>
      <c r="CW40" s="54">
        <f t="shared" si="65"/>
        <v>5.0000000000000001E-3</v>
      </c>
      <c r="CX40" s="54">
        <f t="shared" si="66"/>
        <v>5.0000000000000001E-3</v>
      </c>
      <c r="CY40" s="54">
        <f t="shared" si="66"/>
        <v>5.0000000000000001E-3</v>
      </c>
      <c r="CZ40" s="54">
        <f t="shared" si="66"/>
        <v>5.0000000000000001E-3</v>
      </c>
      <c r="DA40" s="54">
        <f t="shared" si="66"/>
        <v>5.0000000000000001E-3</v>
      </c>
      <c r="DB40" s="54">
        <f t="shared" si="66"/>
        <v>5.0000000000000001E-3</v>
      </c>
      <c r="DC40" s="54">
        <f t="shared" si="67"/>
        <v>5.0000000000000001E-3</v>
      </c>
      <c r="DD40" s="54">
        <f t="shared" si="67"/>
        <v>5.0000000000000001E-3</v>
      </c>
      <c r="DE40" s="54">
        <f t="shared" si="68"/>
        <v>5.0000000000000001E-3</v>
      </c>
      <c r="DF40" s="54">
        <f t="shared" si="73"/>
        <v>5.0000000000000001E-3</v>
      </c>
      <c r="DG40" s="54">
        <f t="shared" si="74"/>
        <v>5.0000000000000001E-3</v>
      </c>
      <c r="DH40" s="54">
        <f t="shared" si="74"/>
        <v>5.0000000000000001E-3</v>
      </c>
      <c r="DI40" s="54">
        <f t="shared" si="74"/>
        <v>5.0000000000000001E-3</v>
      </c>
      <c r="DJ40" s="54">
        <f t="shared" si="74"/>
        <v>5.0000000000000001E-3</v>
      </c>
      <c r="DK40" s="54">
        <f t="shared" si="74"/>
        <v>5.0000000000000001E-3</v>
      </c>
      <c r="DL40" s="54">
        <f t="shared" si="74"/>
        <v>5.0000000000000001E-3</v>
      </c>
      <c r="DM40" s="54">
        <f t="shared" si="74"/>
        <v>5.0000000000000001E-3</v>
      </c>
      <c r="DN40" s="54">
        <f t="shared" si="74"/>
        <v>5.0000000000000001E-3</v>
      </c>
      <c r="DO40" s="54">
        <f t="shared" si="75"/>
        <v>5.0000000000000001E-3</v>
      </c>
      <c r="DP40" s="54">
        <f t="shared" si="32"/>
        <v>5.0000000000000001E-3</v>
      </c>
      <c r="DQ40" s="54">
        <f t="shared" si="32"/>
        <v>5.0000000000000001E-3</v>
      </c>
      <c r="DR40" s="54">
        <f t="shared" si="32"/>
        <v>5.0000000000000001E-3</v>
      </c>
      <c r="DS40" s="54">
        <f t="shared" si="32"/>
        <v>5.0000000000000001E-3</v>
      </c>
      <c r="DT40" s="54">
        <f t="shared" si="32"/>
        <v>5.0000000000000001E-3</v>
      </c>
      <c r="DU40" s="54">
        <f t="shared" si="32"/>
        <v>5.0000000000000001E-3</v>
      </c>
      <c r="DV40" s="54">
        <f t="shared" si="32"/>
        <v>5.0000000000000001E-3</v>
      </c>
      <c r="DW40" s="54">
        <f t="shared" si="32"/>
        <v>5.0000000000000001E-3</v>
      </c>
    </row>
    <row r="41" spans="1:127" ht="18" x14ac:dyDescent="0.2">
      <c r="A41" s="16">
        <f>入力シート_シマジン!Q20</f>
        <v>0.3</v>
      </c>
      <c r="B41" s="23" t="s">
        <v>137</v>
      </c>
      <c r="C41" s="494" t="s">
        <v>84</v>
      </c>
      <c r="D41" s="495"/>
      <c r="E41" s="492"/>
      <c r="F41" s="1" t="s">
        <v>85</v>
      </c>
      <c r="G41" s="25">
        <f>IF(A41="",0.2,A41)</f>
        <v>0.3</v>
      </c>
      <c r="J41" s="51">
        <f>G41</f>
        <v>0.3</v>
      </c>
      <c r="K41" s="54">
        <f t="shared" si="69"/>
        <v>0.3</v>
      </c>
      <c r="L41" s="54">
        <f t="shared" si="40"/>
        <v>0.3</v>
      </c>
      <c r="M41" s="54">
        <f t="shared" si="40"/>
        <v>0.3</v>
      </c>
      <c r="N41" s="54">
        <f t="shared" si="40"/>
        <v>0.3</v>
      </c>
      <c r="O41" s="54">
        <f t="shared" si="41"/>
        <v>0.3</v>
      </c>
      <c r="P41" s="54">
        <f t="shared" si="41"/>
        <v>0.3</v>
      </c>
      <c r="Q41" s="54">
        <f t="shared" si="41"/>
        <v>0.3</v>
      </c>
      <c r="R41" s="54">
        <f t="shared" si="42"/>
        <v>0.3</v>
      </c>
      <c r="S41" s="54">
        <f t="shared" si="42"/>
        <v>0.3</v>
      </c>
      <c r="T41" s="54">
        <f t="shared" si="42"/>
        <v>0.3</v>
      </c>
      <c r="U41" s="51">
        <f t="shared" si="70"/>
        <v>0.3</v>
      </c>
      <c r="V41" s="54">
        <f t="shared" si="71"/>
        <v>0.3</v>
      </c>
      <c r="W41" s="54">
        <f t="shared" si="71"/>
        <v>0.3</v>
      </c>
      <c r="X41" s="54">
        <f t="shared" si="71"/>
        <v>0.3</v>
      </c>
      <c r="Y41" s="54">
        <f t="shared" si="71"/>
        <v>0.3</v>
      </c>
      <c r="Z41" s="54">
        <f t="shared" si="71"/>
        <v>0.3</v>
      </c>
      <c r="AA41" s="54">
        <f t="shared" si="71"/>
        <v>0.3</v>
      </c>
      <c r="AB41" s="54">
        <f t="shared" si="71"/>
        <v>0.3</v>
      </c>
      <c r="AC41" s="54">
        <f t="shared" si="71"/>
        <v>0.3</v>
      </c>
      <c r="AD41" s="54">
        <f t="shared" si="71"/>
        <v>0.3</v>
      </c>
      <c r="AE41" s="54">
        <f t="shared" si="71"/>
        <v>0.3</v>
      </c>
      <c r="AF41" s="54">
        <f t="shared" si="71"/>
        <v>0.3</v>
      </c>
      <c r="AG41" s="54">
        <f t="shared" si="71"/>
        <v>0.3</v>
      </c>
      <c r="AH41" s="54">
        <f t="shared" si="44"/>
        <v>0.3</v>
      </c>
      <c r="AI41" s="54">
        <f t="shared" si="44"/>
        <v>0.3</v>
      </c>
      <c r="AJ41" s="54">
        <f t="shared" si="44"/>
        <v>0.3</v>
      </c>
      <c r="AK41" s="54">
        <f t="shared" si="45"/>
        <v>0.3</v>
      </c>
      <c r="AL41" s="54">
        <f t="shared" si="45"/>
        <v>0.3</v>
      </c>
      <c r="AM41" s="54">
        <f t="shared" si="45"/>
        <v>0.3</v>
      </c>
      <c r="AN41" s="54">
        <f t="shared" si="46"/>
        <v>0.3</v>
      </c>
      <c r="AO41" s="54">
        <f t="shared" si="46"/>
        <v>0.3</v>
      </c>
      <c r="AP41" s="54">
        <f t="shared" si="46"/>
        <v>0.3</v>
      </c>
      <c r="AQ41" s="54">
        <f t="shared" si="46"/>
        <v>0.3</v>
      </c>
      <c r="AR41" s="54">
        <f t="shared" si="46"/>
        <v>0.3</v>
      </c>
      <c r="AS41" s="54">
        <f t="shared" si="46"/>
        <v>0.3</v>
      </c>
      <c r="AT41" s="54">
        <f t="shared" si="46"/>
        <v>0.3</v>
      </c>
      <c r="AU41" s="54">
        <f t="shared" si="46"/>
        <v>0.3</v>
      </c>
      <c r="AV41" s="54">
        <f t="shared" si="46"/>
        <v>0.3</v>
      </c>
      <c r="AW41" s="54">
        <f t="shared" si="46"/>
        <v>0.3</v>
      </c>
      <c r="AX41" s="54">
        <f t="shared" si="46"/>
        <v>0.3</v>
      </c>
      <c r="AY41" s="54">
        <f t="shared" si="46"/>
        <v>0.3</v>
      </c>
      <c r="AZ41" s="54">
        <f t="shared" si="46"/>
        <v>0.3</v>
      </c>
      <c r="BA41" s="54">
        <f t="shared" si="46"/>
        <v>0.3</v>
      </c>
      <c r="BB41" s="54">
        <f t="shared" si="46"/>
        <v>0.3</v>
      </c>
      <c r="BC41" s="54">
        <f t="shared" si="46"/>
        <v>0.3</v>
      </c>
      <c r="BD41" s="54">
        <f t="shared" si="47"/>
        <v>0.3</v>
      </c>
      <c r="BE41" s="54">
        <f t="shared" si="47"/>
        <v>0.3</v>
      </c>
      <c r="BF41" s="54">
        <f t="shared" si="47"/>
        <v>0.3</v>
      </c>
      <c r="BG41" s="54">
        <f t="shared" si="48"/>
        <v>0.3</v>
      </c>
      <c r="BH41" s="54">
        <f t="shared" si="48"/>
        <v>0.3</v>
      </c>
      <c r="BI41" s="54">
        <f t="shared" si="49"/>
        <v>0.3</v>
      </c>
      <c r="BJ41" s="54">
        <f t="shared" si="49"/>
        <v>0.3</v>
      </c>
      <c r="BK41" s="54">
        <f t="shared" si="50"/>
        <v>0.3</v>
      </c>
      <c r="BL41" s="54">
        <f t="shared" si="51"/>
        <v>0.3</v>
      </c>
      <c r="BM41" s="54">
        <f t="shared" si="51"/>
        <v>0.3</v>
      </c>
      <c r="BN41" s="54">
        <f t="shared" si="51"/>
        <v>0.3</v>
      </c>
      <c r="BO41" s="54">
        <f t="shared" si="51"/>
        <v>0.3</v>
      </c>
      <c r="BP41" s="54">
        <f t="shared" si="52"/>
        <v>0.3</v>
      </c>
      <c r="BQ41" s="54">
        <f t="shared" si="53"/>
        <v>0.3</v>
      </c>
      <c r="BR41" s="54">
        <f t="shared" si="53"/>
        <v>0.3</v>
      </c>
      <c r="BS41" s="54">
        <f t="shared" si="53"/>
        <v>0.3</v>
      </c>
      <c r="BT41" s="54">
        <f t="shared" si="53"/>
        <v>0.3</v>
      </c>
      <c r="BU41" s="54">
        <f t="shared" si="54"/>
        <v>0.3</v>
      </c>
      <c r="BV41" s="54">
        <f t="shared" si="55"/>
        <v>0.3</v>
      </c>
      <c r="BW41" s="54">
        <f t="shared" si="56"/>
        <v>0.3</v>
      </c>
      <c r="BX41" s="54">
        <f t="shared" si="56"/>
        <v>0.3</v>
      </c>
      <c r="BY41" s="54">
        <f t="shared" si="57"/>
        <v>0.3</v>
      </c>
      <c r="BZ41" s="54">
        <f t="shared" si="57"/>
        <v>0.3</v>
      </c>
      <c r="CA41" s="54">
        <f t="shared" si="57"/>
        <v>0.3</v>
      </c>
      <c r="CB41" s="54">
        <f t="shared" si="57"/>
        <v>0.3</v>
      </c>
      <c r="CC41" s="54">
        <f t="shared" si="58"/>
        <v>0.3</v>
      </c>
      <c r="CD41" s="54">
        <f t="shared" si="58"/>
        <v>0.3</v>
      </c>
      <c r="CE41" s="54">
        <f t="shared" si="59"/>
        <v>0.3</v>
      </c>
      <c r="CF41" s="54">
        <f t="shared" si="60"/>
        <v>0.3</v>
      </c>
      <c r="CG41" s="54">
        <f t="shared" si="61"/>
        <v>0.3</v>
      </c>
      <c r="CH41" s="54">
        <f t="shared" si="62"/>
        <v>0.3</v>
      </c>
      <c r="CI41" s="54">
        <f t="shared" si="62"/>
        <v>0.3</v>
      </c>
      <c r="CJ41" s="54">
        <f t="shared" si="62"/>
        <v>0.3</v>
      </c>
      <c r="CK41" s="54">
        <f t="shared" si="62"/>
        <v>0.3</v>
      </c>
      <c r="CL41" s="54">
        <f t="shared" si="62"/>
        <v>0.3</v>
      </c>
      <c r="CM41" s="54">
        <f t="shared" si="62"/>
        <v>0.3</v>
      </c>
      <c r="CN41" s="54">
        <f t="shared" si="62"/>
        <v>0.3</v>
      </c>
      <c r="CO41" s="54">
        <f t="shared" si="62"/>
        <v>0.3</v>
      </c>
      <c r="CP41" s="54">
        <f t="shared" si="62"/>
        <v>0.3</v>
      </c>
      <c r="CQ41" s="54">
        <f t="shared" si="62"/>
        <v>0.3</v>
      </c>
      <c r="CR41" s="54">
        <f t="shared" si="63"/>
        <v>0.3</v>
      </c>
      <c r="CS41" s="54">
        <f t="shared" si="63"/>
        <v>0.3</v>
      </c>
      <c r="CT41" s="54">
        <f t="shared" si="64"/>
        <v>0.3</v>
      </c>
      <c r="CU41" s="54">
        <f t="shared" si="64"/>
        <v>0.3</v>
      </c>
      <c r="CV41" s="54">
        <f t="shared" si="65"/>
        <v>0.3</v>
      </c>
      <c r="CW41" s="54">
        <f t="shared" si="65"/>
        <v>0.3</v>
      </c>
      <c r="CX41" s="54">
        <f t="shared" si="66"/>
        <v>0.3</v>
      </c>
      <c r="CY41" s="54">
        <f t="shared" si="66"/>
        <v>0.3</v>
      </c>
      <c r="CZ41" s="54">
        <f t="shared" si="66"/>
        <v>0.3</v>
      </c>
      <c r="DA41" s="54">
        <f t="shared" si="66"/>
        <v>0.3</v>
      </c>
      <c r="DB41" s="54">
        <f t="shared" si="66"/>
        <v>0.3</v>
      </c>
      <c r="DC41" s="54">
        <f t="shared" si="67"/>
        <v>0.3</v>
      </c>
      <c r="DD41" s="54">
        <f t="shared" si="67"/>
        <v>0.3</v>
      </c>
      <c r="DE41" s="54">
        <f t="shared" si="68"/>
        <v>0.3</v>
      </c>
      <c r="DF41" s="54">
        <f t="shared" si="73"/>
        <v>0.3</v>
      </c>
      <c r="DG41" s="54">
        <f t="shared" si="74"/>
        <v>0.3</v>
      </c>
      <c r="DH41" s="54">
        <f t="shared" si="74"/>
        <v>0.3</v>
      </c>
      <c r="DI41" s="54">
        <f t="shared" si="74"/>
        <v>0.3</v>
      </c>
      <c r="DJ41" s="54">
        <f t="shared" si="74"/>
        <v>0.3</v>
      </c>
      <c r="DK41" s="54">
        <f t="shared" si="74"/>
        <v>0.3</v>
      </c>
      <c r="DL41" s="54">
        <f t="shared" si="74"/>
        <v>0.3</v>
      </c>
      <c r="DM41" s="54">
        <f t="shared" si="74"/>
        <v>0.3</v>
      </c>
      <c r="DN41" s="54">
        <f t="shared" si="74"/>
        <v>0.3</v>
      </c>
      <c r="DO41" s="54">
        <f t="shared" si="75"/>
        <v>0.3</v>
      </c>
      <c r="DP41" s="54">
        <f t="shared" si="32"/>
        <v>0.3</v>
      </c>
      <c r="DQ41" s="54">
        <f t="shared" si="32"/>
        <v>0.3</v>
      </c>
      <c r="DR41" s="54">
        <f t="shared" si="32"/>
        <v>0.3</v>
      </c>
      <c r="DS41" s="54">
        <f t="shared" si="32"/>
        <v>0.3</v>
      </c>
      <c r="DT41" s="54">
        <f t="shared" si="32"/>
        <v>0.3</v>
      </c>
      <c r="DU41" s="54">
        <f t="shared" si="32"/>
        <v>0.3</v>
      </c>
      <c r="DV41" s="54">
        <f t="shared" si="32"/>
        <v>0.3</v>
      </c>
      <c r="DW41" s="54">
        <f t="shared" si="32"/>
        <v>0.3</v>
      </c>
    </row>
    <row r="42" spans="1:127" ht="21" x14ac:dyDescent="0.2">
      <c r="A42" s="16">
        <f>IF(+入力シート_シマジン!Q12="-",0,+入力シート_シマジン!Q12)</f>
        <v>0.49</v>
      </c>
      <c r="B42" s="23" t="s">
        <v>86</v>
      </c>
      <c r="C42" s="494" t="s">
        <v>87</v>
      </c>
      <c r="D42" s="495"/>
      <c r="E42" s="492"/>
      <c r="F42" s="1" t="s">
        <v>67</v>
      </c>
      <c r="G42" s="29">
        <f>IF(A42="",7,A42)</f>
        <v>0.49</v>
      </c>
      <c r="J42" s="51">
        <f>G42</f>
        <v>0.49</v>
      </c>
      <c r="K42" s="54">
        <f t="shared" si="69"/>
        <v>0.49</v>
      </c>
      <c r="L42" s="54">
        <f t="shared" si="40"/>
        <v>0.49</v>
      </c>
      <c r="M42" s="54">
        <f t="shared" si="40"/>
        <v>0.49</v>
      </c>
      <c r="N42" s="54">
        <f t="shared" si="40"/>
        <v>0.49</v>
      </c>
      <c r="O42" s="54">
        <f t="shared" si="41"/>
        <v>0.49</v>
      </c>
      <c r="P42" s="54">
        <f t="shared" si="41"/>
        <v>0.49</v>
      </c>
      <c r="Q42" s="54">
        <f t="shared" si="41"/>
        <v>0.49</v>
      </c>
      <c r="R42" s="54">
        <f t="shared" si="42"/>
        <v>0.49</v>
      </c>
      <c r="S42" s="54">
        <f t="shared" si="42"/>
        <v>0.49</v>
      </c>
      <c r="T42" s="54">
        <f t="shared" si="42"/>
        <v>0.49</v>
      </c>
      <c r="U42" s="51">
        <f t="shared" si="70"/>
        <v>0.49</v>
      </c>
      <c r="V42" s="54">
        <f t="shared" si="71"/>
        <v>0.49</v>
      </c>
      <c r="W42" s="54">
        <f t="shared" si="71"/>
        <v>0.49</v>
      </c>
      <c r="X42" s="54">
        <f t="shared" si="71"/>
        <v>0.49</v>
      </c>
      <c r="Y42" s="54">
        <f t="shared" si="71"/>
        <v>0.49</v>
      </c>
      <c r="Z42" s="54">
        <f t="shared" si="71"/>
        <v>0.49</v>
      </c>
      <c r="AA42" s="54">
        <f t="shared" si="71"/>
        <v>0.49</v>
      </c>
      <c r="AB42" s="54">
        <f t="shared" si="71"/>
        <v>0.49</v>
      </c>
      <c r="AC42" s="54">
        <f t="shared" si="71"/>
        <v>0.49</v>
      </c>
      <c r="AD42" s="54">
        <f t="shared" si="71"/>
        <v>0.49</v>
      </c>
      <c r="AE42" s="54">
        <f t="shared" si="71"/>
        <v>0.49</v>
      </c>
      <c r="AF42" s="54">
        <f t="shared" si="71"/>
        <v>0.49</v>
      </c>
      <c r="AG42" s="54">
        <f t="shared" si="71"/>
        <v>0.49</v>
      </c>
      <c r="AH42" s="54">
        <f t="shared" si="44"/>
        <v>0.49</v>
      </c>
      <c r="AI42" s="54">
        <f t="shared" si="44"/>
        <v>0.49</v>
      </c>
      <c r="AJ42" s="54">
        <f t="shared" si="44"/>
        <v>0.49</v>
      </c>
      <c r="AK42" s="54">
        <f t="shared" si="45"/>
        <v>0.49</v>
      </c>
      <c r="AL42" s="54">
        <f t="shared" si="45"/>
        <v>0.49</v>
      </c>
      <c r="AM42" s="54">
        <f t="shared" si="45"/>
        <v>0.49</v>
      </c>
      <c r="AN42" s="54">
        <f t="shared" si="46"/>
        <v>0.49</v>
      </c>
      <c r="AO42" s="54">
        <f t="shared" si="46"/>
        <v>0.49</v>
      </c>
      <c r="AP42" s="54">
        <f t="shared" si="46"/>
        <v>0.49</v>
      </c>
      <c r="AQ42" s="54">
        <f t="shared" si="46"/>
        <v>0.49</v>
      </c>
      <c r="AR42" s="54">
        <f t="shared" si="46"/>
        <v>0.49</v>
      </c>
      <c r="AS42" s="54">
        <f t="shared" si="46"/>
        <v>0.49</v>
      </c>
      <c r="AT42" s="54">
        <f t="shared" si="46"/>
        <v>0.49</v>
      </c>
      <c r="AU42" s="54">
        <f t="shared" si="46"/>
        <v>0.49</v>
      </c>
      <c r="AV42" s="54">
        <f t="shared" si="46"/>
        <v>0.49</v>
      </c>
      <c r="AW42" s="54">
        <f t="shared" si="46"/>
        <v>0.49</v>
      </c>
      <c r="AX42" s="54">
        <f t="shared" si="46"/>
        <v>0.49</v>
      </c>
      <c r="AY42" s="54">
        <f t="shared" si="46"/>
        <v>0.49</v>
      </c>
      <c r="AZ42" s="54">
        <f t="shared" si="46"/>
        <v>0.49</v>
      </c>
      <c r="BA42" s="54">
        <f t="shared" si="46"/>
        <v>0.49</v>
      </c>
      <c r="BB42" s="54">
        <f t="shared" si="46"/>
        <v>0.49</v>
      </c>
      <c r="BC42" s="54">
        <f t="shared" si="46"/>
        <v>0.49</v>
      </c>
      <c r="BD42" s="54">
        <f t="shared" si="47"/>
        <v>0.49</v>
      </c>
      <c r="BE42" s="54">
        <f t="shared" si="47"/>
        <v>0.49</v>
      </c>
      <c r="BF42" s="54">
        <f t="shared" si="47"/>
        <v>0.49</v>
      </c>
      <c r="BG42" s="54">
        <f t="shared" si="48"/>
        <v>0.49</v>
      </c>
      <c r="BH42" s="54">
        <f t="shared" si="48"/>
        <v>0.49</v>
      </c>
      <c r="BI42" s="54">
        <f t="shared" si="49"/>
        <v>0.49</v>
      </c>
      <c r="BJ42" s="54">
        <f t="shared" si="49"/>
        <v>0.49</v>
      </c>
      <c r="BK42" s="54">
        <f t="shared" si="50"/>
        <v>0.49</v>
      </c>
      <c r="BL42" s="54">
        <f t="shared" si="51"/>
        <v>0.49</v>
      </c>
      <c r="BM42" s="54">
        <f t="shared" si="51"/>
        <v>0.49</v>
      </c>
      <c r="BN42" s="54">
        <f t="shared" si="51"/>
        <v>0.49</v>
      </c>
      <c r="BO42" s="54">
        <f t="shared" si="51"/>
        <v>0.49</v>
      </c>
      <c r="BP42" s="54">
        <f t="shared" si="52"/>
        <v>0.49</v>
      </c>
      <c r="BQ42" s="54">
        <f t="shared" si="53"/>
        <v>0.49</v>
      </c>
      <c r="BR42" s="54">
        <f t="shared" si="53"/>
        <v>0.49</v>
      </c>
      <c r="BS42" s="54">
        <f t="shared" si="53"/>
        <v>0.49</v>
      </c>
      <c r="BT42" s="54">
        <f t="shared" si="53"/>
        <v>0.49</v>
      </c>
      <c r="BU42" s="54">
        <f t="shared" si="54"/>
        <v>0.49</v>
      </c>
      <c r="BV42" s="54">
        <f t="shared" si="55"/>
        <v>0.49</v>
      </c>
      <c r="BW42" s="54">
        <f t="shared" si="56"/>
        <v>0.49</v>
      </c>
      <c r="BX42" s="54">
        <f t="shared" si="56"/>
        <v>0.49</v>
      </c>
      <c r="BY42" s="54">
        <f t="shared" si="57"/>
        <v>0.49</v>
      </c>
      <c r="BZ42" s="54">
        <f t="shared" si="57"/>
        <v>0.49</v>
      </c>
      <c r="CA42" s="54">
        <f t="shared" si="57"/>
        <v>0.49</v>
      </c>
      <c r="CB42" s="54">
        <f t="shared" si="57"/>
        <v>0.49</v>
      </c>
      <c r="CC42" s="54">
        <f t="shared" si="58"/>
        <v>0.49</v>
      </c>
      <c r="CD42" s="54">
        <f t="shared" si="58"/>
        <v>0.49</v>
      </c>
      <c r="CE42" s="54">
        <f t="shared" si="59"/>
        <v>0.49</v>
      </c>
      <c r="CF42" s="54">
        <f t="shared" si="60"/>
        <v>0.49</v>
      </c>
      <c r="CG42" s="54">
        <f t="shared" si="61"/>
        <v>0.49</v>
      </c>
      <c r="CH42" s="54">
        <f t="shared" si="62"/>
        <v>0.49</v>
      </c>
      <c r="CI42" s="54">
        <f t="shared" si="62"/>
        <v>0.49</v>
      </c>
      <c r="CJ42" s="54">
        <f t="shared" si="62"/>
        <v>0.49</v>
      </c>
      <c r="CK42" s="54">
        <f t="shared" si="62"/>
        <v>0.49</v>
      </c>
      <c r="CL42" s="54">
        <f t="shared" si="62"/>
        <v>0.49</v>
      </c>
      <c r="CM42" s="54">
        <f t="shared" si="62"/>
        <v>0.49</v>
      </c>
      <c r="CN42" s="54">
        <f t="shared" si="62"/>
        <v>0.49</v>
      </c>
      <c r="CO42" s="54">
        <f t="shared" si="62"/>
        <v>0.49</v>
      </c>
      <c r="CP42" s="54">
        <f t="shared" si="62"/>
        <v>0.49</v>
      </c>
      <c r="CQ42" s="54">
        <f t="shared" si="62"/>
        <v>0.49</v>
      </c>
      <c r="CR42" s="54">
        <f t="shared" si="63"/>
        <v>0.49</v>
      </c>
      <c r="CS42" s="54">
        <f t="shared" si="63"/>
        <v>0.49</v>
      </c>
      <c r="CT42" s="54">
        <f t="shared" si="64"/>
        <v>0.49</v>
      </c>
      <c r="CU42" s="54">
        <f t="shared" si="64"/>
        <v>0.49</v>
      </c>
      <c r="CV42" s="54">
        <f t="shared" si="65"/>
        <v>0.49</v>
      </c>
      <c r="CW42" s="54">
        <f t="shared" si="65"/>
        <v>0.49</v>
      </c>
      <c r="CX42" s="54">
        <f t="shared" si="66"/>
        <v>0.49</v>
      </c>
      <c r="CY42" s="54">
        <f t="shared" si="66"/>
        <v>0.49</v>
      </c>
      <c r="CZ42" s="54">
        <f t="shared" si="66"/>
        <v>0.49</v>
      </c>
      <c r="DA42" s="54">
        <f t="shared" si="66"/>
        <v>0.49</v>
      </c>
      <c r="DB42" s="54">
        <f t="shared" si="66"/>
        <v>0.49</v>
      </c>
      <c r="DC42" s="54">
        <f t="shared" si="67"/>
        <v>0.49</v>
      </c>
      <c r="DD42" s="54">
        <f t="shared" si="67"/>
        <v>0.49</v>
      </c>
      <c r="DE42" s="54">
        <f t="shared" si="68"/>
        <v>0.49</v>
      </c>
      <c r="DF42" s="54">
        <f t="shared" si="73"/>
        <v>0.49</v>
      </c>
      <c r="DG42" s="54">
        <f t="shared" si="74"/>
        <v>0.49</v>
      </c>
      <c r="DH42" s="54">
        <f t="shared" si="74"/>
        <v>0.49</v>
      </c>
      <c r="DI42" s="54">
        <f t="shared" si="74"/>
        <v>0.49</v>
      </c>
      <c r="DJ42" s="54">
        <f t="shared" si="74"/>
        <v>0.49</v>
      </c>
      <c r="DK42" s="54">
        <f t="shared" si="74"/>
        <v>0.49</v>
      </c>
      <c r="DL42" s="54">
        <f t="shared" si="74"/>
        <v>0.49</v>
      </c>
      <c r="DM42" s="54">
        <f t="shared" si="74"/>
        <v>0.49</v>
      </c>
      <c r="DN42" s="54">
        <f t="shared" si="74"/>
        <v>0.49</v>
      </c>
      <c r="DO42" s="54">
        <f t="shared" si="75"/>
        <v>0.49</v>
      </c>
      <c r="DP42" s="54">
        <f t="shared" si="32"/>
        <v>0.49</v>
      </c>
      <c r="DQ42" s="54">
        <f t="shared" si="32"/>
        <v>0.49</v>
      </c>
      <c r="DR42" s="54">
        <f t="shared" si="32"/>
        <v>0.49</v>
      </c>
      <c r="DS42" s="54">
        <f t="shared" si="32"/>
        <v>0.49</v>
      </c>
      <c r="DT42" s="54">
        <f t="shared" si="32"/>
        <v>0.49</v>
      </c>
      <c r="DU42" s="54">
        <f t="shared" si="32"/>
        <v>0.49</v>
      </c>
      <c r="DV42" s="54">
        <f t="shared" si="32"/>
        <v>0.49</v>
      </c>
      <c r="DW42" s="54">
        <f t="shared" si="32"/>
        <v>0.49</v>
      </c>
    </row>
    <row r="43" spans="1:127" ht="14" x14ac:dyDescent="0.3">
      <c r="A43" s="30">
        <f>入力シート_シマジン!Q21</f>
        <v>0.4</v>
      </c>
      <c r="B43" s="31" t="s">
        <v>138</v>
      </c>
      <c r="C43" s="496" t="s">
        <v>126</v>
      </c>
      <c r="D43" s="496"/>
      <c r="E43" s="496"/>
      <c r="F43" s="292" t="s">
        <v>140</v>
      </c>
      <c r="G43" s="25">
        <f>IF(A43="",0.2,A43)</f>
        <v>0.4</v>
      </c>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36"/>
      <c r="BR43" s="36"/>
      <c r="BS43" s="36"/>
      <c r="BT43" s="36"/>
      <c r="BU43" s="36"/>
      <c r="BV43" s="36"/>
      <c r="BW43" s="36"/>
      <c r="BX43" s="36"/>
      <c r="BY43" s="36"/>
      <c r="BZ43" s="36"/>
      <c r="CA43" s="36"/>
      <c r="CB43" s="36"/>
      <c r="CC43" s="36"/>
      <c r="CD43" s="36"/>
      <c r="CE43" s="36"/>
      <c r="CF43" s="36"/>
      <c r="CG43" s="36"/>
      <c r="CH43" s="36"/>
      <c r="CI43" s="36"/>
      <c r="CJ43" s="36"/>
      <c r="CK43" s="36"/>
      <c r="CL43" s="36"/>
      <c r="CM43" s="36"/>
      <c r="CN43" s="36"/>
      <c r="CO43" s="36"/>
      <c r="CP43" s="36"/>
      <c r="CQ43" s="36"/>
      <c r="CR43" s="36"/>
      <c r="CS43" s="36"/>
      <c r="CT43" s="36"/>
      <c r="CU43" s="36"/>
      <c r="CV43" s="36"/>
      <c r="CW43" s="36"/>
      <c r="CX43" s="36"/>
      <c r="CY43" s="36"/>
      <c r="CZ43" s="36"/>
      <c r="DA43" s="36"/>
      <c r="DB43" s="36"/>
      <c r="DC43" s="36"/>
      <c r="DD43" s="36"/>
      <c r="DE43" s="36"/>
      <c r="DF43" s="36"/>
      <c r="DG43" s="36"/>
      <c r="DH43" s="36"/>
      <c r="DI43" s="36"/>
      <c r="DJ43" s="36"/>
      <c r="DK43" s="36"/>
      <c r="DL43" s="36"/>
      <c r="DM43" s="36"/>
      <c r="DN43" s="36"/>
      <c r="DO43" s="36"/>
      <c r="DP43" s="36"/>
      <c r="DQ43" s="36"/>
      <c r="DR43" s="36"/>
      <c r="DS43" s="36"/>
      <c r="DT43" s="36"/>
      <c r="DU43" s="36"/>
      <c r="DV43" s="36"/>
      <c r="DW43" s="36"/>
    </row>
    <row r="44" spans="1:127" ht="14" x14ac:dyDescent="0.3">
      <c r="A44" s="16">
        <f>入力シート_シマジン!Q10</f>
        <v>0.3</v>
      </c>
      <c r="B44" s="32" t="s">
        <v>88</v>
      </c>
      <c r="C44" s="493" t="s">
        <v>89</v>
      </c>
      <c r="D44" s="493"/>
      <c r="E44" s="493"/>
      <c r="F44" s="291" t="s">
        <v>90</v>
      </c>
      <c r="G44" s="33">
        <f>IF(A44="",IF(G45*G46&gt;0,G45*G46,G43),A44)</f>
        <v>0.3</v>
      </c>
      <c r="J44" s="51">
        <f t="shared" ref="J44:J51" si="76">G44</f>
        <v>0.3</v>
      </c>
      <c r="K44" s="51">
        <f t="shared" ref="K44:N52" si="77">+J44</f>
        <v>0.3</v>
      </c>
      <c r="L44" s="51">
        <f t="shared" si="77"/>
        <v>0.3</v>
      </c>
      <c r="M44" s="51">
        <f t="shared" si="77"/>
        <v>0.3</v>
      </c>
      <c r="N44" s="51">
        <f t="shared" si="77"/>
        <v>0.3</v>
      </c>
      <c r="O44" s="51">
        <f t="shared" ref="O44:Q52" si="78">+J44</f>
        <v>0.3</v>
      </c>
      <c r="P44" s="51">
        <f t="shared" si="78"/>
        <v>0.3</v>
      </c>
      <c r="Q44" s="51">
        <f t="shared" si="78"/>
        <v>0.3</v>
      </c>
      <c r="R44" s="51">
        <f t="shared" ref="R44:T52" si="79">+L44</f>
        <v>0.3</v>
      </c>
      <c r="S44" s="51">
        <f t="shared" si="79"/>
        <v>0.3</v>
      </c>
      <c r="T44" s="51">
        <f t="shared" si="79"/>
        <v>0.3</v>
      </c>
      <c r="U44" s="51">
        <f t="shared" si="70"/>
        <v>0.3</v>
      </c>
      <c r="V44" s="51">
        <f>+U44</f>
        <v>0.3</v>
      </c>
      <c r="W44" s="51">
        <f t="shared" ref="W44:AG44" si="80">+V44</f>
        <v>0.3</v>
      </c>
      <c r="X44" s="51">
        <f t="shared" si="80"/>
        <v>0.3</v>
      </c>
      <c r="Y44" s="51">
        <f t="shared" si="80"/>
        <v>0.3</v>
      </c>
      <c r="Z44" s="51">
        <f t="shared" si="80"/>
        <v>0.3</v>
      </c>
      <c r="AA44" s="51">
        <f t="shared" si="80"/>
        <v>0.3</v>
      </c>
      <c r="AB44" s="51">
        <f t="shared" si="80"/>
        <v>0.3</v>
      </c>
      <c r="AC44" s="51">
        <f t="shared" si="80"/>
        <v>0.3</v>
      </c>
      <c r="AD44" s="51">
        <f t="shared" si="80"/>
        <v>0.3</v>
      </c>
      <c r="AE44" s="51">
        <f t="shared" si="80"/>
        <v>0.3</v>
      </c>
      <c r="AF44" s="51">
        <f t="shared" si="80"/>
        <v>0.3</v>
      </c>
      <c r="AG44" s="51">
        <f t="shared" si="80"/>
        <v>0.3</v>
      </c>
      <c r="AH44" s="51">
        <f t="shared" ref="AH44:AJ52" si="81">+AC44</f>
        <v>0.3</v>
      </c>
      <c r="AI44" s="51">
        <f t="shared" si="81"/>
        <v>0.3</v>
      </c>
      <c r="AJ44" s="51">
        <f t="shared" si="81"/>
        <v>0.3</v>
      </c>
      <c r="AK44" s="51">
        <f t="shared" ref="AK44:AM52" si="82">+AE44</f>
        <v>0.3</v>
      </c>
      <c r="AL44" s="51">
        <f t="shared" si="82"/>
        <v>0.3</v>
      </c>
      <c r="AM44" s="51">
        <f t="shared" si="82"/>
        <v>0.3</v>
      </c>
      <c r="AN44" s="51">
        <f t="shared" ref="AN44:BA52" si="83">+AM44</f>
        <v>0.3</v>
      </c>
      <c r="AO44" s="51">
        <f t="shared" si="83"/>
        <v>0.3</v>
      </c>
      <c r="AP44" s="51">
        <f t="shared" si="83"/>
        <v>0.3</v>
      </c>
      <c r="AQ44" s="51">
        <f t="shared" si="83"/>
        <v>0.3</v>
      </c>
      <c r="AR44" s="51">
        <f t="shared" si="83"/>
        <v>0.3</v>
      </c>
      <c r="AS44" s="51">
        <f t="shared" si="83"/>
        <v>0.3</v>
      </c>
      <c r="AT44" s="51">
        <f t="shared" si="83"/>
        <v>0.3</v>
      </c>
      <c r="AU44" s="51">
        <f t="shared" si="83"/>
        <v>0.3</v>
      </c>
      <c r="AV44" s="51">
        <f t="shared" si="83"/>
        <v>0.3</v>
      </c>
      <c r="AW44" s="51">
        <f t="shared" si="83"/>
        <v>0.3</v>
      </c>
      <c r="AX44" s="51">
        <f t="shared" si="83"/>
        <v>0.3</v>
      </c>
      <c r="AY44" s="51">
        <f t="shared" si="83"/>
        <v>0.3</v>
      </c>
      <c r="AZ44" s="51">
        <f t="shared" si="83"/>
        <v>0.3</v>
      </c>
      <c r="BA44" s="51">
        <f>+AZ44</f>
        <v>0.3</v>
      </c>
      <c r="BB44" s="51">
        <f t="shared" ref="BB44:BF52" si="84">+BA44</f>
        <v>0.3</v>
      </c>
      <c r="BC44" s="51">
        <f t="shared" si="84"/>
        <v>0.3</v>
      </c>
      <c r="BD44" s="51">
        <f t="shared" si="84"/>
        <v>0.3</v>
      </c>
      <c r="BE44" s="51">
        <f t="shared" si="84"/>
        <v>0.3</v>
      </c>
      <c r="BF44" s="51">
        <f t="shared" si="84"/>
        <v>0.3</v>
      </c>
      <c r="BG44" s="51">
        <f t="shared" ref="BG44:BH52" si="85">+BE44</f>
        <v>0.3</v>
      </c>
      <c r="BH44" s="51">
        <f t="shared" si="85"/>
        <v>0.3</v>
      </c>
      <c r="BI44" s="51">
        <f t="shared" ref="BI44:BJ52" si="86">+BH44</f>
        <v>0.3</v>
      </c>
      <c r="BJ44" s="51">
        <f t="shared" si="86"/>
        <v>0.3</v>
      </c>
      <c r="BK44" s="51">
        <f t="shared" ref="BK44:BK52" si="87">+AZ44</f>
        <v>0.3</v>
      </c>
      <c r="BL44" s="51">
        <f t="shared" ref="BL44:BO52" si="88">+BK44</f>
        <v>0.3</v>
      </c>
      <c r="BM44" s="51">
        <f t="shared" si="88"/>
        <v>0.3</v>
      </c>
      <c r="BN44" s="51">
        <f t="shared" si="88"/>
        <v>0.3</v>
      </c>
      <c r="BO44" s="51">
        <f t="shared" si="88"/>
        <v>0.3</v>
      </c>
      <c r="BP44" s="51">
        <f t="shared" ref="BP44:BP52" si="89">+BE44</f>
        <v>0.3</v>
      </c>
      <c r="BQ44" s="51">
        <f t="shared" ref="BQ44:BT52" si="90">+BP44</f>
        <v>0.3</v>
      </c>
      <c r="BR44" s="51">
        <f t="shared" si="90"/>
        <v>0.3</v>
      </c>
      <c r="BS44" s="51">
        <f t="shared" si="90"/>
        <v>0.3</v>
      </c>
      <c r="BT44" s="51">
        <f t="shared" si="90"/>
        <v>0.3</v>
      </c>
      <c r="BU44" s="51">
        <f t="shared" ref="BU44:BU52" si="91">+BJ44</f>
        <v>0.3</v>
      </c>
      <c r="BV44" s="51">
        <f t="shared" ref="BV44:BV52" si="92">+BU44</f>
        <v>0.3</v>
      </c>
      <c r="BW44" s="51">
        <f t="shared" ref="BW44:BX52" si="93">+BU44</f>
        <v>0.3</v>
      </c>
      <c r="BX44" s="51">
        <f t="shared" si="93"/>
        <v>0.3</v>
      </c>
      <c r="BY44" s="51">
        <f t="shared" ref="BY44:CB52" si="94">+BX44</f>
        <v>0.3</v>
      </c>
      <c r="BZ44" s="51">
        <f t="shared" si="94"/>
        <v>0.3</v>
      </c>
      <c r="CA44" s="51">
        <f t="shared" si="94"/>
        <v>0.3</v>
      </c>
      <c r="CB44" s="51">
        <f t="shared" si="94"/>
        <v>0.3</v>
      </c>
      <c r="CC44" s="51">
        <f t="shared" ref="CC44:CD52" si="95">+CA44</f>
        <v>0.3</v>
      </c>
      <c r="CD44" s="51">
        <f t="shared" si="95"/>
        <v>0.3</v>
      </c>
      <c r="CE44" s="51">
        <f t="shared" ref="CE44:CE52" si="96">+CD44</f>
        <v>0.3</v>
      </c>
      <c r="CF44" s="51">
        <f t="shared" ref="CF44:CF52" si="97">+BA44</f>
        <v>0.3</v>
      </c>
      <c r="CG44" s="51">
        <f t="shared" ref="CG44:CG52" si="98">+BA44</f>
        <v>0.3</v>
      </c>
      <c r="CH44" s="51">
        <f t="shared" ref="CH44:CQ52" si="99">+BA44</f>
        <v>0.3</v>
      </c>
      <c r="CI44" s="51">
        <f t="shared" si="99"/>
        <v>0.3</v>
      </c>
      <c r="CJ44" s="51">
        <f t="shared" si="99"/>
        <v>0.3</v>
      </c>
      <c r="CK44" s="51">
        <f t="shared" si="99"/>
        <v>0.3</v>
      </c>
      <c r="CL44" s="51">
        <f t="shared" si="99"/>
        <v>0.3</v>
      </c>
      <c r="CM44" s="51">
        <f t="shared" si="99"/>
        <v>0.3</v>
      </c>
      <c r="CN44" s="51">
        <f t="shared" si="99"/>
        <v>0.3</v>
      </c>
      <c r="CO44" s="51">
        <f t="shared" si="99"/>
        <v>0.3</v>
      </c>
      <c r="CP44" s="51">
        <f t="shared" si="99"/>
        <v>0.3</v>
      </c>
      <c r="CQ44" s="51">
        <f t="shared" si="99"/>
        <v>0.3</v>
      </c>
      <c r="CR44" s="51">
        <f t="shared" ref="CR44:CS52" si="100">+BU44</f>
        <v>0.3</v>
      </c>
      <c r="CS44" s="51">
        <f t="shared" si="100"/>
        <v>0.3</v>
      </c>
      <c r="CT44" s="51">
        <f t="shared" ref="CT44:CU52" si="101">+BX44</f>
        <v>0.3</v>
      </c>
      <c r="CU44" s="51">
        <f t="shared" si="101"/>
        <v>0.3</v>
      </c>
      <c r="CV44" s="51">
        <f t="shared" ref="CV44:CW52" si="102">+BU44</f>
        <v>0.3</v>
      </c>
      <c r="CW44" s="51">
        <f t="shared" si="102"/>
        <v>0.3</v>
      </c>
      <c r="CX44" s="51">
        <f t="shared" ref="CX44:DB52" si="103">+BX44</f>
        <v>0.3</v>
      </c>
      <c r="CY44" s="51">
        <f t="shared" si="103"/>
        <v>0.3</v>
      </c>
      <c r="CZ44" s="51">
        <f t="shared" si="103"/>
        <v>0.3</v>
      </c>
      <c r="DA44" s="51">
        <f t="shared" si="103"/>
        <v>0.3</v>
      </c>
      <c r="DB44" s="51">
        <f t="shared" si="103"/>
        <v>0.3</v>
      </c>
      <c r="DC44" s="51">
        <f t="shared" ref="DC44:DD52" si="104">+CD44</f>
        <v>0.3</v>
      </c>
      <c r="DD44" s="51">
        <f t="shared" si="104"/>
        <v>0.3</v>
      </c>
      <c r="DE44" s="51">
        <f t="shared" ref="DE44:DE52" si="105">+CE44</f>
        <v>0.3</v>
      </c>
      <c r="DF44" s="51">
        <f t="shared" ref="DF44:DF52" si="106">+BU44</f>
        <v>0.3</v>
      </c>
      <c r="DG44" s="51">
        <f t="shared" ref="DG44:DN52" si="107">+DF44</f>
        <v>0.3</v>
      </c>
      <c r="DH44" s="51">
        <f t="shared" si="107"/>
        <v>0.3</v>
      </c>
      <c r="DI44" s="51">
        <f t="shared" si="107"/>
        <v>0.3</v>
      </c>
      <c r="DJ44" s="51">
        <f t="shared" si="107"/>
        <v>0.3</v>
      </c>
      <c r="DK44" s="51">
        <f t="shared" si="107"/>
        <v>0.3</v>
      </c>
      <c r="DL44" s="51">
        <f t="shared" si="107"/>
        <v>0.3</v>
      </c>
      <c r="DM44" s="51">
        <f t="shared" si="107"/>
        <v>0.3</v>
      </c>
      <c r="DN44" s="51">
        <f t="shared" si="107"/>
        <v>0.3</v>
      </c>
      <c r="DO44" s="51">
        <f t="shared" ref="DO44:DO52" si="108">+DE44</f>
        <v>0.3</v>
      </c>
      <c r="DP44" s="51">
        <f t="shared" ref="DP44:DW52" si="109">+DO44</f>
        <v>0.3</v>
      </c>
      <c r="DQ44" s="51">
        <f t="shared" si="109"/>
        <v>0.3</v>
      </c>
      <c r="DR44" s="51">
        <f t="shared" si="109"/>
        <v>0.3</v>
      </c>
      <c r="DS44" s="51">
        <f t="shared" si="109"/>
        <v>0.3</v>
      </c>
      <c r="DT44" s="51">
        <f t="shared" si="109"/>
        <v>0.3</v>
      </c>
      <c r="DU44" s="51">
        <f t="shared" si="109"/>
        <v>0.3</v>
      </c>
      <c r="DV44" s="51">
        <f t="shared" si="109"/>
        <v>0.3</v>
      </c>
      <c r="DW44" s="51">
        <f t="shared" si="109"/>
        <v>0.3</v>
      </c>
    </row>
    <row r="45" spans="1:127" ht="18" x14ac:dyDescent="0.4">
      <c r="A45" s="16">
        <f>入力シート_シマジン!Q11</f>
        <v>300</v>
      </c>
      <c r="B45" s="20" t="s">
        <v>91</v>
      </c>
      <c r="C45" s="493" t="s">
        <v>92</v>
      </c>
      <c r="D45" s="493"/>
      <c r="E45" s="493"/>
      <c r="F45" s="291" t="s">
        <v>93</v>
      </c>
      <c r="G45" s="33">
        <f>IF(A45="",154.9,A45)</f>
        <v>300</v>
      </c>
      <c r="J45" s="51">
        <f t="shared" si="76"/>
        <v>300</v>
      </c>
      <c r="K45" s="51">
        <f t="shared" si="77"/>
        <v>300</v>
      </c>
      <c r="L45" s="51">
        <f t="shared" si="77"/>
        <v>300</v>
      </c>
      <c r="M45" s="51">
        <f t="shared" si="77"/>
        <v>300</v>
      </c>
      <c r="N45" s="51">
        <f t="shared" si="77"/>
        <v>300</v>
      </c>
      <c r="O45" s="51">
        <f t="shared" si="78"/>
        <v>300</v>
      </c>
      <c r="P45" s="51">
        <f t="shared" si="78"/>
        <v>300</v>
      </c>
      <c r="Q45" s="51">
        <f t="shared" si="78"/>
        <v>300</v>
      </c>
      <c r="R45" s="51">
        <f t="shared" si="79"/>
        <v>300</v>
      </c>
      <c r="S45" s="51">
        <f t="shared" si="79"/>
        <v>300</v>
      </c>
      <c r="T45" s="51">
        <f t="shared" si="79"/>
        <v>300</v>
      </c>
      <c r="U45" s="51">
        <f t="shared" si="70"/>
        <v>300</v>
      </c>
      <c r="V45" s="51">
        <f t="shared" ref="V45:AG52" si="110">+U45</f>
        <v>300</v>
      </c>
      <c r="W45" s="51">
        <f t="shared" si="110"/>
        <v>300</v>
      </c>
      <c r="X45" s="51">
        <f t="shared" si="110"/>
        <v>300</v>
      </c>
      <c r="Y45" s="51">
        <f t="shared" si="110"/>
        <v>300</v>
      </c>
      <c r="Z45" s="51">
        <f t="shared" si="110"/>
        <v>300</v>
      </c>
      <c r="AA45" s="51">
        <f t="shared" si="110"/>
        <v>300</v>
      </c>
      <c r="AB45" s="51">
        <f t="shared" si="110"/>
        <v>300</v>
      </c>
      <c r="AC45" s="51">
        <f t="shared" si="110"/>
        <v>300</v>
      </c>
      <c r="AD45" s="51">
        <f t="shared" si="110"/>
        <v>300</v>
      </c>
      <c r="AE45" s="51">
        <f t="shared" si="110"/>
        <v>300</v>
      </c>
      <c r="AF45" s="51">
        <f t="shared" si="110"/>
        <v>300</v>
      </c>
      <c r="AG45" s="51">
        <f t="shared" si="110"/>
        <v>300</v>
      </c>
      <c r="AH45" s="51">
        <f t="shared" si="81"/>
        <v>300</v>
      </c>
      <c r="AI45" s="51">
        <f t="shared" si="81"/>
        <v>300</v>
      </c>
      <c r="AJ45" s="51">
        <f t="shared" si="81"/>
        <v>300</v>
      </c>
      <c r="AK45" s="51">
        <f t="shared" si="82"/>
        <v>300</v>
      </c>
      <c r="AL45" s="51">
        <f t="shared" si="82"/>
        <v>300</v>
      </c>
      <c r="AM45" s="51">
        <f t="shared" si="82"/>
        <v>300</v>
      </c>
      <c r="AN45" s="51">
        <f t="shared" si="83"/>
        <v>300</v>
      </c>
      <c r="AO45" s="51">
        <f t="shared" si="83"/>
        <v>300</v>
      </c>
      <c r="AP45" s="51">
        <f t="shared" si="83"/>
        <v>300</v>
      </c>
      <c r="AQ45" s="51">
        <f t="shared" si="83"/>
        <v>300</v>
      </c>
      <c r="AR45" s="51">
        <f t="shared" si="83"/>
        <v>300</v>
      </c>
      <c r="AS45" s="51">
        <f t="shared" si="83"/>
        <v>300</v>
      </c>
      <c r="AT45" s="51">
        <f t="shared" si="83"/>
        <v>300</v>
      </c>
      <c r="AU45" s="51">
        <f t="shared" si="83"/>
        <v>300</v>
      </c>
      <c r="AV45" s="51">
        <f t="shared" si="83"/>
        <v>300</v>
      </c>
      <c r="AW45" s="51">
        <f t="shared" si="83"/>
        <v>300</v>
      </c>
      <c r="AX45" s="51">
        <f t="shared" si="83"/>
        <v>300</v>
      </c>
      <c r="AY45" s="51">
        <f t="shared" si="83"/>
        <v>300</v>
      </c>
      <c r="AZ45" s="51">
        <f t="shared" si="83"/>
        <v>300</v>
      </c>
      <c r="BA45" s="51">
        <f>+AZ45</f>
        <v>300</v>
      </c>
      <c r="BB45" s="51">
        <f t="shared" si="84"/>
        <v>300</v>
      </c>
      <c r="BC45" s="51">
        <f t="shared" si="84"/>
        <v>300</v>
      </c>
      <c r="BD45" s="51">
        <f t="shared" si="84"/>
        <v>300</v>
      </c>
      <c r="BE45" s="51">
        <f t="shared" si="84"/>
        <v>300</v>
      </c>
      <c r="BF45" s="51">
        <f t="shared" si="84"/>
        <v>300</v>
      </c>
      <c r="BG45" s="51">
        <f t="shared" si="85"/>
        <v>300</v>
      </c>
      <c r="BH45" s="51">
        <f t="shared" si="85"/>
        <v>300</v>
      </c>
      <c r="BI45" s="51">
        <f t="shared" si="86"/>
        <v>300</v>
      </c>
      <c r="BJ45" s="51">
        <f t="shared" si="86"/>
        <v>300</v>
      </c>
      <c r="BK45" s="51">
        <f t="shared" si="87"/>
        <v>300</v>
      </c>
      <c r="BL45" s="51">
        <f t="shared" si="88"/>
        <v>300</v>
      </c>
      <c r="BM45" s="51">
        <f t="shared" si="88"/>
        <v>300</v>
      </c>
      <c r="BN45" s="51">
        <f t="shared" si="88"/>
        <v>300</v>
      </c>
      <c r="BO45" s="51">
        <f t="shared" si="88"/>
        <v>300</v>
      </c>
      <c r="BP45" s="51">
        <f t="shared" si="89"/>
        <v>300</v>
      </c>
      <c r="BQ45" s="51">
        <f t="shared" si="90"/>
        <v>300</v>
      </c>
      <c r="BR45" s="51">
        <f t="shared" si="90"/>
        <v>300</v>
      </c>
      <c r="BS45" s="51">
        <f t="shared" si="90"/>
        <v>300</v>
      </c>
      <c r="BT45" s="51">
        <f t="shared" si="90"/>
        <v>300</v>
      </c>
      <c r="BU45" s="51">
        <f t="shared" si="91"/>
        <v>300</v>
      </c>
      <c r="BV45" s="51">
        <f t="shared" si="92"/>
        <v>300</v>
      </c>
      <c r="BW45" s="51">
        <f t="shared" si="93"/>
        <v>300</v>
      </c>
      <c r="BX45" s="51">
        <f t="shared" si="93"/>
        <v>300</v>
      </c>
      <c r="BY45" s="51">
        <f t="shared" si="94"/>
        <v>300</v>
      </c>
      <c r="BZ45" s="51">
        <f t="shared" si="94"/>
        <v>300</v>
      </c>
      <c r="CA45" s="51">
        <f t="shared" si="94"/>
        <v>300</v>
      </c>
      <c r="CB45" s="51">
        <f t="shared" si="94"/>
        <v>300</v>
      </c>
      <c r="CC45" s="51">
        <f t="shared" si="95"/>
        <v>300</v>
      </c>
      <c r="CD45" s="51">
        <f t="shared" si="95"/>
        <v>300</v>
      </c>
      <c r="CE45" s="51">
        <f t="shared" si="96"/>
        <v>300</v>
      </c>
      <c r="CF45" s="51">
        <f t="shared" si="97"/>
        <v>300</v>
      </c>
      <c r="CG45" s="51">
        <f t="shared" si="98"/>
        <v>300</v>
      </c>
      <c r="CH45" s="51">
        <f t="shared" si="99"/>
        <v>300</v>
      </c>
      <c r="CI45" s="51">
        <f t="shared" si="99"/>
        <v>300</v>
      </c>
      <c r="CJ45" s="51">
        <f t="shared" si="99"/>
        <v>300</v>
      </c>
      <c r="CK45" s="51">
        <f t="shared" si="99"/>
        <v>300</v>
      </c>
      <c r="CL45" s="51">
        <f t="shared" si="99"/>
        <v>300</v>
      </c>
      <c r="CM45" s="51">
        <f t="shared" si="99"/>
        <v>300</v>
      </c>
      <c r="CN45" s="51">
        <f t="shared" si="99"/>
        <v>300</v>
      </c>
      <c r="CO45" s="51">
        <f t="shared" si="99"/>
        <v>300</v>
      </c>
      <c r="CP45" s="51">
        <f t="shared" si="99"/>
        <v>300</v>
      </c>
      <c r="CQ45" s="51">
        <f t="shared" si="99"/>
        <v>300</v>
      </c>
      <c r="CR45" s="51">
        <f t="shared" si="100"/>
        <v>300</v>
      </c>
      <c r="CS45" s="51">
        <f t="shared" si="100"/>
        <v>300</v>
      </c>
      <c r="CT45" s="51">
        <f t="shared" si="101"/>
        <v>300</v>
      </c>
      <c r="CU45" s="51">
        <f t="shared" si="101"/>
        <v>300</v>
      </c>
      <c r="CV45" s="51">
        <f t="shared" si="102"/>
        <v>300</v>
      </c>
      <c r="CW45" s="51">
        <f t="shared" si="102"/>
        <v>300</v>
      </c>
      <c r="CX45" s="51">
        <f t="shared" si="103"/>
        <v>300</v>
      </c>
      <c r="CY45" s="51">
        <f t="shared" si="103"/>
        <v>300</v>
      </c>
      <c r="CZ45" s="51">
        <f t="shared" si="103"/>
        <v>300</v>
      </c>
      <c r="DA45" s="51">
        <f t="shared" si="103"/>
        <v>300</v>
      </c>
      <c r="DB45" s="51">
        <f t="shared" si="103"/>
        <v>300</v>
      </c>
      <c r="DC45" s="51">
        <f t="shared" si="104"/>
        <v>300</v>
      </c>
      <c r="DD45" s="51">
        <f t="shared" si="104"/>
        <v>300</v>
      </c>
      <c r="DE45" s="51">
        <f t="shared" si="105"/>
        <v>300</v>
      </c>
      <c r="DF45" s="51">
        <f t="shared" si="106"/>
        <v>300</v>
      </c>
      <c r="DG45" s="51">
        <f t="shared" si="107"/>
        <v>300</v>
      </c>
      <c r="DH45" s="51">
        <f t="shared" si="107"/>
        <v>300</v>
      </c>
      <c r="DI45" s="51">
        <f t="shared" si="107"/>
        <v>300</v>
      </c>
      <c r="DJ45" s="51">
        <f t="shared" si="107"/>
        <v>300</v>
      </c>
      <c r="DK45" s="51">
        <f t="shared" si="107"/>
        <v>300</v>
      </c>
      <c r="DL45" s="51">
        <f t="shared" si="107"/>
        <v>300</v>
      </c>
      <c r="DM45" s="51">
        <f t="shared" si="107"/>
        <v>300</v>
      </c>
      <c r="DN45" s="51">
        <f t="shared" si="107"/>
        <v>300</v>
      </c>
      <c r="DO45" s="51">
        <f t="shared" si="108"/>
        <v>300</v>
      </c>
      <c r="DP45" s="51">
        <f t="shared" si="109"/>
        <v>300</v>
      </c>
      <c r="DQ45" s="51">
        <f t="shared" si="109"/>
        <v>300</v>
      </c>
      <c r="DR45" s="51">
        <f t="shared" si="109"/>
        <v>300</v>
      </c>
      <c r="DS45" s="51">
        <f t="shared" si="109"/>
        <v>300</v>
      </c>
      <c r="DT45" s="51">
        <f t="shared" si="109"/>
        <v>300</v>
      </c>
      <c r="DU45" s="51">
        <f t="shared" si="109"/>
        <v>300</v>
      </c>
      <c r="DV45" s="51">
        <f t="shared" si="109"/>
        <v>300</v>
      </c>
      <c r="DW45" s="51">
        <f t="shared" si="109"/>
        <v>300</v>
      </c>
    </row>
    <row r="46" spans="1:127" ht="18" x14ac:dyDescent="0.4">
      <c r="A46" s="16"/>
      <c r="B46" s="20" t="s">
        <v>94</v>
      </c>
      <c r="C46" s="493" t="s">
        <v>95</v>
      </c>
      <c r="D46" s="493"/>
      <c r="E46" s="493"/>
      <c r="F46" s="291" t="s">
        <v>96</v>
      </c>
      <c r="G46" s="33">
        <f>IF(A46="",0.001,A46)</f>
        <v>1E-3</v>
      </c>
      <c r="J46" s="51">
        <f t="shared" si="76"/>
        <v>1E-3</v>
      </c>
      <c r="K46" s="51">
        <f t="shared" si="77"/>
        <v>1E-3</v>
      </c>
      <c r="L46" s="51">
        <f t="shared" si="77"/>
        <v>1E-3</v>
      </c>
      <c r="M46" s="51">
        <f t="shared" si="77"/>
        <v>1E-3</v>
      </c>
      <c r="N46" s="51">
        <f t="shared" si="77"/>
        <v>1E-3</v>
      </c>
      <c r="O46" s="51">
        <f t="shared" si="78"/>
        <v>1E-3</v>
      </c>
      <c r="P46" s="51">
        <f t="shared" si="78"/>
        <v>1E-3</v>
      </c>
      <c r="Q46" s="51">
        <f t="shared" si="78"/>
        <v>1E-3</v>
      </c>
      <c r="R46" s="51">
        <f t="shared" si="79"/>
        <v>1E-3</v>
      </c>
      <c r="S46" s="51">
        <f t="shared" si="79"/>
        <v>1E-3</v>
      </c>
      <c r="T46" s="51">
        <f t="shared" si="79"/>
        <v>1E-3</v>
      </c>
      <c r="U46" s="51">
        <f t="shared" si="70"/>
        <v>1E-3</v>
      </c>
      <c r="V46" s="51">
        <f t="shared" si="110"/>
        <v>1E-3</v>
      </c>
      <c r="W46" s="51">
        <f t="shared" si="110"/>
        <v>1E-3</v>
      </c>
      <c r="X46" s="51">
        <f t="shared" si="110"/>
        <v>1E-3</v>
      </c>
      <c r="Y46" s="51">
        <f t="shared" si="110"/>
        <v>1E-3</v>
      </c>
      <c r="Z46" s="51">
        <f t="shared" si="110"/>
        <v>1E-3</v>
      </c>
      <c r="AA46" s="51">
        <f t="shared" si="110"/>
        <v>1E-3</v>
      </c>
      <c r="AB46" s="51">
        <f t="shared" si="110"/>
        <v>1E-3</v>
      </c>
      <c r="AC46" s="51">
        <f t="shared" si="110"/>
        <v>1E-3</v>
      </c>
      <c r="AD46" s="51">
        <f t="shared" si="110"/>
        <v>1E-3</v>
      </c>
      <c r="AE46" s="51">
        <f t="shared" si="110"/>
        <v>1E-3</v>
      </c>
      <c r="AF46" s="51">
        <f t="shared" si="110"/>
        <v>1E-3</v>
      </c>
      <c r="AG46" s="51">
        <f t="shared" si="110"/>
        <v>1E-3</v>
      </c>
      <c r="AH46" s="51">
        <f t="shared" si="81"/>
        <v>1E-3</v>
      </c>
      <c r="AI46" s="51">
        <f t="shared" si="81"/>
        <v>1E-3</v>
      </c>
      <c r="AJ46" s="51">
        <f t="shared" si="81"/>
        <v>1E-3</v>
      </c>
      <c r="AK46" s="51">
        <f t="shared" si="82"/>
        <v>1E-3</v>
      </c>
      <c r="AL46" s="51">
        <f t="shared" si="82"/>
        <v>1E-3</v>
      </c>
      <c r="AM46" s="51">
        <f t="shared" si="82"/>
        <v>1E-3</v>
      </c>
      <c r="AN46" s="51">
        <f t="shared" si="83"/>
        <v>1E-3</v>
      </c>
      <c r="AO46" s="51">
        <f t="shared" si="83"/>
        <v>1E-3</v>
      </c>
      <c r="AP46" s="51">
        <f t="shared" si="83"/>
        <v>1E-3</v>
      </c>
      <c r="AQ46" s="51">
        <f t="shared" si="83"/>
        <v>1E-3</v>
      </c>
      <c r="AR46" s="51">
        <f t="shared" si="83"/>
        <v>1E-3</v>
      </c>
      <c r="AS46" s="51">
        <f t="shared" si="83"/>
        <v>1E-3</v>
      </c>
      <c r="AT46" s="51">
        <f t="shared" si="83"/>
        <v>1E-3</v>
      </c>
      <c r="AU46" s="51">
        <f t="shared" si="83"/>
        <v>1E-3</v>
      </c>
      <c r="AV46" s="51">
        <f t="shared" si="83"/>
        <v>1E-3</v>
      </c>
      <c r="AW46" s="51">
        <f t="shared" si="83"/>
        <v>1E-3</v>
      </c>
      <c r="AX46" s="51">
        <f t="shared" si="83"/>
        <v>1E-3</v>
      </c>
      <c r="AY46" s="51">
        <f t="shared" si="83"/>
        <v>1E-3</v>
      </c>
      <c r="AZ46" s="51">
        <f t="shared" si="83"/>
        <v>1E-3</v>
      </c>
      <c r="BA46" s="51">
        <f t="shared" si="83"/>
        <v>1E-3</v>
      </c>
      <c r="BB46" s="51">
        <f t="shared" si="84"/>
        <v>1E-3</v>
      </c>
      <c r="BC46" s="51">
        <f t="shared" si="84"/>
        <v>1E-3</v>
      </c>
      <c r="BD46" s="51">
        <f t="shared" si="84"/>
        <v>1E-3</v>
      </c>
      <c r="BE46" s="51">
        <f t="shared" si="84"/>
        <v>1E-3</v>
      </c>
      <c r="BF46" s="51">
        <f t="shared" si="84"/>
        <v>1E-3</v>
      </c>
      <c r="BG46" s="51">
        <f t="shared" si="85"/>
        <v>1E-3</v>
      </c>
      <c r="BH46" s="51">
        <f t="shared" si="85"/>
        <v>1E-3</v>
      </c>
      <c r="BI46" s="51">
        <f t="shared" si="86"/>
        <v>1E-3</v>
      </c>
      <c r="BJ46" s="51">
        <f t="shared" si="86"/>
        <v>1E-3</v>
      </c>
      <c r="BK46" s="51">
        <f t="shared" si="87"/>
        <v>1E-3</v>
      </c>
      <c r="BL46" s="51">
        <f t="shared" si="88"/>
        <v>1E-3</v>
      </c>
      <c r="BM46" s="51">
        <f t="shared" si="88"/>
        <v>1E-3</v>
      </c>
      <c r="BN46" s="51">
        <f t="shared" si="88"/>
        <v>1E-3</v>
      </c>
      <c r="BO46" s="51">
        <f t="shared" si="88"/>
        <v>1E-3</v>
      </c>
      <c r="BP46" s="51">
        <f t="shared" si="89"/>
        <v>1E-3</v>
      </c>
      <c r="BQ46" s="51">
        <f t="shared" si="90"/>
        <v>1E-3</v>
      </c>
      <c r="BR46" s="51">
        <f t="shared" si="90"/>
        <v>1E-3</v>
      </c>
      <c r="BS46" s="51">
        <f t="shared" si="90"/>
        <v>1E-3</v>
      </c>
      <c r="BT46" s="51">
        <f t="shared" si="90"/>
        <v>1E-3</v>
      </c>
      <c r="BU46" s="51">
        <f t="shared" si="91"/>
        <v>1E-3</v>
      </c>
      <c r="BV46" s="51">
        <f t="shared" si="92"/>
        <v>1E-3</v>
      </c>
      <c r="BW46" s="51">
        <f t="shared" si="93"/>
        <v>1E-3</v>
      </c>
      <c r="BX46" s="51">
        <f t="shared" si="93"/>
        <v>1E-3</v>
      </c>
      <c r="BY46" s="51">
        <f t="shared" si="94"/>
        <v>1E-3</v>
      </c>
      <c r="BZ46" s="51">
        <f t="shared" si="94"/>
        <v>1E-3</v>
      </c>
      <c r="CA46" s="51">
        <f t="shared" si="94"/>
        <v>1E-3</v>
      </c>
      <c r="CB46" s="51">
        <f t="shared" si="94"/>
        <v>1E-3</v>
      </c>
      <c r="CC46" s="51">
        <f t="shared" si="95"/>
        <v>1E-3</v>
      </c>
      <c r="CD46" s="51">
        <f t="shared" si="95"/>
        <v>1E-3</v>
      </c>
      <c r="CE46" s="51">
        <f t="shared" si="96"/>
        <v>1E-3</v>
      </c>
      <c r="CF46" s="51">
        <f t="shared" si="97"/>
        <v>1E-3</v>
      </c>
      <c r="CG46" s="51">
        <f t="shared" si="98"/>
        <v>1E-3</v>
      </c>
      <c r="CH46" s="51">
        <f t="shared" si="99"/>
        <v>1E-3</v>
      </c>
      <c r="CI46" s="51">
        <f t="shared" si="99"/>
        <v>1E-3</v>
      </c>
      <c r="CJ46" s="51">
        <f t="shared" si="99"/>
        <v>1E-3</v>
      </c>
      <c r="CK46" s="51">
        <f t="shared" si="99"/>
        <v>1E-3</v>
      </c>
      <c r="CL46" s="51">
        <f t="shared" si="99"/>
        <v>1E-3</v>
      </c>
      <c r="CM46" s="51">
        <f t="shared" si="99"/>
        <v>1E-3</v>
      </c>
      <c r="CN46" s="51">
        <f t="shared" si="99"/>
        <v>1E-3</v>
      </c>
      <c r="CO46" s="51">
        <f t="shared" si="99"/>
        <v>1E-3</v>
      </c>
      <c r="CP46" s="51">
        <f t="shared" si="99"/>
        <v>1E-3</v>
      </c>
      <c r="CQ46" s="51">
        <f t="shared" si="99"/>
        <v>1E-3</v>
      </c>
      <c r="CR46" s="51">
        <f t="shared" si="100"/>
        <v>1E-3</v>
      </c>
      <c r="CS46" s="51">
        <f t="shared" si="100"/>
        <v>1E-3</v>
      </c>
      <c r="CT46" s="51">
        <f t="shared" si="101"/>
        <v>1E-3</v>
      </c>
      <c r="CU46" s="51">
        <f t="shared" si="101"/>
        <v>1E-3</v>
      </c>
      <c r="CV46" s="51">
        <f t="shared" si="102"/>
        <v>1E-3</v>
      </c>
      <c r="CW46" s="51">
        <f t="shared" si="102"/>
        <v>1E-3</v>
      </c>
      <c r="CX46" s="51">
        <f t="shared" si="103"/>
        <v>1E-3</v>
      </c>
      <c r="CY46" s="51">
        <f t="shared" si="103"/>
        <v>1E-3</v>
      </c>
      <c r="CZ46" s="51">
        <f t="shared" si="103"/>
        <v>1E-3</v>
      </c>
      <c r="DA46" s="51">
        <f t="shared" si="103"/>
        <v>1E-3</v>
      </c>
      <c r="DB46" s="51">
        <f t="shared" si="103"/>
        <v>1E-3</v>
      </c>
      <c r="DC46" s="51">
        <f t="shared" si="104"/>
        <v>1E-3</v>
      </c>
      <c r="DD46" s="51">
        <f t="shared" si="104"/>
        <v>1E-3</v>
      </c>
      <c r="DE46" s="51">
        <f t="shared" si="105"/>
        <v>1E-3</v>
      </c>
      <c r="DF46" s="51">
        <f t="shared" si="106"/>
        <v>1E-3</v>
      </c>
      <c r="DG46" s="51">
        <f t="shared" si="107"/>
        <v>1E-3</v>
      </c>
      <c r="DH46" s="51">
        <f t="shared" si="107"/>
        <v>1E-3</v>
      </c>
      <c r="DI46" s="51">
        <f t="shared" si="107"/>
        <v>1E-3</v>
      </c>
      <c r="DJ46" s="51">
        <f t="shared" si="107"/>
        <v>1E-3</v>
      </c>
      <c r="DK46" s="51">
        <f t="shared" si="107"/>
        <v>1E-3</v>
      </c>
      <c r="DL46" s="51">
        <f t="shared" si="107"/>
        <v>1E-3</v>
      </c>
      <c r="DM46" s="51">
        <f t="shared" si="107"/>
        <v>1E-3</v>
      </c>
      <c r="DN46" s="51">
        <f t="shared" si="107"/>
        <v>1E-3</v>
      </c>
      <c r="DO46" s="51">
        <f t="shared" si="108"/>
        <v>1E-3</v>
      </c>
      <c r="DP46" s="51">
        <f t="shared" si="109"/>
        <v>1E-3</v>
      </c>
      <c r="DQ46" s="51">
        <f t="shared" si="109"/>
        <v>1E-3</v>
      </c>
      <c r="DR46" s="51">
        <f t="shared" si="109"/>
        <v>1E-3</v>
      </c>
      <c r="DS46" s="51">
        <f t="shared" si="109"/>
        <v>1E-3</v>
      </c>
      <c r="DT46" s="51">
        <f t="shared" si="109"/>
        <v>1E-3</v>
      </c>
      <c r="DU46" s="51">
        <f t="shared" si="109"/>
        <v>1E-3</v>
      </c>
      <c r="DV46" s="51">
        <f t="shared" si="109"/>
        <v>1E-3</v>
      </c>
      <c r="DW46" s="51">
        <f t="shared" si="109"/>
        <v>1E-3</v>
      </c>
    </row>
    <row r="47" spans="1:127" ht="18" x14ac:dyDescent="0.2">
      <c r="A47" s="19"/>
      <c r="B47" s="23" t="s">
        <v>97</v>
      </c>
      <c r="C47" s="494" t="s">
        <v>98</v>
      </c>
      <c r="D47" s="495"/>
      <c r="E47" s="492"/>
      <c r="F47" s="1" t="s">
        <v>99</v>
      </c>
      <c r="G47" s="34">
        <f>IF(G42=0,0,LN(2)/G42)</f>
        <v>1.4145860827753987</v>
      </c>
      <c r="J47" s="51">
        <f t="shared" si="76"/>
        <v>1.4145860827753987</v>
      </c>
      <c r="K47" s="51">
        <f t="shared" si="77"/>
        <v>1.4145860827753987</v>
      </c>
      <c r="L47" s="51">
        <f t="shared" si="77"/>
        <v>1.4145860827753987</v>
      </c>
      <c r="M47" s="51">
        <f t="shared" si="77"/>
        <v>1.4145860827753987</v>
      </c>
      <c r="N47" s="51">
        <f t="shared" si="77"/>
        <v>1.4145860827753987</v>
      </c>
      <c r="O47" s="51">
        <f t="shared" si="78"/>
        <v>1.4145860827753987</v>
      </c>
      <c r="P47" s="51">
        <f t="shared" si="78"/>
        <v>1.4145860827753987</v>
      </c>
      <c r="Q47" s="51">
        <f t="shared" si="78"/>
        <v>1.4145860827753987</v>
      </c>
      <c r="R47" s="51">
        <f t="shared" si="79"/>
        <v>1.4145860827753987</v>
      </c>
      <c r="S47" s="51">
        <f t="shared" si="79"/>
        <v>1.4145860827753987</v>
      </c>
      <c r="T47" s="51">
        <f t="shared" si="79"/>
        <v>1.4145860827753987</v>
      </c>
      <c r="U47" s="53">
        <f t="shared" si="70"/>
        <v>1.4145860827753987</v>
      </c>
      <c r="V47" s="51">
        <f t="shared" si="110"/>
        <v>1.4145860827753987</v>
      </c>
      <c r="W47" s="51">
        <f t="shared" si="110"/>
        <v>1.4145860827753987</v>
      </c>
      <c r="X47" s="51">
        <f t="shared" si="110"/>
        <v>1.4145860827753987</v>
      </c>
      <c r="Y47" s="51">
        <f t="shared" si="110"/>
        <v>1.4145860827753987</v>
      </c>
      <c r="Z47" s="51">
        <f t="shared" si="110"/>
        <v>1.4145860827753987</v>
      </c>
      <c r="AA47" s="51">
        <f t="shared" si="110"/>
        <v>1.4145860827753987</v>
      </c>
      <c r="AB47" s="51">
        <f t="shared" si="110"/>
        <v>1.4145860827753987</v>
      </c>
      <c r="AC47" s="51">
        <f t="shared" si="110"/>
        <v>1.4145860827753987</v>
      </c>
      <c r="AD47" s="51">
        <f t="shared" si="110"/>
        <v>1.4145860827753987</v>
      </c>
      <c r="AE47" s="51">
        <f t="shared" si="110"/>
        <v>1.4145860827753987</v>
      </c>
      <c r="AF47" s="51">
        <f t="shared" si="110"/>
        <v>1.4145860827753987</v>
      </c>
      <c r="AG47" s="51">
        <f t="shared" si="110"/>
        <v>1.4145860827753987</v>
      </c>
      <c r="AH47" s="51">
        <f t="shared" si="81"/>
        <v>1.4145860827753987</v>
      </c>
      <c r="AI47" s="51">
        <f t="shared" si="81"/>
        <v>1.4145860827753987</v>
      </c>
      <c r="AJ47" s="51">
        <f t="shared" si="81"/>
        <v>1.4145860827753987</v>
      </c>
      <c r="AK47" s="51">
        <f t="shared" si="82"/>
        <v>1.4145860827753987</v>
      </c>
      <c r="AL47" s="51">
        <f t="shared" si="82"/>
        <v>1.4145860827753987</v>
      </c>
      <c r="AM47" s="51">
        <f t="shared" si="82"/>
        <v>1.4145860827753987</v>
      </c>
      <c r="AN47" s="51">
        <f t="shared" si="83"/>
        <v>1.4145860827753987</v>
      </c>
      <c r="AO47" s="51">
        <f t="shared" si="83"/>
        <v>1.4145860827753987</v>
      </c>
      <c r="AP47" s="51">
        <f t="shared" si="83"/>
        <v>1.4145860827753987</v>
      </c>
      <c r="AQ47" s="51">
        <f t="shared" si="83"/>
        <v>1.4145860827753987</v>
      </c>
      <c r="AR47" s="51">
        <f t="shared" si="83"/>
        <v>1.4145860827753987</v>
      </c>
      <c r="AS47" s="51">
        <f t="shared" si="83"/>
        <v>1.4145860827753987</v>
      </c>
      <c r="AT47" s="51">
        <f t="shared" si="83"/>
        <v>1.4145860827753987</v>
      </c>
      <c r="AU47" s="51">
        <f t="shared" si="83"/>
        <v>1.4145860827753987</v>
      </c>
      <c r="AV47" s="51">
        <f t="shared" si="83"/>
        <v>1.4145860827753987</v>
      </c>
      <c r="AW47" s="51">
        <f t="shared" si="83"/>
        <v>1.4145860827753987</v>
      </c>
      <c r="AX47" s="51">
        <f t="shared" si="83"/>
        <v>1.4145860827753987</v>
      </c>
      <c r="AY47" s="51">
        <f t="shared" si="83"/>
        <v>1.4145860827753987</v>
      </c>
      <c r="AZ47" s="51">
        <f t="shared" si="83"/>
        <v>1.4145860827753987</v>
      </c>
      <c r="BA47" s="51">
        <f t="shared" si="83"/>
        <v>1.4145860827753987</v>
      </c>
      <c r="BB47" s="51">
        <f t="shared" si="84"/>
        <v>1.4145860827753987</v>
      </c>
      <c r="BC47" s="51">
        <f t="shared" si="84"/>
        <v>1.4145860827753987</v>
      </c>
      <c r="BD47" s="51">
        <f t="shared" si="84"/>
        <v>1.4145860827753987</v>
      </c>
      <c r="BE47" s="51">
        <f t="shared" si="84"/>
        <v>1.4145860827753987</v>
      </c>
      <c r="BF47" s="51">
        <f t="shared" si="84"/>
        <v>1.4145860827753987</v>
      </c>
      <c r="BG47" s="51">
        <f t="shared" si="85"/>
        <v>1.4145860827753987</v>
      </c>
      <c r="BH47" s="51">
        <f t="shared" si="85"/>
        <v>1.4145860827753987</v>
      </c>
      <c r="BI47" s="51">
        <f t="shared" si="86"/>
        <v>1.4145860827753987</v>
      </c>
      <c r="BJ47" s="51">
        <f t="shared" si="86"/>
        <v>1.4145860827753987</v>
      </c>
      <c r="BK47" s="51">
        <f t="shared" si="87"/>
        <v>1.4145860827753987</v>
      </c>
      <c r="BL47" s="51">
        <f t="shared" si="88"/>
        <v>1.4145860827753987</v>
      </c>
      <c r="BM47" s="51">
        <f t="shared" si="88"/>
        <v>1.4145860827753987</v>
      </c>
      <c r="BN47" s="51">
        <f t="shared" si="88"/>
        <v>1.4145860827753987</v>
      </c>
      <c r="BO47" s="51">
        <f t="shared" si="88"/>
        <v>1.4145860827753987</v>
      </c>
      <c r="BP47" s="51">
        <f t="shared" si="89"/>
        <v>1.4145860827753987</v>
      </c>
      <c r="BQ47" s="51">
        <f t="shared" si="90"/>
        <v>1.4145860827753987</v>
      </c>
      <c r="BR47" s="51">
        <f t="shared" si="90"/>
        <v>1.4145860827753987</v>
      </c>
      <c r="BS47" s="51">
        <f t="shared" si="90"/>
        <v>1.4145860827753987</v>
      </c>
      <c r="BT47" s="51">
        <f t="shared" si="90"/>
        <v>1.4145860827753987</v>
      </c>
      <c r="BU47" s="51">
        <f t="shared" si="91"/>
        <v>1.4145860827753987</v>
      </c>
      <c r="BV47" s="51">
        <f t="shared" si="92"/>
        <v>1.4145860827753987</v>
      </c>
      <c r="BW47" s="51">
        <f t="shared" si="93"/>
        <v>1.4145860827753987</v>
      </c>
      <c r="BX47" s="51">
        <f t="shared" si="93"/>
        <v>1.4145860827753987</v>
      </c>
      <c r="BY47" s="51">
        <f t="shared" si="94"/>
        <v>1.4145860827753987</v>
      </c>
      <c r="BZ47" s="51">
        <f t="shared" si="94"/>
        <v>1.4145860827753987</v>
      </c>
      <c r="CA47" s="51">
        <f t="shared" si="94"/>
        <v>1.4145860827753987</v>
      </c>
      <c r="CB47" s="51">
        <f t="shared" si="94"/>
        <v>1.4145860827753987</v>
      </c>
      <c r="CC47" s="51">
        <f t="shared" si="95"/>
        <v>1.4145860827753987</v>
      </c>
      <c r="CD47" s="51">
        <f t="shared" si="95"/>
        <v>1.4145860827753987</v>
      </c>
      <c r="CE47" s="51">
        <f t="shared" si="96"/>
        <v>1.4145860827753987</v>
      </c>
      <c r="CF47" s="51">
        <f t="shared" si="97"/>
        <v>1.4145860827753987</v>
      </c>
      <c r="CG47" s="51">
        <f t="shared" si="98"/>
        <v>1.4145860827753987</v>
      </c>
      <c r="CH47" s="51">
        <f t="shared" si="99"/>
        <v>1.4145860827753987</v>
      </c>
      <c r="CI47" s="51">
        <f t="shared" si="99"/>
        <v>1.4145860827753987</v>
      </c>
      <c r="CJ47" s="51">
        <f t="shared" si="99"/>
        <v>1.4145860827753987</v>
      </c>
      <c r="CK47" s="51">
        <f t="shared" si="99"/>
        <v>1.4145860827753987</v>
      </c>
      <c r="CL47" s="51">
        <f t="shared" si="99"/>
        <v>1.4145860827753987</v>
      </c>
      <c r="CM47" s="51">
        <f t="shared" si="99"/>
        <v>1.4145860827753987</v>
      </c>
      <c r="CN47" s="51">
        <f t="shared" si="99"/>
        <v>1.4145860827753987</v>
      </c>
      <c r="CO47" s="51">
        <f t="shared" si="99"/>
        <v>1.4145860827753987</v>
      </c>
      <c r="CP47" s="51">
        <f t="shared" si="99"/>
        <v>1.4145860827753987</v>
      </c>
      <c r="CQ47" s="51">
        <f t="shared" si="99"/>
        <v>1.4145860827753987</v>
      </c>
      <c r="CR47" s="51">
        <f t="shared" si="100"/>
        <v>1.4145860827753987</v>
      </c>
      <c r="CS47" s="51">
        <f t="shared" si="100"/>
        <v>1.4145860827753987</v>
      </c>
      <c r="CT47" s="51">
        <f t="shared" si="101"/>
        <v>1.4145860827753987</v>
      </c>
      <c r="CU47" s="51">
        <f t="shared" si="101"/>
        <v>1.4145860827753987</v>
      </c>
      <c r="CV47" s="51">
        <f t="shared" si="102"/>
        <v>1.4145860827753987</v>
      </c>
      <c r="CW47" s="51">
        <f t="shared" si="102"/>
        <v>1.4145860827753987</v>
      </c>
      <c r="CX47" s="51">
        <f t="shared" si="103"/>
        <v>1.4145860827753987</v>
      </c>
      <c r="CY47" s="51">
        <f t="shared" si="103"/>
        <v>1.4145860827753987</v>
      </c>
      <c r="CZ47" s="51">
        <f t="shared" si="103"/>
        <v>1.4145860827753987</v>
      </c>
      <c r="DA47" s="51">
        <f t="shared" si="103"/>
        <v>1.4145860827753987</v>
      </c>
      <c r="DB47" s="51">
        <f t="shared" si="103"/>
        <v>1.4145860827753987</v>
      </c>
      <c r="DC47" s="51">
        <f t="shared" si="104"/>
        <v>1.4145860827753987</v>
      </c>
      <c r="DD47" s="51">
        <f t="shared" si="104"/>
        <v>1.4145860827753987</v>
      </c>
      <c r="DE47" s="51">
        <f t="shared" si="105"/>
        <v>1.4145860827753987</v>
      </c>
      <c r="DF47" s="51">
        <f t="shared" si="106"/>
        <v>1.4145860827753987</v>
      </c>
      <c r="DG47" s="51">
        <f t="shared" si="107"/>
        <v>1.4145860827753987</v>
      </c>
      <c r="DH47" s="51">
        <f t="shared" si="107"/>
        <v>1.4145860827753987</v>
      </c>
      <c r="DI47" s="51">
        <f t="shared" si="107"/>
        <v>1.4145860827753987</v>
      </c>
      <c r="DJ47" s="51">
        <f t="shared" si="107"/>
        <v>1.4145860827753987</v>
      </c>
      <c r="DK47" s="51">
        <f t="shared" si="107"/>
        <v>1.4145860827753987</v>
      </c>
      <c r="DL47" s="51">
        <f t="shared" si="107"/>
        <v>1.4145860827753987</v>
      </c>
      <c r="DM47" s="51">
        <f t="shared" si="107"/>
        <v>1.4145860827753987</v>
      </c>
      <c r="DN47" s="51">
        <f t="shared" si="107"/>
        <v>1.4145860827753987</v>
      </c>
      <c r="DO47" s="51">
        <f t="shared" si="108"/>
        <v>1.4145860827753987</v>
      </c>
      <c r="DP47" s="51">
        <f t="shared" si="109"/>
        <v>1.4145860827753987</v>
      </c>
      <c r="DQ47" s="51">
        <f t="shared" si="109"/>
        <v>1.4145860827753987</v>
      </c>
      <c r="DR47" s="51">
        <f t="shared" si="109"/>
        <v>1.4145860827753987</v>
      </c>
      <c r="DS47" s="51">
        <f t="shared" si="109"/>
        <v>1.4145860827753987</v>
      </c>
      <c r="DT47" s="51">
        <f t="shared" si="109"/>
        <v>1.4145860827753987</v>
      </c>
      <c r="DU47" s="51">
        <f t="shared" si="109"/>
        <v>1.4145860827753987</v>
      </c>
      <c r="DV47" s="51">
        <f t="shared" si="109"/>
        <v>1.4145860827753987</v>
      </c>
      <c r="DW47" s="51">
        <f t="shared" si="109"/>
        <v>1.4145860827753987</v>
      </c>
    </row>
    <row r="48" spans="1:127" ht="18" x14ac:dyDescent="0.2">
      <c r="A48" s="19"/>
      <c r="B48" s="23" t="s">
        <v>100</v>
      </c>
      <c r="C48" s="494" t="s">
        <v>101</v>
      </c>
      <c r="D48" s="495"/>
      <c r="E48" s="492"/>
      <c r="F48" s="1" t="s">
        <v>102</v>
      </c>
      <c r="G48" s="35">
        <f>+G49*G40/G41</f>
        <v>15.768000000000002</v>
      </c>
      <c r="J48" s="51">
        <f t="shared" si="76"/>
        <v>15.768000000000002</v>
      </c>
      <c r="K48" s="51">
        <f t="shared" si="77"/>
        <v>15.768000000000002</v>
      </c>
      <c r="L48" s="51">
        <f t="shared" si="77"/>
        <v>15.768000000000002</v>
      </c>
      <c r="M48" s="51">
        <f t="shared" si="77"/>
        <v>15.768000000000002</v>
      </c>
      <c r="N48" s="51">
        <f t="shared" si="77"/>
        <v>15.768000000000002</v>
      </c>
      <c r="O48" s="51">
        <f t="shared" si="78"/>
        <v>15.768000000000002</v>
      </c>
      <c r="P48" s="51">
        <f t="shared" si="78"/>
        <v>15.768000000000002</v>
      </c>
      <c r="Q48" s="51">
        <f t="shared" si="78"/>
        <v>15.768000000000002</v>
      </c>
      <c r="R48" s="51">
        <f t="shared" si="79"/>
        <v>15.768000000000002</v>
      </c>
      <c r="S48" s="51">
        <f t="shared" si="79"/>
        <v>15.768000000000002</v>
      </c>
      <c r="T48" s="51">
        <f t="shared" si="79"/>
        <v>15.768000000000002</v>
      </c>
      <c r="U48" s="51">
        <f t="shared" si="70"/>
        <v>15.768000000000002</v>
      </c>
      <c r="V48" s="51">
        <f t="shared" si="110"/>
        <v>15.768000000000002</v>
      </c>
      <c r="W48" s="51">
        <f t="shared" si="110"/>
        <v>15.768000000000002</v>
      </c>
      <c r="X48" s="51">
        <f t="shared" si="110"/>
        <v>15.768000000000002</v>
      </c>
      <c r="Y48" s="51">
        <f t="shared" si="110"/>
        <v>15.768000000000002</v>
      </c>
      <c r="Z48" s="51">
        <f t="shared" si="110"/>
        <v>15.768000000000002</v>
      </c>
      <c r="AA48" s="51">
        <f t="shared" si="110"/>
        <v>15.768000000000002</v>
      </c>
      <c r="AB48" s="51">
        <f t="shared" si="110"/>
        <v>15.768000000000002</v>
      </c>
      <c r="AC48" s="51">
        <f t="shared" si="110"/>
        <v>15.768000000000002</v>
      </c>
      <c r="AD48" s="51">
        <f t="shared" si="110"/>
        <v>15.768000000000002</v>
      </c>
      <c r="AE48" s="51">
        <f t="shared" si="110"/>
        <v>15.768000000000002</v>
      </c>
      <c r="AF48" s="51">
        <f t="shared" si="110"/>
        <v>15.768000000000002</v>
      </c>
      <c r="AG48" s="51">
        <f t="shared" si="110"/>
        <v>15.768000000000002</v>
      </c>
      <c r="AH48" s="51">
        <f t="shared" si="81"/>
        <v>15.768000000000002</v>
      </c>
      <c r="AI48" s="51">
        <f t="shared" si="81"/>
        <v>15.768000000000002</v>
      </c>
      <c r="AJ48" s="51">
        <f t="shared" si="81"/>
        <v>15.768000000000002</v>
      </c>
      <c r="AK48" s="51">
        <f t="shared" si="82"/>
        <v>15.768000000000002</v>
      </c>
      <c r="AL48" s="51">
        <f t="shared" si="82"/>
        <v>15.768000000000002</v>
      </c>
      <c r="AM48" s="51">
        <f t="shared" si="82"/>
        <v>15.768000000000002</v>
      </c>
      <c r="AN48" s="51">
        <f t="shared" si="83"/>
        <v>15.768000000000002</v>
      </c>
      <c r="AO48" s="51">
        <f t="shared" si="83"/>
        <v>15.768000000000002</v>
      </c>
      <c r="AP48" s="51">
        <f t="shared" si="83"/>
        <v>15.768000000000002</v>
      </c>
      <c r="AQ48" s="51">
        <f t="shared" si="83"/>
        <v>15.768000000000002</v>
      </c>
      <c r="AR48" s="51">
        <f t="shared" si="83"/>
        <v>15.768000000000002</v>
      </c>
      <c r="AS48" s="51">
        <f t="shared" si="83"/>
        <v>15.768000000000002</v>
      </c>
      <c r="AT48" s="51">
        <f t="shared" si="83"/>
        <v>15.768000000000002</v>
      </c>
      <c r="AU48" s="51">
        <f t="shared" si="83"/>
        <v>15.768000000000002</v>
      </c>
      <c r="AV48" s="51">
        <f t="shared" si="83"/>
        <v>15.768000000000002</v>
      </c>
      <c r="AW48" s="51">
        <f t="shared" si="83"/>
        <v>15.768000000000002</v>
      </c>
      <c r="AX48" s="51">
        <f t="shared" si="83"/>
        <v>15.768000000000002</v>
      </c>
      <c r="AY48" s="51">
        <f t="shared" si="83"/>
        <v>15.768000000000002</v>
      </c>
      <c r="AZ48" s="51">
        <f t="shared" si="83"/>
        <v>15.768000000000002</v>
      </c>
      <c r="BA48" s="51">
        <f t="shared" si="83"/>
        <v>15.768000000000002</v>
      </c>
      <c r="BB48" s="51">
        <f t="shared" si="84"/>
        <v>15.768000000000002</v>
      </c>
      <c r="BC48" s="51">
        <f t="shared" si="84"/>
        <v>15.768000000000002</v>
      </c>
      <c r="BD48" s="51">
        <f t="shared" si="84"/>
        <v>15.768000000000002</v>
      </c>
      <c r="BE48" s="51">
        <f t="shared" si="84"/>
        <v>15.768000000000002</v>
      </c>
      <c r="BF48" s="51">
        <f t="shared" si="84"/>
        <v>15.768000000000002</v>
      </c>
      <c r="BG48" s="51">
        <f t="shared" si="85"/>
        <v>15.768000000000002</v>
      </c>
      <c r="BH48" s="51">
        <f t="shared" si="85"/>
        <v>15.768000000000002</v>
      </c>
      <c r="BI48" s="51">
        <f t="shared" si="86"/>
        <v>15.768000000000002</v>
      </c>
      <c r="BJ48" s="51">
        <f t="shared" si="86"/>
        <v>15.768000000000002</v>
      </c>
      <c r="BK48" s="51">
        <f t="shared" si="87"/>
        <v>15.768000000000002</v>
      </c>
      <c r="BL48" s="51">
        <f t="shared" si="88"/>
        <v>15.768000000000002</v>
      </c>
      <c r="BM48" s="51">
        <f t="shared" si="88"/>
        <v>15.768000000000002</v>
      </c>
      <c r="BN48" s="51">
        <f t="shared" si="88"/>
        <v>15.768000000000002</v>
      </c>
      <c r="BO48" s="51">
        <f t="shared" si="88"/>
        <v>15.768000000000002</v>
      </c>
      <c r="BP48" s="51">
        <f t="shared" si="89"/>
        <v>15.768000000000002</v>
      </c>
      <c r="BQ48" s="51">
        <f t="shared" si="90"/>
        <v>15.768000000000002</v>
      </c>
      <c r="BR48" s="51">
        <f t="shared" si="90"/>
        <v>15.768000000000002</v>
      </c>
      <c r="BS48" s="51">
        <f t="shared" si="90"/>
        <v>15.768000000000002</v>
      </c>
      <c r="BT48" s="51">
        <f t="shared" si="90"/>
        <v>15.768000000000002</v>
      </c>
      <c r="BU48" s="51">
        <f t="shared" si="91"/>
        <v>15.768000000000002</v>
      </c>
      <c r="BV48" s="51">
        <f t="shared" si="92"/>
        <v>15.768000000000002</v>
      </c>
      <c r="BW48" s="51">
        <f t="shared" si="93"/>
        <v>15.768000000000002</v>
      </c>
      <c r="BX48" s="51">
        <f t="shared" si="93"/>
        <v>15.768000000000002</v>
      </c>
      <c r="BY48" s="51">
        <f t="shared" si="94"/>
        <v>15.768000000000002</v>
      </c>
      <c r="BZ48" s="51">
        <f t="shared" si="94"/>
        <v>15.768000000000002</v>
      </c>
      <c r="CA48" s="51">
        <f t="shared" si="94"/>
        <v>15.768000000000002</v>
      </c>
      <c r="CB48" s="51">
        <f t="shared" si="94"/>
        <v>15.768000000000002</v>
      </c>
      <c r="CC48" s="51">
        <f t="shared" si="95"/>
        <v>15.768000000000002</v>
      </c>
      <c r="CD48" s="51">
        <f t="shared" si="95"/>
        <v>15.768000000000002</v>
      </c>
      <c r="CE48" s="51">
        <f t="shared" si="96"/>
        <v>15.768000000000002</v>
      </c>
      <c r="CF48" s="51">
        <f t="shared" si="97"/>
        <v>15.768000000000002</v>
      </c>
      <c r="CG48" s="51">
        <f t="shared" si="98"/>
        <v>15.768000000000002</v>
      </c>
      <c r="CH48" s="51">
        <f t="shared" si="99"/>
        <v>15.768000000000002</v>
      </c>
      <c r="CI48" s="51">
        <f t="shared" si="99"/>
        <v>15.768000000000002</v>
      </c>
      <c r="CJ48" s="51">
        <f t="shared" si="99"/>
        <v>15.768000000000002</v>
      </c>
      <c r="CK48" s="51">
        <f t="shared" si="99"/>
        <v>15.768000000000002</v>
      </c>
      <c r="CL48" s="51">
        <f t="shared" si="99"/>
        <v>15.768000000000002</v>
      </c>
      <c r="CM48" s="51">
        <f t="shared" si="99"/>
        <v>15.768000000000002</v>
      </c>
      <c r="CN48" s="51">
        <f t="shared" si="99"/>
        <v>15.768000000000002</v>
      </c>
      <c r="CO48" s="51">
        <f t="shared" si="99"/>
        <v>15.768000000000002</v>
      </c>
      <c r="CP48" s="51">
        <f t="shared" si="99"/>
        <v>15.768000000000002</v>
      </c>
      <c r="CQ48" s="51">
        <f t="shared" si="99"/>
        <v>15.768000000000002</v>
      </c>
      <c r="CR48" s="51">
        <f t="shared" si="100"/>
        <v>15.768000000000002</v>
      </c>
      <c r="CS48" s="51">
        <f t="shared" si="100"/>
        <v>15.768000000000002</v>
      </c>
      <c r="CT48" s="51">
        <f t="shared" si="101"/>
        <v>15.768000000000002</v>
      </c>
      <c r="CU48" s="51">
        <f t="shared" si="101"/>
        <v>15.768000000000002</v>
      </c>
      <c r="CV48" s="51">
        <f t="shared" si="102"/>
        <v>15.768000000000002</v>
      </c>
      <c r="CW48" s="51">
        <f t="shared" si="102"/>
        <v>15.768000000000002</v>
      </c>
      <c r="CX48" s="51">
        <f t="shared" si="103"/>
        <v>15.768000000000002</v>
      </c>
      <c r="CY48" s="51">
        <f t="shared" si="103"/>
        <v>15.768000000000002</v>
      </c>
      <c r="CZ48" s="51">
        <f t="shared" si="103"/>
        <v>15.768000000000002</v>
      </c>
      <c r="DA48" s="51">
        <f t="shared" si="103"/>
        <v>15.768000000000002</v>
      </c>
      <c r="DB48" s="51">
        <f t="shared" si="103"/>
        <v>15.768000000000002</v>
      </c>
      <c r="DC48" s="51">
        <f t="shared" si="104"/>
        <v>15.768000000000002</v>
      </c>
      <c r="DD48" s="51">
        <f t="shared" si="104"/>
        <v>15.768000000000002</v>
      </c>
      <c r="DE48" s="51">
        <f t="shared" si="105"/>
        <v>15.768000000000002</v>
      </c>
      <c r="DF48" s="51">
        <f t="shared" si="106"/>
        <v>15.768000000000002</v>
      </c>
      <c r="DG48" s="51">
        <f t="shared" si="107"/>
        <v>15.768000000000002</v>
      </c>
      <c r="DH48" s="51">
        <f t="shared" si="107"/>
        <v>15.768000000000002</v>
      </c>
      <c r="DI48" s="51">
        <f t="shared" si="107"/>
        <v>15.768000000000002</v>
      </c>
      <c r="DJ48" s="51">
        <f t="shared" si="107"/>
        <v>15.768000000000002</v>
      </c>
      <c r="DK48" s="51">
        <f t="shared" si="107"/>
        <v>15.768000000000002</v>
      </c>
      <c r="DL48" s="51">
        <f t="shared" si="107"/>
        <v>15.768000000000002</v>
      </c>
      <c r="DM48" s="51">
        <f t="shared" si="107"/>
        <v>15.768000000000002</v>
      </c>
      <c r="DN48" s="51">
        <f t="shared" si="107"/>
        <v>15.768000000000002</v>
      </c>
      <c r="DO48" s="51">
        <f t="shared" si="108"/>
        <v>15.768000000000002</v>
      </c>
      <c r="DP48" s="51">
        <f t="shared" si="109"/>
        <v>15.768000000000002</v>
      </c>
      <c r="DQ48" s="51">
        <f t="shared" si="109"/>
        <v>15.768000000000002</v>
      </c>
      <c r="DR48" s="51">
        <f t="shared" si="109"/>
        <v>15.768000000000002</v>
      </c>
      <c r="DS48" s="51">
        <f t="shared" si="109"/>
        <v>15.768000000000002</v>
      </c>
      <c r="DT48" s="51">
        <f t="shared" si="109"/>
        <v>15.768000000000002</v>
      </c>
      <c r="DU48" s="51">
        <f t="shared" si="109"/>
        <v>15.768000000000002</v>
      </c>
      <c r="DV48" s="51">
        <f t="shared" si="109"/>
        <v>15.768000000000002</v>
      </c>
      <c r="DW48" s="51">
        <f t="shared" si="109"/>
        <v>15.768000000000002</v>
      </c>
    </row>
    <row r="49" spans="1:127" ht="18" x14ac:dyDescent="0.2">
      <c r="A49" s="19"/>
      <c r="B49" s="23" t="s">
        <v>78</v>
      </c>
      <c r="C49" s="494" t="s">
        <v>79</v>
      </c>
      <c r="D49" s="495"/>
      <c r="E49" s="492"/>
      <c r="F49" s="1" t="s">
        <v>102</v>
      </c>
      <c r="G49" s="36">
        <f>+G39*86400*365</f>
        <v>946.08</v>
      </c>
      <c r="J49" s="51">
        <f t="shared" si="76"/>
        <v>946.08</v>
      </c>
      <c r="K49" s="51">
        <f t="shared" si="77"/>
        <v>946.08</v>
      </c>
      <c r="L49" s="51">
        <f t="shared" si="77"/>
        <v>946.08</v>
      </c>
      <c r="M49" s="51">
        <f t="shared" si="77"/>
        <v>946.08</v>
      </c>
      <c r="N49" s="51">
        <f t="shared" si="77"/>
        <v>946.08</v>
      </c>
      <c r="O49" s="51">
        <f t="shared" si="78"/>
        <v>946.08</v>
      </c>
      <c r="P49" s="51">
        <f t="shared" si="78"/>
        <v>946.08</v>
      </c>
      <c r="Q49" s="51">
        <f t="shared" si="78"/>
        <v>946.08</v>
      </c>
      <c r="R49" s="51">
        <f t="shared" si="79"/>
        <v>946.08</v>
      </c>
      <c r="S49" s="51">
        <f t="shared" si="79"/>
        <v>946.08</v>
      </c>
      <c r="T49" s="51">
        <f t="shared" si="79"/>
        <v>946.08</v>
      </c>
      <c r="U49" s="51">
        <f t="shared" si="70"/>
        <v>946.08</v>
      </c>
      <c r="V49" s="51">
        <f t="shared" si="110"/>
        <v>946.08</v>
      </c>
      <c r="W49" s="51">
        <f t="shared" si="110"/>
        <v>946.08</v>
      </c>
      <c r="X49" s="51">
        <f t="shared" si="110"/>
        <v>946.08</v>
      </c>
      <c r="Y49" s="51">
        <f t="shared" si="110"/>
        <v>946.08</v>
      </c>
      <c r="Z49" s="51">
        <f t="shared" si="110"/>
        <v>946.08</v>
      </c>
      <c r="AA49" s="51">
        <f t="shared" si="110"/>
        <v>946.08</v>
      </c>
      <c r="AB49" s="51">
        <f t="shared" si="110"/>
        <v>946.08</v>
      </c>
      <c r="AC49" s="51">
        <f t="shared" si="110"/>
        <v>946.08</v>
      </c>
      <c r="AD49" s="51">
        <f t="shared" si="110"/>
        <v>946.08</v>
      </c>
      <c r="AE49" s="51">
        <f t="shared" si="110"/>
        <v>946.08</v>
      </c>
      <c r="AF49" s="51">
        <f t="shared" si="110"/>
        <v>946.08</v>
      </c>
      <c r="AG49" s="51">
        <f t="shared" si="110"/>
        <v>946.08</v>
      </c>
      <c r="AH49" s="51">
        <f t="shared" si="81"/>
        <v>946.08</v>
      </c>
      <c r="AI49" s="51">
        <f t="shared" si="81"/>
        <v>946.08</v>
      </c>
      <c r="AJ49" s="51">
        <f t="shared" si="81"/>
        <v>946.08</v>
      </c>
      <c r="AK49" s="51">
        <f t="shared" si="82"/>
        <v>946.08</v>
      </c>
      <c r="AL49" s="51">
        <f t="shared" si="82"/>
        <v>946.08</v>
      </c>
      <c r="AM49" s="51">
        <f t="shared" si="82"/>
        <v>946.08</v>
      </c>
      <c r="AN49" s="51">
        <f t="shared" si="83"/>
        <v>946.08</v>
      </c>
      <c r="AO49" s="51">
        <f t="shared" si="83"/>
        <v>946.08</v>
      </c>
      <c r="AP49" s="51">
        <f t="shared" si="83"/>
        <v>946.08</v>
      </c>
      <c r="AQ49" s="51">
        <f t="shared" si="83"/>
        <v>946.08</v>
      </c>
      <c r="AR49" s="51">
        <f t="shared" si="83"/>
        <v>946.08</v>
      </c>
      <c r="AS49" s="51">
        <f t="shared" si="83"/>
        <v>946.08</v>
      </c>
      <c r="AT49" s="51">
        <f t="shared" si="83"/>
        <v>946.08</v>
      </c>
      <c r="AU49" s="51">
        <f t="shared" si="83"/>
        <v>946.08</v>
      </c>
      <c r="AV49" s="51">
        <f t="shared" si="83"/>
        <v>946.08</v>
      </c>
      <c r="AW49" s="51">
        <f t="shared" si="83"/>
        <v>946.08</v>
      </c>
      <c r="AX49" s="51">
        <f t="shared" si="83"/>
        <v>946.08</v>
      </c>
      <c r="AY49" s="51">
        <f t="shared" si="83"/>
        <v>946.08</v>
      </c>
      <c r="AZ49" s="51">
        <f t="shared" si="83"/>
        <v>946.08</v>
      </c>
      <c r="BA49" s="51">
        <f t="shared" si="83"/>
        <v>946.08</v>
      </c>
      <c r="BB49" s="51">
        <f t="shared" si="84"/>
        <v>946.08</v>
      </c>
      <c r="BC49" s="51">
        <f t="shared" si="84"/>
        <v>946.08</v>
      </c>
      <c r="BD49" s="51">
        <f t="shared" si="84"/>
        <v>946.08</v>
      </c>
      <c r="BE49" s="51">
        <f t="shared" si="84"/>
        <v>946.08</v>
      </c>
      <c r="BF49" s="51">
        <f t="shared" si="84"/>
        <v>946.08</v>
      </c>
      <c r="BG49" s="51">
        <f t="shared" si="85"/>
        <v>946.08</v>
      </c>
      <c r="BH49" s="51">
        <f t="shared" si="85"/>
        <v>946.08</v>
      </c>
      <c r="BI49" s="51">
        <f t="shared" si="86"/>
        <v>946.08</v>
      </c>
      <c r="BJ49" s="51">
        <f t="shared" si="86"/>
        <v>946.08</v>
      </c>
      <c r="BK49" s="51">
        <f t="shared" si="87"/>
        <v>946.08</v>
      </c>
      <c r="BL49" s="51">
        <f t="shared" si="88"/>
        <v>946.08</v>
      </c>
      <c r="BM49" s="51">
        <f t="shared" si="88"/>
        <v>946.08</v>
      </c>
      <c r="BN49" s="51">
        <f t="shared" si="88"/>
        <v>946.08</v>
      </c>
      <c r="BO49" s="51">
        <f t="shared" si="88"/>
        <v>946.08</v>
      </c>
      <c r="BP49" s="51">
        <f t="shared" si="89"/>
        <v>946.08</v>
      </c>
      <c r="BQ49" s="51">
        <f t="shared" si="90"/>
        <v>946.08</v>
      </c>
      <c r="BR49" s="51">
        <f t="shared" si="90"/>
        <v>946.08</v>
      </c>
      <c r="BS49" s="51">
        <f t="shared" si="90"/>
        <v>946.08</v>
      </c>
      <c r="BT49" s="51">
        <f t="shared" si="90"/>
        <v>946.08</v>
      </c>
      <c r="BU49" s="51">
        <f t="shared" si="91"/>
        <v>946.08</v>
      </c>
      <c r="BV49" s="51">
        <f t="shared" si="92"/>
        <v>946.08</v>
      </c>
      <c r="BW49" s="51">
        <f t="shared" si="93"/>
        <v>946.08</v>
      </c>
      <c r="BX49" s="51">
        <f t="shared" si="93"/>
        <v>946.08</v>
      </c>
      <c r="BY49" s="51">
        <f t="shared" si="94"/>
        <v>946.08</v>
      </c>
      <c r="BZ49" s="51">
        <f t="shared" si="94"/>
        <v>946.08</v>
      </c>
      <c r="CA49" s="51">
        <f t="shared" si="94"/>
        <v>946.08</v>
      </c>
      <c r="CB49" s="51">
        <f t="shared" si="94"/>
        <v>946.08</v>
      </c>
      <c r="CC49" s="51">
        <f t="shared" si="95"/>
        <v>946.08</v>
      </c>
      <c r="CD49" s="51">
        <f t="shared" si="95"/>
        <v>946.08</v>
      </c>
      <c r="CE49" s="51">
        <f t="shared" si="96"/>
        <v>946.08</v>
      </c>
      <c r="CF49" s="51">
        <f t="shared" si="97"/>
        <v>946.08</v>
      </c>
      <c r="CG49" s="51">
        <f t="shared" si="98"/>
        <v>946.08</v>
      </c>
      <c r="CH49" s="51">
        <f t="shared" si="99"/>
        <v>946.08</v>
      </c>
      <c r="CI49" s="51">
        <f t="shared" si="99"/>
        <v>946.08</v>
      </c>
      <c r="CJ49" s="51">
        <f t="shared" si="99"/>
        <v>946.08</v>
      </c>
      <c r="CK49" s="51">
        <f t="shared" si="99"/>
        <v>946.08</v>
      </c>
      <c r="CL49" s="51">
        <f t="shared" si="99"/>
        <v>946.08</v>
      </c>
      <c r="CM49" s="51">
        <f t="shared" si="99"/>
        <v>946.08</v>
      </c>
      <c r="CN49" s="51">
        <f t="shared" si="99"/>
        <v>946.08</v>
      </c>
      <c r="CO49" s="51">
        <f t="shared" si="99"/>
        <v>946.08</v>
      </c>
      <c r="CP49" s="51">
        <f t="shared" si="99"/>
        <v>946.08</v>
      </c>
      <c r="CQ49" s="51">
        <f t="shared" si="99"/>
        <v>946.08</v>
      </c>
      <c r="CR49" s="51">
        <f t="shared" si="100"/>
        <v>946.08</v>
      </c>
      <c r="CS49" s="51">
        <f t="shared" si="100"/>
        <v>946.08</v>
      </c>
      <c r="CT49" s="51">
        <f t="shared" si="101"/>
        <v>946.08</v>
      </c>
      <c r="CU49" s="51">
        <f t="shared" si="101"/>
        <v>946.08</v>
      </c>
      <c r="CV49" s="51">
        <f t="shared" si="102"/>
        <v>946.08</v>
      </c>
      <c r="CW49" s="51">
        <f t="shared" si="102"/>
        <v>946.08</v>
      </c>
      <c r="CX49" s="51">
        <f t="shared" si="103"/>
        <v>946.08</v>
      </c>
      <c r="CY49" s="51">
        <f t="shared" si="103"/>
        <v>946.08</v>
      </c>
      <c r="CZ49" s="51">
        <f t="shared" si="103"/>
        <v>946.08</v>
      </c>
      <c r="DA49" s="51">
        <f t="shared" si="103"/>
        <v>946.08</v>
      </c>
      <c r="DB49" s="51">
        <f t="shared" si="103"/>
        <v>946.08</v>
      </c>
      <c r="DC49" s="51">
        <f t="shared" si="104"/>
        <v>946.08</v>
      </c>
      <c r="DD49" s="51">
        <f t="shared" si="104"/>
        <v>946.08</v>
      </c>
      <c r="DE49" s="51">
        <f t="shared" si="105"/>
        <v>946.08</v>
      </c>
      <c r="DF49" s="51">
        <f t="shared" si="106"/>
        <v>946.08</v>
      </c>
      <c r="DG49" s="51">
        <f t="shared" si="107"/>
        <v>946.08</v>
      </c>
      <c r="DH49" s="51">
        <f t="shared" si="107"/>
        <v>946.08</v>
      </c>
      <c r="DI49" s="51">
        <f t="shared" si="107"/>
        <v>946.08</v>
      </c>
      <c r="DJ49" s="51">
        <f t="shared" si="107"/>
        <v>946.08</v>
      </c>
      <c r="DK49" s="51">
        <f t="shared" si="107"/>
        <v>946.08</v>
      </c>
      <c r="DL49" s="51">
        <f t="shared" si="107"/>
        <v>946.08</v>
      </c>
      <c r="DM49" s="51">
        <f t="shared" si="107"/>
        <v>946.08</v>
      </c>
      <c r="DN49" s="51">
        <f t="shared" si="107"/>
        <v>946.08</v>
      </c>
      <c r="DO49" s="51">
        <f t="shared" si="108"/>
        <v>946.08</v>
      </c>
      <c r="DP49" s="51">
        <f t="shared" si="109"/>
        <v>946.08</v>
      </c>
      <c r="DQ49" s="51">
        <f t="shared" si="109"/>
        <v>946.08</v>
      </c>
      <c r="DR49" s="51">
        <f t="shared" si="109"/>
        <v>946.08</v>
      </c>
      <c r="DS49" s="51">
        <f t="shared" si="109"/>
        <v>946.08</v>
      </c>
      <c r="DT49" s="51">
        <f t="shared" si="109"/>
        <v>946.08</v>
      </c>
      <c r="DU49" s="51">
        <f t="shared" si="109"/>
        <v>946.08</v>
      </c>
      <c r="DV49" s="51">
        <f t="shared" si="109"/>
        <v>946.08</v>
      </c>
      <c r="DW49" s="51">
        <f t="shared" si="109"/>
        <v>946.08</v>
      </c>
    </row>
    <row r="50" spans="1:127" ht="18" x14ac:dyDescent="0.2">
      <c r="A50" s="19"/>
      <c r="B50" s="23" t="s">
        <v>103</v>
      </c>
      <c r="C50" s="494" t="s">
        <v>104</v>
      </c>
      <c r="D50" s="495"/>
      <c r="E50" s="492"/>
      <c r="F50" s="1"/>
      <c r="G50" s="93">
        <f>1+G44*G51/G41</f>
        <v>2.62</v>
      </c>
      <c r="J50" s="51">
        <f t="shared" si="76"/>
        <v>2.62</v>
      </c>
      <c r="K50" s="51">
        <f t="shared" si="77"/>
        <v>2.62</v>
      </c>
      <c r="L50" s="51">
        <f t="shared" si="77"/>
        <v>2.62</v>
      </c>
      <c r="M50" s="51">
        <f t="shared" si="77"/>
        <v>2.62</v>
      </c>
      <c r="N50" s="51">
        <f t="shared" si="77"/>
        <v>2.62</v>
      </c>
      <c r="O50" s="51">
        <f t="shared" si="78"/>
        <v>2.62</v>
      </c>
      <c r="P50" s="51">
        <f t="shared" si="78"/>
        <v>2.62</v>
      </c>
      <c r="Q50" s="51">
        <f t="shared" si="78"/>
        <v>2.62</v>
      </c>
      <c r="R50" s="51">
        <f t="shared" si="79"/>
        <v>2.62</v>
      </c>
      <c r="S50" s="51">
        <f t="shared" si="79"/>
        <v>2.62</v>
      </c>
      <c r="T50" s="51">
        <f t="shared" si="79"/>
        <v>2.62</v>
      </c>
      <c r="U50" s="51">
        <f t="shared" si="70"/>
        <v>2.62</v>
      </c>
      <c r="V50" s="51">
        <f t="shared" si="110"/>
        <v>2.62</v>
      </c>
      <c r="W50" s="51">
        <f t="shared" si="110"/>
        <v>2.62</v>
      </c>
      <c r="X50" s="51">
        <f t="shared" si="110"/>
        <v>2.62</v>
      </c>
      <c r="Y50" s="51">
        <f t="shared" si="110"/>
        <v>2.62</v>
      </c>
      <c r="Z50" s="51">
        <f t="shared" si="110"/>
        <v>2.62</v>
      </c>
      <c r="AA50" s="51">
        <f t="shared" si="110"/>
        <v>2.62</v>
      </c>
      <c r="AB50" s="51">
        <f t="shared" si="110"/>
        <v>2.62</v>
      </c>
      <c r="AC50" s="51">
        <f t="shared" si="110"/>
        <v>2.62</v>
      </c>
      <c r="AD50" s="51">
        <f t="shared" si="110"/>
        <v>2.62</v>
      </c>
      <c r="AE50" s="51">
        <f t="shared" si="110"/>
        <v>2.62</v>
      </c>
      <c r="AF50" s="51">
        <f t="shared" si="110"/>
        <v>2.62</v>
      </c>
      <c r="AG50" s="51">
        <f t="shared" si="110"/>
        <v>2.62</v>
      </c>
      <c r="AH50" s="51">
        <f t="shared" si="81"/>
        <v>2.62</v>
      </c>
      <c r="AI50" s="51">
        <f t="shared" si="81"/>
        <v>2.62</v>
      </c>
      <c r="AJ50" s="51">
        <f t="shared" si="81"/>
        <v>2.62</v>
      </c>
      <c r="AK50" s="51">
        <f t="shared" si="82"/>
        <v>2.62</v>
      </c>
      <c r="AL50" s="51">
        <f t="shared" si="82"/>
        <v>2.62</v>
      </c>
      <c r="AM50" s="51">
        <f t="shared" si="82"/>
        <v>2.62</v>
      </c>
      <c r="AN50" s="51">
        <f t="shared" si="83"/>
        <v>2.62</v>
      </c>
      <c r="AO50" s="51">
        <f t="shared" si="83"/>
        <v>2.62</v>
      </c>
      <c r="AP50" s="51">
        <f t="shared" si="83"/>
        <v>2.62</v>
      </c>
      <c r="AQ50" s="51">
        <f t="shared" si="83"/>
        <v>2.62</v>
      </c>
      <c r="AR50" s="51">
        <f t="shared" si="83"/>
        <v>2.62</v>
      </c>
      <c r="AS50" s="51">
        <f t="shared" si="83"/>
        <v>2.62</v>
      </c>
      <c r="AT50" s="51">
        <f t="shared" si="83"/>
        <v>2.62</v>
      </c>
      <c r="AU50" s="51">
        <f t="shared" si="83"/>
        <v>2.62</v>
      </c>
      <c r="AV50" s="51">
        <f t="shared" si="83"/>
        <v>2.62</v>
      </c>
      <c r="AW50" s="51">
        <f t="shared" si="83"/>
        <v>2.62</v>
      </c>
      <c r="AX50" s="51">
        <f t="shared" si="83"/>
        <v>2.62</v>
      </c>
      <c r="AY50" s="51">
        <f t="shared" si="83"/>
        <v>2.62</v>
      </c>
      <c r="AZ50" s="51">
        <f t="shared" si="83"/>
        <v>2.62</v>
      </c>
      <c r="BA50" s="51">
        <f t="shared" si="83"/>
        <v>2.62</v>
      </c>
      <c r="BB50" s="51">
        <f t="shared" si="84"/>
        <v>2.62</v>
      </c>
      <c r="BC50" s="51">
        <f t="shared" si="84"/>
        <v>2.62</v>
      </c>
      <c r="BD50" s="51">
        <f t="shared" si="84"/>
        <v>2.62</v>
      </c>
      <c r="BE50" s="51">
        <f t="shared" si="84"/>
        <v>2.62</v>
      </c>
      <c r="BF50" s="51">
        <f t="shared" si="84"/>
        <v>2.62</v>
      </c>
      <c r="BG50" s="51">
        <f t="shared" si="85"/>
        <v>2.62</v>
      </c>
      <c r="BH50" s="51">
        <f t="shared" si="85"/>
        <v>2.62</v>
      </c>
      <c r="BI50" s="51">
        <f t="shared" si="86"/>
        <v>2.62</v>
      </c>
      <c r="BJ50" s="51">
        <f t="shared" si="86"/>
        <v>2.62</v>
      </c>
      <c r="BK50" s="51">
        <f t="shared" si="87"/>
        <v>2.62</v>
      </c>
      <c r="BL50" s="51">
        <f t="shared" si="88"/>
        <v>2.62</v>
      </c>
      <c r="BM50" s="51">
        <f t="shared" si="88"/>
        <v>2.62</v>
      </c>
      <c r="BN50" s="51">
        <f t="shared" si="88"/>
        <v>2.62</v>
      </c>
      <c r="BO50" s="51">
        <f t="shared" si="88"/>
        <v>2.62</v>
      </c>
      <c r="BP50" s="51">
        <f t="shared" si="89"/>
        <v>2.62</v>
      </c>
      <c r="BQ50" s="51">
        <f t="shared" si="90"/>
        <v>2.62</v>
      </c>
      <c r="BR50" s="51">
        <f t="shared" si="90"/>
        <v>2.62</v>
      </c>
      <c r="BS50" s="51">
        <f t="shared" si="90"/>
        <v>2.62</v>
      </c>
      <c r="BT50" s="51">
        <f t="shared" si="90"/>
        <v>2.62</v>
      </c>
      <c r="BU50" s="51">
        <f t="shared" si="91"/>
        <v>2.62</v>
      </c>
      <c r="BV50" s="51">
        <f t="shared" si="92"/>
        <v>2.62</v>
      </c>
      <c r="BW50" s="51">
        <f t="shared" si="93"/>
        <v>2.62</v>
      </c>
      <c r="BX50" s="51">
        <f t="shared" si="93"/>
        <v>2.62</v>
      </c>
      <c r="BY50" s="51">
        <f t="shared" si="94"/>
        <v>2.62</v>
      </c>
      <c r="BZ50" s="51">
        <f t="shared" si="94"/>
        <v>2.62</v>
      </c>
      <c r="CA50" s="51">
        <f t="shared" si="94"/>
        <v>2.62</v>
      </c>
      <c r="CB50" s="51">
        <f t="shared" si="94"/>
        <v>2.62</v>
      </c>
      <c r="CC50" s="51">
        <f t="shared" si="95"/>
        <v>2.62</v>
      </c>
      <c r="CD50" s="51">
        <f t="shared" si="95"/>
        <v>2.62</v>
      </c>
      <c r="CE50" s="51">
        <f t="shared" si="96"/>
        <v>2.62</v>
      </c>
      <c r="CF50" s="51">
        <f t="shared" si="97"/>
        <v>2.62</v>
      </c>
      <c r="CG50" s="51">
        <f t="shared" si="98"/>
        <v>2.62</v>
      </c>
      <c r="CH50" s="51">
        <f t="shared" si="99"/>
        <v>2.62</v>
      </c>
      <c r="CI50" s="51">
        <f t="shared" si="99"/>
        <v>2.62</v>
      </c>
      <c r="CJ50" s="51">
        <f t="shared" si="99"/>
        <v>2.62</v>
      </c>
      <c r="CK50" s="51">
        <f t="shared" si="99"/>
        <v>2.62</v>
      </c>
      <c r="CL50" s="51">
        <f t="shared" si="99"/>
        <v>2.62</v>
      </c>
      <c r="CM50" s="51">
        <f t="shared" si="99"/>
        <v>2.62</v>
      </c>
      <c r="CN50" s="51">
        <f t="shared" si="99"/>
        <v>2.62</v>
      </c>
      <c r="CO50" s="51">
        <f t="shared" si="99"/>
        <v>2.62</v>
      </c>
      <c r="CP50" s="51">
        <f t="shared" si="99"/>
        <v>2.62</v>
      </c>
      <c r="CQ50" s="51">
        <f t="shared" si="99"/>
        <v>2.62</v>
      </c>
      <c r="CR50" s="51">
        <f t="shared" si="100"/>
        <v>2.62</v>
      </c>
      <c r="CS50" s="51">
        <f t="shared" si="100"/>
        <v>2.62</v>
      </c>
      <c r="CT50" s="51">
        <f t="shared" si="101"/>
        <v>2.62</v>
      </c>
      <c r="CU50" s="51">
        <f t="shared" si="101"/>
        <v>2.62</v>
      </c>
      <c r="CV50" s="51">
        <f t="shared" si="102"/>
        <v>2.62</v>
      </c>
      <c r="CW50" s="51">
        <f t="shared" si="102"/>
        <v>2.62</v>
      </c>
      <c r="CX50" s="51">
        <f t="shared" si="103"/>
        <v>2.62</v>
      </c>
      <c r="CY50" s="51">
        <f t="shared" si="103"/>
        <v>2.62</v>
      </c>
      <c r="CZ50" s="51">
        <f t="shared" si="103"/>
        <v>2.62</v>
      </c>
      <c r="DA50" s="51">
        <f t="shared" si="103"/>
        <v>2.62</v>
      </c>
      <c r="DB50" s="51">
        <f t="shared" si="103"/>
        <v>2.62</v>
      </c>
      <c r="DC50" s="51">
        <f t="shared" si="104"/>
        <v>2.62</v>
      </c>
      <c r="DD50" s="51">
        <f t="shared" si="104"/>
        <v>2.62</v>
      </c>
      <c r="DE50" s="51">
        <f t="shared" si="105"/>
        <v>2.62</v>
      </c>
      <c r="DF50" s="51">
        <f t="shared" si="106"/>
        <v>2.62</v>
      </c>
      <c r="DG50" s="51">
        <f t="shared" si="107"/>
        <v>2.62</v>
      </c>
      <c r="DH50" s="51">
        <f t="shared" si="107"/>
        <v>2.62</v>
      </c>
      <c r="DI50" s="51">
        <f t="shared" si="107"/>
        <v>2.62</v>
      </c>
      <c r="DJ50" s="51">
        <f t="shared" si="107"/>
        <v>2.62</v>
      </c>
      <c r="DK50" s="51">
        <f t="shared" si="107"/>
        <v>2.62</v>
      </c>
      <c r="DL50" s="51">
        <f t="shared" si="107"/>
        <v>2.62</v>
      </c>
      <c r="DM50" s="51">
        <f t="shared" si="107"/>
        <v>2.62</v>
      </c>
      <c r="DN50" s="51">
        <f t="shared" si="107"/>
        <v>2.62</v>
      </c>
      <c r="DO50" s="51">
        <f t="shared" si="108"/>
        <v>2.62</v>
      </c>
      <c r="DP50" s="51">
        <f t="shared" si="109"/>
        <v>2.62</v>
      </c>
      <c r="DQ50" s="51">
        <f t="shared" si="109"/>
        <v>2.62</v>
      </c>
      <c r="DR50" s="51">
        <f t="shared" si="109"/>
        <v>2.62</v>
      </c>
      <c r="DS50" s="51">
        <f t="shared" si="109"/>
        <v>2.62</v>
      </c>
      <c r="DT50" s="51">
        <f t="shared" si="109"/>
        <v>2.62</v>
      </c>
      <c r="DU50" s="51">
        <f t="shared" si="109"/>
        <v>2.62</v>
      </c>
      <c r="DV50" s="51">
        <f t="shared" si="109"/>
        <v>2.62</v>
      </c>
      <c r="DW50" s="51">
        <f t="shared" si="109"/>
        <v>2.62</v>
      </c>
    </row>
    <row r="51" spans="1:127" ht="18" x14ac:dyDescent="0.4">
      <c r="A51" s="16">
        <f>入力シート_シマジン!Q23</f>
        <v>1.62</v>
      </c>
      <c r="B51" s="20" t="s">
        <v>105</v>
      </c>
      <c r="C51" s="494" t="s">
        <v>106</v>
      </c>
      <c r="D51" s="495"/>
      <c r="E51" s="492"/>
      <c r="F51" s="291" t="s">
        <v>107</v>
      </c>
      <c r="G51" s="25">
        <f>IF(A51="",1.67,A51)</f>
        <v>1.62</v>
      </c>
      <c r="J51" s="51">
        <f t="shared" si="76"/>
        <v>1.62</v>
      </c>
      <c r="K51" s="51">
        <f t="shared" si="77"/>
        <v>1.62</v>
      </c>
      <c r="L51" s="51">
        <f t="shared" si="77"/>
        <v>1.62</v>
      </c>
      <c r="M51" s="51">
        <f t="shared" si="77"/>
        <v>1.62</v>
      </c>
      <c r="N51" s="51">
        <f t="shared" si="77"/>
        <v>1.62</v>
      </c>
      <c r="O51" s="51">
        <f t="shared" si="78"/>
        <v>1.62</v>
      </c>
      <c r="P51" s="51">
        <f t="shared" si="78"/>
        <v>1.62</v>
      </c>
      <c r="Q51" s="51">
        <f t="shared" si="78"/>
        <v>1.62</v>
      </c>
      <c r="R51" s="51">
        <f t="shared" si="79"/>
        <v>1.62</v>
      </c>
      <c r="S51" s="51">
        <f t="shared" si="79"/>
        <v>1.62</v>
      </c>
      <c r="T51" s="51">
        <f t="shared" si="79"/>
        <v>1.62</v>
      </c>
      <c r="U51" s="52">
        <f t="shared" si="70"/>
        <v>1.62</v>
      </c>
      <c r="V51" s="51">
        <f t="shared" si="110"/>
        <v>1.62</v>
      </c>
      <c r="W51" s="51">
        <f t="shared" si="110"/>
        <v>1.62</v>
      </c>
      <c r="X51" s="51">
        <f t="shared" si="110"/>
        <v>1.62</v>
      </c>
      <c r="Y51" s="51">
        <f t="shared" si="110"/>
        <v>1.62</v>
      </c>
      <c r="Z51" s="51">
        <f t="shared" si="110"/>
        <v>1.62</v>
      </c>
      <c r="AA51" s="51">
        <f t="shared" si="110"/>
        <v>1.62</v>
      </c>
      <c r="AB51" s="51">
        <f t="shared" si="110"/>
        <v>1.62</v>
      </c>
      <c r="AC51" s="51">
        <f t="shared" si="110"/>
        <v>1.62</v>
      </c>
      <c r="AD51" s="51">
        <f t="shared" si="110"/>
        <v>1.62</v>
      </c>
      <c r="AE51" s="51">
        <f t="shared" si="110"/>
        <v>1.62</v>
      </c>
      <c r="AF51" s="51">
        <f t="shared" si="110"/>
        <v>1.62</v>
      </c>
      <c r="AG51" s="51">
        <f t="shared" si="110"/>
        <v>1.62</v>
      </c>
      <c r="AH51" s="51">
        <f t="shared" si="81"/>
        <v>1.62</v>
      </c>
      <c r="AI51" s="51">
        <f t="shared" si="81"/>
        <v>1.62</v>
      </c>
      <c r="AJ51" s="51">
        <f t="shared" si="81"/>
        <v>1.62</v>
      </c>
      <c r="AK51" s="51">
        <f t="shared" si="82"/>
        <v>1.62</v>
      </c>
      <c r="AL51" s="51">
        <f t="shared" si="82"/>
        <v>1.62</v>
      </c>
      <c r="AM51" s="51">
        <f t="shared" si="82"/>
        <v>1.62</v>
      </c>
      <c r="AN51" s="51">
        <f t="shared" si="83"/>
        <v>1.62</v>
      </c>
      <c r="AO51" s="51">
        <f t="shared" si="83"/>
        <v>1.62</v>
      </c>
      <c r="AP51" s="51">
        <f t="shared" si="83"/>
        <v>1.62</v>
      </c>
      <c r="AQ51" s="51">
        <f t="shared" si="83"/>
        <v>1.62</v>
      </c>
      <c r="AR51" s="51">
        <f t="shared" si="83"/>
        <v>1.62</v>
      </c>
      <c r="AS51" s="51">
        <f t="shared" si="83"/>
        <v>1.62</v>
      </c>
      <c r="AT51" s="51">
        <f t="shared" si="83"/>
        <v>1.62</v>
      </c>
      <c r="AU51" s="51">
        <f t="shared" si="83"/>
        <v>1.62</v>
      </c>
      <c r="AV51" s="51">
        <f t="shared" si="83"/>
        <v>1.62</v>
      </c>
      <c r="AW51" s="51">
        <f t="shared" si="83"/>
        <v>1.62</v>
      </c>
      <c r="AX51" s="51">
        <f t="shared" si="83"/>
        <v>1.62</v>
      </c>
      <c r="AY51" s="51">
        <f t="shared" si="83"/>
        <v>1.62</v>
      </c>
      <c r="AZ51" s="51">
        <f t="shared" si="83"/>
        <v>1.62</v>
      </c>
      <c r="BA51" s="51">
        <f t="shared" si="83"/>
        <v>1.62</v>
      </c>
      <c r="BB51" s="51">
        <f t="shared" si="84"/>
        <v>1.62</v>
      </c>
      <c r="BC51" s="51">
        <f t="shared" si="84"/>
        <v>1.62</v>
      </c>
      <c r="BD51" s="51">
        <f t="shared" si="84"/>
        <v>1.62</v>
      </c>
      <c r="BE51" s="51">
        <f t="shared" si="84"/>
        <v>1.62</v>
      </c>
      <c r="BF51" s="51">
        <f t="shared" si="84"/>
        <v>1.62</v>
      </c>
      <c r="BG51" s="51">
        <f t="shared" si="85"/>
        <v>1.62</v>
      </c>
      <c r="BH51" s="51">
        <f t="shared" si="85"/>
        <v>1.62</v>
      </c>
      <c r="BI51" s="51">
        <f t="shared" si="86"/>
        <v>1.62</v>
      </c>
      <c r="BJ51" s="51">
        <f t="shared" si="86"/>
        <v>1.62</v>
      </c>
      <c r="BK51" s="51">
        <f t="shared" si="87"/>
        <v>1.62</v>
      </c>
      <c r="BL51" s="51">
        <f t="shared" si="88"/>
        <v>1.62</v>
      </c>
      <c r="BM51" s="51">
        <f t="shared" si="88"/>
        <v>1.62</v>
      </c>
      <c r="BN51" s="51">
        <f t="shared" si="88"/>
        <v>1.62</v>
      </c>
      <c r="BO51" s="51">
        <f t="shared" si="88"/>
        <v>1.62</v>
      </c>
      <c r="BP51" s="51">
        <f t="shared" si="89"/>
        <v>1.62</v>
      </c>
      <c r="BQ51" s="51">
        <f t="shared" si="90"/>
        <v>1.62</v>
      </c>
      <c r="BR51" s="51">
        <f t="shared" si="90"/>
        <v>1.62</v>
      </c>
      <c r="BS51" s="51">
        <f t="shared" si="90"/>
        <v>1.62</v>
      </c>
      <c r="BT51" s="51">
        <f t="shared" si="90"/>
        <v>1.62</v>
      </c>
      <c r="BU51" s="51">
        <f t="shared" si="91"/>
        <v>1.62</v>
      </c>
      <c r="BV51" s="51">
        <f t="shared" si="92"/>
        <v>1.62</v>
      </c>
      <c r="BW51" s="51">
        <f t="shared" si="93"/>
        <v>1.62</v>
      </c>
      <c r="BX51" s="51">
        <f t="shared" si="93"/>
        <v>1.62</v>
      </c>
      <c r="BY51" s="51">
        <f t="shared" si="94"/>
        <v>1.62</v>
      </c>
      <c r="BZ51" s="51">
        <f t="shared" si="94"/>
        <v>1.62</v>
      </c>
      <c r="CA51" s="51">
        <f t="shared" si="94"/>
        <v>1.62</v>
      </c>
      <c r="CB51" s="51">
        <f t="shared" si="94"/>
        <v>1.62</v>
      </c>
      <c r="CC51" s="51">
        <f t="shared" si="95"/>
        <v>1.62</v>
      </c>
      <c r="CD51" s="51">
        <f t="shared" si="95"/>
        <v>1.62</v>
      </c>
      <c r="CE51" s="51">
        <f t="shared" si="96"/>
        <v>1.62</v>
      </c>
      <c r="CF51" s="51">
        <f t="shared" si="97"/>
        <v>1.62</v>
      </c>
      <c r="CG51" s="51">
        <f t="shared" si="98"/>
        <v>1.62</v>
      </c>
      <c r="CH51" s="51">
        <f t="shared" si="99"/>
        <v>1.62</v>
      </c>
      <c r="CI51" s="51">
        <f t="shared" si="99"/>
        <v>1.62</v>
      </c>
      <c r="CJ51" s="51">
        <f t="shared" si="99"/>
        <v>1.62</v>
      </c>
      <c r="CK51" s="51">
        <f t="shared" si="99"/>
        <v>1.62</v>
      </c>
      <c r="CL51" s="51">
        <f t="shared" si="99"/>
        <v>1.62</v>
      </c>
      <c r="CM51" s="51">
        <f t="shared" si="99"/>
        <v>1.62</v>
      </c>
      <c r="CN51" s="51">
        <f t="shared" si="99"/>
        <v>1.62</v>
      </c>
      <c r="CO51" s="51">
        <f t="shared" si="99"/>
        <v>1.62</v>
      </c>
      <c r="CP51" s="51">
        <f t="shared" si="99"/>
        <v>1.62</v>
      </c>
      <c r="CQ51" s="51">
        <f t="shared" si="99"/>
        <v>1.62</v>
      </c>
      <c r="CR51" s="51">
        <f t="shared" si="100"/>
        <v>1.62</v>
      </c>
      <c r="CS51" s="51">
        <f t="shared" si="100"/>
        <v>1.62</v>
      </c>
      <c r="CT51" s="51">
        <f t="shared" si="101"/>
        <v>1.62</v>
      </c>
      <c r="CU51" s="51">
        <f t="shared" si="101"/>
        <v>1.62</v>
      </c>
      <c r="CV51" s="51">
        <f t="shared" si="102"/>
        <v>1.62</v>
      </c>
      <c r="CW51" s="51">
        <f t="shared" si="102"/>
        <v>1.62</v>
      </c>
      <c r="CX51" s="51">
        <f t="shared" si="103"/>
        <v>1.62</v>
      </c>
      <c r="CY51" s="51">
        <f t="shared" si="103"/>
        <v>1.62</v>
      </c>
      <c r="CZ51" s="51">
        <f t="shared" si="103"/>
        <v>1.62</v>
      </c>
      <c r="DA51" s="51">
        <f t="shared" si="103"/>
        <v>1.62</v>
      </c>
      <c r="DB51" s="51">
        <f t="shared" si="103"/>
        <v>1.62</v>
      </c>
      <c r="DC51" s="51">
        <f t="shared" si="104"/>
        <v>1.62</v>
      </c>
      <c r="DD51" s="51">
        <f t="shared" si="104"/>
        <v>1.62</v>
      </c>
      <c r="DE51" s="51">
        <f t="shared" si="105"/>
        <v>1.62</v>
      </c>
      <c r="DF51" s="51">
        <f t="shared" si="106"/>
        <v>1.62</v>
      </c>
      <c r="DG51" s="51">
        <f t="shared" si="107"/>
        <v>1.62</v>
      </c>
      <c r="DH51" s="51">
        <f t="shared" si="107"/>
        <v>1.62</v>
      </c>
      <c r="DI51" s="51">
        <f t="shared" si="107"/>
        <v>1.62</v>
      </c>
      <c r="DJ51" s="51">
        <f t="shared" si="107"/>
        <v>1.62</v>
      </c>
      <c r="DK51" s="51">
        <f t="shared" si="107"/>
        <v>1.62</v>
      </c>
      <c r="DL51" s="51">
        <f t="shared" si="107"/>
        <v>1.62</v>
      </c>
      <c r="DM51" s="51">
        <f t="shared" si="107"/>
        <v>1.62</v>
      </c>
      <c r="DN51" s="51">
        <f t="shared" si="107"/>
        <v>1.62</v>
      </c>
      <c r="DO51" s="51">
        <f t="shared" si="108"/>
        <v>1.62</v>
      </c>
      <c r="DP51" s="51">
        <f t="shared" si="109"/>
        <v>1.62</v>
      </c>
      <c r="DQ51" s="51">
        <f t="shared" si="109"/>
        <v>1.62</v>
      </c>
      <c r="DR51" s="51">
        <f t="shared" si="109"/>
        <v>1.62</v>
      </c>
      <c r="DS51" s="51">
        <f t="shared" si="109"/>
        <v>1.62</v>
      </c>
      <c r="DT51" s="51">
        <f t="shared" si="109"/>
        <v>1.62</v>
      </c>
      <c r="DU51" s="51">
        <f t="shared" si="109"/>
        <v>1.62</v>
      </c>
      <c r="DV51" s="51">
        <f t="shared" si="109"/>
        <v>1.62</v>
      </c>
      <c r="DW51" s="51">
        <f t="shared" si="109"/>
        <v>1.62</v>
      </c>
    </row>
    <row r="52" spans="1:127" ht="37.5" customHeight="1" x14ac:dyDescent="0.2">
      <c r="A52" s="19"/>
      <c r="B52" s="37"/>
      <c r="C52" s="492"/>
      <c r="D52" s="493"/>
      <c r="E52" s="493"/>
      <c r="F52" s="291"/>
      <c r="G52" s="38">
        <f>SQRT(1+4*G47*G36/G48)</f>
        <v>1.9674345598743359</v>
      </c>
      <c r="J52" s="52">
        <f>G52</f>
        <v>1.9674345598743359</v>
      </c>
      <c r="K52" s="55">
        <f t="shared" si="77"/>
        <v>1.9674345598743359</v>
      </c>
      <c r="L52" s="55">
        <f t="shared" si="77"/>
        <v>1.9674345598743359</v>
      </c>
      <c r="M52" s="55">
        <f t="shared" si="77"/>
        <v>1.9674345598743359</v>
      </c>
      <c r="N52" s="55">
        <f t="shared" si="77"/>
        <v>1.9674345598743359</v>
      </c>
      <c r="O52" s="55">
        <f t="shared" si="78"/>
        <v>1.9674345598743359</v>
      </c>
      <c r="P52" s="55">
        <f t="shared" si="78"/>
        <v>1.9674345598743359</v>
      </c>
      <c r="Q52" s="55">
        <f t="shared" si="78"/>
        <v>1.9674345598743359</v>
      </c>
      <c r="R52" s="55">
        <f t="shared" si="79"/>
        <v>1.9674345598743359</v>
      </c>
      <c r="S52" s="55">
        <f t="shared" si="79"/>
        <v>1.9674345598743359</v>
      </c>
      <c r="T52" s="55">
        <f t="shared" si="79"/>
        <v>1.9674345598743359</v>
      </c>
      <c r="U52" s="52">
        <f>G52</f>
        <v>1.9674345598743359</v>
      </c>
      <c r="V52" s="55">
        <f>+U52</f>
        <v>1.9674345598743359</v>
      </c>
      <c r="W52" s="55">
        <f t="shared" si="110"/>
        <v>1.9674345598743359</v>
      </c>
      <c r="X52" s="55">
        <f t="shared" si="110"/>
        <v>1.9674345598743359</v>
      </c>
      <c r="Y52" s="55">
        <f t="shared" si="110"/>
        <v>1.9674345598743359</v>
      </c>
      <c r="Z52" s="55">
        <f t="shared" si="110"/>
        <v>1.9674345598743359</v>
      </c>
      <c r="AA52" s="55">
        <f t="shared" si="110"/>
        <v>1.9674345598743359</v>
      </c>
      <c r="AB52" s="55">
        <f t="shared" si="110"/>
        <v>1.9674345598743359</v>
      </c>
      <c r="AC52" s="55">
        <f t="shared" si="110"/>
        <v>1.9674345598743359</v>
      </c>
      <c r="AD52" s="55">
        <f t="shared" si="110"/>
        <v>1.9674345598743359</v>
      </c>
      <c r="AE52" s="55">
        <f t="shared" si="110"/>
        <v>1.9674345598743359</v>
      </c>
      <c r="AF52" s="55">
        <f t="shared" si="110"/>
        <v>1.9674345598743359</v>
      </c>
      <c r="AG52" s="55">
        <f t="shared" si="110"/>
        <v>1.9674345598743359</v>
      </c>
      <c r="AH52" s="55">
        <f t="shared" si="81"/>
        <v>1.9674345598743359</v>
      </c>
      <c r="AI52" s="55">
        <f t="shared" si="81"/>
        <v>1.9674345598743359</v>
      </c>
      <c r="AJ52" s="55">
        <f t="shared" si="81"/>
        <v>1.9674345598743359</v>
      </c>
      <c r="AK52" s="55">
        <f t="shared" si="82"/>
        <v>1.9674345598743359</v>
      </c>
      <c r="AL52" s="55">
        <f t="shared" si="82"/>
        <v>1.9674345598743359</v>
      </c>
      <c r="AM52" s="55">
        <f t="shared" si="82"/>
        <v>1.9674345598743359</v>
      </c>
      <c r="AN52" s="55">
        <f t="shared" si="83"/>
        <v>1.9674345598743359</v>
      </c>
      <c r="AO52" s="55">
        <f t="shared" si="83"/>
        <v>1.9674345598743359</v>
      </c>
      <c r="AP52" s="55">
        <f t="shared" si="83"/>
        <v>1.9674345598743359</v>
      </c>
      <c r="AQ52" s="55">
        <f t="shared" si="83"/>
        <v>1.9674345598743359</v>
      </c>
      <c r="AR52" s="55">
        <f t="shared" si="83"/>
        <v>1.9674345598743359</v>
      </c>
      <c r="AS52" s="55">
        <f t="shared" si="83"/>
        <v>1.9674345598743359</v>
      </c>
      <c r="AT52" s="55">
        <f t="shared" si="83"/>
        <v>1.9674345598743359</v>
      </c>
      <c r="AU52" s="55">
        <f t="shared" si="83"/>
        <v>1.9674345598743359</v>
      </c>
      <c r="AV52" s="55">
        <f t="shared" si="83"/>
        <v>1.9674345598743359</v>
      </c>
      <c r="AW52" s="55">
        <f t="shared" si="83"/>
        <v>1.9674345598743359</v>
      </c>
      <c r="AX52" s="55">
        <f t="shared" si="83"/>
        <v>1.9674345598743359</v>
      </c>
      <c r="AY52" s="55">
        <f t="shared" si="83"/>
        <v>1.9674345598743359</v>
      </c>
      <c r="AZ52" s="55">
        <f t="shared" si="83"/>
        <v>1.9674345598743359</v>
      </c>
      <c r="BA52" s="55">
        <f t="shared" si="83"/>
        <v>1.9674345598743359</v>
      </c>
      <c r="BB52" s="55">
        <f t="shared" si="84"/>
        <v>1.9674345598743359</v>
      </c>
      <c r="BC52" s="55">
        <f t="shared" si="84"/>
        <v>1.9674345598743359</v>
      </c>
      <c r="BD52" s="55">
        <f t="shared" si="84"/>
        <v>1.9674345598743359</v>
      </c>
      <c r="BE52" s="55">
        <f t="shared" si="84"/>
        <v>1.9674345598743359</v>
      </c>
      <c r="BF52" s="55">
        <f t="shared" si="84"/>
        <v>1.9674345598743359</v>
      </c>
      <c r="BG52" s="55">
        <f t="shared" si="85"/>
        <v>1.9674345598743359</v>
      </c>
      <c r="BH52" s="55">
        <f t="shared" si="85"/>
        <v>1.9674345598743359</v>
      </c>
      <c r="BI52" s="55">
        <f t="shared" si="86"/>
        <v>1.9674345598743359</v>
      </c>
      <c r="BJ52" s="55">
        <f t="shared" si="86"/>
        <v>1.9674345598743359</v>
      </c>
      <c r="BK52" s="55">
        <f t="shared" si="87"/>
        <v>1.9674345598743359</v>
      </c>
      <c r="BL52" s="55">
        <f t="shared" si="88"/>
        <v>1.9674345598743359</v>
      </c>
      <c r="BM52" s="55">
        <f t="shared" si="88"/>
        <v>1.9674345598743359</v>
      </c>
      <c r="BN52" s="55">
        <f t="shared" si="88"/>
        <v>1.9674345598743359</v>
      </c>
      <c r="BO52" s="55">
        <f t="shared" si="88"/>
        <v>1.9674345598743359</v>
      </c>
      <c r="BP52" s="55">
        <f t="shared" si="89"/>
        <v>1.9674345598743359</v>
      </c>
      <c r="BQ52" s="55">
        <f t="shared" si="90"/>
        <v>1.9674345598743359</v>
      </c>
      <c r="BR52" s="55">
        <f t="shared" si="90"/>
        <v>1.9674345598743359</v>
      </c>
      <c r="BS52" s="55">
        <f t="shared" si="90"/>
        <v>1.9674345598743359</v>
      </c>
      <c r="BT52" s="55">
        <f t="shared" si="90"/>
        <v>1.9674345598743359</v>
      </c>
      <c r="BU52" s="55">
        <f t="shared" si="91"/>
        <v>1.9674345598743359</v>
      </c>
      <c r="BV52" s="55">
        <f t="shared" si="92"/>
        <v>1.9674345598743359</v>
      </c>
      <c r="BW52" s="55">
        <f t="shared" si="93"/>
        <v>1.9674345598743359</v>
      </c>
      <c r="BX52" s="55">
        <f t="shared" si="93"/>
        <v>1.9674345598743359</v>
      </c>
      <c r="BY52" s="55">
        <f t="shared" si="94"/>
        <v>1.9674345598743359</v>
      </c>
      <c r="BZ52" s="55">
        <f t="shared" si="94"/>
        <v>1.9674345598743359</v>
      </c>
      <c r="CA52" s="55">
        <f t="shared" si="94"/>
        <v>1.9674345598743359</v>
      </c>
      <c r="CB52" s="55">
        <f t="shared" si="94"/>
        <v>1.9674345598743359</v>
      </c>
      <c r="CC52" s="55">
        <f t="shared" si="95"/>
        <v>1.9674345598743359</v>
      </c>
      <c r="CD52" s="55">
        <f t="shared" si="95"/>
        <v>1.9674345598743359</v>
      </c>
      <c r="CE52" s="55">
        <f t="shared" si="96"/>
        <v>1.9674345598743359</v>
      </c>
      <c r="CF52" s="55">
        <f t="shared" si="97"/>
        <v>1.9674345598743359</v>
      </c>
      <c r="CG52" s="55">
        <f t="shared" si="98"/>
        <v>1.9674345598743359</v>
      </c>
      <c r="CH52" s="55">
        <f t="shared" si="99"/>
        <v>1.9674345598743359</v>
      </c>
      <c r="CI52" s="55">
        <f t="shared" si="99"/>
        <v>1.9674345598743359</v>
      </c>
      <c r="CJ52" s="55">
        <f t="shared" si="99"/>
        <v>1.9674345598743359</v>
      </c>
      <c r="CK52" s="55">
        <f t="shared" si="99"/>
        <v>1.9674345598743359</v>
      </c>
      <c r="CL52" s="55">
        <f t="shared" si="99"/>
        <v>1.9674345598743359</v>
      </c>
      <c r="CM52" s="55">
        <f t="shared" si="99"/>
        <v>1.9674345598743359</v>
      </c>
      <c r="CN52" s="55">
        <f t="shared" si="99"/>
        <v>1.9674345598743359</v>
      </c>
      <c r="CO52" s="55">
        <f t="shared" si="99"/>
        <v>1.9674345598743359</v>
      </c>
      <c r="CP52" s="55">
        <f t="shared" si="99"/>
        <v>1.9674345598743359</v>
      </c>
      <c r="CQ52" s="55">
        <f t="shared" si="99"/>
        <v>1.9674345598743359</v>
      </c>
      <c r="CR52" s="55">
        <f t="shared" si="100"/>
        <v>1.9674345598743359</v>
      </c>
      <c r="CS52" s="55">
        <f t="shared" si="100"/>
        <v>1.9674345598743359</v>
      </c>
      <c r="CT52" s="55">
        <f t="shared" si="101"/>
        <v>1.9674345598743359</v>
      </c>
      <c r="CU52" s="55">
        <f t="shared" si="101"/>
        <v>1.9674345598743359</v>
      </c>
      <c r="CV52" s="55">
        <f t="shared" si="102"/>
        <v>1.9674345598743359</v>
      </c>
      <c r="CW52" s="55">
        <f t="shared" si="102"/>
        <v>1.9674345598743359</v>
      </c>
      <c r="CX52" s="55">
        <f t="shared" si="103"/>
        <v>1.9674345598743359</v>
      </c>
      <c r="CY52" s="55">
        <f t="shared" si="103"/>
        <v>1.9674345598743359</v>
      </c>
      <c r="CZ52" s="55">
        <f t="shared" si="103"/>
        <v>1.9674345598743359</v>
      </c>
      <c r="DA52" s="55">
        <f t="shared" si="103"/>
        <v>1.9674345598743359</v>
      </c>
      <c r="DB52" s="55">
        <f t="shared" si="103"/>
        <v>1.9674345598743359</v>
      </c>
      <c r="DC52" s="55">
        <f t="shared" si="104"/>
        <v>1.9674345598743359</v>
      </c>
      <c r="DD52" s="55">
        <f t="shared" si="104"/>
        <v>1.9674345598743359</v>
      </c>
      <c r="DE52" s="55">
        <f t="shared" si="105"/>
        <v>1.9674345598743359</v>
      </c>
      <c r="DF52" s="55">
        <f t="shared" si="106"/>
        <v>1.9674345598743359</v>
      </c>
      <c r="DG52" s="55">
        <f t="shared" si="107"/>
        <v>1.9674345598743359</v>
      </c>
      <c r="DH52" s="55">
        <f t="shared" si="107"/>
        <v>1.9674345598743359</v>
      </c>
      <c r="DI52" s="55">
        <f t="shared" si="107"/>
        <v>1.9674345598743359</v>
      </c>
      <c r="DJ52" s="55">
        <f t="shared" si="107"/>
        <v>1.9674345598743359</v>
      </c>
      <c r="DK52" s="55">
        <f t="shared" si="107"/>
        <v>1.9674345598743359</v>
      </c>
      <c r="DL52" s="55">
        <f t="shared" si="107"/>
        <v>1.9674345598743359</v>
      </c>
      <c r="DM52" s="55">
        <f t="shared" si="107"/>
        <v>1.9674345598743359</v>
      </c>
      <c r="DN52" s="55">
        <f t="shared" si="107"/>
        <v>1.9674345598743359</v>
      </c>
      <c r="DO52" s="55">
        <f t="shared" si="108"/>
        <v>1.9674345598743359</v>
      </c>
      <c r="DP52" s="55">
        <f t="shared" si="109"/>
        <v>1.9674345598743359</v>
      </c>
      <c r="DQ52" s="55">
        <f t="shared" si="109"/>
        <v>1.9674345598743359</v>
      </c>
      <c r="DR52" s="55">
        <f t="shared" si="109"/>
        <v>1.9674345598743359</v>
      </c>
      <c r="DS52" s="55">
        <f t="shared" si="109"/>
        <v>1.9674345598743359</v>
      </c>
      <c r="DT52" s="55">
        <f t="shared" si="109"/>
        <v>1.9674345598743359</v>
      </c>
      <c r="DU52" s="55">
        <f t="shared" si="109"/>
        <v>1.9674345598743359</v>
      </c>
      <c r="DV52" s="55">
        <f t="shared" si="109"/>
        <v>1.9674345598743359</v>
      </c>
      <c r="DW52" s="55">
        <f t="shared" si="109"/>
        <v>1.9674345598743359</v>
      </c>
    </row>
    <row r="53" spans="1:127" ht="37.5" customHeight="1" x14ac:dyDescent="0.2">
      <c r="A53" s="19"/>
      <c r="B53" s="37" t="s">
        <v>108</v>
      </c>
      <c r="C53" s="492"/>
      <c r="D53" s="493"/>
      <c r="E53" s="493"/>
      <c r="F53" s="39"/>
      <c r="G53" s="38">
        <f>EXP(G30/(2*G36)*(1-G52))</f>
        <v>2.3662094338928377E-3</v>
      </c>
      <c r="I53" s="71">
        <f>J53</f>
        <v>1.8578699434508477E-3</v>
      </c>
      <c r="J53" s="38">
        <f>EXP(J30/(2*J36)*(1-J52))</f>
        <v>1.8578699434508477E-3</v>
      </c>
      <c r="K53" s="38">
        <f t="shared" ref="K53:T53" si="111">EXP(K30/(2*K36)*(1-K52))</f>
        <v>0</v>
      </c>
      <c r="L53" s="38">
        <f t="shared" si="111"/>
        <v>0</v>
      </c>
      <c r="M53" s="38">
        <f t="shared" si="111"/>
        <v>0</v>
      </c>
      <c r="N53" s="38">
        <f t="shared" si="111"/>
        <v>0</v>
      </c>
      <c r="O53" s="38">
        <f t="shared" si="111"/>
        <v>0</v>
      </c>
      <c r="P53" s="38">
        <f t="shared" si="111"/>
        <v>0</v>
      </c>
      <c r="Q53" s="38">
        <f t="shared" si="111"/>
        <v>0</v>
      </c>
      <c r="R53" s="38">
        <f t="shared" si="111"/>
        <v>0</v>
      </c>
      <c r="S53" s="38">
        <f t="shared" si="111"/>
        <v>0</v>
      </c>
      <c r="T53" s="38">
        <f t="shared" si="111"/>
        <v>0</v>
      </c>
      <c r="U53" s="38">
        <f>EXP(U30/(2*U36)*(1-U52))</f>
        <v>2.5428348363289892E-263</v>
      </c>
      <c r="V53" s="38">
        <f>EXP(V30/(2*V36)*(1-V52))</f>
        <v>0</v>
      </c>
      <c r="W53" s="38">
        <f t="shared" ref="W53:CH53" si="112">EXP(W30/(2*W36)*(1-W52))</f>
        <v>0</v>
      </c>
      <c r="X53" s="38">
        <f t="shared" si="112"/>
        <v>0</v>
      </c>
      <c r="Y53" s="38">
        <f t="shared" si="112"/>
        <v>0</v>
      </c>
      <c r="Z53" s="38">
        <f t="shared" si="112"/>
        <v>0</v>
      </c>
      <c r="AA53" s="38">
        <f t="shared" si="112"/>
        <v>0</v>
      </c>
      <c r="AB53" s="38">
        <f t="shared" si="112"/>
        <v>0</v>
      </c>
      <c r="AC53" s="38">
        <f t="shared" si="112"/>
        <v>0</v>
      </c>
      <c r="AD53" s="38">
        <f t="shared" si="112"/>
        <v>5.5021422626012552E-27</v>
      </c>
      <c r="AE53" s="38">
        <f t="shared" si="112"/>
        <v>3.0273569477902863E-53</v>
      </c>
      <c r="AF53" s="38">
        <f t="shared" si="112"/>
        <v>1.6656948606416713E-79</v>
      </c>
      <c r="AG53" s="38">
        <f t="shared" si="112"/>
        <v>9.1648900893341188E-106</v>
      </c>
      <c r="AH53" s="38">
        <f t="shared" si="112"/>
        <v>5.0426529092621364E-132</v>
      </c>
      <c r="AI53" s="38">
        <f t="shared" si="112"/>
        <v>2.7745393687680769E-158</v>
      </c>
      <c r="AJ53" s="38">
        <f t="shared" si="112"/>
        <v>1.5265910320150064E-184</v>
      </c>
      <c r="AK53" s="38">
        <f t="shared" si="112"/>
        <v>8.3995210349574745E-211</v>
      </c>
      <c r="AL53" s="38">
        <f t="shared" si="112"/>
        <v>4.6215359672051044E-237</v>
      </c>
      <c r="AM53" s="38">
        <f t="shared" si="112"/>
        <v>2.5428348363289892E-263</v>
      </c>
      <c r="AN53" s="38">
        <f t="shared" si="112"/>
        <v>5.5021422626012552E-27</v>
      </c>
      <c r="AO53" s="38">
        <f t="shared" si="112"/>
        <v>2.3252980838425919E-24</v>
      </c>
      <c r="AP53" s="38">
        <f t="shared" si="112"/>
        <v>9.8271017372162812E-22</v>
      </c>
      <c r="AQ53" s="38">
        <f t="shared" si="112"/>
        <v>4.1530988747048124E-19</v>
      </c>
      <c r="AR53" s="38">
        <f t="shared" si="112"/>
        <v>1.7551696038470443E-16</v>
      </c>
      <c r="AS53" s="38">
        <f t="shared" si="112"/>
        <v>7.4176426596333525E-14</v>
      </c>
      <c r="AT53" s="38">
        <f t="shared" si="112"/>
        <v>3.1348208461116692E-11</v>
      </c>
      <c r="AU53" s="38">
        <f t="shared" si="112"/>
        <v>1.3248281412496659E-8</v>
      </c>
      <c r="AV53" s="38">
        <f t="shared" si="112"/>
        <v>5.5989470850434633E-6</v>
      </c>
      <c r="AW53" s="38">
        <f t="shared" si="112"/>
        <v>2.3662094338928377E-3</v>
      </c>
      <c r="AX53" s="38">
        <f t="shared" si="112"/>
        <v>5.5989470850434633E-6</v>
      </c>
      <c r="AY53" s="38">
        <f t="shared" si="112"/>
        <v>1.0249461416339583E-5</v>
      </c>
      <c r="AZ53" s="38">
        <f t="shared" si="112"/>
        <v>1.8762716941129681E-5</v>
      </c>
      <c r="BA53" s="38">
        <f t="shared" si="112"/>
        <v>3.4347126420880778E-5</v>
      </c>
      <c r="BB53" s="38">
        <f t="shared" si="112"/>
        <v>6.2876026807497857E-5</v>
      </c>
      <c r="BC53" s="38">
        <f t="shared" si="112"/>
        <v>1.1510117902305197E-4</v>
      </c>
      <c r="BD53" s="38">
        <f t="shared" si="112"/>
        <v>2.1070481207500217E-4</v>
      </c>
      <c r="BE53" s="38">
        <f t="shared" si="112"/>
        <v>3.8571731591620373E-4</v>
      </c>
      <c r="BF53" s="38">
        <f t="shared" si="112"/>
        <v>7.0609610825898774E-4</v>
      </c>
      <c r="BG53" s="38">
        <f t="shared" si="112"/>
        <v>1.2925831782123094E-3</v>
      </c>
      <c r="BH53" s="38">
        <f t="shared" si="112"/>
        <v>2.3662094338928377E-3</v>
      </c>
      <c r="BI53" s="38">
        <f t="shared" si="112"/>
        <v>9.5534703209710367E-4</v>
      </c>
      <c r="BJ53" s="38">
        <f t="shared" si="112"/>
        <v>1.014893864344038E-3</v>
      </c>
      <c r="BK53" s="38">
        <f t="shared" si="112"/>
        <v>1.0781522538696503E-3</v>
      </c>
      <c r="BL53" s="38">
        <f t="shared" si="112"/>
        <v>1.1453535422401193E-3</v>
      </c>
      <c r="BM53" s="38">
        <f t="shared" si="112"/>
        <v>1.2167434905539707E-3</v>
      </c>
      <c r="BN53" s="38">
        <f t="shared" si="112"/>
        <v>1.2925831782123094E-3</v>
      </c>
      <c r="BO53" s="38">
        <f t="shared" si="112"/>
        <v>1.3731499577094514E-3</v>
      </c>
      <c r="BP53" s="38">
        <f t="shared" si="112"/>
        <v>1.4587384689357023E-3</v>
      </c>
      <c r="BQ53" s="38">
        <f t="shared" si="112"/>
        <v>1.5496617167016866E-3</v>
      </c>
      <c r="BR53" s="38">
        <f t="shared" si="112"/>
        <v>1.6462522154248257E-3</v>
      </c>
      <c r="BS53" s="38">
        <f t="shared" si="112"/>
        <v>1.748863205164188E-3</v>
      </c>
      <c r="BT53" s="38">
        <f t="shared" si="112"/>
        <v>1.8578699434508477E-3</v>
      </c>
      <c r="BU53" s="38">
        <f t="shared" si="112"/>
        <v>1.9736710776381179E-3</v>
      </c>
      <c r="BV53" s="38">
        <f t="shared" si="112"/>
        <v>2.0966901027904311E-3</v>
      </c>
      <c r="BW53" s="38">
        <f t="shared" si="112"/>
        <v>2.2273769104425192E-3</v>
      </c>
      <c r="BX53" s="38">
        <f t="shared" si="112"/>
        <v>2.3662094338928377E-3</v>
      </c>
      <c r="BY53" s="38">
        <f t="shared" si="112"/>
        <v>2.5136953960482175E-3</v>
      </c>
      <c r="BZ53" s="38">
        <f t="shared" si="112"/>
        <v>2.670374166211768E-3</v>
      </c>
      <c r="CA53" s="38">
        <f t="shared" si="112"/>
        <v>2.8368187326044693E-3</v>
      </c>
      <c r="CB53" s="38">
        <f t="shared" si="112"/>
        <v>3.0136377978341494E-3</v>
      </c>
      <c r="CC53" s="38">
        <f t="shared" si="112"/>
        <v>3.2014780049751368E-3</v>
      </c>
      <c r="CD53" s="38">
        <f t="shared" si="112"/>
        <v>1.8578699434508477E-3</v>
      </c>
      <c r="CE53" s="38">
        <f t="shared" si="112"/>
        <v>0.94132703493540115</v>
      </c>
      <c r="CF53" s="38">
        <f t="shared" si="112"/>
        <v>0.94132703493540115</v>
      </c>
      <c r="CG53" s="38">
        <f t="shared" si="112"/>
        <v>0.8860965867002738</v>
      </c>
      <c r="CH53" s="38">
        <f t="shared" si="112"/>
        <v>0.78516716096187589</v>
      </c>
      <c r="CI53" s="38">
        <f t="shared" ref="CI53:DW53" si="113">EXP(CI30/(2*CI36)*(1-CI52))</f>
        <v>0.6957339413174628</v>
      </c>
      <c r="CJ53" s="38">
        <f t="shared" si="113"/>
        <v>0.61648747065293241</v>
      </c>
      <c r="CK53" s="38">
        <f t="shared" si="113"/>
        <v>0.54626744348904854</v>
      </c>
      <c r="CL53" s="38">
        <f t="shared" si="113"/>
        <v>0.29840811981606091</v>
      </c>
      <c r="CM53" s="38">
        <f t="shared" si="113"/>
        <v>0.1630106407282933</v>
      </c>
      <c r="CN53" s="38">
        <f t="shared" si="113"/>
        <v>8.904740597215656E-2</v>
      </c>
      <c r="CO53" s="38">
        <f t="shared" si="113"/>
        <v>4.8643698809741405E-2</v>
      </c>
      <c r="CP53" s="38">
        <f t="shared" si="113"/>
        <v>2.6572468990648718E-2</v>
      </c>
      <c r="CQ53" s="38">
        <f t="shared" si="113"/>
        <v>1.451567470271369E-2</v>
      </c>
      <c r="CR53" s="38">
        <f t="shared" si="113"/>
        <v>7.9294405103700633E-3</v>
      </c>
      <c r="CS53" s="38">
        <f t="shared" si="113"/>
        <v>4.3315951958983519E-3</v>
      </c>
      <c r="CT53" s="38">
        <f t="shared" si="113"/>
        <v>2.3662094338928377E-3</v>
      </c>
      <c r="CU53" s="38">
        <f t="shared" si="113"/>
        <v>1.2925831782123094E-3</v>
      </c>
      <c r="CV53" s="38">
        <f t="shared" si="113"/>
        <v>7.0609610825898774E-4</v>
      </c>
      <c r="CW53" s="38">
        <f t="shared" si="113"/>
        <v>3.8571731591620373E-4</v>
      </c>
      <c r="CX53" s="38">
        <f t="shared" si="113"/>
        <v>2.1070481207500217E-4</v>
      </c>
      <c r="CY53" s="38">
        <f t="shared" si="113"/>
        <v>1.1510117902305197E-4</v>
      </c>
      <c r="CZ53" s="38">
        <f t="shared" si="113"/>
        <v>6.2876026807497857E-5</v>
      </c>
      <c r="DA53" s="38">
        <f t="shared" si="113"/>
        <v>3.4347126420880778E-5</v>
      </c>
      <c r="DB53" s="38">
        <f t="shared" si="113"/>
        <v>1.8762716941129681E-5</v>
      </c>
      <c r="DC53" s="38">
        <f t="shared" si="113"/>
        <v>1.0249461416339583E-5</v>
      </c>
      <c r="DD53" s="38">
        <f t="shared" si="113"/>
        <v>5.5989470850434633E-6</v>
      </c>
      <c r="DE53" s="38">
        <f t="shared" si="113"/>
        <v>1.1510117902305197E-4</v>
      </c>
      <c r="DF53" s="38">
        <f t="shared" si="113"/>
        <v>1.1510117902305197E-4</v>
      </c>
      <c r="DG53" s="38">
        <f t="shared" si="113"/>
        <v>1.1510117902305197E-4</v>
      </c>
      <c r="DH53" s="38">
        <f t="shared" si="113"/>
        <v>1.1510117902305197E-4</v>
      </c>
      <c r="DI53" s="38">
        <f t="shared" si="113"/>
        <v>1.1510117902305197E-4</v>
      </c>
      <c r="DJ53" s="38">
        <f t="shared" si="113"/>
        <v>1.1510117902305197E-4</v>
      </c>
      <c r="DK53" s="38">
        <f t="shared" si="113"/>
        <v>1.1510117902305197E-4</v>
      </c>
      <c r="DL53" s="38">
        <f t="shared" si="113"/>
        <v>1.1510117902305197E-4</v>
      </c>
      <c r="DM53" s="38">
        <f t="shared" si="113"/>
        <v>1.1510117902305197E-4</v>
      </c>
      <c r="DN53" s="38">
        <f t="shared" si="113"/>
        <v>1.1510117902305197E-4</v>
      </c>
      <c r="DO53" s="38">
        <f t="shared" si="113"/>
        <v>1.1510117902305197E-4</v>
      </c>
      <c r="DP53" s="38">
        <f t="shared" si="113"/>
        <v>1.1510117902305197E-4</v>
      </c>
      <c r="DQ53" s="38">
        <f t="shared" si="113"/>
        <v>1.1510117902305197E-4</v>
      </c>
      <c r="DR53" s="38">
        <f t="shared" si="113"/>
        <v>1.1510117902305197E-4</v>
      </c>
      <c r="DS53" s="38">
        <f t="shared" si="113"/>
        <v>1.1510117902305197E-4</v>
      </c>
      <c r="DT53" s="38">
        <f t="shared" si="113"/>
        <v>1.1510117902305197E-4</v>
      </c>
      <c r="DU53" s="38">
        <f t="shared" si="113"/>
        <v>1.1510117902305197E-4</v>
      </c>
      <c r="DV53" s="38">
        <f t="shared" si="113"/>
        <v>1.1510117902305197E-4</v>
      </c>
      <c r="DW53" s="38">
        <f t="shared" si="113"/>
        <v>1.1510117902305197E-4</v>
      </c>
    </row>
    <row r="54" spans="1:127" ht="37.5" customHeight="1" x14ac:dyDescent="0.2">
      <c r="A54" s="19"/>
      <c r="B54" s="37" t="s">
        <v>109</v>
      </c>
      <c r="C54" s="492"/>
      <c r="D54" s="493"/>
      <c r="E54" s="493"/>
      <c r="F54" s="291"/>
      <c r="G54" s="40">
        <f>IF(G30-G48*G33/G50*G52&lt;=0,2-ERFC((-G30+G48*G33/G50*G52)/(2*SQRT(G36*G48*G33/G50))),ERFC((G30-G48*G33/G50*G52)/(2*SQRT(G36*G48*G33/G50))))</f>
        <v>2</v>
      </c>
      <c r="I54" s="71">
        <f>J54/2</f>
        <v>1</v>
      </c>
      <c r="J54" s="48">
        <f>IF(J30-J48*J33/J50*J52&lt;=0,2-ERFC((-J30+J48*J33/J50*J52)/(2*SQRT(J36*J48*J33/J50))),ERFC((J30-J48*J33/J50*J52)/(2*SQRT(J36*J48*J33/J50))))</f>
        <v>2</v>
      </c>
      <c r="K54" s="48">
        <f t="shared" ref="K54:T54" si="114">IF(K30-K48*K33/K50*K52&lt;=0,2-ERFC((-K30+K48*K33/K50*K52)/(2*SQRT(K36*K48*K33/K50))),ERFC((K30-K48*K33/K50*K52)/(2*SQRT(K36*K48*K33/K50))))</f>
        <v>0</v>
      </c>
      <c r="L54" s="48">
        <f t="shared" si="114"/>
        <v>0</v>
      </c>
      <c r="M54" s="48">
        <f t="shared" si="114"/>
        <v>0</v>
      </c>
      <c r="N54" s="48">
        <f t="shared" si="114"/>
        <v>0</v>
      </c>
      <c r="O54" s="48">
        <f t="shared" si="114"/>
        <v>0</v>
      </c>
      <c r="P54" s="48">
        <f t="shared" si="114"/>
        <v>0</v>
      </c>
      <c r="Q54" s="48">
        <f t="shared" si="114"/>
        <v>0</v>
      </c>
      <c r="R54" s="48">
        <f t="shared" si="114"/>
        <v>0</v>
      </c>
      <c r="S54" s="48">
        <f t="shared" si="114"/>
        <v>0</v>
      </c>
      <c r="T54" s="48">
        <f t="shared" si="114"/>
        <v>0</v>
      </c>
      <c r="U54" s="48">
        <f>IF(U30-U48*U33/U50*U52&lt;=0,2-ERFC((-U30+U48*U33/U50*U52)/(2*SQRT(U36*U48*U33/U50))),ERFC((U30-U48*U33/U50*U52)/(2*SQRT(U36*U48*U33/U50))))</f>
        <v>0</v>
      </c>
      <c r="V54" s="48">
        <f>IF(V30-V48*V33/V50*V52&lt;=0,2-ERFC((-V30+V48*V33/V50*V52)/(2*SQRT(V36*V48*V33/V50))),ERFC((V30-V48*V33/V50*V52)/(2*SQRT(V36*V48*V33/V50))))</f>
        <v>0</v>
      </c>
      <c r="W54" s="48">
        <f t="shared" ref="W54:CH54" si="115">IF(W30-W48*W33/W50*W52&lt;=0,2-ERFC((-W30+W48*W33/W50*W52)/(2*SQRT(W36*W48*W33/W50))),ERFC((W30-W48*W33/W50*W52)/(2*SQRT(W36*W48*W33/W50))))</f>
        <v>0</v>
      </c>
      <c r="X54" s="48">
        <f t="shared" si="115"/>
        <v>0</v>
      </c>
      <c r="Y54" s="48">
        <f t="shared" si="115"/>
        <v>0</v>
      </c>
      <c r="Z54" s="48">
        <f t="shared" si="115"/>
        <v>0</v>
      </c>
      <c r="AA54" s="48">
        <f t="shared" si="115"/>
        <v>0</v>
      </c>
      <c r="AB54" s="48">
        <f t="shared" si="115"/>
        <v>0</v>
      </c>
      <c r="AC54" s="48">
        <f t="shared" si="115"/>
        <v>0</v>
      </c>
      <c r="AD54" s="48">
        <f t="shared" si="115"/>
        <v>1.9393098325108529</v>
      </c>
      <c r="AE54" s="48">
        <f t="shared" si="115"/>
        <v>9.1818155343776146E-17</v>
      </c>
      <c r="AF54" s="48">
        <f t="shared" si="115"/>
        <v>1.8617893853601069E-76</v>
      </c>
      <c r="AG54" s="48">
        <f t="shared" si="115"/>
        <v>4.2509252154083611E-181</v>
      </c>
      <c r="AH54" s="48">
        <f t="shared" si="115"/>
        <v>0</v>
      </c>
      <c r="AI54" s="48">
        <f t="shared" si="115"/>
        <v>0</v>
      </c>
      <c r="AJ54" s="48">
        <f t="shared" si="115"/>
        <v>0</v>
      </c>
      <c r="AK54" s="48">
        <f t="shared" si="115"/>
        <v>0</v>
      </c>
      <c r="AL54" s="48">
        <f t="shared" si="115"/>
        <v>0</v>
      </c>
      <c r="AM54" s="48">
        <f t="shared" si="115"/>
        <v>0</v>
      </c>
      <c r="AN54" s="48">
        <f t="shared" si="115"/>
        <v>1.9393098325108529</v>
      </c>
      <c r="AO54" s="48">
        <f t="shared" si="115"/>
        <v>1.9962061441635877</v>
      </c>
      <c r="AP54" s="48">
        <f t="shared" si="115"/>
        <v>1.9999091745231419</v>
      </c>
      <c r="AQ54" s="48">
        <f t="shared" si="115"/>
        <v>1.9999991900071927</v>
      </c>
      <c r="AR54" s="48">
        <f t="shared" si="115"/>
        <v>1.9999999973513136</v>
      </c>
      <c r="AS54" s="48">
        <f t="shared" si="115"/>
        <v>1.9999999999968547</v>
      </c>
      <c r="AT54" s="48">
        <f t="shared" si="115"/>
        <v>1.9999999999999987</v>
      </c>
      <c r="AU54" s="48">
        <f t="shared" si="115"/>
        <v>2</v>
      </c>
      <c r="AV54" s="48">
        <f t="shared" si="115"/>
        <v>2</v>
      </c>
      <c r="AW54" s="48">
        <f t="shared" si="115"/>
        <v>2</v>
      </c>
      <c r="AX54" s="48">
        <f t="shared" si="115"/>
        <v>2</v>
      </c>
      <c r="AY54" s="48">
        <f t="shared" si="115"/>
        <v>2</v>
      </c>
      <c r="AZ54" s="48">
        <f t="shared" si="115"/>
        <v>2</v>
      </c>
      <c r="BA54" s="48">
        <f t="shared" si="115"/>
        <v>2</v>
      </c>
      <c r="BB54" s="48">
        <f t="shared" si="115"/>
        <v>2</v>
      </c>
      <c r="BC54" s="48">
        <f t="shared" si="115"/>
        <v>2</v>
      </c>
      <c r="BD54" s="48">
        <f t="shared" si="115"/>
        <v>2</v>
      </c>
      <c r="BE54" s="48">
        <f t="shared" si="115"/>
        <v>2</v>
      </c>
      <c r="BF54" s="48">
        <f t="shared" si="115"/>
        <v>2</v>
      </c>
      <c r="BG54" s="48">
        <f t="shared" si="115"/>
        <v>2</v>
      </c>
      <c r="BH54" s="48">
        <f t="shared" si="115"/>
        <v>2</v>
      </c>
      <c r="BI54" s="48">
        <f t="shared" si="115"/>
        <v>2</v>
      </c>
      <c r="BJ54" s="48">
        <f t="shared" si="115"/>
        <v>2</v>
      </c>
      <c r="BK54" s="48">
        <f t="shared" si="115"/>
        <v>2</v>
      </c>
      <c r="BL54" s="48">
        <f t="shared" si="115"/>
        <v>2</v>
      </c>
      <c r="BM54" s="48">
        <f t="shared" si="115"/>
        <v>2</v>
      </c>
      <c r="BN54" s="48">
        <f t="shared" si="115"/>
        <v>2</v>
      </c>
      <c r="BO54" s="48">
        <f t="shared" si="115"/>
        <v>2</v>
      </c>
      <c r="BP54" s="48">
        <f t="shared" si="115"/>
        <v>2</v>
      </c>
      <c r="BQ54" s="48">
        <f t="shared" si="115"/>
        <v>2</v>
      </c>
      <c r="BR54" s="48">
        <f t="shared" si="115"/>
        <v>2</v>
      </c>
      <c r="BS54" s="48">
        <f t="shared" si="115"/>
        <v>2</v>
      </c>
      <c r="BT54" s="48">
        <f t="shared" si="115"/>
        <v>2</v>
      </c>
      <c r="BU54" s="48">
        <f t="shared" si="115"/>
        <v>2</v>
      </c>
      <c r="BV54" s="48">
        <f t="shared" si="115"/>
        <v>2</v>
      </c>
      <c r="BW54" s="48">
        <f t="shared" si="115"/>
        <v>2</v>
      </c>
      <c r="BX54" s="48">
        <f t="shared" si="115"/>
        <v>2</v>
      </c>
      <c r="BY54" s="48">
        <f t="shared" si="115"/>
        <v>2</v>
      </c>
      <c r="BZ54" s="48">
        <f t="shared" si="115"/>
        <v>2</v>
      </c>
      <c r="CA54" s="48">
        <f t="shared" si="115"/>
        <v>2</v>
      </c>
      <c r="CB54" s="48">
        <f t="shared" si="115"/>
        <v>2</v>
      </c>
      <c r="CC54" s="48">
        <f t="shared" si="115"/>
        <v>2</v>
      </c>
      <c r="CD54" s="48">
        <f t="shared" si="115"/>
        <v>2</v>
      </c>
      <c r="CE54" s="48">
        <f t="shared" si="115"/>
        <v>2</v>
      </c>
      <c r="CF54" s="48">
        <f t="shared" si="115"/>
        <v>2</v>
      </c>
      <c r="CG54" s="48">
        <f t="shared" si="115"/>
        <v>2</v>
      </c>
      <c r="CH54" s="48">
        <f t="shared" si="115"/>
        <v>2</v>
      </c>
      <c r="CI54" s="48">
        <f t="shared" ref="CI54:DW54" si="116">IF(CI30-CI48*CI33/CI50*CI52&lt;=0,2-ERFC((-CI30+CI48*CI33/CI50*CI52)/(2*SQRT(CI36*CI48*CI33/CI50))),ERFC((CI30-CI48*CI33/CI50*CI52)/(2*SQRT(CI36*CI48*CI33/CI50))))</f>
        <v>2</v>
      </c>
      <c r="CJ54" s="48">
        <f t="shared" si="116"/>
        <v>2</v>
      </c>
      <c r="CK54" s="48">
        <f t="shared" si="116"/>
        <v>2</v>
      </c>
      <c r="CL54" s="48">
        <f t="shared" si="116"/>
        <v>2</v>
      </c>
      <c r="CM54" s="48">
        <f t="shared" si="116"/>
        <v>2</v>
      </c>
      <c r="CN54" s="48">
        <f t="shared" si="116"/>
        <v>2</v>
      </c>
      <c r="CO54" s="48">
        <f t="shared" si="116"/>
        <v>2</v>
      </c>
      <c r="CP54" s="48">
        <f t="shared" si="116"/>
        <v>2</v>
      </c>
      <c r="CQ54" s="48">
        <f t="shared" si="116"/>
        <v>2</v>
      </c>
      <c r="CR54" s="48">
        <f t="shared" si="116"/>
        <v>2</v>
      </c>
      <c r="CS54" s="48">
        <f t="shared" si="116"/>
        <v>2</v>
      </c>
      <c r="CT54" s="48">
        <f t="shared" si="116"/>
        <v>2</v>
      </c>
      <c r="CU54" s="48">
        <f t="shared" si="116"/>
        <v>2</v>
      </c>
      <c r="CV54" s="48">
        <f t="shared" si="116"/>
        <v>2</v>
      </c>
      <c r="CW54" s="48">
        <f t="shared" si="116"/>
        <v>2</v>
      </c>
      <c r="CX54" s="48">
        <f t="shared" si="116"/>
        <v>2</v>
      </c>
      <c r="CY54" s="48">
        <f t="shared" si="116"/>
        <v>2</v>
      </c>
      <c r="CZ54" s="48">
        <f t="shared" si="116"/>
        <v>2</v>
      </c>
      <c r="DA54" s="48">
        <f t="shared" si="116"/>
        <v>2</v>
      </c>
      <c r="DB54" s="48">
        <f t="shared" si="116"/>
        <v>2</v>
      </c>
      <c r="DC54" s="48">
        <f t="shared" si="116"/>
        <v>2</v>
      </c>
      <c r="DD54" s="48">
        <f t="shared" si="116"/>
        <v>2</v>
      </c>
      <c r="DE54" s="48">
        <f t="shared" si="116"/>
        <v>8.8373233248114055E-20</v>
      </c>
      <c r="DF54" s="48">
        <f t="shared" si="116"/>
        <v>3.5038831021402197E-5</v>
      </c>
      <c r="DG54" s="48">
        <f t="shared" si="116"/>
        <v>0.3086199839442661</v>
      </c>
      <c r="DH54" s="48">
        <f t="shared" si="116"/>
        <v>1.9520949371335794</v>
      </c>
      <c r="DI54" s="48">
        <f t="shared" si="116"/>
        <v>1.9998655796834479</v>
      </c>
      <c r="DJ54" s="48">
        <f t="shared" si="116"/>
        <v>1.9999998157243974</v>
      </c>
      <c r="DK54" s="48">
        <f t="shared" si="116"/>
        <v>1.9999999998115532</v>
      </c>
      <c r="DL54" s="48">
        <f t="shared" si="116"/>
        <v>1.9999999999998335</v>
      </c>
      <c r="DM54" s="48">
        <f t="shared" si="116"/>
        <v>2</v>
      </c>
      <c r="DN54" s="48">
        <f t="shared" si="116"/>
        <v>2</v>
      </c>
      <c r="DO54" s="48">
        <f t="shared" si="116"/>
        <v>2</v>
      </c>
      <c r="DP54" s="48">
        <f t="shared" si="116"/>
        <v>2</v>
      </c>
      <c r="DQ54" s="48">
        <f t="shared" si="116"/>
        <v>2</v>
      </c>
      <c r="DR54" s="48">
        <f t="shared" si="116"/>
        <v>2</v>
      </c>
      <c r="DS54" s="48">
        <f t="shared" si="116"/>
        <v>2</v>
      </c>
      <c r="DT54" s="48">
        <f t="shared" si="116"/>
        <v>2</v>
      </c>
      <c r="DU54" s="48">
        <f t="shared" si="116"/>
        <v>2</v>
      </c>
      <c r="DV54" s="48">
        <f t="shared" si="116"/>
        <v>2</v>
      </c>
      <c r="DW54" s="48">
        <f t="shared" si="116"/>
        <v>2</v>
      </c>
    </row>
    <row r="55" spans="1:127" ht="37.5" customHeight="1" x14ac:dyDescent="0.2">
      <c r="A55" s="19"/>
      <c r="B55" s="37" t="s">
        <v>110</v>
      </c>
      <c r="C55" s="492"/>
      <c r="D55" s="493"/>
      <c r="E55" s="493"/>
      <c r="F55" s="39"/>
      <c r="G55" s="38">
        <f>ERF((G34)/(4*(G37*G30)^0.5))</f>
        <v>0.15667510512298777</v>
      </c>
      <c r="H55" s="41"/>
      <c r="I55" s="71">
        <f>J55</f>
        <v>0.15367085875948483</v>
      </c>
      <c r="J55" s="38">
        <f>ERF((J34)/(4*(J37*J30)^0.5))</f>
        <v>0.15367085875948483</v>
      </c>
      <c r="K55" s="38">
        <f t="shared" ref="K55:T55" si="117">ERF((K34)/(4*(K37*K30)^0.5))</f>
        <v>4.9867460392022467E-3</v>
      </c>
      <c r="L55" s="38">
        <f t="shared" si="117"/>
        <v>3.5261734187406429E-3</v>
      </c>
      <c r="M55" s="38">
        <f t="shared" si="117"/>
        <v>2.8791116641875853E-3</v>
      </c>
      <c r="N55" s="38">
        <f t="shared" si="117"/>
        <v>2.4933851942641628E-3</v>
      </c>
      <c r="O55" s="38">
        <f t="shared" si="117"/>
        <v>2.2301522413465213E-3</v>
      </c>
      <c r="P55" s="38">
        <f t="shared" si="117"/>
        <v>2.0358415905657569E-3</v>
      </c>
      <c r="Q55" s="38">
        <f t="shared" si="117"/>
        <v>1.8848233566647592E-3</v>
      </c>
      <c r="R55" s="38">
        <f t="shared" si="117"/>
        <v>1.7630910137794817E-3</v>
      </c>
      <c r="S55" s="38">
        <f t="shared" si="117"/>
        <v>1.6622582992287564E-3</v>
      </c>
      <c r="T55" s="38">
        <f t="shared" si="117"/>
        <v>1.5769567995979502E-3</v>
      </c>
      <c r="U55" s="38">
        <f>ERF((U34)/(4*(U37*U30)^0.5))</f>
        <v>1.5768551657527899E-2</v>
      </c>
      <c r="V55" s="38">
        <f>ERF((V34)/(4*(V37*V30)^0.5))</f>
        <v>1.1150412755608121E-2</v>
      </c>
      <c r="W55" s="38">
        <f t="shared" ref="W55:CH55" si="118">ERF((W34)/(4*(W37*W30)^0.5))</f>
        <v>9.1043726769731853E-3</v>
      </c>
      <c r="X55" s="38">
        <f t="shared" si="118"/>
        <v>7.8846608000364242E-3</v>
      </c>
      <c r="Y55" s="38">
        <f t="shared" si="118"/>
        <v>7.0522779676913533E-3</v>
      </c>
      <c r="Z55" s="38">
        <f t="shared" si="118"/>
        <v>6.43783351201304E-3</v>
      </c>
      <c r="AA55" s="38">
        <f t="shared" si="118"/>
        <v>5.9602849033622554E-3</v>
      </c>
      <c r="AB55" s="38">
        <f t="shared" si="118"/>
        <v>5.5753424906871451E-3</v>
      </c>
      <c r="AC55" s="38">
        <f t="shared" si="118"/>
        <v>5.2564880631506116E-3</v>
      </c>
      <c r="AD55" s="38">
        <f t="shared" si="118"/>
        <v>4.9835338058494445E-2</v>
      </c>
      <c r="AE55" s="38">
        <f t="shared" si="118"/>
        <v>3.5250373867322833E-2</v>
      </c>
      <c r="AF55" s="38">
        <f t="shared" si="118"/>
        <v>2.8784932257004309E-2</v>
      </c>
      <c r="AG55" s="38">
        <f t="shared" si="118"/>
        <v>2.4929834868754254E-2</v>
      </c>
      <c r="AH55" s="38">
        <f t="shared" si="118"/>
        <v>2.2298647944327364E-2</v>
      </c>
      <c r="AI55" s="38">
        <f t="shared" si="118"/>
        <v>2.0356229179763444E-2</v>
      </c>
      <c r="AJ55" s="38">
        <f t="shared" si="118"/>
        <v>1.8846498243810107E-2</v>
      </c>
      <c r="AK55" s="38">
        <f t="shared" si="118"/>
        <v>1.7629489782642008E-2</v>
      </c>
      <c r="AL55" s="38">
        <f t="shared" si="118"/>
        <v>1.6621392650343809E-2</v>
      </c>
      <c r="AM55" s="38">
        <f t="shared" si="118"/>
        <v>1.5768551657527899E-2</v>
      </c>
      <c r="AN55" s="38">
        <f t="shared" si="118"/>
        <v>4.9835338058494445E-2</v>
      </c>
      <c r="AO55" s="38">
        <f t="shared" si="118"/>
        <v>5.2527260979315045E-2</v>
      </c>
      <c r="AP55" s="38">
        <f t="shared" si="118"/>
        <v>5.570853921978447E-2</v>
      </c>
      <c r="AQ55" s="38">
        <f t="shared" si="118"/>
        <v>5.9548015034165749E-2</v>
      </c>
      <c r="AR55" s="38">
        <f t="shared" si="118"/>
        <v>6.4309246113872398E-2</v>
      </c>
      <c r="AS55" s="38">
        <f t="shared" si="118"/>
        <v>7.0431977722387087E-2</v>
      </c>
      <c r="AT55" s="38">
        <f t="shared" si="118"/>
        <v>7.8719745926375276E-2</v>
      </c>
      <c r="AU55" s="38">
        <f t="shared" si="118"/>
        <v>9.0848506034133192E-2</v>
      </c>
      <c r="AV55" s="38">
        <f t="shared" si="118"/>
        <v>0.11114583723180337</v>
      </c>
      <c r="AW55" s="38">
        <f t="shared" si="118"/>
        <v>0.15667510512298777</v>
      </c>
      <c r="AX55" s="38">
        <f t="shared" si="118"/>
        <v>0.11114583723180337</v>
      </c>
      <c r="AY55" s="38">
        <f t="shared" si="118"/>
        <v>0.11401373981322839</v>
      </c>
      <c r="AZ55" s="38">
        <f t="shared" si="118"/>
        <v>0.11711574849870574</v>
      </c>
      <c r="BA55" s="38">
        <f t="shared" si="118"/>
        <v>0.12048555020453343</v>
      </c>
      <c r="BB55" s="38">
        <f t="shared" si="118"/>
        <v>0.12416403361658972</v>
      </c>
      <c r="BC55" s="38">
        <f t="shared" si="118"/>
        <v>0.12820139780338702</v>
      </c>
      <c r="BD55" s="38">
        <f t="shared" si="118"/>
        <v>0.13266006805487585</v>
      </c>
      <c r="BE55" s="38">
        <f t="shared" si="118"/>
        <v>0.13761881155445893</v>
      </c>
      <c r="BF55" s="38">
        <f t="shared" si="118"/>
        <v>0.14317868369184381</v>
      </c>
      <c r="BG55" s="38">
        <f t="shared" si="118"/>
        <v>0.14947185227489188</v>
      </c>
      <c r="BH55" s="38">
        <f t="shared" si="118"/>
        <v>0.15667510512298777</v>
      </c>
      <c r="BI55" s="38">
        <f t="shared" si="118"/>
        <v>0.1462238042009853</v>
      </c>
      <c r="BJ55" s="38">
        <f t="shared" si="118"/>
        <v>0.14685647643822727</v>
      </c>
      <c r="BK55" s="38">
        <f t="shared" si="118"/>
        <v>0.1474974321670354</v>
      </c>
      <c r="BL55" s="38">
        <f t="shared" si="118"/>
        <v>0.1481468537273217</v>
      </c>
      <c r="BM55" s="38">
        <f t="shared" si="118"/>
        <v>0.14880492912785814</v>
      </c>
      <c r="BN55" s="38">
        <f t="shared" si="118"/>
        <v>0.14947185227489188</v>
      </c>
      <c r="BO55" s="38">
        <f t="shared" si="118"/>
        <v>0.15014782321212988</v>
      </c>
      <c r="BP55" s="38">
        <f t="shared" si="118"/>
        <v>0.15083304837276829</v>
      </c>
      <c r="BQ55" s="38">
        <f t="shared" si="118"/>
        <v>0.1515277408442858</v>
      </c>
      <c r="BR55" s="38">
        <f t="shared" si="118"/>
        <v>0.15223212064677394</v>
      </c>
      <c r="BS55" s="38">
        <f t="shared" si="118"/>
        <v>0.15294641502562825</v>
      </c>
      <c r="BT55" s="38">
        <f t="shared" si="118"/>
        <v>0.15367085875948483</v>
      </c>
      <c r="BU55" s="38">
        <f t="shared" si="118"/>
        <v>0.15440569448435043</v>
      </c>
      <c r="BV55" s="38">
        <f t="shared" si="118"/>
        <v>0.15515117303493997</v>
      </c>
      <c r="BW55" s="38">
        <f t="shared" si="118"/>
        <v>0.15590755380431451</v>
      </c>
      <c r="BX55" s="38">
        <f t="shared" si="118"/>
        <v>0.15667510512298777</v>
      </c>
      <c r="BY55" s="38">
        <f t="shared" si="118"/>
        <v>0.15745410465876086</v>
      </c>
      <c r="BZ55" s="38">
        <f t="shared" si="118"/>
        <v>0.15824483983863732</v>
      </c>
      <c r="CA55" s="38">
        <f t="shared" si="118"/>
        <v>0.15904760829427364</v>
      </c>
      <c r="CB55" s="38">
        <f t="shared" si="118"/>
        <v>0.15986271833253335</v>
      </c>
      <c r="CC55" s="38">
        <f t="shared" si="118"/>
        <v>0.16069048943283404</v>
      </c>
      <c r="CD55" s="38">
        <f t="shared" si="118"/>
        <v>0.15367085875948483</v>
      </c>
      <c r="CE55" s="38">
        <f t="shared" si="118"/>
        <v>0.95189317211148061</v>
      </c>
      <c r="CF55" s="38">
        <f t="shared" si="118"/>
        <v>0.95189317211148061</v>
      </c>
      <c r="CG55" s="38">
        <f t="shared" si="118"/>
        <v>0.83774950015276817</v>
      </c>
      <c r="CH55" s="38">
        <f t="shared" si="118"/>
        <v>0.67695105439907488</v>
      </c>
      <c r="CI55" s="38">
        <f t="shared" ref="CI55:DW55" si="119">ERF((CI34)/(4*(CI37*CI30)^0.5))</f>
        <v>0.58025949740458516</v>
      </c>
      <c r="CJ55" s="38">
        <f t="shared" si="119"/>
        <v>0.515304997201804</v>
      </c>
      <c r="CK55" s="38">
        <f t="shared" si="119"/>
        <v>0.46802894190259892</v>
      </c>
      <c r="CL55" s="38">
        <f t="shared" si="119"/>
        <v>0.34146863350159512</v>
      </c>
      <c r="CM55" s="38">
        <f t="shared" si="119"/>
        <v>0.28178387046601411</v>
      </c>
      <c r="CN55" s="38">
        <f t="shared" si="119"/>
        <v>0.24533943694031421</v>
      </c>
      <c r="CO55" s="38">
        <f t="shared" si="119"/>
        <v>0.22014538203508091</v>
      </c>
      <c r="CP55" s="38">
        <f t="shared" si="119"/>
        <v>0.20139675449060934</v>
      </c>
      <c r="CQ55" s="38">
        <f t="shared" si="119"/>
        <v>0.18674408801357262</v>
      </c>
      <c r="CR55" s="38">
        <f t="shared" si="119"/>
        <v>0.17488488460304996</v>
      </c>
      <c r="CS55" s="38">
        <f t="shared" si="119"/>
        <v>0.16503129364104502</v>
      </c>
      <c r="CT55" s="38">
        <f t="shared" si="119"/>
        <v>0.15667510512298777</v>
      </c>
      <c r="CU55" s="38">
        <f t="shared" si="119"/>
        <v>0.14947185227489188</v>
      </c>
      <c r="CV55" s="38">
        <f t="shared" si="119"/>
        <v>0.14317868369184381</v>
      </c>
      <c r="CW55" s="38">
        <f t="shared" si="119"/>
        <v>0.13761881155445893</v>
      </c>
      <c r="CX55" s="38">
        <f t="shared" si="119"/>
        <v>0.13266006805487585</v>
      </c>
      <c r="CY55" s="38">
        <f t="shared" si="119"/>
        <v>0.12820139780338702</v>
      </c>
      <c r="CZ55" s="38">
        <f t="shared" si="119"/>
        <v>0.12416403361658972</v>
      </c>
      <c r="DA55" s="38">
        <f t="shared" si="119"/>
        <v>0.12048555020453343</v>
      </c>
      <c r="DB55" s="38">
        <f t="shared" si="119"/>
        <v>0.11711574849870574</v>
      </c>
      <c r="DC55" s="38">
        <f t="shared" si="119"/>
        <v>0.11401373981322839</v>
      </c>
      <c r="DD55" s="38">
        <f t="shared" si="119"/>
        <v>0.11114583723180337</v>
      </c>
      <c r="DE55" s="38">
        <f t="shared" si="119"/>
        <v>0.12820139780338702</v>
      </c>
      <c r="DF55" s="38">
        <f t="shared" si="119"/>
        <v>0.12820139780338702</v>
      </c>
      <c r="DG55" s="38">
        <f t="shared" si="119"/>
        <v>0.12820139780338702</v>
      </c>
      <c r="DH55" s="38">
        <f t="shared" si="119"/>
        <v>0.12820139780338702</v>
      </c>
      <c r="DI55" s="38">
        <f t="shared" si="119"/>
        <v>0.12820139780338702</v>
      </c>
      <c r="DJ55" s="38">
        <f t="shared" si="119"/>
        <v>0.12820139780338702</v>
      </c>
      <c r="DK55" s="38">
        <f t="shared" si="119"/>
        <v>0.12820139780338702</v>
      </c>
      <c r="DL55" s="38">
        <f t="shared" si="119"/>
        <v>0.12820139780338702</v>
      </c>
      <c r="DM55" s="38">
        <f t="shared" si="119"/>
        <v>0.12820139780338702</v>
      </c>
      <c r="DN55" s="38">
        <f t="shared" si="119"/>
        <v>0.12820139780338702</v>
      </c>
      <c r="DO55" s="38">
        <f t="shared" si="119"/>
        <v>0.12820139780338702</v>
      </c>
      <c r="DP55" s="38">
        <f t="shared" si="119"/>
        <v>0.12820139780338702</v>
      </c>
      <c r="DQ55" s="38">
        <f t="shared" si="119"/>
        <v>0.12820139780338702</v>
      </c>
      <c r="DR55" s="38">
        <f t="shared" si="119"/>
        <v>0.12820139780338702</v>
      </c>
      <c r="DS55" s="38">
        <f t="shared" si="119"/>
        <v>0.12820139780338702</v>
      </c>
      <c r="DT55" s="38">
        <f t="shared" si="119"/>
        <v>0.12820139780338702</v>
      </c>
      <c r="DU55" s="38">
        <f t="shared" si="119"/>
        <v>0.12820139780338702</v>
      </c>
      <c r="DV55" s="38">
        <f t="shared" si="119"/>
        <v>0.12820139780338702</v>
      </c>
      <c r="DW55" s="38">
        <f t="shared" si="119"/>
        <v>0.12820139780338702</v>
      </c>
    </row>
    <row r="56" spans="1:127" ht="37.5" customHeight="1" x14ac:dyDescent="0.2">
      <c r="B56" s="37" t="s">
        <v>111</v>
      </c>
      <c r="C56" s="492"/>
      <c r="D56" s="493"/>
      <c r="E56" s="493"/>
      <c r="F56" s="39"/>
      <c r="G56" s="38">
        <f>ERF((G35)/(2*(G38*G30)^0.5))</f>
        <v>0.30736721595803979</v>
      </c>
      <c r="J56" s="38">
        <f>ERF((J35)/(2*(J38*J30)^0.5))</f>
        <v>0.30169425604975009</v>
      </c>
      <c r="K56" s="38">
        <f t="shared" ref="K56:T56" si="120">ERF((K35)/(2*(K38*K30)^0.5))</f>
        <v>9.9732972880759441E-3</v>
      </c>
      <c r="L56" s="38">
        <f t="shared" si="120"/>
        <v>7.0522779676913533E-3</v>
      </c>
      <c r="M56" s="38">
        <f t="shared" si="120"/>
        <v>5.7581858402267838E-3</v>
      </c>
      <c r="N56" s="38">
        <f t="shared" si="120"/>
        <v>4.9867460392022467E-3</v>
      </c>
      <c r="O56" s="38">
        <f t="shared" si="120"/>
        <v>4.4602870597080591E-3</v>
      </c>
      <c r="P56" s="38">
        <f t="shared" si="120"/>
        <v>4.071669927004827E-3</v>
      </c>
      <c r="Q56" s="38">
        <f t="shared" si="120"/>
        <v>3.7696361953762749E-3</v>
      </c>
      <c r="R56" s="38">
        <f t="shared" si="120"/>
        <v>3.5261734187406429E-3</v>
      </c>
      <c r="S56" s="38">
        <f t="shared" si="120"/>
        <v>3.3245093838130224E-3</v>
      </c>
      <c r="T56" s="38">
        <f t="shared" si="120"/>
        <v>3.1539074392224384E-3</v>
      </c>
      <c r="U56" s="38">
        <f>ERF((U35)/(2*(U38*U30)^0.5))</f>
        <v>3.1530945127879552E-2</v>
      </c>
      <c r="V56" s="38">
        <f>ERF((V35)/(2*(V38*V30)^0.5))</f>
        <v>2.2298647944327364E-2</v>
      </c>
      <c r="W56" s="38">
        <f t="shared" ref="W56:CH56" si="121">ERF((W35)/(2*(W38*W30)^0.5))</f>
        <v>1.8207559978790821E-2</v>
      </c>
      <c r="X56" s="38">
        <f t="shared" si="121"/>
        <v>1.5768551657527899E-2</v>
      </c>
      <c r="Y56" s="38">
        <f t="shared" si="121"/>
        <v>1.410400500127445E-2</v>
      </c>
      <c r="Z56" s="38">
        <f t="shared" si="121"/>
        <v>1.2875247910157164E-2</v>
      </c>
      <c r="AA56" s="38">
        <f t="shared" si="121"/>
        <v>1.1920237212366902E-2</v>
      </c>
      <c r="AB56" s="38">
        <f t="shared" si="121"/>
        <v>1.1150412755608121E-2</v>
      </c>
      <c r="AC56" s="38">
        <f t="shared" si="121"/>
        <v>1.0512747985894091E-2</v>
      </c>
      <c r="AD56" s="38">
        <f t="shared" si="121"/>
        <v>9.9476449660225785E-2</v>
      </c>
      <c r="AE56" s="38">
        <f t="shared" si="121"/>
        <v>7.0431977722387087E-2</v>
      </c>
      <c r="AF56" s="38">
        <f t="shared" si="121"/>
        <v>5.7532412585581116E-2</v>
      </c>
      <c r="AG56" s="38">
        <f t="shared" si="121"/>
        <v>4.9835338058494445E-2</v>
      </c>
      <c r="AH56" s="38">
        <f t="shared" si="121"/>
        <v>4.4579883006436401E-2</v>
      </c>
      <c r="AI56" s="38">
        <f t="shared" si="121"/>
        <v>4.0699210637790265E-2</v>
      </c>
      <c r="AJ56" s="38">
        <f t="shared" si="121"/>
        <v>3.7682482891192068E-2</v>
      </c>
      <c r="AK56" s="38">
        <f t="shared" si="121"/>
        <v>3.5250373867322833E-2</v>
      </c>
      <c r="AL56" s="38">
        <f t="shared" si="121"/>
        <v>3.3235572980726762E-2</v>
      </c>
      <c r="AM56" s="38">
        <f t="shared" si="121"/>
        <v>3.1530945127879552E-2</v>
      </c>
      <c r="AN56" s="38">
        <f t="shared" si="121"/>
        <v>9.9476449660225785E-2</v>
      </c>
      <c r="AO56" s="38">
        <f t="shared" si="121"/>
        <v>0.10482711518475331</v>
      </c>
      <c r="AP56" s="38">
        <f t="shared" si="121"/>
        <v>0.11114583723180337</v>
      </c>
      <c r="AQ56" s="38">
        <f t="shared" si="121"/>
        <v>0.11876480996972943</v>
      </c>
      <c r="AR56" s="38">
        <f t="shared" si="121"/>
        <v>0.12820139780338702</v>
      </c>
      <c r="AS56" s="38">
        <f t="shared" si="121"/>
        <v>0.1403162048013338</v>
      </c>
      <c r="AT56" s="38">
        <f t="shared" si="121"/>
        <v>0.15667510512298777</v>
      </c>
      <c r="AU56" s="38">
        <f t="shared" si="121"/>
        <v>0.18052302322247885</v>
      </c>
      <c r="AV56" s="38">
        <f t="shared" si="121"/>
        <v>0.22014538203508091</v>
      </c>
      <c r="AW56" s="38">
        <f t="shared" si="121"/>
        <v>0.30736721595803979</v>
      </c>
      <c r="AX56" s="38">
        <f t="shared" si="121"/>
        <v>0.22014538203508091</v>
      </c>
      <c r="AY56" s="38">
        <f t="shared" si="121"/>
        <v>0.2257113101628738</v>
      </c>
      <c r="AZ56" s="38">
        <f t="shared" si="121"/>
        <v>0.2317217964541661</v>
      </c>
      <c r="BA56" s="38">
        <f t="shared" si="121"/>
        <v>0.23823933251226612</v>
      </c>
      <c r="BB56" s="38">
        <f t="shared" si="121"/>
        <v>0.24533943694031421</v>
      </c>
      <c r="BC56" s="38">
        <f t="shared" si="121"/>
        <v>0.25311436660963615</v>
      </c>
      <c r="BD56" s="38">
        <f t="shared" si="121"/>
        <v>0.26167820691832078</v>
      </c>
      <c r="BE56" s="38">
        <f t="shared" si="121"/>
        <v>0.27117399010768123</v>
      </c>
      <c r="BF56" s="38">
        <f t="shared" si="121"/>
        <v>0.28178387046601411</v>
      </c>
      <c r="BG56" s="38">
        <f t="shared" si="121"/>
        <v>0.29374403789514747</v>
      </c>
      <c r="BH56" s="38">
        <f t="shared" si="121"/>
        <v>0.30736721595803979</v>
      </c>
      <c r="BI56" s="38">
        <f t="shared" si="121"/>
        <v>0.28757775012133324</v>
      </c>
      <c r="BJ56" s="38">
        <f t="shared" si="121"/>
        <v>0.28877997032472597</v>
      </c>
      <c r="BK56" s="38">
        <f t="shared" si="121"/>
        <v>0.28999738199155134</v>
      </c>
      <c r="BL56" s="38">
        <f t="shared" si="121"/>
        <v>0.29123030747255041</v>
      </c>
      <c r="BM56" s="38">
        <f t="shared" si="121"/>
        <v>0.29247907876667112</v>
      </c>
      <c r="BN56" s="38">
        <f t="shared" si="121"/>
        <v>0.29374403789514747</v>
      </c>
      <c r="BO56" s="38">
        <f t="shared" si="121"/>
        <v>0.29502553729343645</v>
      </c>
      <c r="BP56" s="38">
        <f t="shared" si="121"/>
        <v>0.29632394022203118</v>
      </c>
      <c r="BQ56" s="38">
        <f t="shared" si="121"/>
        <v>0.29763962119723025</v>
      </c>
      <c r="BR56" s="38">
        <f t="shared" si="121"/>
        <v>0.29897296644301929</v>
      </c>
      <c r="BS56" s="38">
        <f t="shared" si="121"/>
        <v>0.30032437436529519</v>
      </c>
      <c r="BT56" s="38">
        <f t="shared" si="121"/>
        <v>0.30169425604975009</v>
      </c>
      <c r="BU56" s="38">
        <f t="shared" si="121"/>
        <v>0.30308303578482043</v>
      </c>
      <c r="BV56" s="38">
        <f t="shared" si="121"/>
        <v>0.30449115161120271</v>
      </c>
      <c r="BW56" s="38">
        <f t="shared" si="121"/>
        <v>0.30591905589954632</v>
      </c>
      <c r="BX56" s="38">
        <f t="shared" si="121"/>
        <v>0.30736721595803979</v>
      </c>
      <c r="BY56" s="38">
        <f t="shared" si="121"/>
        <v>0.30883611467173872</v>
      </c>
      <c r="BZ56" s="38">
        <f t="shared" si="121"/>
        <v>0.31032625117560553</v>
      </c>
      <c r="CA56" s="38">
        <f t="shared" si="121"/>
        <v>0.31183814156338119</v>
      </c>
      <c r="CB56" s="38">
        <f t="shared" si="121"/>
        <v>0.31337231963456263</v>
      </c>
      <c r="CC56" s="38">
        <f t="shared" si="121"/>
        <v>0.31492933768192327</v>
      </c>
      <c r="CD56" s="38">
        <f t="shared" si="121"/>
        <v>0.30169425604975009</v>
      </c>
      <c r="CE56" s="38">
        <f t="shared" si="121"/>
        <v>0.99992277320449452</v>
      </c>
      <c r="CF56" s="38">
        <f t="shared" si="121"/>
        <v>0.99992277320449452</v>
      </c>
      <c r="CG56" s="38">
        <f t="shared" si="121"/>
        <v>0.99481139244768446</v>
      </c>
      <c r="CH56" s="38">
        <f t="shared" si="121"/>
        <v>0.95189317211148061</v>
      </c>
      <c r="CI56" s="38">
        <f t="shared" ref="CI56:DW56" si="122">ERF((CI35)/(2*(CI38*CI30)^0.5))</f>
        <v>0.89341683042511233</v>
      </c>
      <c r="CJ56" s="38">
        <f t="shared" si="122"/>
        <v>0.83774950015276817</v>
      </c>
      <c r="CK56" s="38">
        <f t="shared" si="122"/>
        <v>0.78870045266628952</v>
      </c>
      <c r="CL56" s="38">
        <f t="shared" si="122"/>
        <v>0.62324088218841811</v>
      </c>
      <c r="CM56" s="38">
        <f t="shared" si="122"/>
        <v>0.52951357794121034</v>
      </c>
      <c r="CN56" s="38">
        <f t="shared" si="122"/>
        <v>0.46802894190259892</v>
      </c>
      <c r="CO56" s="38">
        <f t="shared" si="122"/>
        <v>0.42384987796942108</v>
      </c>
      <c r="CP56" s="38">
        <f t="shared" si="122"/>
        <v>0.39016595632654066</v>
      </c>
      <c r="CQ56" s="38">
        <f t="shared" si="122"/>
        <v>0.36339836743639908</v>
      </c>
      <c r="CR56" s="38">
        <f t="shared" si="122"/>
        <v>0.34146863350159512</v>
      </c>
      <c r="CS56" s="38">
        <f t="shared" si="122"/>
        <v>0.32307776097862073</v>
      </c>
      <c r="CT56" s="38">
        <f t="shared" si="122"/>
        <v>0.30736721595803979</v>
      </c>
      <c r="CU56" s="38">
        <f t="shared" si="122"/>
        <v>0.29374403789514747</v>
      </c>
      <c r="CV56" s="38">
        <f t="shared" si="122"/>
        <v>0.28178387046601411</v>
      </c>
      <c r="CW56" s="38">
        <f t="shared" si="122"/>
        <v>0.27117399010768123</v>
      </c>
      <c r="CX56" s="38">
        <f t="shared" si="122"/>
        <v>0.26167820691832078</v>
      </c>
      <c r="CY56" s="38">
        <f t="shared" si="122"/>
        <v>0.25311436660963615</v>
      </c>
      <c r="CZ56" s="38">
        <f t="shared" si="122"/>
        <v>0.24533943694031421</v>
      </c>
      <c r="DA56" s="38">
        <f t="shared" si="122"/>
        <v>0.23823933251226612</v>
      </c>
      <c r="DB56" s="38">
        <f t="shared" si="122"/>
        <v>0.2317217964541661</v>
      </c>
      <c r="DC56" s="38">
        <f t="shared" si="122"/>
        <v>0.2257113101628738</v>
      </c>
      <c r="DD56" s="38">
        <f t="shared" si="122"/>
        <v>0.22014538203508091</v>
      </c>
      <c r="DE56" s="38">
        <f t="shared" si="122"/>
        <v>0.25311436660963615</v>
      </c>
      <c r="DF56" s="38">
        <f t="shared" si="122"/>
        <v>0.25311436660963615</v>
      </c>
      <c r="DG56" s="38">
        <f t="shared" si="122"/>
        <v>0.25311436660963615</v>
      </c>
      <c r="DH56" s="38">
        <f t="shared" si="122"/>
        <v>0.25311436660963615</v>
      </c>
      <c r="DI56" s="38">
        <f t="shared" si="122"/>
        <v>0.25311436660963615</v>
      </c>
      <c r="DJ56" s="38">
        <f t="shared" si="122"/>
        <v>0.25311436660963615</v>
      </c>
      <c r="DK56" s="38">
        <f t="shared" si="122"/>
        <v>0.25311436660963615</v>
      </c>
      <c r="DL56" s="38">
        <f t="shared" si="122"/>
        <v>0.25311436660963615</v>
      </c>
      <c r="DM56" s="38">
        <f t="shared" si="122"/>
        <v>0.25311436660963615</v>
      </c>
      <c r="DN56" s="38">
        <f t="shared" si="122"/>
        <v>0.25311436660963615</v>
      </c>
      <c r="DO56" s="38">
        <f t="shared" si="122"/>
        <v>0.25311436660963615</v>
      </c>
      <c r="DP56" s="38">
        <f t="shared" si="122"/>
        <v>0.25311436660963615</v>
      </c>
      <c r="DQ56" s="38">
        <f t="shared" si="122"/>
        <v>0.25311436660963615</v>
      </c>
      <c r="DR56" s="38">
        <f t="shared" si="122"/>
        <v>0.25311436660963615</v>
      </c>
      <c r="DS56" s="38">
        <f t="shared" si="122"/>
        <v>0.25311436660963615</v>
      </c>
      <c r="DT56" s="38">
        <f t="shared" si="122"/>
        <v>0.25311436660963615</v>
      </c>
      <c r="DU56" s="38">
        <f t="shared" si="122"/>
        <v>0.25311436660963615</v>
      </c>
      <c r="DV56" s="38">
        <f t="shared" si="122"/>
        <v>0.25311436660963615</v>
      </c>
      <c r="DW56" s="38">
        <f t="shared" si="122"/>
        <v>0.25311436660963615</v>
      </c>
    </row>
  </sheetData>
  <mergeCells count="32">
    <mergeCell ref="C55:E55"/>
    <mergeCell ref="C56:E56"/>
    <mergeCell ref="C49:E49"/>
    <mergeCell ref="C50:E50"/>
    <mergeCell ref="C51:E51"/>
    <mergeCell ref="C52:E52"/>
    <mergeCell ref="C53:E53"/>
    <mergeCell ref="C54:E54"/>
    <mergeCell ref="C48:E48"/>
    <mergeCell ref="C37:E37"/>
    <mergeCell ref="C38:E38"/>
    <mergeCell ref="C39:E39"/>
    <mergeCell ref="C40:E40"/>
    <mergeCell ref="C41:E41"/>
    <mergeCell ref="C42:E42"/>
    <mergeCell ref="C43:E43"/>
    <mergeCell ref="C44:E44"/>
    <mergeCell ref="C45:E45"/>
    <mergeCell ref="C46:E46"/>
    <mergeCell ref="C47:E47"/>
    <mergeCell ref="C36:E36"/>
    <mergeCell ref="E23:F23"/>
    <mergeCell ref="C26:E26"/>
    <mergeCell ref="C27:E27"/>
    <mergeCell ref="C28:E28"/>
    <mergeCell ref="C29:E29"/>
    <mergeCell ref="C30:E30"/>
    <mergeCell ref="C31:E31"/>
    <mergeCell ref="C32:E32"/>
    <mergeCell ref="C33:E33"/>
    <mergeCell ref="C34:E34"/>
    <mergeCell ref="C35:E35"/>
  </mergeCells>
  <phoneticPr fontId="2"/>
  <conditionalFormatting sqref="G29">
    <cfRule type="expression" dxfId="74" priority="15">
      <formula>$A$29&gt;0</formula>
    </cfRule>
  </conditionalFormatting>
  <conditionalFormatting sqref="G30">
    <cfRule type="expression" dxfId="73" priority="14">
      <formula>A30&gt;0</formula>
    </cfRule>
  </conditionalFormatting>
  <conditionalFormatting sqref="G42">
    <cfRule type="expression" dxfId="72" priority="13">
      <formula>$A42&gt;0</formula>
    </cfRule>
  </conditionalFormatting>
  <conditionalFormatting sqref="G44">
    <cfRule type="expression" dxfId="71" priority="12">
      <formula>$A$44&gt;0</formula>
    </cfRule>
  </conditionalFormatting>
  <conditionalFormatting sqref="G45">
    <cfRule type="expression" dxfId="70" priority="11">
      <formula>$A$45&gt;0</formula>
    </cfRule>
  </conditionalFormatting>
  <conditionalFormatting sqref="G46">
    <cfRule type="expression" dxfId="69" priority="10">
      <formula>$A$46&gt;0</formula>
    </cfRule>
  </conditionalFormatting>
  <conditionalFormatting sqref="G34">
    <cfRule type="expression" dxfId="68" priority="9">
      <formula>$A$34&gt;0</formula>
    </cfRule>
  </conditionalFormatting>
  <conditionalFormatting sqref="H36 G35:G38">
    <cfRule type="expression" dxfId="67" priority="8">
      <formula>$A$35&gt;0</formula>
    </cfRule>
  </conditionalFormatting>
  <conditionalFormatting sqref="G33">
    <cfRule type="expression" dxfId="66" priority="7">
      <formula>$A$33&gt;0</formula>
    </cfRule>
  </conditionalFormatting>
  <conditionalFormatting sqref="G40:G41">
    <cfRule type="expression" dxfId="65" priority="6">
      <formula>$A$40&gt;0</formula>
    </cfRule>
  </conditionalFormatting>
  <conditionalFormatting sqref="G41">
    <cfRule type="expression" dxfId="64" priority="5">
      <formula>$A$41&gt;0</formula>
    </cfRule>
  </conditionalFormatting>
  <conditionalFormatting sqref="G39">
    <cfRule type="expression" dxfId="63" priority="4">
      <formula>$A$39&gt;0</formula>
    </cfRule>
  </conditionalFormatting>
  <conditionalFormatting sqref="G51">
    <cfRule type="expression" dxfId="62" priority="3">
      <formula>$A$51&gt;0</formula>
    </cfRule>
  </conditionalFormatting>
  <conditionalFormatting sqref="G43">
    <cfRule type="expression" dxfId="61" priority="2">
      <formula>$A$40&gt;0</formula>
    </cfRule>
  </conditionalFormatting>
  <conditionalFormatting sqref="G43">
    <cfRule type="expression" dxfId="60" priority="1">
      <formula>$A$41&gt;0</formula>
    </cfRule>
  </conditionalFormatting>
  <pageMargins left="0.7" right="0.7" top="0.75" bottom="0.75" header="0.3" footer="0.3"/>
  <pageSetup paperSize="9" orientation="portrait" horizontalDpi="300" verticalDpi="300" r:id="rId1"/>
  <drawing r:id="rId2"/>
  <legacyDrawing r:id="rId3"/>
  <oleObjects>
    <mc:AlternateContent xmlns:mc="http://schemas.openxmlformats.org/markup-compatibility/2006">
      <mc:Choice Requires="x14">
        <oleObject progId="Equation.3" shapeId="52225" r:id="rId4">
          <objectPr defaultSize="0" autoPict="0" r:id="rId5">
            <anchor moveWithCells="1" sizeWithCells="1">
              <from>
                <xdr:col>2</xdr:col>
                <xdr:colOff>107950</xdr:colOff>
                <xdr:row>52</xdr:row>
                <xdr:rowOff>57150</xdr:rowOff>
              </from>
              <to>
                <xdr:col>4</xdr:col>
                <xdr:colOff>781050</xdr:colOff>
                <xdr:row>53</xdr:row>
                <xdr:rowOff>0</xdr:rowOff>
              </to>
            </anchor>
          </objectPr>
        </oleObject>
      </mc:Choice>
      <mc:Fallback>
        <oleObject progId="Equation.3" shapeId="52225" r:id="rId4"/>
      </mc:Fallback>
    </mc:AlternateContent>
    <mc:AlternateContent xmlns:mc="http://schemas.openxmlformats.org/markup-compatibility/2006">
      <mc:Choice Requires="x14">
        <oleObject progId="Equation.3" shapeId="52226" r:id="rId6">
          <objectPr defaultSize="0" autoPict="0" r:id="rId7">
            <anchor moveWithCells="1" sizeWithCells="1">
              <from>
                <xdr:col>1</xdr:col>
                <xdr:colOff>1003300</xdr:colOff>
                <xdr:row>53</xdr:row>
                <xdr:rowOff>38100</xdr:rowOff>
              </from>
              <to>
                <xdr:col>5</xdr:col>
                <xdr:colOff>0</xdr:colOff>
                <xdr:row>54</xdr:row>
                <xdr:rowOff>0</xdr:rowOff>
              </to>
            </anchor>
          </objectPr>
        </oleObject>
      </mc:Choice>
      <mc:Fallback>
        <oleObject progId="Equation.3" shapeId="52226" r:id="rId6"/>
      </mc:Fallback>
    </mc:AlternateContent>
    <mc:AlternateContent xmlns:mc="http://schemas.openxmlformats.org/markup-compatibility/2006">
      <mc:Choice Requires="x14">
        <oleObject progId="Equation.3" shapeId="52227" r:id="rId8">
          <objectPr defaultSize="0" autoPict="0" r:id="rId9">
            <anchor moveWithCells="1" sizeWithCells="1">
              <from>
                <xdr:col>2</xdr:col>
                <xdr:colOff>95250</xdr:colOff>
                <xdr:row>51</xdr:row>
                <xdr:rowOff>19050</xdr:rowOff>
              </from>
              <to>
                <xdr:col>4</xdr:col>
                <xdr:colOff>584200</xdr:colOff>
                <xdr:row>51</xdr:row>
                <xdr:rowOff>438150</xdr:rowOff>
              </to>
            </anchor>
          </objectPr>
        </oleObject>
      </mc:Choice>
      <mc:Fallback>
        <oleObject progId="Equation.3" shapeId="52227" r:id="rId8"/>
      </mc:Fallback>
    </mc:AlternateContent>
    <mc:AlternateContent xmlns:mc="http://schemas.openxmlformats.org/markup-compatibility/2006">
      <mc:Choice Requires="x14">
        <oleObject progId="Equation.3" shapeId="52228" r:id="rId10">
          <objectPr defaultSize="0" autoPict="0" r:id="rId11">
            <anchor>
              <from>
                <xdr:col>0</xdr:col>
                <xdr:colOff>469900</xdr:colOff>
                <xdr:row>4</xdr:row>
                <xdr:rowOff>76200</xdr:rowOff>
              </from>
              <to>
                <xdr:col>4</xdr:col>
                <xdr:colOff>527050</xdr:colOff>
                <xdr:row>8</xdr:row>
                <xdr:rowOff>12700</xdr:rowOff>
              </to>
            </anchor>
          </objectPr>
        </oleObject>
      </mc:Choice>
      <mc:Fallback>
        <oleObject progId="Equation.3" shapeId="52228" r:id="rId10"/>
      </mc:Fallback>
    </mc:AlternateContent>
    <mc:AlternateContent xmlns:mc="http://schemas.openxmlformats.org/markup-compatibility/2006">
      <mc:Choice Requires="x14">
        <oleObject progId="Equation.3" shapeId="52229" r:id="rId12">
          <objectPr defaultSize="0" autoPict="0" r:id="rId13">
            <anchor>
              <from>
                <xdr:col>10</xdr:col>
                <xdr:colOff>0</xdr:colOff>
                <xdr:row>4</xdr:row>
                <xdr:rowOff>57150</xdr:rowOff>
              </from>
              <to>
                <xdr:col>13</xdr:col>
                <xdr:colOff>127000</xdr:colOff>
                <xdr:row>7</xdr:row>
                <xdr:rowOff>146050</xdr:rowOff>
              </to>
            </anchor>
          </objectPr>
        </oleObject>
      </mc:Choice>
      <mc:Fallback>
        <oleObject progId="Equation.3" shapeId="52229" r:id="rId12"/>
      </mc:Fallback>
    </mc:AlternateContent>
    <mc:AlternateContent xmlns:mc="http://schemas.openxmlformats.org/markup-compatibility/2006">
      <mc:Choice Requires="x14">
        <oleObject progId="Equation.3" shapeId="52230" r:id="rId14">
          <objectPr defaultSize="0" autoPict="0" r:id="rId15">
            <anchor>
              <from>
                <xdr:col>4</xdr:col>
                <xdr:colOff>565150</xdr:colOff>
                <xdr:row>4</xdr:row>
                <xdr:rowOff>38100</xdr:rowOff>
              </from>
              <to>
                <xdr:col>9</xdr:col>
                <xdr:colOff>641350</xdr:colOff>
                <xdr:row>8</xdr:row>
                <xdr:rowOff>50800</xdr:rowOff>
              </to>
            </anchor>
          </objectPr>
        </oleObject>
      </mc:Choice>
      <mc:Fallback>
        <oleObject progId="Equation.3" shapeId="52230" r:id="rId14"/>
      </mc:Fallback>
    </mc:AlternateContent>
    <mc:AlternateContent xmlns:mc="http://schemas.openxmlformats.org/markup-compatibility/2006">
      <mc:Choice Requires="x14">
        <oleObject progId="Equation.3" shapeId="52231" r:id="rId16">
          <objectPr defaultSize="0" autoPict="0" r:id="rId17">
            <anchor>
              <from>
                <xdr:col>2</xdr:col>
                <xdr:colOff>57150</xdr:colOff>
                <xdr:row>54</xdr:row>
                <xdr:rowOff>12700</xdr:rowOff>
              </from>
              <to>
                <xdr:col>4</xdr:col>
                <xdr:colOff>717550</xdr:colOff>
                <xdr:row>54</xdr:row>
                <xdr:rowOff>450850</xdr:rowOff>
              </to>
            </anchor>
          </objectPr>
        </oleObject>
      </mc:Choice>
      <mc:Fallback>
        <oleObject progId="Equation.3" shapeId="52231" r:id="rId16"/>
      </mc:Fallback>
    </mc:AlternateContent>
  </oleObjec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rgb="FFFF0000"/>
    <pageSetUpPr fitToPage="1"/>
  </sheetPr>
  <dimension ref="A1:AA67"/>
  <sheetViews>
    <sheetView showGridLines="0" showRowColHeaders="0" zoomScaleNormal="100" zoomScaleSheetLayoutView="106" workbookViewId="0">
      <selection activeCell="G25" sqref="G25:G26"/>
    </sheetView>
  </sheetViews>
  <sheetFormatPr defaultColWidth="8.7265625" defaultRowHeight="13" x14ac:dyDescent="0.2"/>
  <cols>
    <col min="1" max="2" width="1.6328125" style="94" customWidth="1"/>
    <col min="3" max="3" width="10.6328125" style="94" customWidth="1"/>
    <col min="4" max="4" width="13.36328125" style="94" customWidth="1"/>
    <col min="5" max="5" width="12.6328125" style="94" customWidth="1"/>
    <col min="6" max="6" width="4.6328125" style="94" customWidth="1"/>
    <col min="7" max="7" width="12.453125" style="94" customWidth="1"/>
    <col min="8" max="8" width="6.90625" style="94" customWidth="1"/>
    <col min="9" max="10" width="8.6328125" style="94" customWidth="1"/>
    <col min="11" max="11" width="8.7265625" style="94"/>
    <col min="12" max="12" width="3.6328125" style="94" customWidth="1"/>
    <col min="13" max="14" width="2.6328125" style="94" customWidth="1"/>
    <col min="15" max="15" width="16.6328125" style="94" customWidth="1"/>
    <col min="16" max="16" width="5.08984375" style="94" customWidth="1"/>
    <col min="17" max="17" width="8.7265625" style="94"/>
    <col min="18" max="18" width="8" style="94" customWidth="1"/>
    <col min="19" max="19" width="2.6328125" style="94" customWidth="1"/>
    <col min="20" max="20" width="1.6328125" style="94" customWidth="1"/>
    <col min="21" max="21" width="9" style="94" customWidth="1"/>
    <col min="22" max="22" width="12.08984375" style="94" hidden="1" customWidth="1"/>
    <col min="23" max="23" width="16.7265625" style="94" hidden="1" customWidth="1"/>
    <col min="24" max="24" width="10.08984375" style="94" hidden="1" customWidth="1"/>
    <col min="25" max="26" width="26.26953125" style="94" hidden="1" customWidth="1"/>
    <col min="27" max="27" width="8.7265625" style="94" customWidth="1"/>
    <col min="28" max="16384" width="8.7265625" style="94"/>
  </cols>
  <sheetData>
    <row r="1" spans="1:27" ht="13.5" thickBot="1" x14ac:dyDescent="0.25">
      <c r="A1" s="157"/>
      <c r="B1" s="157"/>
      <c r="C1" s="157"/>
      <c r="D1" s="157"/>
      <c r="E1" s="157"/>
      <c r="F1" s="157"/>
      <c r="G1" s="157"/>
      <c r="H1" s="157"/>
      <c r="I1" s="157"/>
      <c r="J1" s="157"/>
      <c r="K1" s="157"/>
      <c r="L1" s="157"/>
      <c r="M1" s="157"/>
      <c r="N1" s="157"/>
      <c r="O1" s="157"/>
      <c r="P1" s="157"/>
      <c r="Q1" s="157"/>
      <c r="R1" s="157"/>
      <c r="S1" s="157"/>
      <c r="T1" s="192" t="str">
        <f>'入力シート (複数物質)'!Z1</f>
        <v xml:space="preserve">地下水汚染が到達し得る距離の計算ツール　Ver 1.0  </v>
      </c>
      <c r="U1" s="6"/>
    </row>
    <row r="2" spans="1:27" x14ac:dyDescent="0.2">
      <c r="A2" s="193"/>
      <c r="B2" s="128"/>
      <c r="C2" s="128"/>
      <c r="D2" s="388" t="s">
        <v>315</v>
      </c>
      <c r="E2" s="388"/>
      <c r="F2" s="388"/>
      <c r="G2" s="388"/>
      <c r="H2" s="388"/>
      <c r="I2" s="128"/>
      <c r="J2" s="128"/>
      <c r="K2" s="128"/>
      <c r="L2" s="128"/>
      <c r="M2" s="128"/>
      <c r="N2" s="128"/>
      <c r="O2" s="128"/>
      <c r="P2" s="128"/>
      <c r="Q2" s="128"/>
      <c r="R2" s="128"/>
      <c r="S2" s="128"/>
      <c r="T2" s="179"/>
    </row>
    <row r="3" spans="1:27" ht="13.5" customHeight="1" x14ac:dyDescent="0.2">
      <c r="A3" s="193"/>
      <c r="B3" s="128"/>
      <c r="C3" s="129"/>
      <c r="D3" s="388"/>
      <c r="E3" s="388"/>
      <c r="F3" s="388"/>
      <c r="G3" s="388"/>
      <c r="H3" s="388"/>
      <c r="I3" s="130"/>
      <c r="J3" s="130"/>
      <c r="K3" s="130"/>
      <c r="L3" s="130"/>
      <c r="M3" s="129"/>
      <c r="N3" s="128"/>
      <c r="O3" s="128"/>
      <c r="P3" s="128"/>
      <c r="Q3" s="128"/>
      <c r="R3" s="128"/>
      <c r="S3" s="128"/>
      <c r="T3" s="180"/>
      <c r="V3" s="95" t="s">
        <v>124</v>
      </c>
      <c r="W3" s="246">
        <f>G25</f>
        <v>50</v>
      </c>
      <c r="X3" s="94" t="s">
        <v>125</v>
      </c>
    </row>
    <row r="4" spans="1:27" ht="20.149999999999999" customHeight="1" thickBot="1" x14ac:dyDescent="0.25">
      <c r="A4" s="193"/>
      <c r="B4" s="128"/>
      <c r="C4" s="200" t="s">
        <v>244</v>
      </c>
      <c r="D4" s="158"/>
      <c r="E4" s="158"/>
      <c r="F4" s="158"/>
      <c r="G4" s="158"/>
      <c r="H4" s="158"/>
      <c r="I4" s="158"/>
      <c r="J4" s="158"/>
      <c r="K4" s="158"/>
      <c r="L4" s="159"/>
      <c r="M4" s="129"/>
      <c r="N4" s="131" t="s">
        <v>261</v>
      </c>
      <c r="O4" s="128"/>
      <c r="P4" s="128"/>
      <c r="Q4" s="128"/>
      <c r="R4" s="128"/>
      <c r="S4" s="128"/>
      <c r="T4" s="180"/>
      <c r="V4" s="210" t="s">
        <v>182</v>
      </c>
      <c r="W4"/>
      <c r="X4" s="211" t="s">
        <v>20</v>
      </c>
      <c r="Y4" s="211"/>
      <c r="Z4" s="211"/>
    </row>
    <row r="5" spans="1:27" ht="19.5" customHeight="1" thickBot="1" x14ac:dyDescent="0.25">
      <c r="A5" s="193"/>
      <c r="B5" s="128"/>
      <c r="C5" s="160" t="s">
        <v>158</v>
      </c>
      <c r="D5" s="132"/>
      <c r="E5" s="106"/>
      <c r="F5" s="133"/>
      <c r="G5" s="133"/>
      <c r="H5" s="133"/>
      <c r="I5" s="133"/>
      <c r="J5" s="133"/>
      <c r="K5" s="133"/>
      <c r="L5" s="161"/>
      <c r="M5" s="129"/>
      <c r="N5" s="134"/>
      <c r="O5" s="181"/>
      <c r="P5" s="181"/>
      <c r="Q5" s="181"/>
      <c r="R5" s="181"/>
      <c r="S5" s="182"/>
      <c r="T5" s="180"/>
      <c r="V5" s="212">
        <f>VLOOKUP(G15,W38:X42,2,FALSE)</f>
        <v>3</v>
      </c>
      <c r="W5"/>
      <c r="X5" s="212">
        <f>VLOOKUP(G13,Y38:Z67,2,FALSE)</f>
        <v>302</v>
      </c>
      <c r="Y5" s="211"/>
      <c r="Z5" s="211"/>
    </row>
    <row r="6" spans="1:27" ht="19.5" customHeight="1" thickBot="1" x14ac:dyDescent="0.25">
      <c r="A6" s="193"/>
      <c r="B6" s="128"/>
      <c r="C6" s="162" t="s">
        <v>159</v>
      </c>
      <c r="D6" s="132"/>
      <c r="E6" s="107"/>
      <c r="F6" s="133"/>
      <c r="G6" s="133"/>
      <c r="H6" s="133"/>
      <c r="I6" s="133"/>
      <c r="J6" s="133"/>
      <c r="K6" s="133"/>
      <c r="L6" s="161"/>
      <c r="M6" s="129"/>
      <c r="N6" s="135" t="s">
        <v>155</v>
      </c>
      <c r="O6" s="111" t="s">
        <v>161</v>
      </c>
      <c r="P6" s="112"/>
      <c r="Q6" s="183"/>
      <c r="R6" s="183"/>
      <c r="S6" s="184"/>
      <c r="T6" s="180"/>
      <c r="V6" s="236">
        <v>1</v>
      </c>
      <c r="W6" s="237" t="s">
        <v>183</v>
      </c>
      <c r="X6" s="249">
        <v>1</v>
      </c>
      <c r="Y6" s="213" t="s">
        <v>184</v>
      </c>
      <c r="Z6" s="214"/>
    </row>
    <row r="7" spans="1:27" ht="19.5" customHeight="1" thickBot="1" x14ac:dyDescent="0.25">
      <c r="A7" s="193"/>
      <c r="B7" s="128"/>
      <c r="C7" s="162" t="s">
        <v>160</v>
      </c>
      <c r="D7" s="132"/>
      <c r="E7" s="108"/>
      <c r="F7" s="133"/>
      <c r="G7" s="133"/>
      <c r="H7" s="133"/>
      <c r="I7" s="133"/>
      <c r="J7" s="133"/>
      <c r="K7" s="133"/>
      <c r="L7" s="161"/>
      <c r="M7" s="129"/>
      <c r="N7" s="135"/>
      <c r="O7" s="113" t="s">
        <v>17</v>
      </c>
      <c r="P7" s="113" t="s">
        <v>9</v>
      </c>
      <c r="Q7" s="113" t="s">
        <v>18</v>
      </c>
      <c r="R7" s="113" t="s">
        <v>5</v>
      </c>
      <c r="S7" s="185"/>
      <c r="T7" s="180"/>
      <c r="V7" s="238">
        <v>2</v>
      </c>
      <c r="W7" s="231" t="s">
        <v>185</v>
      </c>
      <c r="X7" s="250">
        <v>2</v>
      </c>
      <c r="Y7" s="216" t="s">
        <v>186</v>
      </c>
      <c r="Z7" s="214"/>
    </row>
    <row r="8" spans="1:27" ht="19.5" customHeight="1" thickBot="1" x14ac:dyDescent="0.25">
      <c r="A8" s="193"/>
      <c r="B8" s="128"/>
      <c r="C8" s="162" t="s">
        <v>240</v>
      </c>
      <c r="D8" s="132"/>
      <c r="E8" s="403"/>
      <c r="F8" s="404"/>
      <c r="G8" s="404"/>
      <c r="H8" s="404"/>
      <c r="I8" s="404"/>
      <c r="J8" s="404"/>
      <c r="K8" s="405"/>
      <c r="L8" s="163"/>
      <c r="M8" s="129"/>
      <c r="N8" s="135"/>
      <c r="O8" s="114" t="s">
        <v>30</v>
      </c>
      <c r="P8" s="115" t="s">
        <v>21</v>
      </c>
      <c r="Q8" s="115">
        <f>VLOOKUP($X$5,'パラメーター 一覧表'!$A$20:$F$49,3)</f>
        <v>5</v>
      </c>
      <c r="R8" s="115" t="s">
        <v>19</v>
      </c>
      <c r="S8" s="184"/>
      <c r="T8" s="180"/>
      <c r="V8" s="239">
        <v>3</v>
      </c>
      <c r="W8" s="231" t="s">
        <v>187</v>
      </c>
      <c r="X8" s="250">
        <v>3</v>
      </c>
      <c r="Y8" s="216" t="s">
        <v>188</v>
      </c>
      <c r="Z8" s="214"/>
    </row>
    <row r="9" spans="1:27" ht="19.5" customHeight="1" thickBot="1" x14ac:dyDescent="0.25">
      <c r="A9" s="193"/>
      <c r="B9" s="128"/>
      <c r="C9" s="162" t="s">
        <v>238</v>
      </c>
      <c r="D9" s="132"/>
      <c r="E9" s="247"/>
      <c r="F9" s="110" t="s">
        <v>242</v>
      </c>
      <c r="G9" s="136"/>
      <c r="H9" s="136"/>
      <c r="I9" s="136"/>
      <c r="J9" s="136"/>
      <c r="K9" s="136"/>
      <c r="L9" s="164"/>
      <c r="M9" s="129"/>
      <c r="N9" s="135"/>
      <c r="O9" s="114" t="s">
        <v>23</v>
      </c>
      <c r="P9" s="115" t="s">
        <v>22</v>
      </c>
      <c r="Q9" s="115">
        <f>VLOOKUP($X$5,'パラメーター 一覧表'!$A$20:$F$49,4)</f>
        <v>10</v>
      </c>
      <c r="R9" s="115" t="s">
        <v>29</v>
      </c>
      <c r="S9" s="184"/>
      <c r="T9" s="180"/>
      <c r="V9" s="240">
        <v>4</v>
      </c>
      <c r="W9" s="231" t="s">
        <v>248</v>
      </c>
      <c r="X9" s="251">
        <v>101</v>
      </c>
      <c r="Y9" s="218" t="s">
        <v>189</v>
      </c>
      <c r="Z9" s="219"/>
    </row>
    <row r="10" spans="1:27" ht="19.5" customHeight="1" thickBot="1" x14ac:dyDescent="0.25">
      <c r="A10" s="193"/>
      <c r="B10" s="128"/>
      <c r="C10" s="174"/>
      <c r="D10" s="175"/>
      <c r="E10" s="175"/>
      <c r="F10" s="175"/>
      <c r="G10" s="175"/>
      <c r="H10" s="175"/>
      <c r="I10" s="176"/>
      <c r="J10" s="177"/>
      <c r="K10" s="175"/>
      <c r="L10" s="178"/>
      <c r="M10" s="129"/>
      <c r="N10" s="135"/>
      <c r="O10" s="114" t="s">
        <v>24</v>
      </c>
      <c r="P10" s="115" t="s">
        <v>27</v>
      </c>
      <c r="Q10" s="115">
        <f>IF(VLOOKUP($X$5,'パラメーター 一覧表'!$A$20:$J$49,5)=0,Q11*Q24,VLOOKUP($X$5,'パラメーター 一覧表'!$A$20:$J$49,5))</f>
        <v>0.67</v>
      </c>
      <c r="R10" s="115" t="s">
        <v>28</v>
      </c>
      <c r="S10" s="184"/>
      <c r="T10" s="180"/>
      <c r="V10" s="241">
        <v>5</v>
      </c>
      <c r="W10" s="242" t="s">
        <v>249</v>
      </c>
      <c r="X10" s="251">
        <v>102</v>
      </c>
      <c r="Y10" s="218" t="s">
        <v>211</v>
      </c>
      <c r="Z10" s="219"/>
    </row>
    <row r="11" spans="1:27" ht="19.5" customHeight="1" x14ac:dyDescent="0.2">
      <c r="A11" s="193"/>
      <c r="B11" s="128"/>
      <c r="C11" s="208"/>
      <c r="D11" s="208"/>
      <c r="E11" s="208"/>
      <c r="F11" s="208"/>
      <c r="G11" s="208"/>
      <c r="H11" s="208"/>
      <c r="I11" s="209"/>
      <c r="J11" s="209"/>
      <c r="K11" s="208"/>
      <c r="L11" s="208"/>
      <c r="M11" s="129"/>
      <c r="N11" s="135"/>
      <c r="O11" s="114" t="s">
        <v>39</v>
      </c>
      <c r="P11" s="115" t="s">
        <v>35</v>
      </c>
      <c r="Q11" s="115">
        <f>VLOOKUP($X$5,'パラメーター 一覧表'!$A$20:$H$49,7)</f>
        <v>670</v>
      </c>
      <c r="R11" s="115" t="s">
        <v>28</v>
      </c>
      <c r="S11" s="184"/>
      <c r="T11" s="180"/>
      <c r="V11" s="220"/>
      <c r="W11" s="66"/>
      <c r="X11" s="217">
        <v>103</v>
      </c>
      <c r="Y11" s="218" t="s">
        <v>190</v>
      </c>
      <c r="Z11" s="219"/>
    </row>
    <row r="12" spans="1:27" ht="19.5" customHeight="1" thickBot="1" x14ac:dyDescent="0.25">
      <c r="A12" s="193"/>
      <c r="B12" s="128"/>
      <c r="C12" s="200" t="s">
        <v>122</v>
      </c>
      <c r="D12" s="201"/>
      <c r="E12" s="201"/>
      <c r="F12" s="201"/>
      <c r="G12" s="202" t="s">
        <v>241</v>
      </c>
      <c r="H12" s="203"/>
      <c r="I12" s="204"/>
      <c r="J12" s="205"/>
      <c r="K12" s="206"/>
      <c r="L12" s="207"/>
      <c r="M12" s="140"/>
      <c r="N12" s="135"/>
      <c r="O12" s="114" t="s">
        <v>25</v>
      </c>
      <c r="P12" s="115" t="s">
        <v>163</v>
      </c>
      <c r="Q12" s="115">
        <f>VLOOKUP($X$5,'パラメーター 一覧表'!$A$20:$F$49,6)</f>
        <v>0.19</v>
      </c>
      <c r="R12" s="115" t="s">
        <v>26</v>
      </c>
      <c r="S12" s="184"/>
      <c r="T12" s="180"/>
      <c r="V12"/>
      <c r="W12"/>
      <c r="X12" s="217">
        <v>104</v>
      </c>
      <c r="Y12" s="218" t="s">
        <v>207</v>
      </c>
      <c r="Z12" s="219"/>
    </row>
    <row r="13" spans="1:27" ht="19.5" customHeight="1" thickBot="1" x14ac:dyDescent="0.25">
      <c r="A13" s="193"/>
      <c r="B13" s="128"/>
      <c r="C13" s="166" t="s">
        <v>155</v>
      </c>
      <c r="D13" s="98" t="s">
        <v>20</v>
      </c>
      <c r="E13" s="99"/>
      <c r="F13" s="100"/>
      <c r="G13" s="406" t="s">
        <v>316</v>
      </c>
      <c r="H13" s="407"/>
      <c r="I13" s="138"/>
      <c r="J13" s="140"/>
      <c r="K13" s="141"/>
      <c r="L13" s="167"/>
      <c r="M13" s="140"/>
      <c r="N13" s="135"/>
      <c r="O13" s="114" t="s">
        <v>113</v>
      </c>
      <c r="P13" s="115" t="s">
        <v>115</v>
      </c>
      <c r="Q13" s="115">
        <f>VLOOKUP($X$5,'パラメーター 一覧表'!$A$20:$J$49,8)</f>
        <v>8</v>
      </c>
      <c r="R13" s="115" t="s">
        <v>117</v>
      </c>
      <c r="S13" s="184"/>
      <c r="T13" s="180"/>
      <c r="V13" s="66"/>
      <c r="W13" s="66"/>
      <c r="X13" s="217">
        <v>105</v>
      </c>
      <c r="Y13" s="218" t="s">
        <v>206</v>
      </c>
      <c r="Z13" s="219"/>
      <c r="AA13" s="105" t="s">
        <v>245</v>
      </c>
    </row>
    <row r="14" spans="1:27" ht="19.5" customHeight="1" thickBot="1" x14ac:dyDescent="0.25">
      <c r="A14" s="193"/>
      <c r="B14" s="128"/>
      <c r="C14" s="166"/>
      <c r="D14" s="290"/>
      <c r="E14" s="290"/>
      <c r="F14" s="290"/>
      <c r="G14" s="140"/>
      <c r="H14" s="140"/>
      <c r="I14" s="137"/>
      <c r="J14" s="129"/>
      <c r="K14" s="142"/>
      <c r="L14" s="168"/>
      <c r="M14" s="129"/>
      <c r="N14" s="135"/>
      <c r="O14" s="114" t="s">
        <v>114</v>
      </c>
      <c r="P14" s="115" t="s">
        <v>116</v>
      </c>
      <c r="Q14" s="115">
        <f>VLOOKUP($X$5,'パラメーター 一覧表'!$A$20:$J$49,9)</f>
        <v>0.8</v>
      </c>
      <c r="R14" s="115" t="s">
        <v>117</v>
      </c>
      <c r="S14" s="184"/>
      <c r="T14" s="180"/>
      <c r="V14" s="66"/>
      <c r="W14" s="66"/>
      <c r="X14" s="217">
        <v>106</v>
      </c>
      <c r="Y14" s="218" t="s">
        <v>212</v>
      </c>
      <c r="Z14" s="219"/>
    </row>
    <row r="15" spans="1:27" ht="19.5" customHeight="1" thickBot="1" x14ac:dyDescent="0.25">
      <c r="A15" s="193"/>
      <c r="B15" s="128"/>
      <c r="C15" s="166" t="s">
        <v>156</v>
      </c>
      <c r="D15" s="101" t="s">
        <v>15</v>
      </c>
      <c r="E15" s="102"/>
      <c r="F15" s="103"/>
      <c r="G15" s="408" t="str">
        <f>'入力シート (複数物質)'!H30</f>
        <v>砂</v>
      </c>
      <c r="H15" s="409"/>
      <c r="I15" s="129"/>
      <c r="J15" s="129"/>
      <c r="K15" s="129"/>
      <c r="L15" s="165"/>
      <c r="M15" s="129"/>
      <c r="N15" s="135"/>
      <c r="O15" s="114" t="s">
        <v>118</v>
      </c>
      <c r="P15" s="115"/>
      <c r="Q15" s="115">
        <f>VLOOKUP($X$5,'パラメーター 一覧表'!$A$20:$J$49,10)</f>
        <v>6.0000000000000001E-3</v>
      </c>
      <c r="R15" s="115" t="s">
        <v>29</v>
      </c>
      <c r="S15" s="184"/>
      <c r="T15" s="180"/>
      <c r="V15" s="66"/>
      <c r="W15" s="66"/>
      <c r="X15" s="217">
        <v>107</v>
      </c>
      <c r="Y15" s="218" t="s">
        <v>217</v>
      </c>
      <c r="Z15" s="219"/>
    </row>
    <row r="16" spans="1:27" ht="19.5" customHeight="1" x14ac:dyDescent="0.2">
      <c r="A16" s="193"/>
      <c r="B16" s="128"/>
      <c r="C16" s="166"/>
      <c r="D16" s="290"/>
      <c r="E16" s="290"/>
      <c r="F16" s="290"/>
      <c r="G16" s="140"/>
      <c r="H16" s="140"/>
      <c r="I16" s="140"/>
      <c r="J16" s="140"/>
      <c r="K16" s="140"/>
      <c r="L16" s="169"/>
      <c r="M16" s="140"/>
      <c r="N16" s="135"/>
      <c r="O16" s="183"/>
      <c r="P16" s="183"/>
      <c r="Q16" s="183"/>
      <c r="R16" s="183"/>
      <c r="S16" s="184"/>
      <c r="T16" s="180"/>
      <c r="V16" s="66"/>
      <c r="W16" s="66"/>
      <c r="X16" s="217">
        <v>108</v>
      </c>
      <c r="Y16" s="218" t="s">
        <v>224</v>
      </c>
      <c r="Z16" s="219"/>
    </row>
    <row r="17" spans="1:26" ht="19.5" customHeight="1" thickBot="1" x14ac:dyDescent="0.25">
      <c r="A17" s="193"/>
      <c r="B17" s="128"/>
      <c r="C17" s="389" t="s">
        <v>157</v>
      </c>
      <c r="D17" s="390" t="s">
        <v>123</v>
      </c>
      <c r="E17" s="391"/>
      <c r="F17" s="392"/>
      <c r="G17" s="143" t="s">
        <v>18</v>
      </c>
      <c r="H17" s="144" t="s">
        <v>5</v>
      </c>
      <c r="I17" s="128"/>
      <c r="J17" s="140"/>
      <c r="K17" s="140"/>
      <c r="L17" s="169"/>
      <c r="M17" s="140"/>
      <c r="N17" s="135" t="s">
        <v>156</v>
      </c>
      <c r="O17" s="116" t="s">
        <v>16</v>
      </c>
      <c r="P17" s="117"/>
      <c r="Q17" s="183"/>
      <c r="R17" s="183"/>
      <c r="S17" s="184"/>
      <c r="T17" s="180"/>
      <c r="V17"/>
      <c r="W17"/>
      <c r="X17" s="217">
        <v>109</v>
      </c>
      <c r="Y17" s="218" t="s">
        <v>205</v>
      </c>
      <c r="Z17" s="219"/>
    </row>
    <row r="18" spans="1:26" ht="19.5" customHeight="1" thickBot="1" x14ac:dyDescent="0.25">
      <c r="A18" s="193"/>
      <c r="B18" s="128"/>
      <c r="C18" s="389"/>
      <c r="D18" s="393"/>
      <c r="E18" s="394"/>
      <c r="F18" s="394"/>
      <c r="G18" s="104">
        <f>'入力シート (複数物質)'!H33</f>
        <v>5.0000000000000001E-3</v>
      </c>
      <c r="H18" s="109" t="s">
        <v>131</v>
      </c>
      <c r="I18" s="140"/>
      <c r="J18" s="140"/>
      <c r="K18" s="140"/>
      <c r="L18" s="169"/>
      <c r="M18" s="140"/>
      <c r="N18" s="135"/>
      <c r="O18" s="118" t="s">
        <v>17</v>
      </c>
      <c r="P18" s="118" t="s">
        <v>9</v>
      </c>
      <c r="Q18" s="118" t="s">
        <v>18</v>
      </c>
      <c r="R18" s="118" t="s">
        <v>5</v>
      </c>
      <c r="S18" s="185"/>
      <c r="T18" s="180"/>
      <c r="V18"/>
      <c r="W18"/>
      <c r="X18" s="217">
        <v>110</v>
      </c>
      <c r="Y18" s="218" t="s">
        <v>218</v>
      </c>
      <c r="Z18" s="219"/>
    </row>
    <row r="19" spans="1:26" ht="19.5" customHeight="1" x14ac:dyDescent="0.2">
      <c r="A19" s="193"/>
      <c r="B19" s="128"/>
      <c r="C19" s="170"/>
      <c r="D19" s="171"/>
      <c r="E19" s="171"/>
      <c r="F19" s="171"/>
      <c r="G19" s="172"/>
      <c r="H19" s="172"/>
      <c r="I19" s="172"/>
      <c r="J19" s="172"/>
      <c r="K19" s="172"/>
      <c r="L19" s="173"/>
      <c r="M19" s="140"/>
      <c r="N19" s="135"/>
      <c r="O19" s="119" t="s">
        <v>2</v>
      </c>
      <c r="P19" s="120" t="s">
        <v>10</v>
      </c>
      <c r="Q19" s="121">
        <f>VLOOKUP($V$5,'パラメーター 一覧表'!$A$7:$G$12,3)</f>
        <v>3.0000000000000001E-5</v>
      </c>
      <c r="R19" s="120" t="s">
        <v>6</v>
      </c>
      <c r="S19" s="184"/>
      <c r="T19" s="180"/>
      <c r="V19"/>
      <c r="W19"/>
      <c r="X19" s="217">
        <v>111</v>
      </c>
      <c r="Y19" s="218" t="s">
        <v>216</v>
      </c>
      <c r="Z19" s="219"/>
    </row>
    <row r="20" spans="1:26" ht="19.5" customHeight="1" x14ac:dyDescent="0.2">
      <c r="A20" s="193"/>
      <c r="B20" s="128"/>
      <c r="C20" s="290"/>
      <c r="D20" s="290"/>
      <c r="E20" s="290"/>
      <c r="F20" s="290"/>
      <c r="G20" s="140"/>
      <c r="H20" s="140"/>
      <c r="I20" s="140"/>
      <c r="J20" s="140"/>
      <c r="K20" s="140"/>
      <c r="L20" s="140"/>
      <c r="M20" s="140"/>
      <c r="N20" s="135"/>
      <c r="O20" s="119" t="s">
        <v>3</v>
      </c>
      <c r="P20" s="120" t="s">
        <v>11</v>
      </c>
      <c r="Q20" s="120">
        <f>VLOOKUP($V$5,'パラメーター 一覧表'!$A$7:$G$12,4)</f>
        <v>0.3</v>
      </c>
      <c r="R20" s="120" t="s">
        <v>7</v>
      </c>
      <c r="S20" s="184"/>
      <c r="T20" s="180"/>
      <c r="V20"/>
      <c r="W20"/>
      <c r="X20" s="217">
        <v>112</v>
      </c>
      <c r="Y20" s="218" t="s">
        <v>208</v>
      </c>
      <c r="Z20" s="219"/>
    </row>
    <row r="21" spans="1:26" ht="19.5" customHeight="1" x14ac:dyDescent="0.2">
      <c r="A21" s="193"/>
      <c r="B21" s="128"/>
      <c r="C21" s="128"/>
      <c r="D21" s="128"/>
      <c r="E21" s="128"/>
      <c r="F21" s="128"/>
      <c r="G21" s="128"/>
      <c r="H21" s="128"/>
      <c r="I21" s="140"/>
      <c r="J21" s="140"/>
      <c r="K21" s="140"/>
      <c r="L21" s="140"/>
      <c r="M21" s="140"/>
      <c r="N21" s="135"/>
      <c r="O21" s="119" t="s">
        <v>126</v>
      </c>
      <c r="P21" s="120" t="s">
        <v>127</v>
      </c>
      <c r="Q21" s="120">
        <f>VLOOKUP($V$5,'パラメーター 一覧表'!$A$7:$G$12,5)</f>
        <v>0.4</v>
      </c>
      <c r="R21" s="120" t="s">
        <v>7</v>
      </c>
      <c r="S21" s="184"/>
      <c r="T21" s="180"/>
      <c r="V21"/>
      <c r="W21"/>
      <c r="X21" s="217">
        <v>113</v>
      </c>
      <c r="Y21" s="218" t="s">
        <v>219</v>
      </c>
      <c r="Z21" s="219"/>
    </row>
    <row r="22" spans="1:26" ht="19.5" customHeight="1" thickBot="1" x14ac:dyDescent="0.25">
      <c r="A22" s="193"/>
      <c r="B22" s="128"/>
      <c r="C22" s="145"/>
      <c r="D22" s="145"/>
      <c r="E22" s="145"/>
      <c r="F22" s="145"/>
      <c r="G22" s="145"/>
      <c r="H22" s="145"/>
      <c r="I22" s="146"/>
      <c r="J22" s="140"/>
      <c r="K22" s="140"/>
      <c r="L22" s="140"/>
      <c r="M22" s="140"/>
      <c r="N22" s="135"/>
      <c r="O22" s="119" t="s">
        <v>4</v>
      </c>
      <c r="P22" s="120" t="s">
        <v>12</v>
      </c>
      <c r="Q22" s="120">
        <f>VLOOKUP($V$5,'パラメーター 一覧表'!$A$7:$G$12,6)</f>
        <v>2.7</v>
      </c>
      <c r="R22" s="120" t="s">
        <v>8</v>
      </c>
      <c r="S22" s="184"/>
      <c r="T22" s="180"/>
      <c r="V22"/>
      <c r="W22"/>
      <c r="X22" s="217">
        <v>201</v>
      </c>
      <c r="Y22" s="218" t="s">
        <v>191</v>
      </c>
      <c r="Z22" s="219"/>
    </row>
    <row r="23" spans="1:26" ht="19.5" customHeight="1" x14ac:dyDescent="0.2">
      <c r="A23" s="193"/>
      <c r="B23" s="128"/>
      <c r="C23" s="147" t="s">
        <v>121</v>
      </c>
      <c r="D23" s="148"/>
      <c r="E23" s="148"/>
      <c r="F23" s="148"/>
      <c r="G23" s="149"/>
      <c r="H23" s="149"/>
      <c r="I23" s="150"/>
      <c r="J23" s="140"/>
      <c r="K23" s="140"/>
      <c r="L23" s="140"/>
      <c r="M23" s="140"/>
      <c r="N23" s="135"/>
      <c r="O23" s="119" t="s">
        <v>13</v>
      </c>
      <c r="P23" s="120" t="s">
        <v>14</v>
      </c>
      <c r="Q23" s="120">
        <f>VLOOKUP($V$5,'パラメーター 一覧表'!$A$7:$G$12,7)</f>
        <v>1.62</v>
      </c>
      <c r="R23" s="120" t="s">
        <v>8</v>
      </c>
      <c r="S23" s="184"/>
      <c r="T23" s="180"/>
      <c r="V23"/>
      <c r="W23"/>
      <c r="X23" s="221">
        <v>202</v>
      </c>
      <c r="Y23" s="222" t="s">
        <v>192</v>
      </c>
      <c r="Z23" s="223"/>
    </row>
    <row r="24" spans="1:26" ht="19.5" customHeight="1" thickBot="1" x14ac:dyDescent="0.25">
      <c r="A24" s="193"/>
      <c r="B24" s="128"/>
      <c r="C24" s="151"/>
      <c r="D24" s="290"/>
      <c r="E24" s="290"/>
      <c r="F24" s="290"/>
      <c r="G24" s="290"/>
      <c r="H24" s="290"/>
      <c r="I24" s="248"/>
      <c r="J24" s="140"/>
      <c r="K24" s="140"/>
      <c r="L24" s="140"/>
      <c r="M24" s="140"/>
      <c r="N24" s="135"/>
      <c r="O24" s="119" t="s">
        <v>38</v>
      </c>
      <c r="P24" s="119" t="s">
        <v>36</v>
      </c>
      <c r="Q24" s="120">
        <f>VLOOKUP($V$5,'パラメーター 一覧表'!$A$7:$H$12,8)</f>
        <v>1E-3</v>
      </c>
      <c r="R24" s="119" t="s">
        <v>37</v>
      </c>
      <c r="S24" s="186"/>
      <c r="T24" s="180"/>
      <c r="V24"/>
      <c r="W24"/>
      <c r="X24" s="221">
        <v>203</v>
      </c>
      <c r="Y24" s="222" t="s">
        <v>193</v>
      </c>
      <c r="Z24" s="223"/>
    </row>
    <row r="25" spans="1:26" ht="19.5" customHeight="1" x14ac:dyDescent="0.2">
      <c r="A25" s="193"/>
      <c r="B25" s="128"/>
      <c r="C25" s="151"/>
      <c r="D25" s="501" t="s">
        <v>120</v>
      </c>
      <c r="E25" s="502"/>
      <c r="F25" s="502"/>
      <c r="G25" s="399">
        <f>計算シート_チウラム!$C$21</f>
        <v>50</v>
      </c>
      <c r="H25" s="401" t="s">
        <v>19</v>
      </c>
      <c r="I25" s="248"/>
      <c r="J25" s="140"/>
      <c r="K25" s="140"/>
      <c r="L25" s="140"/>
      <c r="M25" s="140"/>
      <c r="N25" s="135"/>
      <c r="O25" s="183"/>
      <c r="P25" s="183"/>
      <c r="Q25" s="183"/>
      <c r="R25" s="183"/>
      <c r="S25" s="184"/>
      <c r="T25" s="180"/>
      <c r="V25"/>
      <c r="W25"/>
      <c r="X25" s="217">
        <v>204</v>
      </c>
      <c r="Y25" s="218" t="s">
        <v>194</v>
      </c>
      <c r="Z25" s="219"/>
    </row>
    <row r="26" spans="1:26" ht="19.5" customHeight="1" thickBot="1" x14ac:dyDescent="0.25">
      <c r="A26" s="193"/>
      <c r="B26" s="128"/>
      <c r="C26" s="151"/>
      <c r="D26" s="503"/>
      <c r="E26" s="504"/>
      <c r="F26" s="504"/>
      <c r="G26" s="400"/>
      <c r="H26" s="402"/>
      <c r="I26" s="248"/>
      <c r="J26" s="140"/>
      <c r="K26" s="140"/>
      <c r="L26" s="140"/>
      <c r="M26" s="140"/>
      <c r="N26" s="135" t="s">
        <v>157</v>
      </c>
      <c r="O26" s="122" t="s">
        <v>162</v>
      </c>
      <c r="P26" s="123"/>
      <c r="Q26" s="183"/>
      <c r="R26" s="183"/>
      <c r="S26" s="184"/>
      <c r="T26" s="180"/>
      <c r="V26"/>
      <c r="W26"/>
      <c r="X26" s="217">
        <v>205</v>
      </c>
      <c r="Y26" s="218" t="s">
        <v>195</v>
      </c>
      <c r="Z26" s="219"/>
    </row>
    <row r="27" spans="1:26" ht="19.5" customHeight="1" x14ac:dyDescent="0.2">
      <c r="A27" s="193"/>
      <c r="B27" s="128"/>
      <c r="C27" s="151"/>
      <c r="D27" s="290"/>
      <c r="E27" s="290"/>
      <c r="F27" s="290"/>
      <c r="G27" s="266">
        <f>+計算シート_チウラム!C24</f>
        <v>50</v>
      </c>
      <c r="H27" s="290"/>
      <c r="I27" s="248"/>
      <c r="J27" s="140"/>
      <c r="K27" s="140"/>
      <c r="L27" s="140"/>
      <c r="M27" s="140"/>
      <c r="N27" s="135"/>
      <c r="O27" s="124" t="s">
        <v>17</v>
      </c>
      <c r="P27" s="124" t="s">
        <v>9</v>
      </c>
      <c r="Q27" s="124" t="s">
        <v>18</v>
      </c>
      <c r="R27" s="124" t="s">
        <v>5</v>
      </c>
      <c r="S27" s="185"/>
      <c r="T27" s="180"/>
      <c r="V27"/>
      <c r="W27"/>
      <c r="X27" s="217">
        <v>206</v>
      </c>
      <c r="Y27" s="218" t="s">
        <v>196</v>
      </c>
      <c r="Z27" s="219"/>
    </row>
    <row r="28" spans="1:26" ht="19.5" customHeight="1" x14ac:dyDescent="0.2">
      <c r="A28" s="193"/>
      <c r="B28" s="128"/>
      <c r="C28" s="153"/>
      <c r="D28" s="140"/>
      <c r="E28" s="140"/>
      <c r="F28" s="140"/>
      <c r="G28" s="290"/>
      <c r="H28" s="198" t="s">
        <v>239</v>
      </c>
      <c r="I28" s="152"/>
      <c r="J28" s="140"/>
      <c r="K28" s="140"/>
      <c r="L28" s="140"/>
      <c r="M28" s="140"/>
      <c r="N28" s="135"/>
      <c r="O28" s="125" t="s">
        <v>150</v>
      </c>
      <c r="P28" s="125" t="s">
        <v>151</v>
      </c>
      <c r="Q28" s="126">
        <f>+計算シート_チウラム!G48</f>
        <v>15.768000000000002</v>
      </c>
      <c r="R28" s="126" t="s">
        <v>154</v>
      </c>
      <c r="S28" s="184"/>
      <c r="T28" s="180"/>
      <c r="V28"/>
      <c r="W28"/>
      <c r="X28" s="217">
        <v>207</v>
      </c>
      <c r="Y28" s="218" t="s">
        <v>197</v>
      </c>
      <c r="Z28" s="219"/>
    </row>
    <row r="29" spans="1:26" ht="19.5" customHeight="1" thickBot="1" x14ac:dyDescent="0.25">
      <c r="A29" s="193"/>
      <c r="B29" s="128"/>
      <c r="C29" s="154"/>
      <c r="D29" s="145"/>
      <c r="E29" s="145"/>
      <c r="F29" s="145"/>
      <c r="G29" s="145"/>
      <c r="H29" s="145"/>
      <c r="I29" s="155"/>
      <c r="J29" s="140"/>
      <c r="K29" s="140"/>
      <c r="L29" s="140"/>
      <c r="M29" s="140"/>
      <c r="N29" s="135"/>
      <c r="O29" s="125" t="s">
        <v>152</v>
      </c>
      <c r="P29" s="127" t="s">
        <v>153</v>
      </c>
      <c r="Q29" s="126">
        <f>+計算シート_チウラム!G50</f>
        <v>4.6180000000000003</v>
      </c>
      <c r="R29" s="126"/>
      <c r="S29" s="184"/>
      <c r="T29" s="180"/>
      <c r="V29"/>
      <c r="W29"/>
      <c r="X29" s="217">
        <v>208</v>
      </c>
      <c r="Y29" s="218" t="s">
        <v>198</v>
      </c>
      <c r="Z29" s="219"/>
    </row>
    <row r="30" spans="1:26" ht="19.5" customHeight="1" x14ac:dyDescent="0.2">
      <c r="A30" s="193"/>
      <c r="B30" s="128"/>
      <c r="C30" s="128"/>
      <c r="D30" s="128"/>
      <c r="E30" s="128"/>
      <c r="F30" s="128"/>
      <c r="G30" s="128"/>
      <c r="H30" s="128"/>
      <c r="I30" s="140"/>
      <c r="J30" s="140"/>
      <c r="K30" s="140"/>
      <c r="L30" s="140"/>
      <c r="M30" s="140"/>
      <c r="N30" s="156"/>
      <c r="O30" s="189"/>
      <c r="P30" s="190"/>
      <c r="Q30" s="191"/>
      <c r="R30" s="191"/>
      <c r="S30" s="187"/>
      <c r="T30" s="180"/>
      <c r="V30"/>
      <c r="W30"/>
      <c r="X30" s="217">
        <v>209</v>
      </c>
      <c r="Y30" s="218" t="s">
        <v>199</v>
      </c>
      <c r="Z30" s="219"/>
    </row>
    <row r="31" spans="1:26" ht="7.5" customHeight="1" thickBot="1" x14ac:dyDescent="0.25">
      <c r="A31" s="194"/>
      <c r="B31" s="157"/>
      <c r="C31" s="157"/>
      <c r="D31" s="157"/>
      <c r="E31" s="157"/>
      <c r="F31" s="157"/>
      <c r="G31" s="157"/>
      <c r="H31" s="157"/>
      <c r="I31" s="139"/>
      <c r="J31" s="139"/>
      <c r="K31" s="139"/>
      <c r="L31" s="139"/>
      <c r="M31" s="139"/>
      <c r="N31" s="157"/>
      <c r="O31" s="157"/>
      <c r="P31" s="157"/>
      <c r="Q31" s="157"/>
      <c r="R31" s="157"/>
      <c r="S31" s="157"/>
      <c r="T31" s="188"/>
      <c r="V31"/>
      <c r="W31"/>
      <c r="X31" s="217">
        <v>301</v>
      </c>
      <c r="Y31" s="218" t="s">
        <v>200</v>
      </c>
      <c r="Z31" s="219"/>
    </row>
    <row r="32" spans="1:26" ht="19.5" customHeight="1" x14ac:dyDescent="0.2">
      <c r="V32"/>
      <c r="W32"/>
      <c r="X32" s="217">
        <v>302</v>
      </c>
      <c r="Y32" s="218" t="s">
        <v>201</v>
      </c>
      <c r="Z32" s="219"/>
    </row>
    <row r="33" spans="3:26" ht="19.5" hidden="1" customHeight="1" x14ac:dyDescent="0.2">
      <c r="C33" s="105" t="s">
        <v>155</v>
      </c>
      <c r="D33" s="105" t="s">
        <v>156</v>
      </c>
      <c r="E33" s="105" t="s">
        <v>157</v>
      </c>
      <c r="V33"/>
      <c r="W33"/>
      <c r="X33" s="217">
        <v>303</v>
      </c>
      <c r="Y33" s="218" t="s">
        <v>202</v>
      </c>
      <c r="Z33" s="219"/>
    </row>
    <row r="34" spans="3:26" ht="19.5" hidden="1" customHeight="1" x14ac:dyDescent="0.2">
      <c r="C34" s="262">
        <f>LOG(+計算シート_チウラム!J53)</f>
        <v>-2.5771347340678727</v>
      </c>
      <c r="D34" s="262">
        <f>LOG(+計算シート_チウラム!J54/2)</f>
        <v>0</v>
      </c>
      <c r="E34" s="262">
        <f>+LOG(計算シート_チウラム!J55)</f>
        <v>-0.65729042025540707</v>
      </c>
      <c r="V34"/>
      <c r="W34"/>
      <c r="X34" s="217">
        <v>304</v>
      </c>
      <c r="Y34" s="218" t="s">
        <v>203</v>
      </c>
      <c r="Z34" s="219"/>
    </row>
    <row r="35" spans="3:26" ht="19.5" customHeight="1" thickBot="1" x14ac:dyDescent="0.25">
      <c r="V35"/>
      <c r="W35"/>
      <c r="X35" s="224">
        <v>305</v>
      </c>
      <c r="Y35" s="225" t="s">
        <v>204</v>
      </c>
      <c r="Z35" s="219"/>
    </row>
    <row r="36" spans="3:26" ht="19.5" customHeight="1" x14ac:dyDescent="0.2">
      <c r="Y36" s="211"/>
      <c r="Z36" s="211"/>
    </row>
    <row r="37" spans="3:26" ht="19.5" customHeight="1" thickBot="1" x14ac:dyDescent="0.25">
      <c r="V37"/>
      <c r="W37"/>
      <c r="X37" s="211"/>
      <c r="Y37" s="211"/>
      <c r="Z37" s="211"/>
    </row>
    <row r="38" spans="3:26" ht="19.5" customHeight="1" x14ac:dyDescent="0.2">
      <c r="V38"/>
      <c r="W38" s="226" t="s">
        <v>185</v>
      </c>
      <c r="X38" s="227">
        <v>2</v>
      </c>
      <c r="Y38" s="228" t="s">
        <v>224</v>
      </c>
      <c r="Z38" s="229">
        <v>108</v>
      </c>
    </row>
    <row r="39" spans="3:26" ht="19.5" customHeight="1" x14ac:dyDescent="0.2">
      <c r="V39"/>
      <c r="W39" s="230" t="s">
        <v>243</v>
      </c>
      <c r="X39" s="231">
        <v>4</v>
      </c>
      <c r="Y39" s="217" t="s">
        <v>205</v>
      </c>
      <c r="Z39" s="218">
        <v>109</v>
      </c>
    </row>
    <row r="40" spans="3:26" ht="19.5" customHeight="1" x14ac:dyDescent="0.2">
      <c r="V40"/>
      <c r="W40" s="230" t="s">
        <v>187</v>
      </c>
      <c r="X40" s="231">
        <v>3</v>
      </c>
      <c r="Y40" s="217" t="s">
        <v>206</v>
      </c>
      <c r="Z40" s="218">
        <v>105</v>
      </c>
    </row>
    <row r="41" spans="3:26" ht="16.5" x14ac:dyDescent="0.2">
      <c r="V41"/>
      <c r="W41" s="230" t="s">
        <v>183</v>
      </c>
      <c r="X41" s="231">
        <v>1</v>
      </c>
      <c r="Y41" s="217" t="s">
        <v>207</v>
      </c>
      <c r="Z41" s="218">
        <v>104</v>
      </c>
    </row>
    <row r="42" spans="3:26" ht="17" thickBot="1" x14ac:dyDescent="0.25">
      <c r="V42"/>
      <c r="W42" s="232" t="s">
        <v>246</v>
      </c>
      <c r="X42" s="233">
        <v>5</v>
      </c>
      <c r="Y42" s="217" t="s">
        <v>208</v>
      </c>
      <c r="Z42" s="218">
        <v>112</v>
      </c>
    </row>
    <row r="43" spans="3:26" ht="16.5" x14ac:dyDescent="0.2">
      <c r="V43"/>
      <c r="W43"/>
      <c r="X43" s="211"/>
      <c r="Y43" s="217" t="s">
        <v>203</v>
      </c>
      <c r="Z43" s="218">
        <v>304</v>
      </c>
    </row>
    <row r="44" spans="3:26" ht="16.5" x14ac:dyDescent="0.2">
      <c r="V44"/>
      <c r="W44"/>
      <c r="X44" s="211"/>
      <c r="Y44" s="234" t="s">
        <v>192</v>
      </c>
      <c r="Z44" s="235">
        <v>202</v>
      </c>
    </row>
    <row r="45" spans="3:26" ht="16.5" x14ac:dyDescent="0.2">
      <c r="V45"/>
      <c r="W45"/>
      <c r="X45" s="211"/>
      <c r="Y45" s="217" t="s">
        <v>189</v>
      </c>
      <c r="Z45" s="218">
        <v>101</v>
      </c>
    </row>
    <row r="46" spans="3:26" ht="16.5" x14ac:dyDescent="0.2">
      <c r="V46"/>
      <c r="W46"/>
      <c r="X46" s="211"/>
      <c r="Y46" s="217" t="s">
        <v>199</v>
      </c>
      <c r="Z46" s="218">
        <v>209</v>
      </c>
    </row>
    <row r="47" spans="3:26" ht="16.5" x14ac:dyDescent="0.2">
      <c r="V47"/>
      <c r="W47"/>
      <c r="X47" s="211"/>
      <c r="Y47" s="217" t="s">
        <v>190</v>
      </c>
      <c r="Z47" s="218">
        <v>103</v>
      </c>
    </row>
    <row r="48" spans="3:26" ht="16.5" x14ac:dyDescent="0.2">
      <c r="V48"/>
      <c r="W48"/>
      <c r="X48" s="211"/>
      <c r="Y48" s="217" t="s">
        <v>211</v>
      </c>
      <c r="Z48" s="218">
        <v>102</v>
      </c>
    </row>
    <row r="49" spans="3:26" ht="16.5" x14ac:dyDescent="0.2">
      <c r="V49"/>
      <c r="W49"/>
      <c r="X49" s="211"/>
      <c r="Y49" s="217" t="s">
        <v>212</v>
      </c>
      <c r="Z49" s="218">
        <v>106</v>
      </c>
    </row>
    <row r="50" spans="3:26" ht="16.5" x14ac:dyDescent="0.2">
      <c r="C50"/>
      <c r="D50"/>
      <c r="E50"/>
      <c r="F50"/>
      <c r="G50"/>
      <c r="V50"/>
      <c r="W50"/>
      <c r="X50" s="211"/>
      <c r="Y50" s="217" t="s">
        <v>200</v>
      </c>
      <c r="Z50" s="218">
        <v>301</v>
      </c>
    </row>
    <row r="51" spans="3:26" ht="16.5" x14ac:dyDescent="0.2">
      <c r="C51"/>
      <c r="D51"/>
      <c r="E51"/>
      <c r="F51"/>
      <c r="G51"/>
      <c r="V51"/>
      <c r="W51"/>
      <c r="X51" s="211"/>
      <c r="Y51" s="234" t="s">
        <v>193</v>
      </c>
      <c r="Z51" s="235">
        <v>203</v>
      </c>
    </row>
    <row r="52" spans="3:26" ht="16.5" x14ac:dyDescent="0.2">
      <c r="V52"/>
      <c r="W52"/>
      <c r="X52" s="211"/>
      <c r="Y52" s="217" t="s">
        <v>198</v>
      </c>
      <c r="Z52" s="218">
        <v>208</v>
      </c>
    </row>
    <row r="53" spans="3:26" ht="16.5" x14ac:dyDescent="0.2">
      <c r="V53"/>
      <c r="W53"/>
      <c r="X53" s="211"/>
      <c r="Y53" s="215" t="s">
        <v>184</v>
      </c>
      <c r="Z53" s="216">
        <v>1</v>
      </c>
    </row>
    <row r="54" spans="3:26" ht="16.5" x14ac:dyDescent="0.2">
      <c r="V54"/>
      <c r="W54"/>
      <c r="X54" s="211"/>
      <c r="Y54" s="215" t="s">
        <v>186</v>
      </c>
      <c r="Z54" s="216">
        <v>2</v>
      </c>
    </row>
    <row r="55" spans="3:26" ht="16.5" x14ac:dyDescent="0.2">
      <c r="V55"/>
      <c r="W55"/>
      <c r="X55" s="211"/>
      <c r="Y55" s="215" t="s">
        <v>188</v>
      </c>
      <c r="Z55" s="216">
        <v>3</v>
      </c>
    </row>
    <row r="56" spans="3:26" ht="16.5" x14ac:dyDescent="0.2">
      <c r="V56"/>
      <c r="W56"/>
      <c r="X56" s="211"/>
      <c r="Y56" s="217" t="s">
        <v>201</v>
      </c>
      <c r="Z56" s="218">
        <v>302</v>
      </c>
    </row>
    <row r="57" spans="3:26" ht="16.5" x14ac:dyDescent="0.2">
      <c r="V57"/>
      <c r="W57"/>
      <c r="X57" s="211"/>
      <c r="Y57" s="217" t="s">
        <v>202</v>
      </c>
      <c r="Z57" s="218">
        <v>303</v>
      </c>
    </row>
    <row r="58" spans="3:26" ht="16.5" x14ac:dyDescent="0.2">
      <c r="V58"/>
      <c r="W58"/>
      <c r="X58" s="211"/>
      <c r="Y58" s="217" t="s">
        <v>216</v>
      </c>
      <c r="Z58" s="218">
        <v>111</v>
      </c>
    </row>
    <row r="59" spans="3:26" ht="16.5" x14ac:dyDescent="0.2">
      <c r="V59"/>
      <c r="W59"/>
      <c r="X59" s="211"/>
      <c r="Y59" s="217" t="s">
        <v>217</v>
      </c>
      <c r="Z59" s="218">
        <v>107</v>
      </c>
    </row>
    <row r="60" spans="3:26" ht="16.5" x14ac:dyDescent="0.2">
      <c r="V60"/>
      <c r="W60"/>
      <c r="X60" s="211"/>
      <c r="Y60" s="217" t="s">
        <v>218</v>
      </c>
      <c r="Z60" s="218">
        <v>110</v>
      </c>
    </row>
    <row r="61" spans="3:26" ht="16.5" x14ac:dyDescent="0.2">
      <c r="V61"/>
      <c r="W61"/>
      <c r="X61" s="211"/>
      <c r="Y61" s="217" t="s">
        <v>191</v>
      </c>
      <c r="Z61" s="218">
        <v>201</v>
      </c>
    </row>
    <row r="62" spans="3:26" ht="16.5" x14ac:dyDescent="0.2">
      <c r="V62"/>
      <c r="W62"/>
      <c r="X62" s="211"/>
      <c r="Y62" s="217" t="s">
        <v>194</v>
      </c>
      <c r="Z62" s="218">
        <v>204</v>
      </c>
    </row>
    <row r="63" spans="3:26" ht="16.5" x14ac:dyDescent="0.2">
      <c r="V63"/>
      <c r="W63"/>
      <c r="X63" s="211"/>
      <c r="Y63" s="217" t="s">
        <v>196</v>
      </c>
      <c r="Z63" s="218">
        <v>206</v>
      </c>
    </row>
    <row r="64" spans="3:26" ht="16.5" x14ac:dyDescent="0.2">
      <c r="V64"/>
      <c r="W64"/>
      <c r="X64" s="211"/>
      <c r="Y64" s="217" t="s">
        <v>219</v>
      </c>
      <c r="Z64" s="218">
        <v>113</v>
      </c>
    </row>
    <row r="65" spans="22:26" ht="16.5" x14ac:dyDescent="0.2">
      <c r="V65"/>
      <c r="W65"/>
      <c r="X65" s="211"/>
      <c r="Y65" s="217" t="s">
        <v>197</v>
      </c>
      <c r="Z65" s="218">
        <v>207</v>
      </c>
    </row>
    <row r="66" spans="22:26" ht="16.5" x14ac:dyDescent="0.2">
      <c r="V66"/>
      <c r="W66"/>
      <c r="X66" s="211"/>
      <c r="Y66" s="217" t="s">
        <v>204</v>
      </c>
      <c r="Z66" s="218">
        <v>305</v>
      </c>
    </row>
    <row r="67" spans="22:26" ht="17" thickBot="1" x14ac:dyDescent="0.25">
      <c r="V67"/>
      <c r="W67"/>
      <c r="X67" s="211"/>
      <c r="Y67" s="224" t="s">
        <v>195</v>
      </c>
      <c r="Z67" s="225">
        <v>205</v>
      </c>
    </row>
  </sheetData>
  <mergeCells count="9">
    <mergeCell ref="D25:F26"/>
    <mergeCell ref="G25:G26"/>
    <mergeCell ref="H25:H26"/>
    <mergeCell ref="D2:H3"/>
    <mergeCell ref="E8:K8"/>
    <mergeCell ref="G13:H13"/>
    <mergeCell ref="G15:H15"/>
    <mergeCell ref="C17:C18"/>
    <mergeCell ref="D17:F18"/>
  </mergeCells>
  <phoneticPr fontId="2"/>
  <pageMargins left="0.39370078740157483" right="0.39370078740157483" top="0.59055118110236227" bottom="0.19685039370078741" header="0.39370078740157483" footer="0.19685039370078741"/>
  <pageSetup paperSize="9" orientation="landscape" horizontalDpi="300" verticalDpi="300" r:id="rId1"/>
  <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3"/>
  <dimension ref="A1:DW56"/>
  <sheetViews>
    <sheetView zoomScale="69" zoomScaleNormal="69" workbookViewId="0">
      <selection activeCell="G25" sqref="G25:G26"/>
    </sheetView>
  </sheetViews>
  <sheetFormatPr defaultRowHeight="13" x14ac:dyDescent="0.2"/>
  <cols>
    <col min="1" max="1" width="11.26953125" customWidth="1"/>
    <col min="2" max="2" width="13.26953125" customWidth="1"/>
    <col min="3" max="3" width="9.453125" bestFit="1" customWidth="1"/>
    <col min="5" max="5" width="10.453125" bestFit="1" customWidth="1"/>
    <col min="6" max="6" width="9.453125" bestFit="1" customWidth="1"/>
    <col min="7" max="7" width="10.08984375" bestFit="1" customWidth="1"/>
    <col min="9" max="9" width="9.08984375" bestFit="1" customWidth="1"/>
    <col min="10" max="127" width="10.08984375" style="45" bestFit="1" customWidth="1"/>
  </cols>
  <sheetData>
    <row r="1" spans="1:127" x14ac:dyDescent="0.2">
      <c r="A1" t="s">
        <v>40</v>
      </c>
    </row>
    <row r="3" spans="1:127" x14ac:dyDescent="0.2">
      <c r="A3" t="s">
        <v>41</v>
      </c>
      <c r="B3" t="s">
        <v>112</v>
      </c>
    </row>
    <row r="10" spans="1:127" x14ac:dyDescent="0.2">
      <c r="A10" s="42"/>
      <c r="B10" s="42"/>
      <c r="C10" s="42"/>
      <c r="D10" s="42"/>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row>
    <row r="11" spans="1:127" x14ac:dyDescent="0.2">
      <c r="A11" s="42"/>
      <c r="B11" s="42"/>
      <c r="C11" s="42"/>
      <c r="D11" s="42"/>
      <c r="E11" s="43"/>
      <c r="F11" s="42"/>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row>
    <row r="12" spans="1:127" x14ac:dyDescent="0.2">
      <c r="A12" s="42"/>
      <c r="B12" s="42"/>
      <c r="C12" s="42"/>
      <c r="D12" s="42"/>
      <c r="E12" s="4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c r="DT12" s="42"/>
      <c r="DU12" s="42"/>
      <c r="DV12" s="42"/>
      <c r="DW12" s="42"/>
    </row>
    <row r="13" spans="1:127" x14ac:dyDescent="0.2">
      <c r="A13" s="42"/>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c r="DT13" s="42"/>
      <c r="DU13" s="42"/>
      <c r="DV13" s="42"/>
      <c r="DW13" s="42"/>
    </row>
    <row r="14" spans="1:127" x14ac:dyDescent="0.2">
      <c r="A14" s="42"/>
      <c r="B14" s="43"/>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c r="DT14" s="42"/>
      <c r="DU14" s="42"/>
      <c r="DV14" s="42"/>
      <c r="DW14" s="42"/>
    </row>
    <row r="15" spans="1:127" x14ac:dyDescent="0.2">
      <c r="A15" s="42"/>
      <c r="B15" s="42"/>
      <c r="C15" s="42"/>
      <c r="D15" s="43"/>
      <c r="E15" s="42"/>
      <c r="F15" s="42"/>
      <c r="G15" s="42"/>
      <c r="H15" s="42"/>
      <c r="I15" s="42"/>
      <c r="J15" s="42"/>
      <c r="K15" s="42"/>
      <c r="L15" s="42"/>
      <c r="M15" s="42"/>
      <c r="N15" s="42"/>
      <c r="O15" s="42"/>
      <c r="P15" s="42"/>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c r="BC15" s="42"/>
      <c r="BD15" s="42"/>
      <c r="BE15" s="42"/>
      <c r="BF15" s="42"/>
      <c r="BG15" s="42"/>
      <c r="BH15" s="42"/>
      <c r="BI15" s="42"/>
      <c r="BJ15" s="42"/>
      <c r="BK15" s="42"/>
      <c r="BL15" s="42"/>
      <c r="BM15" s="42"/>
      <c r="BN15" s="42"/>
      <c r="BO15" s="42"/>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c r="CN15" s="42"/>
      <c r="CO15" s="42"/>
      <c r="CP15" s="42"/>
      <c r="CQ15" s="42"/>
      <c r="CR15" s="42"/>
      <c r="CS15" s="42"/>
      <c r="CT15" s="42"/>
      <c r="CU15" s="42"/>
      <c r="CV15" s="42"/>
      <c r="CW15" s="42"/>
      <c r="CX15" s="42"/>
      <c r="CY15" s="42"/>
      <c r="CZ15" s="42"/>
      <c r="DA15" s="42"/>
      <c r="DB15" s="42"/>
      <c r="DC15" s="42"/>
      <c r="DD15" s="42"/>
      <c r="DE15" s="42"/>
      <c r="DF15" s="42"/>
      <c r="DG15" s="42"/>
      <c r="DH15" s="42"/>
      <c r="DI15" s="42"/>
      <c r="DJ15" s="42"/>
      <c r="DK15" s="42"/>
      <c r="DL15" s="42"/>
      <c r="DM15" s="42"/>
      <c r="DN15" s="42"/>
      <c r="DO15" s="42"/>
      <c r="DP15" s="42"/>
      <c r="DQ15" s="42"/>
      <c r="DR15" s="42"/>
      <c r="DS15" s="42"/>
      <c r="DT15" s="42"/>
      <c r="DU15" s="42"/>
      <c r="DV15" s="42"/>
      <c r="DW15" s="42"/>
    </row>
    <row r="16" spans="1:127" x14ac:dyDescent="0.2">
      <c r="A16" s="42"/>
      <c r="B16" s="42"/>
      <c r="C16" s="42"/>
      <c r="D16" s="42"/>
      <c r="E16" s="42"/>
      <c r="F16" s="42"/>
      <c r="G16" s="42"/>
      <c r="H16" s="42"/>
      <c r="I16" s="42"/>
      <c r="J16" s="42"/>
      <c r="K16" s="42"/>
      <c r="L16" s="42"/>
      <c r="M16" s="42"/>
      <c r="N16" s="42"/>
      <c r="O16" s="42"/>
      <c r="P16" s="42"/>
      <c r="Q16" s="42"/>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42"/>
      <c r="CQ16" s="42"/>
      <c r="CR16" s="42"/>
      <c r="CS16" s="42"/>
      <c r="CT16" s="42"/>
      <c r="CU16" s="42"/>
      <c r="CV16" s="42"/>
      <c r="CW16" s="42"/>
      <c r="CX16" s="42"/>
      <c r="CY16" s="42"/>
      <c r="CZ16" s="42"/>
      <c r="DA16" s="42"/>
      <c r="DB16" s="42"/>
      <c r="DC16" s="42"/>
      <c r="DD16" s="42"/>
      <c r="DE16" s="42"/>
      <c r="DF16" s="42"/>
      <c r="DG16" s="42"/>
      <c r="DH16" s="42"/>
      <c r="DI16" s="42"/>
      <c r="DJ16" s="42"/>
      <c r="DK16" s="42"/>
      <c r="DL16" s="42"/>
      <c r="DM16" s="42"/>
      <c r="DN16" s="42"/>
      <c r="DO16" s="42"/>
      <c r="DP16" s="42"/>
      <c r="DQ16" s="42"/>
      <c r="DR16" s="42"/>
      <c r="DS16" s="42"/>
      <c r="DT16" s="42"/>
      <c r="DU16" s="42"/>
      <c r="DV16" s="42"/>
      <c r="DW16" s="42"/>
    </row>
    <row r="17" spans="1:127" x14ac:dyDescent="0.2">
      <c r="A17" s="42"/>
      <c r="B17" s="42"/>
      <c r="C17" s="42"/>
      <c r="D17" s="42"/>
      <c r="E17" s="42"/>
      <c r="F17" s="42"/>
      <c r="G17" s="42"/>
      <c r="H17" s="42"/>
      <c r="I17" s="42"/>
      <c r="J17" s="42"/>
      <c r="K17" s="42"/>
      <c r="L17" s="42"/>
      <c r="M17" s="42"/>
      <c r="N17" s="42"/>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c r="DO17" s="42"/>
      <c r="DP17" s="42"/>
      <c r="DQ17" s="42"/>
      <c r="DR17" s="42"/>
      <c r="DS17" s="42"/>
      <c r="DT17" s="42"/>
      <c r="DU17" s="42"/>
      <c r="DV17" s="42"/>
      <c r="DW17" s="42"/>
    </row>
    <row r="18" spans="1:127" x14ac:dyDescent="0.2">
      <c r="A18" s="42"/>
      <c r="B18" s="42"/>
      <c r="C18" s="42"/>
      <c r="D18" s="42"/>
      <c r="E18" s="42"/>
      <c r="F18" s="42"/>
      <c r="G18" s="42"/>
      <c r="H18" s="42"/>
      <c r="I18" s="42"/>
      <c r="J18" s="42"/>
      <c r="K18" s="42"/>
      <c r="L18" s="42"/>
      <c r="M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c r="DI18" s="42"/>
      <c r="DJ18" s="42"/>
      <c r="DK18" s="42"/>
      <c r="DL18" s="42"/>
      <c r="DM18" s="42"/>
      <c r="DN18" s="42"/>
      <c r="DO18" s="42"/>
      <c r="DP18" s="42"/>
      <c r="DQ18" s="42"/>
      <c r="DR18" s="42"/>
      <c r="DS18" s="42"/>
      <c r="DT18" s="42"/>
      <c r="DU18" s="42"/>
      <c r="DV18" s="42"/>
      <c r="DW18" s="42"/>
    </row>
    <row r="19" spans="1:127" x14ac:dyDescent="0.2">
      <c r="A19" s="42"/>
      <c r="B19" s="42"/>
      <c r="C19" s="42"/>
      <c r="D19" s="42"/>
      <c r="E19" s="44"/>
      <c r="F19" s="44"/>
      <c r="G19" s="44"/>
      <c r="H19" s="42"/>
      <c r="I19" s="42"/>
      <c r="J19" s="44"/>
      <c r="K19" s="44"/>
      <c r="L19" s="44"/>
      <c r="M19" s="44"/>
      <c r="N19" s="44"/>
      <c r="O19" s="44"/>
      <c r="P19" s="44"/>
      <c r="Q19" s="44"/>
      <c r="R19" s="44"/>
      <c r="S19" s="44"/>
      <c r="T19" s="44"/>
      <c r="U19" s="44"/>
      <c r="V19" s="44"/>
      <c r="W19" s="44"/>
      <c r="X19" s="44"/>
      <c r="Y19" s="44"/>
      <c r="Z19" s="44"/>
      <c r="AA19" s="44"/>
      <c r="AB19" s="44"/>
      <c r="AC19" s="44"/>
      <c r="AD19" s="44"/>
      <c r="AE19" s="44"/>
      <c r="AF19" s="44"/>
      <c r="AG19" s="44"/>
      <c r="AH19" s="44"/>
      <c r="AI19" s="44"/>
      <c r="AJ19" s="44"/>
      <c r="AK19" s="44"/>
      <c r="AL19" s="44"/>
      <c r="AM19" s="44"/>
      <c r="AN19" s="44"/>
      <c r="AO19" s="44"/>
      <c r="AP19" s="44"/>
      <c r="AQ19" s="44"/>
      <c r="AR19" s="44"/>
      <c r="AS19" s="44"/>
      <c r="AT19" s="44"/>
      <c r="AU19" s="44"/>
      <c r="AV19" s="44"/>
      <c r="AW19" s="44"/>
      <c r="AX19" s="44"/>
      <c r="AY19" s="44"/>
      <c r="AZ19" s="44"/>
      <c r="BA19" s="44"/>
      <c r="BB19" s="44"/>
      <c r="BC19" s="44"/>
      <c r="BD19" s="44"/>
      <c r="BE19" s="44"/>
      <c r="BF19" s="44"/>
      <c r="BG19" s="44"/>
      <c r="BH19" s="44"/>
      <c r="BI19" s="44"/>
      <c r="BJ19" s="44"/>
      <c r="BK19" s="44"/>
      <c r="BL19" s="44"/>
      <c r="BM19" s="44"/>
      <c r="BN19" s="44"/>
      <c r="BO19" s="44"/>
      <c r="BP19" s="44"/>
      <c r="BQ19" s="44"/>
      <c r="BR19" s="44"/>
      <c r="BS19" s="44"/>
      <c r="BT19" s="44"/>
      <c r="BU19" s="44"/>
      <c r="BV19" s="44"/>
      <c r="BW19" s="44"/>
      <c r="BX19" s="44"/>
      <c r="BY19" s="44"/>
      <c r="BZ19" s="44"/>
      <c r="CA19" s="44"/>
      <c r="CB19" s="44"/>
      <c r="CC19" s="44"/>
      <c r="CD19" s="44"/>
      <c r="CE19" s="44">
        <f>IF(CE20&lt;60,100,+IF(CE20&lt;120,200,+IF(CE20&lt;300,500,1000)))</f>
        <v>100</v>
      </c>
      <c r="CF19" s="44"/>
      <c r="CG19" s="44"/>
      <c r="CH19" s="44"/>
      <c r="CI19" s="44"/>
      <c r="CJ19" s="44"/>
      <c r="CK19" s="44"/>
      <c r="CL19" s="44"/>
      <c r="CM19" s="44"/>
      <c r="CN19" s="44"/>
      <c r="CO19" s="44"/>
      <c r="CP19" s="44"/>
      <c r="CQ19" s="44"/>
      <c r="CR19" s="44"/>
      <c r="CS19" s="44"/>
      <c r="CT19" s="44"/>
      <c r="CU19" s="44"/>
      <c r="CV19" s="44"/>
      <c r="CW19" s="44"/>
      <c r="CX19" s="44"/>
      <c r="CY19" s="44"/>
      <c r="CZ19" s="44"/>
      <c r="DA19" s="44"/>
      <c r="DB19" s="44"/>
      <c r="DC19" s="44"/>
      <c r="DD19" s="44"/>
      <c r="DE19" s="44"/>
      <c r="DF19" s="44"/>
      <c r="DG19" s="44"/>
      <c r="DH19" s="44"/>
      <c r="DI19" s="44"/>
      <c r="DJ19" s="44"/>
      <c r="DK19" s="44"/>
      <c r="DL19" s="44"/>
      <c r="DM19" s="44"/>
      <c r="DN19" s="44"/>
      <c r="DO19" s="44"/>
      <c r="DP19" s="44"/>
      <c r="DQ19" s="44"/>
      <c r="DR19" s="44"/>
      <c r="DS19" s="44"/>
      <c r="DT19" s="44"/>
      <c r="DU19" s="44"/>
      <c r="DV19" s="44"/>
      <c r="DW19" s="44"/>
    </row>
    <row r="20" spans="1:127" x14ac:dyDescent="0.2">
      <c r="A20" s="42"/>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c r="BZ20" s="42"/>
      <c r="CA20" s="42"/>
      <c r="CB20" s="42"/>
      <c r="CC20" s="42"/>
      <c r="CD20" s="42"/>
      <c r="CE20" s="42">
        <f>BI23</f>
        <v>50</v>
      </c>
      <c r="CF20" s="42"/>
      <c r="CG20" s="42"/>
      <c r="CH20" s="42"/>
      <c r="CI20" s="42"/>
      <c r="CJ20" s="42"/>
      <c r="CK20" s="42"/>
      <c r="CL20" s="42"/>
      <c r="CM20" s="42"/>
      <c r="CN20" s="42"/>
      <c r="CO20" s="42"/>
      <c r="CP20" s="42"/>
      <c r="CQ20" s="42"/>
      <c r="CR20" s="42"/>
      <c r="CS20" s="42"/>
      <c r="CT20" s="42"/>
      <c r="CU20" s="42"/>
      <c r="CV20" s="42"/>
      <c r="CW20" s="42"/>
      <c r="CX20" s="42"/>
      <c r="CY20" s="42"/>
      <c r="CZ20" s="42"/>
      <c r="DA20" s="42"/>
      <c r="DB20" s="42"/>
      <c r="DC20" s="42"/>
      <c r="DD20" s="42"/>
      <c r="DE20" s="42"/>
      <c r="DF20" s="42"/>
      <c r="DG20" s="42"/>
      <c r="DH20" s="42"/>
      <c r="DI20" s="42"/>
      <c r="DJ20" s="42"/>
      <c r="DK20" s="42"/>
      <c r="DL20" s="42"/>
      <c r="DM20" s="42"/>
      <c r="DN20" s="42"/>
      <c r="DO20" s="42"/>
      <c r="DP20" s="42"/>
      <c r="DQ20" s="42"/>
      <c r="DR20" s="42"/>
      <c r="DS20" s="42"/>
      <c r="DT20" s="42"/>
      <c r="DU20" s="42"/>
      <c r="DV20" s="42"/>
      <c r="DW20" s="42"/>
    </row>
    <row r="21" spans="1:127" x14ac:dyDescent="0.2">
      <c r="A21" s="42"/>
      <c r="B21" s="244" t="s">
        <v>149</v>
      </c>
      <c r="C21" s="245">
        <f>IF(C24&gt;1000000,"&gt;1,000,000",IF(C24&gt;500,ROUNDUP(C24,-2),IF(C24&gt;100,ROUNDUP(C24/5,-1)*5,ROUNDUP(C24,-1))))</f>
        <v>50</v>
      </c>
      <c r="D21" s="42"/>
      <c r="E21" s="83">
        <f>IF(CD27&lt;0.01,IF(CD27&lt;0.001,ROUNDDOWN(CD27,5),ROUNDDOWN(CD27,4)),ROUNDDOWN(CD27,3))</f>
        <v>5.7999999999999996E-3</v>
      </c>
      <c r="F21" s="42"/>
      <c r="G21" s="42"/>
      <c r="H21" s="42"/>
      <c r="I21" s="42"/>
      <c r="J21" s="83">
        <f>IF(J27&lt;0.01,IF(J27&lt;0.001,ROUNDDOWN(J27,5),ROUNDDOWN(J27,4)),ROUNDDOWN(J27,3))</f>
        <v>5.7999999999999996E-3</v>
      </c>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c r="BZ21" s="42"/>
      <c r="CA21" s="42"/>
      <c r="CB21" s="42"/>
      <c r="CC21" s="42"/>
      <c r="CD21" s="42"/>
      <c r="CE21" s="42">
        <f>ROUNDUP(CE20*1.8/CE19,0)</f>
        <v>1</v>
      </c>
      <c r="CF21" s="42"/>
      <c r="CG21" s="42"/>
      <c r="CH21" s="42"/>
      <c r="CI21" s="42"/>
      <c r="CJ21" s="42"/>
      <c r="CK21" s="42"/>
      <c r="CL21" s="42"/>
      <c r="CM21" s="42"/>
      <c r="CN21" s="42"/>
      <c r="CO21" s="42"/>
      <c r="CP21" s="42"/>
      <c r="CQ21" s="42"/>
      <c r="CR21" s="42"/>
      <c r="CS21" s="42"/>
      <c r="CT21" s="42"/>
      <c r="CU21" s="42"/>
      <c r="CV21" s="42"/>
      <c r="CW21" s="42"/>
      <c r="CX21" s="42"/>
      <c r="CY21" s="42"/>
      <c r="CZ21" s="42"/>
      <c r="DA21" s="42"/>
      <c r="DB21" s="42"/>
      <c r="DC21" s="42"/>
      <c r="DD21" s="42"/>
      <c r="DE21" s="42"/>
      <c r="DF21" s="42"/>
      <c r="DG21" s="42"/>
      <c r="DH21" s="42"/>
      <c r="DI21" s="42"/>
      <c r="DJ21" s="42"/>
      <c r="DK21" s="42"/>
      <c r="DL21" s="42"/>
      <c r="DM21" s="42"/>
      <c r="DN21" s="42"/>
      <c r="DO21" s="42"/>
      <c r="DP21" s="42"/>
      <c r="DQ21" s="42"/>
      <c r="DR21" s="42"/>
      <c r="DS21" s="42"/>
      <c r="DT21" s="42"/>
      <c r="DU21" s="42"/>
      <c r="DV21" s="42"/>
      <c r="DW21" s="42"/>
    </row>
    <row r="22" spans="1:127" ht="13.5" thickBot="1" x14ac:dyDescent="0.25">
      <c r="H22">
        <v>1</v>
      </c>
      <c r="I22" s="71">
        <f>+CE21*CE19</f>
        <v>100</v>
      </c>
      <c r="CE22" s="45">
        <v>0</v>
      </c>
      <c r="CF22" s="45">
        <v>0.1</v>
      </c>
      <c r="CG22" s="45">
        <v>0.2</v>
      </c>
      <c r="CH22" s="45">
        <v>0.4</v>
      </c>
      <c r="CI22" s="45">
        <v>0.6</v>
      </c>
      <c r="CJ22" s="45">
        <v>0.8</v>
      </c>
      <c r="CK22" s="45">
        <v>1</v>
      </c>
      <c r="CL22" s="45">
        <v>2</v>
      </c>
      <c r="CM22" s="45">
        <v>3</v>
      </c>
      <c r="CN22" s="45">
        <v>4</v>
      </c>
      <c r="CO22" s="45">
        <v>5</v>
      </c>
      <c r="CP22" s="45">
        <v>6</v>
      </c>
      <c r="CQ22" s="45">
        <v>7</v>
      </c>
      <c r="CR22" s="45">
        <v>8</v>
      </c>
      <c r="CS22" s="45">
        <v>9</v>
      </c>
      <c r="CT22" s="45">
        <v>10</v>
      </c>
      <c r="CU22" s="45">
        <v>11</v>
      </c>
      <c r="CV22" s="45">
        <v>12</v>
      </c>
      <c r="CW22" s="45">
        <v>13</v>
      </c>
      <c r="CX22" s="45">
        <v>14</v>
      </c>
      <c r="CY22" s="45">
        <v>15</v>
      </c>
      <c r="CZ22" s="45">
        <v>16</v>
      </c>
      <c r="DA22" s="45">
        <v>17</v>
      </c>
      <c r="DB22" s="45">
        <v>18</v>
      </c>
      <c r="DC22" s="45">
        <v>19</v>
      </c>
      <c r="DD22" s="45">
        <v>20</v>
      </c>
    </row>
    <row r="23" spans="1:127" ht="13.5" thickBot="1" x14ac:dyDescent="0.25">
      <c r="B23" s="7" t="s">
        <v>43</v>
      </c>
      <c r="C23" s="8">
        <f>入力シート_チウラム!Q15</f>
        <v>6.0000000000000001E-3</v>
      </c>
      <c r="D23" s="9" t="s">
        <v>42</v>
      </c>
      <c r="E23" s="497" t="s">
        <v>44</v>
      </c>
      <c r="F23" s="498"/>
      <c r="H23">
        <f>+C23</f>
        <v>6.0000000000000001E-3</v>
      </c>
      <c r="I23">
        <f>+C23</f>
        <v>6.0000000000000001E-3</v>
      </c>
      <c r="J23" s="6">
        <f>MIN(J24:AL24)</f>
        <v>50</v>
      </c>
      <c r="K23" s="264">
        <f>IF(MIN(K24:T24)=0,1000000,MIN(K24:T24))</f>
        <v>100000</v>
      </c>
      <c r="U23" s="264">
        <f>IF(MIN(U24:AC24)=0,1000000,MIN(U24:AC24))</f>
        <v>10000</v>
      </c>
      <c r="AD23" s="264">
        <f>IF(MIN(AD24:AM24)=0,1000000,MIN(AD24:AM24))</f>
        <v>1000</v>
      </c>
      <c r="AN23" s="264">
        <f>IF(MIN(AN24:AW24)=0,1000000,MIN(AN24:AW24))</f>
        <v>100</v>
      </c>
      <c r="AX23" s="264">
        <f>IF(MIN(AX24:BG24)=0,1000000,MIN(AX24:BG24))</f>
        <v>50</v>
      </c>
      <c r="BI23" s="264">
        <f>IF(MIN(BI24:CC24)=0,1000000,MIN(BI24:CC24))</f>
        <v>50</v>
      </c>
    </row>
    <row r="24" spans="1:127" ht="13.5" thickBot="1" x14ac:dyDescent="0.25">
      <c r="B24" s="10" t="s">
        <v>45</v>
      </c>
      <c r="C24" s="11">
        <f>IF(+BI23=1000000,"&gt;1,000,000",+BI23)</f>
        <v>50</v>
      </c>
      <c r="D24" s="12" t="s">
        <v>46</v>
      </c>
      <c r="E24" s="60">
        <f>IF(CD27&lt;0.1,IF(CD27&lt;0.01,IF(CD27&lt;0.001,ROUNDDOWN(CD27,5),ROUNDDOWN(CD27,4)),ROUNDDOWN(CD27,3)),ROUNDDOWN(CD27,2))</f>
        <v>5.7999999999999996E-3</v>
      </c>
      <c r="F24" s="13" t="s">
        <v>42</v>
      </c>
      <c r="H24">
        <f>+BI30</f>
        <v>55</v>
      </c>
      <c r="I24">
        <f>+CC30</f>
        <v>35</v>
      </c>
      <c r="J24" s="57">
        <f>IF(J27&lt;=$C$23,J30,"")</f>
        <v>50</v>
      </c>
      <c r="K24" s="58">
        <f t="shared" ref="K24:T24" si="0">IF(K27&lt;=$C$23,K30,"")</f>
        <v>100000</v>
      </c>
      <c r="L24" s="58">
        <f t="shared" si="0"/>
        <v>200000</v>
      </c>
      <c r="M24" s="58">
        <f t="shared" si="0"/>
        <v>300000</v>
      </c>
      <c r="N24" s="58">
        <f t="shared" si="0"/>
        <v>400000</v>
      </c>
      <c r="O24" s="58">
        <f t="shared" si="0"/>
        <v>500000</v>
      </c>
      <c r="P24" s="58">
        <f t="shared" si="0"/>
        <v>600000</v>
      </c>
      <c r="Q24" s="58">
        <f t="shared" si="0"/>
        <v>700000</v>
      </c>
      <c r="R24" s="58">
        <f t="shared" si="0"/>
        <v>800000</v>
      </c>
      <c r="S24" s="58">
        <f t="shared" si="0"/>
        <v>900000</v>
      </c>
      <c r="T24" s="263">
        <f t="shared" si="0"/>
        <v>1000000</v>
      </c>
      <c r="U24" s="57">
        <f>IF(U27&lt;=$C$23,U30,"")</f>
        <v>10000</v>
      </c>
      <c r="V24" s="58">
        <f t="shared" ref="V24:AM24" si="1">IF(V27&lt;=$C$23,V30,"")</f>
        <v>20000</v>
      </c>
      <c r="W24" s="58">
        <f t="shared" si="1"/>
        <v>30000</v>
      </c>
      <c r="X24" s="58">
        <f t="shared" si="1"/>
        <v>40000</v>
      </c>
      <c r="Y24" s="58">
        <f t="shared" si="1"/>
        <v>50000</v>
      </c>
      <c r="Z24" s="58">
        <f t="shared" si="1"/>
        <v>60000</v>
      </c>
      <c r="AA24" s="58">
        <f t="shared" si="1"/>
        <v>70000</v>
      </c>
      <c r="AB24" s="58">
        <f t="shared" si="1"/>
        <v>80000</v>
      </c>
      <c r="AC24" s="58">
        <f t="shared" si="1"/>
        <v>90000</v>
      </c>
      <c r="AD24" s="58">
        <f t="shared" si="1"/>
        <v>1000</v>
      </c>
      <c r="AE24" s="58">
        <f t="shared" si="1"/>
        <v>2000</v>
      </c>
      <c r="AF24" s="58">
        <f t="shared" si="1"/>
        <v>3000</v>
      </c>
      <c r="AG24" s="58">
        <f t="shared" si="1"/>
        <v>4000</v>
      </c>
      <c r="AH24" s="58">
        <f t="shared" si="1"/>
        <v>5000</v>
      </c>
      <c r="AI24" s="58">
        <f t="shared" si="1"/>
        <v>6000</v>
      </c>
      <c r="AJ24" s="58">
        <f t="shared" si="1"/>
        <v>7000</v>
      </c>
      <c r="AK24" s="58">
        <f t="shared" si="1"/>
        <v>8000</v>
      </c>
      <c r="AL24" s="58">
        <f t="shared" si="1"/>
        <v>9000</v>
      </c>
      <c r="AM24" s="58">
        <f t="shared" si="1"/>
        <v>10000</v>
      </c>
      <c r="AN24" s="56">
        <f>IF(AN27&lt;=$C$23,AN30,"")</f>
        <v>1000</v>
      </c>
      <c r="AO24" s="56">
        <f t="shared" ref="AO24:BG24" si="2">IF(AO27&lt;=$C$23,AO30,"")</f>
        <v>900</v>
      </c>
      <c r="AP24" s="56">
        <f t="shared" si="2"/>
        <v>800</v>
      </c>
      <c r="AQ24" s="56">
        <f t="shared" si="2"/>
        <v>700</v>
      </c>
      <c r="AR24" s="56">
        <f t="shared" si="2"/>
        <v>600</v>
      </c>
      <c r="AS24" s="56">
        <f t="shared" si="2"/>
        <v>500</v>
      </c>
      <c r="AT24" s="56">
        <f t="shared" si="2"/>
        <v>400</v>
      </c>
      <c r="AU24" s="56">
        <f t="shared" si="2"/>
        <v>300</v>
      </c>
      <c r="AV24" s="56">
        <f t="shared" si="2"/>
        <v>200</v>
      </c>
      <c r="AW24" s="56">
        <f t="shared" si="2"/>
        <v>100</v>
      </c>
      <c r="AX24" s="56">
        <f t="shared" si="2"/>
        <v>100</v>
      </c>
      <c r="AY24" s="56">
        <f t="shared" si="2"/>
        <v>90</v>
      </c>
      <c r="AZ24" s="56">
        <f t="shared" si="2"/>
        <v>80</v>
      </c>
      <c r="BA24" s="56">
        <f t="shared" si="2"/>
        <v>70</v>
      </c>
      <c r="BB24" s="56">
        <f t="shared" si="2"/>
        <v>60</v>
      </c>
      <c r="BC24" s="56">
        <f t="shared" si="2"/>
        <v>50</v>
      </c>
      <c r="BD24" s="56" t="str">
        <f t="shared" si="2"/>
        <v/>
      </c>
      <c r="BE24" s="56" t="str">
        <f t="shared" si="2"/>
        <v/>
      </c>
      <c r="BF24" s="56" t="str">
        <f t="shared" si="2"/>
        <v/>
      </c>
      <c r="BG24" s="56" t="str">
        <f t="shared" si="2"/>
        <v/>
      </c>
      <c r="BH24" s="56" t="str">
        <f>IF(BH27&lt;=$C$23,BH30,"")</f>
        <v/>
      </c>
      <c r="BI24" s="56">
        <f t="shared" ref="BI24:CD24" si="3">IF(BI27&lt;=$C$23,BI30,"")</f>
        <v>55</v>
      </c>
      <c r="BJ24" s="56">
        <f t="shared" si="3"/>
        <v>54</v>
      </c>
      <c r="BK24" s="56">
        <f t="shared" si="3"/>
        <v>53</v>
      </c>
      <c r="BL24" s="56">
        <f t="shared" si="3"/>
        <v>52</v>
      </c>
      <c r="BM24" s="56">
        <f t="shared" si="3"/>
        <v>51</v>
      </c>
      <c r="BN24" s="56">
        <f t="shared" si="3"/>
        <v>50</v>
      </c>
      <c r="BO24" s="56" t="str">
        <f t="shared" si="3"/>
        <v/>
      </c>
      <c r="BP24" s="56" t="str">
        <f t="shared" si="3"/>
        <v/>
      </c>
      <c r="BQ24" s="56" t="str">
        <f t="shared" si="3"/>
        <v/>
      </c>
      <c r="BR24" s="56" t="str">
        <f t="shared" si="3"/>
        <v/>
      </c>
      <c r="BS24" s="56" t="str">
        <f t="shared" si="3"/>
        <v/>
      </c>
      <c r="BT24" s="56" t="str">
        <f t="shared" si="3"/>
        <v/>
      </c>
      <c r="BU24" s="56" t="str">
        <f t="shared" si="3"/>
        <v/>
      </c>
      <c r="BV24" s="56" t="str">
        <f t="shared" si="3"/>
        <v/>
      </c>
      <c r="BW24" s="56" t="str">
        <f t="shared" si="3"/>
        <v/>
      </c>
      <c r="BX24" s="56" t="str">
        <f t="shared" si="3"/>
        <v/>
      </c>
      <c r="BY24" s="56" t="str">
        <f t="shared" si="3"/>
        <v/>
      </c>
      <c r="BZ24" s="56" t="str">
        <f t="shared" si="3"/>
        <v/>
      </c>
      <c r="CA24" s="56" t="str">
        <f t="shared" si="3"/>
        <v/>
      </c>
      <c r="CB24" s="56" t="str">
        <f t="shared" si="3"/>
        <v/>
      </c>
      <c r="CC24" s="56" t="str">
        <f t="shared" si="3"/>
        <v/>
      </c>
      <c r="CD24" s="56">
        <f t="shared" si="3"/>
        <v>50</v>
      </c>
      <c r="CE24" s="69"/>
      <c r="CF24" s="69"/>
      <c r="CG24" s="69"/>
      <c r="CH24" s="69"/>
      <c r="CI24" s="69"/>
      <c r="CJ24" s="69"/>
      <c r="CK24" s="69"/>
      <c r="CL24" s="69"/>
      <c r="CM24" s="69"/>
      <c r="CN24" s="69"/>
      <c r="CO24" s="69"/>
      <c r="CP24" s="69"/>
      <c r="CQ24" s="69"/>
      <c r="CR24" s="69"/>
      <c r="CS24" s="69"/>
      <c r="CT24" s="69"/>
      <c r="CU24" s="69"/>
      <c r="CV24" s="69"/>
      <c r="CW24" s="69"/>
      <c r="CX24" s="69"/>
      <c r="CY24" s="69"/>
      <c r="CZ24" s="69"/>
      <c r="DA24" s="69"/>
      <c r="DB24" s="69"/>
      <c r="DC24" s="69"/>
      <c r="DD24" s="69"/>
      <c r="DE24" s="67"/>
      <c r="DF24" s="67"/>
      <c r="DG24" s="67"/>
      <c r="DH24" s="67"/>
      <c r="DI24" s="67"/>
      <c r="DJ24" s="67"/>
      <c r="DK24" s="67"/>
      <c r="DL24" s="67"/>
      <c r="DM24" s="67"/>
      <c r="DN24" s="67"/>
      <c r="DO24" s="67"/>
      <c r="DP24" s="67"/>
      <c r="DQ24" s="67"/>
      <c r="DR24" s="67"/>
      <c r="DS24" s="67"/>
      <c r="DT24" s="67"/>
      <c r="DU24" s="67"/>
      <c r="DV24" s="67"/>
      <c r="DW24" s="67"/>
    </row>
    <row r="25" spans="1:127" ht="13.5" thickBot="1" x14ac:dyDescent="0.25">
      <c r="A25" s="14"/>
      <c r="B25" s="14"/>
      <c r="C25" s="14">
        <f>IF(BI23=1000000,-100,BI23)</f>
        <v>50</v>
      </c>
      <c r="D25" s="14"/>
      <c r="E25" s="84">
        <f>E24</f>
        <v>5.7999999999999996E-3</v>
      </c>
      <c r="F25" s="15"/>
      <c r="G25" s="14"/>
      <c r="H25">
        <f>+AX30</f>
        <v>100</v>
      </c>
      <c r="I25">
        <f>IF(BH30&lt;10,0.1,+BH30-10)</f>
        <v>0.1</v>
      </c>
      <c r="J25" s="46"/>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6"/>
      <c r="BM25" s="46"/>
      <c r="BN25" s="46"/>
      <c r="BO25" s="46"/>
      <c r="BP25" s="46"/>
      <c r="BQ25" s="46"/>
      <c r="BR25" s="46"/>
      <c r="BS25" s="46"/>
      <c r="BT25" s="46"/>
      <c r="BU25" s="46"/>
      <c r="BV25" s="46"/>
      <c r="BW25" s="46"/>
      <c r="BX25" s="46"/>
      <c r="BY25" s="46"/>
      <c r="BZ25" s="46"/>
      <c r="CA25" s="46"/>
      <c r="CB25" s="46"/>
      <c r="CC25" s="46"/>
      <c r="CD25" s="46"/>
      <c r="CE25" s="46"/>
      <c r="CF25" s="46"/>
      <c r="CG25" s="46"/>
      <c r="CH25" s="46"/>
      <c r="CI25" s="46"/>
      <c r="CJ25" s="46"/>
      <c r="CK25" s="46"/>
      <c r="CL25" s="46"/>
      <c r="CM25" s="46"/>
      <c r="CN25" s="46"/>
      <c r="CO25" s="46"/>
      <c r="CP25" s="46"/>
      <c r="CQ25" s="46"/>
      <c r="CR25" s="46"/>
      <c r="CS25" s="46"/>
      <c r="CT25" s="46"/>
      <c r="CU25" s="46"/>
      <c r="CV25" s="46"/>
      <c r="CW25" s="46"/>
      <c r="CX25" s="46"/>
      <c r="CY25" s="46"/>
      <c r="CZ25" s="46"/>
      <c r="DA25" s="46"/>
      <c r="DB25" s="46"/>
      <c r="DC25" s="46"/>
      <c r="DD25" s="46"/>
      <c r="DE25" s="46"/>
      <c r="DF25" s="46"/>
      <c r="DG25" s="46"/>
      <c r="DH25" s="46"/>
      <c r="DI25" s="46"/>
      <c r="DJ25" s="46"/>
      <c r="DK25" s="46"/>
      <c r="DL25" s="46"/>
      <c r="DM25" s="46"/>
      <c r="DN25" s="46"/>
      <c r="DO25" s="46"/>
      <c r="DP25" s="46"/>
      <c r="DQ25" s="46"/>
      <c r="DR25" s="46"/>
      <c r="DS25" s="46"/>
      <c r="DT25" s="46"/>
      <c r="DU25" s="46"/>
      <c r="DV25" s="46"/>
      <c r="DW25" s="46"/>
    </row>
    <row r="26" spans="1:127" x14ac:dyDescent="0.2">
      <c r="A26" s="16" t="s">
        <v>47</v>
      </c>
      <c r="B26" s="17" t="s">
        <v>48</v>
      </c>
      <c r="C26" s="499" t="s">
        <v>49</v>
      </c>
      <c r="D26" s="500"/>
      <c r="E26" s="500"/>
      <c r="F26" s="18" t="s">
        <v>50</v>
      </c>
      <c r="G26" s="18" t="s">
        <v>51</v>
      </c>
      <c r="J26" s="47" t="s">
        <v>51</v>
      </c>
      <c r="K26" s="47" t="s">
        <v>51</v>
      </c>
      <c r="L26" s="47" t="s">
        <v>51</v>
      </c>
      <c r="M26" s="47" t="s">
        <v>51</v>
      </c>
      <c r="N26" s="47" t="s">
        <v>51</v>
      </c>
      <c r="O26" s="47" t="s">
        <v>51</v>
      </c>
      <c r="P26" s="47" t="s">
        <v>51</v>
      </c>
      <c r="Q26" s="47" t="s">
        <v>51</v>
      </c>
      <c r="R26" s="47" t="s">
        <v>51</v>
      </c>
      <c r="S26" s="47" t="s">
        <v>51</v>
      </c>
      <c r="T26" s="47" t="s">
        <v>51</v>
      </c>
      <c r="U26" s="47" t="s">
        <v>51</v>
      </c>
      <c r="V26" s="47" t="s">
        <v>51</v>
      </c>
      <c r="W26" s="47" t="s">
        <v>51</v>
      </c>
      <c r="X26" s="47" t="s">
        <v>51</v>
      </c>
      <c r="Y26" s="47" t="s">
        <v>51</v>
      </c>
      <c r="Z26" s="47" t="s">
        <v>51</v>
      </c>
      <c r="AA26" s="47" t="s">
        <v>51</v>
      </c>
      <c r="AB26" s="47" t="s">
        <v>51</v>
      </c>
      <c r="AC26" s="47" t="s">
        <v>51</v>
      </c>
      <c r="AD26" s="47" t="s">
        <v>51</v>
      </c>
      <c r="AE26" s="47" t="s">
        <v>51</v>
      </c>
      <c r="AF26" s="47" t="s">
        <v>51</v>
      </c>
      <c r="AG26" s="47" t="s">
        <v>51</v>
      </c>
      <c r="AH26" s="47" t="s">
        <v>51</v>
      </c>
      <c r="AI26" s="47" t="s">
        <v>51</v>
      </c>
      <c r="AJ26" s="47" t="s">
        <v>51</v>
      </c>
      <c r="AK26" s="47" t="s">
        <v>51</v>
      </c>
      <c r="AL26" s="47" t="s">
        <v>51</v>
      </c>
      <c r="AM26" s="47" t="s">
        <v>51</v>
      </c>
      <c r="AN26" s="47" t="s">
        <v>51</v>
      </c>
      <c r="AO26" s="47" t="s">
        <v>51</v>
      </c>
      <c r="AP26" s="47" t="s">
        <v>51</v>
      </c>
      <c r="AQ26" s="47" t="s">
        <v>51</v>
      </c>
      <c r="AR26" s="47" t="s">
        <v>51</v>
      </c>
      <c r="AS26" s="47" t="s">
        <v>51</v>
      </c>
      <c r="AT26" s="47" t="s">
        <v>51</v>
      </c>
      <c r="AU26" s="47" t="s">
        <v>51</v>
      </c>
      <c r="AV26" s="47" t="s">
        <v>51</v>
      </c>
      <c r="AW26" s="47" t="s">
        <v>51</v>
      </c>
      <c r="AX26" s="47" t="s">
        <v>51</v>
      </c>
      <c r="AY26" s="47" t="s">
        <v>51</v>
      </c>
      <c r="AZ26" s="47" t="s">
        <v>51</v>
      </c>
      <c r="BA26" s="47" t="s">
        <v>51</v>
      </c>
      <c r="BB26" s="47" t="s">
        <v>51</v>
      </c>
      <c r="BC26" s="47" t="s">
        <v>51</v>
      </c>
      <c r="BD26" s="47" t="s">
        <v>51</v>
      </c>
      <c r="BE26" s="47" t="s">
        <v>51</v>
      </c>
      <c r="BF26" s="47" t="s">
        <v>51</v>
      </c>
      <c r="BG26" s="47" t="s">
        <v>51</v>
      </c>
      <c r="BH26" s="47" t="s">
        <v>51</v>
      </c>
      <c r="BI26" s="47" t="s">
        <v>51</v>
      </c>
      <c r="BJ26" s="47" t="s">
        <v>51</v>
      </c>
      <c r="BK26" s="47" t="s">
        <v>51</v>
      </c>
      <c r="BL26" s="47" t="s">
        <v>51</v>
      </c>
      <c r="BM26" s="47" t="s">
        <v>51</v>
      </c>
      <c r="BN26" s="47" t="s">
        <v>51</v>
      </c>
      <c r="BO26" s="47" t="s">
        <v>51</v>
      </c>
      <c r="BP26" s="47" t="s">
        <v>51</v>
      </c>
      <c r="BQ26" s="47" t="s">
        <v>51</v>
      </c>
      <c r="BR26" s="47" t="s">
        <v>51</v>
      </c>
      <c r="BS26" s="47" t="s">
        <v>51</v>
      </c>
      <c r="BT26" s="47" t="s">
        <v>51</v>
      </c>
      <c r="BU26" s="47" t="s">
        <v>51</v>
      </c>
      <c r="BV26" s="47" t="s">
        <v>51</v>
      </c>
      <c r="BW26" s="47" t="s">
        <v>51</v>
      </c>
      <c r="BX26" s="47" t="s">
        <v>51</v>
      </c>
      <c r="BY26" s="47" t="s">
        <v>51</v>
      </c>
      <c r="BZ26" s="47" t="s">
        <v>51</v>
      </c>
      <c r="CA26" s="47" t="s">
        <v>51</v>
      </c>
      <c r="CB26" s="47" t="s">
        <v>51</v>
      </c>
      <c r="CC26" s="47" t="s">
        <v>51</v>
      </c>
      <c r="CD26" s="47" t="s">
        <v>51</v>
      </c>
      <c r="CE26" s="47" t="s">
        <v>51</v>
      </c>
      <c r="CF26" s="47" t="s">
        <v>51</v>
      </c>
      <c r="CG26" s="47" t="s">
        <v>51</v>
      </c>
      <c r="CH26" s="47" t="s">
        <v>51</v>
      </c>
      <c r="CI26" s="47" t="s">
        <v>51</v>
      </c>
      <c r="CJ26" s="47" t="s">
        <v>51</v>
      </c>
      <c r="CK26" s="47" t="s">
        <v>51</v>
      </c>
      <c r="CL26" s="47" t="s">
        <v>51</v>
      </c>
      <c r="CM26" s="47" t="s">
        <v>51</v>
      </c>
      <c r="CN26" s="47" t="s">
        <v>51</v>
      </c>
      <c r="CO26" s="47" t="s">
        <v>51</v>
      </c>
      <c r="CP26" s="47" t="s">
        <v>51</v>
      </c>
      <c r="CQ26" s="47" t="s">
        <v>51</v>
      </c>
      <c r="CR26" s="47" t="s">
        <v>51</v>
      </c>
      <c r="CS26" s="47" t="s">
        <v>51</v>
      </c>
      <c r="CT26" s="47" t="s">
        <v>51</v>
      </c>
      <c r="CU26" s="47" t="s">
        <v>51</v>
      </c>
      <c r="CV26" s="47" t="s">
        <v>51</v>
      </c>
      <c r="CW26" s="47" t="s">
        <v>51</v>
      </c>
      <c r="CX26" s="47" t="s">
        <v>51</v>
      </c>
      <c r="CY26" s="47" t="s">
        <v>51</v>
      </c>
      <c r="CZ26" s="47" t="s">
        <v>51</v>
      </c>
      <c r="DA26" s="47" t="s">
        <v>51</v>
      </c>
      <c r="DB26" s="47" t="s">
        <v>51</v>
      </c>
      <c r="DC26" s="47" t="s">
        <v>51</v>
      </c>
      <c r="DD26" s="47" t="s">
        <v>51</v>
      </c>
      <c r="DE26" s="47" t="s">
        <v>51</v>
      </c>
      <c r="DF26" s="47" t="s">
        <v>51</v>
      </c>
      <c r="DG26" s="47" t="s">
        <v>51</v>
      </c>
      <c r="DH26" s="47" t="s">
        <v>51</v>
      </c>
      <c r="DI26" s="47" t="s">
        <v>51</v>
      </c>
      <c r="DJ26" s="47" t="s">
        <v>51</v>
      </c>
      <c r="DK26" s="47" t="s">
        <v>51</v>
      </c>
      <c r="DL26" s="47" t="s">
        <v>51</v>
      </c>
      <c r="DM26" s="47" t="s">
        <v>51</v>
      </c>
      <c r="DN26" s="47" t="s">
        <v>51</v>
      </c>
      <c r="DO26" s="47" t="s">
        <v>51</v>
      </c>
      <c r="DP26" s="47" t="s">
        <v>51</v>
      </c>
      <c r="DQ26" s="47" t="s">
        <v>51</v>
      </c>
      <c r="DR26" s="47" t="s">
        <v>51</v>
      </c>
      <c r="DS26" s="47" t="s">
        <v>51</v>
      </c>
      <c r="DT26" s="47" t="s">
        <v>51</v>
      </c>
      <c r="DU26" s="47" t="s">
        <v>51</v>
      </c>
      <c r="DV26" s="47" t="s">
        <v>51</v>
      </c>
      <c r="DW26" s="47" t="s">
        <v>51</v>
      </c>
    </row>
    <row r="27" spans="1:127" ht="21" x14ac:dyDescent="0.55000000000000004">
      <c r="A27" s="19"/>
      <c r="B27" s="20" t="s">
        <v>52</v>
      </c>
      <c r="C27" s="492" t="s">
        <v>53</v>
      </c>
      <c r="D27" s="493"/>
      <c r="E27" s="493"/>
      <c r="F27" s="291" t="s">
        <v>54</v>
      </c>
      <c r="G27" s="22">
        <f>+G29*G53*G54*G55/2</f>
        <v>1.0983241339127332E-5</v>
      </c>
      <c r="I27" s="61">
        <f>+G29</f>
        <v>10</v>
      </c>
      <c r="J27" s="22">
        <f t="shared" ref="J27:BU27" si="4">+J29*J53*J54*J55/2</f>
        <v>5.8287421783242508E-3</v>
      </c>
      <c r="K27" s="22">
        <f t="shared" si="4"/>
        <v>0</v>
      </c>
      <c r="L27" s="22">
        <f t="shared" si="4"/>
        <v>0</v>
      </c>
      <c r="M27" s="22">
        <f t="shared" si="4"/>
        <v>0</v>
      </c>
      <c r="N27" s="22">
        <f t="shared" si="4"/>
        <v>0</v>
      </c>
      <c r="O27" s="22">
        <f t="shared" si="4"/>
        <v>0</v>
      </c>
      <c r="P27" s="22">
        <f t="shared" si="4"/>
        <v>0</v>
      </c>
      <c r="Q27" s="22">
        <f t="shared" si="4"/>
        <v>0</v>
      </c>
      <c r="R27" s="22">
        <f t="shared" si="4"/>
        <v>0</v>
      </c>
      <c r="S27" s="22">
        <f t="shared" si="4"/>
        <v>0</v>
      </c>
      <c r="T27" s="22">
        <f t="shared" si="4"/>
        <v>0</v>
      </c>
      <c r="U27" s="22">
        <f t="shared" si="4"/>
        <v>0</v>
      </c>
      <c r="V27" s="22">
        <f t="shared" si="4"/>
        <v>0</v>
      </c>
      <c r="W27" s="22">
        <f t="shared" si="4"/>
        <v>0</v>
      </c>
      <c r="X27" s="22">
        <f t="shared" si="4"/>
        <v>0</v>
      </c>
      <c r="Y27" s="22">
        <f t="shared" si="4"/>
        <v>0</v>
      </c>
      <c r="Z27" s="22">
        <f t="shared" si="4"/>
        <v>0</v>
      </c>
      <c r="AA27" s="22">
        <f t="shared" si="4"/>
        <v>0</v>
      </c>
      <c r="AB27" s="22">
        <f t="shared" si="4"/>
        <v>0</v>
      </c>
      <c r="AC27" s="22">
        <f t="shared" si="4"/>
        <v>0</v>
      </c>
      <c r="AD27" s="22">
        <f t="shared" si="4"/>
        <v>6.35954655608162E-53</v>
      </c>
      <c r="AE27" s="22">
        <f t="shared" si="4"/>
        <v>2.3104165124221769E-146</v>
      </c>
      <c r="AF27" s="22">
        <f t="shared" si="4"/>
        <v>0</v>
      </c>
      <c r="AG27" s="22">
        <f t="shared" si="4"/>
        <v>0</v>
      </c>
      <c r="AH27" s="22">
        <f t="shared" si="4"/>
        <v>0</v>
      </c>
      <c r="AI27" s="22">
        <f t="shared" si="4"/>
        <v>0</v>
      </c>
      <c r="AJ27" s="22">
        <f t="shared" si="4"/>
        <v>0</v>
      </c>
      <c r="AK27" s="22">
        <f t="shared" si="4"/>
        <v>0</v>
      </c>
      <c r="AL27" s="22">
        <f t="shared" si="4"/>
        <v>0</v>
      </c>
      <c r="AM27" s="22">
        <f t="shared" si="4"/>
        <v>0</v>
      </c>
      <c r="AN27" s="22">
        <f t="shared" si="4"/>
        <v>6.35954655608162E-53</v>
      </c>
      <c r="AO27" s="22">
        <f t="shared" si="4"/>
        <v>1.9067909880551263E-47</v>
      </c>
      <c r="AP27" s="22">
        <f t="shared" si="4"/>
        <v>3.2325123571999149E-42</v>
      </c>
      <c r="AQ27" s="22">
        <f t="shared" si="4"/>
        <v>4.9540669464872233E-37</v>
      </c>
      <c r="AR27" s="22">
        <f t="shared" si="4"/>
        <v>7.6323201745699298E-32</v>
      </c>
      <c r="AS27" s="22">
        <f t="shared" si="4"/>
        <v>1.1924015799835314E-26</v>
      </c>
      <c r="AT27" s="22">
        <f t="shared" si="4"/>
        <v>1.9011037178595505E-21</v>
      </c>
      <c r="AU27" s="22">
        <f t="shared" si="4"/>
        <v>3.1297481075706109E-16</v>
      </c>
      <c r="AV27" s="22">
        <f t="shared" si="4"/>
        <v>5.4620323165139986E-11</v>
      </c>
      <c r="AW27" s="22">
        <f t="shared" si="4"/>
        <v>1.0983241339127332E-5</v>
      </c>
      <c r="AX27" s="22">
        <f t="shared" si="4"/>
        <v>1.0983241339127332E-5</v>
      </c>
      <c r="AY27" s="22">
        <f t="shared" si="4"/>
        <v>3.7907381209004225E-5</v>
      </c>
      <c r="AZ27" s="22">
        <f t="shared" si="4"/>
        <v>1.3162448964446175E-4</v>
      </c>
      <c r="BA27" s="22">
        <f t="shared" si="4"/>
        <v>4.605303261884563E-4</v>
      </c>
      <c r="BB27" s="22">
        <f t="shared" si="4"/>
        <v>1.627386791362839E-3</v>
      </c>
      <c r="BC27" s="22">
        <f t="shared" si="4"/>
        <v>5.8287421783242508E-3</v>
      </c>
      <c r="BD27" s="22">
        <f t="shared" si="4"/>
        <v>2.1284310063367579E-2</v>
      </c>
      <c r="BE27" s="22">
        <f t="shared" si="4"/>
        <v>8.0100511555641893E-2</v>
      </c>
      <c r="BF27" s="22">
        <f t="shared" si="4"/>
        <v>0.31805111538768349</v>
      </c>
      <c r="BG27" s="22">
        <f t="shared" si="4"/>
        <v>1.4283865855174001</v>
      </c>
      <c r="BH27" s="22">
        <f t="shared" si="4"/>
        <v>8.4536744069488492</v>
      </c>
      <c r="BI27" s="22">
        <f t="shared" si="4"/>
        <v>3.0737887446664761E-3</v>
      </c>
      <c r="BJ27" s="22">
        <f t="shared" si="4"/>
        <v>3.4922625145698064E-3</v>
      </c>
      <c r="BK27" s="22">
        <f t="shared" si="4"/>
        <v>3.9683565717000668E-3</v>
      </c>
      <c r="BL27" s="22">
        <f t="shared" si="4"/>
        <v>4.5101196968559834E-3</v>
      </c>
      <c r="BM27" s="22">
        <f t="shared" si="4"/>
        <v>5.1267460513589403E-3</v>
      </c>
      <c r="BN27" s="22">
        <f t="shared" si="4"/>
        <v>5.8287421783242508E-3</v>
      </c>
      <c r="BO27" s="22">
        <f t="shared" si="4"/>
        <v>6.6281191471254655E-3</v>
      </c>
      <c r="BP27" s="22">
        <f t="shared" si="4"/>
        <v>7.5386137906913904E-3</v>
      </c>
      <c r="BQ27" s="22">
        <f t="shared" si="4"/>
        <v>8.5759436412463936E-3</v>
      </c>
      <c r="BR27" s="22">
        <f t="shared" si="4"/>
        <v>9.7581009430823974E-3</v>
      </c>
      <c r="BS27" s="22">
        <f t="shared" si="4"/>
        <v>1.1105692033723321E-2</v>
      </c>
      <c r="BT27" s="22">
        <f t="shared" si="4"/>
        <v>1.2642329465109793E-2</v>
      </c>
      <c r="BU27" s="22">
        <f t="shared" si="4"/>
        <v>1.4395085517994505E-2</v>
      </c>
      <c r="BV27" s="22">
        <f t="shared" ref="BV27:CD27" si="5">+BV29*BV53*BV54*BV55/2</f>
        <v>1.639501728700057E-2</v>
      </c>
      <c r="BW27" s="22">
        <f t="shared" si="5"/>
        <v>1.8677775331683286E-2</v>
      </c>
      <c r="BX27" s="22">
        <f t="shared" si="5"/>
        <v>2.1284310063367579E-2</v>
      </c>
      <c r="BY27" s="22">
        <f t="shared" si="5"/>
        <v>2.4261692646600129E-2</v>
      </c>
      <c r="BZ27" s="22">
        <f t="shared" si="5"/>
        <v>2.7664070335154559E-2</v>
      </c>
      <c r="CA27" s="22">
        <f t="shared" si="5"/>
        <v>3.1553779957776043E-2</v>
      </c>
      <c r="CB27" s="22">
        <f t="shared" si="5"/>
        <v>3.6002647872193726E-2</v>
      </c>
      <c r="CC27" s="22">
        <f t="shared" si="5"/>
        <v>4.1093510312565591E-2</v>
      </c>
      <c r="CD27" s="22">
        <f t="shared" si="5"/>
        <v>5.8287421783242508E-3</v>
      </c>
      <c r="CE27" s="82">
        <f>IF(+CE29*CE53*CE54*CE55/2&lt;0.0000000001,0.0000000001,+CE29*CE53*CE54*CE55/2)</f>
        <v>8.4536744069488492</v>
      </c>
      <c r="CF27" s="82">
        <f>IF(+CF29*CF53*CF54*CF55/2&lt;0.0000000001,0.0000000001,+CF29*CF53*CF54*CF55/2)</f>
        <v>9.3749595545013005</v>
      </c>
      <c r="CG27" s="82">
        <f t="shared" ref="CG27:DD27" si="6">IF(+CG29*CG53*CG54*CG55/2&lt;0.0000000001,0.0000000001,+CG29*CG53*CG54*CG55/2)</f>
        <v>8.4536744069488492</v>
      </c>
      <c r="CH27" s="82">
        <f t="shared" si="6"/>
        <v>6.607372447582331</v>
      </c>
      <c r="CI27" s="82">
        <f t="shared" si="6"/>
        <v>5.2264636828977054</v>
      </c>
      <c r="CJ27" s="82">
        <f t="shared" si="6"/>
        <v>4.2110121093413433</v>
      </c>
      <c r="CK27" s="82">
        <f t="shared" si="6"/>
        <v>3.4430431078726822</v>
      </c>
      <c r="CL27" s="82">
        <f t="shared" si="6"/>
        <v>1.4283865855174001</v>
      </c>
      <c r="CM27" s="82">
        <f t="shared" si="6"/>
        <v>0.65782284612148734</v>
      </c>
      <c r="CN27" s="82">
        <f t="shared" si="6"/>
        <v>0.31805111538768349</v>
      </c>
      <c r="CO27" s="82">
        <f t="shared" si="6"/>
        <v>0.15815764018253789</v>
      </c>
      <c r="CP27" s="82">
        <f t="shared" si="6"/>
        <v>8.0100511555641893E-2</v>
      </c>
      <c r="CQ27" s="82">
        <f t="shared" si="6"/>
        <v>4.1093510312565591E-2</v>
      </c>
      <c r="CR27" s="82">
        <f t="shared" si="6"/>
        <v>2.1284310063367579E-2</v>
      </c>
      <c r="CS27" s="82">
        <f t="shared" si="6"/>
        <v>1.1105692033723321E-2</v>
      </c>
      <c r="CT27" s="82">
        <f t="shared" si="6"/>
        <v>5.8287421783242508E-3</v>
      </c>
      <c r="CU27" s="82">
        <f t="shared" si="6"/>
        <v>3.0737887446664761E-3</v>
      </c>
      <c r="CV27" s="82">
        <f t="shared" si="6"/>
        <v>1.627386791362839E-3</v>
      </c>
      <c r="CW27" s="82">
        <f t="shared" si="6"/>
        <v>8.6448156359502932E-4</v>
      </c>
      <c r="CX27" s="82">
        <f t="shared" si="6"/>
        <v>4.605303261884563E-4</v>
      </c>
      <c r="CY27" s="82">
        <f t="shared" si="6"/>
        <v>2.4594075218331151E-4</v>
      </c>
      <c r="CZ27" s="82">
        <f t="shared" si="6"/>
        <v>1.3162448964446175E-4</v>
      </c>
      <c r="DA27" s="82">
        <f t="shared" si="6"/>
        <v>7.0577349831132147E-5</v>
      </c>
      <c r="DB27" s="82">
        <f t="shared" si="6"/>
        <v>3.7907381209004225E-5</v>
      </c>
      <c r="DC27" s="82">
        <f t="shared" si="6"/>
        <v>2.0390795955200106E-5</v>
      </c>
      <c r="DD27" s="82">
        <f t="shared" si="6"/>
        <v>1.0983241339127332E-5</v>
      </c>
      <c r="DE27" s="22">
        <f t="shared" ref="DE27:DW27" si="7">+DE29*DE53*DE54*DE55/2</f>
        <v>1.1245345917618675E-5</v>
      </c>
      <c r="DF27" s="22">
        <f t="shared" si="7"/>
        <v>2.8427710491832378E-3</v>
      </c>
      <c r="DG27" s="22">
        <f t="shared" si="7"/>
        <v>5.7234906831490949E-3</v>
      </c>
      <c r="DH27" s="22">
        <f t="shared" si="7"/>
        <v>5.8287200451298451E-3</v>
      </c>
      <c r="DI27" s="22">
        <f t="shared" si="7"/>
        <v>5.8287421752304079E-3</v>
      </c>
      <c r="DJ27" s="22">
        <f t="shared" si="7"/>
        <v>5.8287421783238544E-3</v>
      </c>
      <c r="DK27" s="22">
        <f t="shared" si="7"/>
        <v>5.8287421783242508E-3</v>
      </c>
      <c r="DL27" s="22">
        <f t="shared" si="7"/>
        <v>5.8287421783242508E-3</v>
      </c>
      <c r="DM27" s="22">
        <f t="shared" si="7"/>
        <v>5.8287421783242508E-3</v>
      </c>
      <c r="DN27" s="22">
        <f t="shared" si="7"/>
        <v>5.8287421783242508E-3</v>
      </c>
      <c r="DO27" s="22">
        <f t="shared" si="7"/>
        <v>5.8287421783242508E-3</v>
      </c>
      <c r="DP27" s="22">
        <f t="shared" si="7"/>
        <v>5.8287421783242508E-3</v>
      </c>
      <c r="DQ27" s="22">
        <f t="shared" si="7"/>
        <v>5.8287421783242508E-3</v>
      </c>
      <c r="DR27" s="22">
        <f t="shared" si="7"/>
        <v>5.8287421783242508E-3</v>
      </c>
      <c r="DS27" s="22">
        <f t="shared" si="7"/>
        <v>5.8287421783242508E-3</v>
      </c>
      <c r="DT27" s="22">
        <f t="shared" si="7"/>
        <v>5.8287421783242508E-3</v>
      </c>
      <c r="DU27" s="22">
        <f t="shared" si="7"/>
        <v>5.8287421783242508E-3</v>
      </c>
      <c r="DV27" s="22">
        <f t="shared" si="7"/>
        <v>5.8287421783242508E-3</v>
      </c>
      <c r="DW27" s="22">
        <f t="shared" si="7"/>
        <v>5.8287421783242508E-3</v>
      </c>
    </row>
    <row r="28" spans="1:127" ht="21" x14ac:dyDescent="0.55000000000000004">
      <c r="A28" s="19"/>
      <c r="B28" s="20" t="s">
        <v>55</v>
      </c>
      <c r="C28" s="492" t="s">
        <v>53</v>
      </c>
      <c r="D28" s="493"/>
      <c r="E28" s="493"/>
      <c r="F28" s="291" t="s">
        <v>54</v>
      </c>
      <c r="G28" s="22">
        <f>+G29*G53*G55</f>
        <v>1.0983241339127332E-5</v>
      </c>
      <c r="J28" s="22">
        <f t="shared" ref="J28:BU28" si="8">+J29*J53*J55</f>
        <v>5.8287421783242508E-3</v>
      </c>
      <c r="K28" s="22">
        <f t="shared" si="8"/>
        <v>0</v>
      </c>
      <c r="L28" s="22">
        <f t="shared" si="8"/>
        <v>0</v>
      </c>
      <c r="M28" s="22">
        <f t="shared" si="8"/>
        <v>0</v>
      </c>
      <c r="N28" s="22">
        <f t="shared" si="8"/>
        <v>0</v>
      </c>
      <c r="O28" s="22">
        <f t="shared" si="8"/>
        <v>0</v>
      </c>
      <c r="P28" s="22">
        <f t="shared" si="8"/>
        <v>0</v>
      </c>
      <c r="Q28" s="22">
        <f t="shared" si="8"/>
        <v>0</v>
      </c>
      <c r="R28" s="22">
        <f t="shared" si="8"/>
        <v>0</v>
      </c>
      <c r="S28" s="22">
        <f t="shared" si="8"/>
        <v>0</v>
      </c>
      <c r="T28" s="22">
        <f t="shared" si="8"/>
        <v>0</v>
      </c>
      <c r="U28" s="22">
        <f t="shared" si="8"/>
        <v>0</v>
      </c>
      <c r="V28" s="22">
        <f t="shared" si="8"/>
        <v>0</v>
      </c>
      <c r="W28" s="22">
        <f t="shared" si="8"/>
        <v>0</v>
      </c>
      <c r="X28" s="22">
        <f t="shared" si="8"/>
        <v>0</v>
      </c>
      <c r="Y28" s="22">
        <f t="shared" si="8"/>
        <v>0</v>
      </c>
      <c r="Z28" s="22">
        <f t="shared" si="8"/>
        <v>0</v>
      </c>
      <c r="AA28" s="22">
        <f t="shared" si="8"/>
        <v>0</v>
      </c>
      <c r="AB28" s="22">
        <f t="shared" si="8"/>
        <v>0</v>
      </c>
      <c r="AC28" s="22">
        <f t="shared" si="8"/>
        <v>0</v>
      </c>
      <c r="AD28" s="22">
        <f t="shared" si="8"/>
        <v>1.42837660139842E-52</v>
      </c>
      <c r="AE28" s="22">
        <f t="shared" si="8"/>
        <v>2.8958386803866976E-104</v>
      </c>
      <c r="AF28" s="22">
        <f t="shared" si="8"/>
        <v>6.7776816753069742E-156</v>
      </c>
      <c r="AG28" s="22">
        <f t="shared" si="8"/>
        <v>1.6824442274140289E-207</v>
      </c>
      <c r="AH28" s="22">
        <f t="shared" si="8"/>
        <v>4.3132548969775305E-259</v>
      </c>
      <c r="AI28" s="22">
        <f t="shared" si="8"/>
        <v>0</v>
      </c>
      <c r="AJ28" s="22">
        <f t="shared" si="8"/>
        <v>0</v>
      </c>
      <c r="AK28" s="22">
        <f t="shared" si="8"/>
        <v>0</v>
      </c>
      <c r="AL28" s="22">
        <f t="shared" si="8"/>
        <v>0</v>
      </c>
      <c r="AM28" s="22">
        <f t="shared" si="8"/>
        <v>0</v>
      </c>
      <c r="AN28" s="22">
        <f t="shared" si="8"/>
        <v>1.42837660139842E-52</v>
      </c>
      <c r="AO28" s="22">
        <f t="shared" si="8"/>
        <v>2.1476303958671792E-47</v>
      </c>
      <c r="AP28" s="22">
        <f t="shared" si="8"/>
        <v>3.2491220502788494E-42</v>
      </c>
      <c r="AQ28" s="22">
        <f t="shared" si="8"/>
        <v>4.9542852990904567E-37</v>
      </c>
      <c r="AR28" s="22">
        <f t="shared" si="8"/>
        <v>7.6323206838558939E-32</v>
      </c>
      <c r="AS28" s="22">
        <f t="shared" si="8"/>
        <v>1.1924015800039592E-26</v>
      </c>
      <c r="AT28" s="22">
        <f t="shared" si="8"/>
        <v>1.901103717859552E-21</v>
      </c>
      <c r="AU28" s="22">
        <f t="shared" si="8"/>
        <v>3.1297481075706109E-16</v>
      </c>
      <c r="AV28" s="22">
        <f t="shared" si="8"/>
        <v>5.4620323165139986E-11</v>
      </c>
      <c r="AW28" s="22">
        <f t="shared" si="8"/>
        <v>1.0983241339127332E-5</v>
      </c>
      <c r="AX28" s="22">
        <f t="shared" si="8"/>
        <v>1.0983241339127332E-5</v>
      </c>
      <c r="AY28" s="22">
        <f t="shared" si="8"/>
        <v>3.7907381209004225E-5</v>
      </c>
      <c r="AZ28" s="22">
        <f t="shared" si="8"/>
        <v>1.3162448964446175E-4</v>
      </c>
      <c r="BA28" s="22">
        <f t="shared" si="8"/>
        <v>4.605303261884563E-4</v>
      </c>
      <c r="BB28" s="22">
        <f t="shared" si="8"/>
        <v>1.627386791362839E-3</v>
      </c>
      <c r="BC28" s="22">
        <f t="shared" si="8"/>
        <v>5.8287421783242508E-3</v>
      </c>
      <c r="BD28" s="22">
        <f t="shared" si="8"/>
        <v>2.1284310063367579E-2</v>
      </c>
      <c r="BE28" s="22">
        <f t="shared" si="8"/>
        <v>8.0100511555641893E-2</v>
      </c>
      <c r="BF28" s="22">
        <f t="shared" si="8"/>
        <v>0.31805111538768349</v>
      </c>
      <c r="BG28" s="22">
        <f t="shared" si="8"/>
        <v>1.4283865855174001</v>
      </c>
      <c r="BH28" s="22">
        <f t="shared" si="8"/>
        <v>8.4536744069488492</v>
      </c>
      <c r="BI28" s="22">
        <f t="shared" si="8"/>
        <v>3.0737887446664761E-3</v>
      </c>
      <c r="BJ28" s="22">
        <f t="shared" si="8"/>
        <v>3.4922625145698064E-3</v>
      </c>
      <c r="BK28" s="22">
        <f t="shared" si="8"/>
        <v>3.9683565717000668E-3</v>
      </c>
      <c r="BL28" s="22">
        <f t="shared" si="8"/>
        <v>4.5101196968559834E-3</v>
      </c>
      <c r="BM28" s="22">
        <f t="shared" si="8"/>
        <v>5.1267460513589403E-3</v>
      </c>
      <c r="BN28" s="22">
        <f t="shared" si="8"/>
        <v>5.8287421783242508E-3</v>
      </c>
      <c r="BO28" s="22">
        <f t="shared" si="8"/>
        <v>6.6281191471254655E-3</v>
      </c>
      <c r="BP28" s="22">
        <f t="shared" si="8"/>
        <v>7.5386137906913904E-3</v>
      </c>
      <c r="BQ28" s="22">
        <f t="shared" si="8"/>
        <v>8.5759436412463936E-3</v>
      </c>
      <c r="BR28" s="22">
        <f t="shared" si="8"/>
        <v>9.7581009430823974E-3</v>
      </c>
      <c r="BS28" s="22">
        <f t="shared" si="8"/>
        <v>1.1105692033723321E-2</v>
      </c>
      <c r="BT28" s="22">
        <f t="shared" si="8"/>
        <v>1.2642329465109793E-2</v>
      </c>
      <c r="BU28" s="22">
        <f t="shared" si="8"/>
        <v>1.4395085517994505E-2</v>
      </c>
      <c r="BV28" s="22">
        <f t="shared" ref="BV28:DW28" si="9">+BV29*BV53*BV55</f>
        <v>1.639501728700057E-2</v>
      </c>
      <c r="BW28" s="22">
        <f t="shared" si="9"/>
        <v>1.8677775331683286E-2</v>
      </c>
      <c r="BX28" s="22">
        <f t="shared" si="9"/>
        <v>2.1284310063367579E-2</v>
      </c>
      <c r="BY28" s="22">
        <f t="shared" si="9"/>
        <v>2.4261692646600129E-2</v>
      </c>
      <c r="BZ28" s="22">
        <f t="shared" si="9"/>
        <v>2.7664070335154559E-2</v>
      </c>
      <c r="CA28" s="22">
        <f t="shared" si="9"/>
        <v>3.1553779957776043E-2</v>
      </c>
      <c r="CB28" s="22">
        <f t="shared" si="9"/>
        <v>3.6002647872193726E-2</v>
      </c>
      <c r="CC28" s="22">
        <f t="shared" si="9"/>
        <v>4.1093510312565591E-2</v>
      </c>
      <c r="CD28" s="22">
        <f t="shared" si="9"/>
        <v>5.8287421783242508E-3</v>
      </c>
      <c r="CE28" s="22">
        <f t="shared" si="9"/>
        <v>8.4536744069488492</v>
      </c>
      <c r="CF28" s="22">
        <f t="shared" si="9"/>
        <v>9.3749595545013005</v>
      </c>
      <c r="CG28" s="22">
        <f t="shared" si="9"/>
        <v>8.4536744069488492</v>
      </c>
      <c r="CH28" s="22">
        <f t="shared" si="9"/>
        <v>6.607372447582331</v>
      </c>
      <c r="CI28" s="22">
        <f t="shared" si="9"/>
        <v>5.2264636828977054</v>
      </c>
      <c r="CJ28" s="22">
        <f t="shared" si="9"/>
        <v>4.2110121093413433</v>
      </c>
      <c r="CK28" s="22">
        <f t="shared" si="9"/>
        <v>3.4430431078726822</v>
      </c>
      <c r="CL28" s="22">
        <f t="shared" si="9"/>
        <v>1.4283865855174001</v>
      </c>
      <c r="CM28" s="22">
        <f t="shared" si="9"/>
        <v>0.65782284612148734</v>
      </c>
      <c r="CN28" s="22">
        <f t="shared" si="9"/>
        <v>0.31805111538768349</v>
      </c>
      <c r="CO28" s="22">
        <f t="shared" si="9"/>
        <v>0.15815764018253789</v>
      </c>
      <c r="CP28" s="22">
        <f t="shared" si="9"/>
        <v>8.0100511555641893E-2</v>
      </c>
      <c r="CQ28" s="22">
        <f t="shared" si="9"/>
        <v>4.1093510312565591E-2</v>
      </c>
      <c r="CR28" s="22">
        <f t="shared" si="9"/>
        <v>2.1284310063367579E-2</v>
      </c>
      <c r="CS28" s="22">
        <f t="shared" si="9"/>
        <v>1.1105692033723321E-2</v>
      </c>
      <c r="CT28" s="22">
        <f t="shared" si="9"/>
        <v>5.8287421783242508E-3</v>
      </c>
      <c r="CU28" s="22">
        <f t="shared" si="9"/>
        <v>3.0737887446664761E-3</v>
      </c>
      <c r="CV28" s="22">
        <f t="shared" si="9"/>
        <v>1.627386791362839E-3</v>
      </c>
      <c r="CW28" s="22">
        <f t="shared" si="9"/>
        <v>8.6448156359502932E-4</v>
      </c>
      <c r="CX28" s="22">
        <f t="shared" si="9"/>
        <v>4.605303261884563E-4</v>
      </c>
      <c r="CY28" s="22">
        <f t="shared" si="9"/>
        <v>2.4594075218331151E-4</v>
      </c>
      <c r="CZ28" s="22">
        <f t="shared" si="9"/>
        <v>1.3162448964446175E-4</v>
      </c>
      <c r="DA28" s="22">
        <f t="shared" si="9"/>
        <v>7.0577349831132147E-5</v>
      </c>
      <c r="DB28" s="22">
        <f t="shared" si="9"/>
        <v>3.7907381209004225E-5</v>
      </c>
      <c r="DC28" s="22">
        <f t="shared" si="9"/>
        <v>2.0390795955200106E-5</v>
      </c>
      <c r="DD28" s="22">
        <f t="shared" si="9"/>
        <v>1.0983241339127332E-5</v>
      </c>
      <c r="DE28" s="22">
        <f t="shared" si="9"/>
        <v>5.8287421783242508E-3</v>
      </c>
      <c r="DF28" s="22">
        <f t="shared" si="9"/>
        <v>5.8287421783242508E-3</v>
      </c>
      <c r="DG28" s="22">
        <f t="shared" si="9"/>
        <v>5.8287421783242508E-3</v>
      </c>
      <c r="DH28" s="22">
        <f t="shared" si="9"/>
        <v>5.8287421783242508E-3</v>
      </c>
      <c r="DI28" s="22">
        <f t="shared" si="9"/>
        <v>5.8287421783242508E-3</v>
      </c>
      <c r="DJ28" s="22">
        <f t="shared" si="9"/>
        <v>5.8287421783242508E-3</v>
      </c>
      <c r="DK28" s="22">
        <f t="shared" si="9"/>
        <v>5.8287421783242508E-3</v>
      </c>
      <c r="DL28" s="22">
        <f t="shared" si="9"/>
        <v>5.8287421783242508E-3</v>
      </c>
      <c r="DM28" s="22">
        <f t="shared" si="9"/>
        <v>5.8287421783242508E-3</v>
      </c>
      <c r="DN28" s="22">
        <f t="shared" si="9"/>
        <v>5.8287421783242508E-3</v>
      </c>
      <c r="DO28" s="22">
        <f t="shared" si="9"/>
        <v>5.8287421783242508E-3</v>
      </c>
      <c r="DP28" s="22">
        <f t="shared" si="9"/>
        <v>5.8287421783242508E-3</v>
      </c>
      <c r="DQ28" s="22">
        <f t="shared" si="9"/>
        <v>5.8287421783242508E-3</v>
      </c>
      <c r="DR28" s="22">
        <f t="shared" si="9"/>
        <v>5.8287421783242508E-3</v>
      </c>
      <c r="DS28" s="22">
        <f t="shared" si="9"/>
        <v>5.8287421783242508E-3</v>
      </c>
      <c r="DT28" s="22">
        <f t="shared" si="9"/>
        <v>5.8287421783242508E-3</v>
      </c>
      <c r="DU28" s="22">
        <f t="shared" si="9"/>
        <v>5.8287421783242508E-3</v>
      </c>
      <c r="DV28" s="22">
        <f t="shared" si="9"/>
        <v>5.8287421783242508E-3</v>
      </c>
      <c r="DW28" s="22">
        <f t="shared" si="9"/>
        <v>5.8287421783242508E-3</v>
      </c>
    </row>
    <row r="29" spans="1:127" ht="18" x14ac:dyDescent="0.2">
      <c r="A29" s="16">
        <f>入力シート_チウラム!Q9</f>
        <v>10</v>
      </c>
      <c r="B29" s="23" t="s">
        <v>56</v>
      </c>
      <c r="C29" s="492" t="s">
        <v>57</v>
      </c>
      <c r="D29" s="493"/>
      <c r="E29" s="493"/>
      <c r="F29" s="1" t="s">
        <v>54</v>
      </c>
      <c r="G29" s="72">
        <f>IF(A29="",1,A29)</f>
        <v>10</v>
      </c>
      <c r="J29" s="51">
        <f t="shared" ref="J29:J32" si="10">G29</f>
        <v>10</v>
      </c>
      <c r="K29" s="50">
        <f t="shared" ref="K29:N29" si="11">+J29</f>
        <v>10</v>
      </c>
      <c r="L29" s="50">
        <f t="shared" si="11"/>
        <v>10</v>
      </c>
      <c r="M29" s="50">
        <f t="shared" si="11"/>
        <v>10</v>
      </c>
      <c r="N29" s="50">
        <f t="shared" si="11"/>
        <v>10</v>
      </c>
      <c r="O29" s="50">
        <f>+J29</f>
        <v>10</v>
      </c>
      <c r="P29" s="50">
        <f>+K29</f>
        <v>10</v>
      </c>
      <c r="Q29" s="50">
        <f>+L29</f>
        <v>10</v>
      </c>
      <c r="R29" s="50">
        <f>+L29</f>
        <v>10</v>
      </c>
      <c r="S29" s="50">
        <f>+M29</f>
        <v>10</v>
      </c>
      <c r="T29" s="50">
        <f>+N29</f>
        <v>10</v>
      </c>
      <c r="U29" s="50">
        <f>G29</f>
        <v>10</v>
      </c>
      <c r="V29" s="50">
        <f>+U29</f>
        <v>10</v>
      </c>
      <c r="W29" s="50">
        <f t="shared" ref="W29:AG29" si="12">+V29</f>
        <v>10</v>
      </c>
      <c r="X29" s="50">
        <f t="shared" si="12"/>
        <v>10</v>
      </c>
      <c r="Y29" s="50">
        <f t="shared" si="12"/>
        <v>10</v>
      </c>
      <c r="Z29" s="50">
        <f t="shared" si="12"/>
        <v>10</v>
      </c>
      <c r="AA29" s="50">
        <f t="shared" si="12"/>
        <v>10</v>
      </c>
      <c r="AB29" s="50">
        <f t="shared" si="12"/>
        <v>10</v>
      </c>
      <c r="AC29" s="50">
        <f t="shared" si="12"/>
        <v>10</v>
      </c>
      <c r="AD29" s="50">
        <f t="shared" si="12"/>
        <v>10</v>
      </c>
      <c r="AE29" s="50">
        <f t="shared" si="12"/>
        <v>10</v>
      </c>
      <c r="AF29" s="50">
        <f t="shared" si="12"/>
        <v>10</v>
      </c>
      <c r="AG29" s="50">
        <f t="shared" si="12"/>
        <v>10</v>
      </c>
      <c r="AH29" s="50">
        <f>+AC29</f>
        <v>10</v>
      </c>
      <c r="AI29" s="50">
        <f>+AD29</f>
        <v>10</v>
      </c>
      <c r="AJ29" s="50">
        <f>+AE29</f>
        <v>10</v>
      </c>
      <c r="AK29" s="50">
        <f>+AE29</f>
        <v>10</v>
      </c>
      <c r="AL29" s="50">
        <f>+AF29</f>
        <v>10</v>
      </c>
      <c r="AM29" s="50">
        <f>+AG29</f>
        <v>10</v>
      </c>
      <c r="AN29" s="50">
        <f t="shared" ref="AN29:BF29" si="13">+AM29</f>
        <v>10</v>
      </c>
      <c r="AO29" s="50">
        <f t="shared" si="13"/>
        <v>10</v>
      </c>
      <c r="AP29" s="50">
        <f t="shared" si="13"/>
        <v>10</v>
      </c>
      <c r="AQ29" s="50">
        <f t="shared" si="13"/>
        <v>10</v>
      </c>
      <c r="AR29" s="50">
        <f t="shared" si="13"/>
        <v>10</v>
      </c>
      <c r="AS29" s="50">
        <f t="shared" si="13"/>
        <v>10</v>
      </c>
      <c r="AT29" s="50">
        <f t="shared" si="13"/>
        <v>10</v>
      </c>
      <c r="AU29" s="50">
        <f t="shared" si="13"/>
        <v>10</v>
      </c>
      <c r="AV29" s="50">
        <f t="shared" si="13"/>
        <v>10</v>
      </c>
      <c r="AW29" s="50">
        <f t="shared" si="13"/>
        <v>10</v>
      </c>
      <c r="AX29" s="50">
        <f t="shared" si="13"/>
        <v>10</v>
      </c>
      <c r="AY29" s="50">
        <f t="shared" si="13"/>
        <v>10</v>
      </c>
      <c r="AZ29" s="50">
        <f t="shared" si="13"/>
        <v>10</v>
      </c>
      <c r="BA29" s="50">
        <f t="shared" si="13"/>
        <v>10</v>
      </c>
      <c r="BB29" s="50">
        <f t="shared" si="13"/>
        <v>10</v>
      </c>
      <c r="BC29" s="50">
        <f t="shared" si="13"/>
        <v>10</v>
      </c>
      <c r="BD29" s="50">
        <f t="shared" si="13"/>
        <v>10</v>
      </c>
      <c r="BE29" s="50">
        <f t="shared" si="13"/>
        <v>10</v>
      </c>
      <c r="BF29" s="50">
        <f t="shared" si="13"/>
        <v>10</v>
      </c>
      <c r="BG29" s="50">
        <f t="shared" ref="BG29" si="14">+BE29</f>
        <v>10</v>
      </c>
      <c r="BH29" s="50">
        <f>+BF29</f>
        <v>10</v>
      </c>
      <c r="BI29" s="50">
        <f t="shared" ref="BI29:BJ29" si="15">+BH29</f>
        <v>10</v>
      </c>
      <c r="BJ29" s="50">
        <f t="shared" si="15"/>
        <v>10</v>
      </c>
      <c r="BK29" s="50">
        <f t="shared" ref="BK29" si="16">+AZ29</f>
        <v>10</v>
      </c>
      <c r="BL29" s="50">
        <f t="shared" ref="BL29:BO29" si="17">+BK29</f>
        <v>10</v>
      </c>
      <c r="BM29" s="50">
        <f t="shared" si="17"/>
        <v>10</v>
      </c>
      <c r="BN29" s="50">
        <f t="shared" si="17"/>
        <v>10</v>
      </c>
      <c r="BO29" s="50">
        <f t="shared" si="17"/>
        <v>10</v>
      </c>
      <c r="BP29" s="50">
        <f t="shared" ref="BP29" si="18">+BE29</f>
        <v>10</v>
      </c>
      <c r="BQ29" s="50">
        <f t="shared" ref="BQ29:BT29" si="19">+BP29</f>
        <v>10</v>
      </c>
      <c r="BR29" s="50">
        <f t="shared" si="19"/>
        <v>10</v>
      </c>
      <c r="BS29" s="50">
        <f t="shared" si="19"/>
        <v>10</v>
      </c>
      <c r="BT29" s="50">
        <f t="shared" si="19"/>
        <v>10</v>
      </c>
      <c r="BU29" s="50">
        <f t="shared" ref="BU29" si="20">+BJ29</f>
        <v>10</v>
      </c>
      <c r="BV29" s="50">
        <f t="shared" ref="BV29" si="21">+BU29</f>
        <v>10</v>
      </c>
      <c r="BW29" s="50">
        <f t="shared" ref="BW29:BX29" si="22">+BU29</f>
        <v>10</v>
      </c>
      <c r="BX29" s="50">
        <f t="shared" si="22"/>
        <v>10</v>
      </c>
      <c r="BY29" s="50">
        <f t="shared" ref="BY29:CB29" si="23">+BX29</f>
        <v>10</v>
      </c>
      <c r="BZ29" s="50">
        <f t="shared" si="23"/>
        <v>10</v>
      </c>
      <c r="CA29" s="50">
        <f t="shared" si="23"/>
        <v>10</v>
      </c>
      <c r="CB29" s="50">
        <f t="shared" si="23"/>
        <v>10</v>
      </c>
      <c r="CC29" s="50">
        <f>+CA29</f>
        <v>10</v>
      </c>
      <c r="CD29" s="50">
        <f>+CB29</f>
        <v>10</v>
      </c>
      <c r="CE29" s="50">
        <f t="shared" ref="CE29" si="24">+CD29</f>
        <v>10</v>
      </c>
      <c r="CF29" s="50">
        <f>+BA29</f>
        <v>10</v>
      </c>
      <c r="CG29" s="50">
        <f>+BA29</f>
        <v>10</v>
      </c>
      <c r="CH29" s="50">
        <f t="shared" ref="CH29:CQ29" si="25">+BA29</f>
        <v>10</v>
      </c>
      <c r="CI29" s="50">
        <f t="shared" si="25"/>
        <v>10</v>
      </c>
      <c r="CJ29" s="50">
        <f t="shared" si="25"/>
        <v>10</v>
      </c>
      <c r="CK29" s="50">
        <f t="shared" si="25"/>
        <v>10</v>
      </c>
      <c r="CL29" s="50">
        <f t="shared" si="25"/>
        <v>10</v>
      </c>
      <c r="CM29" s="50">
        <f t="shared" si="25"/>
        <v>10</v>
      </c>
      <c r="CN29" s="50">
        <f t="shared" si="25"/>
        <v>10</v>
      </c>
      <c r="CO29" s="50">
        <f t="shared" si="25"/>
        <v>10</v>
      </c>
      <c r="CP29" s="50">
        <f t="shared" si="25"/>
        <v>10</v>
      </c>
      <c r="CQ29" s="50">
        <f t="shared" si="25"/>
        <v>10</v>
      </c>
      <c r="CR29" s="50">
        <f>+BU29</f>
        <v>10</v>
      </c>
      <c r="CS29" s="50">
        <f>+BV29</f>
        <v>10</v>
      </c>
      <c r="CT29" s="50">
        <f t="shared" ref="CT29:CU29" si="26">+BX29</f>
        <v>10</v>
      </c>
      <c r="CU29" s="50">
        <f t="shared" si="26"/>
        <v>10</v>
      </c>
      <c r="CV29" s="50">
        <f>+BU29</f>
        <v>10</v>
      </c>
      <c r="CW29" s="50">
        <f>+BV29</f>
        <v>10</v>
      </c>
      <c r="CX29" s="50">
        <f>+BX29</f>
        <v>10</v>
      </c>
      <c r="CY29" s="50">
        <f>+BY29</f>
        <v>10</v>
      </c>
      <c r="CZ29" s="50">
        <f>+BZ29</f>
        <v>10</v>
      </c>
      <c r="DA29" s="50">
        <f>+CA29</f>
        <v>10</v>
      </c>
      <c r="DB29" s="50">
        <f>+CB29</f>
        <v>10</v>
      </c>
      <c r="DC29" s="50">
        <f t="shared" ref="DC29:DD29" si="27">+CD29</f>
        <v>10</v>
      </c>
      <c r="DD29" s="50">
        <f t="shared" si="27"/>
        <v>10</v>
      </c>
      <c r="DE29" s="50">
        <f t="shared" ref="DE29" si="28">+CE29</f>
        <v>10</v>
      </c>
      <c r="DF29" s="50">
        <f t="shared" ref="DF29" si="29">+BU29</f>
        <v>10</v>
      </c>
      <c r="DG29" s="50">
        <f t="shared" ref="DG29:DO32" si="30">+DF29</f>
        <v>10</v>
      </c>
      <c r="DH29" s="50">
        <f t="shared" si="30"/>
        <v>10</v>
      </c>
      <c r="DI29" s="50">
        <f t="shared" si="30"/>
        <v>10</v>
      </c>
      <c r="DJ29" s="50">
        <f t="shared" si="30"/>
        <v>10</v>
      </c>
      <c r="DK29" s="50">
        <f t="shared" si="30"/>
        <v>10</v>
      </c>
      <c r="DL29" s="50">
        <f t="shared" si="30"/>
        <v>10</v>
      </c>
      <c r="DM29" s="50">
        <f t="shared" si="30"/>
        <v>10</v>
      </c>
      <c r="DN29" s="50">
        <f t="shared" si="30"/>
        <v>10</v>
      </c>
      <c r="DO29" s="50">
        <f t="shared" ref="DO29" si="31">+DE29</f>
        <v>10</v>
      </c>
      <c r="DP29" s="50">
        <f t="shared" ref="DP29:DW42" si="32">+DO29</f>
        <v>10</v>
      </c>
      <c r="DQ29" s="50">
        <f t="shared" si="32"/>
        <v>10</v>
      </c>
      <c r="DR29" s="50">
        <f t="shared" si="32"/>
        <v>10</v>
      </c>
      <c r="DS29" s="50">
        <f t="shared" si="32"/>
        <v>10</v>
      </c>
      <c r="DT29" s="50">
        <f t="shared" si="32"/>
        <v>10</v>
      </c>
      <c r="DU29" s="50">
        <f t="shared" si="32"/>
        <v>10</v>
      </c>
      <c r="DV29" s="50">
        <f t="shared" si="32"/>
        <v>10</v>
      </c>
      <c r="DW29" s="50">
        <f>+DV29</f>
        <v>10</v>
      </c>
    </row>
    <row r="30" spans="1:127" ht="18" x14ac:dyDescent="0.2">
      <c r="A30" s="16"/>
      <c r="B30" s="23" t="s">
        <v>58</v>
      </c>
      <c r="C30" s="494" t="s">
        <v>59</v>
      </c>
      <c r="D30" s="495"/>
      <c r="E30" s="492"/>
      <c r="F30" s="1" t="s">
        <v>60</v>
      </c>
      <c r="G30" s="24">
        <f>IF(A30="",100,A30)</f>
        <v>100</v>
      </c>
      <c r="I30">
        <v>1</v>
      </c>
      <c r="J30" s="49">
        <f>IF(C24="&gt;1,000,000",1800000,C24)</f>
        <v>50</v>
      </c>
      <c r="K30" s="49">
        <v>100000</v>
      </c>
      <c r="L30" s="49">
        <f>+K30+100000</f>
        <v>200000</v>
      </c>
      <c r="M30" s="49">
        <f t="shared" ref="M30:T30" si="33">+L30+100000</f>
        <v>300000</v>
      </c>
      <c r="N30" s="49">
        <f t="shared" si="33"/>
        <v>400000</v>
      </c>
      <c r="O30" s="49">
        <f t="shared" si="33"/>
        <v>500000</v>
      </c>
      <c r="P30" s="49">
        <f t="shared" si="33"/>
        <v>600000</v>
      </c>
      <c r="Q30" s="49">
        <f t="shared" si="33"/>
        <v>700000</v>
      </c>
      <c r="R30" s="49">
        <f t="shared" si="33"/>
        <v>800000</v>
      </c>
      <c r="S30" s="49">
        <f t="shared" si="33"/>
        <v>900000</v>
      </c>
      <c r="T30" s="49">
        <f t="shared" si="33"/>
        <v>1000000</v>
      </c>
      <c r="U30" s="49">
        <f>+$K$23-100000+10000</f>
        <v>10000</v>
      </c>
      <c r="V30" s="49">
        <f>+U30+10000</f>
        <v>20000</v>
      </c>
      <c r="W30" s="49">
        <f t="shared" ref="W30:AC30" si="34">+V30+10000</f>
        <v>30000</v>
      </c>
      <c r="X30" s="49">
        <f t="shared" si="34"/>
        <v>40000</v>
      </c>
      <c r="Y30" s="49">
        <f t="shared" si="34"/>
        <v>50000</v>
      </c>
      <c r="Z30" s="49">
        <f t="shared" si="34"/>
        <v>60000</v>
      </c>
      <c r="AA30" s="49">
        <f t="shared" si="34"/>
        <v>70000</v>
      </c>
      <c r="AB30" s="49">
        <f t="shared" si="34"/>
        <v>80000</v>
      </c>
      <c r="AC30" s="49">
        <f t="shared" si="34"/>
        <v>90000</v>
      </c>
      <c r="AD30" s="265">
        <f>+$U$23-10000+1000</f>
        <v>1000</v>
      </c>
      <c r="AE30" s="49">
        <f>+AD30+1000</f>
        <v>2000</v>
      </c>
      <c r="AF30" s="49">
        <f t="shared" ref="AF30:AM30" si="35">+AE30+1000</f>
        <v>3000</v>
      </c>
      <c r="AG30" s="49">
        <f t="shared" si="35"/>
        <v>4000</v>
      </c>
      <c r="AH30" s="49">
        <f t="shared" si="35"/>
        <v>5000</v>
      </c>
      <c r="AI30" s="49">
        <f t="shared" si="35"/>
        <v>6000</v>
      </c>
      <c r="AJ30" s="49">
        <f t="shared" si="35"/>
        <v>7000</v>
      </c>
      <c r="AK30" s="49">
        <f t="shared" si="35"/>
        <v>8000</v>
      </c>
      <c r="AL30" s="49">
        <f t="shared" si="35"/>
        <v>9000</v>
      </c>
      <c r="AM30" s="49">
        <f t="shared" si="35"/>
        <v>10000</v>
      </c>
      <c r="AN30" s="59">
        <f>+AD23</f>
        <v>1000</v>
      </c>
      <c r="AO30" s="49">
        <f>+AN30-100</f>
        <v>900</v>
      </c>
      <c r="AP30" s="49">
        <f t="shared" ref="AP30:AW30" si="36">+AO30-100</f>
        <v>800</v>
      </c>
      <c r="AQ30" s="49">
        <f t="shared" si="36"/>
        <v>700</v>
      </c>
      <c r="AR30" s="49">
        <f t="shared" si="36"/>
        <v>600</v>
      </c>
      <c r="AS30" s="49">
        <f t="shared" si="36"/>
        <v>500</v>
      </c>
      <c r="AT30" s="49">
        <f t="shared" si="36"/>
        <v>400</v>
      </c>
      <c r="AU30" s="49">
        <f t="shared" si="36"/>
        <v>300</v>
      </c>
      <c r="AV30" s="49">
        <f t="shared" si="36"/>
        <v>200</v>
      </c>
      <c r="AW30" s="49">
        <f t="shared" si="36"/>
        <v>100</v>
      </c>
      <c r="AX30" s="59">
        <f>AN23</f>
        <v>100</v>
      </c>
      <c r="AY30" s="49">
        <f>+AX30-10</f>
        <v>90</v>
      </c>
      <c r="AZ30" s="49">
        <f t="shared" ref="AZ30:BG30" si="37">+AY30-10</f>
        <v>80</v>
      </c>
      <c r="BA30" s="49">
        <f t="shared" si="37"/>
        <v>70</v>
      </c>
      <c r="BB30" s="49">
        <f t="shared" si="37"/>
        <v>60</v>
      </c>
      <c r="BC30" s="49">
        <f t="shared" si="37"/>
        <v>50</v>
      </c>
      <c r="BD30" s="49">
        <f t="shared" si="37"/>
        <v>40</v>
      </c>
      <c r="BE30" s="49">
        <f t="shared" si="37"/>
        <v>30</v>
      </c>
      <c r="BF30" s="49">
        <f t="shared" si="37"/>
        <v>20</v>
      </c>
      <c r="BG30" s="49">
        <f t="shared" si="37"/>
        <v>10</v>
      </c>
      <c r="BH30" s="49">
        <f>IF(BG30=10,1,+BG30-10)</f>
        <v>1</v>
      </c>
      <c r="BI30" s="59">
        <f>AX23+5</f>
        <v>55</v>
      </c>
      <c r="BJ30" s="49">
        <f>IF(+BI30-1&gt;0,+BI30-1,0.1)</f>
        <v>54</v>
      </c>
      <c r="BK30" s="49">
        <f t="shared" ref="BK30:CC30" si="38">IF(+BJ30-1&gt;0,+BJ30-1,0.1)</f>
        <v>53</v>
      </c>
      <c r="BL30" s="49">
        <f t="shared" si="38"/>
        <v>52</v>
      </c>
      <c r="BM30" s="49">
        <f t="shared" si="38"/>
        <v>51</v>
      </c>
      <c r="BN30" s="49">
        <f t="shared" si="38"/>
        <v>50</v>
      </c>
      <c r="BO30" s="49">
        <f t="shared" si="38"/>
        <v>49</v>
      </c>
      <c r="BP30" s="49">
        <f t="shared" si="38"/>
        <v>48</v>
      </c>
      <c r="BQ30" s="49">
        <f t="shared" si="38"/>
        <v>47</v>
      </c>
      <c r="BR30" s="49">
        <f t="shared" si="38"/>
        <v>46</v>
      </c>
      <c r="BS30" s="49">
        <f t="shared" si="38"/>
        <v>45</v>
      </c>
      <c r="BT30" s="49">
        <f t="shared" si="38"/>
        <v>44</v>
      </c>
      <c r="BU30" s="49">
        <f t="shared" si="38"/>
        <v>43</v>
      </c>
      <c r="BV30" s="49">
        <f t="shared" si="38"/>
        <v>42</v>
      </c>
      <c r="BW30" s="49">
        <f t="shared" si="38"/>
        <v>41</v>
      </c>
      <c r="BX30" s="49">
        <f t="shared" si="38"/>
        <v>40</v>
      </c>
      <c r="BY30" s="49">
        <f t="shared" si="38"/>
        <v>39</v>
      </c>
      <c r="BZ30" s="49">
        <f t="shared" si="38"/>
        <v>38</v>
      </c>
      <c r="CA30" s="49">
        <f t="shared" si="38"/>
        <v>37</v>
      </c>
      <c r="CB30" s="49">
        <f t="shared" si="38"/>
        <v>36</v>
      </c>
      <c r="CC30" s="49">
        <f t="shared" si="38"/>
        <v>35</v>
      </c>
      <c r="CD30" s="73">
        <f>+BI23</f>
        <v>50</v>
      </c>
      <c r="CE30" s="59">
        <v>1</v>
      </c>
      <c r="CF30" s="70">
        <f>+$CE$21*CF22*($CE$19/20)</f>
        <v>0.5</v>
      </c>
      <c r="CG30" s="70">
        <f t="shared" ref="CG30:DD30" si="39">+$CE$21*CG22*($CE$19/20)</f>
        <v>1</v>
      </c>
      <c r="CH30" s="70">
        <f t="shared" si="39"/>
        <v>2</v>
      </c>
      <c r="CI30" s="70">
        <f t="shared" si="39"/>
        <v>3</v>
      </c>
      <c r="CJ30" s="70">
        <f t="shared" si="39"/>
        <v>4</v>
      </c>
      <c r="CK30" s="70">
        <f t="shared" si="39"/>
        <v>5</v>
      </c>
      <c r="CL30" s="70">
        <f t="shared" si="39"/>
        <v>10</v>
      </c>
      <c r="CM30" s="70">
        <f t="shared" si="39"/>
        <v>15</v>
      </c>
      <c r="CN30" s="70">
        <f t="shared" si="39"/>
        <v>20</v>
      </c>
      <c r="CO30" s="70">
        <f t="shared" si="39"/>
        <v>25</v>
      </c>
      <c r="CP30" s="70">
        <f t="shared" si="39"/>
        <v>30</v>
      </c>
      <c r="CQ30" s="70">
        <f t="shared" si="39"/>
        <v>35</v>
      </c>
      <c r="CR30" s="70">
        <f t="shared" si="39"/>
        <v>40</v>
      </c>
      <c r="CS30" s="70">
        <f t="shared" si="39"/>
        <v>45</v>
      </c>
      <c r="CT30" s="70">
        <f t="shared" si="39"/>
        <v>50</v>
      </c>
      <c r="CU30" s="70">
        <f t="shared" si="39"/>
        <v>55</v>
      </c>
      <c r="CV30" s="70">
        <f t="shared" si="39"/>
        <v>60</v>
      </c>
      <c r="CW30" s="70">
        <f t="shared" si="39"/>
        <v>65</v>
      </c>
      <c r="CX30" s="70">
        <f t="shared" si="39"/>
        <v>70</v>
      </c>
      <c r="CY30" s="70">
        <f t="shared" si="39"/>
        <v>75</v>
      </c>
      <c r="CZ30" s="70">
        <f t="shared" si="39"/>
        <v>80</v>
      </c>
      <c r="DA30" s="70">
        <f t="shared" si="39"/>
        <v>85</v>
      </c>
      <c r="DB30" s="70">
        <f t="shared" si="39"/>
        <v>90</v>
      </c>
      <c r="DC30" s="70">
        <f t="shared" si="39"/>
        <v>95</v>
      </c>
      <c r="DD30" s="70">
        <f t="shared" si="39"/>
        <v>100</v>
      </c>
      <c r="DE30" s="49">
        <f>入力シート_チウラム!W3</f>
        <v>50</v>
      </c>
      <c r="DF30" s="49">
        <f>+DE30</f>
        <v>50</v>
      </c>
      <c r="DG30" s="49">
        <f t="shared" si="30"/>
        <v>50</v>
      </c>
      <c r="DH30" s="49">
        <f t="shared" si="30"/>
        <v>50</v>
      </c>
      <c r="DI30" s="49">
        <f t="shared" si="30"/>
        <v>50</v>
      </c>
      <c r="DJ30" s="49">
        <f t="shared" si="30"/>
        <v>50</v>
      </c>
      <c r="DK30" s="49">
        <f t="shared" si="30"/>
        <v>50</v>
      </c>
      <c r="DL30" s="49">
        <f t="shared" si="30"/>
        <v>50</v>
      </c>
      <c r="DM30" s="49">
        <f t="shared" si="30"/>
        <v>50</v>
      </c>
      <c r="DN30" s="49">
        <f t="shared" si="30"/>
        <v>50</v>
      </c>
      <c r="DO30" s="49">
        <f t="shared" si="30"/>
        <v>50</v>
      </c>
      <c r="DP30" s="49">
        <f t="shared" si="32"/>
        <v>50</v>
      </c>
      <c r="DQ30" s="49">
        <f t="shared" si="32"/>
        <v>50</v>
      </c>
      <c r="DR30" s="49">
        <f t="shared" si="32"/>
        <v>50</v>
      </c>
      <c r="DS30" s="49">
        <f t="shared" si="32"/>
        <v>50</v>
      </c>
      <c r="DT30" s="49">
        <f t="shared" si="32"/>
        <v>50</v>
      </c>
      <c r="DU30" s="49">
        <f t="shared" si="32"/>
        <v>50</v>
      </c>
      <c r="DV30" s="49">
        <f t="shared" si="32"/>
        <v>50</v>
      </c>
      <c r="DW30" s="49">
        <f>+DV30</f>
        <v>50</v>
      </c>
    </row>
    <row r="31" spans="1:127" ht="18" x14ac:dyDescent="0.2">
      <c r="A31" s="19"/>
      <c r="B31" s="23" t="s">
        <v>61</v>
      </c>
      <c r="C31" s="494" t="s">
        <v>62</v>
      </c>
      <c r="D31" s="495"/>
      <c r="E31" s="492"/>
      <c r="F31" s="1" t="s">
        <v>60</v>
      </c>
      <c r="G31" s="25">
        <v>0</v>
      </c>
      <c r="J31" s="51">
        <f>G31</f>
        <v>0</v>
      </c>
      <c r="K31" s="54">
        <f>+J31</f>
        <v>0</v>
      </c>
      <c r="L31" s="54">
        <f t="shared" ref="L31:N42" si="40">+K31</f>
        <v>0</v>
      </c>
      <c r="M31" s="54">
        <f t="shared" si="40"/>
        <v>0</v>
      </c>
      <c r="N31" s="54">
        <f t="shared" si="40"/>
        <v>0</v>
      </c>
      <c r="O31" s="54">
        <f t="shared" ref="O31:Q42" si="41">+J31</f>
        <v>0</v>
      </c>
      <c r="P31" s="54">
        <f t="shared" si="41"/>
        <v>0</v>
      </c>
      <c r="Q31" s="54">
        <f t="shared" si="41"/>
        <v>0</v>
      </c>
      <c r="R31" s="54">
        <f t="shared" ref="R31:T42" si="42">+L31</f>
        <v>0</v>
      </c>
      <c r="S31" s="54">
        <f t="shared" si="42"/>
        <v>0</v>
      </c>
      <c r="T31" s="54">
        <f t="shared" si="42"/>
        <v>0</v>
      </c>
      <c r="U31" s="51">
        <f>G31</f>
        <v>0</v>
      </c>
      <c r="V31" s="54">
        <f>+U31</f>
        <v>0</v>
      </c>
      <c r="W31" s="54">
        <f t="shared" ref="W31:AG31" si="43">+V31</f>
        <v>0</v>
      </c>
      <c r="X31" s="54">
        <f t="shared" si="43"/>
        <v>0</v>
      </c>
      <c r="Y31" s="54">
        <f t="shared" si="43"/>
        <v>0</v>
      </c>
      <c r="Z31" s="54">
        <f t="shared" si="43"/>
        <v>0</v>
      </c>
      <c r="AA31" s="54">
        <f t="shared" si="43"/>
        <v>0</v>
      </c>
      <c r="AB31" s="54">
        <f t="shared" si="43"/>
        <v>0</v>
      </c>
      <c r="AC31" s="54">
        <f t="shared" si="43"/>
        <v>0</v>
      </c>
      <c r="AD31" s="54">
        <f t="shared" si="43"/>
        <v>0</v>
      </c>
      <c r="AE31" s="54">
        <f t="shared" si="43"/>
        <v>0</v>
      </c>
      <c r="AF31" s="54">
        <f t="shared" si="43"/>
        <v>0</v>
      </c>
      <c r="AG31" s="54">
        <f t="shared" si="43"/>
        <v>0</v>
      </c>
      <c r="AH31" s="54">
        <f t="shared" ref="AH31:AJ42" si="44">+AC31</f>
        <v>0</v>
      </c>
      <c r="AI31" s="54">
        <f t="shared" si="44"/>
        <v>0</v>
      </c>
      <c r="AJ31" s="54">
        <f t="shared" si="44"/>
        <v>0</v>
      </c>
      <c r="AK31" s="54">
        <f t="shared" ref="AK31:AM42" si="45">+AE31</f>
        <v>0</v>
      </c>
      <c r="AL31" s="54">
        <f t="shared" si="45"/>
        <v>0</v>
      </c>
      <c r="AM31" s="54">
        <f t="shared" si="45"/>
        <v>0</v>
      </c>
      <c r="AN31" s="54">
        <f t="shared" ref="AN31:BC42" si="46">+AM31</f>
        <v>0</v>
      </c>
      <c r="AO31" s="54">
        <f t="shared" si="46"/>
        <v>0</v>
      </c>
      <c r="AP31" s="54">
        <f t="shared" si="46"/>
        <v>0</v>
      </c>
      <c r="AQ31" s="54">
        <f t="shared" si="46"/>
        <v>0</v>
      </c>
      <c r="AR31" s="54">
        <f t="shared" si="46"/>
        <v>0</v>
      </c>
      <c r="AS31" s="54">
        <f t="shared" si="46"/>
        <v>0</v>
      </c>
      <c r="AT31" s="54">
        <f t="shared" si="46"/>
        <v>0</v>
      </c>
      <c r="AU31" s="54">
        <f t="shared" si="46"/>
        <v>0</v>
      </c>
      <c r="AV31" s="54">
        <f t="shared" si="46"/>
        <v>0</v>
      </c>
      <c r="AW31" s="54">
        <f t="shared" si="46"/>
        <v>0</v>
      </c>
      <c r="AX31" s="54">
        <f t="shared" si="46"/>
        <v>0</v>
      </c>
      <c r="AY31" s="54">
        <f t="shared" si="46"/>
        <v>0</v>
      </c>
      <c r="AZ31" s="54">
        <f t="shared" si="46"/>
        <v>0</v>
      </c>
      <c r="BA31" s="54">
        <f t="shared" si="46"/>
        <v>0</v>
      </c>
      <c r="BB31" s="54">
        <f t="shared" si="46"/>
        <v>0</v>
      </c>
      <c r="BC31" s="54">
        <f t="shared" si="46"/>
        <v>0</v>
      </c>
      <c r="BD31" s="54">
        <f t="shared" ref="BD31:BF42" si="47">+BC31</f>
        <v>0</v>
      </c>
      <c r="BE31" s="54">
        <f t="shared" si="47"/>
        <v>0</v>
      </c>
      <c r="BF31" s="54">
        <f t="shared" si="47"/>
        <v>0</v>
      </c>
      <c r="BG31" s="54">
        <f t="shared" ref="BG31:BH42" si="48">+BE31</f>
        <v>0</v>
      </c>
      <c r="BH31" s="54">
        <f t="shared" si="48"/>
        <v>0</v>
      </c>
      <c r="BI31" s="54">
        <f t="shared" ref="BI31:BJ42" si="49">+BH31</f>
        <v>0</v>
      </c>
      <c r="BJ31" s="54">
        <f t="shared" si="49"/>
        <v>0</v>
      </c>
      <c r="BK31" s="54">
        <f t="shared" ref="BK31:BK42" si="50">+AZ31</f>
        <v>0</v>
      </c>
      <c r="BL31" s="54">
        <f t="shared" ref="BL31:BO42" si="51">+BK31</f>
        <v>0</v>
      </c>
      <c r="BM31" s="54">
        <f t="shared" si="51"/>
        <v>0</v>
      </c>
      <c r="BN31" s="54">
        <f t="shared" si="51"/>
        <v>0</v>
      </c>
      <c r="BO31" s="54">
        <f t="shared" si="51"/>
        <v>0</v>
      </c>
      <c r="BP31" s="54">
        <f t="shared" ref="BP31:BP42" si="52">+BE31</f>
        <v>0</v>
      </c>
      <c r="BQ31" s="54">
        <f t="shared" ref="BQ31:BT42" si="53">+BP31</f>
        <v>0</v>
      </c>
      <c r="BR31" s="54">
        <f t="shared" si="53"/>
        <v>0</v>
      </c>
      <c r="BS31" s="54">
        <f t="shared" si="53"/>
        <v>0</v>
      </c>
      <c r="BT31" s="54">
        <f t="shared" si="53"/>
        <v>0</v>
      </c>
      <c r="BU31" s="54">
        <f t="shared" ref="BU31:BU42" si="54">+BJ31</f>
        <v>0</v>
      </c>
      <c r="BV31" s="54">
        <f t="shared" ref="BV31:BV42" si="55">+BU31</f>
        <v>0</v>
      </c>
      <c r="BW31" s="54">
        <f t="shared" ref="BW31:BX42" si="56">+BU31</f>
        <v>0</v>
      </c>
      <c r="BX31" s="54">
        <f t="shared" si="56"/>
        <v>0</v>
      </c>
      <c r="BY31" s="54">
        <f t="shared" ref="BY31:CB42" si="57">+BX31</f>
        <v>0</v>
      </c>
      <c r="BZ31" s="54">
        <f t="shared" si="57"/>
        <v>0</v>
      </c>
      <c r="CA31" s="54">
        <f t="shared" si="57"/>
        <v>0</v>
      </c>
      <c r="CB31" s="54">
        <f t="shared" si="57"/>
        <v>0</v>
      </c>
      <c r="CC31" s="54">
        <f t="shared" ref="CC31:CD42" si="58">+CA31</f>
        <v>0</v>
      </c>
      <c r="CD31" s="54">
        <f t="shared" si="58"/>
        <v>0</v>
      </c>
      <c r="CE31" s="54">
        <f t="shared" ref="CE31:CE42" si="59">+CD31</f>
        <v>0</v>
      </c>
      <c r="CF31" s="54">
        <f t="shared" ref="CF31:CF42" si="60">+BA31</f>
        <v>0</v>
      </c>
      <c r="CG31" s="54">
        <f t="shared" ref="CG31:CG42" si="61">+BA31</f>
        <v>0</v>
      </c>
      <c r="CH31" s="54">
        <f t="shared" ref="CH31:CQ42" si="62">+BA31</f>
        <v>0</v>
      </c>
      <c r="CI31" s="54">
        <f t="shared" si="62"/>
        <v>0</v>
      </c>
      <c r="CJ31" s="54">
        <f t="shared" si="62"/>
        <v>0</v>
      </c>
      <c r="CK31" s="54">
        <f t="shared" si="62"/>
        <v>0</v>
      </c>
      <c r="CL31" s="54">
        <f t="shared" si="62"/>
        <v>0</v>
      </c>
      <c r="CM31" s="54">
        <f t="shared" si="62"/>
        <v>0</v>
      </c>
      <c r="CN31" s="54">
        <f t="shared" si="62"/>
        <v>0</v>
      </c>
      <c r="CO31" s="54">
        <f t="shared" si="62"/>
        <v>0</v>
      </c>
      <c r="CP31" s="54">
        <f t="shared" si="62"/>
        <v>0</v>
      </c>
      <c r="CQ31" s="54">
        <f t="shared" si="62"/>
        <v>0</v>
      </c>
      <c r="CR31" s="54">
        <f t="shared" ref="CR31:CS42" si="63">+BU31</f>
        <v>0</v>
      </c>
      <c r="CS31" s="54">
        <f t="shared" si="63"/>
        <v>0</v>
      </c>
      <c r="CT31" s="54">
        <f t="shared" ref="CT31:CU42" si="64">+BX31</f>
        <v>0</v>
      </c>
      <c r="CU31" s="54">
        <f t="shared" si="64"/>
        <v>0</v>
      </c>
      <c r="CV31" s="54">
        <f t="shared" ref="CV31:CW42" si="65">+BU31</f>
        <v>0</v>
      </c>
      <c r="CW31" s="54">
        <f t="shared" si="65"/>
        <v>0</v>
      </c>
      <c r="CX31" s="54">
        <f t="shared" ref="CX31:DB42" si="66">+BX31</f>
        <v>0</v>
      </c>
      <c r="CY31" s="54">
        <f t="shared" si="66"/>
        <v>0</v>
      </c>
      <c r="CZ31" s="54">
        <f t="shared" si="66"/>
        <v>0</v>
      </c>
      <c r="DA31" s="54">
        <f t="shared" si="66"/>
        <v>0</v>
      </c>
      <c r="DB31" s="54">
        <f t="shared" si="66"/>
        <v>0</v>
      </c>
      <c r="DC31" s="54">
        <f t="shared" ref="DC31:DD42" si="67">+CD31</f>
        <v>0</v>
      </c>
      <c r="DD31" s="54">
        <f t="shared" si="67"/>
        <v>0</v>
      </c>
      <c r="DE31" s="54">
        <f t="shared" ref="DE31:DE42" si="68">+CE31</f>
        <v>0</v>
      </c>
      <c r="DF31" s="54">
        <f>+BU31</f>
        <v>0</v>
      </c>
      <c r="DG31" s="54">
        <f t="shared" si="30"/>
        <v>0</v>
      </c>
      <c r="DH31" s="54">
        <f t="shared" si="30"/>
        <v>0</v>
      </c>
      <c r="DI31" s="54">
        <f t="shared" si="30"/>
        <v>0</v>
      </c>
      <c r="DJ31" s="54">
        <f t="shared" si="30"/>
        <v>0</v>
      </c>
      <c r="DK31" s="54">
        <f t="shared" si="30"/>
        <v>0</v>
      </c>
      <c r="DL31" s="54">
        <f t="shared" si="30"/>
        <v>0</v>
      </c>
      <c r="DM31" s="54">
        <f t="shared" si="30"/>
        <v>0</v>
      </c>
      <c r="DN31" s="54">
        <f t="shared" si="30"/>
        <v>0</v>
      </c>
      <c r="DO31" s="54">
        <f>+DE31</f>
        <v>0</v>
      </c>
      <c r="DP31" s="54">
        <f t="shared" si="32"/>
        <v>0</v>
      </c>
      <c r="DQ31" s="54">
        <f t="shared" si="32"/>
        <v>0</v>
      </c>
      <c r="DR31" s="54">
        <f t="shared" si="32"/>
        <v>0</v>
      </c>
      <c r="DS31" s="54">
        <f t="shared" si="32"/>
        <v>0</v>
      </c>
      <c r="DT31" s="54">
        <f t="shared" si="32"/>
        <v>0</v>
      </c>
      <c r="DU31" s="54">
        <f t="shared" si="32"/>
        <v>0</v>
      </c>
      <c r="DV31" s="54">
        <f t="shared" si="32"/>
        <v>0</v>
      </c>
      <c r="DW31" s="54">
        <f>+DV31</f>
        <v>0</v>
      </c>
    </row>
    <row r="32" spans="1:127" ht="18" x14ac:dyDescent="0.2">
      <c r="A32" s="19"/>
      <c r="B32" s="23" t="s">
        <v>63</v>
      </c>
      <c r="C32" s="494" t="s">
        <v>64</v>
      </c>
      <c r="D32" s="495"/>
      <c r="E32" s="492"/>
      <c r="F32" s="1" t="s">
        <v>60</v>
      </c>
      <c r="G32" s="25">
        <v>0</v>
      </c>
      <c r="J32" s="51">
        <f t="shared" si="10"/>
        <v>0</v>
      </c>
      <c r="K32" s="54">
        <f t="shared" ref="K32:K42" si="69">+J32</f>
        <v>0</v>
      </c>
      <c r="L32" s="54">
        <f t="shared" si="40"/>
        <v>0</v>
      </c>
      <c r="M32" s="54">
        <f t="shared" si="40"/>
        <v>0</v>
      </c>
      <c r="N32" s="54">
        <f t="shared" si="40"/>
        <v>0</v>
      </c>
      <c r="O32" s="54">
        <f t="shared" si="41"/>
        <v>0</v>
      </c>
      <c r="P32" s="54">
        <f t="shared" si="41"/>
        <v>0</v>
      </c>
      <c r="Q32" s="54">
        <f t="shared" si="41"/>
        <v>0</v>
      </c>
      <c r="R32" s="54">
        <f t="shared" si="42"/>
        <v>0</v>
      </c>
      <c r="S32" s="54">
        <f t="shared" si="42"/>
        <v>0</v>
      </c>
      <c r="T32" s="54">
        <f t="shared" si="42"/>
        <v>0</v>
      </c>
      <c r="U32" s="51">
        <f t="shared" ref="U32:U51" si="70">G32</f>
        <v>0</v>
      </c>
      <c r="V32" s="54">
        <f t="shared" ref="V32:AG42" si="71">+U32</f>
        <v>0</v>
      </c>
      <c r="W32" s="54">
        <f t="shared" si="71"/>
        <v>0</v>
      </c>
      <c r="X32" s="54">
        <f t="shared" si="71"/>
        <v>0</v>
      </c>
      <c r="Y32" s="54">
        <f t="shared" si="71"/>
        <v>0</v>
      </c>
      <c r="Z32" s="54">
        <f t="shared" si="71"/>
        <v>0</v>
      </c>
      <c r="AA32" s="54">
        <f t="shared" si="71"/>
        <v>0</v>
      </c>
      <c r="AB32" s="54">
        <f t="shared" si="71"/>
        <v>0</v>
      </c>
      <c r="AC32" s="54">
        <f t="shared" si="71"/>
        <v>0</v>
      </c>
      <c r="AD32" s="54">
        <f t="shared" si="71"/>
        <v>0</v>
      </c>
      <c r="AE32" s="54">
        <f t="shared" si="71"/>
        <v>0</v>
      </c>
      <c r="AF32" s="54">
        <f t="shared" si="71"/>
        <v>0</v>
      </c>
      <c r="AG32" s="54">
        <f t="shared" si="71"/>
        <v>0</v>
      </c>
      <c r="AH32" s="54">
        <f t="shared" si="44"/>
        <v>0</v>
      </c>
      <c r="AI32" s="54">
        <f t="shared" si="44"/>
        <v>0</v>
      </c>
      <c r="AJ32" s="54">
        <f t="shared" si="44"/>
        <v>0</v>
      </c>
      <c r="AK32" s="54">
        <f t="shared" si="45"/>
        <v>0</v>
      </c>
      <c r="AL32" s="54">
        <f t="shared" si="45"/>
        <v>0</v>
      </c>
      <c r="AM32" s="54">
        <f t="shared" si="45"/>
        <v>0</v>
      </c>
      <c r="AN32" s="54">
        <f t="shared" si="46"/>
        <v>0</v>
      </c>
      <c r="AO32" s="54">
        <f t="shared" si="46"/>
        <v>0</v>
      </c>
      <c r="AP32" s="54">
        <f t="shared" si="46"/>
        <v>0</v>
      </c>
      <c r="AQ32" s="54">
        <f t="shared" si="46"/>
        <v>0</v>
      </c>
      <c r="AR32" s="54">
        <f t="shared" si="46"/>
        <v>0</v>
      </c>
      <c r="AS32" s="54">
        <f t="shared" si="46"/>
        <v>0</v>
      </c>
      <c r="AT32" s="54">
        <f t="shared" si="46"/>
        <v>0</v>
      </c>
      <c r="AU32" s="54">
        <f t="shared" si="46"/>
        <v>0</v>
      </c>
      <c r="AV32" s="54">
        <f t="shared" si="46"/>
        <v>0</v>
      </c>
      <c r="AW32" s="54">
        <f t="shared" si="46"/>
        <v>0</v>
      </c>
      <c r="AX32" s="54">
        <f t="shared" si="46"/>
        <v>0</v>
      </c>
      <c r="AY32" s="54">
        <f t="shared" si="46"/>
        <v>0</v>
      </c>
      <c r="AZ32" s="54">
        <f t="shared" si="46"/>
        <v>0</v>
      </c>
      <c r="BA32" s="54">
        <f t="shared" si="46"/>
        <v>0</v>
      </c>
      <c r="BB32" s="54">
        <f t="shared" si="46"/>
        <v>0</v>
      </c>
      <c r="BC32" s="54">
        <f t="shared" si="46"/>
        <v>0</v>
      </c>
      <c r="BD32" s="54">
        <f t="shared" si="47"/>
        <v>0</v>
      </c>
      <c r="BE32" s="54">
        <f t="shared" si="47"/>
        <v>0</v>
      </c>
      <c r="BF32" s="54">
        <f t="shared" si="47"/>
        <v>0</v>
      </c>
      <c r="BG32" s="54">
        <f t="shared" si="48"/>
        <v>0</v>
      </c>
      <c r="BH32" s="54">
        <f t="shared" si="48"/>
        <v>0</v>
      </c>
      <c r="BI32" s="54">
        <f t="shared" si="49"/>
        <v>0</v>
      </c>
      <c r="BJ32" s="54">
        <f t="shared" si="49"/>
        <v>0</v>
      </c>
      <c r="BK32" s="54">
        <f t="shared" si="50"/>
        <v>0</v>
      </c>
      <c r="BL32" s="54">
        <f t="shared" si="51"/>
        <v>0</v>
      </c>
      <c r="BM32" s="54">
        <f t="shared" si="51"/>
        <v>0</v>
      </c>
      <c r="BN32" s="54">
        <f t="shared" si="51"/>
        <v>0</v>
      </c>
      <c r="BO32" s="54">
        <f t="shared" si="51"/>
        <v>0</v>
      </c>
      <c r="BP32" s="54">
        <f t="shared" si="52"/>
        <v>0</v>
      </c>
      <c r="BQ32" s="54">
        <f t="shared" si="53"/>
        <v>0</v>
      </c>
      <c r="BR32" s="54">
        <f t="shared" si="53"/>
        <v>0</v>
      </c>
      <c r="BS32" s="54">
        <f t="shared" si="53"/>
        <v>0</v>
      </c>
      <c r="BT32" s="54">
        <f t="shared" si="53"/>
        <v>0</v>
      </c>
      <c r="BU32" s="54">
        <f t="shared" si="54"/>
        <v>0</v>
      </c>
      <c r="BV32" s="54">
        <f t="shared" si="55"/>
        <v>0</v>
      </c>
      <c r="BW32" s="54">
        <f t="shared" si="56"/>
        <v>0</v>
      </c>
      <c r="BX32" s="54">
        <f t="shared" si="56"/>
        <v>0</v>
      </c>
      <c r="BY32" s="54">
        <f t="shared" si="57"/>
        <v>0</v>
      </c>
      <c r="BZ32" s="54">
        <f t="shared" si="57"/>
        <v>0</v>
      </c>
      <c r="CA32" s="54">
        <f t="shared" si="57"/>
        <v>0</v>
      </c>
      <c r="CB32" s="54">
        <f t="shared" si="57"/>
        <v>0</v>
      </c>
      <c r="CC32" s="54">
        <f t="shared" si="58"/>
        <v>0</v>
      </c>
      <c r="CD32" s="54">
        <f t="shared" si="58"/>
        <v>0</v>
      </c>
      <c r="CE32" s="54">
        <f t="shared" si="59"/>
        <v>0</v>
      </c>
      <c r="CF32" s="54">
        <f t="shared" si="60"/>
        <v>0</v>
      </c>
      <c r="CG32" s="54">
        <f t="shared" si="61"/>
        <v>0</v>
      </c>
      <c r="CH32" s="54">
        <f t="shared" si="62"/>
        <v>0</v>
      </c>
      <c r="CI32" s="54">
        <f t="shared" si="62"/>
        <v>0</v>
      </c>
      <c r="CJ32" s="54">
        <f t="shared" si="62"/>
        <v>0</v>
      </c>
      <c r="CK32" s="54">
        <f t="shared" si="62"/>
        <v>0</v>
      </c>
      <c r="CL32" s="54">
        <f t="shared" si="62"/>
        <v>0</v>
      </c>
      <c r="CM32" s="54">
        <f t="shared" si="62"/>
        <v>0</v>
      </c>
      <c r="CN32" s="54">
        <f t="shared" si="62"/>
        <v>0</v>
      </c>
      <c r="CO32" s="54">
        <f t="shared" si="62"/>
        <v>0</v>
      </c>
      <c r="CP32" s="54">
        <f t="shared" si="62"/>
        <v>0</v>
      </c>
      <c r="CQ32" s="54">
        <f t="shared" si="62"/>
        <v>0</v>
      </c>
      <c r="CR32" s="54">
        <f t="shared" si="63"/>
        <v>0</v>
      </c>
      <c r="CS32" s="54">
        <f t="shared" si="63"/>
        <v>0</v>
      </c>
      <c r="CT32" s="54">
        <f t="shared" si="64"/>
        <v>0</v>
      </c>
      <c r="CU32" s="54">
        <f t="shared" si="64"/>
        <v>0</v>
      </c>
      <c r="CV32" s="54">
        <f t="shared" si="65"/>
        <v>0</v>
      </c>
      <c r="CW32" s="54">
        <f t="shared" si="65"/>
        <v>0</v>
      </c>
      <c r="CX32" s="54">
        <f t="shared" si="66"/>
        <v>0</v>
      </c>
      <c r="CY32" s="54">
        <f t="shared" si="66"/>
        <v>0</v>
      </c>
      <c r="CZ32" s="54">
        <f t="shared" si="66"/>
        <v>0</v>
      </c>
      <c r="DA32" s="54">
        <f t="shared" si="66"/>
        <v>0</v>
      </c>
      <c r="DB32" s="54">
        <f t="shared" si="66"/>
        <v>0</v>
      </c>
      <c r="DC32" s="54">
        <f t="shared" si="67"/>
        <v>0</v>
      </c>
      <c r="DD32" s="54">
        <f t="shared" si="67"/>
        <v>0</v>
      </c>
      <c r="DE32" s="54">
        <f t="shared" si="68"/>
        <v>0</v>
      </c>
      <c r="DF32" s="54">
        <f>+BU32</f>
        <v>0</v>
      </c>
      <c r="DG32" s="54">
        <f t="shared" si="30"/>
        <v>0</v>
      </c>
      <c r="DH32" s="54">
        <f t="shared" si="30"/>
        <v>0</v>
      </c>
      <c r="DI32" s="54">
        <f t="shared" si="30"/>
        <v>0</v>
      </c>
      <c r="DJ32" s="54">
        <f t="shared" si="30"/>
        <v>0</v>
      </c>
      <c r="DK32" s="54">
        <f t="shared" si="30"/>
        <v>0</v>
      </c>
      <c r="DL32" s="54">
        <f t="shared" si="30"/>
        <v>0</v>
      </c>
      <c r="DM32" s="54">
        <f t="shared" si="30"/>
        <v>0</v>
      </c>
      <c r="DN32" s="54">
        <f t="shared" si="30"/>
        <v>0</v>
      </c>
      <c r="DO32" s="54">
        <f>+DE32</f>
        <v>0</v>
      </c>
      <c r="DP32" s="54">
        <f t="shared" si="32"/>
        <v>0</v>
      </c>
      <c r="DQ32" s="54">
        <f t="shared" si="32"/>
        <v>0</v>
      </c>
      <c r="DR32" s="54">
        <f t="shared" si="32"/>
        <v>0</v>
      </c>
      <c r="DS32" s="54">
        <f t="shared" si="32"/>
        <v>0</v>
      </c>
      <c r="DT32" s="54">
        <f t="shared" si="32"/>
        <v>0</v>
      </c>
      <c r="DU32" s="54">
        <f t="shared" si="32"/>
        <v>0</v>
      </c>
      <c r="DV32" s="54">
        <f t="shared" si="32"/>
        <v>0</v>
      </c>
      <c r="DW32" s="54">
        <f>+DV32</f>
        <v>0</v>
      </c>
    </row>
    <row r="33" spans="1:127" ht="18" x14ac:dyDescent="0.2">
      <c r="A33" s="16"/>
      <c r="B33" s="23" t="s">
        <v>65</v>
      </c>
      <c r="C33" s="494" t="s">
        <v>66</v>
      </c>
      <c r="D33" s="495"/>
      <c r="E33" s="492"/>
      <c r="F33" s="1" t="s">
        <v>67</v>
      </c>
      <c r="G33" s="25">
        <f>IF(A33="",100,A33)</f>
        <v>100</v>
      </c>
      <c r="J33" s="51">
        <f>G33</f>
        <v>100</v>
      </c>
      <c r="K33" s="54">
        <f t="shared" si="69"/>
        <v>100</v>
      </c>
      <c r="L33" s="54">
        <f t="shared" si="40"/>
        <v>100</v>
      </c>
      <c r="M33" s="54">
        <f t="shared" si="40"/>
        <v>100</v>
      </c>
      <c r="N33" s="54">
        <f t="shared" si="40"/>
        <v>100</v>
      </c>
      <c r="O33" s="54">
        <f t="shared" si="41"/>
        <v>100</v>
      </c>
      <c r="P33" s="54">
        <f t="shared" si="41"/>
        <v>100</v>
      </c>
      <c r="Q33" s="54">
        <f t="shared" si="41"/>
        <v>100</v>
      </c>
      <c r="R33" s="54">
        <f t="shared" si="42"/>
        <v>100</v>
      </c>
      <c r="S33" s="54">
        <f t="shared" si="42"/>
        <v>100</v>
      </c>
      <c r="T33" s="54">
        <f t="shared" si="42"/>
        <v>100</v>
      </c>
      <c r="U33" s="51">
        <f t="shared" si="70"/>
        <v>100</v>
      </c>
      <c r="V33" s="54">
        <f t="shared" si="71"/>
        <v>100</v>
      </c>
      <c r="W33" s="54">
        <f t="shared" si="71"/>
        <v>100</v>
      </c>
      <c r="X33" s="54">
        <f t="shared" si="71"/>
        <v>100</v>
      </c>
      <c r="Y33" s="54">
        <f t="shared" si="71"/>
        <v>100</v>
      </c>
      <c r="Z33" s="54">
        <f t="shared" si="71"/>
        <v>100</v>
      </c>
      <c r="AA33" s="54">
        <f t="shared" si="71"/>
        <v>100</v>
      </c>
      <c r="AB33" s="54">
        <f t="shared" si="71"/>
        <v>100</v>
      </c>
      <c r="AC33" s="54">
        <f t="shared" si="71"/>
        <v>100</v>
      </c>
      <c r="AD33" s="54">
        <f t="shared" si="71"/>
        <v>100</v>
      </c>
      <c r="AE33" s="54">
        <f t="shared" si="71"/>
        <v>100</v>
      </c>
      <c r="AF33" s="54">
        <f t="shared" si="71"/>
        <v>100</v>
      </c>
      <c r="AG33" s="54">
        <f t="shared" si="71"/>
        <v>100</v>
      </c>
      <c r="AH33" s="54">
        <f t="shared" si="44"/>
        <v>100</v>
      </c>
      <c r="AI33" s="54">
        <f t="shared" si="44"/>
        <v>100</v>
      </c>
      <c r="AJ33" s="54">
        <f t="shared" si="44"/>
        <v>100</v>
      </c>
      <c r="AK33" s="54">
        <f t="shared" si="45"/>
        <v>100</v>
      </c>
      <c r="AL33" s="54">
        <f t="shared" si="45"/>
        <v>100</v>
      </c>
      <c r="AM33" s="54">
        <f t="shared" si="45"/>
        <v>100</v>
      </c>
      <c r="AN33" s="54">
        <f t="shared" si="46"/>
        <v>100</v>
      </c>
      <c r="AO33" s="54">
        <f t="shared" si="46"/>
        <v>100</v>
      </c>
      <c r="AP33" s="54">
        <f t="shared" si="46"/>
        <v>100</v>
      </c>
      <c r="AQ33" s="54">
        <f t="shared" si="46"/>
        <v>100</v>
      </c>
      <c r="AR33" s="54">
        <f t="shared" si="46"/>
        <v>100</v>
      </c>
      <c r="AS33" s="54">
        <f t="shared" si="46"/>
        <v>100</v>
      </c>
      <c r="AT33" s="54">
        <f t="shared" si="46"/>
        <v>100</v>
      </c>
      <c r="AU33" s="54">
        <f t="shared" si="46"/>
        <v>100</v>
      </c>
      <c r="AV33" s="54">
        <f t="shared" si="46"/>
        <v>100</v>
      </c>
      <c r="AW33" s="54">
        <f t="shared" si="46"/>
        <v>100</v>
      </c>
      <c r="AX33" s="54">
        <f t="shared" si="46"/>
        <v>100</v>
      </c>
      <c r="AY33" s="54">
        <f t="shared" si="46"/>
        <v>100</v>
      </c>
      <c r="AZ33" s="54">
        <f t="shared" si="46"/>
        <v>100</v>
      </c>
      <c r="BA33" s="54">
        <f t="shared" si="46"/>
        <v>100</v>
      </c>
      <c r="BB33" s="54">
        <f t="shared" si="46"/>
        <v>100</v>
      </c>
      <c r="BC33" s="54">
        <f t="shared" si="46"/>
        <v>100</v>
      </c>
      <c r="BD33" s="54">
        <f t="shared" si="47"/>
        <v>100</v>
      </c>
      <c r="BE33" s="54">
        <f t="shared" si="47"/>
        <v>100</v>
      </c>
      <c r="BF33" s="54">
        <f t="shared" si="47"/>
        <v>100</v>
      </c>
      <c r="BG33" s="54">
        <f t="shared" si="48"/>
        <v>100</v>
      </c>
      <c r="BH33" s="54">
        <f t="shared" si="48"/>
        <v>100</v>
      </c>
      <c r="BI33" s="54">
        <f t="shared" si="49"/>
        <v>100</v>
      </c>
      <c r="BJ33" s="54">
        <f t="shared" si="49"/>
        <v>100</v>
      </c>
      <c r="BK33" s="54">
        <f t="shared" si="50"/>
        <v>100</v>
      </c>
      <c r="BL33" s="54">
        <f t="shared" si="51"/>
        <v>100</v>
      </c>
      <c r="BM33" s="54">
        <f t="shared" si="51"/>
        <v>100</v>
      </c>
      <c r="BN33" s="54">
        <f t="shared" si="51"/>
        <v>100</v>
      </c>
      <c r="BO33" s="54">
        <f t="shared" si="51"/>
        <v>100</v>
      </c>
      <c r="BP33" s="54">
        <f t="shared" si="52"/>
        <v>100</v>
      </c>
      <c r="BQ33" s="54">
        <f t="shared" si="53"/>
        <v>100</v>
      </c>
      <c r="BR33" s="54">
        <f t="shared" si="53"/>
        <v>100</v>
      </c>
      <c r="BS33" s="54">
        <f t="shared" si="53"/>
        <v>100</v>
      </c>
      <c r="BT33" s="54">
        <f t="shared" si="53"/>
        <v>100</v>
      </c>
      <c r="BU33" s="54">
        <f t="shared" si="54"/>
        <v>100</v>
      </c>
      <c r="BV33" s="54">
        <f t="shared" si="55"/>
        <v>100</v>
      </c>
      <c r="BW33" s="54">
        <f t="shared" si="56"/>
        <v>100</v>
      </c>
      <c r="BX33" s="54">
        <f t="shared" si="56"/>
        <v>100</v>
      </c>
      <c r="BY33" s="54">
        <f t="shared" si="57"/>
        <v>100</v>
      </c>
      <c r="BZ33" s="54">
        <f t="shared" si="57"/>
        <v>100</v>
      </c>
      <c r="CA33" s="54">
        <f t="shared" si="57"/>
        <v>100</v>
      </c>
      <c r="CB33" s="54">
        <f t="shared" si="57"/>
        <v>100</v>
      </c>
      <c r="CC33" s="54">
        <f t="shared" si="58"/>
        <v>100</v>
      </c>
      <c r="CD33" s="54">
        <f t="shared" si="58"/>
        <v>100</v>
      </c>
      <c r="CE33" s="54">
        <f t="shared" si="59"/>
        <v>100</v>
      </c>
      <c r="CF33" s="54">
        <f t="shared" si="60"/>
        <v>100</v>
      </c>
      <c r="CG33" s="54">
        <f t="shared" si="61"/>
        <v>100</v>
      </c>
      <c r="CH33" s="54">
        <f t="shared" si="62"/>
        <v>100</v>
      </c>
      <c r="CI33" s="54">
        <f t="shared" si="62"/>
        <v>100</v>
      </c>
      <c r="CJ33" s="54">
        <f t="shared" si="62"/>
        <v>100</v>
      </c>
      <c r="CK33" s="54">
        <f t="shared" si="62"/>
        <v>100</v>
      </c>
      <c r="CL33" s="54">
        <f t="shared" si="62"/>
        <v>100</v>
      </c>
      <c r="CM33" s="54">
        <f t="shared" si="62"/>
        <v>100</v>
      </c>
      <c r="CN33" s="54">
        <f t="shared" si="62"/>
        <v>100</v>
      </c>
      <c r="CO33" s="54">
        <f t="shared" si="62"/>
        <v>100</v>
      </c>
      <c r="CP33" s="54">
        <f t="shared" si="62"/>
        <v>100</v>
      </c>
      <c r="CQ33" s="54">
        <f t="shared" si="62"/>
        <v>100</v>
      </c>
      <c r="CR33" s="54">
        <f t="shared" si="63"/>
        <v>100</v>
      </c>
      <c r="CS33" s="54">
        <f t="shared" si="63"/>
        <v>100</v>
      </c>
      <c r="CT33" s="54">
        <f t="shared" si="64"/>
        <v>100</v>
      </c>
      <c r="CU33" s="54">
        <f t="shared" si="64"/>
        <v>100</v>
      </c>
      <c r="CV33" s="54">
        <f t="shared" si="65"/>
        <v>100</v>
      </c>
      <c r="CW33" s="54">
        <f t="shared" si="65"/>
        <v>100</v>
      </c>
      <c r="CX33" s="54">
        <f t="shared" si="66"/>
        <v>100</v>
      </c>
      <c r="CY33" s="54">
        <f t="shared" si="66"/>
        <v>100</v>
      </c>
      <c r="CZ33" s="54">
        <f t="shared" si="66"/>
        <v>100</v>
      </c>
      <c r="DA33" s="54">
        <f t="shared" si="66"/>
        <v>100</v>
      </c>
      <c r="DB33" s="54">
        <f t="shared" si="66"/>
        <v>100</v>
      </c>
      <c r="DC33" s="54">
        <f t="shared" si="67"/>
        <v>100</v>
      </c>
      <c r="DD33" s="54">
        <f t="shared" si="67"/>
        <v>100</v>
      </c>
      <c r="DE33" s="68">
        <v>2</v>
      </c>
      <c r="DF33" s="68">
        <v>5</v>
      </c>
      <c r="DG33" s="68">
        <v>10</v>
      </c>
      <c r="DH33" s="68">
        <v>20</v>
      </c>
      <c r="DI33" s="68">
        <v>30</v>
      </c>
      <c r="DJ33" s="68">
        <v>40</v>
      </c>
      <c r="DK33" s="68">
        <v>50</v>
      </c>
      <c r="DL33" s="68">
        <v>60</v>
      </c>
      <c r="DM33" s="68">
        <v>80</v>
      </c>
      <c r="DN33" s="68">
        <v>100</v>
      </c>
      <c r="DO33" s="68">
        <v>125</v>
      </c>
      <c r="DP33" s="68">
        <v>150</v>
      </c>
      <c r="DQ33" s="68">
        <v>175</v>
      </c>
      <c r="DR33" s="68">
        <v>200</v>
      </c>
      <c r="DS33" s="68">
        <v>225</v>
      </c>
      <c r="DT33" s="68">
        <v>250</v>
      </c>
      <c r="DU33" s="68">
        <v>275</v>
      </c>
      <c r="DV33" s="68">
        <v>300</v>
      </c>
      <c r="DW33" s="68">
        <v>300</v>
      </c>
    </row>
    <row r="34" spans="1:127" ht="18" x14ac:dyDescent="0.2">
      <c r="A34" s="16">
        <f>入力シート_チウラム!Q8</f>
        <v>5</v>
      </c>
      <c r="B34" s="23" t="s">
        <v>68</v>
      </c>
      <c r="C34" s="494" t="s">
        <v>69</v>
      </c>
      <c r="D34" s="495"/>
      <c r="E34" s="492"/>
      <c r="F34" s="1" t="s">
        <v>60</v>
      </c>
      <c r="G34" s="25">
        <f>IF(A34="",10,A34)</f>
        <v>5</v>
      </c>
      <c r="J34" s="51">
        <f t="shared" ref="J34:J40" si="72">G34</f>
        <v>5</v>
      </c>
      <c r="K34" s="54">
        <f t="shared" si="69"/>
        <v>5</v>
      </c>
      <c r="L34" s="54">
        <f t="shared" si="40"/>
        <v>5</v>
      </c>
      <c r="M34" s="54">
        <f t="shared" si="40"/>
        <v>5</v>
      </c>
      <c r="N34" s="54">
        <f t="shared" si="40"/>
        <v>5</v>
      </c>
      <c r="O34" s="54">
        <f t="shared" si="41"/>
        <v>5</v>
      </c>
      <c r="P34" s="54">
        <f t="shared" si="41"/>
        <v>5</v>
      </c>
      <c r="Q34" s="54">
        <f t="shared" si="41"/>
        <v>5</v>
      </c>
      <c r="R34" s="54">
        <f t="shared" si="42"/>
        <v>5</v>
      </c>
      <c r="S34" s="54">
        <f t="shared" si="42"/>
        <v>5</v>
      </c>
      <c r="T34" s="54">
        <f t="shared" si="42"/>
        <v>5</v>
      </c>
      <c r="U34" s="51">
        <f t="shared" si="70"/>
        <v>5</v>
      </c>
      <c r="V34" s="54">
        <f t="shared" si="71"/>
        <v>5</v>
      </c>
      <c r="W34" s="54">
        <f t="shared" si="71"/>
        <v>5</v>
      </c>
      <c r="X34" s="54">
        <f t="shared" si="71"/>
        <v>5</v>
      </c>
      <c r="Y34" s="54">
        <f t="shared" si="71"/>
        <v>5</v>
      </c>
      <c r="Z34" s="54">
        <f t="shared" si="71"/>
        <v>5</v>
      </c>
      <c r="AA34" s="54">
        <f t="shared" si="71"/>
        <v>5</v>
      </c>
      <c r="AB34" s="54">
        <f t="shared" si="71"/>
        <v>5</v>
      </c>
      <c r="AC34" s="54">
        <f t="shared" si="71"/>
        <v>5</v>
      </c>
      <c r="AD34" s="54">
        <f t="shared" si="71"/>
        <v>5</v>
      </c>
      <c r="AE34" s="54">
        <f t="shared" si="71"/>
        <v>5</v>
      </c>
      <c r="AF34" s="54">
        <f t="shared" si="71"/>
        <v>5</v>
      </c>
      <c r="AG34" s="54">
        <f t="shared" si="71"/>
        <v>5</v>
      </c>
      <c r="AH34" s="54">
        <f t="shared" si="44"/>
        <v>5</v>
      </c>
      <c r="AI34" s="54">
        <f t="shared" si="44"/>
        <v>5</v>
      </c>
      <c r="AJ34" s="54">
        <f t="shared" si="44"/>
        <v>5</v>
      </c>
      <c r="AK34" s="54">
        <f t="shared" si="45"/>
        <v>5</v>
      </c>
      <c r="AL34" s="54">
        <f t="shared" si="45"/>
        <v>5</v>
      </c>
      <c r="AM34" s="54">
        <f t="shared" si="45"/>
        <v>5</v>
      </c>
      <c r="AN34" s="54">
        <f t="shared" si="46"/>
        <v>5</v>
      </c>
      <c r="AO34" s="54">
        <f t="shared" si="46"/>
        <v>5</v>
      </c>
      <c r="AP34" s="54">
        <f t="shared" si="46"/>
        <v>5</v>
      </c>
      <c r="AQ34" s="54">
        <f t="shared" si="46"/>
        <v>5</v>
      </c>
      <c r="AR34" s="54">
        <f t="shared" si="46"/>
        <v>5</v>
      </c>
      <c r="AS34" s="54">
        <f t="shared" si="46"/>
        <v>5</v>
      </c>
      <c r="AT34" s="54">
        <f t="shared" si="46"/>
        <v>5</v>
      </c>
      <c r="AU34" s="54">
        <f t="shared" si="46"/>
        <v>5</v>
      </c>
      <c r="AV34" s="54">
        <f t="shared" si="46"/>
        <v>5</v>
      </c>
      <c r="AW34" s="54">
        <f t="shared" si="46"/>
        <v>5</v>
      </c>
      <c r="AX34" s="54">
        <f t="shared" si="46"/>
        <v>5</v>
      </c>
      <c r="AY34" s="54">
        <f t="shared" si="46"/>
        <v>5</v>
      </c>
      <c r="AZ34" s="54">
        <f t="shared" si="46"/>
        <v>5</v>
      </c>
      <c r="BA34" s="54">
        <f t="shared" si="46"/>
        <v>5</v>
      </c>
      <c r="BB34" s="54">
        <f t="shared" si="46"/>
        <v>5</v>
      </c>
      <c r="BC34" s="54">
        <f t="shared" si="46"/>
        <v>5</v>
      </c>
      <c r="BD34" s="54">
        <f t="shared" si="47"/>
        <v>5</v>
      </c>
      <c r="BE34" s="54">
        <f t="shared" si="47"/>
        <v>5</v>
      </c>
      <c r="BF34" s="54">
        <f t="shared" si="47"/>
        <v>5</v>
      </c>
      <c r="BG34" s="54">
        <f t="shared" si="48"/>
        <v>5</v>
      </c>
      <c r="BH34" s="54">
        <f t="shared" si="48"/>
        <v>5</v>
      </c>
      <c r="BI34" s="54">
        <f t="shared" si="49"/>
        <v>5</v>
      </c>
      <c r="BJ34" s="54">
        <f t="shared" si="49"/>
        <v>5</v>
      </c>
      <c r="BK34" s="54">
        <f t="shared" si="50"/>
        <v>5</v>
      </c>
      <c r="BL34" s="54">
        <f t="shared" si="51"/>
        <v>5</v>
      </c>
      <c r="BM34" s="54">
        <f t="shared" si="51"/>
        <v>5</v>
      </c>
      <c r="BN34" s="54">
        <f t="shared" si="51"/>
        <v>5</v>
      </c>
      <c r="BO34" s="54">
        <f t="shared" si="51"/>
        <v>5</v>
      </c>
      <c r="BP34" s="54">
        <f t="shared" si="52"/>
        <v>5</v>
      </c>
      <c r="BQ34" s="54">
        <f t="shared" si="53"/>
        <v>5</v>
      </c>
      <c r="BR34" s="54">
        <f t="shared" si="53"/>
        <v>5</v>
      </c>
      <c r="BS34" s="54">
        <f t="shared" si="53"/>
        <v>5</v>
      </c>
      <c r="BT34" s="54">
        <f t="shared" si="53"/>
        <v>5</v>
      </c>
      <c r="BU34" s="54">
        <f t="shared" si="54"/>
        <v>5</v>
      </c>
      <c r="BV34" s="54">
        <f t="shared" si="55"/>
        <v>5</v>
      </c>
      <c r="BW34" s="54">
        <f t="shared" si="56"/>
        <v>5</v>
      </c>
      <c r="BX34" s="54">
        <f t="shared" si="56"/>
        <v>5</v>
      </c>
      <c r="BY34" s="54">
        <f t="shared" si="57"/>
        <v>5</v>
      </c>
      <c r="BZ34" s="54">
        <f t="shared" si="57"/>
        <v>5</v>
      </c>
      <c r="CA34" s="54">
        <f t="shared" si="57"/>
        <v>5</v>
      </c>
      <c r="CB34" s="54">
        <f t="shared" si="57"/>
        <v>5</v>
      </c>
      <c r="CC34" s="54">
        <f t="shared" si="58"/>
        <v>5</v>
      </c>
      <c r="CD34" s="54">
        <f t="shared" si="58"/>
        <v>5</v>
      </c>
      <c r="CE34" s="54">
        <f t="shared" si="59"/>
        <v>5</v>
      </c>
      <c r="CF34" s="54">
        <f t="shared" si="60"/>
        <v>5</v>
      </c>
      <c r="CG34" s="54">
        <f t="shared" si="61"/>
        <v>5</v>
      </c>
      <c r="CH34" s="54">
        <f t="shared" si="62"/>
        <v>5</v>
      </c>
      <c r="CI34" s="54">
        <f t="shared" si="62"/>
        <v>5</v>
      </c>
      <c r="CJ34" s="54">
        <f t="shared" si="62"/>
        <v>5</v>
      </c>
      <c r="CK34" s="54">
        <f t="shared" si="62"/>
        <v>5</v>
      </c>
      <c r="CL34" s="54">
        <f t="shared" si="62"/>
        <v>5</v>
      </c>
      <c r="CM34" s="54">
        <f t="shared" si="62"/>
        <v>5</v>
      </c>
      <c r="CN34" s="54">
        <f t="shared" si="62"/>
        <v>5</v>
      </c>
      <c r="CO34" s="54">
        <f t="shared" si="62"/>
        <v>5</v>
      </c>
      <c r="CP34" s="54">
        <f t="shared" si="62"/>
        <v>5</v>
      </c>
      <c r="CQ34" s="54">
        <f t="shared" si="62"/>
        <v>5</v>
      </c>
      <c r="CR34" s="54">
        <f t="shared" si="63"/>
        <v>5</v>
      </c>
      <c r="CS34" s="54">
        <f t="shared" si="63"/>
        <v>5</v>
      </c>
      <c r="CT34" s="54">
        <f t="shared" si="64"/>
        <v>5</v>
      </c>
      <c r="CU34" s="54">
        <f t="shared" si="64"/>
        <v>5</v>
      </c>
      <c r="CV34" s="54">
        <f t="shared" si="65"/>
        <v>5</v>
      </c>
      <c r="CW34" s="54">
        <f t="shared" si="65"/>
        <v>5</v>
      </c>
      <c r="CX34" s="54">
        <f t="shared" si="66"/>
        <v>5</v>
      </c>
      <c r="CY34" s="54">
        <f t="shared" si="66"/>
        <v>5</v>
      </c>
      <c r="CZ34" s="54">
        <f t="shared" si="66"/>
        <v>5</v>
      </c>
      <c r="DA34" s="54">
        <f t="shared" si="66"/>
        <v>5</v>
      </c>
      <c r="DB34" s="54">
        <f t="shared" si="66"/>
        <v>5</v>
      </c>
      <c r="DC34" s="54">
        <f t="shared" si="67"/>
        <v>5</v>
      </c>
      <c r="DD34" s="54">
        <f t="shared" si="67"/>
        <v>5</v>
      </c>
      <c r="DE34" s="54">
        <f t="shared" si="68"/>
        <v>5</v>
      </c>
      <c r="DF34" s="54">
        <f t="shared" ref="DF34:DF42" si="73">+BU34</f>
        <v>5</v>
      </c>
      <c r="DG34" s="54">
        <f t="shared" ref="DG34:DN42" si="74">+DF34</f>
        <v>5</v>
      </c>
      <c r="DH34" s="54">
        <f t="shared" si="74"/>
        <v>5</v>
      </c>
      <c r="DI34" s="54">
        <f t="shared" si="74"/>
        <v>5</v>
      </c>
      <c r="DJ34" s="54">
        <f t="shared" si="74"/>
        <v>5</v>
      </c>
      <c r="DK34" s="54">
        <f t="shared" si="74"/>
        <v>5</v>
      </c>
      <c r="DL34" s="54">
        <f t="shared" si="74"/>
        <v>5</v>
      </c>
      <c r="DM34" s="54">
        <f t="shared" si="74"/>
        <v>5</v>
      </c>
      <c r="DN34" s="54">
        <f t="shared" si="74"/>
        <v>5</v>
      </c>
      <c r="DO34" s="54">
        <f t="shared" ref="DO34:DO42" si="75">+DE34</f>
        <v>5</v>
      </c>
      <c r="DP34" s="54">
        <f t="shared" si="32"/>
        <v>5</v>
      </c>
      <c r="DQ34" s="54">
        <f t="shared" si="32"/>
        <v>5</v>
      </c>
      <c r="DR34" s="54">
        <f t="shared" si="32"/>
        <v>5</v>
      </c>
      <c r="DS34" s="54">
        <f t="shared" si="32"/>
        <v>5</v>
      </c>
      <c r="DT34" s="54">
        <f t="shared" si="32"/>
        <v>5</v>
      </c>
      <c r="DU34" s="54">
        <f t="shared" si="32"/>
        <v>5</v>
      </c>
      <c r="DV34" s="54">
        <f t="shared" si="32"/>
        <v>5</v>
      </c>
      <c r="DW34" s="54">
        <f t="shared" si="32"/>
        <v>5</v>
      </c>
    </row>
    <row r="35" spans="1:127" ht="18" x14ac:dyDescent="0.2">
      <c r="A35" s="16"/>
      <c r="B35" s="23" t="s">
        <v>70</v>
      </c>
      <c r="C35" s="494" t="s">
        <v>71</v>
      </c>
      <c r="D35" s="495"/>
      <c r="E35" s="492"/>
      <c r="F35" s="1" t="s">
        <v>60</v>
      </c>
      <c r="G35" s="25">
        <f>IF(A35="",5,A35)</f>
        <v>5</v>
      </c>
      <c r="J35" s="51">
        <f t="shared" si="72"/>
        <v>5</v>
      </c>
      <c r="K35" s="54">
        <f t="shared" si="69"/>
        <v>5</v>
      </c>
      <c r="L35" s="54">
        <f t="shared" si="40"/>
        <v>5</v>
      </c>
      <c r="M35" s="54">
        <f t="shared" si="40"/>
        <v>5</v>
      </c>
      <c r="N35" s="54">
        <f t="shared" si="40"/>
        <v>5</v>
      </c>
      <c r="O35" s="54">
        <f t="shared" si="41"/>
        <v>5</v>
      </c>
      <c r="P35" s="54">
        <f t="shared" si="41"/>
        <v>5</v>
      </c>
      <c r="Q35" s="54">
        <f t="shared" si="41"/>
        <v>5</v>
      </c>
      <c r="R35" s="54">
        <f t="shared" si="42"/>
        <v>5</v>
      </c>
      <c r="S35" s="54">
        <f t="shared" si="42"/>
        <v>5</v>
      </c>
      <c r="T35" s="54">
        <f t="shared" si="42"/>
        <v>5</v>
      </c>
      <c r="U35" s="51">
        <f t="shared" si="70"/>
        <v>5</v>
      </c>
      <c r="V35" s="54">
        <f t="shared" si="71"/>
        <v>5</v>
      </c>
      <c r="W35" s="54">
        <f t="shared" si="71"/>
        <v>5</v>
      </c>
      <c r="X35" s="54">
        <f t="shared" si="71"/>
        <v>5</v>
      </c>
      <c r="Y35" s="54">
        <f t="shared" si="71"/>
        <v>5</v>
      </c>
      <c r="Z35" s="54">
        <f t="shared" si="71"/>
        <v>5</v>
      </c>
      <c r="AA35" s="54">
        <f t="shared" si="71"/>
        <v>5</v>
      </c>
      <c r="AB35" s="54">
        <f t="shared" si="71"/>
        <v>5</v>
      </c>
      <c r="AC35" s="54">
        <f t="shared" si="71"/>
        <v>5</v>
      </c>
      <c r="AD35" s="54">
        <f t="shared" si="71"/>
        <v>5</v>
      </c>
      <c r="AE35" s="54">
        <f t="shared" si="71"/>
        <v>5</v>
      </c>
      <c r="AF35" s="54">
        <f t="shared" si="71"/>
        <v>5</v>
      </c>
      <c r="AG35" s="54">
        <f t="shared" si="71"/>
        <v>5</v>
      </c>
      <c r="AH35" s="54">
        <f t="shared" si="44"/>
        <v>5</v>
      </c>
      <c r="AI35" s="54">
        <f t="shared" si="44"/>
        <v>5</v>
      </c>
      <c r="AJ35" s="54">
        <f t="shared" si="44"/>
        <v>5</v>
      </c>
      <c r="AK35" s="54">
        <f t="shared" si="45"/>
        <v>5</v>
      </c>
      <c r="AL35" s="54">
        <f t="shared" si="45"/>
        <v>5</v>
      </c>
      <c r="AM35" s="54">
        <f t="shared" si="45"/>
        <v>5</v>
      </c>
      <c r="AN35" s="54">
        <f t="shared" si="46"/>
        <v>5</v>
      </c>
      <c r="AO35" s="54">
        <f t="shared" si="46"/>
        <v>5</v>
      </c>
      <c r="AP35" s="54">
        <f t="shared" si="46"/>
        <v>5</v>
      </c>
      <c r="AQ35" s="54">
        <f t="shared" si="46"/>
        <v>5</v>
      </c>
      <c r="AR35" s="54">
        <f t="shared" si="46"/>
        <v>5</v>
      </c>
      <c r="AS35" s="54">
        <f t="shared" si="46"/>
        <v>5</v>
      </c>
      <c r="AT35" s="54">
        <f t="shared" si="46"/>
        <v>5</v>
      </c>
      <c r="AU35" s="54">
        <f t="shared" si="46"/>
        <v>5</v>
      </c>
      <c r="AV35" s="54">
        <f t="shared" si="46"/>
        <v>5</v>
      </c>
      <c r="AW35" s="54">
        <f t="shared" si="46"/>
        <v>5</v>
      </c>
      <c r="AX35" s="54">
        <f t="shared" si="46"/>
        <v>5</v>
      </c>
      <c r="AY35" s="54">
        <f t="shared" si="46"/>
        <v>5</v>
      </c>
      <c r="AZ35" s="54">
        <f t="shared" si="46"/>
        <v>5</v>
      </c>
      <c r="BA35" s="54">
        <f t="shared" si="46"/>
        <v>5</v>
      </c>
      <c r="BB35" s="54">
        <f t="shared" si="46"/>
        <v>5</v>
      </c>
      <c r="BC35" s="54">
        <f t="shared" si="46"/>
        <v>5</v>
      </c>
      <c r="BD35" s="54">
        <f t="shared" si="47"/>
        <v>5</v>
      </c>
      <c r="BE35" s="54">
        <f t="shared" si="47"/>
        <v>5</v>
      </c>
      <c r="BF35" s="54">
        <f t="shared" si="47"/>
        <v>5</v>
      </c>
      <c r="BG35" s="54">
        <f t="shared" si="48"/>
        <v>5</v>
      </c>
      <c r="BH35" s="54">
        <f t="shared" si="48"/>
        <v>5</v>
      </c>
      <c r="BI35" s="54">
        <f t="shared" si="49"/>
        <v>5</v>
      </c>
      <c r="BJ35" s="54">
        <f t="shared" si="49"/>
        <v>5</v>
      </c>
      <c r="BK35" s="54">
        <f t="shared" si="50"/>
        <v>5</v>
      </c>
      <c r="BL35" s="54">
        <f t="shared" si="51"/>
        <v>5</v>
      </c>
      <c r="BM35" s="54">
        <f t="shared" si="51"/>
        <v>5</v>
      </c>
      <c r="BN35" s="54">
        <f t="shared" si="51"/>
        <v>5</v>
      </c>
      <c r="BO35" s="54">
        <f t="shared" si="51"/>
        <v>5</v>
      </c>
      <c r="BP35" s="54">
        <f t="shared" si="52"/>
        <v>5</v>
      </c>
      <c r="BQ35" s="54">
        <f t="shared" si="53"/>
        <v>5</v>
      </c>
      <c r="BR35" s="54">
        <f t="shared" si="53"/>
        <v>5</v>
      </c>
      <c r="BS35" s="54">
        <f t="shared" si="53"/>
        <v>5</v>
      </c>
      <c r="BT35" s="54">
        <f t="shared" si="53"/>
        <v>5</v>
      </c>
      <c r="BU35" s="54">
        <f t="shared" si="54"/>
        <v>5</v>
      </c>
      <c r="BV35" s="54">
        <f t="shared" si="55"/>
        <v>5</v>
      </c>
      <c r="BW35" s="54">
        <f t="shared" si="56"/>
        <v>5</v>
      </c>
      <c r="BX35" s="54">
        <f t="shared" si="56"/>
        <v>5</v>
      </c>
      <c r="BY35" s="54">
        <f t="shared" si="57"/>
        <v>5</v>
      </c>
      <c r="BZ35" s="54">
        <f t="shared" si="57"/>
        <v>5</v>
      </c>
      <c r="CA35" s="54">
        <f t="shared" si="57"/>
        <v>5</v>
      </c>
      <c r="CB35" s="54">
        <f t="shared" si="57"/>
        <v>5</v>
      </c>
      <c r="CC35" s="54">
        <f t="shared" si="58"/>
        <v>5</v>
      </c>
      <c r="CD35" s="54">
        <f t="shared" si="58"/>
        <v>5</v>
      </c>
      <c r="CE35" s="54">
        <f t="shared" si="59"/>
        <v>5</v>
      </c>
      <c r="CF35" s="54">
        <f t="shared" si="60"/>
        <v>5</v>
      </c>
      <c r="CG35" s="54">
        <f t="shared" si="61"/>
        <v>5</v>
      </c>
      <c r="CH35" s="54">
        <f t="shared" si="62"/>
        <v>5</v>
      </c>
      <c r="CI35" s="54">
        <f t="shared" si="62"/>
        <v>5</v>
      </c>
      <c r="CJ35" s="54">
        <f t="shared" si="62"/>
        <v>5</v>
      </c>
      <c r="CK35" s="54">
        <f t="shared" si="62"/>
        <v>5</v>
      </c>
      <c r="CL35" s="54">
        <f t="shared" si="62"/>
        <v>5</v>
      </c>
      <c r="CM35" s="54">
        <f t="shared" si="62"/>
        <v>5</v>
      </c>
      <c r="CN35" s="54">
        <f t="shared" si="62"/>
        <v>5</v>
      </c>
      <c r="CO35" s="54">
        <f t="shared" si="62"/>
        <v>5</v>
      </c>
      <c r="CP35" s="54">
        <f t="shared" si="62"/>
        <v>5</v>
      </c>
      <c r="CQ35" s="54">
        <f t="shared" si="62"/>
        <v>5</v>
      </c>
      <c r="CR35" s="54">
        <f t="shared" si="63"/>
        <v>5</v>
      </c>
      <c r="CS35" s="54">
        <f t="shared" si="63"/>
        <v>5</v>
      </c>
      <c r="CT35" s="54">
        <f t="shared" si="64"/>
        <v>5</v>
      </c>
      <c r="CU35" s="54">
        <f t="shared" si="64"/>
        <v>5</v>
      </c>
      <c r="CV35" s="54">
        <f t="shared" si="65"/>
        <v>5</v>
      </c>
      <c r="CW35" s="54">
        <f t="shared" si="65"/>
        <v>5</v>
      </c>
      <c r="CX35" s="54">
        <f t="shared" si="66"/>
        <v>5</v>
      </c>
      <c r="CY35" s="54">
        <f t="shared" si="66"/>
        <v>5</v>
      </c>
      <c r="CZ35" s="54">
        <f t="shared" si="66"/>
        <v>5</v>
      </c>
      <c r="DA35" s="54">
        <f t="shared" si="66"/>
        <v>5</v>
      </c>
      <c r="DB35" s="54">
        <f t="shared" si="66"/>
        <v>5</v>
      </c>
      <c r="DC35" s="54">
        <f t="shared" si="67"/>
        <v>5</v>
      </c>
      <c r="DD35" s="54">
        <f t="shared" si="67"/>
        <v>5</v>
      </c>
      <c r="DE35" s="54">
        <f t="shared" si="68"/>
        <v>5</v>
      </c>
      <c r="DF35" s="54">
        <f t="shared" si="73"/>
        <v>5</v>
      </c>
      <c r="DG35" s="54">
        <f t="shared" si="74"/>
        <v>5</v>
      </c>
      <c r="DH35" s="54">
        <f t="shared" si="74"/>
        <v>5</v>
      </c>
      <c r="DI35" s="54">
        <f t="shared" si="74"/>
        <v>5</v>
      </c>
      <c r="DJ35" s="54">
        <f t="shared" si="74"/>
        <v>5</v>
      </c>
      <c r="DK35" s="54">
        <f t="shared" si="74"/>
        <v>5</v>
      </c>
      <c r="DL35" s="54">
        <f t="shared" si="74"/>
        <v>5</v>
      </c>
      <c r="DM35" s="54">
        <f t="shared" si="74"/>
        <v>5</v>
      </c>
      <c r="DN35" s="54">
        <f t="shared" si="74"/>
        <v>5</v>
      </c>
      <c r="DO35" s="54">
        <f t="shared" si="75"/>
        <v>5</v>
      </c>
      <c r="DP35" s="54">
        <f t="shared" si="32"/>
        <v>5</v>
      </c>
      <c r="DQ35" s="54">
        <f t="shared" si="32"/>
        <v>5</v>
      </c>
      <c r="DR35" s="54">
        <f t="shared" si="32"/>
        <v>5</v>
      </c>
      <c r="DS35" s="54">
        <f t="shared" si="32"/>
        <v>5</v>
      </c>
      <c r="DT35" s="54">
        <f t="shared" si="32"/>
        <v>5</v>
      </c>
      <c r="DU35" s="54">
        <f t="shared" si="32"/>
        <v>5</v>
      </c>
      <c r="DV35" s="54">
        <f t="shared" si="32"/>
        <v>5</v>
      </c>
      <c r="DW35" s="54">
        <f t="shared" si="32"/>
        <v>5</v>
      </c>
    </row>
    <row r="36" spans="1:127" ht="21" x14ac:dyDescent="0.2">
      <c r="A36" s="16">
        <f>入力シート_チウラム!Q13</f>
        <v>8</v>
      </c>
      <c r="B36" s="23" t="s">
        <v>72</v>
      </c>
      <c r="C36" s="494" t="s">
        <v>73</v>
      </c>
      <c r="D36" s="495"/>
      <c r="E36" s="492"/>
      <c r="F36" s="1" t="s">
        <v>60</v>
      </c>
      <c r="G36" s="25">
        <f>IF(A36="",10,A36)</f>
        <v>8</v>
      </c>
      <c r="H36" s="26"/>
      <c r="J36" s="51">
        <f t="shared" si="72"/>
        <v>8</v>
      </c>
      <c r="K36" s="54">
        <f t="shared" si="69"/>
        <v>8</v>
      </c>
      <c r="L36" s="54">
        <f t="shared" si="40"/>
        <v>8</v>
      </c>
      <c r="M36" s="54">
        <f t="shared" si="40"/>
        <v>8</v>
      </c>
      <c r="N36" s="54">
        <f t="shared" si="40"/>
        <v>8</v>
      </c>
      <c r="O36" s="54">
        <f t="shared" si="41"/>
        <v>8</v>
      </c>
      <c r="P36" s="54">
        <f t="shared" si="41"/>
        <v>8</v>
      </c>
      <c r="Q36" s="54">
        <f t="shared" si="41"/>
        <v>8</v>
      </c>
      <c r="R36" s="54">
        <f t="shared" si="42"/>
        <v>8</v>
      </c>
      <c r="S36" s="54">
        <f t="shared" si="42"/>
        <v>8</v>
      </c>
      <c r="T36" s="54">
        <f t="shared" si="42"/>
        <v>8</v>
      </c>
      <c r="U36" s="51">
        <f t="shared" si="70"/>
        <v>8</v>
      </c>
      <c r="V36" s="54">
        <f t="shared" si="71"/>
        <v>8</v>
      </c>
      <c r="W36" s="54">
        <f t="shared" si="71"/>
        <v>8</v>
      </c>
      <c r="X36" s="54">
        <f t="shared" si="71"/>
        <v>8</v>
      </c>
      <c r="Y36" s="54">
        <f t="shared" si="71"/>
        <v>8</v>
      </c>
      <c r="Z36" s="54">
        <f t="shared" si="71"/>
        <v>8</v>
      </c>
      <c r="AA36" s="54">
        <f t="shared" si="71"/>
        <v>8</v>
      </c>
      <c r="AB36" s="54">
        <f t="shared" si="71"/>
        <v>8</v>
      </c>
      <c r="AC36" s="54">
        <f t="shared" si="71"/>
        <v>8</v>
      </c>
      <c r="AD36" s="54">
        <f t="shared" si="71"/>
        <v>8</v>
      </c>
      <c r="AE36" s="54">
        <f t="shared" si="71"/>
        <v>8</v>
      </c>
      <c r="AF36" s="54">
        <f t="shared" si="71"/>
        <v>8</v>
      </c>
      <c r="AG36" s="54">
        <f t="shared" si="71"/>
        <v>8</v>
      </c>
      <c r="AH36" s="54">
        <f t="shared" si="44"/>
        <v>8</v>
      </c>
      <c r="AI36" s="54">
        <f t="shared" si="44"/>
        <v>8</v>
      </c>
      <c r="AJ36" s="54">
        <f t="shared" si="44"/>
        <v>8</v>
      </c>
      <c r="AK36" s="54">
        <f t="shared" si="45"/>
        <v>8</v>
      </c>
      <c r="AL36" s="54">
        <f t="shared" si="45"/>
        <v>8</v>
      </c>
      <c r="AM36" s="54">
        <f t="shared" si="45"/>
        <v>8</v>
      </c>
      <c r="AN36" s="54">
        <f t="shared" si="46"/>
        <v>8</v>
      </c>
      <c r="AO36" s="54">
        <f t="shared" si="46"/>
        <v>8</v>
      </c>
      <c r="AP36" s="54">
        <f t="shared" si="46"/>
        <v>8</v>
      </c>
      <c r="AQ36" s="54">
        <f t="shared" si="46"/>
        <v>8</v>
      </c>
      <c r="AR36" s="54">
        <f t="shared" si="46"/>
        <v>8</v>
      </c>
      <c r="AS36" s="54">
        <f t="shared" si="46"/>
        <v>8</v>
      </c>
      <c r="AT36" s="54">
        <f t="shared" si="46"/>
        <v>8</v>
      </c>
      <c r="AU36" s="54">
        <f t="shared" si="46"/>
        <v>8</v>
      </c>
      <c r="AV36" s="54">
        <f t="shared" si="46"/>
        <v>8</v>
      </c>
      <c r="AW36" s="54">
        <f t="shared" si="46"/>
        <v>8</v>
      </c>
      <c r="AX36" s="54">
        <f t="shared" si="46"/>
        <v>8</v>
      </c>
      <c r="AY36" s="54">
        <f t="shared" si="46"/>
        <v>8</v>
      </c>
      <c r="AZ36" s="54">
        <f t="shared" si="46"/>
        <v>8</v>
      </c>
      <c r="BA36" s="54">
        <f t="shared" si="46"/>
        <v>8</v>
      </c>
      <c r="BB36" s="54">
        <f t="shared" si="46"/>
        <v>8</v>
      </c>
      <c r="BC36" s="54">
        <f t="shared" si="46"/>
        <v>8</v>
      </c>
      <c r="BD36" s="54">
        <f t="shared" si="47"/>
        <v>8</v>
      </c>
      <c r="BE36" s="54">
        <f t="shared" si="47"/>
        <v>8</v>
      </c>
      <c r="BF36" s="54">
        <f t="shared" si="47"/>
        <v>8</v>
      </c>
      <c r="BG36" s="54">
        <f t="shared" si="48"/>
        <v>8</v>
      </c>
      <c r="BH36" s="54">
        <f t="shared" si="48"/>
        <v>8</v>
      </c>
      <c r="BI36" s="54">
        <f t="shared" si="49"/>
        <v>8</v>
      </c>
      <c r="BJ36" s="54">
        <f t="shared" si="49"/>
        <v>8</v>
      </c>
      <c r="BK36" s="54">
        <f t="shared" si="50"/>
        <v>8</v>
      </c>
      <c r="BL36" s="54">
        <f t="shared" si="51"/>
        <v>8</v>
      </c>
      <c r="BM36" s="54">
        <f t="shared" si="51"/>
        <v>8</v>
      </c>
      <c r="BN36" s="54">
        <f t="shared" si="51"/>
        <v>8</v>
      </c>
      <c r="BO36" s="54">
        <f t="shared" si="51"/>
        <v>8</v>
      </c>
      <c r="BP36" s="54">
        <f t="shared" si="52"/>
        <v>8</v>
      </c>
      <c r="BQ36" s="54">
        <f t="shared" si="53"/>
        <v>8</v>
      </c>
      <c r="BR36" s="54">
        <f t="shared" si="53"/>
        <v>8</v>
      </c>
      <c r="BS36" s="54">
        <f t="shared" si="53"/>
        <v>8</v>
      </c>
      <c r="BT36" s="54">
        <f t="shared" si="53"/>
        <v>8</v>
      </c>
      <c r="BU36" s="54">
        <f t="shared" si="54"/>
        <v>8</v>
      </c>
      <c r="BV36" s="54">
        <f t="shared" si="55"/>
        <v>8</v>
      </c>
      <c r="BW36" s="54">
        <f t="shared" si="56"/>
        <v>8</v>
      </c>
      <c r="BX36" s="54">
        <f t="shared" si="56"/>
        <v>8</v>
      </c>
      <c r="BY36" s="54">
        <f t="shared" si="57"/>
        <v>8</v>
      </c>
      <c r="BZ36" s="54">
        <f t="shared" si="57"/>
        <v>8</v>
      </c>
      <c r="CA36" s="54">
        <f t="shared" si="57"/>
        <v>8</v>
      </c>
      <c r="CB36" s="54">
        <f t="shared" si="57"/>
        <v>8</v>
      </c>
      <c r="CC36" s="54">
        <f t="shared" si="58"/>
        <v>8</v>
      </c>
      <c r="CD36" s="54">
        <f t="shared" si="58"/>
        <v>8</v>
      </c>
      <c r="CE36" s="54">
        <f t="shared" si="59"/>
        <v>8</v>
      </c>
      <c r="CF36" s="54">
        <f t="shared" si="60"/>
        <v>8</v>
      </c>
      <c r="CG36" s="54">
        <f t="shared" si="61"/>
        <v>8</v>
      </c>
      <c r="CH36" s="54">
        <f t="shared" si="62"/>
        <v>8</v>
      </c>
      <c r="CI36" s="54">
        <f t="shared" si="62"/>
        <v>8</v>
      </c>
      <c r="CJ36" s="54">
        <f t="shared" si="62"/>
        <v>8</v>
      </c>
      <c r="CK36" s="54">
        <f t="shared" si="62"/>
        <v>8</v>
      </c>
      <c r="CL36" s="54">
        <f t="shared" si="62"/>
        <v>8</v>
      </c>
      <c r="CM36" s="54">
        <f t="shared" si="62"/>
        <v>8</v>
      </c>
      <c r="CN36" s="54">
        <f t="shared" si="62"/>
        <v>8</v>
      </c>
      <c r="CO36" s="54">
        <f t="shared" si="62"/>
        <v>8</v>
      </c>
      <c r="CP36" s="54">
        <f t="shared" si="62"/>
        <v>8</v>
      </c>
      <c r="CQ36" s="54">
        <f t="shared" si="62"/>
        <v>8</v>
      </c>
      <c r="CR36" s="54">
        <f t="shared" si="63"/>
        <v>8</v>
      </c>
      <c r="CS36" s="54">
        <f t="shared" si="63"/>
        <v>8</v>
      </c>
      <c r="CT36" s="54">
        <f t="shared" si="64"/>
        <v>8</v>
      </c>
      <c r="CU36" s="54">
        <f t="shared" si="64"/>
        <v>8</v>
      </c>
      <c r="CV36" s="54">
        <f t="shared" si="65"/>
        <v>8</v>
      </c>
      <c r="CW36" s="54">
        <f t="shared" si="65"/>
        <v>8</v>
      </c>
      <c r="CX36" s="54">
        <f t="shared" si="66"/>
        <v>8</v>
      </c>
      <c r="CY36" s="54">
        <f t="shared" si="66"/>
        <v>8</v>
      </c>
      <c r="CZ36" s="54">
        <f t="shared" si="66"/>
        <v>8</v>
      </c>
      <c r="DA36" s="54">
        <f t="shared" si="66"/>
        <v>8</v>
      </c>
      <c r="DB36" s="54">
        <f t="shared" si="66"/>
        <v>8</v>
      </c>
      <c r="DC36" s="54">
        <f t="shared" si="67"/>
        <v>8</v>
      </c>
      <c r="DD36" s="54">
        <f t="shared" si="67"/>
        <v>8</v>
      </c>
      <c r="DE36" s="54">
        <f t="shared" si="68"/>
        <v>8</v>
      </c>
      <c r="DF36" s="54">
        <f t="shared" si="73"/>
        <v>8</v>
      </c>
      <c r="DG36" s="54">
        <f t="shared" si="74"/>
        <v>8</v>
      </c>
      <c r="DH36" s="54">
        <f t="shared" si="74"/>
        <v>8</v>
      </c>
      <c r="DI36" s="54">
        <f t="shared" si="74"/>
        <v>8</v>
      </c>
      <c r="DJ36" s="54">
        <f t="shared" si="74"/>
        <v>8</v>
      </c>
      <c r="DK36" s="54">
        <f t="shared" si="74"/>
        <v>8</v>
      </c>
      <c r="DL36" s="54">
        <f t="shared" si="74"/>
        <v>8</v>
      </c>
      <c r="DM36" s="54">
        <f t="shared" si="74"/>
        <v>8</v>
      </c>
      <c r="DN36" s="54">
        <f t="shared" si="74"/>
        <v>8</v>
      </c>
      <c r="DO36" s="54">
        <f t="shared" si="75"/>
        <v>8</v>
      </c>
      <c r="DP36" s="54">
        <f t="shared" si="32"/>
        <v>8</v>
      </c>
      <c r="DQ36" s="54">
        <f t="shared" si="32"/>
        <v>8</v>
      </c>
      <c r="DR36" s="54">
        <f t="shared" si="32"/>
        <v>8</v>
      </c>
      <c r="DS36" s="54">
        <f t="shared" si="32"/>
        <v>8</v>
      </c>
      <c r="DT36" s="54">
        <f t="shared" si="32"/>
        <v>8</v>
      </c>
      <c r="DU36" s="54">
        <f t="shared" si="32"/>
        <v>8</v>
      </c>
      <c r="DV36" s="54">
        <f t="shared" si="32"/>
        <v>8</v>
      </c>
      <c r="DW36" s="54">
        <f t="shared" si="32"/>
        <v>8</v>
      </c>
    </row>
    <row r="37" spans="1:127" ht="20.5" x14ac:dyDescent="0.2">
      <c r="A37" s="16">
        <f>入力シート_チウラム!Q14</f>
        <v>0.8</v>
      </c>
      <c r="B37" s="23" t="s">
        <v>74</v>
      </c>
      <c r="C37" s="494" t="s">
        <v>75</v>
      </c>
      <c r="D37" s="495"/>
      <c r="E37" s="492"/>
      <c r="F37" s="1" t="s">
        <v>60</v>
      </c>
      <c r="G37" s="25">
        <f>IF(A37="",1,A37)</f>
        <v>0.8</v>
      </c>
      <c r="J37" s="51">
        <f t="shared" si="72"/>
        <v>0.8</v>
      </c>
      <c r="K37" s="54">
        <f t="shared" si="69"/>
        <v>0.8</v>
      </c>
      <c r="L37" s="54">
        <f t="shared" si="40"/>
        <v>0.8</v>
      </c>
      <c r="M37" s="54">
        <f t="shared" si="40"/>
        <v>0.8</v>
      </c>
      <c r="N37" s="54">
        <f t="shared" si="40"/>
        <v>0.8</v>
      </c>
      <c r="O37" s="54">
        <f t="shared" si="41"/>
        <v>0.8</v>
      </c>
      <c r="P37" s="54">
        <f t="shared" si="41"/>
        <v>0.8</v>
      </c>
      <c r="Q37" s="54">
        <f t="shared" si="41"/>
        <v>0.8</v>
      </c>
      <c r="R37" s="54">
        <f t="shared" si="42"/>
        <v>0.8</v>
      </c>
      <c r="S37" s="54">
        <f t="shared" si="42"/>
        <v>0.8</v>
      </c>
      <c r="T37" s="54">
        <f t="shared" si="42"/>
        <v>0.8</v>
      </c>
      <c r="U37" s="51">
        <f t="shared" si="70"/>
        <v>0.8</v>
      </c>
      <c r="V37" s="54">
        <f t="shared" si="71"/>
        <v>0.8</v>
      </c>
      <c r="W37" s="54">
        <f t="shared" si="71"/>
        <v>0.8</v>
      </c>
      <c r="X37" s="54">
        <f t="shared" si="71"/>
        <v>0.8</v>
      </c>
      <c r="Y37" s="54">
        <f t="shared" si="71"/>
        <v>0.8</v>
      </c>
      <c r="Z37" s="54">
        <f t="shared" si="71"/>
        <v>0.8</v>
      </c>
      <c r="AA37" s="54">
        <f t="shared" si="71"/>
        <v>0.8</v>
      </c>
      <c r="AB37" s="54">
        <f t="shared" si="71"/>
        <v>0.8</v>
      </c>
      <c r="AC37" s="54">
        <f t="shared" si="71"/>
        <v>0.8</v>
      </c>
      <c r="AD37" s="54">
        <f t="shared" si="71"/>
        <v>0.8</v>
      </c>
      <c r="AE37" s="54">
        <f t="shared" si="71"/>
        <v>0.8</v>
      </c>
      <c r="AF37" s="54">
        <f t="shared" si="71"/>
        <v>0.8</v>
      </c>
      <c r="AG37" s="54">
        <f t="shared" si="71"/>
        <v>0.8</v>
      </c>
      <c r="AH37" s="54">
        <f t="shared" si="44"/>
        <v>0.8</v>
      </c>
      <c r="AI37" s="54">
        <f t="shared" si="44"/>
        <v>0.8</v>
      </c>
      <c r="AJ37" s="54">
        <f t="shared" si="44"/>
        <v>0.8</v>
      </c>
      <c r="AK37" s="54">
        <f t="shared" si="45"/>
        <v>0.8</v>
      </c>
      <c r="AL37" s="54">
        <f t="shared" si="45"/>
        <v>0.8</v>
      </c>
      <c r="AM37" s="54">
        <f t="shared" si="45"/>
        <v>0.8</v>
      </c>
      <c r="AN37" s="54">
        <f t="shared" si="46"/>
        <v>0.8</v>
      </c>
      <c r="AO37" s="54">
        <f t="shared" si="46"/>
        <v>0.8</v>
      </c>
      <c r="AP37" s="54">
        <f t="shared" si="46"/>
        <v>0.8</v>
      </c>
      <c r="AQ37" s="54">
        <f t="shared" si="46"/>
        <v>0.8</v>
      </c>
      <c r="AR37" s="54">
        <f t="shared" si="46"/>
        <v>0.8</v>
      </c>
      <c r="AS37" s="54">
        <f t="shared" si="46"/>
        <v>0.8</v>
      </c>
      <c r="AT37" s="54">
        <f t="shared" si="46"/>
        <v>0.8</v>
      </c>
      <c r="AU37" s="54">
        <f t="shared" si="46"/>
        <v>0.8</v>
      </c>
      <c r="AV37" s="54">
        <f t="shared" si="46"/>
        <v>0.8</v>
      </c>
      <c r="AW37" s="54">
        <f t="shared" si="46"/>
        <v>0.8</v>
      </c>
      <c r="AX37" s="54">
        <f t="shared" si="46"/>
        <v>0.8</v>
      </c>
      <c r="AY37" s="54">
        <f t="shared" si="46"/>
        <v>0.8</v>
      </c>
      <c r="AZ37" s="54">
        <f t="shared" si="46"/>
        <v>0.8</v>
      </c>
      <c r="BA37" s="54">
        <f t="shared" si="46"/>
        <v>0.8</v>
      </c>
      <c r="BB37" s="54">
        <f t="shared" si="46"/>
        <v>0.8</v>
      </c>
      <c r="BC37" s="54">
        <f t="shared" si="46"/>
        <v>0.8</v>
      </c>
      <c r="BD37" s="54">
        <f t="shared" si="47"/>
        <v>0.8</v>
      </c>
      <c r="BE37" s="54">
        <f t="shared" si="47"/>
        <v>0.8</v>
      </c>
      <c r="BF37" s="54">
        <f t="shared" si="47"/>
        <v>0.8</v>
      </c>
      <c r="BG37" s="54">
        <f t="shared" si="48"/>
        <v>0.8</v>
      </c>
      <c r="BH37" s="54">
        <f t="shared" si="48"/>
        <v>0.8</v>
      </c>
      <c r="BI37" s="54">
        <f t="shared" si="49"/>
        <v>0.8</v>
      </c>
      <c r="BJ37" s="54">
        <f t="shared" si="49"/>
        <v>0.8</v>
      </c>
      <c r="BK37" s="54">
        <f t="shared" si="50"/>
        <v>0.8</v>
      </c>
      <c r="BL37" s="54">
        <f t="shared" si="51"/>
        <v>0.8</v>
      </c>
      <c r="BM37" s="54">
        <f t="shared" si="51"/>
        <v>0.8</v>
      </c>
      <c r="BN37" s="54">
        <f t="shared" si="51"/>
        <v>0.8</v>
      </c>
      <c r="BO37" s="54">
        <f t="shared" si="51"/>
        <v>0.8</v>
      </c>
      <c r="BP37" s="54">
        <f t="shared" si="52"/>
        <v>0.8</v>
      </c>
      <c r="BQ37" s="54">
        <f t="shared" si="53"/>
        <v>0.8</v>
      </c>
      <c r="BR37" s="54">
        <f t="shared" si="53"/>
        <v>0.8</v>
      </c>
      <c r="BS37" s="54">
        <f t="shared" si="53"/>
        <v>0.8</v>
      </c>
      <c r="BT37" s="54">
        <f t="shared" si="53"/>
        <v>0.8</v>
      </c>
      <c r="BU37" s="54">
        <f t="shared" si="54"/>
        <v>0.8</v>
      </c>
      <c r="BV37" s="54">
        <f t="shared" si="55"/>
        <v>0.8</v>
      </c>
      <c r="BW37" s="54">
        <f t="shared" si="56"/>
        <v>0.8</v>
      </c>
      <c r="BX37" s="54">
        <f t="shared" si="56"/>
        <v>0.8</v>
      </c>
      <c r="BY37" s="54">
        <f t="shared" si="57"/>
        <v>0.8</v>
      </c>
      <c r="BZ37" s="54">
        <f t="shared" si="57"/>
        <v>0.8</v>
      </c>
      <c r="CA37" s="54">
        <f t="shared" si="57"/>
        <v>0.8</v>
      </c>
      <c r="CB37" s="54">
        <f t="shared" si="57"/>
        <v>0.8</v>
      </c>
      <c r="CC37" s="54">
        <f t="shared" si="58"/>
        <v>0.8</v>
      </c>
      <c r="CD37" s="54">
        <f t="shared" si="58"/>
        <v>0.8</v>
      </c>
      <c r="CE37" s="54">
        <f t="shared" si="59"/>
        <v>0.8</v>
      </c>
      <c r="CF37" s="54">
        <f t="shared" si="60"/>
        <v>0.8</v>
      </c>
      <c r="CG37" s="54">
        <f t="shared" si="61"/>
        <v>0.8</v>
      </c>
      <c r="CH37" s="54">
        <f t="shared" si="62"/>
        <v>0.8</v>
      </c>
      <c r="CI37" s="54">
        <f t="shared" si="62"/>
        <v>0.8</v>
      </c>
      <c r="CJ37" s="54">
        <f t="shared" si="62"/>
        <v>0.8</v>
      </c>
      <c r="CK37" s="54">
        <f t="shared" si="62"/>
        <v>0.8</v>
      </c>
      <c r="CL37" s="54">
        <f t="shared" si="62"/>
        <v>0.8</v>
      </c>
      <c r="CM37" s="54">
        <f t="shared" si="62"/>
        <v>0.8</v>
      </c>
      <c r="CN37" s="54">
        <f t="shared" si="62"/>
        <v>0.8</v>
      </c>
      <c r="CO37" s="54">
        <f t="shared" si="62"/>
        <v>0.8</v>
      </c>
      <c r="CP37" s="54">
        <f t="shared" si="62"/>
        <v>0.8</v>
      </c>
      <c r="CQ37" s="54">
        <f t="shared" si="62"/>
        <v>0.8</v>
      </c>
      <c r="CR37" s="54">
        <f t="shared" si="63"/>
        <v>0.8</v>
      </c>
      <c r="CS37" s="54">
        <f t="shared" si="63"/>
        <v>0.8</v>
      </c>
      <c r="CT37" s="54">
        <f t="shared" si="64"/>
        <v>0.8</v>
      </c>
      <c r="CU37" s="54">
        <f t="shared" si="64"/>
        <v>0.8</v>
      </c>
      <c r="CV37" s="54">
        <f t="shared" si="65"/>
        <v>0.8</v>
      </c>
      <c r="CW37" s="54">
        <f t="shared" si="65"/>
        <v>0.8</v>
      </c>
      <c r="CX37" s="54">
        <f t="shared" si="66"/>
        <v>0.8</v>
      </c>
      <c r="CY37" s="54">
        <f t="shared" si="66"/>
        <v>0.8</v>
      </c>
      <c r="CZ37" s="54">
        <f t="shared" si="66"/>
        <v>0.8</v>
      </c>
      <c r="DA37" s="54">
        <f t="shared" si="66"/>
        <v>0.8</v>
      </c>
      <c r="DB37" s="54">
        <f t="shared" si="66"/>
        <v>0.8</v>
      </c>
      <c r="DC37" s="54">
        <f t="shared" si="67"/>
        <v>0.8</v>
      </c>
      <c r="DD37" s="54">
        <f t="shared" si="67"/>
        <v>0.8</v>
      </c>
      <c r="DE37" s="54">
        <f t="shared" si="68"/>
        <v>0.8</v>
      </c>
      <c r="DF37" s="54">
        <f t="shared" si="73"/>
        <v>0.8</v>
      </c>
      <c r="DG37" s="54">
        <f t="shared" si="74"/>
        <v>0.8</v>
      </c>
      <c r="DH37" s="54">
        <f t="shared" si="74"/>
        <v>0.8</v>
      </c>
      <c r="DI37" s="54">
        <f t="shared" si="74"/>
        <v>0.8</v>
      </c>
      <c r="DJ37" s="54">
        <f t="shared" si="74"/>
        <v>0.8</v>
      </c>
      <c r="DK37" s="54">
        <f t="shared" si="74"/>
        <v>0.8</v>
      </c>
      <c r="DL37" s="54">
        <f t="shared" si="74"/>
        <v>0.8</v>
      </c>
      <c r="DM37" s="54">
        <f t="shared" si="74"/>
        <v>0.8</v>
      </c>
      <c r="DN37" s="54">
        <f t="shared" si="74"/>
        <v>0.8</v>
      </c>
      <c r="DO37" s="54">
        <f t="shared" si="75"/>
        <v>0.8</v>
      </c>
      <c r="DP37" s="54">
        <f t="shared" si="32"/>
        <v>0.8</v>
      </c>
      <c r="DQ37" s="54">
        <f t="shared" si="32"/>
        <v>0.8</v>
      </c>
      <c r="DR37" s="54">
        <f t="shared" si="32"/>
        <v>0.8</v>
      </c>
      <c r="DS37" s="54">
        <f t="shared" si="32"/>
        <v>0.8</v>
      </c>
      <c r="DT37" s="54">
        <f t="shared" si="32"/>
        <v>0.8</v>
      </c>
      <c r="DU37" s="54">
        <f t="shared" si="32"/>
        <v>0.8</v>
      </c>
      <c r="DV37" s="54">
        <f t="shared" si="32"/>
        <v>0.8</v>
      </c>
      <c r="DW37" s="54">
        <f t="shared" si="32"/>
        <v>0.8</v>
      </c>
    </row>
    <row r="38" spans="1:127" ht="21" x14ac:dyDescent="0.2">
      <c r="A38" s="16">
        <f>+G37</f>
        <v>0.8</v>
      </c>
      <c r="B38" s="23" t="s">
        <v>76</v>
      </c>
      <c r="C38" s="494" t="s">
        <v>77</v>
      </c>
      <c r="D38" s="495"/>
      <c r="E38" s="492"/>
      <c r="F38" s="1" t="s">
        <v>60</v>
      </c>
      <c r="G38" s="25">
        <f>IF(A38="",1,A38)</f>
        <v>0.8</v>
      </c>
      <c r="J38" s="51">
        <f t="shared" si="72"/>
        <v>0.8</v>
      </c>
      <c r="K38" s="54">
        <f t="shared" si="69"/>
        <v>0.8</v>
      </c>
      <c r="L38" s="54">
        <f t="shared" si="40"/>
        <v>0.8</v>
      </c>
      <c r="M38" s="54">
        <f t="shared" si="40"/>
        <v>0.8</v>
      </c>
      <c r="N38" s="54">
        <f t="shared" si="40"/>
        <v>0.8</v>
      </c>
      <c r="O38" s="54">
        <f t="shared" si="41"/>
        <v>0.8</v>
      </c>
      <c r="P38" s="54">
        <f t="shared" si="41"/>
        <v>0.8</v>
      </c>
      <c r="Q38" s="54">
        <f t="shared" si="41"/>
        <v>0.8</v>
      </c>
      <c r="R38" s="54">
        <f t="shared" si="42"/>
        <v>0.8</v>
      </c>
      <c r="S38" s="54">
        <f t="shared" si="42"/>
        <v>0.8</v>
      </c>
      <c r="T38" s="54">
        <f t="shared" si="42"/>
        <v>0.8</v>
      </c>
      <c r="U38" s="51">
        <f t="shared" si="70"/>
        <v>0.8</v>
      </c>
      <c r="V38" s="54">
        <f t="shared" si="71"/>
        <v>0.8</v>
      </c>
      <c r="W38" s="54">
        <f t="shared" si="71"/>
        <v>0.8</v>
      </c>
      <c r="X38" s="54">
        <f t="shared" si="71"/>
        <v>0.8</v>
      </c>
      <c r="Y38" s="54">
        <f t="shared" si="71"/>
        <v>0.8</v>
      </c>
      <c r="Z38" s="54">
        <f t="shared" si="71"/>
        <v>0.8</v>
      </c>
      <c r="AA38" s="54">
        <f t="shared" si="71"/>
        <v>0.8</v>
      </c>
      <c r="AB38" s="54">
        <f t="shared" si="71"/>
        <v>0.8</v>
      </c>
      <c r="AC38" s="54">
        <f t="shared" si="71"/>
        <v>0.8</v>
      </c>
      <c r="AD38" s="54">
        <f t="shared" si="71"/>
        <v>0.8</v>
      </c>
      <c r="AE38" s="54">
        <f t="shared" si="71"/>
        <v>0.8</v>
      </c>
      <c r="AF38" s="54">
        <f t="shared" si="71"/>
        <v>0.8</v>
      </c>
      <c r="AG38" s="54">
        <f t="shared" si="71"/>
        <v>0.8</v>
      </c>
      <c r="AH38" s="54">
        <f t="shared" si="44"/>
        <v>0.8</v>
      </c>
      <c r="AI38" s="54">
        <f t="shared" si="44"/>
        <v>0.8</v>
      </c>
      <c r="AJ38" s="54">
        <f t="shared" si="44"/>
        <v>0.8</v>
      </c>
      <c r="AK38" s="54">
        <f t="shared" si="45"/>
        <v>0.8</v>
      </c>
      <c r="AL38" s="54">
        <f t="shared" si="45"/>
        <v>0.8</v>
      </c>
      <c r="AM38" s="54">
        <f t="shared" si="45"/>
        <v>0.8</v>
      </c>
      <c r="AN38" s="54">
        <f t="shared" si="46"/>
        <v>0.8</v>
      </c>
      <c r="AO38" s="54">
        <f t="shared" si="46"/>
        <v>0.8</v>
      </c>
      <c r="AP38" s="54">
        <f t="shared" si="46"/>
        <v>0.8</v>
      </c>
      <c r="AQ38" s="54">
        <f t="shared" si="46"/>
        <v>0.8</v>
      </c>
      <c r="AR38" s="54">
        <f t="shared" si="46"/>
        <v>0.8</v>
      </c>
      <c r="AS38" s="54">
        <f t="shared" si="46"/>
        <v>0.8</v>
      </c>
      <c r="AT38" s="54">
        <f t="shared" si="46"/>
        <v>0.8</v>
      </c>
      <c r="AU38" s="54">
        <f t="shared" si="46"/>
        <v>0.8</v>
      </c>
      <c r="AV38" s="54">
        <f t="shared" si="46"/>
        <v>0.8</v>
      </c>
      <c r="AW38" s="54">
        <f t="shared" si="46"/>
        <v>0.8</v>
      </c>
      <c r="AX38" s="54">
        <f t="shared" si="46"/>
        <v>0.8</v>
      </c>
      <c r="AY38" s="54">
        <f t="shared" si="46"/>
        <v>0.8</v>
      </c>
      <c r="AZ38" s="54">
        <f t="shared" si="46"/>
        <v>0.8</v>
      </c>
      <c r="BA38" s="54">
        <f t="shared" si="46"/>
        <v>0.8</v>
      </c>
      <c r="BB38" s="54">
        <f t="shared" si="46"/>
        <v>0.8</v>
      </c>
      <c r="BC38" s="54">
        <f t="shared" si="46"/>
        <v>0.8</v>
      </c>
      <c r="BD38" s="54">
        <f t="shared" si="47"/>
        <v>0.8</v>
      </c>
      <c r="BE38" s="54">
        <f t="shared" si="47"/>
        <v>0.8</v>
      </c>
      <c r="BF38" s="54">
        <f t="shared" si="47"/>
        <v>0.8</v>
      </c>
      <c r="BG38" s="54">
        <f t="shared" si="48"/>
        <v>0.8</v>
      </c>
      <c r="BH38" s="54">
        <f t="shared" si="48"/>
        <v>0.8</v>
      </c>
      <c r="BI38" s="54">
        <f t="shared" si="49"/>
        <v>0.8</v>
      </c>
      <c r="BJ38" s="54">
        <f t="shared" si="49"/>
        <v>0.8</v>
      </c>
      <c r="BK38" s="54">
        <f t="shared" si="50"/>
        <v>0.8</v>
      </c>
      <c r="BL38" s="54">
        <f t="shared" si="51"/>
        <v>0.8</v>
      </c>
      <c r="BM38" s="54">
        <f t="shared" si="51"/>
        <v>0.8</v>
      </c>
      <c r="BN38" s="54">
        <f t="shared" si="51"/>
        <v>0.8</v>
      </c>
      <c r="BO38" s="54">
        <f t="shared" si="51"/>
        <v>0.8</v>
      </c>
      <c r="BP38" s="54">
        <f t="shared" si="52"/>
        <v>0.8</v>
      </c>
      <c r="BQ38" s="54">
        <f t="shared" si="53"/>
        <v>0.8</v>
      </c>
      <c r="BR38" s="54">
        <f t="shared" si="53"/>
        <v>0.8</v>
      </c>
      <c r="BS38" s="54">
        <f t="shared" si="53"/>
        <v>0.8</v>
      </c>
      <c r="BT38" s="54">
        <f t="shared" si="53"/>
        <v>0.8</v>
      </c>
      <c r="BU38" s="54">
        <f t="shared" si="54"/>
        <v>0.8</v>
      </c>
      <c r="BV38" s="54">
        <f t="shared" si="55"/>
        <v>0.8</v>
      </c>
      <c r="BW38" s="54">
        <f t="shared" si="56"/>
        <v>0.8</v>
      </c>
      <c r="BX38" s="54">
        <f t="shared" si="56"/>
        <v>0.8</v>
      </c>
      <c r="BY38" s="54">
        <f t="shared" si="57"/>
        <v>0.8</v>
      </c>
      <c r="BZ38" s="54">
        <f t="shared" si="57"/>
        <v>0.8</v>
      </c>
      <c r="CA38" s="54">
        <f t="shared" si="57"/>
        <v>0.8</v>
      </c>
      <c r="CB38" s="54">
        <f t="shared" si="57"/>
        <v>0.8</v>
      </c>
      <c r="CC38" s="54">
        <f t="shared" si="58"/>
        <v>0.8</v>
      </c>
      <c r="CD38" s="54">
        <f t="shared" si="58"/>
        <v>0.8</v>
      </c>
      <c r="CE38" s="54">
        <f t="shared" si="59"/>
        <v>0.8</v>
      </c>
      <c r="CF38" s="54">
        <f t="shared" si="60"/>
        <v>0.8</v>
      </c>
      <c r="CG38" s="54">
        <f t="shared" si="61"/>
        <v>0.8</v>
      </c>
      <c r="CH38" s="54">
        <f t="shared" si="62"/>
        <v>0.8</v>
      </c>
      <c r="CI38" s="54">
        <f t="shared" si="62"/>
        <v>0.8</v>
      </c>
      <c r="CJ38" s="54">
        <f t="shared" si="62"/>
        <v>0.8</v>
      </c>
      <c r="CK38" s="54">
        <f t="shared" si="62"/>
        <v>0.8</v>
      </c>
      <c r="CL38" s="54">
        <f t="shared" si="62"/>
        <v>0.8</v>
      </c>
      <c r="CM38" s="54">
        <f t="shared" si="62"/>
        <v>0.8</v>
      </c>
      <c r="CN38" s="54">
        <f t="shared" si="62"/>
        <v>0.8</v>
      </c>
      <c r="CO38" s="54">
        <f t="shared" si="62"/>
        <v>0.8</v>
      </c>
      <c r="CP38" s="54">
        <f t="shared" si="62"/>
        <v>0.8</v>
      </c>
      <c r="CQ38" s="54">
        <f t="shared" si="62"/>
        <v>0.8</v>
      </c>
      <c r="CR38" s="54">
        <f t="shared" si="63"/>
        <v>0.8</v>
      </c>
      <c r="CS38" s="54">
        <f t="shared" si="63"/>
        <v>0.8</v>
      </c>
      <c r="CT38" s="54">
        <f t="shared" si="64"/>
        <v>0.8</v>
      </c>
      <c r="CU38" s="54">
        <f t="shared" si="64"/>
        <v>0.8</v>
      </c>
      <c r="CV38" s="54">
        <f t="shared" si="65"/>
        <v>0.8</v>
      </c>
      <c r="CW38" s="54">
        <f t="shared" si="65"/>
        <v>0.8</v>
      </c>
      <c r="CX38" s="54">
        <f t="shared" si="66"/>
        <v>0.8</v>
      </c>
      <c r="CY38" s="54">
        <f t="shared" si="66"/>
        <v>0.8</v>
      </c>
      <c r="CZ38" s="54">
        <f t="shared" si="66"/>
        <v>0.8</v>
      </c>
      <c r="DA38" s="54">
        <f t="shared" si="66"/>
        <v>0.8</v>
      </c>
      <c r="DB38" s="54">
        <f t="shared" si="66"/>
        <v>0.8</v>
      </c>
      <c r="DC38" s="54">
        <f t="shared" si="67"/>
        <v>0.8</v>
      </c>
      <c r="DD38" s="54">
        <f t="shared" si="67"/>
        <v>0.8</v>
      </c>
      <c r="DE38" s="54">
        <f t="shared" si="68"/>
        <v>0.8</v>
      </c>
      <c r="DF38" s="54">
        <f t="shared" si="73"/>
        <v>0.8</v>
      </c>
      <c r="DG38" s="54">
        <f t="shared" si="74"/>
        <v>0.8</v>
      </c>
      <c r="DH38" s="54">
        <f t="shared" si="74"/>
        <v>0.8</v>
      </c>
      <c r="DI38" s="54">
        <f t="shared" si="74"/>
        <v>0.8</v>
      </c>
      <c r="DJ38" s="54">
        <f t="shared" si="74"/>
        <v>0.8</v>
      </c>
      <c r="DK38" s="54">
        <f t="shared" si="74"/>
        <v>0.8</v>
      </c>
      <c r="DL38" s="54">
        <f t="shared" si="74"/>
        <v>0.8</v>
      </c>
      <c r="DM38" s="54">
        <f t="shared" si="74"/>
        <v>0.8</v>
      </c>
      <c r="DN38" s="54">
        <f t="shared" si="74"/>
        <v>0.8</v>
      </c>
      <c r="DO38" s="54">
        <f t="shared" si="75"/>
        <v>0.8</v>
      </c>
      <c r="DP38" s="54">
        <f t="shared" si="32"/>
        <v>0.8</v>
      </c>
      <c r="DQ38" s="54">
        <f t="shared" si="32"/>
        <v>0.8</v>
      </c>
      <c r="DR38" s="54">
        <f t="shared" si="32"/>
        <v>0.8</v>
      </c>
      <c r="DS38" s="54">
        <f t="shared" si="32"/>
        <v>0.8</v>
      </c>
      <c r="DT38" s="54">
        <f t="shared" si="32"/>
        <v>0.8</v>
      </c>
      <c r="DU38" s="54">
        <f t="shared" si="32"/>
        <v>0.8</v>
      </c>
      <c r="DV38" s="54">
        <f t="shared" si="32"/>
        <v>0.8</v>
      </c>
      <c r="DW38" s="54">
        <f t="shared" si="32"/>
        <v>0.8</v>
      </c>
    </row>
    <row r="39" spans="1:127" ht="18" x14ac:dyDescent="0.2">
      <c r="A39" s="27">
        <f>入力シート_チウラム!Q19</f>
        <v>3.0000000000000001E-5</v>
      </c>
      <c r="B39" s="23" t="s">
        <v>78</v>
      </c>
      <c r="C39" s="494" t="s">
        <v>79</v>
      </c>
      <c r="D39" s="495"/>
      <c r="E39" s="492"/>
      <c r="F39" s="1" t="s">
        <v>80</v>
      </c>
      <c r="G39" s="28">
        <f>IF(A39="",0.000032,A39)</f>
        <v>3.0000000000000001E-5</v>
      </c>
      <c r="J39" s="51">
        <f t="shared" si="72"/>
        <v>3.0000000000000001E-5</v>
      </c>
      <c r="K39" s="54">
        <f t="shared" si="69"/>
        <v>3.0000000000000001E-5</v>
      </c>
      <c r="L39" s="54">
        <f t="shared" si="40"/>
        <v>3.0000000000000001E-5</v>
      </c>
      <c r="M39" s="54">
        <f t="shared" si="40"/>
        <v>3.0000000000000001E-5</v>
      </c>
      <c r="N39" s="54">
        <f t="shared" si="40"/>
        <v>3.0000000000000001E-5</v>
      </c>
      <c r="O39" s="54">
        <f t="shared" si="41"/>
        <v>3.0000000000000001E-5</v>
      </c>
      <c r="P39" s="54">
        <f t="shared" si="41"/>
        <v>3.0000000000000001E-5</v>
      </c>
      <c r="Q39" s="54">
        <f t="shared" si="41"/>
        <v>3.0000000000000001E-5</v>
      </c>
      <c r="R39" s="54">
        <f t="shared" si="42"/>
        <v>3.0000000000000001E-5</v>
      </c>
      <c r="S39" s="54">
        <f t="shared" si="42"/>
        <v>3.0000000000000001E-5</v>
      </c>
      <c r="T39" s="54">
        <f t="shared" si="42"/>
        <v>3.0000000000000001E-5</v>
      </c>
      <c r="U39" s="51">
        <f t="shared" si="70"/>
        <v>3.0000000000000001E-5</v>
      </c>
      <c r="V39" s="54">
        <f t="shared" si="71"/>
        <v>3.0000000000000001E-5</v>
      </c>
      <c r="W39" s="54">
        <f t="shared" si="71"/>
        <v>3.0000000000000001E-5</v>
      </c>
      <c r="X39" s="54">
        <f t="shared" si="71"/>
        <v>3.0000000000000001E-5</v>
      </c>
      <c r="Y39" s="54">
        <f t="shared" si="71"/>
        <v>3.0000000000000001E-5</v>
      </c>
      <c r="Z39" s="54">
        <f t="shared" si="71"/>
        <v>3.0000000000000001E-5</v>
      </c>
      <c r="AA39" s="54">
        <f t="shared" si="71"/>
        <v>3.0000000000000001E-5</v>
      </c>
      <c r="AB39" s="54">
        <f t="shared" si="71"/>
        <v>3.0000000000000001E-5</v>
      </c>
      <c r="AC39" s="54">
        <f t="shared" si="71"/>
        <v>3.0000000000000001E-5</v>
      </c>
      <c r="AD39" s="54">
        <f t="shared" si="71"/>
        <v>3.0000000000000001E-5</v>
      </c>
      <c r="AE39" s="54">
        <f t="shared" si="71"/>
        <v>3.0000000000000001E-5</v>
      </c>
      <c r="AF39" s="54">
        <f t="shared" si="71"/>
        <v>3.0000000000000001E-5</v>
      </c>
      <c r="AG39" s="54">
        <f t="shared" si="71"/>
        <v>3.0000000000000001E-5</v>
      </c>
      <c r="AH39" s="54">
        <f t="shared" si="44"/>
        <v>3.0000000000000001E-5</v>
      </c>
      <c r="AI39" s="54">
        <f t="shared" si="44"/>
        <v>3.0000000000000001E-5</v>
      </c>
      <c r="AJ39" s="54">
        <f t="shared" si="44"/>
        <v>3.0000000000000001E-5</v>
      </c>
      <c r="AK39" s="54">
        <f t="shared" si="45"/>
        <v>3.0000000000000001E-5</v>
      </c>
      <c r="AL39" s="54">
        <f t="shared" si="45"/>
        <v>3.0000000000000001E-5</v>
      </c>
      <c r="AM39" s="54">
        <f t="shared" si="45"/>
        <v>3.0000000000000001E-5</v>
      </c>
      <c r="AN39" s="54">
        <f t="shared" si="46"/>
        <v>3.0000000000000001E-5</v>
      </c>
      <c r="AO39" s="54">
        <f t="shared" si="46"/>
        <v>3.0000000000000001E-5</v>
      </c>
      <c r="AP39" s="54">
        <f t="shared" si="46"/>
        <v>3.0000000000000001E-5</v>
      </c>
      <c r="AQ39" s="54">
        <f t="shared" si="46"/>
        <v>3.0000000000000001E-5</v>
      </c>
      <c r="AR39" s="54">
        <f t="shared" si="46"/>
        <v>3.0000000000000001E-5</v>
      </c>
      <c r="AS39" s="54">
        <f t="shared" si="46"/>
        <v>3.0000000000000001E-5</v>
      </c>
      <c r="AT39" s="54">
        <f t="shared" si="46"/>
        <v>3.0000000000000001E-5</v>
      </c>
      <c r="AU39" s="54">
        <f t="shared" si="46"/>
        <v>3.0000000000000001E-5</v>
      </c>
      <c r="AV39" s="54">
        <f t="shared" si="46"/>
        <v>3.0000000000000001E-5</v>
      </c>
      <c r="AW39" s="54">
        <f t="shared" si="46"/>
        <v>3.0000000000000001E-5</v>
      </c>
      <c r="AX39" s="54">
        <f t="shared" si="46"/>
        <v>3.0000000000000001E-5</v>
      </c>
      <c r="AY39" s="54">
        <f t="shared" si="46"/>
        <v>3.0000000000000001E-5</v>
      </c>
      <c r="AZ39" s="54">
        <f t="shared" si="46"/>
        <v>3.0000000000000001E-5</v>
      </c>
      <c r="BA39" s="54">
        <f t="shared" si="46"/>
        <v>3.0000000000000001E-5</v>
      </c>
      <c r="BB39" s="54">
        <f t="shared" si="46"/>
        <v>3.0000000000000001E-5</v>
      </c>
      <c r="BC39" s="54">
        <f t="shared" si="46"/>
        <v>3.0000000000000001E-5</v>
      </c>
      <c r="BD39" s="54">
        <f t="shared" si="47"/>
        <v>3.0000000000000001E-5</v>
      </c>
      <c r="BE39" s="54">
        <f t="shared" si="47"/>
        <v>3.0000000000000001E-5</v>
      </c>
      <c r="BF39" s="54">
        <f t="shared" si="47"/>
        <v>3.0000000000000001E-5</v>
      </c>
      <c r="BG39" s="54">
        <f t="shared" si="48"/>
        <v>3.0000000000000001E-5</v>
      </c>
      <c r="BH39" s="54">
        <f t="shared" si="48"/>
        <v>3.0000000000000001E-5</v>
      </c>
      <c r="BI39" s="54">
        <f t="shared" si="49"/>
        <v>3.0000000000000001E-5</v>
      </c>
      <c r="BJ39" s="54">
        <f t="shared" si="49"/>
        <v>3.0000000000000001E-5</v>
      </c>
      <c r="BK39" s="54">
        <f t="shared" si="50"/>
        <v>3.0000000000000001E-5</v>
      </c>
      <c r="BL39" s="54">
        <f t="shared" si="51"/>
        <v>3.0000000000000001E-5</v>
      </c>
      <c r="BM39" s="54">
        <f t="shared" si="51"/>
        <v>3.0000000000000001E-5</v>
      </c>
      <c r="BN39" s="54">
        <f t="shared" si="51"/>
        <v>3.0000000000000001E-5</v>
      </c>
      <c r="BO39" s="54">
        <f t="shared" si="51"/>
        <v>3.0000000000000001E-5</v>
      </c>
      <c r="BP39" s="54">
        <f t="shared" si="52"/>
        <v>3.0000000000000001E-5</v>
      </c>
      <c r="BQ39" s="54">
        <f t="shared" si="53"/>
        <v>3.0000000000000001E-5</v>
      </c>
      <c r="BR39" s="54">
        <f t="shared" si="53"/>
        <v>3.0000000000000001E-5</v>
      </c>
      <c r="BS39" s="54">
        <f t="shared" si="53"/>
        <v>3.0000000000000001E-5</v>
      </c>
      <c r="BT39" s="54">
        <f t="shared" si="53"/>
        <v>3.0000000000000001E-5</v>
      </c>
      <c r="BU39" s="54">
        <f t="shared" si="54"/>
        <v>3.0000000000000001E-5</v>
      </c>
      <c r="BV39" s="54">
        <f t="shared" si="55"/>
        <v>3.0000000000000001E-5</v>
      </c>
      <c r="BW39" s="54">
        <f t="shared" si="56"/>
        <v>3.0000000000000001E-5</v>
      </c>
      <c r="BX39" s="54">
        <f t="shared" si="56"/>
        <v>3.0000000000000001E-5</v>
      </c>
      <c r="BY39" s="54">
        <f t="shared" si="57"/>
        <v>3.0000000000000001E-5</v>
      </c>
      <c r="BZ39" s="54">
        <f t="shared" si="57"/>
        <v>3.0000000000000001E-5</v>
      </c>
      <c r="CA39" s="54">
        <f t="shared" si="57"/>
        <v>3.0000000000000001E-5</v>
      </c>
      <c r="CB39" s="54">
        <f t="shared" si="57"/>
        <v>3.0000000000000001E-5</v>
      </c>
      <c r="CC39" s="54">
        <f t="shared" si="58"/>
        <v>3.0000000000000001E-5</v>
      </c>
      <c r="CD39" s="54">
        <f t="shared" si="58"/>
        <v>3.0000000000000001E-5</v>
      </c>
      <c r="CE39" s="54">
        <f t="shared" si="59"/>
        <v>3.0000000000000001E-5</v>
      </c>
      <c r="CF39" s="54">
        <f t="shared" si="60"/>
        <v>3.0000000000000001E-5</v>
      </c>
      <c r="CG39" s="54">
        <f t="shared" si="61"/>
        <v>3.0000000000000001E-5</v>
      </c>
      <c r="CH39" s="54">
        <f t="shared" si="62"/>
        <v>3.0000000000000001E-5</v>
      </c>
      <c r="CI39" s="54">
        <f t="shared" si="62"/>
        <v>3.0000000000000001E-5</v>
      </c>
      <c r="CJ39" s="54">
        <f t="shared" si="62"/>
        <v>3.0000000000000001E-5</v>
      </c>
      <c r="CK39" s="54">
        <f t="shared" si="62"/>
        <v>3.0000000000000001E-5</v>
      </c>
      <c r="CL39" s="54">
        <f t="shared" si="62"/>
        <v>3.0000000000000001E-5</v>
      </c>
      <c r="CM39" s="54">
        <f t="shared" si="62"/>
        <v>3.0000000000000001E-5</v>
      </c>
      <c r="CN39" s="54">
        <f t="shared" si="62"/>
        <v>3.0000000000000001E-5</v>
      </c>
      <c r="CO39" s="54">
        <f t="shared" si="62"/>
        <v>3.0000000000000001E-5</v>
      </c>
      <c r="CP39" s="54">
        <f t="shared" si="62"/>
        <v>3.0000000000000001E-5</v>
      </c>
      <c r="CQ39" s="54">
        <f t="shared" si="62"/>
        <v>3.0000000000000001E-5</v>
      </c>
      <c r="CR39" s="54">
        <f t="shared" si="63"/>
        <v>3.0000000000000001E-5</v>
      </c>
      <c r="CS39" s="54">
        <f t="shared" si="63"/>
        <v>3.0000000000000001E-5</v>
      </c>
      <c r="CT39" s="54">
        <f t="shared" si="64"/>
        <v>3.0000000000000001E-5</v>
      </c>
      <c r="CU39" s="54">
        <f t="shared" si="64"/>
        <v>3.0000000000000001E-5</v>
      </c>
      <c r="CV39" s="54">
        <f t="shared" si="65"/>
        <v>3.0000000000000001E-5</v>
      </c>
      <c r="CW39" s="54">
        <f t="shared" si="65"/>
        <v>3.0000000000000001E-5</v>
      </c>
      <c r="CX39" s="54">
        <f t="shared" si="66"/>
        <v>3.0000000000000001E-5</v>
      </c>
      <c r="CY39" s="54">
        <f t="shared" si="66"/>
        <v>3.0000000000000001E-5</v>
      </c>
      <c r="CZ39" s="54">
        <f t="shared" si="66"/>
        <v>3.0000000000000001E-5</v>
      </c>
      <c r="DA39" s="54">
        <f t="shared" si="66"/>
        <v>3.0000000000000001E-5</v>
      </c>
      <c r="DB39" s="54">
        <f t="shared" si="66"/>
        <v>3.0000000000000001E-5</v>
      </c>
      <c r="DC39" s="54">
        <f t="shared" si="67"/>
        <v>3.0000000000000001E-5</v>
      </c>
      <c r="DD39" s="54">
        <f t="shared" si="67"/>
        <v>3.0000000000000001E-5</v>
      </c>
      <c r="DE39" s="54">
        <f t="shared" si="68"/>
        <v>3.0000000000000001E-5</v>
      </c>
      <c r="DF39" s="54">
        <f t="shared" si="73"/>
        <v>3.0000000000000001E-5</v>
      </c>
      <c r="DG39" s="54">
        <f t="shared" si="74"/>
        <v>3.0000000000000001E-5</v>
      </c>
      <c r="DH39" s="54">
        <f t="shared" si="74"/>
        <v>3.0000000000000001E-5</v>
      </c>
      <c r="DI39" s="54">
        <f t="shared" si="74"/>
        <v>3.0000000000000001E-5</v>
      </c>
      <c r="DJ39" s="54">
        <f t="shared" si="74"/>
        <v>3.0000000000000001E-5</v>
      </c>
      <c r="DK39" s="54">
        <f t="shared" si="74"/>
        <v>3.0000000000000001E-5</v>
      </c>
      <c r="DL39" s="54">
        <f t="shared" si="74"/>
        <v>3.0000000000000001E-5</v>
      </c>
      <c r="DM39" s="54">
        <f t="shared" si="74"/>
        <v>3.0000000000000001E-5</v>
      </c>
      <c r="DN39" s="54">
        <f t="shared" si="74"/>
        <v>3.0000000000000001E-5</v>
      </c>
      <c r="DO39" s="54">
        <f t="shared" si="75"/>
        <v>3.0000000000000001E-5</v>
      </c>
      <c r="DP39" s="54">
        <f t="shared" si="32"/>
        <v>3.0000000000000001E-5</v>
      </c>
      <c r="DQ39" s="54">
        <f t="shared" si="32"/>
        <v>3.0000000000000001E-5</v>
      </c>
      <c r="DR39" s="54">
        <f t="shared" si="32"/>
        <v>3.0000000000000001E-5</v>
      </c>
      <c r="DS39" s="54">
        <f t="shared" si="32"/>
        <v>3.0000000000000001E-5</v>
      </c>
      <c r="DT39" s="54">
        <f t="shared" si="32"/>
        <v>3.0000000000000001E-5</v>
      </c>
      <c r="DU39" s="54">
        <f t="shared" si="32"/>
        <v>3.0000000000000001E-5</v>
      </c>
      <c r="DV39" s="54">
        <f t="shared" si="32"/>
        <v>3.0000000000000001E-5</v>
      </c>
      <c r="DW39" s="54">
        <f t="shared" si="32"/>
        <v>3.0000000000000001E-5</v>
      </c>
    </row>
    <row r="40" spans="1:127" ht="18" x14ac:dyDescent="0.2">
      <c r="A40" s="16">
        <f>入力シート_チウラム!G18</f>
        <v>5.0000000000000001E-3</v>
      </c>
      <c r="B40" s="23" t="s">
        <v>81</v>
      </c>
      <c r="C40" s="494" t="s">
        <v>82</v>
      </c>
      <c r="D40" s="495"/>
      <c r="E40" s="492"/>
      <c r="F40" s="1" t="s">
        <v>83</v>
      </c>
      <c r="G40" s="25">
        <f>IF(A40="",0.005,A40)</f>
        <v>5.0000000000000001E-3</v>
      </c>
      <c r="J40" s="51">
        <f t="shared" si="72"/>
        <v>5.0000000000000001E-3</v>
      </c>
      <c r="K40" s="54">
        <f t="shared" si="69"/>
        <v>5.0000000000000001E-3</v>
      </c>
      <c r="L40" s="54">
        <f t="shared" si="40"/>
        <v>5.0000000000000001E-3</v>
      </c>
      <c r="M40" s="54">
        <f t="shared" si="40"/>
        <v>5.0000000000000001E-3</v>
      </c>
      <c r="N40" s="54">
        <f t="shared" si="40"/>
        <v>5.0000000000000001E-3</v>
      </c>
      <c r="O40" s="54">
        <f t="shared" si="41"/>
        <v>5.0000000000000001E-3</v>
      </c>
      <c r="P40" s="54">
        <f t="shared" si="41"/>
        <v>5.0000000000000001E-3</v>
      </c>
      <c r="Q40" s="54">
        <f t="shared" si="41"/>
        <v>5.0000000000000001E-3</v>
      </c>
      <c r="R40" s="54">
        <f t="shared" si="42"/>
        <v>5.0000000000000001E-3</v>
      </c>
      <c r="S40" s="54">
        <f t="shared" si="42"/>
        <v>5.0000000000000001E-3</v>
      </c>
      <c r="T40" s="54">
        <f t="shared" si="42"/>
        <v>5.0000000000000001E-3</v>
      </c>
      <c r="U40" s="51">
        <f t="shared" si="70"/>
        <v>5.0000000000000001E-3</v>
      </c>
      <c r="V40" s="54">
        <f t="shared" si="71"/>
        <v>5.0000000000000001E-3</v>
      </c>
      <c r="W40" s="54">
        <f t="shared" si="71"/>
        <v>5.0000000000000001E-3</v>
      </c>
      <c r="X40" s="54">
        <f t="shared" si="71"/>
        <v>5.0000000000000001E-3</v>
      </c>
      <c r="Y40" s="54">
        <f t="shared" si="71"/>
        <v>5.0000000000000001E-3</v>
      </c>
      <c r="Z40" s="54">
        <f t="shared" si="71"/>
        <v>5.0000000000000001E-3</v>
      </c>
      <c r="AA40" s="54">
        <f t="shared" si="71"/>
        <v>5.0000000000000001E-3</v>
      </c>
      <c r="AB40" s="54">
        <f t="shared" si="71"/>
        <v>5.0000000000000001E-3</v>
      </c>
      <c r="AC40" s="54">
        <f t="shared" si="71"/>
        <v>5.0000000000000001E-3</v>
      </c>
      <c r="AD40" s="54">
        <f t="shared" si="71"/>
        <v>5.0000000000000001E-3</v>
      </c>
      <c r="AE40" s="54">
        <f t="shared" si="71"/>
        <v>5.0000000000000001E-3</v>
      </c>
      <c r="AF40" s="54">
        <f t="shared" si="71"/>
        <v>5.0000000000000001E-3</v>
      </c>
      <c r="AG40" s="54">
        <f t="shared" si="71"/>
        <v>5.0000000000000001E-3</v>
      </c>
      <c r="AH40" s="54">
        <f t="shared" si="44"/>
        <v>5.0000000000000001E-3</v>
      </c>
      <c r="AI40" s="54">
        <f t="shared" si="44"/>
        <v>5.0000000000000001E-3</v>
      </c>
      <c r="AJ40" s="54">
        <f t="shared" si="44"/>
        <v>5.0000000000000001E-3</v>
      </c>
      <c r="AK40" s="54">
        <f t="shared" si="45"/>
        <v>5.0000000000000001E-3</v>
      </c>
      <c r="AL40" s="54">
        <f t="shared" si="45"/>
        <v>5.0000000000000001E-3</v>
      </c>
      <c r="AM40" s="54">
        <f t="shared" si="45"/>
        <v>5.0000000000000001E-3</v>
      </c>
      <c r="AN40" s="54">
        <f t="shared" si="46"/>
        <v>5.0000000000000001E-3</v>
      </c>
      <c r="AO40" s="54">
        <f t="shared" si="46"/>
        <v>5.0000000000000001E-3</v>
      </c>
      <c r="AP40" s="54">
        <f t="shared" si="46"/>
        <v>5.0000000000000001E-3</v>
      </c>
      <c r="AQ40" s="54">
        <f t="shared" si="46"/>
        <v>5.0000000000000001E-3</v>
      </c>
      <c r="AR40" s="54">
        <f t="shared" si="46"/>
        <v>5.0000000000000001E-3</v>
      </c>
      <c r="AS40" s="54">
        <f t="shared" si="46"/>
        <v>5.0000000000000001E-3</v>
      </c>
      <c r="AT40" s="54">
        <f t="shared" si="46"/>
        <v>5.0000000000000001E-3</v>
      </c>
      <c r="AU40" s="54">
        <f t="shared" si="46"/>
        <v>5.0000000000000001E-3</v>
      </c>
      <c r="AV40" s="54">
        <f t="shared" si="46"/>
        <v>5.0000000000000001E-3</v>
      </c>
      <c r="AW40" s="54">
        <f t="shared" si="46"/>
        <v>5.0000000000000001E-3</v>
      </c>
      <c r="AX40" s="54">
        <f t="shared" si="46"/>
        <v>5.0000000000000001E-3</v>
      </c>
      <c r="AY40" s="54">
        <f t="shared" si="46"/>
        <v>5.0000000000000001E-3</v>
      </c>
      <c r="AZ40" s="54">
        <f t="shared" si="46"/>
        <v>5.0000000000000001E-3</v>
      </c>
      <c r="BA40" s="54">
        <f t="shared" si="46"/>
        <v>5.0000000000000001E-3</v>
      </c>
      <c r="BB40" s="54">
        <f t="shared" si="46"/>
        <v>5.0000000000000001E-3</v>
      </c>
      <c r="BC40" s="54">
        <f t="shared" si="46"/>
        <v>5.0000000000000001E-3</v>
      </c>
      <c r="BD40" s="54">
        <f t="shared" si="47"/>
        <v>5.0000000000000001E-3</v>
      </c>
      <c r="BE40" s="54">
        <f t="shared" si="47"/>
        <v>5.0000000000000001E-3</v>
      </c>
      <c r="BF40" s="54">
        <f t="shared" si="47"/>
        <v>5.0000000000000001E-3</v>
      </c>
      <c r="BG40" s="54">
        <f t="shared" si="48"/>
        <v>5.0000000000000001E-3</v>
      </c>
      <c r="BH40" s="54">
        <f t="shared" si="48"/>
        <v>5.0000000000000001E-3</v>
      </c>
      <c r="BI40" s="54">
        <f t="shared" si="49"/>
        <v>5.0000000000000001E-3</v>
      </c>
      <c r="BJ40" s="54">
        <f t="shared" si="49"/>
        <v>5.0000000000000001E-3</v>
      </c>
      <c r="BK40" s="54">
        <f t="shared" si="50"/>
        <v>5.0000000000000001E-3</v>
      </c>
      <c r="BL40" s="54">
        <f t="shared" si="51"/>
        <v>5.0000000000000001E-3</v>
      </c>
      <c r="BM40" s="54">
        <f t="shared" si="51"/>
        <v>5.0000000000000001E-3</v>
      </c>
      <c r="BN40" s="54">
        <f t="shared" si="51"/>
        <v>5.0000000000000001E-3</v>
      </c>
      <c r="BO40" s="54">
        <f t="shared" si="51"/>
        <v>5.0000000000000001E-3</v>
      </c>
      <c r="BP40" s="54">
        <f t="shared" si="52"/>
        <v>5.0000000000000001E-3</v>
      </c>
      <c r="BQ40" s="54">
        <f t="shared" si="53"/>
        <v>5.0000000000000001E-3</v>
      </c>
      <c r="BR40" s="54">
        <f t="shared" si="53"/>
        <v>5.0000000000000001E-3</v>
      </c>
      <c r="BS40" s="54">
        <f t="shared" si="53"/>
        <v>5.0000000000000001E-3</v>
      </c>
      <c r="BT40" s="54">
        <f t="shared" si="53"/>
        <v>5.0000000000000001E-3</v>
      </c>
      <c r="BU40" s="54">
        <f t="shared" si="54"/>
        <v>5.0000000000000001E-3</v>
      </c>
      <c r="BV40" s="54">
        <f t="shared" si="55"/>
        <v>5.0000000000000001E-3</v>
      </c>
      <c r="BW40" s="54">
        <f t="shared" si="56"/>
        <v>5.0000000000000001E-3</v>
      </c>
      <c r="BX40" s="54">
        <f t="shared" si="56"/>
        <v>5.0000000000000001E-3</v>
      </c>
      <c r="BY40" s="54">
        <f t="shared" si="57"/>
        <v>5.0000000000000001E-3</v>
      </c>
      <c r="BZ40" s="54">
        <f t="shared" si="57"/>
        <v>5.0000000000000001E-3</v>
      </c>
      <c r="CA40" s="54">
        <f t="shared" si="57"/>
        <v>5.0000000000000001E-3</v>
      </c>
      <c r="CB40" s="54">
        <f t="shared" si="57"/>
        <v>5.0000000000000001E-3</v>
      </c>
      <c r="CC40" s="54">
        <f t="shared" si="58"/>
        <v>5.0000000000000001E-3</v>
      </c>
      <c r="CD40" s="54">
        <f t="shared" si="58"/>
        <v>5.0000000000000001E-3</v>
      </c>
      <c r="CE40" s="54">
        <f t="shared" si="59"/>
        <v>5.0000000000000001E-3</v>
      </c>
      <c r="CF40" s="54">
        <f t="shared" si="60"/>
        <v>5.0000000000000001E-3</v>
      </c>
      <c r="CG40" s="54">
        <f t="shared" si="61"/>
        <v>5.0000000000000001E-3</v>
      </c>
      <c r="CH40" s="54">
        <f t="shared" si="62"/>
        <v>5.0000000000000001E-3</v>
      </c>
      <c r="CI40" s="54">
        <f t="shared" si="62"/>
        <v>5.0000000000000001E-3</v>
      </c>
      <c r="CJ40" s="54">
        <f t="shared" si="62"/>
        <v>5.0000000000000001E-3</v>
      </c>
      <c r="CK40" s="54">
        <f t="shared" si="62"/>
        <v>5.0000000000000001E-3</v>
      </c>
      <c r="CL40" s="54">
        <f t="shared" si="62"/>
        <v>5.0000000000000001E-3</v>
      </c>
      <c r="CM40" s="54">
        <f t="shared" si="62"/>
        <v>5.0000000000000001E-3</v>
      </c>
      <c r="CN40" s="54">
        <f t="shared" si="62"/>
        <v>5.0000000000000001E-3</v>
      </c>
      <c r="CO40" s="54">
        <f t="shared" si="62"/>
        <v>5.0000000000000001E-3</v>
      </c>
      <c r="CP40" s="54">
        <f t="shared" si="62"/>
        <v>5.0000000000000001E-3</v>
      </c>
      <c r="CQ40" s="54">
        <f t="shared" si="62"/>
        <v>5.0000000000000001E-3</v>
      </c>
      <c r="CR40" s="54">
        <f t="shared" si="63"/>
        <v>5.0000000000000001E-3</v>
      </c>
      <c r="CS40" s="54">
        <f t="shared" si="63"/>
        <v>5.0000000000000001E-3</v>
      </c>
      <c r="CT40" s="54">
        <f t="shared" si="64"/>
        <v>5.0000000000000001E-3</v>
      </c>
      <c r="CU40" s="54">
        <f t="shared" si="64"/>
        <v>5.0000000000000001E-3</v>
      </c>
      <c r="CV40" s="54">
        <f t="shared" si="65"/>
        <v>5.0000000000000001E-3</v>
      </c>
      <c r="CW40" s="54">
        <f t="shared" si="65"/>
        <v>5.0000000000000001E-3</v>
      </c>
      <c r="CX40" s="54">
        <f t="shared" si="66"/>
        <v>5.0000000000000001E-3</v>
      </c>
      <c r="CY40" s="54">
        <f t="shared" si="66"/>
        <v>5.0000000000000001E-3</v>
      </c>
      <c r="CZ40" s="54">
        <f t="shared" si="66"/>
        <v>5.0000000000000001E-3</v>
      </c>
      <c r="DA40" s="54">
        <f t="shared" si="66"/>
        <v>5.0000000000000001E-3</v>
      </c>
      <c r="DB40" s="54">
        <f t="shared" si="66"/>
        <v>5.0000000000000001E-3</v>
      </c>
      <c r="DC40" s="54">
        <f t="shared" si="67"/>
        <v>5.0000000000000001E-3</v>
      </c>
      <c r="DD40" s="54">
        <f t="shared" si="67"/>
        <v>5.0000000000000001E-3</v>
      </c>
      <c r="DE40" s="54">
        <f t="shared" si="68"/>
        <v>5.0000000000000001E-3</v>
      </c>
      <c r="DF40" s="54">
        <f t="shared" si="73"/>
        <v>5.0000000000000001E-3</v>
      </c>
      <c r="DG40" s="54">
        <f t="shared" si="74"/>
        <v>5.0000000000000001E-3</v>
      </c>
      <c r="DH40" s="54">
        <f t="shared" si="74"/>
        <v>5.0000000000000001E-3</v>
      </c>
      <c r="DI40" s="54">
        <f t="shared" si="74"/>
        <v>5.0000000000000001E-3</v>
      </c>
      <c r="DJ40" s="54">
        <f t="shared" si="74"/>
        <v>5.0000000000000001E-3</v>
      </c>
      <c r="DK40" s="54">
        <f t="shared" si="74"/>
        <v>5.0000000000000001E-3</v>
      </c>
      <c r="DL40" s="54">
        <f t="shared" si="74"/>
        <v>5.0000000000000001E-3</v>
      </c>
      <c r="DM40" s="54">
        <f t="shared" si="74"/>
        <v>5.0000000000000001E-3</v>
      </c>
      <c r="DN40" s="54">
        <f t="shared" si="74"/>
        <v>5.0000000000000001E-3</v>
      </c>
      <c r="DO40" s="54">
        <f t="shared" si="75"/>
        <v>5.0000000000000001E-3</v>
      </c>
      <c r="DP40" s="54">
        <f t="shared" si="32"/>
        <v>5.0000000000000001E-3</v>
      </c>
      <c r="DQ40" s="54">
        <f t="shared" si="32"/>
        <v>5.0000000000000001E-3</v>
      </c>
      <c r="DR40" s="54">
        <f t="shared" si="32"/>
        <v>5.0000000000000001E-3</v>
      </c>
      <c r="DS40" s="54">
        <f t="shared" si="32"/>
        <v>5.0000000000000001E-3</v>
      </c>
      <c r="DT40" s="54">
        <f t="shared" si="32"/>
        <v>5.0000000000000001E-3</v>
      </c>
      <c r="DU40" s="54">
        <f t="shared" si="32"/>
        <v>5.0000000000000001E-3</v>
      </c>
      <c r="DV40" s="54">
        <f t="shared" si="32"/>
        <v>5.0000000000000001E-3</v>
      </c>
      <c r="DW40" s="54">
        <f t="shared" si="32"/>
        <v>5.0000000000000001E-3</v>
      </c>
    </row>
    <row r="41" spans="1:127" ht="18" x14ac:dyDescent="0.2">
      <c r="A41" s="16">
        <f>入力シート_チウラム!Q20</f>
        <v>0.3</v>
      </c>
      <c r="B41" s="23" t="s">
        <v>137</v>
      </c>
      <c r="C41" s="494" t="s">
        <v>84</v>
      </c>
      <c r="D41" s="495"/>
      <c r="E41" s="492"/>
      <c r="F41" s="1" t="s">
        <v>85</v>
      </c>
      <c r="G41" s="25">
        <f>IF(A41="",0.2,A41)</f>
        <v>0.3</v>
      </c>
      <c r="J41" s="51">
        <f>G41</f>
        <v>0.3</v>
      </c>
      <c r="K41" s="54">
        <f t="shared" si="69"/>
        <v>0.3</v>
      </c>
      <c r="L41" s="54">
        <f t="shared" si="40"/>
        <v>0.3</v>
      </c>
      <c r="M41" s="54">
        <f t="shared" si="40"/>
        <v>0.3</v>
      </c>
      <c r="N41" s="54">
        <f t="shared" si="40"/>
        <v>0.3</v>
      </c>
      <c r="O41" s="54">
        <f t="shared" si="41"/>
        <v>0.3</v>
      </c>
      <c r="P41" s="54">
        <f t="shared" si="41"/>
        <v>0.3</v>
      </c>
      <c r="Q41" s="54">
        <f t="shared" si="41"/>
        <v>0.3</v>
      </c>
      <c r="R41" s="54">
        <f t="shared" si="42"/>
        <v>0.3</v>
      </c>
      <c r="S41" s="54">
        <f t="shared" si="42"/>
        <v>0.3</v>
      </c>
      <c r="T41" s="54">
        <f t="shared" si="42"/>
        <v>0.3</v>
      </c>
      <c r="U41" s="51">
        <f t="shared" si="70"/>
        <v>0.3</v>
      </c>
      <c r="V41" s="54">
        <f t="shared" si="71"/>
        <v>0.3</v>
      </c>
      <c r="W41" s="54">
        <f t="shared" si="71"/>
        <v>0.3</v>
      </c>
      <c r="X41" s="54">
        <f t="shared" si="71"/>
        <v>0.3</v>
      </c>
      <c r="Y41" s="54">
        <f t="shared" si="71"/>
        <v>0.3</v>
      </c>
      <c r="Z41" s="54">
        <f t="shared" si="71"/>
        <v>0.3</v>
      </c>
      <c r="AA41" s="54">
        <f t="shared" si="71"/>
        <v>0.3</v>
      </c>
      <c r="AB41" s="54">
        <f t="shared" si="71"/>
        <v>0.3</v>
      </c>
      <c r="AC41" s="54">
        <f t="shared" si="71"/>
        <v>0.3</v>
      </c>
      <c r="AD41" s="54">
        <f t="shared" si="71"/>
        <v>0.3</v>
      </c>
      <c r="AE41" s="54">
        <f t="shared" si="71"/>
        <v>0.3</v>
      </c>
      <c r="AF41" s="54">
        <f t="shared" si="71"/>
        <v>0.3</v>
      </c>
      <c r="AG41" s="54">
        <f t="shared" si="71"/>
        <v>0.3</v>
      </c>
      <c r="AH41" s="54">
        <f t="shared" si="44"/>
        <v>0.3</v>
      </c>
      <c r="AI41" s="54">
        <f t="shared" si="44"/>
        <v>0.3</v>
      </c>
      <c r="AJ41" s="54">
        <f t="shared" si="44"/>
        <v>0.3</v>
      </c>
      <c r="AK41" s="54">
        <f t="shared" si="45"/>
        <v>0.3</v>
      </c>
      <c r="AL41" s="54">
        <f t="shared" si="45"/>
        <v>0.3</v>
      </c>
      <c r="AM41" s="54">
        <f t="shared" si="45"/>
        <v>0.3</v>
      </c>
      <c r="AN41" s="54">
        <f t="shared" si="46"/>
        <v>0.3</v>
      </c>
      <c r="AO41" s="54">
        <f t="shared" si="46"/>
        <v>0.3</v>
      </c>
      <c r="AP41" s="54">
        <f t="shared" si="46"/>
        <v>0.3</v>
      </c>
      <c r="AQ41" s="54">
        <f t="shared" si="46"/>
        <v>0.3</v>
      </c>
      <c r="AR41" s="54">
        <f t="shared" si="46"/>
        <v>0.3</v>
      </c>
      <c r="AS41" s="54">
        <f t="shared" si="46"/>
        <v>0.3</v>
      </c>
      <c r="AT41" s="54">
        <f t="shared" si="46"/>
        <v>0.3</v>
      </c>
      <c r="AU41" s="54">
        <f t="shared" si="46"/>
        <v>0.3</v>
      </c>
      <c r="AV41" s="54">
        <f t="shared" si="46"/>
        <v>0.3</v>
      </c>
      <c r="AW41" s="54">
        <f t="shared" si="46"/>
        <v>0.3</v>
      </c>
      <c r="AX41" s="54">
        <f t="shared" si="46"/>
        <v>0.3</v>
      </c>
      <c r="AY41" s="54">
        <f t="shared" si="46"/>
        <v>0.3</v>
      </c>
      <c r="AZ41" s="54">
        <f t="shared" si="46"/>
        <v>0.3</v>
      </c>
      <c r="BA41" s="54">
        <f t="shared" si="46"/>
        <v>0.3</v>
      </c>
      <c r="BB41" s="54">
        <f t="shared" si="46"/>
        <v>0.3</v>
      </c>
      <c r="BC41" s="54">
        <f t="shared" si="46"/>
        <v>0.3</v>
      </c>
      <c r="BD41" s="54">
        <f t="shared" si="47"/>
        <v>0.3</v>
      </c>
      <c r="BE41" s="54">
        <f t="shared" si="47"/>
        <v>0.3</v>
      </c>
      <c r="BF41" s="54">
        <f t="shared" si="47"/>
        <v>0.3</v>
      </c>
      <c r="BG41" s="54">
        <f t="shared" si="48"/>
        <v>0.3</v>
      </c>
      <c r="BH41" s="54">
        <f t="shared" si="48"/>
        <v>0.3</v>
      </c>
      <c r="BI41" s="54">
        <f t="shared" si="49"/>
        <v>0.3</v>
      </c>
      <c r="BJ41" s="54">
        <f t="shared" si="49"/>
        <v>0.3</v>
      </c>
      <c r="BK41" s="54">
        <f t="shared" si="50"/>
        <v>0.3</v>
      </c>
      <c r="BL41" s="54">
        <f t="shared" si="51"/>
        <v>0.3</v>
      </c>
      <c r="BM41" s="54">
        <f t="shared" si="51"/>
        <v>0.3</v>
      </c>
      <c r="BN41" s="54">
        <f t="shared" si="51"/>
        <v>0.3</v>
      </c>
      <c r="BO41" s="54">
        <f t="shared" si="51"/>
        <v>0.3</v>
      </c>
      <c r="BP41" s="54">
        <f t="shared" si="52"/>
        <v>0.3</v>
      </c>
      <c r="BQ41" s="54">
        <f t="shared" si="53"/>
        <v>0.3</v>
      </c>
      <c r="BR41" s="54">
        <f t="shared" si="53"/>
        <v>0.3</v>
      </c>
      <c r="BS41" s="54">
        <f t="shared" si="53"/>
        <v>0.3</v>
      </c>
      <c r="BT41" s="54">
        <f t="shared" si="53"/>
        <v>0.3</v>
      </c>
      <c r="BU41" s="54">
        <f t="shared" si="54"/>
        <v>0.3</v>
      </c>
      <c r="BV41" s="54">
        <f t="shared" si="55"/>
        <v>0.3</v>
      </c>
      <c r="BW41" s="54">
        <f t="shared" si="56"/>
        <v>0.3</v>
      </c>
      <c r="BX41" s="54">
        <f t="shared" si="56"/>
        <v>0.3</v>
      </c>
      <c r="BY41" s="54">
        <f t="shared" si="57"/>
        <v>0.3</v>
      </c>
      <c r="BZ41" s="54">
        <f t="shared" si="57"/>
        <v>0.3</v>
      </c>
      <c r="CA41" s="54">
        <f t="shared" si="57"/>
        <v>0.3</v>
      </c>
      <c r="CB41" s="54">
        <f t="shared" si="57"/>
        <v>0.3</v>
      </c>
      <c r="CC41" s="54">
        <f t="shared" si="58"/>
        <v>0.3</v>
      </c>
      <c r="CD41" s="54">
        <f t="shared" si="58"/>
        <v>0.3</v>
      </c>
      <c r="CE41" s="54">
        <f t="shared" si="59"/>
        <v>0.3</v>
      </c>
      <c r="CF41" s="54">
        <f t="shared" si="60"/>
        <v>0.3</v>
      </c>
      <c r="CG41" s="54">
        <f t="shared" si="61"/>
        <v>0.3</v>
      </c>
      <c r="CH41" s="54">
        <f t="shared" si="62"/>
        <v>0.3</v>
      </c>
      <c r="CI41" s="54">
        <f t="shared" si="62"/>
        <v>0.3</v>
      </c>
      <c r="CJ41" s="54">
        <f t="shared" si="62"/>
        <v>0.3</v>
      </c>
      <c r="CK41" s="54">
        <f t="shared" si="62"/>
        <v>0.3</v>
      </c>
      <c r="CL41" s="54">
        <f t="shared" si="62"/>
        <v>0.3</v>
      </c>
      <c r="CM41" s="54">
        <f t="shared" si="62"/>
        <v>0.3</v>
      </c>
      <c r="CN41" s="54">
        <f t="shared" si="62"/>
        <v>0.3</v>
      </c>
      <c r="CO41" s="54">
        <f t="shared" si="62"/>
        <v>0.3</v>
      </c>
      <c r="CP41" s="54">
        <f t="shared" si="62"/>
        <v>0.3</v>
      </c>
      <c r="CQ41" s="54">
        <f t="shared" si="62"/>
        <v>0.3</v>
      </c>
      <c r="CR41" s="54">
        <f t="shared" si="63"/>
        <v>0.3</v>
      </c>
      <c r="CS41" s="54">
        <f t="shared" si="63"/>
        <v>0.3</v>
      </c>
      <c r="CT41" s="54">
        <f t="shared" si="64"/>
        <v>0.3</v>
      </c>
      <c r="CU41" s="54">
        <f t="shared" si="64"/>
        <v>0.3</v>
      </c>
      <c r="CV41" s="54">
        <f t="shared" si="65"/>
        <v>0.3</v>
      </c>
      <c r="CW41" s="54">
        <f t="shared" si="65"/>
        <v>0.3</v>
      </c>
      <c r="CX41" s="54">
        <f t="shared" si="66"/>
        <v>0.3</v>
      </c>
      <c r="CY41" s="54">
        <f t="shared" si="66"/>
        <v>0.3</v>
      </c>
      <c r="CZ41" s="54">
        <f t="shared" si="66"/>
        <v>0.3</v>
      </c>
      <c r="DA41" s="54">
        <f t="shared" si="66"/>
        <v>0.3</v>
      </c>
      <c r="DB41" s="54">
        <f t="shared" si="66"/>
        <v>0.3</v>
      </c>
      <c r="DC41" s="54">
        <f t="shared" si="67"/>
        <v>0.3</v>
      </c>
      <c r="DD41" s="54">
        <f t="shared" si="67"/>
        <v>0.3</v>
      </c>
      <c r="DE41" s="54">
        <f t="shared" si="68"/>
        <v>0.3</v>
      </c>
      <c r="DF41" s="54">
        <f t="shared" si="73"/>
        <v>0.3</v>
      </c>
      <c r="DG41" s="54">
        <f t="shared" si="74"/>
        <v>0.3</v>
      </c>
      <c r="DH41" s="54">
        <f t="shared" si="74"/>
        <v>0.3</v>
      </c>
      <c r="DI41" s="54">
        <f t="shared" si="74"/>
        <v>0.3</v>
      </c>
      <c r="DJ41" s="54">
        <f t="shared" si="74"/>
        <v>0.3</v>
      </c>
      <c r="DK41" s="54">
        <f t="shared" si="74"/>
        <v>0.3</v>
      </c>
      <c r="DL41" s="54">
        <f t="shared" si="74"/>
        <v>0.3</v>
      </c>
      <c r="DM41" s="54">
        <f t="shared" si="74"/>
        <v>0.3</v>
      </c>
      <c r="DN41" s="54">
        <f t="shared" si="74"/>
        <v>0.3</v>
      </c>
      <c r="DO41" s="54">
        <f t="shared" si="75"/>
        <v>0.3</v>
      </c>
      <c r="DP41" s="54">
        <f t="shared" si="32"/>
        <v>0.3</v>
      </c>
      <c r="DQ41" s="54">
        <f t="shared" si="32"/>
        <v>0.3</v>
      </c>
      <c r="DR41" s="54">
        <f t="shared" si="32"/>
        <v>0.3</v>
      </c>
      <c r="DS41" s="54">
        <f t="shared" si="32"/>
        <v>0.3</v>
      </c>
      <c r="DT41" s="54">
        <f t="shared" si="32"/>
        <v>0.3</v>
      </c>
      <c r="DU41" s="54">
        <f t="shared" si="32"/>
        <v>0.3</v>
      </c>
      <c r="DV41" s="54">
        <f t="shared" si="32"/>
        <v>0.3</v>
      </c>
      <c r="DW41" s="54">
        <f t="shared" si="32"/>
        <v>0.3</v>
      </c>
    </row>
    <row r="42" spans="1:127" ht="21" x14ac:dyDescent="0.2">
      <c r="A42" s="16">
        <f>IF(+入力シート_チウラム!Q12="-",0,+入力シート_チウラム!Q12)</f>
        <v>0.19</v>
      </c>
      <c r="B42" s="23" t="s">
        <v>86</v>
      </c>
      <c r="C42" s="494" t="s">
        <v>87</v>
      </c>
      <c r="D42" s="495"/>
      <c r="E42" s="492"/>
      <c r="F42" s="1" t="s">
        <v>67</v>
      </c>
      <c r="G42" s="29">
        <f>IF(A42="",7,A42)</f>
        <v>0.19</v>
      </c>
      <c r="J42" s="51">
        <f>G42</f>
        <v>0.19</v>
      </c>
      <c r="K42" s="54">
        <f t="shared" si="69"/>
        <v>0.19</v>
      </c>
      <c r="L42" s="54">
        <f t="shared" si="40"/>
        <v>0.19</v>
      </c>
      <c r="M42" s="54">
        <f t="shared" si="40"/>
        <v>0.19</v>
      </c>
      <c r="N42" s="54">
        <f t="shared" si="40"/>
        <v>0.19</v>
      </c>
      <c r="O42" s="54">
        <f t="shared" si="41"/>
        <v>0.19</v>
      </c>
      <c r="P42" s="54">
        <f t="shared" si="41"/>
        <v>0.19</v>
      </c>
      <c r="Q42" s="54">
        <f t="shared" si="41"/>
        <v>0.19</v>
      </c>
      <c r="R42" s="54">
        <f t="shared" si="42"/>
        <v>0.19</v>
      </c>
      <c r="S42" s="54">
        <f t="shared" si="42"/>
        <v>0.19</v>
      </c>
      <c r="T42" s="54">
        <f t="shared" si="42"/>
        <v>0.19</v>
      </c>
      <c r="U42" s="51">
        <f t="shared" si="70"/>
        <v>0.19</v>
      </c>
      <c r="V42" s="54">
        <f t="shared" si="71"/>
        <v>0.19</v>
      </c>
      <c r="W42" s="54">
        <f t="shared" si="71"/>
        <v>0.19</v>
      </c>
      <c r="X42" s="54">
        <f t="shared" si="71"/>
        <v>0.19</v>
      </c>
      <c r="Y42" s="54">
        <f t="shared" si="71"/>
        <v>0.19</v>
      </c>
      <c r="Z42" s="54">
        <f t="shared" si="71"/>
        <v>0.19</v>
      </c>
      <c r="AA42" s="54">
        <f t="shared" si="71"/>
        <v>0.19</v>
      </c>
      <c r="AB42" s="54">
        <f t="shared" si="71"/>
        <v>0.19</v>
      </c>
      <c r="AC42" s="54">
        <f t="shared" si="71"/>
        <v>0.19</v>
      </c>
      <c r="AD42" s="54">
        <f t="shared" si="71"/>
        <v>0.19</v>
      </c>
      <c r="AE42" s="54">
        <f t="shared" si="71"/>
        <v>0.19</v>
      </c>
      <c r="AF42" s="54">
        <f t="shared" si="71"/>
        <v>0.19</v>
      </c>
      <c r="AG42" s="54">
        <f t="shared" si="71"/>
        <v>0.19</v>
      </c>
      <c r="AH42" s="54">
        <f t="shared" si="44"/>
        <v>0.19</v>
      </c>
      <c r="AI42" s="54">
        <f t="shared" si="44"/>
        <v>0.19</v>
      </c>
      <c r="AJ42" s="54">
        <f t="shared" si="44"/>
        <v>0.19</v>
      </c>
      <c r="AK42" s="54">
        <f t="shared" si="45"/>
        <v>0.19</v>
      </c>
      <c r="AL42" s="54">
        <f t="shared" si="45"/>
        <v>0.19</v>
      </c>
      <c r="AM42" s="54">
        <f t="shared" si="45"/>
        <v>0.19</v>
      </c>
      <c r="AN42" s="54">
        <f t="shared" si="46"/>
        <v>0.19</v>
      </c>
      <c r="AO42" s="54">
        <f t="shared" si="46"/>
        <v>0.19</v>
      </c>
      <c r="AP42" s="54">
        <f t="shared" si="46"/>
        <v>0.19</v>
      </c>
      <c r="AQ42" s="54">
        <f t="shared" si="46"/>
        <v>0.19</v>
      </c>
      <c r="AR42" s="54">
        <f t="shared" si="46"/>
        <v>0.19</v>
      </c>
      <c r="AS42" s="54">
        <f t="shared" si="46"/>
        <v>0.19</v>
      </c>
      <c r="AT42" s="54">
        <f t="shared" si="46"/>
        <v>0.19</v>
      </c>
      <c r="AU42" s="54">
        <f t="shared" si="46"/>
        <v>0.19</v>
      </c>
      <c r="AV42" s="54">
        <f t="shared" si="46"/>
        <v>0.19</v>
      </c>
      <c r="AW42" s="54">
        <f t="shared" si="46"/>
        <v>0.19</v>
      </c>
      <c r="AX42" s="54">
        <f t="shared" si="46"/>
        <v>0.19</v>
      </c>
      <c r="AY42" s="54">
        <f t="shared" si="46"/>
        <v>0.19</v>
      </c>
      <c r="AZ42" s="54">
        <f t="shared" si="46"/>
        <v>0.19</v>
      </c>
      <c r="BA42" s="54">
        <f t="shared" si="46"/>
        <v>0.19</v>
      </c>
      <c r="BB42" s="54">
        <f t="shared" si="46"/>
        <v>0.19</v>
      </c>
      <c r="BC42" s="54">
        <f t="shared" si="46"/>
        <v>0.19</v>
      </c>
      <c r="BD42" s="54">
        <f t="shared" si="47"/>
        <v>0.19</v>
      </c>
      <c r="BE42" s="54">
        <f t="shared" si="47"/>
        <v>0.19</v>
      </c>
      <c r="BF42" s="54">
        <f t="shared" si="47"/>
        <v>0.19</v>
      </c>
      <c r="BG42" s="54">
        <f t="shared" si="48"/>
        <v>0.19</v>
      </c>
      <c r="BH42" s="54">
        <f t="shared" si="48"/>
        <v>0.19</v>
      </c>
      <c r="BI42" s="54">
        <f t="shared" si="49"/>
        <v>0.19</v>
      </c>
      <c r="BJ42" s="54">
        <f t="shared" si="49"/>
        <v>0.19</v>
      </c>
      <c r="BK42" s="54">
        <f t="shared" si="50"/>
        <v>0.19</v>
      </c>
      <c r="BL42" s="54">
        <f t="shared" si="51"/>
        <v>0.19</v>
      </c>
      <c r="BM42" s="54">
        <f t="shared" si="51"/>
        <v>0.19</v>
      </c>
      <c r="BN42" s="54">
        <f t="shared" si="51"/>
        <v>0.19</v>
      </c>
      <c r="BO42" s="54">
        <f t="shared" si="51"/>
        <v>0.19</v>
      </c>
      <c r="BP42" s="54">
        <f t="shared" si="52"/>
        <v>0.19</v>
      </c>
      <c r="BQ42" s="54">
        <f t="shared" si="53"/>
        <v>0.19</v>
      </c>
      <c r="BR42" s="54">
        <f t="shared" si="53"/>
        <v>0.19</v>
      </c>
      <c r="BS42" s="54">
        <f t="shared" si="53"/>
        <v>0.19</v>
      </c>
      <c r="BT42" s="54">
        <f t="shared" si="53"/>
        <v>0.19</v>
      </c>
      <c r="BU42" s="54">
        <f t="shared" si="54"/>
        <v>0.19</v>
      </c>
      <c r="BV42" s="54">
        <f t="shared" si="55"/>
        <v>0.19</v>
      </c>
      <c r="BW42" s="54">
        <f t="shared" si="56"/>
        <v>0.19</v>
      </c>
      <c r="BX42" s="54">
        <f t="shared" si="56"/>
        <v>0.19</v>
      </c>
      <c r="BY42" s="54">
        <f t="shared" si="57"/>
        <v>0.19</v>
      </c>
      <c r="BZ42" s="54">
        <f t="shared" si="57"/>
        <v>0.19</v>
      </c>
      <c r="CA42" s="54">
        <f t="shared" si="57"/>
        <v>0.19</v>
      </c>
      <c r="CB42" s="54">
        <f t="shared" si="57"/>
        <v>0.19</v>
      </c>
      <c r="CC42" s="54">
        <f t="shared" si="58"/>
        <v>0.19</v>
      </c>
      <c r="CD42" s="54">
        <f t="shared" si="58"/>
        <v>0.19</v>
      </c>
      <c r="CE42" s="54">
        <f t="shared" si="59"/>
        <v>0.19</v>
      </c>
      <c r="CF42" s="54">
        <f t="shared" si="60"/>
        <v>0.19</v>
      </c>
      <c r="CG42" s="54">
        <f t="shared" si="61"/>
        <v>0.19</v>
      </c>
      <c r="CH42" s="54">
        <f t="shared" si="62"/>
        <v>0.19</v>
      </c>
      <c r="CI42" s="54">
        <f t="shared" si="62"/>
        <v>0.19</v>
      </c>
      <c r="CJ42" s="54">
        <f t="shared" si="62"/>
        <v>0.19</v>
      </c>
      <c r="CK42" s="54">
        <f t="shared" si="62"/>
        <v>0.19</v>
      </c>
      <c r="CL42" s="54">
        <f t="shared" si="62"/>
        <v>0.19</v>
      </c>
      <c r="CM42" s="54">
        <f t="shared" si="62"/>
        <v>0.19</v>
      </c>
      <c r="CN42" s="54">
        <f t="shared" si="62"/>
        <v>0.19</v>
      </c>
      <c r="CO42" s="54">
        <f t="shared" si="62"/>
        <v>0.19</v>
      </c>
      <c r="CP42" s="54">
        <f t="shared" si="62"/>
        <v>0.19</v>
      </c>
      <c r="CQ42" s="54">
        <f t="shared" si="62"/>
        <v>0.19</v>
      </c>
      <c r="CR42" s="54">
        <f t="shared" si="63"/>
        <v>0.19</v>
      </c>
      <c r="CS42" s="54">
        <f t="shared" si="63"/>
        <v>0.19</v>
      </c>
      <c r="CT42" s="54">
        <f t="shared" si="64"/>
        <v>0.19</v>
      </c>
      <c r="CU42" s="54">
        <f t="shared" si="64"/>
        <v>0.19</v>
      </c>
      <c r="CV42" s="54">
        <f t="shared" si="65"/>
        <v>0.19</v>
      </c>
      <c r="CW42" s="54">
        <f t="shared" si="65"/>
        <v>0.19</v>
      </c>
      <c r="CX42" s="54">
        <f t="shared" si="66"/>
        <v>0.19</v>
      </c>
      <c r="CY42" s="54">
        <f t="shared" si="66"/>
        <v>0.19</v>
      </c>
      <c r="CZ42" s="54">
        <f t="shared" si="66"/>
        <v>0.19</v>
      </c>
      <c r="DA42" s="54">
        <f t="shared" si="66"/>
        <v>0.19</v>
      </c>
      <c r="DB42" s="54">
        <f t="shared" si="66"/>
        <v>0.19</v>
      </c>
      <c r="DC42" s="54">
        <f t="shared" si="67"/>
        <v>0.19</v>
      </c>
      <c r="DD42" s="54">
        <f t="shared" si="67"/>
        <v>0.19</v>
      </c>
      <c r="DE42" s="54">
        <f t="shared" si="68"/>
        <v>0.19</v>
      </c>
      <c r="DF42" s="54">
        <f t="shared" si="73"/>
        <v>0.19</v>
      </c>
      <c r="DG42" s="54">
        <f t="shared" si="74"/>
        <v>0.19</v>
      </c>
      <c r="DH42" s="54">
        <f t="shared" si="74"/>
        <v>0.19</v>
      </c>
      <c r="DI42" s="54">
        <f t="shared" si="74"/>
        <v>0.19</v>
      </c>
      <c r="DJ42" s="54">
        <f t="shared" si="74"/>
        <v>0.19</v>
      </c>
      <c r="DK42" s="54">
        <f t="shared" si="74"/>
        <v>0.19</v>
      </c>
      <c r="DL42" s="54">
        <f t="shared" si="74"/>
        <v>0.19</v>
      </c>
      <c r="DM42" s="54">
        <f t="shared" si="74"/>
        <v>0.19</v>
      </c>
      <c r="DN42" s="54">
        <f t="shared" si="74"/>
        <v>0.19</v>
      </c>
      <c r="DO42" s="54">
        <f t="shared" si="75"/>
        <v>0.19</v>
      </c>
      <c r="DP42" s="54">
        <f t="shared" si="32"/>
        <v>0.19</v>
      </c>
      <c r="DQ42" s="54">
        <f t="shared" si="32"/>
        <v>0.19</v>
      </c>
      <c r="DR42" s="54">
        <f t="shared" si="32"/>
        <v>0.19</v>
      </c>
      <c r="DS42" s="54">
        <f t="shared" si="32"/>
        <v>0.19</v>
      </c>
      <c r="DT42" s="54">
        <f t="shared" si="32"/>
        <v>0.19</v>
      </c>
      <c r="DU42" s="54">
        <f t="shared" si="32"/>
        <v>0.19</v>
      </c>
      <c r="DV42" s="54">
        <f t="shared" si="32"/>
        <v>0.19</v>
      </c>
      <c r="DW42" s="54">
        <f t="shared" si="32"/>
        <v>0.19</v>
      </c>
    </row>
    <row r="43" spans="1:127" ht="14" x14ac:dyDescent="0.3">
      <c r="A43" s="30">
        <f>入力シート_チウラム!Q21</f>
        <v>0.4</v>
      </c>
      <c r="B43" s="31" t="s">
        <v>138</v>
      </c>
      <c r="C43" s="496" t="s">
        <v>126</v>
      </c>
      <c r="D43" s="496"/>
      <c r="E43" s="496"/>
      <c r="F43" s="292" t="s">
        <v>140</v>
      </c>
      <c r="G43" s="25">
        <f>IF(A43="",0.2,A43)</f>
        <v>0.4</v>
      </c>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36"/>
      <c r="BR43" s="36"/>
      <c r="BS43" s="36"/>
      <c r="BT43" s="36"/>
      <c r="BU43" s="36"/>
      <c r="BV43" s="36"/>
      <c r="BW43" s="36"/>
      <c r="BX43" s="36"/>
      <c r="BY43" s="36"/>
      <c r="BZ43" s="36"/>
      <c r="CA43" s="36"/>
      <c r="CB43" s="36"/>
      <c r="CC43" s="36"/>
      <c r="CD43" s="36"/>
      <c r="CE43" s="36"/>
      <c r="CF43" s="36"/>
      <c r="CG43" s="36"/>
      <c r="CH43" s="36"/>
      <c r="CI43" s="36"/>
      <c r="CJ43" s="36"/>
      <c r="CK43" s="36"/>
      <c r="CL43" s="36"/>
      <c r="CM43" s="36"/>
      <c r="CN43" s="36"/>
      <c r="CO43" s="36"/>
      <c r="CP43" s="36"/>
      <c r="CQ43" s="36"/>
      <c r="CR43" s="36"/>
      <c r="CS43" s="36"/>
      <c r="CT43" s="36"/>
      <c r="CU43" s="36"/>
      <c r="CV43" s="36"/>
      <c r="CW43" s="36"/>
      <c r="CX43" s="36"/>
      <c r="CY43" s="36"/>
      <c r="CZ43" s="36"/>
      <c r="DA43" s="36"/>
      <c r="DB43" s="36"/>
      <c r="DC43" s="36"/>
      <c r="DD43" s="36"/>
      <c r="DE43" s="36"/>
      <c r="DF43" s="36"/>
      <c r="DG43" s="36"/>
      <c r="DH43" s="36"/>
      <c r="DI43" s="36"/>
      <c r="DJ43" s="36"/>
      <c r="DK43" s="36"/>
      <c r="DL43" s="36"/>
      <c r="DM43" s="36"/>
      <c r="DN43" s="36"/>
      <c r="DO43" s="36"/>
      <c r="DP43" s="36"/>
      <c r="DQ43" s="36"/>
      <c r="DR43" s="36"/>
      <c r="DS43" s="36"/>
      <c r="DT43" s="36"/>
      <c r="DU43" s="36"/>
      <c r="DV43" s="36"/>
      <c r="DW43" s="36"/>
    </row>
    <row r="44" spans="1:127" ht="14" x14ac:dyDescent="0.3">
      <c r="A44" s="16">
        <f>入力シート_チウラム!Q10</f>
        <v>0.67</v>
      </c>
      <c r="B44" s="32" t="s">
        <v>88</v>
      </c>
      <c r="C44" s="493" t="s">
        <v>89</v>
      </c>
      <c r="D44" s="493"/>
      <c r="E44" s="493"/>
      <c r="F44" s="291" t="s">
        <v>90</v>
      </c>
      <c r="G44" s="33">
        <f>IF(A44="",IF(G45*G46&gt;0,G45*G46,G43),A44)</f>
        <v>0.67</v>
      </c>
      <c r="J44" s="51">
        <f t="shared" ref="J44:J51" si="76">G44</f>
        <v>0.67</v>
      </c>
      <c r="K44" s="51">
        <f t="shared" ref="K44:N52" si="77">+J44</f>
        <v>0.67</v>
      </c>
      <c r="L44" s="51">
        <f t="shared" si="77"/>
        <v>0.67</v>
      </c>
      <c r="M44" s="51">
        <f t="shared" si="77"/>
        <v>0.67</v>
      </c>
      <c r="N44" s="51">
        <f t="shared" si="77"/>
        <v>0.67</v>
      </c>
      <c r="O44" s="51">
        <f t="shared" ref="O44:Q52" si="78">+J44</f>
        <v>0.67</v>
      </c>
      <c r="P44" s="51">
        <f t="shared" si="78"/>
        <v>0.67</v>
      </c>
      <c r="Q44" s="51">
        <f t="shared" si="78"/>
        <v>0.67</v>
      </c>
      <c r="R44" s="51">
        <f t="shared" ref="R44:T52" si="79">+L44</f>
        <v>0.67</v>
      </c>
      <c r="S44" s="51">
        <f t="shared" si="79"/>
        <v>0.67</v>
      </c>
      <c r="T44" s="51">
        <f t="shared" si="79"/>
        <v>0.67</v>
      </c>
      <c r="U44" s="51">
        <f t="shared" si="70"/>
        <v>0.67</v>
      </c>
      <c r="V44" s="51">
        <f>+U44</f>
        <v>0.67</v>
      </c>
      <c r="W44" s="51">
        <f t="shared" ref="W44:AG44" si="80">+V44</f>
        <v>0.67</v>
      </c>
      <c r="X44" s="51">
        <f t="shared" si="80"/>
        <v>0.67</v>
      </c>
      <c r="Y44" s="51">
        <f t="shared" si="80"/>
        <v>0.67</v>
      </c>
      <c r="Z44" s="51">
        <f t="shared" si="80"/>
        <v>0.67</v>
      </c>
      <c r="AA44" s="51">
        <f t="shared" si="80"/>
        <v>0.67</v>
      </c>
      <c r="AB44" s="51">
        <f t="shared" si="80"/>
        <v>0.67</v>
      </c>
      <c r="AC44" s="51">
        <f t="shared" si="80"/>
        <v>0.67</v>
      </c>
      <c r="AD44" s="51">
        <f t="shared" si="80"/>
        <v>0.67</v>
      </c>
      <c r="AE44" s="51">
        <f t="shared" si="80"/>
        <v>0.67</v>
      </c>
      <c r="AF44" s="51">
        <f t="shared" si="80"/>
        <v>0.67</v>
      </c>
      <c r="AG44" s="51">
        <f t="shared" si="80"/>
        <v>0.67</v>
      </c>
      <c r="AH44" s="51">
        <f t="shared" ref="AH44:AJ52" si="81">+AC44</f>
        <v>0.67</v>
      </c>
      <c r="AI44" s="51">
        <f t="shared" si="81"/>
        <v>0.67</v>
      </c>
      <c r="AJ44" s="51">
        <f t="shared" si="81"/>
        <v>0.67</v>
      </c>
      <c r="AK44" s="51">
        <f t="shared" ref="AK44:AM52" si="82">+AE44</f>
        <v>0.67</v>
      </c>
      <c r="AL44" s="51">
        <f t="shared" si="82"/>
        <v>0.67</v>
      </c>
      <c r="AM44" s="51">
        <f t="shared" si="82"/>
        <v>0.67</v>
      </c>
      <c r="AN44" s="51">
        <f t="shared" ref="AN44:BA52" si="83">+AM44</f>
        <v>0.67</v>
      </c>
      <c r="AO44" s="51">
        <f t="shared" si="83"/>
        <v>0.67</v>
      </c>
      <c r="AP44" s="51">
        <f t="shared" si="83"/>
        <v>0.67</v>
      </c>
      <c r="AQ44" s="51">
        <f t="shared" si="83"/>
        <v>0.67</v>
      </c>
      <c r="AR44" s="51">
        <f t="shared" si="83"/>
        <v>0.67</v>
      </c>
      <c r="AS44" s="51">
        <f t="shared" si="83"/>
        <v>0.67</v>
      </c>
      <c r="AT44" s="51">
        <f t="shared" si="83"/>
        <v>0.67</v>
      </c>
      <c r="AU44" s="51">
        <f t="shared" si="83"/>
        <v>0.67</v>
      </c>
      <c r="AV44" s="51">
        <f t="shared" si="83"/>
        <v>0.67</v>
      </c>
      <c r="AW44" s="51">
        <f t="shared" si="83"/>
        <v>0.67</v>
      </c>
      <c r="AX44" s="51">
        <f t="shared" si="83"/>
        <v>0.67</v>
      </c>
      <c r="AY44" s="51">
        <f t="shared" si="83"/>
        <v>0.67</v>
      </c>
      <c r="AZ44" s="51">
        <f t="shared" si="83"/>
        <v>0.67</v>
      </c>
      <c r="BA44" s="51">
        <f>+AZ44</f>
        <v>0.67</v>
      </c>
      <c r="BB44" s="51">
        <f t="shared" ref="BB44:BF52" si="84">+BA44</f>
        <v>0.67</v>
      </c>
      <c r="BC44" s="51">
        <f t="shared" si="84"/>
        <v>0.67</v>
      </c>
      <c r="BD44" s="51">
        <f t="shared" si="84"/>
        <v>0.67</v>
      </c>
      <c r="BE44" s="51">
        <f t="shared" si="84"/>
        <v>0.67</v>
      </c>
      <c r="BF44" s="51">
        <f t="shared" si="84"/>
        <v>0.67</v>
      </c>
      <c r="BG44" s="51">
        <f t="shared" ref="BG44:BH52" si="85">+BE44</f>
        <v>0.67</v>
      </c>
      <c r="BH44" s="51">
        <f t="shared" si="85"/>
        <v>0.67</v>
      </c>
      <c r="BI44" s="51">
        <f t="shared" ref="BI44:BJ52" si="86">+BH44</f>
        <v>0.67</v>
      </c>
      <c r="BJ44" s="51">
        <f t="shared" si="86"/>
        <v>0.67</v>
      </c>
      <c r="BK44" s="51">
        <f t="shared" ref="BK44:BK52" si="87">+AZ44</f>
        <v>0.67</v>
      </c>
      <c r="BL44" s="51">
        <f t="shared" ref="BL44:BO52" si="88">+BK44</f>
        <v>0.67</v>
      </c>
      <c r="BM44" s="51">
        <f t="shared" si="88"/>
        <v>0.67</v>
      </c>
      <c r="BN44" s="51">
        <f t="shared" si="88"/>
        <v>0.67</v>
      </c>
      <c r="BO44" s="51">
        <f t="shared" si="88"/>
        <v>0.67</v>
      </c>
      <c r="BP44" s="51">
        <f t="shared" ref="BP44:BP52" si="89">+BE44</f>
        <v>0.67</v>
      </c>
      <c r="BQ44" s="51">
        <f t="shared" ref="BQ44:BT52" si="90">+BP44</f>
        <v>0.67</v>
      </c>
      <c r="BR44" s="51">
        <f t="shared" si="90"/>
        <v>0.67</v>
      </c>
      <c r="BS44" s="51">
        <f t="shared" si="90"/>
        <v>0.67</v>
      </c>
      <c r="BT44" s="51">
        <f t="shared" si="90"/>
        <v>0.67</v>
      </c>
      <c r="BU44" s="51">
        <f t="shared" ref="BU44:BU52" si="91">+BJ44</f>
        <v>0.67</v>
      </c>
      <c r="BV44" s="51">
        <f t="shared" ref="BV44:BV52" si="92">+BU44</f>
        <v>0.67</v>
      </c>
      <c r="BW44" s="51">
        <f t="shared" ref="BW44:BX52" si="93">+BU44</f>
        <v>0.67</v>
      </c>
      <c r="BX44" s="51">
        <f t="shared" si="93"/>
        <v>0.67</v>
      </c>
      <c r="BY44" s="51">
        <f t="shared" ref="BY44:CB52" si="94">+BX44</f>
        <v>0.67</v>
      </c>
      <c r="BZ44" s="51">
        <f t="shared" si="94"/>
        <v>0.67</v>
      </c>
      <c r="CA44" s="51">
        <f t="shared" si="94"/>
        <v>0.67</v>
      </c>
      <c r="CB44" s="51">
        <f t="shared" si="94"/>
        <v>0.67</v>
      </c>
      <c r="CC44" s="51">
        <f t="shared" ref="CC44:CD52" si="95">+CA44</f>
        <v>0.67</v>
      </c>
      <c r="CD44" s="51">
        <f t="shared" si="95"/>
        <v>0.67</v>
      </c>
      <c r="CE44" s="51">
        <f t="shared" ref="CE44:CE52" si="96">+CD44</f>
        <v>0.67</v>
      </c>
      <c r="CF44" s="51">
        <f t="shared" ref="CF44:CF52" si="97">+BA44</f>
        <v>0.67</v>
      </c>
      <c r="CG44" s="51">
        <f t="shared" ref="CG44:CG52" si="98">+BA44</f>
        <v>0.67</v>
      </c>
      <c r="CH44" s="51">
        <f t="shared" ref="CH44:CQ52" si="99">+BA44</f>
        <v>0.67</v>
      </c>
      <c r="CI44" s="51">
        <f t="shared" si="99"/>
        <v>0.67</v>
      </c>
      <c r="CJ44" s="51">
        <f t="shared" si="99"/>
        <v>0.67</v>
      </c>
      <c r="CK44" s="51">
        <f t="shared" si="99"/>
        <v>0.67</v>
      </c>
      <c r="CL44" s="51">
        <f t="shared" si="99"/>
        <v>0.67</v>
      </c>
      <c r="CM44" s="51">
        <f t="shared" si="99"/>
        <v>0.67</v>
      </c>
      <c r="CN44" s="51">
        <f t="shared" si="99"/>
        <v>0.67</v>
      </c>
      <c r="CO44" s="51">
        <f t="shared" si="99"/>
        <v>0.67</v>
      </c>
      <c r="CP44" s="51">
        <f t="shared" si="99"/>
        <v>0.67</v>
      </c>
      <c r="CQ44" s="51">
        <f t="shared" si="99"/>
        <v>0.67</v>
      </c>
      <c r="CR44" s="51">
        <f t="shared" ref="CR44:CS52" si="100">+BU44</f>
        <v>0.67</v>
      </c>
      <c r="CS44" s="51">
        <f t="shared" si="100"/>
        <v>0.67</v>
      </c>
      <c r="CT44" s="51">
        <f t="shared" ref="CT44:CU52" si="101">+BX44</f>
        <v>0.67</v>
      </c>
      <c r="CU44" s="51">
        <f t="shared" si="101"/>
        <v>0.67</v>
      </c>
      <c r="CV44" s="51">
        <f t="shared" ref="CV44:CW52" si="102">+BU44</f>
        <v>0.67</v>
      </c>
      <c r="CW44" s="51">
        <f t="shared" si="102"/>
        <v>0.67</v>
      </c>
      <c r="CX44" s="51">
        <f t="shared" ref="CX44:DB52" si="103">+BX44</f>
        <v>0.67</v>
      </c>
      <c r="CY44" s="51">
        <f t="shared" si="103"/>
        <v>0.67</v>
      </c>
      <c r="CZ44" s="51">
        <f t="shared" si="103"/>
        <v>0.67</v>
      </c>
      <c r="DA44" s="51">
        <f t="shared" si="103"/>
        <v>0.67</v>
      </c>
      <c r="DB44" s="51">
        <f t="shared" si="103"/>
        <v>0.67</v>
      </c>
      <c r="DC44" s="51">
        <f t="shared" ref="DC44:DD52" si="104">+CD44</f>
        <v>0.67</v>
      </c>
      <c r="DD44" s="51">
        <f t="shared" si="104"/>
        <v>0.67</v>
      </c>
      <c r="DE44" s="51">
        <f t="shared" ref="DE44:DE52" si="105">+CE44</f>
        <v>0.67</v>
      </c>
      <c r="DF44" s="51">
        <f t="shared" ref="DF44:DF52" si="106">+BU44</f>
        <v>0.67</v>
      </c>
      <c r="DG44" s="51">
        <f t="shared" ref="DG44:DN52" si="107">+DF44</f>
        <v>0.67</v>
      </c>
      <c r="DH44" s="51">
        <f t="shared" si="107"/>
        <v>0.67</v>
      </c>
      <c r="DI44" s="51">
        <f t="shared" si="107"/>
        <v>0.67</v>
      </c>
      <c r="DJ44" s="51">
        <f t="shared" si="107"/>
        <v>0.67</v>
      </c>
      <c r="DK44" s="51">
        <f t="shared" si="107"/>
        <v>0.67</v>
      </c>
      <c r="DL44" s="51">
        <f t="shared" si="107"/>
        <v>0.67</v>
      </c>
      <c r="DM44" s="51">
        <f t="shared" si="107"/>
        <v>0.67</v>
      </c>
      <c r="DN44" s="51">
        <f t="shared" si="107"/>
        <v>0.67</v>
      </c>
      <c r="DO44" s="51">
        <f t="shared" ref="DO44:DO52" si="108">+DE44</f>
        <v>0.67</v>
      </c>
      <c r="DP44" s="51">
        <f t="shared" ref="DP44:DW52" si="109">+DO44</f>
        <v>0.67</v>
      </c>
      <c r="DQ44" s="51">
        <f t="shared" si="109"/>
        <v>0.67</v>
      </c>
      <c r="DR44" s="51">
        <f t="shared" si="109"/>
        <v>0.67</v>
      </c>
      <c r="DS44" s="51">
        <f t="shared" si="109"/>
        <v>0.67</v>
      </c>
      <c r="DT44" s="51">
        <f t="shared" si="109"/>
        <v>0.67</v>
      </c>
      <c r="DU44" s="51">
        <f t="shared" si="109"/>
        <v>0.67</v>
      </c>
      <c r="DV44" s="51">
        <f t="shared" si="109"/>
        <v>0.67</v>
      </c>
      <c r="DW44" s="51">
        <f t="shared" si="109"/>
        <v>0.67</v>
      </c>
    </row>
    <row r="45" spans="1:127" ht="18" x14ac:dyDescent="0.4">
      <c r="A45" s="16">
        <f>入力シート_チウラム!Q11</f>
        <v>670</v>
      </c>
      <c r="B45" s="20" t="s">
        <v>91</v>
      </c>
      <c r="C45" s="493" t="s">
        <v>92</v>
      </c>
      <c r="D45" s="493"/>
      <c r="E45" s="493"/>
      <c r="F45" s="291" t="s">
        <v>93</v>
      </c>
      <c r="G45" s="33">
        <f>IF(A45="",154.9,A45)</f>
        <v>670</v>
      </c>
      <c r="J45" s="51">
        <f t="shared" si="76"/>
        <v>670</v>
      </c>
      <c r="K45" s="51">
        <f t="shared" si="77"/>
        <v>670</v>
      </c>
      <c r="L45" s="51">
        <f t="shared" si="77"/>
        <v>670</v>
      </c>
      <c r="M45" s="51">
        <f t="shared" si="77"/>
        <v>670</v>
      </c>
      <c r="N45" s="51">
        <f t="shared" si="77"/>
        <v>670</v>
      </c>
      <c r="O45" s="51">
        <f t="shared" si="78"/>
        <v>670</v>
      </c>
      <c r="P45" s="51">
        <f t="shared" si="78"/>
        <v>670</v>
      </c>
      <c r="Q45" s="51">
        <f t="shared" si="78"/>
        <v>670</v>
      </c>
      <c r="R45" s="51">
        <f t="shared" si="79"/>
        <v>670</v>
      </c>
      <c r="S45" s="51">
        <f t="shared" si="79"/>
        <v>670</v>
      </c>
      <c r="T45" s="51">
        <f t="shared" si="79"/>
        <v>670</v>
      </c>
      <c r="U45" s="51">
        <f t="shared" si="70"/>
        <v>670</v>
      </c>
      <c r="V45" s="51">
        <f t="shared" ref="V45:AG52" si="110">+U45</f>
        <v>670</v>
      </c>
      <c r="W45" s="51">
        <f t="shared" si="110"/>
        <v>670</v>
      </c>
      <c r="X45" s="51">
        <f t="shared" si="110"/>
        <v>670</v>
      </c>
      <c r="Y45" s="51">
        <f t="shared" si="110"/>
        <v>670</v>
      </c>
      <c r="Z45" s="51">
        <f t="shared" si="110"/>
        <v>670</v>
      </c>
      <c r="AA45" s="51">
        <f t="shared" si="110"/>
        <v>670</v>
      </c>
      <c r="AB45" s="51">
        <f t="shared" si="110"/>
        <v>670</v>
      </c>
      <c r="AC45" s="51">
        <f t="shared" si="110"/>
        <v>670</v>
      </c>
      <c r="AD45" s="51">
        <f t="shared" si="110"/>
        <v>670</v>
      </c>
      <c r="AE45" s="51">
        <f t="shared" si="110"/>
        <v>670</v>
      </c>
      <c r="AF45" s="51">
        <f t="shared" si="110"/>
        <v>670</v>
      </c>
      <c r="AG45" s="51">
        <f t="shared" si="110"/>
        <v>670</v>
      </c>
      <c r="AH45" s="51">
        <f t="shared" si="81"/>
        <v>670</v>
      </c>
      <c r="AI45" s="51">
        <f t="shared" si="81"/>
        <v>670</v>
      </c>
      <c r="AJ45" s="51">
        <f t="shared" si="81"/>
        <v>670</v>
      </c>
      <c r="AK45" s="51">
        <f t="shared" si="82"/>
        <v>670</v>
      </c>
      <c r="AL45" s="51">
        <f t="shared" si="82"/>
        <v>670</v>
      </c>
      <c r="AM45" s="51">
        <f t="shared" si="82"/>
        <v>670</v>
      </c>
      <c r="AN45" s="51">
        <f t="shared" si="83"/>
        <v>670</v>
      </c>
      <c r="AO45" s="51">
        <f t="shared" si="83"/>
        <v>670</v>
      </c>
      <c r="AP45" s="51">
        <f t="shared" si="83"/>
        <v>670</v>
      </c>
      <c r="AQ45" s="51">
        <f t="shared" si="83"/>
        <v>670</v>
      </c>
      <c r="AR45" s="51">
        <f t="shared" si="83"/>
        <v>670</v>
      </c>
      <c r="AS45" s="51">
        <f t="shared" si="83"/>
        <v>670</v>
      </c>
      <c r="AT45" s="51">
        <f t="shared" si="83"/>
        <v>670</v>
      </c>
      <c r="AU45" s="51">
        <f t="shared" si="83"/>
        <v>670</v>
      </c>
      <c r="AV45" s="51">
        <f t="shared" si="83"/>
        <v>670</v>
      </c>
      <c r="AW45" s="51">
        <f t="shared" si="83"/>
        <v>670</v>
      </c>
      <c r="AX45" s="51">
        <f t="shared" si="83"/>
        <v>670</v>
      </c>
      <c r="AY45" s="51">
        <f t="shared" si="83"/>
        <v>670</v>
      </c>
      <c r="AZ45" s="51">
        <f t="shared" si="83"/>
        <v>670</v>
      </c>
      <c r="BA45" s="51">
        <f>+AZ45</f>
        <v>670</v>
      </c>
      <c r="BB45" s="51">
        <f t="shared" si="84"/>
        <v>670</v>
      </c>
      <c r="BC45" s="51">
        <f t="shared" si="84"/>
        <v>670</v>
      </c>
      <c r="BD45" s="51">
        <f t="shared" si="84"/>
        <v>670</v>
      </c>
      <c r="BE45" s="51">
        <f t="shared" si="84"/>
        <v>670</v>
      </c>
      <c r="BF45" s="51">
        <f t="shared" si="84"/>
        <v>670</v>
      </c>
      <c r="BG45" s="51">
        <f t="shared" si="85"/>
        <v>670</v>
      </c>
      <c r="BH45" s="51">
        <f t="shared" si="85"/>
        <v>670</v>
      </c>
      <c r="BI45" s="51">
        <f t="shared" si="86"/>
        <v>670</v>
      </c>
      <c r="BJ45" s="51">
        <f t="shared" si="86"/>
        <v>670</v>
      </c>
      <c r="BK45" s="51">
        <f t="shared" si="87"/>
        <v>670</v>
      </c>
      <c r="BL45" s="51">
        <f t="shared" si="88"/>
        <v>670</v>
      </c>
      <c r="BM45" s="51">
        <f t="shared" si="88"/>
        <v>670</v>
      </c>
      <c r="BN45" s="51">
        <f t="shared" si="88"/>
        <v>670</v>
      </c>
      <c r="BO45" s="51">
        <f t="shared" si="88"/>
        <v>670</v>
      </c>
      <c r="BP45" s="51">
        <f t="shared" si="89"/>
        <v>670</v>
      </c>
      <c r="BQ45" s="51">
        <f t="shared" si="90"/>
        <v>670</v>
      </c>
      <c r="BR45" s="51">
        <f t="shared" si="90"/>
        <v>670</v>
      </c>
      <c r="BS45" s="51">
        <f t="shared" si="90"/>
        <v>670</v>
      </c>
      <c r="BT45" s="51">
        <f t="shared" si="90"/>
        <v>670</v>
      </c>
      <c r="BU45" s="51">
        <f t="shared" si="91"/>
        <v>670</v>
      </c>
      <c r="BV45" s="51">
        <f t="shared" si="92"/>
        <v>670</v>
      </c>
      <c r="BW45" s="51">
        <f t="shared" si="93"/>
        <v>670</v>
      </c>
      <c r="BX45" s="51">
        <f t="shared" si="93"/>
        <v>670</v>
      </c>
      <c r="BY45" s="51">
        <f t="shared" si="94"/>
        <v>670</v>
      </c>
      <c r="BZ45" s="51">
        <f t="shared" si="94"/>
        <v>670</v>
      </c>
      <c r="CA45" s="51">
        <f t="shared" si="94"/>
        <v>670</v>
      </c>
      <c r="CB45" s="51">
        <f t="shared" si="94"/>
        <v>670</v>
      </c>
      <c r="CC45" s="51">
        <f t="shared" si="95"/>
        <v>670</v>
      </c>
      <c r="CD45" s="51">
        <f t="shared" si="95"/>
        <v>670</v>
      </c>
      <c r="CE45" s="51">
        <f t="shared" si="96"/>
        <v>670</v>
      </c>
      <c r="CF45" s="51">
        <f t="shared" si="97"/>
        <v>670</v>
      </c>
      <c r="CG45" s="51">
        <f t="shared" si="98"/>
        <v>670</v>
      </c>
      <c r="CH45" s="51">
        <f t="shared" si="99"/>
        <v>670</v>
      </c>
      <c r="CI45" s="51">
        <f t="shared" si="99"/>
        <v>670</v>
      </c>
      <c r="CJ45" s="51">
        <f t="shared" si="99"/>
        <v>670</v>
      </c>
      <c r="CK45" s="51">
        <f t="shared" si="99"/>
        <v>670</v>
      </c>
      <c r="CL45" s="51">
        <f t="shared" si="99"/>
        <v>670</v>
      </c>
      <c r="CM45" s="51">
        <f t="shared" si="99"/>
        <v>670</v>
      </c>
      <c r="CN45" s="51">
        <f t="shared" si="99"/>
        <v>670</v>
      </c>
      <c r="CO45" s="51">
        <f t="shared" si="99"/>
        <v>670</v>
      </c>
      <c r="CP45" s="51">
        <f t="shared" si="99"/>
        <v>670</v>
      </c>
      <c r="CQ45" s="51">
        <f t="shared" si="99"/>
        <v>670</v>
      </c>
      <c r="CR45" s="51">
        <f t="shared" si="100"/>
        <v>670</v>
      </c>
      <c r="CS45" s="51">
        <f t="shared" si="100"/>
        <v>670</v>
      </c>
      <c r="CT45" s="51">
        <f t="shared" si="101"/>
        <v>670</v>
      </c>
      <c r="CU45" s="51">
        <f t="shared" si="101"/>
        <v>670</v>
      </c>
      <c r="CV45" s="51">
        <f t="shared" si="102"/>
        <v>670</v>
      </c>
      <c r="CW45" s="51">
        <f t="shared" si="102"/>
        <v>670</v>
      </c>
      <c r="CX45" s="51">
        <f t="shared" si="103"/>
        <v>670</v>
      </c>
      <c r="CY45" s="51">
        <f t="shared" si="103"/>
        <v>670</v>
      </c>
      <c r="CZ45" s="51">
        <f t="shared" si="103"/>
        <v>670</v>
      </c>
      <c r="DA45" s="51">
        <f t="shared" si="103"/>
        <v>670</v>
      </c>
      <c r="DB45" s="51">
        <f t="shared" si="103"/>
        <v>670</v>
      </c>
      <c r="DC45" s="51">
        <f t="shared" si="104"/>
        <v>670</v>
      </c>
      <c r="DD45" s="51">
        <f t="shared" si="104"/>
        <v>670</v>
      </c>
      <c r="DE45" s="51">
        <f t="shared" si="105"/>
        <v>670</v>
      </c>
      <c r="DF45" s="51">
        <f t="shared" si="106"/>
        <v>670</v>
      </c>
      <c r="DG45" s="51">
        <f t="shared" si="107"/>
        <v>670</v>
      </c>
      <c r="DH45" s="51">
        <f t="shared" si="107"/>
        <v>670</v>
      </c>
      <c r="DI45" s="51">
        <f t="shared" si="107"/>
        <v>670</v>
      </c>
      <c r="DJ45" s="51">
        <f t="shared" si="107"/>
        <v>670</v>
      </c>
      <c r="DK45" s="51">
        <f t="shared" si="107"/>
        <v>670</v>
      </c>
      <c r="DL45" s="51">
        <f t="shared" si="107"/>
        <v>670</v>
      </c>
      <c r="DM45" s="51">
        <f t="shared" si="107"/>
        <v>670</v>
      </c>
      <c r="DN45" s="51">
        <f t="shared" si="107"/>
        <v>670</v>
      </c>
      <c r="DO45" s="51">
        <f t="shared" si="108"/>
        <v>670</v>
      </c>
      <c r="DP45" s="51">
        <f t="shared" si="109"/>
        <v>670</v>
      </c>
      <c r="DQ45" s="51">
        <f t="shared" si="109"/>
        <v>670</v>
      </c>
      <c r="DR45" s="51">
        <f t="shared" si="109"/>
        <v>670</v>
      </c>
      <c r="DS45" s="51">
        <f t="shared" si="109"/>
        <v>670</v>
      </c>
      <c r="DT45" s="51">
        <f t="shared" si="109"/>
        <v>670</v>
      </c>
      <c r="DU45" s="51">
        <f t="shared" si="109"/>
        <v>670</v>
      </c>
      <c r="DV45" s="51">
        <f t="shared" si="109"/>
        <v>670</v>
      </c>
      <c r="DW45" s="51">
        <f t="shared" si="109"/>
        <v>670</v>
      </c>
    </row>
    <row r="46" spans="1:127" ht="18" x14ac:dyDescent="0.4">
      <c r="A46" s="16"/>
      <c r="B46" s="20" t="s">
        <v>94</v>
      </c>
      <c r="C46" s="493" t="s">
        <v>95</v>
      </c>
      <c r="D46" s="493"/>
      <c r="E46" s="493"/>
      <c r="F46" s="291" t="s">
        <v>96</v>
      </c>
      <c r="G46" s="33">
        <f>IF(A46="",0.001,A46)</f>
        <v>1E-3</v>
      </c>
      <c r="J46" s="51">
        <f t="shared" si="76"/>
        <v>1E-3</v>
      </c>
      <c r="K46" s="51">
        <f t="shared" si="77"/>
        <v>1E-3</v>
      </c>
      <c r="L46" s="51">
        <f t="shared" si="77"/>
        <v>1E-3</v>
      </c>
      <c r="M46" s="51">
        <f t="shared" si="77"/>
        <v>1E-3</v>
      </c>
      <c r="N46" s="51">
        <f t="shared" si="77"/>
        <v>1E-3</v>
      </c>
      <c r="O46" s="51">
        <f t="shared" si="78"/>
        <v>1E-3</v>
      </c>
      <c r="P46" s="51">
        <f t="shared" si="78"/>
        <v>1E-3</v>
      </c>
      <c r="Q46" s="51">
        <f t="shared" si="78"/>
        <v>1E-3</v>
      </c>
      <c r="R46" s="51">
        <f t="shared" si="79"/>
        <v>1E-3</v>
      </c>
      <c r="S46" s="51">
        <f t="shared" si="79"/>
        <v>1E-3</v>
      </c>
      <c r="T46" s="51">
        <f t="shared" si="79"/>
        <v>1E-3</v>
      </c>
      <c r="U46" s="51">
        <f t="shared" si="70"/>
        <v>1E-3</v>
      </c>
      <c r="V46" s="51">
        <f t="shared" si="110"/>
        <v>1E-3</v>
      </c>
      <c r="W46" s="51">
        <f t="shared" si="110"/>
        <v>1E-3</v>
      </c>
      <c r="X46" s="51">
        <f t="shared" si="110"/>
        <v>1E-3</v>
      </c>
      <c r="Y46" s="51">
        <f t="shared" si="110"/>
        <v>1E-3</v>
      </c>
      <c r="Z46" s="51">
        <f t="shared" si="110"/>
        <v>1E-3</v>
      </c>
      <c r="AA46" s="51">
        <f t="shared" si="110"/>
        <v>1E-3</v>
      </c>
      <c r="AB46" s="51">
        <f t="shared" si="110"/>
        <v>1E-3</v>
      </c>
      <c r="AC46" s="51">
        <f t="shared" si="110"/>
        <v>1E-3</v>
      </c>
      <c r="AD46" s="51">
        <f t="shared" si="110"/>
        <v>1E-3</v>
      </c>
      <c r="AE46" s="51">
        <f t="shared" si="110"/>
        <v>1E-3</v>
      </c>
      <c r="AF46" s="51">
        <f t="shared" si="110"/>
        <v>1E-3</v>
      </c>
      <c r="AG46" s="51">
        <f t="shared" si="110"/>
        <v>1E-3</v>
      </c>
      <c r="AH46" s="51">
        <f t="shared" si="81"/>
        <v>1E-3</v>
      </c>
      <c r="AI46" s="51">
        <f t="shared" si="81"/>
        <v>1E-3</v>
      </c>
      <c r="AJ46" s="51">
        <f t="shared" si="81"/>
        <v>1E-3</v>
      </c>
      <c r="AK46" s="51">
        <f t="shared" si="82"/>
        <v>1E-3</v>
      </c>
      <c r="AL46" s="51">
        <f t="shared" si="82"/>
        <v>1E-3</v>
      </c>
      <c r="AM46" s="51">
        <f t="shared" si="82"/>
        <v>1E-3</v>
      </c>
      <c r="AN46" s="51">
        <f t="shared" si="83"/>
        <v>1E-3</v>
      </c>
      <c r="AO46" s="51">
        <f t="shared" si="83"/>
        <v>1E-3</v>
      </c>
      <c r="AP46" s="51">
        <f t="shared" si="83"/>
        <v>1E-3</v>
      </c>
      <c r="AQ46" s="51">
        <f t="shared" si="83"/>
        <v>1E-3</v>
      </c>
      <c r="AR46" s="51">
        <f t="shared" si="83"/>
        <v>1E-3</v>
      </c>
      <c r="AS46" s="51">
        <f t="shared" si="83"/>
        <v>1E-3</v>
      </c>
      <c r="AT46" s="51">
        <f t="shared" si="83"/>
        <v>1E-3</v>
      </c>
      <c r="AU46" s="51">
        <f t="shared" si="83"/>
        <v>1E-3</v>
      </c>
      <c r="AV46" s="51">
        <f t="shared" si="83"/>
        <v>1E-3</v>
      </c>
      <c r="AW46" s="51">
        <f t="shared" si="83"/>
        <v>1E-3</v>
      </c>
      <c r="AX46" s="51">
        <f t="shared" si="83"/>
        <v>1E-3</v>
      </c>
      <c r="AY46" s="51">
        <f t="shared" si="83"/>
        <v>1E-3</v>
      </c>
      <c r="AZ46" s="51">
        <f t="shared" si="83"/>
        <v>1E-3</v>
      </c>
      <c r="BA46" s="51">
        <f t="shared" si="83"/>
        <v>1E-3</v>
      </c>
      <c r="BB46" s="51">
        <f t="shared" si="84"/>
        <v>1E-3</v>
      </c>
      <c r="BC46" s="51">
        <f t="shared" si="84"/>
        <v>1E-3</v>
      </c>
      <c r="BD46" s="51">
        <f t="shared" si="84"/>
        <v>1E-3</v>
      </c>
      <c r="BE46" s="51">
        <f t="shared" si="84"/>
        <v>1E-3</v>
      </c>
      <c r="BF46" s="51">
        <f t="shared" si="84"/>
        <v>1E-3</v>
      </c>
      <c r="BG46" s="51">
        <f t="shared" si="85"/>
        <v>1E-3</v>
      </c>
      <c r="BH46" s="51">
        <f t="shared" si="85"/>
        <v>1E-3</v>
      </c>
      <c r="BI46" s="51">
        <f t="shared" si="86"/>
        <v>1E-3</v>
      </c>
      <c r="BJ46" s="51">
        <f t="shared" si="86"/>
        <v>1E-3</v>
      </c>
      <c r="BK46" s="51">
        <f t="shared" si="87"/>
        <v>1E-3</v>
      </c>
      <c r="BL46" s="51">
        <f t="shared" si="88"/>
        <v>1E-3</v>
      </c>
      <c r="BM46" s="51">
        <f t="shared" si="88"/>
        <v>1E-3</v>
      </c>
      <c r="BN46" s="51">
        <f t="shared" si="88"/>
        <v>1E-3</v>
      </c>
      <c r="BO46" s="51">
        <f t="shared" si="88"/>
        <v>1E-3</v>
      </c>
      <c r="BP46" s="51">
        <f t="shared" si="89"/>
        <v>1E-3</v>
      </c>
      <c r="BQ46" s="51">
        <f t="shared" si="90"/>
        <v>1E-3</v>
      </c>
      <c r="BR46" s="51">
        <f t="shared" si="90"/>
        <v>1E-3</v>
      </c>
      <c r="BS46" s="51">
        <f t="shared" si="90"/>
        <v>1E-3</v>
      </c>
      <c r="BT46" s="51">
        <f t="shared" si="90"/>
        <v>1E-3</v>
      </c>
      <c r="BU46" s="51">
        <f t="shared" si="91"/>
        <v>1E-3</v>
      </c>
      <c r="BV46" s="51">
        <f t="shared" si="92"/>
        <v>1E-3</v>
      </c>
      <c r="BW46" s="51">
        <f t="shared" si="93"/>
        <v>1E-3</v>
      </c>
      <c r="BX46" s="51">
        <f t="shared" si="93"/>
        <v>1E-3</v>
      </c>
      <c r="BY46" s="51">
        <f t="shared" si="94"/>
        <v>1E-3</v>
      </c>
      <c r="BZ46" s="51">
        <f t="shared" si="94"/>
        <v>1E-3</v>
      </c>
      <c r="CA46" s="51">
        <f t="shared" si="94"/>
        <v>1E-3</v>
      </c>
      <c r="CB46" s="51">
        <f t="shared" si="94"/>
        <v>1E-3</v>
      </c>
      <c r="CC46" s="51">
        <f t="shared" si="95"/>
        <v>1E-3</v>
      </c>
      <c r="CD46" s="51">
        <f t="shared" si="95"/>
        <v>1E-3</v>
      </c>
      <c r="CE46" s="51">
        <f t="shared" si="96"/>
        <v>1E-3</v>
      </c>
      <c r="CF46" s="51">
        <f t="shared" si="97"/>
        <v>1E-3</v>
      </c>
      <c r="CG46" s="51">
        <f t="shared" si="98"/>
        <v>1E-3</v>
      </c>
      <c r="CH46" s="51">
        <f t="shared" si="99"/>
        <v>1E-3</v>
      </c>
      <c r="CI46" s="51">
        <f t="shared" si="99"/>
        <v>1E-3</v>
      </c>
      <c r="CJ46" s="51">
        <f t="shared" si="99"/>
        <v>1E-3</v>
      </c>
      <c r="CK46" s="51">
        <f t="shared" si="99"/>
        <v>1E-3</v>
      </c>
      <c r="CL46" s="51">
        <f t="shared" si="99"/>
        <v>1E-3</v>
      </c>
      <c r="CM46" s="51">
        <f t="shared" si="99"/>
        <v>1E-3</v>
      </c>
      <c r="CN46" s="51">
        <f t="shared" si="99"/>
        <v>1E-3</v>
      </c>
      <c r="CO46" s="51">
        <f t="shared" si="99"/>
        <v>1E-3</v>
      </c>
      <c r="CP46" s="51">
        <f t="shared" si="99"/>
        <v>1E-3</v>
      </c>
      <c r="CQ46" s="51">
        <f t="shared" si="99"/>
        <v>1E-3</v>
      </c>
      <c r="CR46" s="51">
        <f t="shared" si="100"/>
        <v>1E-3</v>
      </c>
      <c r="CS46" s="51">
        <f t="shared" si="100"/>
        <v>1E-3</v>
      </c>
      <c r="CT46" s="51">
        <f t="shared" si="101"/>
        <v>1E-3</v>
      </c>
      <c r="CU46" s="51">
        <f t="shared" si="101"/>
        <v>1E-3</v>
      </c>
      <c r="CV46" s="51">
        <f t="shared" si="102"/>
        <v>1E-3</v>
      </c>
      <c r="CW46" s="51">
        <f t="shared" si="102"/>
        <v>1E-3</v>
      </c>
      <c r="CX46" s="51">
        <f t="shared" si="103"/>
        <v>1E-3</v>
      </c>
      <c r="CY46" s="51">
        <f t="shared" si="103"/>
        <v>1E-3</v>
      </c>
      <c r="CZ46" s="51">
        <f t="shared" si="103"/>
        <v>1E-3</v>
      </c>
      <c r="DA46" s="51">
        <f t="shared" si="103"/>
        <v>1E-3</v>
      </c>
      <c r="DB46" s="51">
        <f t="shared" si="103"/>
        <v>1E-3</v>
      </c>
      <c r="DC46" s="51">
        <f t="shared" si="104"/>
        <v>1E-3</v>
      </c>
      <c r="DD46" s="51">
        <f t="shared" si="104"/>
        <v>1E-3</v>
      </c>
      <c r="DE46" s="51">
        <f t="shared" si="105"/>
        <v>1E-3</v>
      </c>
      <c r="DF46" s="51">
        <f t="shared" si="106"/>
        <v>1E-3</v>
      </c>
      <c r="DG46" s="51">
        <f t="shared" si="107"/>
        <v>1E-3</v>
      </c>
      <c r="DH46" s="51">
        <f t="shared" si="107"/>
        <v>1E-3</v>
      </c>
      <c r="DI46" s="51">
        <f t="shared" si="107"/>
        <v>1E-3</v>
      </c>
      <c r="DJ46" s="51">
        <f t="shared" si="107"/>
        <v>1E-3</v>
      </c>
      <c r="DK46" s="51">
        <f t="shared" si="107"/>
        <v>1E-3</v>
      </c>
      <c r="DL46" s="51">
        <f t="shared" si="107"/>
        <v>1E-3</v>
      </c>
      <c r="DM46" s="51">
        <f t="shared" si="107"/>
        <v>1E-3</v>
      </c>
      <c r="DN46" s="51">
        <f t="shared" si="107"/>
        <v>1E-3</v>
      </c>
      <c r="DO46" s="51">
        <f t="shared" si="108"/>
        <v>1E-3</v>
      </c>
      <c r="DP46" s="51">
        <f t="shared" si="109"/>
        <v>1E-3</v>
      </c>
      <c r="DQ46" s="51">
        <f t="shared" si="109"/>
        <v>1E-3</v>
      </c>
      <c r="DR46" s="51">
        <f t="shared" si="109"/>
        <v>1E-3</v>
      </c>
      <c r="DS46" s="51">
        <f t="shared" si="109"/>
        <v>1E-3</v>
      </c>
      <c r="DT46" s="51">
        <f t="shared" si="109"/>
        <v>1E-3</v>
      </c>
      <c r="DU46" s="51">
        <f t="shared" si="109"/>
        <v>1E-3</v>
      </c>
      <c r="DV46" s="51">
        <f t="shared" si="109"/>
        <v>1E-3</v>
      </c>
      <c r="DW46" s="51">
        <f t="shared" si="109"/>
        <v>1E-3</v>
      </c>
    </row>
    <row r="47" spans="1:127" ht="18" x14ac:dyDescent="0.2">
      <c r="A47" s="19"/>
      <c r="B47" s="23" t="s">
        <v>97</v>
      </c>
      <c r="C47" s="494" t="s">
        <v>98</v>
      </c>
      <c r="D47" s="495"/>
      <c r="E47" s="492"/>
      <c r="F47" s="1" t="s">
        <v>99</v>
      </c>
      <c r="G47" s="34">
        <f>IF(G42=0,0,LN(2)/G42)</f>
        <v>3.6481430555786591</v>
      </c>
      <c r="J47" s="51">
        <f t="shared" si="76"/>
        <v>3.6481430555786591</v>
      </c>
      <c r="K47" s="51">
        <f t="shared" si="77"/>
        <v>3.6481430555786591</v>
      </c>
      <c r="L47" s="51">
        <f t="shared" si="77"/>
        <v>3.6481430555786591</v>
      </c>
      <c r="M47" s="51">
        <f t="shared" si="77"/>
        <v>3.6481430555786591</v>
      </c>
      <c r="N47" s="51">
        <f t="shared" si="77"/>
        <v>3.6481430555786591</v>
      </c>
      <c r="O47" s="51">
        <f t="shared" si="78"/>
        <v>3.6481430555786591</v>
      </c>
      <c r="P47" s="51">
        <f t="shared" si="78"/>
        <v>3.6481430555786591</v>
      </c>
      <c r="Q47" s="51">
        <f t="shared" si="78"/>
        <v>3.6481430555786591</v>
      </c>
      <c r="R47" s="51">
        <f t="shared" si="79"/>
        <v>3.6481430555786591</v>
      </c>
      <c r="S47" s="51">
        <f t="shared" si="79"/>
        <v>3.6481430555786591</v>
      </c>
      <c r="T47" s="51">
        <f t="shared" si="79"/>
        <v>3.6481430555786591</v>
      </c>
      <c r="U47" s="53">
        <f t="shared" si="70"/>
        <v>3.6481430555786591</v>
      </c>
      <c r="V47" s="51">
        <f t="shared" si="110"/>
        <v>3.6481430555786591</v>
      </c>
      <c r="W47" s="51">
        <f t="shared" si="110"/>
        <v>3.6481430555786591</v>
      </c>
      <c r="X47" s="51">
        <f t="shared" si="110"/>
        <v>3.6481430555786591</v>
      </c>
      <c r="Y47" s="51">
        <f t="shared" si="110"/>
        <v>3.6481430555786591</v>
      </c>
      <c r="Z47" s="51">
        <f t="shared" si="110"/>
        <v>3.6481430555786591</v>
      </c>
      <c r="AA47" s="51">
        <f t="shared" si="110"/>
        <v>3.6481430555786591</v>
      </c>
      <c r="AB47" s="51">
        <f t="shared" si="110"/>
        <v>3.6481430555786591</v>
      </c>
      <c r="AC47" s="51">
        <f t="shared" si="110"/>
        <v>3.6481430555786591</v>
      </c>
      <c r="AD47" s="51">
        <f t="shared" si="110"/>
        <v>3.6481430555786591</v>
      </c>
      <c r="AE47" s="51">
        <f t="shared" si="110"/>
        <v>3.6481430555786591</v>
      </c>
      <c r="AF47" s="51">
        <f t="shared" si="110"/>
        <v>3.6481430555786591</v>
      </c>
      <c r="AG47" s="51">
        <f t="shared" si="110"/>
        <v>3.6481430555786591</v>
      </c>
      <c r="AH47" s="51">
        <f t="shared" si="81"/>
        <v>3.6481430555786591</v>
      </c>
      <c r="AI47" s="51">
        <f t="shared" si="81"/>
        <v>3.6481430555786591</v>
      </c>
      <c r="AJ47" s="51">
        <f t="shared" si="81"/>
        <v>3.6481430555786591</v>
      </c>
      <c r="AK47" s="51">
        <f t="shared" si="82"/>
        <v>3.6481430555786591</v>
      </c>
      <c r="AL47" s="51">
        <f t="shared" si="82"/>
        <v>3.6481430555786591</v>
      </c>
      <c r="AM47" s="51">
        <f t="shared" si="82"/>
        <v>3.6481430555786591</v>
      </c>
      <c r="AN47" s="51">
        <f t="shared" si="83"/>
        <v>3.6481430555786591</v>
      </c>
      <c r="AO47" s="51">
        <f t="shared" si="83"/>
        <v>3.6481430555786591</v>
      </c>
      <c r="AP47" s="51">
        <f t="shared" si="83"/>
        <v>3.6481430555786591</v>
      </c>
      <c r="AQ47" s="51">
        <f t="shared" si="83"/>
        <v>3.6481430555786591</v>
      </c>
      <c r="AR47" s="51">
        <f t="shared" si="83"/>
        <v>3.6481430555786591</v>
      </c>
      <c r="AS47" s="51">
        <f t="shared" si="83"/>
        <v>3.6481430555786591</v>
      </c>
      <c r="AT47" s="51">
        <f t="shared" si="83"/>
        <v>3.6481430555786591</v>
      </c>
      <c r="AU47" s="51">
        <f t="shared" si="83"/>
        <v>3.6481430555786591</v>
      </c>
      <c r="AV47" s="51">
        <f t="shared" si="83"/>
        <v>3.6481430555786591</v>
      </c>
      <c r="AW47" s="51">
        <f t="shared" si="83"/>
        <v>3.6481430555786591</v>
      </c>
      <c r="AX47" s="51">
        <f t="shared" si="83"/>
        <v>3.6481430555786591</v>
      </c>
      <c r="AY47" s="51">
        <f t="shared" si="83"/>
        <v>3.6481430555786591</v>
      </c>
      <c r="AZ47" s="51">
        <f t="shared" si="83"/>
        <v>3.6481430555786591</v>
      </c>
      <c r="BA47" s="51">
        <f t="shared" si="83"/>
        <v>3.6481430555786591</v>
      </c>
      <c r="BB47" s="51">
        <f t="shared" si="84"/>
        <v>3.6481430555786591</v>
      </c>
      <c r="BC47" s="51">
        <f t="shared" si="84"/>
        <v>3.6481430555786591</v>
      </c>
      <c r="BD47" s="51">
        <f t="shared" si="84"/>
        <v>3.6481430555786591</v>
      </c>
      <c r="BE47" s="51">
        <f t="shared" si="84"/>
        <v>3.6481430555786591</v>
      </c>
      <c r="BF47" s="51">
        <f t="shared" si="84"/>
        <v>3.6481430555786591</v>
      </c>
      <c r="BG47" s="51">
        <f t="shared" si="85"/>
        <v>3.6481430555786591</v>
      </c>
      <c r="BH47" s="51">
        <f t="shared" si="85"/>
        <v>3.6481430555786591</v>
      </c>
      <c r="BI47" s="51">
        <f t="shared" si="86"/>
        <v>3.6481430555786591</v>
      </c>
      <c r="BJ47" s="51">
        <f t="shared" si="86"/>
        <v>3.6481430555786591</v>
      </c>
      <c r="BK47" s="51">
        <f t="shared" si="87"/>
        <v>3.6481430555786591</v>
      </c>
      <c r="BL47" s="51">
        <f t="shared" si="88"/>
        <v>3.6481430555786591</v>
      </c>
      <c r="BM47" s="51">
        <f t="shared" si="88"/>
        <v>3.6481430555786591</v>
      </c>
      <c r="BN47" s="51">
        <f t="shared" si="88"/>
        <v>3.6481430555786591</v>
      </c>
      <c r="BO47" s="51">
        <f t="shared" si="88"/>
        <v>3.6481430555786591</v>
      </c>
      <c r="BP47" s="51">
        <f t="shared" si="89"/>
        <v>3.6481430555786591</v>
      </c>
      <c r="BQ47" s="51">
        <f t="shared" si="90"/>
        <v>3.6481430555786591</v>
      </c>
      <c r="BR47" s="51">
        <f t="shared" si="90"/>
        <v>3.6481430555786591</v>
      </c>
      <c r="BS47" s="51">
        <f t="shared" si="90"/>
        <v>3.6481430555786591</v>
      </c>
      <c r="BT47" s="51">
        <f t="shared" si="90"/>
        <v>3.6481430555786591</v>
      </c>
      <c r="BU47" s="51">
        <f t="shared" si="91"/>
        <v>3.6481430555786591</v>
      </c>
      <c r="BV47" s="51">
        <f t="shared" si="92"/>
        <v>3.6481430555786591</v>
      </c>
      <c r="BW47" s="51">
        <f t="shared" si="93"/>
        <v>3.6481430555786591</v>
      </c>
      <c r="BX47" s="51">
        <f t="shared" si="93"/>
        <v>3.6481430555786591</v>
      </c>
      <c r="BY47" s="51">
        <f t="shared" si="94"/>
        <v>3.6481430555786591</v>
      </c>
      <c r="BZ47" s="51">
        <f t="shared" si="94"/>
        <v>3.6481430555786591</v>
      </c>
      <c r="CA47" s="51">
        <f t="shared" si="94"/>
        <v>3.6481430555786591</v>
      </c>
      <c r="CB47" s="51">
        <f t="shared" si="94"/>
        <v>3.6481430555786591</v>
      </c>
      <c r="CC47" s="51">
        <f t="shared" si="95"/>
        <v>3.6481430555786591</v>
      </c>
      <c r="CD47" s="51">
        <f t="shared" si="95"/>
        <v>3.6481430555786591</v>
      </c>
      <c r="CE47" s="51">
        <f t="shared" si="96"/>
        <v>3.6481430555786591</v>
      </c>
      <c r="CF47" s="51">
        <f t="shared" si="97"/>
        <v>3.6481430555786591</v>
      </c>
      <c r="CG47" s="51">
        <f t="shared" si="98"/>
        <v>3.6481430555786591</v>
      </c>
      <c r="CH47" s="51">
        <f t="shared" si="99"/>
        <v>3.6481430555786591</v>
      </c>
      <c r="CI47" s="51">
        <f t="shared" si="99"/>
        <v>3.6481430555786591</v>
      </c>
      <c r="CJ47" s="51">
        <f t="shared" si="99"/>
        <v>3.6481430555786591</v>
      </c>
      <c r="CK47" s="51">
        <f t="shared" si="99"/>
        <v>3.6481430555786591</v>
      </c>
      <c r="CL47" s="51">
        <f t="shared" si="99"/>
        <v>3.6481430555786591</v>
      </c>
      <c r="CM47" s="51">
        <f t="shared" si="99"/>
        <v>3.6481430555786591</v>
      </c>
      <c r="CN47" s="51">
        <f t="shared" si="99"/>
        <v>3.6481430555786591</v>
      </c>
      <c r="CO47" s="51">
        <f t="shared" si="99"/>
        <v>3.6481430555786591</v>
      </c>
      <c r="CP47" s="51">
        <f t="shared" si="99"/>
        <v>3.6481430555786591</v>
      </c>
      <c r="CQ47" s="51">
        <f t="shared" si="99"/>
        <v>3.6481430555786591</v>
      </c>
      <c r="CR47" s="51">
        <f t="shared" si="100"/>
        <v>3.6481430555786591</v>
      </c>
      <c r="CS47" s="51">
        <f t="shared" si="100"/>
        <v>3.6481430555786591</v>
      </c>
      <c r="CT47" s="51">
        <f t="shared" si="101"/>
        <v>3.6481430555786591</v>
      </c>
      <c r="CU47" s="51">
        <f t="shared" si="101"/>
        <v>3.6481430555786591</v>
      </c>
      <c r="CV47" s="51">
        <f t="shared" si="102"/>
        <v>3.6481430555786591</v>
      </c>
      <c r="CW47" s="51">
        <f t="shared" si="102"/>
        <v>3.6481430555786591</v>
      </c>
      <c r="CX47" s="51">
        <f t="shared" si="103"/>
        <v>3.6481430555786591</v>
      </c>
      <c r="CY47" s="51">
        <f t="shared" si="103"/>
        <v>3.6481430555786591</v>
      </c>
      <c r="CZ47" s="51">
        <f t="shared" si="103"/>
        <v>3.6481430555786591</v>
      </c>
      <c r="DA47" s="51">
        <f t="shared" si="103"/>
        <v>3.6481430555786591</v>
      </c>
      <c r="DB47" s="51">
        <f t="shared" si="103"/>
        <v>3.6481430555786591</v>
      </c>
      <c r="DC47" s="51">
        <f t="shared" si="104"/>
        <v>3.6481430555786591</v>
      </c>
      <c r="DD47" s="51">
        <f t="shared" si="104"/>
        <v>3.6481430555786591</v>
      </c>
      <c r="DE47" s="51">
        <f t="shared" si="105"/>
        <v>3.6481430555786591</v>
      </c>
      <c r="DF47" s="51">
        <f t="shared" si="106"/>
        <v>3.6481430555786591</v>
      </c>
      <c r="DG47" s="51">
        <f t="shared" si="107"/>
        <v>3.6481430555786591</v>
      </c>
      <c r="DH47" s="51">
        <f t="shared" si="107"/>
        <v>3.6481430555786591</v>
      </c>
      <c r="DI47" s="51">
        <f t="shared" si="107"/>
        <v>3.6481430555786591</v>
      </c>
      <c r="DJ47" s="51">
        <f t="shared" si="107"/>
        <v>3.6481430555786591</v>
      </c>
      <c r="DK47" s="51">
        <f t="shared" si="107"/>
        <v>3.6481430555786591</v>
      </c>
      <c r="DL47" s="51">
        <f t="shared" si="107"/>
        <v>3.6481430555786591</v>
      </c>
      <c r="DM47" s="51">
        <f t="shared" si="107"/>
        <v>3.6481430555786591</v>
      </c>
      <c r="DN47" s="51">
        <f t="shared" si="107"/>
        <v>3.6481430555786591</v>
      </c>
      <c r="DO47" s="51">
        <f t="shared" si="108"/>
        <v>3.6481430555786591</v>
      </c>
      <c r="DP47" s="51">
        <f t="shared" si="109"/>
        <v>3.6481430555786591</v>
      </c>
      <c r="DQ47" s="51">
        <f t="shared" si="109"/>
        <v>3.6481430555786591</v>
      </c>
      <c r="DR47" s="51">
        <f t="shared" si="109"/>
        <v>3.6481430555786591</v>
      </c>
      <c r="DS47" s="51">
        <f t="shared" si="109"/>
        <v>3.6481430555786591</v>
      </c>
      <c r="DT47" s="51">
        <f t="shared" si="109"/>
        <v>3.6481430555786591</v>
      </c>
      <c r="DU47" s="51">
        <f t="shared" si="109"/>
        <v>3.6481430555786591</v>
      </c>
      <c r="DV47" s="51">
        <f t="shared" si="109"/>
        <v>3.6481430555786591</v>
      </c>
      <c r="DW47" s="51">
        <f t="shared" si="109"/>
        <v>3.6481430555786591</v>
      </c>
    </row>
    <row r="48" spans="1:127" ht="18" x14ac:dyDescent="0.2">
      <c r="A48" s="19"/>
      <c r="B48" s="23" t="s">
        <v>100</v>
      </c>
      <c r="C48" s="494" t="s">
        <v>101</v>
      </c>
      <c r="D48" s="495"/>
      <c r="E48" s="492"/>
      <c r="F48" s="1" t="s">
        <v>102</v>
      </c>
      <c r="G48" s="35">
        <f>+G49*G40/G41</f>
        <v>15.768000000000002</v>
      </c>
      <c r="J48" s="51">
        <f t="shared" si="76"/>
        <v>15.768000000000002</v>
      </c>
      <c r="K48" s="51">
        <f t="shared" si="77"/>
        <v>15.768000000000002</v>
      </c>
      <c r="L48" s="51">
        <f t="shared" si="77"/>
        <v>15.768000000000002</v>
      </c>
      <c r="M48" s="51">
        <f t="shared" si="77"/>
        <v>15.768000000000002</v>
      </c>
      <c r="N48" s="51">
        <f t="shared" si="77"/>
        <v>15.768000000000002</v>
      </c>
      <c r="O48" s="51">
        <f t="shared" si="78"/>
        <v>15.768000000000002</v>
      </c>
      <c r="P48" s="51">
        <f t="shared" si="78"/>
        <v>15.768000000000002</v>
      </c>
      <c r="Q48" s="51">
        <f t="shared" si="78"/>
        <v>15.768000000000002</v>
      </c>
      <c r="R48" s="51">
        <f t="shared" si="79"/>
        <v>15.768000000000002</v>
      </c>
      <c r="S48" s="51">
        <f t="shared" si="79"/>
        <v>15.768000000000002</v>
      </c>
      <c r="T48" s="51">
        <f t="shared" si="79"/>
        <v>15.768000000000002</v>
      </c>
      <c r="U48" s="51">
        <f t="shared" si="70"/>
        <v>15.768000000000002</v>
      </c>
      <c r="V48" s="51">
        <f t="shared" si="110"/>
        <v>15.768000000000002</v>
      </c>
      <c r="W48" s="51">
        <f t="shared" si="110"/>
        <v>15.768000000000002</v>
      </c>
      <c r="X48" s="51">
        <f t="shared" si="110"/>
        <v>15.768000000000002</v>
      </c>
      <c r="Y48" s="51">
        <f t="shared" si="110"/>
        <v>15.768000000000002</v>
      </c>
      <c r="Z48" s="51">
        <f t="shared" si="110"/>
        <v>15.768000000000002</v>
      </c>
      <c r="AA48" s="51">
        <f t="shared" si="110"/>
        <v>15.768000000000002</v>
      </c>
      <c r="AB48" s="51">
        <f t="shared" si="110"/>
        <v>15.768000000000002</v>
      </c>
      <c r="AC48" s="51">
        <f t="shared" si="110"/>
        <v>15.768000000000002</v>
      </c>
      <c r="AD48" s="51">
        <f t="shared" si="110"/>
        <v>15.768000000000002</v>
      </c>
      <c r="AE48" s="51">
        <f t="shared" si="110"/>
        <v>15.768000000000002</v>
      </c>
      <c r="AF48" s="51">
        <f t="shared" si="110"/>
        <v>15.768000000000002</v>
      </c>
      <c r="AG48" s="51">
        <f t="shared" si="110"/>
        <v>15.768000000000002</v>
      </c>
      <c r="AH48" s="51">
        <f t="shared" si="81"/>
        <v>15.768000000000002</v>
      </c>
      <c r="AI48" s="51">
        <f t="shared" si="81"/>
        <v>15.768000000000002</v>
      </c>
      <c r="AJ48" s="51">
        <f t="shared" si="81"/>
        <v>15.768000000000002</v>
      </c>
      <c r="AK48" s="51">
        <f t="shared" si="82"/>
        <v>15.768000000000002</v>
      </c>
      <c r="AL48" s="51">
        <f t="shared" si="82"/>
        <v>15.768000000000002</v>
      </c>
      <c r="AM48" s="51">
        <f t="shared" si="82"/>
        <v>15.768000000000002</v>
      </c>
      <c r="AN48" s="51">
        <f t="shared" si="83"/>
        <v>15.768000000000002</v>
      </c>
      <c r="AO48" s="51">
        <f t="shared" si="83"/>
        <v>15.768000000000002</v>
      </c>
      <c r="AP48" s="51">
        <f t="shared" si="83"/>
        <v>15.768000000000002</v>
      </c>
      <c r="AQ48" s="51">
        <f t="shared" si="83"/>
        <v>15.768000000000002</v>
      </c>
      <c r="AR48" s="51">
        <f t="shared" si="83"/>
        <v>15.768000000000002</v>
      </c>
      <c r="AS48" s="51">
        <f t="shared" si="83"/>
        <v>15.768000000000002</v>
      </c>
      <c r="AT48" s="51">
        <f t="shared" si="83"/>
        <v>15.768000000000002</v>
      </c>
      <c r="AU48" s="51">
        <f t="shared" si="83"/>
        <v>15.768000000000002</v>
      </c>
      <c r="AV48" s="51">
        <f t="shared" si="83"/>
        <v>15.768000000000002</v>
      </c>
      <c r="AW48" s="51">
        <f t="shared" si="83"/>
        <v>15.768000000000002</v>
      </c>
      <c r="AX48" s="51">
        <f t="shared" si="83"/>
        <v>15.768000000000002</v>
      </c>
      <c r="AY48" s="51">
        <f t="shared" si="83"/>
        <v>15.768000000000002</v>
      </c>
      <c r="AZ48" s="51">
        <f t="shared" si="83"/>
        <v>15.768000000000002</v>
      </c>
      <c r="BA48" s="51">
        <f t="shared" si="83"/>
        <v>15.768000000000002</v>
      </c>
      <c r="BB48" s="51">
        <f t="shared" si="84"/>
        <v>15.768000000000002</v>
      </c>
      <c r="BC48" s="51">
        <f t="shared" si="84"/>
        <v>15.768000000000002</v>
      </c>
      <c r="BD48" s="51">
        <f t="shared" si="84"/>
        <v>15.768000000000002</v>
      </c>
      <c r="BE48" s="51">
        <f t="shared" si="84"/>
        <v>15.768000000000002</v>
      </c>
      <c r="BF48" s="51">
        <f t="shared" si="84"/>
        <v>15.768000000000002</v>
      </c>
      <c r="BG48" s="51">
        <f t="shared" si="85"/>
        <v>15.768000000000002</v>
      </c>
      <c r="BH48" s="51">
        <f t="shared" si="85"/>
        <v>15.768000000000002</v>
      </c>
      <c r="BI48" s="51">
        <f t="shared" si="86"/>
        <v>15.768000000000002</v>
      </c>
      <c r="BJ48" s="51">
        <f t="shared" si="86"/>
        <v>15.768000000000002</v>
      </c>
      <c r="BK48" s="51">
        <f t="shared" si="87"/>
        <v>15.768000000000002</v>
      </c>
      <c r="BL48" s="51">
        <f t="shared" si="88"/>
        <v>15.768000000000002</v>
      </c>
      <c r="BM48" s="51">
        <f t="shared" si="88"/>
        <v>15.768000000000002</v>
      </c>
      <c r="BN48" s="51">
        <f t="shared" si="88"/>
        <v>15.768000000000002</v>
      </c>
      <c r="BO48" s="51">
        <f t="shared" si="88"/>
        <v>15.768000000000002</v>
      </c>
      <c r="BP48" s="51">
        <f t="shared" si="89"/>
        <v>15.768000000000002</v>
      </c>
      <c r="BQ48" s="51">
        <f t="shared" si="90"/>
        <v>15.768000000000002</v>
      </c>
      <c r="BR48" s="51">
        <f t="shared" si="90"/>
        <v>15.768000000000002</v>
      </c>
      <c r="BS48" s="51">
        <f t="shared" si="90"/>
        <v>15.768000000000002</v>
      </c>
      <c r="BT48" s="51">
        <f t="shared" si="90"/>
        <v>15.768000000000002</v>
      </c>
      <c r="BU48" s="51">
        <f t="shared" si="91"/>
        <v>15.768000000000002</v>
      </c>
      <c r="BV48" s="51">
        <f t="shared" si="92"/>
        <v>15.768000000000002</v>
      </c>
      <c r="BW48" s="51">
        <f t="shared" si="93"/>
        <v>15.768000000000002</v>
      </c>
      <c r="BX48" s="51">
        <f t="shared" si="93"/>
        <v>15.768000000000002</v>
      </c>
      <c r="BY48" s="51">
        <f t="shared" si="94"/>
        <v>15.768000000000002</v>
      </c>
      <c r="BZ48" s="51">
        <f t="shared" si="94"/>
        <v>15.768000000000002</v>
      </c>
      <c r="CA48" s="51">
        <f t="shared" si="94"/>
        <v>15.768000000000002</v>
      </c>
      <c r="CB48" s="51">
        <f t="shared" si="94"/>
        <v>15.768000000000002</v>
      </c>
      <c r="CC48" s="51">
        <f t="shared" si="95"/>
        <v>15.768000000000002</v>
      </c>
      <c r="CD48" s="51">
        <f t="shared" si="95"/>
        <v>15.768000000000002</v>
      </c>
      <c r="CE48" s="51">
        <f t="shared" si="96"/>
        <v>15.768000000000002</v>
      </c>
      <c r="CF48" s="51">
        <f t="shared" si="97"/>
        <v>15.768000000000002</v>
      </c>
      <c r="CG48" s="51">
        <f t="shared" si="98"/>
        <v>15.768000000000002</v>
      </c>
      <c r="CH48" s="51">
        <f t="shared" si="99"/>
        <v>15.768000000000002</v>
      </c>
      <c r="CI48" s="51">
        <f t="shared" si="99"/>
        <v>15.768000000000002</v>
      </c>
      <c r="CJ48" s="51">
        <f t="shared" si="99"/>
        <v>15.768000000000002</v>
      </c>
      <c r="CK48" s="51">
        <f t="shared" si="99"/>
        <v>15.768000000000002</v>
      </c>
      <c r="CL48" s="51">
        <f t="shared" si="99"/>
        <v>15.768000000000002</v>
      </c>
      <c r="CM48" s="51">
        <f t="shared" si="99"/>
        <v>15.768000000000002</v>
      </c>
      <c r="CN48" s="51">
        <f t="shared" si="99"/>
        <v>15.768000000000002</v>
      </c>
      <c r="CO48" s="51">
        <f t="shared" si="99"/>
        <v>15.768000000000002</v>
      </c>
      <c r="CP48" s="51">
        <f t="shared" si="99"/>
        <v>15.768000000000002</v>
      </c>
      <c r="CQ48" s="51">
        <f t="shared" si="99"/>
        <v>15.768000000000002</v>
      </c>
      <c r="CR48" s="51">
        <f t="shared" si="100"/>
        <v>15.768000000000002</v>
      </c>
      <c r="CS48" s="51">
        <f t="shared" si="100"/>
        <v>15.768000000000002</v>
      </c>
      <c r="CT48" s="51">
        <f t="shared" si="101"/>
        <v>15.768000000000002</v>
      </c>
      <c r="CU48" s="51">
        <f t="shared" si="101"/>
        <v>15.768000000000002</v>
      </c>
      <c r="CV48" s="51">
        <f t="shared" si="102"/>
        <v>15.768000000000002</v>
      </c>
      <c r="CW48" s="51">
        <f t="shared" si="102"/>
        <v>15.768000000000002</v>
      </c>
      <c r="CX48" s="51">
        <f t="shared" si="103"/>
        <v>15.768000000000002</v>
      </c>
      <c r="CY48" s="51">
        <f t="shared" si="103"/>
        <v>15.768000000000002</v>
      </c>
      <c r="CZ48" s="51">
        <f t="shared" si="103"/>
        <v>15.768000000000002</v>
      </c>
      <c r="DA48" s="51">
        <f t="shared" si="103"/>
        <v>15.768000000000002</v>
      </c>
      <c r="DB48" s="51">
        <f t="shared" si="103"/>
        <v>15.768000000000002</v>
      </c>
      <c r="DC48" s="51">
        <f t="shared" si="104"/>
        <v>15.768000000000002</v>
      </c>
      <c r="DD48" s="51">
        <f t="shared" si="104"/>
        <v>15.768000000000002</v>
      </c>
      <c r="DE48" s="51">
        <f t="shared" si="105"/>
        <v>15.768000000000002</v>
      </c>
      <c r="DF48" s="51">
        <f t="shared" si="106"/>
        <v>15.768000000000002</v>
      </c>
      <c r="DG48" s="51">
        <f t="shared" si="107"/>
        <v>15.768000000000002</v>
      </c>
      <c r="DH48" s="51">
        <f t="shared" si="107"/>
        <v>15.768000000000002</v>
      </c>
      <c r="DI48" s="51">
        <f t="shared" si="107"/>
        <v>15.768000000000002</v>
      </c>
      <c r="DJ48" s="51">
        <f t="shared" si="107"/>
        <v>15.768000000000002</v>
      </c>
      <c r="DK48" s="51">
        <f t="shared" si="107"/>
        <v>15.768000000000002</v>
      </c>
      <c r="DL48" s="51">
        <f t="shared" si="107"/>
        <v>15.768000000000002</v>
      </c>
      <c r="DM48" s="51">
        <f t="shared" si="107"/>
        <v>15.768000000000002</v>
      </c>
      <c r="DN48" s="51">
        <f t="shared" si="107"/>
        <v>15.768000000000002</v>
      </c>
      <c r="DO48" s="51">
        <f t="shared" si="108"/>
        <v>15.768000000000002</v>
      </c>
      <c r="DP48" s="51">
        <f t="shared" si="109"/>
        <v>15.768000000000002</v>
      </c>
      <c r="DQ48" s="51">
        <f t="shared" si="109"/>
        <v>15.768000000000002</v>
      </c>
      <c r="DR48" s="51">
        <f t="shared" si="109"/>
        <v>15.768000000000002</v>
      </c>
      <c r="DS48" s="51">
        <f t="shared" si="109"/>
        <v>15.768000000000002</v>
      </c>
      <c r="DT48" s="51">
        <f t="shared" si="109"/>
        <v>15.768000000000002</v>
      </c>
      <c r="DU48" s="51">
        <f t="shared" si="109"/>
        <v>15.768000000000002</v>
      </c>
      <c r="DV48" s="51">
        <f t="shared" si="109"/>
        <v>15.768000000000002</v>
      </c>
      <c r="DW48" s="51">
        <f t="shared" si="109"/>
        <v>15.768000000000002</v>
      </c>
    </row>
    <row r="49" spans="1:127" ht="18" x14ac:dyDescent="0.2">
      <c r="A49" s="19"/>
      <c r="B49" s="23" t="s">
        <v>78</v>
      </c>
      <c r="C49" s="494" t="s">
        <v>79</v>
      </c>
      <c r="D49" s="495"/>
      <c r="E49" s="492"/>
      <c r="F49" s="1" t="s">
        <v>102</v>
      </c>
      <c r="G49" s="36">
        <f>+G39*86400*365</f>
        <v>946.08</v>
      </c>
      <c r="J49" s="51">
        <f t="shared" si="76"/>
        <v>946.08</v>
      </c>
      <c r="K49" s="51">
        <f t="shared" si="77"/>
        <v>946.08</v>
      </c>
      <c r="L49" s="51">
        <f t="shared" si="77"/>
        <v>946.08</v>
      </c>
      <c r="M49" s="51">
        <f t="shared" si="77"/>
        <v>946.08</v>
      </c>
      <c r="N49" s="51">
        <f t="shared" si="77"/>
        <v>946.08</v>
      </c>
      <c r="O49" s="51">
        <f t="shared" si="78"/>
        <v>946.08</v>
      </c>
      <c r="P49" s="51">
        <f t="shared" si="78"/>
        <v>946.08</v>
      </c>
      <c r="Q49" s="51">
        <f t="shared" si="78"/>
        <v>946.08</v>
      </c>
      <c r="R49" s="51">
        <f t="shared" si="79"/>
        <v>946.08</v>
      </c>
      <c r="S49" s="51">
        <f t="shared" si="79"/>
        <v>946.08</v>
      </c>
      <c r="T49" s="51">
        <f t="shared" si="79"/>
        <v>946.08</v>
      </c>
      <c r="U49" s="51">
        <f t="shared" si="70"/>
        <v>946.08</v>
      </c>
      <c r="V49" s="51">
        <f t="shared" si="110"/>
        <v>946.08</v>
      </c>
      <c r="W49" s="51">
        <f t="shared" si="110"/>
        <v>946.08</v>
      </c>
      <c r="X49" s="51">
        <f t="shared" si="110"/>
        <v>946.08</v>
      </c>
      <c r="Y49" s="51">
        <f t="shared" si="110"/>
        <v>946.08</v>
      </c>
      <c r="Z49" s="51">
        <f t="shared" si="110"/>
        <v>946.08</v>
      </c>
      <c r="AA49" s="51">
        <f t="shared" si="110"/>
        <v>946.08</v>
      </c>
      <c r="AB49" s="51">
        <f t="shared" si="110"/>
        <v>946.08</v>
      </c>
      <c r="AC49" s="51">
        <f t="shared" si="110"/>
        <v>946.08</v>
      </c>
      <c r="AD49" s="51">
        <f t="shared" si="110"/>
        <v>946.08</v>
      </c>
      <c r="AE49" s="51">
        <f t="shared" si="110"/>
        <v>946.08</v>
      </c>
      <c r="AF49" s="51">
        <f t="shared" si="110"/>
        <v>946.08</v>
      </c>
      <c r="AG49" s="51">
        <f t="shared" si="110"/>
        <v>946.08</v>
      </c>
      <c r="AH49" s="51">
        <f t="shared" si="81"/>
        <v>946.08</v>
      </c>
      <c r="AI49" s="51">
        <f t="shared" si="81"/>
        <v>946.08</v>
      </c>
      <c r="AJ49" s="51">
        <f t="shared" si="81"/>
        <v>946.08</v>
      </c>
      <c r="AK49" s="51">
        <f t="shared" si="82"/>
        <v>946.08</v>
      </c>
      <c r="AL49" s="51">
        <f t="shared" si="82"/>
        <v>946.08</v>
      </c>
      <c r="AM49" s="51">
        <f t="shared" si="82"/>
        <v>946.08</v>
      </c>
      <c r="AN49" s="51">
        <f t="shared" si="83"/>
        <v>946.08</v>
      </c>
      <c r="AO49" s="51">
        <f t="shared" si="83"/>
        <v>946.08</v>
      </c>
      <c r="AP49" s="51">
        <f t="shared" si="83"/>
        <v>946.08</v>
      </c>
      <c r="AQ49" s="51">
        <f t="shared" si="83"/>
        <v>946.08</v>
      </c>
      <c r="AR49" s="51">
        <f t="shared" si="83"/>
        <v>946.08</v>
      </c>
      <c r="AS49" s="51">
        <f t="shared" si="83"/>
        <v>946.08</v>
      </c>
      <c r="AT49" s="51">
        <f t="shared" si="83"/>
        <v>946.08</v>
      </c>
      <c r="AU49" s="51">
        <f t="shared" si="83"/>
        <v>946.08</v>
      </c>
      <c r="AV49" s="51">
        <f t="shared" si="83"/>
        <v>946.08</v>
      </c>
      <c r="AW49" s="51">
        <f t="shared" si="83"/>
        <v>946.08</v>
      </c>
      <c r="AX49" s="51">
        <f t="shared" si="83"/>
        <v>946.08</v>
      </c>
      <c r="AY49" s="51">
        <f t="shared" si="83"/>
        <v>946.08</v>
      </c>
      <c r="AZ49" s="51">
        <f t="shared" si="83"/>
        <v>946.08</v>
      </c>
      <c r="BA49" s="51">
        <f t="shared" si="83"/>
        <v>946.08</v>
      </c>
      <c r="BB49" s="51">
        <f t="shared" si="84"/>
        <v>946.08</v>
      </c>
      <c r="BC49" s="51">
        <f t="shared" si="84"/>
        <v>946.08</v>
      </c>
      <c r="BD49" s="51">
        <f t="shared" si="84"/>
        <v>946.08</v>
      </c>
      <c r="BE49" s="51">
        <f t="shared" si="84"/>
        <v>946.08</v>
      </c>
      <c r="BF49" s="51">
        <f t="shared" si="84"/>
        <v>946.08</v>
      </c>
      <c r="BG49" s="51">
        <f t="shared" si="85"/>
        <v>946.08</v>
      </c>
      <c r="BH49" s="51">
        <f t="shared" si="85"/>
        <v>946.08</v>
      </c>
      <c r="BI49" s="51">
        <f t="shared" si="86"/>
        <v>946.08</v>
      </c>
      <c r="BJ49" s="51">
        <f t="shared" si="86"/>
        <v>946.08</v>
      </c>
      <c r="BK49" s="51">
        <f t="shared" si="87"/>
        <v>946.08</v>
      </c>
      <c r="BL49" s="51">
        <f t="shared" si="88"/>
        <v>946.08</v>
      </c>
      <c r="BM49" s="51">
        <f t="shared" si="88"/>
        <v>946.08</v>
      </c>
      <c r="BN49" s="51">
        <f t="shared" si="88"/>
        <v>946.08</v>
      </c>
      <c r="BO49" s="51">
        <f t="shared" si="88"/>
        <v>946.08</v>
      </c>
      <c r="BP49" s="51">
        <f t="shared" si="89"/>
        <v>946.08</v>
      </c>
      <c r="BQ49" s="51">
        <f t="shared" si="90"/>
        <v>946.08</v>
      </c>
      <c r="BR49" s="51">
        <f t="shared" si="90"/>
        <v>946.08</v>
      </c>
      <c r="BS49" s="51">
        <f t="shared" si="90"/>
        <v>946.08</v>
      </c>
      <c r="BT49" s="51">
        <f t="shared" si="90"/>
        <v>946.08</v>
      </c>
      <c r="BU49" s="51">
        <f t="shared" si="91"/>
        <v>946.08</v>
      </c>
      <c r="BV49" s="51">
        <f t="shared" si="92"/>
        <v>946.08</v>
      </c>
      <c r="BW49" s="51">
        <f t="shared" si="93"/>
        <v>946.08</v>
      </c>
      <c r="BX49" s="51">
        <f t="shared" si="93"/>
        <v>946.08</v>
      </c>
      <c r="BY49" s="51">
        <f t="shared" si="94"/>
        <v>946.08</v>
      </c>
      <c r="BZ49" s="51">
        <f t="shared" si="94"/>
        <v>946.08</v>
      </c>
      <c r="CA49" s="51">
        <f t="shared" si="94"/>
        <v>946.08</v>
      </c>
      <c r="CB49" s="51">
        <f t="shared" si="94"/>
        <v>946.08</v>
      </c>
      <c r="CC49" s="51">
        <f t="shared" si="95"/>
        <v>946.08</v>
      </c>
      <c r="CD49" s="51">
        <f t="shared" si="95"/>
        <v>946.08</v>
      </c>
      <c r="CE49" s="51">
        <f t="shared" si="96"/>
        <v>946.08</v>
      </c>
      <c r="CF49" s="51">
        <f t="shared" si="97"/>
        <v>946.08</v>
      </c>
      <c r="CG49" s="51">
        <f t="shared" si="98"/>
        <v>946.08</v>
      </c>
      <c r="CH49" s="51">
        <f t="shared" si="99"/>
        <v>946.08</v>
      </c>
      <c r="CI49" s="51">
        <f t="shared" si="99"/>
        <v>946.08</v>
      </c>
      <c r="CJ49" s="51">
        <f t="shared" si="99"/>
        <v>946.08</v>
      </c>
      <c r="CK49" s="51">
        <f t="shared" si="99"/>
        <v>946.08</v>
      </c>
      <c r="CL49" s="51">
        <f t="shared" si="99"/>
        <v>946.08</v>
      </c>
      <c r="CM49" s="51">
        <f t="shared" si="99"/>
        <v>946.08</v>
      </c>
      <c r="CN49" s="51">
        <f t="shared" si="99"/>
        <v>946.08</v>
      </c>
      <c r="CO49" s="51">
        <f t="shared" si="99"/>
        <v>946.08</v>
      </c>
      <c r="CP49" s="51">
        <f t="shared" si="99"/>
        <v>946.08</v>
      </c>
      <c r="CQ49" s="51">
        <f t="shared" si="99"/>
        <v>946.08</v>
      </c>
      <c r="CR49" s="51">
        <f t="shared" si="100"/>
        <v>946.08</v>
      </c>
      <c r="CS49" s="51">
        <f t="shared" si="100"/>
        <v>946.08</v>
      </c>
      <c r="CT49" s="51">
        <f t="shared" si="101"/>
        <v>946.08</v>
      </c>
      <c r="CU49" s="51">
        <f t="shared" si="101"/>
        <v>946.08</v>
      </c>
      <c r="CV49" s="51">
        <f t="shared" si="102"/>
        <v>946.08</v>
      </c>
      <c r="CW49" s="51">
        <f t="shared" si="102"/>
        <v>946.08</v>
      </c>
      <c r="CX49" s="51">
        <f t="shared" si="103"/>
        <v>946.08</v>
      </c>
      <c r="CY49" s="51">
        <f t="shared" si="103"/>
        <v>946.08</v>
      </c>
      <c r="CZ49" s="51">
        <f t="shared" si="103"/>
        <v>946.08</v>
      </c>
      <c r="DA49" s="51">
        <f t="shared" si="103"/>
        <v>946.08</v>
      </c>
      <c r="DB49" s="51">
        <f t="shared" si="103"/>
        <v>946.08</v>
      </c>
      <c r="DC49" s="51">
        <f t="shared" si="104"/>
        <v>946.08</v>
      </c>
      <c r="DD49" s="51">
        <f t="shared" si="104"/>
        <v>946.08</v>
      </c>
      <c r="DE49" s="51">
        <f t="shared" si="105"/>
        <v>946.08</v>
      </c>
      <c r="DF49" s="51">
        <f t="shared" si="106"/>
        <v>946.08</v>
      </c>
      <c r="DG49" s="51">
        <f t="shared" si="107"/>
        <v>946.08</v>
      </c>
      <c r="DH49" s="51">
        <f t="shared" si="107"/>
        <v>946.08</v>
      </c>
      <c r="DI49" s="51">
        <f t="shared" si="107"/>
        <v>946.08</v>
      </c>
      <c r="DJ49" s="51">
        <f t="shared" si="107"/>
        <v>946.08</v>
      </c>
      <c r="DK49" s="51">
        <f t="shared" si="107"/>
        <v>946.08</v>
      </c>
      <c r="DL49" s="51">
        <f t="shared" si="107"/>
        <v>946.08</v>
      </c>
      <c r="DM49" s="51">
        <f t="shared" si="107"/>
        <v>946.08</v>
      </c>
      <c r="DN49" s="51">
        <f t="shared" si="107"/>
        <v>946.08</v>
      </c>
      <c r="DO49" s="51">
        <f t="shared" si="108"/>
        <v>946.08</v>
      </c>
      <c r="DP49" s="51">
        <f t="shared" si="109"/>
        <v>946.08</v>
      </c>
      <c r="DQ49" s="51">
        <f t="shared" si="109"/>
        <v>946.08</v>
      </c>
      <c r="DR49" s="51">
        <f t="shared" si="109"/>
        <v>946.08</v>
      </c>
      <c r="DS49" s="51">
        <f t="shared" si="109"/>
        <v>946.08</v>
      </c>
      <c r="DT49" s="51">
        <f t="shared" si="109"/>
        <v>946.08</v>
      </c>
      <c r="DU49" s="51">
        <f t="shared" si="109"/>
        <v>946.08</v>
      </c>
      <c r="DV49" s="51">
        <f t="shared" si="109"/>
        <v>946.08</v>
      </c>
      <c r="DW49" s="51">
        <f t="shared" si="109"/>
        <v>946.08</v>
      </c>
    </row>
    <row r="50" spans="1:127" ht="18" x14ac:dyDescent="0.2">
      <c r="A50" s="19"/>
      <c r="B50" s="23" t="s">
        <v>103</v>
      </c>
      <c r="C50" s="494" t="s">
        <v>104</v>
      </c>
      <c r="D50" s="495"/>
      <c r="E50" s="492"/>
      <c r="F50" s="1"/>
      <c r="G50" s="93">
        <f>1+G44*G51/G41</f>
        <v>4.6180000000000003</v>
      </c>
      <c r="J50" s="51">
        <f t="shared" si="76"/>
        <v>4.6180000000000003</v>
      </c>
      <c r="K50" s="51">
        <f t="shared" si="77"/>
        <v>4.6180000000000003</v>
      </c>
      <c r="L50" s="51">
        <f t="shared" si="77"/>
        <v>4.6180000000000003</v>
      </c>
      <c r="M50" s="51">
        <f t="shared" si="77"/>
        <v>4.6180000000000003</v>
      </c>
      <c r="N50" s="51">
        <f t="shared" si="77"/>
        <v>4.6180000000000003</v>
      </c>
      <c r="O50" s="51">
        <f t="shared" si="78"/>
        <v>4.6180000000000003</v>
      </c>
      <c r="P50" s="51">
        <f t="shared" si="78"/>
        <v>4.6180000000000003</v>
      </c>
      <c r="Q50" s="51">
        <f t="shared" si="78"/>
        <v>4.6180000000000003</v>
      </c>
      <c r="R50" s="51">
        <f t="shared" si="79"/>
        <v>4.6180000000000003</v>
      </c>
      <c r="S50" s="51">
        <f t="shared" si="79"/>
        <v>4.6180000000000003</v>
      </c>
      <c r="T50" s="51">
        <f t="shared" si="79"/>
        <v>4.6180000000000003</v>
      </c>
      <c r="U50" s="51">
        <f t="shared" si="70"/>
        <v>4.6180000000000003</v>
      </c>
      <c r="V50" s="51">
        <f t="shared" si="110"/>
        <v>4.6180000000000003</v>
      </c>
      <c r="W50" s="51">
        <f t="shared" si="110"/>
        <v>4.6180000000000003</v>
      </c>
      <c r="X50" s="51">
        <f t="shared" si="110"/>
        <v>4.6180000000000003</v>
      </c>
      <c r="Y50" s="51">
        <f t="shared" si="110"/>
        <v>4.6180000000000003</v>
      </c>
      <c r="Z50" s="51">
        <f t="shared" si="110"/>
        <v>4.6180000000000003</v>
      </c>
      <c r="AA50" s="51">
        <f t="shared" si="110"/>
        <v>4.6180000000000003</v>
      </c>
      <c r="AB50" s="51">
        <f t="shared" si="110"/>
        <v>4.6180000000000003</v>
      </c>
      <c r="AC50" s="51">
        <f t="shared" si="110"/>
        <v>4.6180000000000003</v>
      </c>
      <c r="AD50" s="51">
        <f t="shared" si="110"/>
        <v>4.6180000000000003</v>
      </c>
      <c r="AE50" s="51">
        <f t="shared" si="110"/>
        <v>4.6180000000000003</v>
      </c>
      <c r="AF50" s="51">
        <f t="shared" si="110"/>
        <v>4.6180000000000003</v>
      </c>
      <c r="AG50" s="51">
        <f t="shared" si="110"/>
        <v>4.6180000000000003</v>
      </c>
      <c r="AH50" s="51">
        <f t="shared" si="81"/>
        <v>4.6180000000000003</v>
      </c>
      <c r="AI50" s="51">
        <f t="shared" si="81"/>
        <v>4.6180000000000003</v>
      </c>
      <c r="AJ50" s="51">
        <f t="shared" si="81"/>
        <v>4.6180000000000003</v>
      </c>
      <c r="AK50" s="51">
        <f t="shared" si="82"/>
        <v>4.6180000000000003</v>
      </c>
      <c r="AL50" s="51">
        <f t="shared" si="82"/>
        <v>4.6180000000000003</v>
      </c>
      <c r="AM50" s="51">
        <f t="shared" si="82"/>
        <v>4.6180000000000003</v>
      </c>
      <c r="AN50" s="51">
        <f t="shared" si="83"/>
        <v>4.6180000000000003</v>
      </c>
      <c r="AO50" s="51">
        <f t="shared" si="83"/>
        <v>4.6180000000000003</v>
      </c>
      <c r="AP50" s="51">
        <f t="shared" si="83"/>
        <v>4.6180000000000003</v>
      </c>
      <c r="AQ50" s="51">
        <f t="shared" si="83"/>
        <v>4.6180000000000003</v>
      </c>
      <c r="AR50" s="51">
        <f t="shared" si="83"/>
        <v>4.6180000000000003</v>
      </c>
      <c r="AS50" s="51">
        <f t="shared" si="83"/>
        <v>4.6180000000000003</v>
      </c>
      <c r="AT50" s="51">
        <f t="shared" si="83"/>
        <v>4.6180000000000003</v>
      </c>
      <c r="AU50" s="51">
        <f t="shared" si="83"/>
        <v>4.6180000000000003</v>
      </c>
      <c r="AV50" s="51">
        <f t="shared" si="83"/>
        <v>4.6180000000000003</v>
      </c>
      <c r="AW50" s="51">
        <f t="shared" si="83"/>
        <v>4.6180000000000003</v>
      </c>
      <c r="AX50" s="51">
        <f t="shared" si="83"/>
        <v>4.6180000000000003</v>
      </c>
      <c r="AY50" s="51">
        <f t="shared" si="83"/>
        <v>4.6180000000000003</v>
      </c>
      <c r="AZ50" s="51">
        <f t="shared" si="83"/>
        <v>4.6180000000000003</v>
      </c>
      <c r="BA50" s="51">
        <f t="shared" si="83"/>
        <v>4.6180000000000003</v>
      </c>
      <c r="BB50" s="51">
        <f t="shared" si="84"/>
        <v>4.6180000000000003</v>
      </c>
      <c r="BC50" s="51">
        <f t="shared" si="84"/>
        <v>4.6180000000000003</v>
      </c>
      <c r="BD50" s="51">
        <f t="shared" si="84"/>
        <v>4.6180000000000003</v>
      </c>
      <c r="BE50" s="51">
        <f t="shared" si="84"/>
        <v>4.6180000000000003</v>
      </c>
      <c r="BF50" s="51">
        <f t="shared" si="84"/>
        <v>4.6180000000000003</v>
      </c>
      <c r="BG50" s="51">
        <f t="shared" si="85"/>
        <v>4.6180000000000003</v>
      </c>
      <c r="BH50" s="51">
        <f t="shared" si="85"/>
        <v>4.6180000000000003</v>
      </c>
      <c r="BI50" s="51">
        <f t="shared" si="86"/>
        <v>4.6180000000000003</v>
      </c>
      <c r="BJ50" s="51">
        <f t="shared" si="86"/>
        <v>4.6180000000000003</v>
      </c>
      <c r="BK50" s="51">
        <f t="shared" si="87"/>
        <v>4.6180000000000003</v>
      </c>
      <c r="BL50" s="51">
        <f t="shared" si="88"/>
        <v>4.6180000000000003</v>
      </c>
      <c r="BM50" s="51">
        <f t="shared" si="88"/>
        <v>4.6180000000000003</v>
      </c>
      <c r="BN50" s="51">
        <f t="shared" si="88"/>
        <v>4.6180000000000003</v>
      </c>
      <c r="BO50" s="51">
        <f t="shared" si="88"/>
        <v>4.6180000000000003</v>
      </c>
      <c r="BP50" s="51">
        <f t="shared" si="89"/>
        <v>4.6180000000000003</v>
      </c>
      <c r="BQ50" s="51">
        <f t="shared" si="90"/>
        <v>4.6180000000000003</v>
      </c>
      <c r="BR50" s="51">
        <f t="shared" si="90"/>
        <v>4.6180000000000003</v>
      </c>
      <c r="BS50" s="51">
        <f t="shared" si="90"/>
        <v>4.6180000000000003</v>
      </c>
      <c r="BT50" s="51">
        <f t="shared" si="90"/>
        <v>4.6180000000000003</v>
      </c>
      <c r="BU50" s="51">
        <f t="shared" si="91"/>
        <v>4.6180000000000003</v>
      </c>
      <c r="BV50" s="51">
        <f t="shared" si="92"/>
        <v>4.6180000000000003</v>
      </c>
      <c r="BW50" s="51">
        <f t="shared" si="93"/>
        <v>4.6180000000000003</v>
      </c>
      <c r="BX50" s="51">
        <f t="shared" si="93"/>
        <v>4.6180000000000003</v>
      </c>
      <c r="BY50" s="51">
        <f t="shared" si="94"/>
        <v>4.6180000000000003</v>
      </c>
      <c r="BZ50" s="51">
        <f t="shared" si="94"/>
        <v>4.6180000000000003</v>
      </c>
      <c r="CA50" s="51">
        <f t="shared" si="94"/>
        <v>4.6180000000000003</v>
      </c>
      <c r="CB50" s="51">
        <f t="shared" si="94"/>
        <v>4.6180000000000003</v>
      </c>
      <c r="CC50" s="51">
        <f t="shared" si="95"/>
        <v>4.6180000000000003</v>
      </c>
      <c r="CD50" s="51">
        <f t="shared" si="95"/>
        <v>4.6180000000000003</v>
      </c>
      <c r="CE50" s="51">
        <f t="shared" si="96"/>
        <v>4.6180000000000003</v>
      </c>
      <c r="CF50" s="51">
        <f t="shared" si="97"/>
        <v>4.6180000000000003</v>
      </c>
      <c r="CG50" s="51">
        <f t="shared" si="98"/>
        <v>4.6180000000000003</v>
      </c>
      <c r="CH50" s="51">
        <f t="shared" si="99"/>
        <v>4.6180000000000003</v>
      </c>
      <c r="CI50" s="51">
        <f t="shared" si="99"/>
        <v>4.6180000000000003</v>
      </c>
      <c r="CJ50" s="51">
        <f t="shared" si="99"/>
        <v>4.6180000000000003</v>
      </c>
      <c r="CK50" s="51">
        <f t="shared" si="99"/>
        <v>4.6180000000000003</v>
      </c>
      <c r="CL50" s="51">
        <f t="shared" si="99"/>
        <v>4.6180000000000003</v>
      </c>
      <c r="CM50" s="51">
        <f t="shared" si="99"/>
        <v>4.6180000000000003</v>
      </c>
      <c r="CN50" s="51">
        <f t="shared" si="99"/>
        <v>4.6180000000000003</v>
      </c>
      <c r="CO50" s="51">
        <f t="shared" si="99"/>
        <v>4.6180000000000003</v>
      </c>
      <c r="CP50" s="51">
        <f t="shared" si="99"/>
        <v>4.6180000000000003</v>
      </c>
      <c r="CQ50" s="51">
        <f t="shared" si="99"/>
        <v>4.6180000000000003</v>
      </c>
      <c r="CR50" s="51">
        <f t="shared" si="100"/>
        <v>4.6180000000000003</v>
      </c>
      <c r="CS50" s="51">
        <f t="shared" si="100"/>
        <v>4.6180000000000003</v>
      </c>
      <c r="CT50" s="51">
        <f t="shared" si="101"/>
        <v>4.6180000000000003</v>
      </c>
      <c r="CU50" s="51">
        <f t="shared" si="101"/>
        <v>4.6180000000000003</v>
      </c>
      <c r="CV50" s="51">
        <f t="shared" si="102"/>
        <v>4.6180000000000003</v>
      </c>
      <c r="CW50" s="51">
        <f t="shared" si="102"/>
        <v>4.6180000000000003</v>
      </c>
      <c r="CX50" s="51">
        <f t="shared" si="103"/>
        <v>4.6180000000000003</v>
      </c>
      <c r="CY50" s="51">
        <f t="shared" si="103"/>
        <v>4.6180000000000003</v>
      </c>
      <c r="CZ50" s="51">
        <f t="shared" si="103"/>
        <v>4.6180000000000003</v>
      </c>
      <c r="DA50" s="51">
        <f t="shared" si="103"/>
        <v>4.6180000000000003</v>
      </c>
      <c r="DB50" s="51">
        <f t="shared" si="103"/>
        <v>4.6180000000000003</v>
      </c>
      <c r="DC50" s="51">
        <f t="shared" si="104"/>
        <v>4.6180000000000003</v>
      </c>
      <c r="DD50" s="51">
        <f t="shared" si="104"/>
        <v>4.6180000000000003</v>
      </c>
      <c r="DE50" s="51">
        <f t="shared" si="105"/>
        <v>4.6180000000000003</v>
      </c>
      <c r="DF50" s="51">
        <f t="shared" si="106"/>
        <v>4.6180000000000003</v>
      </c>
      <c r="DG50" s="51">
        <f t="shared" si="107"/>
        <v>4.6180000000000003</v>
      </c>
      <c r="DH50" s="51">
        <f t="shared" si="107"/>
        <v>4.6180000000000003</v>
      </c>
      <c r="DI50" s="51">
        <f t="shared" si="107"/>
        <v>4.6180000000000003</v>
      </c>
      <c r="DJ50" s="51">
        <f t="shared" si="107"/>
        <v>4.6180000000000003</v>
      </c>
      <c r="DK50" s="51">
        <f t="shared" si="107"/>
        <v>4.6180000000000003</v>
      </c>
      <c r="DL50" s="51">
        <f t="shared" si="107"/>
        <v>4.6180000000000003</v>
      </c>
      <c r="DM50" s="51">
        <f t="shared" si="107"/>
        <v>4.6180000000000003</v>
      </c>
      <c r="DN50" s="51">
        <f t="shared" si="107"/>
        <v>4.6180000000000003</v>
      </c>
      <c r="DO50" s="51">
        <f t="shared" si="108"/>
        <v>4.6180000000000003</v>
      </c>
      <c r="DP50" s="51">
        <f t="shared" si="109"/>
        <v>4.6180000000000003</v>
      </c>
      <c r="DQ50" s="51">
        <f t="shared" si="109"/>
        <v>4.6180000000000003</v>
      </c>
      <c r="DR50" s="51">
        <f t="shared" si="109"/>
        <v>4.6180000000000003</v>
      </c>
      <c r="DS50" s="51">
        <f t="shared" si="109"/>
        <v>4.6180000000000003</v>
      </c>
      <c r="DT50" s="51">
        <f t="shared" si="109"/>
        <v>4.6180000000000003</v>
      </c>
      <c r="DU50" s="51">
        <f t="shared" si="109"/>
        <v>4.6180000000000003</v>
      </c>
      <c r="DV50" s="51">
        <f t="shared" si="109"/>
        <v>4.6180000000000003</v>
      </c>
      <c r="DW50" s="51">
        <f t="shared" si="109"/>
        <v>4.6180000000000003</v>
      </c>
    </row>
    <row r="51" spans="1:127" ht="18" x14ac:dyDescent="0.4">
      <c r="A51" s="16">
        <f>入力シート_チウラム!Q23</f>
        <v>1.62</v>
      </c>
      <c r="B51" s="20" t="s">
        <v>105</v>
      </c>
      <c r="C51" s="494" t="s">
        <v>106</v>
      </c>
      <c r="D51" s="495"/>
      <c r="E51" s="492"/>
      <c r="F51" s="291" t="s">
        <v>107</v>
      </c>
      <c r="G51" s="25">
        <f>IF(A51="",1.67,A51)</f>
        <v>1.62</v>
      </c>
      <c r="J51" s="51">
        <f t="shared" si="76"/>
        <v>1.62</v>
      </c>
      <c r="K51" s="51">
        <f t="shared" si="77"/>
        <v>1.62</v>
      </c>
      <c r="L51" s="51">
        <f t="shared" si="77"/>
        <v>1.62</v>
      </c>
      <c r="M51" s="51">
        <f t="shared" si="77"/>
        <v>1.62</v>
      </c>
      <c r="N51" s="51">
        <f t="shared" si="77"/>
        <v>1.62</v>
      </c>
      <c r="O51" s="51">
        <f t="shared" si="78"/>
        <v>1.62</v>
      </c>
      <c r="P51" s="51">
        <f t="shared" si="78"/>
        <v>1.62</v>
      </c>
      <c r="Q51" s="51">
        <f t="shared" si="78"/>
        <v>1.62</v>
      </c>
      <c r="R51" s="51">
        <f t="shared" si="79"/>
        <v>1.62</v>
      </c>
      <c r="S51" s="51">
        <f t="shared" si="79"/>
        <v>1.62</v>
      </c>
      <c r="T51" s="51">
        <f t="shared" si="79"/>
        <v>1.62</v>
      </c>
      <c r="U51" s="52">
        <f t="shared" si="70"/>
        <v>1.62</v>
      </c>
      <c r="V51" s="51">
        <f t="shared" si="110"/>
        <v>1.62</v>
      </c>
      <c r="W51" s="51">
        <f t="shared" si="110"/>
        <v>1.62</v>
      </c>
      <c r="X51" s="51">
        <f t="shared" si="110"/>
        <v>1.62</v>
      </c>
      <c r="Y51" s="51">
        <f t="shared" si="110"/>
        <v>1.62</v>
      </c>
      <c r="Z51" s="51">
        <f t="shared" si="110"/>
        <v>1.62</v>
      </c>
      <c r="AA51" s="51">
        <f t="shared" si="110"/>
        <v>1.62</v>
      </c>
      <c r="AB51" s="51">
        <f t="shared" si="110"/>
        <v>1.62</v>
      </c>
      <c r="AC51" s="51">
        <f t="shared" si="110"/>
        <v>1.62</v>
      </c>
      <c r="AD51" s="51">
        <f t="shared" si="110"/>
        <v>1.62</v>
      </c>
      <c r="AE51" s="51">
        <f t="shared" si="110"/>
        <v>1.62</v>
      </c>
      <c r="AF51" s="51">
        <f t="shared" si="110"/>
        <v>1.62</v>
      </c>
      <c r="AG51" s="51">
        <f t="shared" si="110"/>
        <v>1.62</v>
      </c>
      <c r="AH51" s="51">
        <f t="shared" si="81"/>
        <v>1.62</v>
      </c>
      <c r="AI51" s="51">
        <f t="shared" si="81"/>
        <v>1.62</v>
      </c>
      <c r="AJ51" s="51">
        <f t="shared" si="81"/>
        <v>1.62</v>
      </c>
      <c r="AK51" s="51">
        <f t="shared" si="82"/>
        <v>1.62</v>
      </c>
      <c r="AL51" s="51">
        <f t="shared" si="82"/>
        <v>1.62</v>
      </c>
      <c r="AM51" s="51">
        <f t="shared" si="82"/>
        <v>1.62</v>
      </c>
      <c r="AN51" s="51">
        <f t="shared" si="83"/>
        <v>1.62</v>
      </c>
      <c r="AO51" s="51">
        <f t="shared" si="83"/>
        <v>1.62</v>
      </c>
      <c r="AP51" s="51">
        <f t="shared" si="83"/>
        <v>1.62</v>
      </c>
      <c r="AQ51" s="51">
        <f t="shared" si="83"/>
        <v>1.62</v>
      </c>
      <c r="AR51" s="51">
        <f t="shared" si="83"/>
        <v>1.62</v>
      </c>
      <c r="AS51" s="51">
        <f t="shared" si="83"/>
        <v>1.62</v>
      </c>
      <c r="AT51" s="51">
        <f t="shared" si="83"/>
        <v>1.62</v>
      </c>
      <c r="AU51" s="51">
        <f t="shared" si="83"/>
        <v>1.62</v>
      </c>
      <c r="AV51" s="51">
        <f t="shared" si="83"/>
        <v>1.62</v>
      </c>
      <c r="AW51" s="51">
        <f t="shared" si="83"/>
        <v>1.62</v>
      </c>
      <c r="AX51" s="51">
        <f t="shared" si="83"/>
        <v>1.62</v>
      </c>
      <c r="AY51" s="51">
        <f t="shared" si="83"/>
        <v>1.62</v>
      </c>
      <c r="AZ51" s="51">
        <f t="shared" si="83"/>
        <v>1.62</v>
      </c>
      <c r="BA51" s="51">
        <f t="shared" si="83"/>
        <v>1.62</v>
      </c>
      <c r="BB51" s="51">
        <f t="shared" si="84"/>
        <v>1.62</v>
      </c>
      <c r="BC51" s="51">
        <f t="shared" si="84"/>
        <v>1.62</v>
      </c>
      <c r="BD51" s="51">
        <f t="shared" si="84"/>
        <v>1.62</v>
      </c>
      <c r="BE51" s="51">
        <f t="shared" si="84"/>
        <v>1.62</v>
      </c>
      <c r="BF51" s="51">
        <f t="shared" si="84"/>
        <v>1.62</v>
      </c>
      <c r="BG51" s="51">
        <f t="shared" si="85"/>
        <v>1.62</v>
      </c>
      <c r="BH51" s="51">
        <f t="shared" si="85"/>
        <v>1.62</v>
      </c>
      <c r="BI51" s="51">
        <f t="shared" si="86"/>
        <v>1.62</v>
      </c>
      <c r="BJ51" s="51">
        <f t="shared" si="86"/>
        <v>1.62</v>
      </c>
      <c r="BK51" s="51">
        <f t="shared" si="87"/>
        <v>1.62</v>
      </c>
      <c r="BL51" s="51">
        <f t="shared" si="88"/>
        <v>1.62</v>
      </c>
      <c r="BM51" s="51">
        <f t="shared" si="88"/>
        <v>1.62</v>
      </c>
      <c r="BN51" s="51">
        <f t="shared" si="88"/>
        <v>1.62</v>
      </c>
      <c r="BO51" s="51">
        <f t="shared" si="88"/>
        <v>1.62</v>
      </c>
      <c r="BP51" s="51">
        <f t="shared" si="89"/>
        <v>1.62</v>
      </c>
      <c r="BQ51" s="51">
        <f t="shared" si="90"/>
        <v>1.62</v>
      </c>
      <c r="BR51" s="51">
        <f t="shared" si="90"/>
        <v>1.62</v>
      </c>
      <c r="BS51" s="51">
        <f t="shared" si="90"/>
        <v>1.62</v>
      </c>
      <c r="BT51" s="51">
        <f t="shared" si="90"/>
        <v>1.62</v>
      </c>
      <c r="BU51" s="51">
        <f t="shared" si="91"/>
        <v>1.62</v>
      </c>
      <c r="BV51" s="51">
        <f t="shared" si="92"/>
        <v>1.62</v>
      </c>
      <c r="BW51" s="51">
        <f t="shared" si="93"/>
        <v>1.62</v>
      </c>
      <c r="BX51" s="51">
        <f t="shared" si="93"/>
        <v>1.62</v>
      </c>
      <c r="BY51" s="51">
        <f t="shared" si="94"/>
        <v>1.62</v>
      </c>
      <c r="BZ51" s="51">
        <f t="shared" si="94"/>
        <v>1.62</v>
      </c>
      <c r="CA51" s="51">
        <f t="shared" si="94"/>
        <v>1.62</v>
      </c>
      <c r="CB51" s="51">
        <f t="shared" si="94"/>
        <v>1.62</v>
      </c>
      <c r="CC51" s="51">
        <f t="shared" si="95"/>
        <v>1.62</v>
      </c>
      <c r="CD51" s="51">
        <f t="shared" si="95"/>
        <v>1.62</v>
      </c>
      <c r="CE51" s="51">
        <f t="shared" si="96"/>
        <v>1.62</v>
      </c>
      <c r="CF51" s="51">
        <f t="shared" si="97"/>
        <v>1.62</v>
      </c>
      <c r="CG51" s="51">
        <f t="shared" si="98"/>
        <v>1.62</v>
      </c>
      <c r="CH51" s="51">
        <f t="shared" si="99"/>
        <v>1.62</v>
      </c>
      <c r="CI51" s="51">
        <f t="shared" si="99"/>
        <v>1.62</v>
      </c>
      <c r="CJ51" s="51">
        <f t="shared" si="99"/>
        <v>1.62</v>
      </c>
      <c r="CK51" s="51">
        <f t="shared" si="99"/>
        <v>1.62</v>
      </c>
      <c r="CL51" s="51">
        <f t="shared" si="99"/>
        <v>1.62</v>
      </c>
      <c r="CM51" s="51">
        <f t="shared" si="99"/>
        <v>1.62</v>
      </c>
      <c r="CN51" s="51">
        <f t="shared" si="99"/>
        <v>1.62</v>
      </c>
      <c r="CO51" s="51">
        <f t="shared" si="99"/>
        <v>1.62</v>
      </c>
      <c r="CP51" s="51">
        <f t="shared" si="99"/>
        <v>1.62</v>
      </c>
      <c r="CQ51" s="51">
        <f t="shared" si="99"/>
        <v>1.62</v>
      </c>
      <c r="CR51" s="51">
        <f t="shared" si="100"/>
        <v>1.62</v>
      </c>
      <c r="CS51" s="51">
        <f t="shared" si="100"/>
        <v>1.62</v>
      </c>
      <c r="CT51" s="51">
        <f t="shared" si="101"/>
        <v>1.62</v>
      </c>
      <c r="CU51" s="51">
        <f t="shared" si="101"/>
        <v>1.62</v>
      </c>
      <c r="CV51" s="51">
        <f t="shared" si="102"/>
        <v>1.62</v>
      </c>
      <c r="CW51" s="51">
        <f t="shared" si="102"/>
        <v>1.62</v>
      </c>
      <c r="CX51" s="51">
        <f t="shared" si="103"/>
        <v>1.62</v>
      </c>
      <c r="CY51" s="51">
        <f t="shared" si="103"/>
        <v>1.62</v>
      </c>
      <c r="CZ51" s="51">
        <f t="shared" si="103"/>
        <v>1.62</v>
      </c>
      <c r="DA51" s="51">
        <f t="shared" si="103"/>
        <v>1.62</v>
      </c>
      <c r="DB51" s="51">
        <f t="shared" si="103"/>
        <v>1.62</v>
      </c>
      <c r="DC51" s="51">
        <f t="shared" si="104"/>
        <v>1.62</v>
      </c>
      <c r="DD51" s="51">
        <f t="shared" si="104"/>
        <v>1.62</v>
      </c>
      <c r="DE51" s="51">
        <f t="shared" si="105"/>
        <v>1.62</v>
      </c>
      <c r="DF51" s="51">
        <f t="shared" si="106"/>
        <v>1.62</v>
      </c>
      <c r="DG51" s="51">
        <f t="shared" si="107"/>
        <v>1.62</v>
      </c>
      <c r="DH51" s="51">
        <f t="shared" si="107"/>
        <v>1.62</v>
      </c>
      <c r="DI51" s="51">
        <f t="shared" si="107"/>
        <v>1.62</v>
      </c>
      <c r="DJ51" s="51">
        <f t="shared" si="107"/>
        <v>1.62</v>
      </c>
      <c r="DK51" s="51">
        <f t="shared" si="107"/>
        <v>1.62</v>
      </c>
      <c r="DL51" s="51">
        <f t="shared" si="107"/>
        <v>1.62</v>
      </c>
      <c r="DM51" s="51">
        <f t="shared" si="107"/>
        <v>1.62</v>
      </c>
      <c r="DN51" s="51">
        <f t="shared" si="107"/>
        <v>1.62</v>
      </c>
      <c r="DO51" s="51">
        <f t="shared" si="108"/>
        <v>1.62</v>
      </c>
      <c r="DP51" s="51">
        <f t="shared" si="109"/>
        <v>1.62</v>
      </c>
      <c r="DQ51" s="51">
        <f t="shared" si="109"/>
        <v>1.62</v>
      </c>
      <c r="DR51" s="51">
        <f t="shared" si="109"/>
        <v>1.62</v>
      </c>
      <c r="DS51" s="51">
        <f t="shared" si="109"/>
        <v>1.62</v>
      </c>
      <c r="DT51" s="51">
        <f t="shared" si="109"/>
        <v>1.62</v>
      </c>
      <c r="DU51" s="51">
        <f t="shared" si="109"/>
        <v>1.62</v>
      </c>
      <c r="DV51" s="51">
        <f t="shared" si="109"/>
        <v>1.62</v>
      </c>
      <c r="DW51" s="51">
        <f t="shared" si="109"/>
        <v>1.62</v>
      </c>
    </row>
    <row r="52" spans="1:127" ht="37.5" customHeight="1" x14ac:dyDescent="0.2">
      <c r="A52" s="19"/>
      <c r="B52" s="37"/>
      <c r="C52" s="492"/>
      <c r="D52" s="493"/>
      <c r="E52" s="493"/>
      <c r="F52" s="291"/>
      <c r="G52" s="38">
        <f>SQRT(1+4*G47*G36/G48)</f>
        <v>2.8989030468165944</v>
      </c>
      <c r="J52" s="52">
        <f>G52</f>
        <v>2.8989030468165944</v>
      </c>
      <c r="K52" s="55">
        <f t="shared" si="77"/>
        <v>2.8989030468165944</v>
      </c>
      <c r="L52" s="55">
        <f t="shared" si="77"/>
        <v>2.8989030468165944</v>
      </c>
      <c r="M52" s="55">
        <f t="shared" si="77"/>
        <v>2.8989030468165944</v>
      </c>
      <c r="N52" s="55">
        <f t="shared" si="77"/>
        <v>2.8989030468165944</v>
      </c>
      <c r="O52" s="55">
        <f t="shared" si="78"/>
        <v>2.8989030468165944</v>
      </c>
      <c r="P52" s="55">
        <f t="shared" si="78"/>
        <v>2.8989030468165944</v>
      </c>
      <c r="Q52" s="55">
        <f t="shared" si="78"/>
        <v>2.8989030468165944</v>
      </c>
      <c r="R52" s="55">
        <f t="shared" si="79"/>
        <v>2.8989030468165944</v>
      </c>
      <c r="S52" s="55">
        <f t="shared" si="79"/>
        <v>2.8989030468165944</v>
      </c>
      <c r="T52" s="55">
        <f t="shared" si="79"/>
        <v>2.8989030468165944</v>
      </c>
      <c r="U52" s="52">
        <f>G52</f>
        <v>2.8989030468165944</v>
      </c>
      <c r="V52" s="55">
        <f>+U52</f>
        <v>2.8989030468165944</v>
      </c>
      <c r="W52" s="55">
        <f t="shared" si="110"/>
        <v>2.8989030468165944</v>
      </c>
      <c r="X52" s="55">
        <f t="shared" si="110"/>
        <v>2.8989030468165944</v>
      </c>
      <c r="Y52" s="55">
        <f t="shared" si="110"/>
        <v>2.8989030468165944</v>
      </c>
      <c r="Z52" s="55">
        <f t="shared" si="110"/>
        <v>2.8989030468165944</v>
      </c>
      <c r="AA52" s="55">
        <f t="shared" si="110"/>
        <v>2.8989030468165944</v>
      </c>
      <c r="AB52" s="55">
        <f t="shared" si="110"/>
        <v>2.8989030468165944</v>
      </c>
      <c r="AC52" s="55">
        <f t="shared" si="110"/>
        <v>2.8989030468165944</v>
      </c>
      <c r="AD52" s="55">
        <f t="shared" si="110"/>
        <v>2.8989030468165944</v>
      </c>
      <c r="AE52" s="55">
        <f t="shared" si="110"/>
        <v>2.8989030468165944</v>
      </c>
      <c r="AF52" s="55">
        <f t="shared" si="110"/>
        <v>2.8989030468165944</v>
      </c>
      <c r="AG52" s="55">
        <f t="shared" si="110"/>
        <v>2.8989030468165944</v>
      </c>
      <c r="AH52" s="55">
        <f t="shared" si="81"/>
        <v>2.8989030468165944</v>
      </c>
      <c r="AI52" s="55">
        <f t="shared" si="81"/>
        <v>2.8989030468165944</v>
      </c>
      <c r="AJ52" s="55">
        <f t="shared" si="81"/>
        <v>2.8989030468165944</v>
      </c>
      <c r="AK52" s="55">
        <f t="shared" si="82"/>
        <v>2.8989030468165944</v>
      </c>
      <c r="AL52" s="55">
        <f t="shared" si="82"/>
        <v>2.8989030468165944</v>
      </c>
      <c r="AM52" s="55">
        <f t="shared" si="82"/>
        <v>2.8989030468165944</v>
      </c>
      <c r="AN52" s="55">
        <f t="shared" si="83"/>
        <v>2.8989030468165944</v>
      </c>
      <c r="AO52" s="55">
        <f t="shared" si="83"/>
        <v>2.8989030468165944</v>
      </c>
      <c r="AP52" s="55">
        <f t="shared" si="83"/>
        <v>2.8989030468165944</v>
      </c>
      <c r="AQ52" s="55">
        <f t="shared" si="83"/>
        <v>2.8989030468165944</v>
      </c>
      <c r="AR52" s="55">
        <f t="shared" si="83"/>
        <v>2.8989030468165944</v>
      </c>
      <c r="AS52" s="55">
        <f t="shared" si="83"/>
        <v>2.8989030468165944</v>
      </c>
      <c r="AT52" s="55">
        <f t="shared" si="83"/>
        <v>2.8989030468165944</v>
      </c>
      <c r="AU52" s="55">
        <f t="shared" si="83"/>
        <v>2.8989030468165944</v>
      </c>
      <c r="AV52" s="55">
        <f t="shared" si="83"/>
        <v>2.8989030468165944</v>
      </c>
      <c r="AW52" s="55">
        <f t="shared" si="83"/>
        <v>2.8989030468165944</v>
      </c>
      <c r="AX52" s="55">
        <f t="shared" si="83"/>
        <v>2.8989030468165944</v>
      </c>
      <c r="AY52" s="55">
        <f t="shared" si="83"/>
        <v>2.8989030468165944</v>
      </c>
      <c r="AZ52" s="55">
        <f t="shared" si="83"/>
        <v>2.8989030468165944</v>
      </c>
      <c r="BA52" s="55">
        <f t="shared" si="83"/>
        <v>2.8989030468165944</v>
      </c>
      <c r="BB52" s="55">
        <f t="shared" si="84"/>
        <v>2.8989030468165944</v>
      </c>
      <c r="BC52" s="55">
        <f t="shared" si="84"/>
        <v>2.8989030468165944</v>
      </c>
      <c r="BD52" s="55">
        <f t="shared" si="84"/>
        <v>2.8989030468165944</v>
      </c>
      <c r="BE52" s="55">
        <f t="shared" si="84"/>
        <v>2.8989030468165944</v>
      </c>
      <c r="BF52" s="55">
        <f t="shared" si="84"/>
        <v>2.8989030468165944</v>
      </c>
      <c r="BG52" s="55">
        <f t="shared" si="85"/>
        <v>2.8989030468165944</v>
      </c>
      <c r="BH52" s="55">
        <f t="shared" si="85"/>
        <v>2.8989030468165944</v>
      </c>
      <c r="BI52" s="55">
        <f t="shared" si="86"/>
        <v>2.8989030468165944</v>
      </c>
      <c r="BJ52" s="55">
        <f t="shared" si="86"/>
        <v>2.8989030468165944</v>
      </c>
      <c r="BK52" s="55">
        <f t="shared" si="87"/>
        <v>2.8989030468165944</v>
      </c>
      <c r="BL52" s="55">
        <f t="shared" si="88"/>
        <v>2.8989030468165944</v>
      </c>
      <c r="BM52" s="55">
        <f t="shared" si="88"/>
        <v>2.8989030468165944</v>
      </c>
      <c r="BN52" s="55">
        <f t="shared" si="88"/>
        <v>2.8989030468165944</v>
      </c>
      <c r="BO52" s="55">
        <f t="shared" si="88"/>
        <v>2.8989030468165944</v>
      </c>
      <c r="BP52" s="55">
        <f t="shared" si="89"/>
        <v>2.8989030468165944</v>
      </c>
      <c r="BQ52" s="55">
        <f t="shared" si="90"/>
        <v>2.8989030468165944</v>
      </c>
      <c r="BR52" s="55">
        <f t="shared" si="90"/>
        <v>2.8989030468165944</v>
      </c>
      <c r="BS52" s="55">
        <f t="shared" si="90"/>
        <v>2.8989030468165944</v>
      </c>
      <c r="BT52" s="55">
        <f t="shared" si="90"/>
        <v>2.8989030468165944</v>
      </c>
      <c r="BU52" s="55">
        <f t="shared" si="91"/>
        <v>2.8989030468165944</v>
      </c>
      <c r="BV52" s="55">
        <f t="shared" si="92"/>
        <v>2.8989030468165944</v>
      </c>
      <c r="BW52" s="55">
        <f t="shared" si="93"/>
        <v>2.8989030468165944</v>
      </c>
      <c r="BX52" s="55">
        <f t="shared" si="93"/>
        <v>2.8989030468165944</v>
      </c>
      <c r="BY52" s="55">
        <f t="shared" si="94"/>
        <v>2.8989030468165944</v>
      </c>
      <c r="BZ52" s="55">
        <f t="shared" si="94"/>
        <v>2.8989030468165944</v>
      </c>
      <c r="CA52" s="55">
        <f t="shared" si="94"/>
        <v>2.8989030468165944</v>
      </c>
      <c r="CB52" s="55">
        <f t="shared" si="94"/>
        <v>2.8989030468165944</v>
      </c>
      <c r="CC52" s="55">
        <f t="shared" si="95"/>
        <v>2.8989030468165944</v>
      </c>
      <c r="CD52" s="55">
        <f t="shared" si="95"/>
        <v>2.8989030468165944</v>
      </c>
      <c r="CE52" s="55">
        <f t="shared" si="96"/>
        <v>2.8989030468165944</v>
      </c>
      <c r="CF52" s="55">
        <f t="shared" si="97"/>
        <v>2.8989030468165944</v>
      </c>
      <c r="CG52" s="55">
        <f t="shared" si="98"/>
        <v>2.8989030468165944</v>
      </c>
      <c r="CH52" s="55">
        <f t="shared" si="99"/>
        <v>2.8989030468165944</v>
      </c>
      <c r="CI52" s="55">
        <f t="shared" si="99"/>
        <v>2.8989030468165944</v>
      </c>
      <c r="CJ52" s="55">
        <f t="shared" si="99"/>
        <v>2.8989030468165944</v>
      </c>
      <c r="CK52" s="55">
        <f t="shared" si="99"/>
        <v>2.8989030468165944</v>
      </c>
      <c r="CL52" s="55">
        <f t="shared" si="99"/>
        <v>2.8989030468165944</v>
      </c>
      <c r="CM52" s="55">
        <f t="shared" si="99"/>
        <v>2.8989030468165944</v>
      </c>
      <c r="CN52" s="55">
        <f t="shared" si="99"/>
        <v>2.8989030468165944</v>
      </c>
      <c r="CO52" s="55">
        <f t="shared" si="99"/>
        <v>2.8989030468165944</v>
      </c>
      <c r="CP52" s="55">
        <f t="shared" si="99"/>
        <v>2.8989030468165944</v>
      </c>
      <c r="CQ52" s="55">
        <f t="shared" si="99"/>
        <v>2.8989030468165944</v>
      </c>
      <c r="CR52" s="55">
        <f t="shared" si="100"/>
        <v>2.8989030468165944</v>
      </c>
      <c r="CS52" s="55">
        <f t="shared" si="100"/>
        <v>2.8989030468165944</v>
      </c>
      <c r="CT52" s="55">
        <f t="shared" si="101"/>
        <v>2.8989030468165944</v>
      </c>
      <c r="CU52" s="55">
        <f t="shared" si="101"/>
        <v>2.8989030468165944</v>
      </c>
      <c r="CV52" s="55">
        <f t="shared" si="102"/>
        <v>2.8989030468165944</v>
      </c>
      <c r="CW52" s="55">
        <f t="shared" si="102"/>
        <v>2.8989030468165944</v>
      </c>
      <c r="CX52" s="55">
        <f t="shared" si="103"/>
        <v>2.8989030468165944</v>
      </c>
      <c r="CY52" s="55">
        <f t="shared" si="103"/>
        <v>2.8989030468165944</v>
      </c>
      <c r="CZ52" s="55">
        <f t="shared" si="103"/>
        <v>2.8989030468165944</v>
      </c>
      <c r="DA52" s="55">
        <f t="shared" si="103"/>
        <v>2.8989030468165944</v>
      </c>
      <c r="DB52" s="55">
        <f t="shared" si="103"/>
        <v>2.8989030468165944</v>
      </c>
      <c r="DC52" s="55">
        <f t="shared" si="104"/>
        <v>2.8989030468165944</v>
      </c>
      <c r="DD52" s="55">
        <f t="shared" si="104"/>
        <v>2.8989030468165944</v>
      </c>
      <c r="DE52" s="55">
        <f t="shared" si="105"/>
        <v>2.8989030468165944</v>
      </c>
      <c r="DF52" s="55">
        <f t="shared" si="106"/>
        <v>2.8989030468165944</v>
      </c>
      <c r="DG52" s="55">
        <f t="shared" si="107"/>
        <v>2.8989030468165944</v>
      </c>
      <c r="DH52" s="55">
        <f t="shared" si="107"/>
        <v>2.8989030468165944</v>
      </c>
      <c r="DI52" s="55">
        <f t="shared" si="107"/>
        <v>2.8989030468165944</v>
      </c>
      <c r="DJ52" s="55">
        <f t="shared" si="107"/>
        <v>2.8989030468165944</v>
      </c>
      <c r="DK52" s="55">
        <f t="shared" si="107"/>
        <v>2.8989030468165944</v>
      </c>
      <c r="DL52" s="55">
        <f t="shared" si="107"/>
        <v>2.8989030468165944</v>
      </c>
      <c r="DM52" s="55">
        <f t="shared" si="107"/>
        <v>2.8989030468165944</v>
      </c>
      <c r="DN52" s="55">
        <f t="shared" si="107"/>
        <v>2.8989030468165944</v>
      </c>
      <c r="DO52" s="55">
        <f t="shared" si="108"/>
        <v>2.8989030468165944</v>
      </c>
      <c r="DP52" s="55">
        <f t="shared" si="109"/>
        <v>2.8989030468165944</v>
      </c>
      <c r="DQ52" s="55">
        <f t="shared" si="109"/>
        <v>2.8989030468165944</v>
      </c>
      <c r="DR52" s="55">
        <f t="shared" si="109"/>
        <v>2.8989030468165944</v>
      </c>
      <c r="DS52" s="55">
        <f t="shared" si="109"/>
        <v>2.8989030468165944</v>
      </c>
      <c r="DT52" s="55">
        <f t="shared" si="109"/>
        <v>2.8989030468165944</v>
      </c>
      <c r="DU52" s="55">
        <f t="shared" si="109"/>
        <v>2.8989030468165944</v>
      </c>
      <c r="DV52" s="55">
        <f t="shared" si="109"/>
        <v>2.8989030468165944</v>
      </c>
      <c r="DW52" s="55">
        <f t="shared" si="109"/>
        <v>2.8989030468165944</v>
      </c>
    </row>
    <row r="53" spans="1:127" ht="37.5" customHeight="1" x14ac:dyDescent="0.2">
      <c r="A53" s="19"/>
      <c r="B53" s="37" t="s">
        <v>108</v>
      </c>
      <c r="C53" s="492"/>
      <c r="D53" s="493"/>
      <c r="E53" s="493"/>
      <c r="F53" s="39"/>
      <c r="G53" s="38">
        <f>EXP(G30/(2*G36)*(1-G52))</f>
        <v>7.0102019912516674E-6</v>
      </c>
      <c r="I53" s="71">
        <f>J53</f>
        <v>2.6476786042213783E-3</v>
      </c>
      <c r="J53" s="38">
        <f>EXP(J30/(2*J36)*(1-J52))</f>
        <v>2.6476786042213783E-3</v>
      </c>
      <c r="K53" s="38">
        <f t="shared" ref="K53:T53" si="111">EXP(K30/(2*K36)*(1-K52))</f>
        <v>0</v>
      </c>
      <c r="L53" s="38">
        <f t="shared" si="111"/>
        <v>0</v>
      </c>
      <c r="M53" s="38">
        <f t="shared" si="111"/>
        <v>0</v>
      </c>
      <c r="N53" s="38">
        <f t="shared" si="111"/>
        <v>0</v>
      </c>
      <c r="O53" s="38">
        <f t="shared" si="111"/>
        <v>0</v>
      </c>
      <c r="P53" s="38">
        <f t="shared" si="111"/>
        <v>0</v>
      </c>
      <c r="Q53" s="38">
        <f t="shared" si="111"/>
        <v>0</v>
      </c>
      <c r="R53" s="38">
        <f t="shared" si="111"/>
        <v>0</v>
      </c>
      <c r="S53" s="38">
        <f t="shared" si="111"/>
        <v>0</v>
      </c>
      <c r="T53" s="38">
        <f t="shared" si="111"/>
        <v>0</v>
      </c>
      <c r="U53" s="38">
        <f>EXP(U30/(2*U36)*(1-U52))</f>
        <v>0</v>
      </c>
      <c r="V53" s="38">
        <f>EXP(V30/(2*V36)*(1-V52))</f>
        <v>0</v>
      </c>
      <c r="W53" s="38">
        <f t="shared" ref="W53:CH53" si="112">EXP(W30/(2*W36)*(1-W52))</f>
        <v>0</v>
      </c>
      <c r="X53" s="38">
        <f t="shared" si="112"/>
        <v>0</v>
      </c>
      <c r="Y53" s="38">
        <f t="shared" si="112"/>
        <v>0</v>
      </c>
      <c r="Z53" s="38">
        <f t="shared" si="112"/>
        <v>0</v>
      </c>
      <c r="AA53" s="38">
        <f t="shared" si="112"/>
        <v>0</v>
      </c>
      <c r="AB53" s="38">
        <f t="shared" si="112"/>
        <v>0</v>
      </c>
      <c r="AC53" s="38">
        <f t="shared" si="112"/>
        <v>0</v>
      </c>
      <c r="AD53" s="38">
        <f t="shared" si="112"/>
        <v>2.8661922584368879E-52</v>
      </c>
      <c r="AE53" s="38">
        <f t="shared" si="112"/>
        <v>8.2150580623235475E-104</v>
      </c>
      <c r="AF53" s="38">
        <f t="shared" si="112"/>
        <v>2.3545935820841628E-155</v>
      </c>
      <c r="AG53" s="38">
        <f t="shared" si="112"/>
        <v>6.7487178967347119E-207</v>
      </c>
      <c r="AH53" s="38">
        <f t="shared" si="112"/>
        <v>1.9343122989996331E-258</v>
      </c>
      <c r="AI53" s="38">
        <f t="shared" si="112"/>
        <v>0</v>
      </c>
      <c r="AJ53" s="38">
        <f t="shared" si="112"/>
        <v>0</v>
      </c>
      <c r="AK53" s="38">
        <f t="shared" si="112"/>
        <v>0</v>
      </c>
      <c r="AL53" s="38">
        <f t="shared" si="112"/>
        <v>0</v>
      </c>
      <c r="AM53" s="38">
        <f t="shared" si="112"/>
        <v>0</v>
      </c>
      <c r="AN53" s="38">
        <f t="shared" si="112"/>
        <v>2.8661922584368879E-52</v>
      </c>
      <c r="AO53" s="38">
        <f t="shared" si="112"/>
        <v>4.0886015296188862E-47</v>
      </c>
      <c r="AP53" s="38">
        <f t="shared" si="112"/>
        <v>5.8323590885415788E-42</v>
      </c>
      <c r="AQ53" s="38">
        <f t="shared" si="112"/>
        <v>8.3198160278691564E-37</v>
      </c>
      <c r="AR53" s="38">
        <f t="shared" si="112"/>
        <v>1.186815449576464E-31</v>
      </c>
      <c r="AS53" s="38">
        <f t="shared" si="112"/>
        <v>1.6929832422197474E-26</v>
      </c>
      <c r="AT53" s="38">
        <f t="shared" si="112"/>
        <v>2.4150277614432465E-21</v>
      </c>
      <c r="AU53" s="38">
        <f t="shared" si="112"/>
        <v>3.4450187946896081E-16</v>
      </c>
      <c r="AV53" s="38">
        <f t="shared" si="112"/>
        <v>4.9142931958148839E-11</v>
      </c>
      <c r="AW53" s="38">
        <f t="shared" si="112"/>
        <v>7.0102019912516674E-6</v>
      </c>
      <c r="AX53" s="38">
        <f t="shared" si="112"/>
        <v>7.0102019912516674E-6</v>
      </c>
      <c r="AY53" s="38">
        <f t="shared" si="112"/>
        <v>2.2969814010823617E-5</v>
      </c>
      <c r="AZ53" s="38">
        <f t="shared" si="112"/>
        <v>7.5263502585269301E-5</v>
      </c>
      <c r="BA53" s="38">
        <f t="shared" si="112"/>
        <v>2.4661039130458837E-4</v>
      </c>
      <c r="BB53" s="38">
        <f t="shared" si="112"/>
        <v>8.0805015725251921E-4</v>
      </c>
      <c r="BC53" s="38">
        <f t="shared" si="112"/>
        <v>2.6476786042213783E-3</v>
      </c>
      <c r="BD53" s="38">
        <f t="shared" si="112"/>
        <v>8.6754540276154594E-3</v>
      </c>
      <c r="BE53" s="38">
        <f t="shared" si="112"/>
        <v>2.8426223056405492E-2</v>
      </c>
      <c r="BF53" s="38">
        <f t="shared" si="112"/>
        <v>9.3142117367040034E-2</v>
      </c>
      <c r="BG53" s="38">
        <f t="shared" si="112"/>
        <v>0.30519193529161287</v>
      </c>
      <c r="BH53" s="38">
        <f t="shared" si="112"/>
        <v>0.88809066548896309</v>
      </c>
      <c r="BI53" s="38">
        <f t="shared" si="112"/>
        <v>1.4626883169339992E-3</v>
      </c>
      <c r="BJ53" s="38">
        <f t="shared" si="112"/>
        <v>1.6470033677571376E-3</v>
      </c>
      <c r="BK53" s="38">
        <f t="shared" si="112"/>
        <v>1.8545441718502166E-3</v>
      </c>
      <c r="BL53" s="38">
        <f t="shared" si="112"/>
        <v>2.0882374333133502E-3</v>
      </c>
      <c r="BM53" s="38">
        <f t="shared" si="112"/>
        <v>2.3513786536238541E-3</v>
      </c>
      <c r="BN53" s="38">
        <f t="shared" si="112"/>
        <v>2.6476786042213783E-3</v>
      </c>
      <c r="BO53" s="38">
        <f t="shared" si="112"/>
        <v>2.9813156551573776E-3</v>
      </c>
      <c r="BP53" s="38">
        <f t="shared" si="112"/>
        <v>3.3569946977383548E-3</v>
      </c>
      <c r="BQ53" s="38">
        <f t="shared" si="112"/>
        <v>3.7800134920797403E-3</v>
      </c>
      <c r="BR53" s="38">
        <f t="shared" si="112"/>
        <v>4.2563373751919233E-3</v>
      </c>
      <c r="BS53" s="38">
        <f t="shared" si="112"/>
        <v>4.7926833831188577E-3</v>
      </c>
      <c r="BT53" s="38">
        <f t="shared" si="112"/>
        <v>5.3966149734048985E-3</v>
      </c>
      <c r="BU53" s="38">
        <f t="shared" si="112"/>
        <v>6.0766486836494821E-3</v>
      </c>
      <c r="BV53" s="38">
        <f t="shared" si="112"/>
        <v>6.8423742302299853E-3</v>
      </c>
      <c r="BW53" s="38">
        <f t="shared" si="112"/>
        <v>7.704589740803916E-3</v>
      </c>
      <c r="BX53" s="38">
        <f t="shared" si="112"/>
        <v>8.6754540276154594E-3</v>
      </c>
      <c r="BY53" s="38">
        <f t="shared" si="112"/>
        <v>9.7686580489379886E-3</v>
      </c>
      <c r="BZ53" s="38">
        <f t="shared" si="112"/>
        <v>1.099961797657178E-2</v>
      </c>
      <c r="CA53" s="38">
        <f t="shared" si="112"/>
        <v>1.2385692592000881E-2</v>
      </c>
      <c r="CB53" s="38">
        <f t="shared" si="112"/>
        <v>1.3946428076891886E-2</v>
      </c>
      <c r="CC53" s="38">
        <f t="shared" si="112"/>
        <v>1.5703833649927279E-2</v>
      </c>
      <c r="CD53" s="38">
        <f t="shared" si="112"/>
        <v>2.6476786042213783E-3</v>
      </c>
      <c r="CE53" s="38">
        <f t="shared" si="112"/>
        <v>0.88809066548896309</v>
      </c>
      <c r="CF53" s="38">
        <f t="shared" si="112"/>
        <v>0.94238562461922304</v>
      </c>
      <c r="CG53" s="38">
        <f t="shared" si="112"/>
        <v>0.88809066548896309</v>
      </c>
      <c r="CH53" s="38">
        <f t="shared" si="112"/>
        <v>0.78870503012862925</v>
      </c>
      <c r="CI53" s="38">
        <f t="shared" ref="CI53:DW53" si="113">EXP(CI30/(2*CI36)*(1-CI52))</f>
        <v>0.70044157508142701</v>
      </c>
      <c r="CJ53" s="38">
        <f t="shared" si="113"/>
        <v>0.62205562455020202</v>
      </c>
      <c r="CK53" s="38">
        <f t="shared" si="113"/>
        <v>0.55244179357794143</v>
      </c>
      <c r="CL53" s="38">
        <f t="shared" si="113"/>
        <v>0.30519193529161287</v>
      </c>
      <c r="CM53" s="38">
        <f t="shared" si="113"/>
        <v>0.16860078011802168</v>
      </c>
      <c r="CN53" s="38">
        <f t="shared" si="113"/>
        <v>9.3142117367040034E-2</v>
      </c>
      <c r="CO53" s="38">
        <f t="shared" si="113"/>
        <v>5.1455598375894709E-2</v>
      </c>
      <c r="CP53" s="38">
        <f t="shared" si="113"/>
        <v>2.8426223056405492E-2</v>
      </c>
      <c r="CQ53" s="38">
        <f t="shared" si="113"/>
        <v>1.5703833649927279E-2</v>
      </c>
      <c r="CR53" s="38">
        <f t="shared" si="113"/>
        <v>8.6754540276154594E-3</v>
      </c>
      <c r="CS53" s="38">
        <f t="shared" si="113"/>
        <v>4.7926833831188577E-3</v>
      </c>
      <c r="CT53" s="38">
        <f t="shared" si="113"/>
        <v>2.6476786042213783E-3</v>
      </c>
      <c r="CU53" s="38">
        <f t="shared" si="113"/>
        <v>1.4626883169339992E-3</v>
      </c>
      <c r="CV53" s="38">
        <f t="shared" si="113"/>
        <v>8.0805015725251921E-4</v>
      </c>
      <c r="CW53" s="38">
        <f t="shared" si="113"/>
        <v>4.4640067817351909E-4</v>
      </c>
      <c r="CX53" s="38">
        <f t="shared" si="113"/>
        <v>2.4661039130458837E-4</v>
      </c>
      <c r="CY53" s="38">
        <f t="shared" si="113"/>
        <v>1.3623788688726482E-4</v>
      </c>
      <c r="CZ53" s="38">
        <f t="shared" si="113"/>
        <v>7.5263502585269301E-5</v>
      </c>
      <c r="DA53" s="38">
        <f t="shared" si="113"/>
        <v>4.1578704359164216E-5</v>
      </c>
      <c r="DB53" s="38">
        <f t="shared" si="113"/>
        <v>2.2969814010823617E-5</v>
      </c>
      <c r="DC53" s="38">
        <f t="shared" si="113"/>
        <v>1.2689485250291131E-5</v>
      </c>
      <c r="DD53" s="38">
        <f t="shared" si="113"/>
        <v>7.0102019912516674E-6</v>
      </c>
      <c r="DE53" s="38">
        <f t="shared" si="113"/>
        <v>2.6476786042213783E-3</v>
      </c>
      <c r="DF53" s="38">
        <f t="shared" si="113"/>
        <v>2.6476786042213783E-3</v>
      </c>
      <c r="DG53" s="38">
        <f t="shared" si="113"/>
        <v>2.6476786042213783E-3</v>
      </c>
      <c r="DH53" s="38">
        <f t="shared" si="113"/>
        <v>2.6476786042213783E-3</v>
      </c>
      <c r="DI53" s="38">
        <f t="shared" si="113"/>
        <v>2.6476786042213783E-3</v>
      </c>
      <c r="DJ53" s="38">
        <f t="shared" si="113"/>
        <v>2.6476786042213783E-3</v>
      </c>
      <c r="DK53" s="38">
        <f t="shared" si="113"/>
        <v>2.6476786042213783E-3</v>
      </c>
      <c r="DL53" s="38">
        <f t="shared" si="113"/>
        <v>2.6476786042213783E-3</v>
      </c>
      <c r="DM53" s="38">
        <f t="shared" si="113"/>
        <v>2.6476786042213783E-3</v>
      </c>
      <c r="DN53" s="38">
        <f t="shared" si="113"/>
        <v>2.6476786042213783E-3</v>
      </c>
      <c r="DO53" s="38">
        <f t="shared" si="113"/>
        <v>2.6476786042213783E-3</v>
      </c>
      <c r="DP53" s="38">
        <f t="shared" si="113"/>
        <v>2.6476786042213783E-3</v>
      </c>
      <c r="DQ53" s="38">
        <f t="shared" si="113"/>
        <v>2.6476786042213783E-3</v>
      </c>
      <c r="DR53" s="38">
        <f t="shared" si="113"/>
        <v>2.6476786042213783E-3</v>
      </c>
      <c r="DS53" s="38">
        <f t="shared" si="113"/>
        <v>2.6476786042213783E-3</v>
      </c>
      <c r="DT53" s="38">
        <f t="shared" si="113"/>
        <v>2.6476786042213783E-3</v>
      </c>
      <c r="DU53" s="38">
        <f t="shared" si="113"/>
        <v>2.6476786042213783E-3</v>
      </c>
      <c r="DV53" s="38">
        <f t="shared" si="113"/>
        <v>2.6476786042213783E-3</v>
      </c>
      <c r="DW53" s="38">
        <f t="shared" si="113"/>
        <v>2.6476786042213783E-3</v>
      </c>
    </row>
    <row r="54" spans="1:127" ht="37.5" customHeight="1" x14ac:dyDescent="0.2">
      <c r="A54" s="19"/>
      <c r="B54" s="37" t="s">
        <v>109</v>
      </c>
      <c r="C54" s="492"/>
      <c r="D54" s="493"/>
      <c r="E54" s="493"/>
      <c r="F54" s="291"/>
      <c r="G54" s="40">
        <f>IF(G30-G48*G33/G50*G52&lt;=0,2-ERFC((-G30+G48*G33/G50*G52)/(2*SQRT(G36*G48*G33/G50))),ERFC((G30-G48*G33/G50*G52)/(2*SQRT(G36*G48*G33/G50))))</f>
        <v>2</v>
      </c>
      <c r="I54" s="71">
        <f>J54/2</f>
        <v>1</v>
      </c>
      <c r="J54" s="48">
        <f>IF(J30-J48*J33/J50*J52&lt;=0,2-ERFC((-J30+J48*J33/J50*J52)/(2*SQRT(J36*J48*J33/J50))),ERFC((J30-J48*J33/J50*J52)/(2*SQRT(J36*J48*J33/J50))))</f>
        <v>2</v>
      </c>
      <c r="K54" s="48">
        <f t="shared" ref="K54:T54" si="114">IF(K30-K48*K33/K50*K52&lt;=0,2-ERFC((-K30+K48*K33/K50*K52)/(2*SQRT(K36*K48*K33/K50))),ERFC((K30-K48*K33/K50*K52)/(2*SQRT(K36*K48*K33/K50))))</f>
        <v>0</v>
      </c>
      <c r="L54" s="48">
        <f t="shared" si="114"/>
        <v>0</v>
      </c>
      <c r="M54" s="48">
        <f t="shared" si="114"/>
        <v>0</v>
      </c>
      <c r="N54" s="48">
        <f t="shared" si="114"/>
        <v>0</v>
      </c>
      <c r="O54" s="48">
        <f t="shared" si="114"/>
        <v>0</v>
      </c>
      <c r="P54" s="48">
        <f t="shared" si="114"/>
        <v>0</v>
      </c>
      <c r="Q54" s="48">
        <f t="shared" si="114"/>
        <v>0</v>
      </c>
      <c r="R54" s="48">
        <f t="shared" si="114"/>
        <v>0</v>
      </c>
      <c r="S54" s="48">
        <f t="shared" si="114"/>
        <v>0</v>
      </c>
      <c r="T54" s="48">
        <f t="shared" si="114"/>
        <v>0</v>
      </c>
      <c r="U54" s="48">
        <f>IF(U30-U48*U33/U50*U52&lt;=0,2-ERFC((-U30+U48*U33/U50*U52)/(2*SQRT(U36*U48*U33/U50))),ERFC((U30-U48*U33/U50*U52)/(2*SQRT(U36*U48*U33/U50))))</f>
        <v>0</v>
      </c>
      <c r="V54" s="48">
        <f>IF(V30-V48*V33/V50*V52&lt;=0,2-ERFC((-V30+V48*V33/V50*V52)/(2*SQRT(V36*V48*V33/V50))),ERFC((V30-V48*V33/V50*V52)/(2*SQRT(V36*V48*V33/V50))))</f>
        <v>0</v>
      </c>
      <c r="W54" s="48">
        <f t="shared" ref="W54:CH54" si="115">IF(W30-W48*W33/W50*W52&lt;=0,2-ERFC((-W30+W48*W33/W50*W52)/(2*SQRT(W36*W48*W33/W50))),ERFC((W30-W48*W33/W50*W52)/(2*SQRT(W36*W48*W33/W50))))</f>
        <v>0</v>
      </c>
      <c r="X54" s="48">
        <f t="shared" si="115"/>
        <v>0</v>
      </c>
      <c r="Y54" s="48">
        <f t="shared" si="115"/>
        <v>0</v>
      </c>
      <c r="Z54" s="48">
        <f t="shared" si="115"/>
        <v>0</v>
      </c>
      <c r="AA54" s="48">
        <f t="shared" si="115"/>
        <v>0</v>
      </c>
      <c r="AB54" s="48">
        <f t="shared" si="115"/>
        <v>0</v>
      </c>
      <c r="AC54" s="48">
        <f t="shared" si="115"/>
        <v>0</v>
      </c>
      <c r="AD54" s="48">
        <f t="shared" si="115"/>
        <v>0.89045795763602531</v>
      </c>
      <c r="AE54" s="48">
        <f t="shared" si="115"/>
        <v>1.5956804003416754E-42</v>
      </c>
      <c r="AF54" s="48">
        <f t="shared" si="115"/>
        <v>7.1380651548194022E-163</v>
      </c>
      <c r="AG54" s="48">
        <f t="shared" si="115"/>
        <v>0</v>
      </c>
      <c r="AH54" s="48">
        <f t="shared" si="115"/>
        <v>0</v>
      </c>
      <c r="AI54" s="48">
        <f t="shared" si="115"/>
        <v>0</v>
      </c>
      <c r="AJ54" s="48">
        <f t="shared" si="115"/>
        <v>0</v>
      </c>
      <c r="AK54" s="48">
        <f t="shared" si="115"/>
        <v>0</v>
      </c>
      <c r="AL54" s="48">
        <f t="shared" si="115"/>
        <v>0</v>
      </c>
      <c r="AM54" s="48">
        <f t="shared" si="115"/>
        <v>0</v>
      </c>
      <c r="AN54" s="48">
        <f t="shared" si="115"/>
        <v>0.89045795763602531</v>
      </c>
      <c r="AO54" s="48">
        <f t="shared" si="115"/>
        <v>1.7757161490398763</v>
      </c>
      <c r="AP54" s="48">
        <f t="shared" si="115"/>
        <v>1.9897758884880861</v>
      </c>
      <c r="AQ54" s="48">
        <f t="shared" si="115"/>
        <v>1.9999118530362905</v>
      </c>
      <c r="AR54" s="48">
        <f t="shared" si="115"/>
        <v>1.999999866544925</v>
      </c>
      <c r="AS54" s="48">
        <f t="shared" si="115"/>
        <v>1.999999999965737</v>
      </c>
      <c r="AT54" s="48">
        <f t="shared" si="115"/>
        <v>1.9999999999999984</v>
      </c>
      <c r="AU54" s="48">
        <f t="shared" si="115"/>
        <v>2</v>
      </c>
      <c r="AV54" s="48">
        <f t="shared" si="115"/>
        <v>2</v>
      </c>
      <c r="AW54" s="48">
        <f t="shared" si="115"/>
        <v>2</v>
      </c>
      <c r="AX54" s="48">
        <f t="shared" si="115"/>
        <v>2</v>
      </c>
      <c r="AY54" s="48">
        <f t="shared" si="115"/>
        <v>2</v>
      </c>
      <c r="AZ54" s="48">
        <f t="shared" si="115"/>
        <v>2</v>
      </c>
      <c r="BA54" s="48">
        <f t="shared" si="115"/>
        <v>2</v>
      </c>
      <c r="BB54" s="48">
        <f t="shared" si="115"/>
        <v>2</v>
      </c>
      <c r="BC54" s="48">
        <f t="shared" si="115"/>
        <v>2</v>
      </c>
      <c r="BD54" s="48">
        <f t="shared" si="115"/>
        <v>2</v>
      </c>
      <c r="BE54" s="48">
        <f t="shared" si="115"/>
        <v>2</v>
      </c>
      <c r="BF54" s="48">
        <f t="shared" si="115"/>
        <v>2</v>
      </c>
      <c r="BG54" s="48">
        <f t="shared" si="115"/>
        <v>2</v>
      </c>
      <c r="BH54" s="48">
        <f t="shared" si="115"/>
        <v>2</v>
      </c>
      <c r="BI54" s="48">
        <f t="shared" si="115"/>
        <v>2</v>
      </c>
      <c r="BJ54" s="48">
        <f t="shared" si="115"/>
        <v>2</v>
      </c>
      <c r="BK54" s="48">
        <f t="shared" si="115"/>
        <v>2</v>
      </c>
      <c r="BL54" s="48">
        <f t="shared" si="115"/>
        <v>2</v>
      </c>
      <c r="BM54" s="48">
        <f t="shared" si="115"/>
        <v>2</v>
      </c>
      <c r="BN54" s="48">
        <f t="shared" si="115"/>
        <v>2</v>
      </c>
      <c r="BO54" s="48">
        <f t="shared" si="115"/>
        <v>2</v>
      </c>
      <c r="BP54" s="48">
        <f t="shared" si="115"/>
        <v>2</v>
      </c>
      <c r="BQ54" s="48">
        <f t="shared" si="115"/>
        <v>2</v>
      </c>
      <c r="BR54" s="48">
        <f t="shared" si="115"/>
        <v>2</v>
      </c>
      <c r="BS54" s="48">
        <f t="shared" si="115"/>
        <v>2</v>
      </c>
      <c r="BT54" s="48">
        <f t="shared" si="115"/>
        <v>2</v>
      </c>
      <c r="BU54" s="48">
        <f t="shared" si="115"/>
        <v>2</v>
      </c>
      <c r="BV54" s="48">
        <f t="shared" si="115"/>
        <v>2</v>
      </c>
      <c r="BW54" s="48">
        <f t="shared" si="115"/>
        <v>2</v>
      </c>
      <c r="BX54" s="48">
        <f t="shared" si="115"/>
        <v>2</v>
      </c>
      <c r="BY54" s="48">
        <f t="shared" si="115"/>
        <v>2</v>
      </c>
      <c r="BZ54" s="48">
        <f t="shared" si="115"/>
        <v>2</v>
      </c>
      <c r="CA54" s="48">
        <f t="shared" si="115"/>
        <v>2</v>
      </c>
      <c r="CB54" s="48">
        <f t="shared" si="115"/>
        <v>2</v>
      </c>
      <c r="CC54" s="48">
        <f t="shared" si="115"/>
        <v>2</v>
      </c>
      <c r="CD54" s="48">
        <f t="shared" si="115"/>
        <v>2</v>
      </c>
      <c r="CE54" s="48">
        <f t="shared" si="115"/>
        <v>2</v>
      </c>
      <c r="CF54" s="48">
        <f t="shared" si="115"/>
        <v>2</v>
      </c>
      <c r="CG54" s="48">
        <f t="shared" si="115"/>
        <v>2</v>
      </c>
      <c r="CH54" s="48">
        <f t="shared" si="115"/>
        <v>2</v>
      </c>
      <c r="CI54" s="48">
        <f t="shared" ref="CI54:DW54" si="116">IF(CI30-CI48*CI33/CI50*CI52&lt;=0,2-ERFC((-CI30+CI48*CI33/CI50*CI52)/(2*SQRT(CI36*CI48*CI33/CI50))),ERFC((CI30-CI48*CI33/CI50*CI52)/(2*SQRT(CI36*CI48*CI33/CI50))))</f>
        <v>2</v>
      </c>
      <c r="CJ54" s="48">
        <f t="shared" si="116"/>
        <v>2</v>
      </c>
      <c r="CK54" s="48">
        <f t="shared" si="116"/>
        <v>2</v>
      </c>
      <c r="CL54" s="48">
        <f t="shared" si="116"/>
        <v>2</v>
      </c>
      <c r="CM54" s="48">
        <f t="shared" si="116"/>
        <v>2</v>
      </c>
      <c r="CN54" s="48">
        <f t="shared" si="116"/>
        <v>2</v>
      </c>
      <c r="CO54" s="48">
        <f t="shared" si="116"/>
        <v>2</v>
      </c>
      <c r="CP54" s="48">
        <f t="shared" si="116"/>
        <v>2</v>
      </c>
      <c r="CQ54" s="48">
        <f t="shared" si="116"/>
        <v>2</v>
      </c>
      <c r="CR54" s="48">
        <f t="shared" si="116"/>
        <v>2</v>
      </c>
      <c r="CS54" s="48">
        <f t="shared" si="116"/>
        <v>2</v>
      </c>
      <c r="CT54" s="48">
        <f t="shared" si="116"/>
        <v>2</v>
      </c>
      <c r="CU54" s="48">
        <f t="shared" si="116"/>
        <v>2</v>
      </c>
      <c r="CV54" s="48">
        <f t="shared" si="116"/>
        <v>2</v>
      </c>
      <c r="CW54" s="48">
        <f t="shared" si="116"/>
        <v>2</v>
      </c>
      <c r="CX54" s="48">
        <f t="shared" si="116"/>
        <v>2</v>
      </c>
      <c r="CY54" s="48">
        <f t="shared" si="116"/>
        <v>2</v>
      </c>
      <c r="CZ54" s="48">
        <f t="shared" si="116"/>
        <v>2</v>
      </c>
      <c r="DA54" s="48">
        <f t="shared" si="116"/>
        <v>2</v>
      </c>
      <c r="DB54" s="48">
        <f t="shared" si="116"/>
        <v>2</v>
      </c>
      <c r="DC54" s="48">
        <f t="shared" si="116"/>
        <v>2</v>
      </c>
      <c r="DD54" s="48">
        <f t="shared" si="116"/>
        <v>2</v>
      </c>
      <c r="DE54" s="48">
        <f t="shared" si="116"/>
        <v>3.8585840902133307E-3</v>
      </c>
      <c r="DF54" s="48">
        <f t="shared" si="116"/>
        <v>0.9754320785554208</v>
      </c>
      <c r="DG54" s="48">
        <f t="shared" si="116"/>
        <v>1.9638853488608357</v>
      </c>
      <c r="DH54" s="48">
        <f t="shared" si="116"/>
        <v>1.9999924054989124</v>
      </c>
      <c r="DI54" s="48">
        <f t="shared" si="116"/>
        <v>1.9999999989384183</v>
      </c>
      <c r="DJ54" s="48">
        <f t="shared" si="116"/>
        <v>1.9999999999998639</v>
      </c>
      <c r="DK54" s="48">
        <f t="shared" si="116"/>
        <v>2</v>
      </c>
      <c r="DL54" s="48">
        <f t="shared" si="116"/>
        <v>2</v>
      </c>
      <c r="DM54" s="48">
        <f t="shared" si="116"/>
        <v>2</v>
      </c>
      <c r="DN54" s="48">
        <f t="shared" si="116"/>
        <v>2</v>
      </c>
      <c r="DO54" s="48">
        <f t="shared" si="116"/>
        <v>2</v>
      </c>
      <c r="DP54" s="48">
        <f t="shared" si="116"/>
        <v>2</v>
      </c>
      <c r="DQ54" s="48">
        <f t="shared" si="116"/>
        <v>2</v>
      </c>
      <c r="DR54" s="48">
        <f t="shared" si="116"/>
        <v>2</v>
      </c>
      <c r="DS54" s="48">
        <f t="shared" si="116"/>
        <v>2</v>
      </c>
      <c r="DT54" s="48">
        <f t="shared" si="116"/>
        <v>2</v>
      </c>
      <c r="DU54" s="48">
        <f t="shared" si="116"/>
        <v>2</v>
      </c>
      <c r="DV54" s="48">
        <f t="shared" si="116"/>
        <v>2</v>
      </c>
      <c r="DW54" s="48">
        <f t="shared" si="116"/>
        <v>2</v>
      </c>
    </row>
    <row r="55" spans="1:127" ht="37.5" customHeight="1" x14ac:dyDescent="0.2">
      <c r="A55" s="19"/>
      <c r="B55" s="37" t="s">
        <v>110</v>
      </c>
      <c r="C55" s="492"/>
      <c r="D55" s="493"/>
      <c r="E55" s="493"/>
      <c r="F55" s="39"/>
      <c r="G55" s="38">
        <f>ERF((G34)/(4*(G37*G30)^0.5))</f>
        <v>0.15667510512298777</v>
      </c>
      <c r="H55" s="41"/>
      <c r="I55" s="71">
        <f>J55</f>
        <v>0.22014538203508091</v>
      </c>
      <c r="J55" s="38">
        <f>ERF((J34)/(4*(J37*J30)^0.5))</f>
        <v>0.22014538203508091</v>
      </c>
      <c r="K55" s="38">
        <f t="shared" ref="K55:T55" si="117">ERF((K34)/(4*(K37*K30)^0.5))</f>
        <v>4.9867460392022467E-3</v>
      </c>
      <c r="L55" s="38">
        <f t="shared" si="117"/>
        <v>3.5261734187406429E-3</v>
      </c>
      <c r="M55" s="38">
        <f t="shared" si="117"/>
        <v>2.8791116641875853E-3</v>
      </c>
      <c r="N55" s="38">
        <f t="shared" si="117"/>
        <v>2.4933851942641628E-3</v>
      </c>
      <c r="O55" s="38">
        <f t="shared" si="117"/>
        <v>2.2301522413465213E-3</v>
      </c>
      <c r="P55" s="38">
        <f t="shared" si="117"/>
        <v>2.0358415905657569E-3</v>
      </c>
      <c r="Q55" s="38">
        <f t="shared" si="117"/>
        <v>1.8848233566647592E-3</v>
      </c>
      <c r="R55" s="38">
        <f t="shared" si="117"/>
        <v>1.7630910137794817E-3</v>
      </c>
      <c r="S55" s="38">
        <f t="shared" si="117"/>
        <v>1.6622582992287564E-3</v>
      </c>
      <c r="T55" s="38">
        <f t="shared" si="117"/>
        <v>1.5769567995979502E-3</v>
      </c>
      <c r="U55" s="38">
        <f>ERF((U34)/(4*(U37*U30)^0.5))</f>
        <v>1.5768551657527899E-2</v>
      </c>
      <c r="V55" s="38">
        <f>ERF((V34)/(4*(V37*V30)^0.5))</f>
        <v>1.1150412755608121E-2</v>
      </c>
      <c r="W55" s="38">
        <f t="shared" ref="W55:CH55" si="118">ERF((W34)/(4*(W37*W30)^0.5))</f>
        <v>9.1043726769731853E-3</v>
      </c>
      <c r="X55" s="38">
        <f t="shared" si="118"/>
        <v>7.8846608000364242E-3</v>
      </c>
      <c r="Y55" s="38">
        <f t="shared" si="118"/>
        <v>7.0522779676913533E-3</v>
      </c>
      <c r="Z55" s="38">
        <f t="shared" si="118"/>
        <v>6.43783351201304E-3</v>
      </c>
      <c r="AA55" s="38">
        <f t="shared" si="118"/>
        <v>5.9602849033622554E-3</v>
      </c>
      <c r="AB55" s="38">
        <f t="shared" si="118"/>
        <v>5.5753424906871451E-3</v>
      </c>
      <c r="AC55" s="38">
        <f t="shared" si="118"/>
        <v>5.2564880631506116E-3</v>
      </c>
      <c r="AD55" s="38">
        <f t="shared" si="118"/>
        <v>4.9835338058494445E-2</v>
      </c>
      <c r="AE55" s="38">
        <f t="shared" si="118"/>
        <v>3.5250373867322833E-2</v>
      </c>
      <c r="AF55" s="38">
        <f t="shared" si="118"/>
        <v>2.8784932257004309E-2</v>
      </c>
      <c r="AG55" s="38">
        <f t="shared" si="118"/>
        <v>2.4929834868754254E-2</v>
      </c>
      <c r="AH55" s="38">
        <f t="shared" si="118"/>
        <v>2.2298647944327364E-2</v>
      </c>
      <c r="AI55" s="38">
        <f t="shared" si="118"/>
        <v>2.0356229179763444E-2</v>
      </c>
      <c r="AJ55" s="38">
        <f t="shared" si="118"/>
        <v>1.8846498243810107E-2</v>
      </c>
      <c r="AK55" s="38">
        <f t="shared" si="118"/>
        <v>1.7629489782642008E-2</v>
      </c>
      <c r="AL55" s="38">
        <f t="shared" si="118"/>
        <v>1.6621392650343809E-2</v>
      </c>
      <c r="AM55" s="38">
        <f t="shared" si="118"/>
        <v>1.5768551657527899E-2</v>
      </c>
      <c r="AN55" s="38">
        <f t="shared" si="118"/>
        <v>4.9835338058494445E-2</v>
      </c>
      <c r="AO55" s="38">
        <f t="shared" si="118"/>
        <v>5.2527260979315045E-2</v>
      </c>
      <c r="AP55" s="38">
        <f t="shared" si="118"/>
        <v>5.570853921978447E-2</v>
      </c>
      <c r="AQ55" s="38">
        <f t="shared" si="118"/>
        <v>5.9548015034165749E-2</v>
      </c>
      <c r="AR55" s="38">
        <f t="shared" si="118"/>
        <v>6.4309246113872398E-2</v>
      </c>
      <c r="AS55" s="38">
        <f t="shared" si="118"/>
        <v>7.0431977722387087E-2</v>
      </c>
      <c r="AT55" s="38">
        <f t="shared" si="118"/>
        <v>7.8719745926375276E-2</v>
      </c>
      <c r="AU55" s="38">
        <f t="shared" si="118"/>
        <v>9.0848506034133192E-2</v>
      </c>
      <c r="AV55" s="38">
        <f t="shared" si="118"/>
        <v>0.11114583723180337</v>
      </c>
      <c r="AW55" s="38">
        <f t="shared" si="118"/>
        <v>0.15667510512298777</v>
      </c>
      <c r="AX55" s="38">
        <f t="shared" si="118"/>
        <v>0.15667510512298777</v>
      </c>
      <c r="AY55" s="38">
        <f t="shared" si="118"/>
        <v>0.16503129364104502</v>
      </c>
      <c r="AZ55" s="38">
        <f t="shared" si="118"/>
        <v>0.17488488460304996</v>
      </c>
      <c r="BA55" s="38">
        <f t="shared" si="118"/>
        <v>0.18674408801357262</v>
      </c>
      <c r="BB55" s="38">
        <f t="shared" si="118"/>
        <v>0.20139675449060934</v>
      </c>
      <c r="BC55" s="38">
        <f t="shared" si="118"/>
        <v>0.22014538203508091</v>
      </c>
      <c r="BD55" s="38">
        <f t="shared" si="118"/>
        <v>0.24533943694031421</v>
      </c>
      <c r="BE55" s="38">
        <f t="shared" si="118"/>
        <v>0.28178387046601411</v>
      </c>
      <c r="BF55" s="38">
        <f t="shared" si="118"/>
        <v>0.34146863350159512</v>
      </c>
      <c r="BG55" s="38">
        <f t="shared" si="118"/>
        <v>0.46802894190259892</v>
      </c>
      <c r="BH55" s="38">
        <f t="shared" si="118"/>
        <v>0.95189317211148061</v>
      </c>
      <c r="BI55" s="38">
        <f t="shared" si="118"/>
        <v>0.2101465301308737</v>
      </c>
      <c r="BJ55" s="38">
        <f t="shared" si="118"/>
        <v>0.21203736330700482</v>
      </c>
      <c r="BK55" s="38">
        <f t="shared" si="118"/>
        <v>0.21398015921836847</v>
      </c>
      <c r="BL55" s="38">
        <f t="shared" si="118"/>
        <v>0.2159773417000718</v>
      </c>
      <c r="BM55" s="38">
        <f t="shared" si="118"/>
        <v>0.21803149584001696</v>
      </c>
      <c r="BN55" s="38">
        <f t="shared" si="118"/>
        <v>0.22014538203508091</v>
      </c>
      <c r="BO55" s="38">
        <f t="shared" si="118"/>
        <v>0.22232195157394632</v>
      </c>
      <c r="BP55" s="38">
        <f t="shared" si="118"/>
        <v>0.22456436394642626</v>
      </c>
      <c r="BQ55" s="38">
        <f t="shared" si="118"/>
        <v>0.22687600610991371</v>
      </c>
      <c r="BR55" s="38">
        <f t="shared" si="118"/>
        <v>0.22926051397987202</v>
      </c>
      <c r="BS55" s="38">
        <f t="shared" si="118"/>
        <v>0.2317217964541661</v>
      </c>
      <c r="BT55" s="38">
        <f t="shared" si="118"/>
        <v>0.234264062331898</v>
      </c>
      <c r="BU55" s="38">
        <f t="shared" si="118"/>
        <v>0.23689185054794348</v>
      </c>
      <c r="BV55" s="38">
        <f t="shared" si="118"/>
        <v>0.23961006421669376</v>
      </c>
      <c r="BW55" s="38">
        <f t="shared" si="118"/>
        <v>0.24242400906520431</v>
      </c>
      <c r="BX55" s="38">
        <f t="shared" si="118"/>
        <v>0.24533943694031421</v>
      </c>
      <c r="BY55" s="38">
        <f t="shared" si="118"/>
        <v>0.24836259520045095</v>
      </c>
      <c r="BZ55" s="38">
        <f t="shared" si="118"/>
        <v>0.25150028295597721</v>
      </c>
      <c r="CA55" s="38">
        <f t="shared" si="118"/>
        <v>0.25475991530868924</v>
      </c>
      <c r="CB55" s="38">
        <f t="shared" si="118"/>
        <v>0.25814959696990247</v>
      </c>
      <c r="CC55" s="38">
        <f t="shared" si="118"/>
        <v>0.26167820691832078</v>
      </c>
      <c r="CD55" s="38">
        <f t="shared" si="118"/>
        <v>0.22014538203508091</v>
      </c>
      <c r="CE55" s="38">
        <f t="shared" si="118"/>
        <v>0.95189317211148061</v>
      </c>
      <c r="CF55" s="38">
        <f t="shared" si="118"/>
        <v>0.99481139244768446</v>
      </c>
      <c r="CG55" s="38">
        <f t="shared" si="118"/>
        <v>0.95189317211148061</v>
      </c>
      <c r="CH55" s="38">
        <f t="shared" si="118"/>
        <v>0.83774950015276817</v>
      </c>
      <c r="CI55" s="38">
        <f t="shared" ref="CI55:DW55" si="119">ERF((CI34)/(4*(CI37*CI30)^0.5))</f>
        <v>0.7461669707841263</v>
      </c>
      <c r="CJ55" s="38">
        <f t="shared" si="119"/>
        <v>0.67695105439907488</v>
      </c>
      <c r="CK55" s="38">
        <f t="shared" si="119"/>
        <v>0.62324088218841811</v>
      </c>
      <c r="CL55" s="38">
        <f t="shared" si="119"/>
        <v>0.46802894190259892</v>
      </c>
      <c r="CM55" s="38">
        <f t="shared" si="119"/>
        <v>0.39016595632654066</v>
      </c>
      <c r="CN55" s="38">
        <f t="shared" si="119"/>
        <v>0.34146863350159512</v>
      </c>
      <c r="CO55" s="38">
        <f t="shared" si="119"/>
        <v>0.30736721595803979</v>
      </c>
      <c r="CP55" s="38">
        <f t="shared" si="119"/>
        <v>0.28178387046601411</v>
      </c>
      <c r="CQ55" s="38">
        <f t="shared" si="119"/>
        <v>0.26167820691832078</v>
      </c>
      <c r="CR55" s="38">
        <f t="shared" si="119"/>
        <v>0.24533943694031421</v>
      </c>
      <c r="CS55" s="38">
        <f t="shared" si="119"/>
        <v>0.2317217964541661</v>
      </c>
      <c r="CT55" s="38">
        <f t="shared" si="119"/>
        <v>0.22014538203508091</v>
      </c>
      <c r="CU55" s="38">
        <f t="shared" si="119"/>
        <v>0.2101465301308737</v>
      </c>
      <c r="CV55" s="38">
        <f t="shared" si="119"/>
        <v>0.20139675449060934</v>
      </c>
      <c r="CW55" s="38">
        <f t="shared" si="119"/>
        <v>0.19365597004290375</v>
      </c>
      <c r="CX55" s="38">
        <f t="shared" si="119"/>
        <v>0.18674408801357262</v>
      </c>
      <c r="CY55" s="38">
        <f t="shared" si="119"/>
        <v>0.18052302322247885</v>
      </c>
      <c r="CZ55" s="38">
        <f t="shared" si="119"/>
        <v>0.17488488460304996</v>
      </c>
      <c r="DA55" s="38">
        <f t="shared" si="119"/>
        <v>0.1697439853379569</v>
      </c>
      <c r="DB55" s="38">
        <f t="shared" si="119"/>
        <v>0.16503129364104502</v>
      </c>
      <c r="DC55" s="38">
        <f t="shared" si="119"/>
        <v>0.16069048943283404</v>
      </c>
      <c r="DD55" s="38">
        <f t="shared" si="119"/>
        <v>0.15667510512298777</v>
      </c>
      <c r="DE55" s="38">
        <f t="shared" si="119"/>
        <v>0.22014538203508091</v>
      </c>
      <c r="DF55" s="38">
        <f t="shared" si="119"/>
        <v>0.22014538203508091</v>
      </c>
      <c r="DG55" s="38">
        <f t="shared" si="119"/>
        <v>0.22014538203508091</v>
      </c>
      <c r="DH55" s="38">
        <f t="shared" si="119"/>
        <v>0.22014538203508091</v>
      </c>
      <c r="DI55" s="38">
        <f t="shared" si="119"/>
        <v>0.22014538203508091</v>
      </c>
      <c r="DJ55" s="38">
        <f t="shared" si="119"/>
        <v>0.22014538203508091</v>
      </c>
      <c r="DK55" s="38">
        <f t="shared" si="119"/>
        <v>0.22014538203508091</v>
      </c>
      <c r="DL55" s="38">
        <f t="shared" si="119"/>
        <v>0.22014538203508091</v>
      </c>
      <c r="DM55" s="38">
        <f t="shared" si="119"/>
        <v>0.22014538203508091</v>
      </c>
      <c r="DN55" s="38">
        <f t="shared" si="119"/>
        <v>0.22014538203508091</v>
      </c>
      <c r="DO55" s="38">
        <f t="shared" si="119"/>
        <v>0.22014538203508091</v>
      </c>
      <c r="DP55" s="38">
        <f t="shared" si="119"/>
        <v>0.22014538203508091</v>
      </c>
      <c r="DQ55" s="38">
        <f t="shared" si="119"/>
        <v>0.22014538203508091</v>
      </c>
      <c r="DR55" s="38">
        <f t="shared" si="119"/>
        <v>0.22014538203508091</v>
      </c>
      <c r="DS55" s="38">
        <f t="shared" si="119"/>
        <v>0.22014538203508091</v>
      </c>
      <c r="DT55" s="38">
        <f t="shared" si="119"/>
        <v>0.22014538203508091</v>
      </c>
      <c r="DU55" s="38">
        <f t="shared" si="119"/>
        <v>0.22014538203508091</v>
      </c>
      <c r="DV55" s="38">
        <f t="shared" si="119"/>
        <v>0.22014538203508091</v>
      </c>
      <c r="DW55" s="38">
        <f t="shared" si="119"/>
        <v>0.22014538203508091</v>
      </c>
    </row>
    <row r="56" spans="1:127" ht="37.5" customHeight="1" x14ac:dyDescent="0.2">
      <c r="B56" s="37" t="s">
        <v>111</v>
      </c>
      <c r="C56" s="492"/>
      <c r="D56" s="493"/>
      <c r="E56" s="493"/>
      <c r="F56" s="39"/>
      <c r="G56" s="38">
        <f>ERF((G35)/(2*(G38*G30)^0.5))</f>
        <v>0.30736721595803979</v>
      </c>
      <c r="J56" s="38">
        <f>ERF((J35)/(2*(J38*J30)^0.5))</f>
        <v>0.42384987796942108</v>
      </c>
      <c r="K56" s="38">
        <f t="shared" ref="K56:T56" si="120">ERF((K35)/(2*(K38*K30)^0.5))</f>
        <v>9.9732972880759441E-3</v>
      </c>
      <c r="L56" s="38">
        <f t="shared" si="120"/>
        <v>7.0522779676913533E-3</v>
      </c>
      <c r="M56" s="38">
        <f t="shared" si="120"/>
        <v>5.7581858402267838E-3</v>
      </c>
      <c r="N56" s="38">
        <f t="shared" si="120"/>
        <v>4.9867460392022467E-3</v>
      </c>
      <c r="O56" s="38">
        <f t="shared" si="120"/>
        <v>4.4602870597080591E-3</v>
      </c>
      <c r="P56" s="38">
        <f t="shared" si="120"/>
        <v>4.071669927004827E-3</v>
      </c>
      <c r="Q56" s="38">
        <f t="shared" si="120"/>
        <v>3.7696361953762749E-3</v>
      </c>
      <c r="R56" s="38">
        <f t="shared" si="120"/>
        <v>3.5261734187406429E-3</v>
      </c>
      <c r="S56" s="38">
        <f t="shared" si="120"/>
        <v>3.3245093838130224E-3</v>
      </c>
      <c r="T56" s="38">
        <f t="shared" si="120"/>
        <v>3.1539074392224384E-3</v>
      </c>
      <c r="U56" s="38">
        <f>ERF((U35)/(2*(U38*U30)^0.5))</f>
        <v>3.1530945127879552E-2</v>
      </c>
      <c r="V56" s="38">
        <f>ERF((V35)/(2*(V38*V30)^0.5))</f>
        <v>2.2298647944327364E-2</v>
      </c>
      <c r="W56" s="38">
        <f t="shared" ref="W56:CH56" si="121">ERF((W35)/(2*(W38*W30)^0.5))</f>
        <v>1.8207559978790821E-2</v>
      </c>
      <c r="X56" s="38">
        <f t="shared" si="121"/>
        <v>1.5768551657527899E-2</v>
      </c>
      <c r="Y56" s="38">
        <f t="shared" si="121"/>
        <v>1.410400500127445E-2</v>
      </c>
      <c r="Z56" s="38">
        <f t="shared" si="121"/>
        <v>1.2875247910157164E-2</v>
      </c>
      <c r="AA56" s="38">
        <f t="shared" si="121"/>
        <v>1.1920237212366902E-2</v>
      </c>
      <c r="AB56" s="38">
        <f t="shared" si="121"/>
        <v>1.1150412755608121E-2</v>
      </c>
      <c r="AC56" s="38">
        <f t="shared" si="121"/>
        <v>1.0512747985894091E-2</v>
      </c>
      <c r="AD56" s="38">
        <f t="shared" si="121"/>
        <v>9.9476449660225785E-2</v>
      </c>
      <c r="AE56" s="38">
        <f t="shared" si="121"/>
        <v>7.0431977722387087E-2</v>
      </c>
      <c r="AF56" s="38">
        <f t="shared" si="121"/>
        <v>5.7532412585581116E-2</v>
      </c>
      <c r="AG56" s="38">
        <f t="shared" si="121"/>
        <v>4.9835338058494445E-2</v>
      </c>
      <c r="AH56" s="38">
        <f t="shared" si="121"/>
        <v>4.4579883006436401E-2</v>
      </c>
      <c r="AI56" s="38">
        <f t="shared" si="121"/>
        <v>4.0699210637790265E-2</v>
      </c>
      <c r="AJ56" s="38">
        <f t="shared" si="121"/>
        <v>3.7682482891192068E-2</v>
      </c>
      <c r="AK56" s="38">
        <f t="shared" si="121"/>
        <v>3.5250373867322833E-2</v>
      </c>
      <c r="AL56" s="38">
        <f t="shared" si="121"/>
        <v>3.3235572980726762E-2</v>
      </c>
      <c r="AM56" s="38">
        <f t="shared" si="121"/>
        <v>3.1530945127879552E-2</v>
      </c>
      <c r="AN56" s="38">
        <f t="shared" si="121"/>
        <v>9.9476449660225785E-2</v>
      </c>
      <c r="AO56" s="38">
        <f t="shared" si="121"/>
        <v>0.10482711518475331</v>
      </c>
      <c r="AP56" s="38">
        <f t="shared" si="121"/>
        <v>0.11114583723180337</v>
      </c>
      <c r="AQ56" s="38">
        <f t="shared" si="121"/>
        <v>0.11876480996972943</v>
      </c>
      <c r="AR56" s="38">
        <f t="shared" si="121"/>
        <v>0.12820139780338702</v>
      </c>
      <c r="AS56" s="38">
        <f t="shared" si="121"/>
        <v>0.1403162048013338</v>
      </c>
      <c r="AT56" s="38">
        <f t="shared" si="121"/>
        <v>0.15667510512298777</v>
      </c>
      <c r="AU56" s="38">
        <f t="shared" si="121"/>
        <v>0.18052302322247885</v>
      </c>
      <c r="AV56" s="38">
        <f t="shared" si="121"/>
        <v>0.22014538203508091</v>
      </c>
      <c r="AW56" s="38">
        <f t="shared" si="121"/>
        <v>0.30736721595803979</v>
      </c>
      <c r="AX56" s="38">
        <f t="shared" si="121"/>
        <v>0.30736721595803979</v>
      </c>
      <c r="AY56" s="38">
        <f t="shared" si="121"/>
        <v>0.32307776097862073</v>
      </c>
      <c r="AZ56" s="38">
        <f t="shared" si="121"/>
        <v>0.34146863350159512</v>
      </c>
      <c r="BA56" s="38">
        <f t="shared" si="121"/>
        <v>0.36339836743639908</v>
      </c>
      <c r="BB56" s="38">
        <f t="shared" si="121"/>
        <v>0.39016595632654066</v>
      </c>
      <c r="BC56" s="38">
        <f t="shared" si="121"/>
        <v>0.42384987796942108</v>
      </c>
      <c r="BD56" s="38">
        <f t="shared" si="121"/>
        <v>0.46802894190259892</v>
      </c>
      <c r="BE56" s="38">
        <f t="shared" si="121"/>
        <v>0.52951357794121034</v>
      </c>
      <c r="BF56" s="38">
        <f t="shared" si="121"/>
        <v>0.62324088218841811</v>
      </c>
      <c r="BG56" s="38">
        <f t="shared" si="121"/>
        <v>0.78870045266628952</v>
      </c>
      <c r="BH56" s="38">
        <f t="shared" si="121"/>
        <v>0.99992277320449452</v>
      </c>
      <c r="BI56" s="38">
        <f t="shared" si="121"/>
        <v>0.40596765940095836</v>
      </c>
      <c r="BJ56" s="38">
        <f t="shared" si="121"/>
        <v>0.40936382152618916</v>
      </c>
      <c r="BK56" s="38">
        <f t="shared" si="121"/>
        <v>0.41284630819375207</v>
      </c>
      <c r="BL56" s="38">
        <f t="shared" si="121"/>
        <v>0.41641882145600623</v>
      </c>
      <c r="BM56" s="38">
        <f t="shared" si="121"/>
        <v>0.42008528821533409</v>
      </c>
      <c r="BN56" s="38">
        <f t="shared" si="121"/>
        <v>0.42384987796942108</v>
      </c>
      <c r="BO56" s="38">
        <f t="shared" si="121"/>
        <v>0.42771702228407693</v>
      </c>
      <c r="BP56" s="38">
        <f t="shared" si="121"/>
        <v>0.43169143619380518</v>
      </c>
      <c r="BQ56" s="38">
        <f t="shared" si="121"/>
        <v>0.43577814175722662</v>
      </c>
      <c r="BR56" s="38">
        <f t="shared" si="121"/>
        <v>0.43998249402544332</v>
      </c>
      <c r="BS56" s="38">
        <f t="shared" si="121"/>
        <v>0.44431020971720553</v>
      </c>
      <c r="BT56" s="38">
        <f t="shared" si="121"/>
        <v>0.44876739893612105</v>
      </c>
      <c r="BU56" s="38">
        <f t="shared" si="121"/>
        <v>0.45336060031310466</v>
      </c>
      <c r="BV56" s="38">
        <f t="shared" si="121"/>
        <v>0.4580968200129415</v>
      </c>
      <c r="BW56" s="38">
        <f t="shared" si="121"/>
        <v>0.46298357510862198</v>
      </c>
      <c r="BX56" s="38">
        <f t="shared" si="121"/>
        <v>0.46802894190259892</v>
      </c>
      <c r="BY56" s="38">
        <f t="shared" si="121"/>
        <v>0.47324160986225705</v>
      </c>
      <c r="BZ56" s="38">
        <f t="shared" si="121"/>
        <v>0.47863094193996653</v>
      </c>
      <c r="CA56" s="38">
        <f t="shared" si="121"/>
        <v>0.48420704216881139</v>
      </c>
      <c r="CB56" s="38">
        <f t="shared" si="121"/>
        <v>0.48998083156666578</v>
      </c>
      <c r="CC56" s="38">
        <f t="shared" si="121"/>
        <v>0.4959641335474953</v>
      </c>
      <c r="CD56" s="38">
        <f t="shared" si="121"/>
        <v>0.42384987796942108</v>
      </c>
      <c r="CE56" s="38">
        <f t="shared" si="121"/>
        <v>0.99992277320449452</v>
      </c>
      <c r="CF56" s="38">
        <f t="shared" si="121"/>
        <v>0.99999997731525136</v>
      </c>
      <c r="CG56" s="38">
        <f t="shared" si="121"/>
        <v>0.99992277320449452</v>
      </c>
      <c r="CH56" s="38">
        <f t="shared" si="121"/>
        <v>0.99481139244768446</v>
      </c>
      <c r="CI56" s="38">
        <f t="shared" ref="CI56:DW56" si="122">ERF((CI35)/(2*(CI38*CI30)^0.5))</f>
        <v>0.97752112663387469</v>
      </c>
      <c r="CJ56" s="38">
        <f t="shared" si="122"/>
        <v>0.95189317211148061</v>
      </c>
      <c r="CK56" s="38">
        <f t="shared" si="122"/>
        <v>0.92290012825645817</v>
      </c>
      <c r="CL56" s="38">
        <f t="shared" si="122"/>
        <v>0.78870045266628952</v>
      </c>
      <c r="CM56" s="38">
        <f t="shared" si="122"/>
        <v>0.69256583407260475</v>
      </c>
      <c r="CN56" s="38">
        <f t="shared" si="122"/>
        <v>0.62324088218841811</v>
      </c>
      <c r="CO56" s="38">
        <f t="shared" si="122"/>
        <v>0.57080469955965085</v>
      </c>
      <c r="CP56" s="38">
        <f t="shared" si="122"/>
        <v>0.52951357794121034</v>
      </c>
      <c r="CQ56" s="38">
        <f t="shared" si="122"/>
        <v>0.4959641335474953</v>
      </c>
      <c r="CR56" s="38">
        <f t="shared" si="122"/>
        <v>0.46802894190259892</v>
      </c>
      <c r="CS56" s="38">
        <f t="shared" si="122"/>
        <v>0.44431020971720553</v>
      </c>
      <c r="CT56" s="38">
        <f t="shared" si="122"/>
        <v>0.42384987796942108</v>
      </c>
      <c r="CU56" s="38">
        <f t="shared" si="122"/>
        <v>0.40596765940095836</v>
      </c>
      <c r="CV56" s="38">
        <f t="shared" si="122"/>
        <v>0.39016595632654066</v>
      </c>
      <c r="CW56" s="38">
        <f t="shared" si="122"/>
        <v>0.37607153679147542</v>
      </c>
      <c r="CX56" s="38">
        <f t="shared" si="122"/>
        <v>0.36339836743639908</v>
      </c>
      <c r="CY56" s="38">
        <f t="shared" si="122"/>
        <v>0.35192313186085394</v>
      </c>
      <c r="CZ56" s="38">
        <f t="shared" si="122"/>
        <v>0.34146863350159512</v>
      </c>
      <c r="DA56" s="38">
        <f t="shared" si="122"/>
        <v>0.33189225623330593</v>
      </c>
      <c r="DB56" s="38">
        <f t="shared" si="122"/>
        <v>0.32307776097862073</v>
      </c>
      <c r="DC56" s="38">
        <f t="shared" si="122"/>
        <v>0.31492933768192327</v>
      </c>
      <c r="DD56" s="38">
        <f t="shared" si="122"/>
        <v>0.30736721595803979</v>
      </c>
      <c r="DE56" s="38">
        <f t="shared" si="122"/>
        <v>0.42384987796942108</v>
      </c>
      <c r="DF56" s="38">
        <f t="shared" si="122"/>
        <v>0.42384987796942108</v>
      </c>
      <c r="DG56" s="38">
        <f t="shared" si="122"/>
        <v>0.42384987796942108</v>
      </c>
      <c r="DH56" s="38">
        <f t="shared" si="122"/>
        <v>0.42384987796942108</v>
      </c>
      <c r="DI56" s="38">
        <f t="shared" si="122"/>
        <v>0.42384987796942108</v>
      </c>
      <c r="DJ56" s="38">
        <f t="shared" si="122"/>
        <v>0.42384987796942108</v>
      </c>
      <c r="DK56" s="38">
        <f t="shared" si="122"/>
        <v>0.42384987796942108</v>
      </c>
      <c r="DL56" s="38">
        <f t="shared" si="122"/>
        <v>0.42384987796942108</v>
      </c>
      <c r="DM56" s="38">
        <f t="shared" si="122"/>
        <v>0.42384987796942108</v>
      </c>
      <c r="DN56" s="38">
        <f t="shared" si="122"/>
        <v>0.42384987796942108</v>
      </c>
      <c r="DO56" s="38">
        <f t="shared" si="122"/>
        <v>0.42384987796942108</v>
      </c>
      <c r="DP56" s="38">
        <f t="shared" si="122"/>
        <v>0.42384987796942108</v>
      </c>
      <c r="DQ56" s="38">
        <f t="shared" si="122"/>
        <v>0.42384987796942108</v>
      </c>
      <c r="DR56" s="38">
        <f t="shared" si="122"/>
        <v>0.42384987796942108</v>
      </c>
      <c r="DS56" s="38">
        <f t="shared" si="122"/>
        <v>0.42384987796942108</v>
      </c>
      <c r="DT56" s="38">
        <f t="shared" si="122"/>
        <v>0.42384987796942108</v>
      </c>
      <c r="DU56" s="38">
        <f t="shared" si="122"/>
        <v>0.42384987796942108</v>
      </c>
      <c r="DV56" s="38">
        <f t="shared" si="122"/>
        <v>0.42384987796942108</v>
      </c>
      <c r="DW56" s="38">
        <f t="shared" si="122"/>
        <v>0.42384987796942108</v>
      </c>
    </row>
  </sheetData>
  <mergeCells count="32">
    <mergeCell ref="C55:E55"/>
    <mergeCell ref="C56:E56"/>
    <mergeCell ref="C49:E49"/>
    <mergeCell ref="C50:E50"/>
    <mergeCell ref="C51:E51"/>
    <mergeCell ref="C52:E52"/>
    <mergeCell ref="C53:E53"/>
    <mergeCell ref="C54:E54"/>
    <mergeCell ref="C48:E48"/>
    <mergeCell ref="C37:E37"/>
    <mergeCell ref="C38:E38"/>
    <mergeCell ref="C39:E39"/>
    <mergeCell ref="C40:E40"/>
    <mergeCell ref="C41:E41"/>
    <mergeCell ref="C42:E42"/>
    <mergeCell ref="C43:E43"/>
    <mergeCell ref="C44:E44"/>
    <mergeCell ref="C45:E45"/>
    <mergeCell ref="C46:E46"/>
    <mergeCell ref="C47:E47"/>
    <mergeCell ref="C36:E36"/>
    <mergeCell ref="E23:F23"/>
    <mergeCell ref="C26:E26"/>
    <mergeCell ref="C27:E27"/>
    <mergeCell ref="C28:E28"/>
    <mergeCell ref="C29:E29"/>
    <mergeCell ref="C30:E30"/>
    <mergeCell ref="C31:E31"/>
    <mergeCell ref="C32:E32"/>
    <mergeCell ref="C33:E33"/>
    <mergeCell ref="C34:E34"/>
    <mergeCell ref="C35:E35"/>
  </mergeCells>
  <phoneticPr fontId="2"/>
  <conditionalFormatting sqref="G29">
    <cfRule type="expression" dxfId="59" priority="15">
      <formula>$A$29&gt;0</formula>
    </cfRule>
  </conditionalFormatting>
  <conditionalFormatting sqref="G30">
    <cfRule type="expression" dxfId="58" priority="14">
      <formula>A30&gt;0</formula>
    </cfRule>
  </conditionalFormatting>
  <conditionalFormatting sqref="G42">
    <cfRule type="expression" dxfId="57" priority="13">
      <formula>$A42&gt;0</formula>
    </cfRule>
  </conditionalFormatting>
  <conditionalFormatting sqref="G44">
    <cfRule type="expression" dxfId="56" priority="12">
      <formula>$A$44&gt;0</formula>
    </cfRule>
  </conditionalFormatting>
  <conditionalFormatting sqref="G45">
    <cfRule type="expression" dxfId="55" priority="11">
      <formula>$A$45&gt;0</formula>
    </cfRule>
  </conditionalFormatting>
  <conditionalFormatting sqref="G46">
    <cfRule type="expression" dxfId="54" priority="10">
      <formula>$A$46&gt;0</formula>
    </cfRule>
  </conditionalFormatting>
  <conditionalFormatting sqref="G34">
    <cfRule type="expression" dxfId="53" priority="9">
      <formula>$A$34&gt;0</formula>
    </cfRule>
  </conditionalFormatting>
  <conditionalFormatting sqref="H36 G35:G38">
    <cfRule type="expression" dxfId="52" priority="8">
      <formula>$A$35&gt;0</formula>
    </cfRule>
  </conditionalFormatting>
  <conditionalFormatting sqref="G33">
    <cfRule type="expression" dxfId="51" priority="7">
      <formula>$A$33&gt;0</formula>
    </cfRule>
  </conditionalFormatting>
  <conditionalFormatting sqref="G40:G41">
    <cfRule type="expression" dxfId="50" priority="6">
      <formula>$A$40&gt;0</formula>
    </cfRule>
  </conditionalFormatting>
  <conditionalFormatting sqref="G41">
    <cfRule type="expression" dxfId="49" priority="5">
      <formula>$A$41&gt;0</formula>
    </cfRule>
  </conditionalFormatting>
  <conditionalFormatting sqref="G39">
    <cfRule type="expression" dxfId="48" priority="4">
      <formula>$A$39&gt;0</formula>
    </cfRule>
  </conditionalFormatting>
  <conditionalFormatting sqref="G51">
    <cfRule type="expression" dxfId="47" priority="3">
      <formula>$A$51&gt;0</formula>
    </cfRule>
  </conditionalFormatting>
  <conditionalFormatting sqref="G43">
    <cfRule type="expression" dxfId="46" priority="2">
      <formula>$A$40&gt;0</formula>
    </cfRule>
  </conditionalFormatting>
  <conditionalFormatting sqref="G43">
    <cfRule type="expression" dxfId="45" priority="1">
      <formula>$A$41&gt;0</formula>
    </cfRule>
  </conditionalFormatting>
  <pageMargins left="0.7" right="0.7" top="0.75" bottom="0.75" header="0.3" footer="0.3"/>
  <pageSetup paperSize="9" orientation="portrait" horizontalDpi="300" verticalDpi="300" r:id="rId1"/>
  <drawing r:id="rId2"/>
  <legacyDrawing r:id="rId3"/>
  <oleObjects>
    <mc:AlternateContent xmlns:mc="http://schemas.openxmlformats.org/markup-compatibility/2006">
      <mc:Choice Requires="x14">
        <oleObject progId="Equation.3" shapeId="54273" r:id="rId4">
          <objectPr defaultSize="0" autoPict="0" r:id="rId5">
            <anchor moveWithCells="1" sizeWithCells="1">
              <from>
                <xdr:col>2</xdr:col>
                <xdr:colOff>107950</xdr:colOff>
                <xdr:row>52</xdr:row>
                <xdr:rowOff>57150</xdr:rowOff>
              </from>
              <to>
                <xdr:col>4</xdr:col>
                <xdr:colOff>781050</xdr:colOff>
                <xdr:row>53</xdr:row>
                <xdr:rowOff>0</xdr:rowOff>
              </to>
            </anchor>
          </objectPr>
        </oleObject>
      </mc:Choice>
      <mc:Fallback>
        <oleObject progId="Equation.3" shapeId="54273" r:id="rId4"/>
      </mc:Fallback>
    </mc:AlternateContent>
    <mc:AlternateContent xmlns:mc="http://schemas.openxmlformats.org/markup-compatibility/2006">
      <mc:Choice Requires="x14">
        <oleObject progId="Equation.3" shapeId="54274" r:id="rId6">
          <objectPr defaultSize="0" autoPict="0" r:id="rId7">
            <anchor moveWithCells="1" sizeWithCells="1">
              <from>
                <xdr:col>1</xdr:col>
                <xdr:colOff>1003300</xdr:colOff>
                <xdr:row>53</xdr:row>
                <xdr:rowOff>38100</xdr:rowOff>
              </from>
              <to>
                <xdr:col>5</xdr:col>
                <xdr:colOff>0</xdr:colOff>
                <xdr:row>54</xdr:row>
                <xdr:rowOff>0</xdr:rowOff>
              </to>
            </anchor>
          </objectPr>
        </oleObject>
      </mc:Choice>
      <mc:Fallback>
        <oleObject progId="Equation.3" shapeId="54274" r:id="rId6"/>
      </mc:Fallback>
    </mc:AlternateContent>
    <mc:AlternateContent xmlns:mc="http://schemas.openxmlformats.org/markup-compatibility/2006">
      <mc:Choice Requires="x14">
        <oleObject progId="Equation.3" shapeId="54275" r:id="rId8">
          <objectPr defaultSize="0" autoPict="0" r:id="rId9">
            <anchor moveWithCells="1" sizeWithCells="1">
              <from>
                <xdr:col>2</xdr:col>
                <xdr:colOff>95250</xdr:colOff>
                <xdr:row>51</xdr:row>
                <xdr:rowOff>19050</xdr:rowOff>
              </from>
              <to>
                <xdr:col>4</xdr:col>
                <xdr:colOff>584200</xdr:colOff>
                <xdr:row>51</xdr:row>
                <xdr:rowOff>438150</xdr:rowOff>
              </to>
            </anchor>
          </objectPr>
        </oleObject>
      </mc:Choice>
      <mc:Fallback>
        <oleObject progId="Equation.3" shapeId="54275" r:id="rId8"/>
      </mc:Fallback>
    </mc:AlternateContent>
    <mc:AlternateContent xmlns:mc="http://schemas.openxmlformats.org/markup-compatibility/2006">
      <mc:Choice Requires="x14">
        <oleObject progId="Equation.3" shapeId="54276" r:id="rId10">
          <objectPr defaultSize="0" autoPict="0" r:id="rId11">
            <anchor>
              <from>
                <xdr:col>0</xdr:col>
                <xdr:colOff>469900</xdr:colOff>
                <xdr:row>4</xdr:row>
                <xdr:rowOff>76200</xdr:rowOff>
              </from>
              <to>
                <xdr:col>4</xdr:col>
                <xdr:colOff>527050</xdr:colOff>
                <xdr:row>8</xdr:row>
                <xdr:rowOff>12700</xdr:rowOff>
              </to>
            </anchor>
          </objectPr>
        </oleObject>
      </mc:Choice>
      <mc:Fallback>
        <oleObject progId="Equation.3" shapeId="54276" r:id="rId10"/>
      </mc:Fallback>
    </mc:AlternateContent>
    <mc:AlternateContent xmlns:mc="http://schemas.openxmlformats.org/markup-compatibility/2006">
      <mc:Choice Requires="x14">
        <oleObject progId="Equation.3" shapeId="54277" r:id="rId12">
          <objectPr defaultSize="0" autoPict="0" r:id="rId13">
            <anchor>
              <from>
                <xdr:col>10</xdr:col>
                <xdr:colOff>0</xdr:colOff>
                <xdr:row>4</xdr:row>
                <xdr:rowOff>57150</xdr:rowOff>
              </from>
              <to>
                <xdr:col>13</xdr:col>
                <xdr:colOff>127000</xdr:colOff>
                <xdr:row>7</xdr:row>
                <xdr:rowOff>146050</xdr:rowOff>
              </to>
            </anchor>
          </objectPr>
        </oleObject>
      </mc:Choice>
      <mc:Fallback>
        <oleObject progId="Equation.3" shapeId="54277" r:id="rId12"/>
      </mc:Fallback>
    </mc:AlternateContent>
    <mc:AlternateContent xmlns:mc="http://schemas.openxmlformats.org/markup-compatibility/2006">
      <mc:Choice Requires="x14">
        <oleObject progId="Equation.3" shapeId="54278" r:id="rId14">
          <objectPr defaultSize="0" autoPict="0" r:id="rId15">
            <anchor>
              <from>
                <xdr:col>4</xdr:col>
                <xdr:colOff>565150</xdr:colOff>
                <xdr:row>4</xdr:row>
                <xdr:rowOff>38100</xdr:rowOff>
              </from>
              <to>
                <xdr:col>9</xdr:col>
                <xdr:colOff>641350</xdr:colOff>
                <xdr:row>8</xdr:row>
                <xdr:rowOff>50800</xdr:rowOff>
              </to>
            </anchor>
          </objectPr>
        </oleObject>
      </mc:Choice>
      <mc:Fallback>
        <oleObject progId="Equation.3" shapeId="54278" r:id="rId14"/>
      </mc:Fallback>
    </mc:AlternateContent>
    <mc:AlternateContent xmlns:mc="http://schemas.openxmlformats.org/markup-compatibility/2006">
      <mc:Choice Requires="x14">
        <oleObject progId="Equation.3" shapeId="54279" r:id="rId16">
          <objectPr defaultSize="0" autoPict="0" r:id="rId17">
            <anchor>
              <from>
                <xdr:col>2</xdr:col>
                <xdr:colOff>57150</xdr:colOff>
                <xdr:row>54</xdr:row>
                <xdr:rowOff>12700</xdr:rowOff>
              </from>
              <to>
                <xdr:col>4</xdr:col>
                <xdr:colOff>717550</xdr:colOff>
                <xdr:row>54</xdr:row>
                <xdr:rowOff>450850</xdr:rowOff>
              </to>
            </anchor>
          </objectPr>
        </oleObject>
      </mc:Choice>
      <mc:Fallback>
        <oleObject progId="Equation.3" shapeId="54279" r:id="rId16"/>
      </mc:Fallback>
    </mc:AlternateContent>
  </oleObjec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rgb="FFFF0000"/>
    <pageSetUpPr fitToPage="1"/>
  </sheetPr>
  <dimension ref="A1:AA67"/>
  <sheetViews>
    <sheetView showGridLines="0" showRowColHeaders="0" zoomScaleNormal="100" zoomScaleSheetLayoutView="106" workbookViewId="0">
      <selection activeCell="G25" sqref="G25:G26"/>
    </sheetView>
  </sheetViews>
  <sheetFormatPr defaultColWidth="8.7265625" defaultRowHeight="13" x14ac:dyDescent="0.2"/>
  <cols>
    <col min="1" max="2" width="1.6328125" style="94" customWidth="1"/>
    <col min="3" max="3" width="10.6328125" style="94" customWidth="1"/>
    <col min="4" max="4" width="13.36328125" style="94" customWidth="1"/>
    <col min="5" max="5" width="12.6328125" style="94" customWidth="1"/>
    <col min="6" max="6" width="4.6328125" style="94" customWidth="1"/>
    <col min="7" max="7" width="12.453125" style="94" customWidth="1"/>
    <col min="8" max="8" width="6.90625" style="94" customWidth="1"/>
    <col min="9" max="10" width="8.6328125" style="94" customWidth="1"/>
    <col min="11" max="11" width="8.7265625" style="94"/>
    <col min="12" max="12" width="3.6328125" style="94" customWidth="1"/>
    <col min="13" max="14" width="2.6328125" style="94" customWidth="1"/>
    <col min="15" max="15" width="16.6328125" style="94" customWidth="1"/>
    <col min="16" max="16" width="5.08984375" style="94" customWidth="1"/>
    <col min="17" max="17" width="8.7265625" style="94"/>
    <col min="18" max="18" width="8" style="94" customWidth="1"/>
    <col min="19" max="19" width="2.6328125" style="94" customWidth="1"/>
    <col min="20" max="20" width="1.6328125" style="94" customWidth="1"/>
    <col min="21" max="21" width="9" style="94" customWidth="1"/>
    <col min="22" max="22" width="12.08984375" style="94" hidden="1" customWidth="1"/>
    <col min="23" max="23" width="16.7265625" style="94" hidden="1" customWidth="1"/>
    <col min="24" max="24" width="10.08984375" style="94" hidden="1" customWidth="1"/>
    <col min="25" max="26" width="26.26953125" style="94" hidden="1" customWidth="1"/>
    <col min="27" max="27" width="8.7265625" style="94" customWidth="1"/>
    <col min="28" max="16384" width="8.7265625" style="94"/>
  </cols>
  <sheetData>
    <row r="1" spans="1:27" ht="13.5" thickBot="1" x14ac:dyDescent="0.25">
      <c r="A1" s="157"/>
      <c r="B1" s="157"/>
      <c r="C1" s="157"/>
      <c r="D1" s="157"/>
      <c r="E1" s="157"/>
      <c r="F1" s="157"/>
      <c r="G1" s="157"/>
      <c r="H1" s="157"/>
      <c r="I1" s="157"/>
      <c r="J1" s="157"/>
      <c r="K1" s="157"/>
      <c r="L1" s="157"/>
      <c r="M1" s="157"/>
      <c r="N1" s="157"/>
      <c r="O1" s="157"/>
      <c r="P1" s="157"/>
      <c r="Q1" s="157"/>
      <c r="R1" s="157"/>
      <c r="S1" s="157"/>
      <c r="T1" s="192" t="str">
        <f>'入力シート (複数物質)'!Z1</f>
        <v xml:space="preserve">地下水汚染が到達し得る距離の計算ツール　Ver 1.0  </v>
      </c>
      <c r="U1" s="6"/>
    </row>
    <row r="2" spans="1:27" x14ac:dyDescent="0.2">
      <c r="A2" s="193"/>
      <c r="B2" s="128"/>
      <c r="C2" s="128"/>
      <c r="D2" s="388" t="s">
        <v>317</v>
      </c>
      <c r="E2" s="388"/>
      <c r="F2" s="388"/>
      <c r="G2" s="388"/>
      <c r="H2" s="388"/>
      <c r="I2" s="128"/>
      <c r="J2" s="128"/>
      <c r="K2" s="128"/>
      <c r="L2" s="128"/>
      <c r="M2" s="128"/>
      <c r="N2" s="128"/>
      <c r="O2" s="128"/>
      <c r="P2" s="128"/>
      <c r="Q2" s="128"/>
      <c r="R2" s="128"/>
      <c r="S2" s="128"/>
      <c r="T2" s="179"/>
    </row>
    <row r="3" spans="1:27" ht="13.5" customHeight="1" x14ac:dyDescent="0.2">
      <c r="A3" s="193"/>
      <c r="B3" s="128"/>
      <c r="C3" s="129"/>
      <c r="D3" s="388"/>
      <c r="E3" s="388"/>
      <c r="F3" s="388"/>
      <c r="G3" s="388"/>
      <c r="H3" s="388"/>
      <c r="I3" s="130"/>
      <c r="J3" s="130"/>
      <c r="K3" s="130"/>
      <c r="L3" s="130"/>
      <c r="M3" s="129"/>
      <c r="N3" s="128"/>
      <c r="O3" s="128"/>
      <c r="P3" s="128"/>
      <c r="Q3" s="128"/>
      <c r="R3" s="128"/>
      <c r="S3" s="128"/>
      <c r="T3" s="180"/>
      <c r="V3" s="95" t="s">
        <v>124</v>
      </c>
      <c r="W3" s="246">
        <f>G25</f>
        <v>50</v>
      </c>
      <c r="X3" s="94" t="s">
        <v>125</v>
      </c>
    </row>
    <row r="4" spans="1:27" ht="20.149999999999999" customHeight="1" thickBot="1" x14ac:dyDescent="0.25">
      <c r="A4" s="193"/>
      <c r="B4" s="128"/>
      <c r="C4" s="200" t="s">
        <v>244</v>
      </c>
      <c r="D4" s="158"/>
      <c r="E4" s="158"/>
      <c r="F4" s="158"/>
      <c r="G4" s="158"/>
      <c r="H4" s="158"/>
      <c r="I4" s="158"/>
      <c r="J4" s="158"/>
      <c r="K4" s="158"/>
      <c r="L4" s="159"/>
      <c r="M4" s="129"/>
      <c r="N4" s="131" t="s">
        <v>261</v>
      </c>
      <c r="O4" s="128"/>
      <c r="P4" s="128"/>
      <c r="Q4" s="128"/>
      <c r="R4" s="128"/>
      <c r="S4" s="128"/>
      <c r="T4" s="180"/>
      <c r="V4" s="210" t="s">
        <v>182</v>
      </c>
      <c r="W4"/>
      <c r="X4" s="211" t="s">
        <v>20</v>
      </c>
      <c r="Y4" s="211"/>
      <c r="Z4" s="211"/>
    </row>
    <row r="5" spans="1:27" ht="19.5" customHeight="1" thickBot="1" x14ac:dyDescent="0.25">
      <c r="A5" s="193"/>
      <c r="B5" s="128"/>
      <c r="C5" s="160" t="s">
        <v>158</v>
      </c>
      <c r="D5" s="132"/>
      <c r="E5" s="106"/>
      <c r="F5" s="133"/>
      <c r="G5" s="133"/>
      <c r="H5" s="133"/>
      <c r="I5" s="133"/>
      <c r="J5" s="133"/>
      <c r="K5" s="133"/>
      <c r="L5" s="161"/>
      <c r="M5" s="129"/>
      <c r="N5" s="134"/>
      <c r="O5" s="181"/>
      <c r="P5" s="181"/>
      <c r="Q5" s="181"/>
      <c r="R5" s="181"/>
      <c r="S5" s="182"/>
      <c r="T5" s="180"/>
      <c r="V5" s="212">
        <f>VLOOKUP(G15,W38:X42,2,FALSE)</f>
        <v>3</v>
      </c>
      <c r="W5"/>
      <c r="X5" s="212">
        <f>VLOOKUP(G13,Y38:Z67,2,FALSE)</f>
        <v>303</v>
      </c>
      <c r="Y5" s="211"/>
      <c r="Z5" s="211"/>
    </row>
    <row r="6" spans="1:27" ht="19.5" customHeight="1" thickBot="1" x14ac:dyDescent="0.25">
      <c r="A6" s="193"/>
      <c r="B6" s="128"/>
      <c r="C6" s="162" t="s">
        <v>159</v>
      </c>
      <c r="D6" s="132"/>
      <c r="E6" s="107"/>
      <c r="F6" s="133"/>
      <c r="G6" s="133"/>
      <c r="H6" s="133"/>
      <c r="I6" s="133"/>
      <c r="J6" s="133"/>
      <c r="K6" s="133"/>
      <c r="L6" s="161"/>
      <c r="M6" s="129"/>
      <c r="N6" s="135" t="s">
        <v>155</v>
      </c>
      <c r="O6" s="111" t="s">
        <v>161</v>
      </c>
      <c r="P6" s="112"/>
      <c r="Q6" s="183"/>
      <c r="R6" s="183"/>
      <c r="S6" s="184"/>
      <c r="T6" s="180"/>
      <c r="V6" s="236">
        <v>1</v>
      </c>
      <c r="W6" s="237" t="s">
        <v>183</v>
      </c>
      <c r="X6" s="249">
        <v>1</v>
      </c>
      <c r="Y6" s="213" t="s">
        <v>184</v>
      </c>
      <c r="Z6" s="214"/>
    </row>
    <row r="7" spans="1:27" ht="19.5" customHeight="1" thickBot="1" x14ac:dyDescent="0.25">
      <c r="A7" s="193"/>
      <c r="B7" s="128"/>
      <c r="C7" s="162" t="s">
        <v>160</v>
      </c>
      <c r="D7" s="132"/>
      <c r="E7" s="108"/>
      <c r="F7" s="133"/>
      <c r="G7" s="133"/>
      <c r="H7" s="133"/>
      <c r="I7" s="133"/>
      <c r="J7" s="133"/>
      <c r="K7" s="133"/>
      <c r="L7" s="161"/>
      <c r="M7" s="129"/>
      <c r="N7" s="135"/>
      <c r="O7" s="113" t="s">
        <v>17</v>
      </c>
      <c r="P7" s="113" t="s">
        <v>9</v>
      </c>
      <c r="Q7" s="113" t="s">
        <v>18</v>
      </c>
      <c r="R7" s="113" t="s">
        <v>5</v>
      </c>
      <c r="S7" s="185"/>
      <c r="T7" s="180"/>
      <c r="V7" s="238">
        <v>2</v>
      </c>
      <c r="W7" s="231" t="s">
        <v>185</v>
      </c>
      <c r="X7" s="250">
        <v>2</v>
      </c>
      <c r="Y7" s="216" t="s">
        <v>186</v>
      </c>
      <c r="Z7" s="214"/>
    </row>
    <row r="8" spans="1:27" ht="19.5" customHeight="1" thickBot="1" x14ac:dyDescent="0.25">
      <c r="A8" s="193"/>
      <c r="B8" s="128"/>
      <c r="C8" s="162" t="s">
        <v>240</v>
      </c>
      <c r="D8" s="132"/>
      <c r="E8" s="403"/>
      <c r="F8" s="404"/>
      <c r="G8" s="404"/>
      <c r="H8" s="404"/>
      <c r="I8" s="404"/>
      <c r="J8" s="404"/>
      <c r="K8" s="405"/>
      <c r="L8" s="163"/>
      <c r="M8" s="129"/>
      <c r="N8" s="135"/>
      <c r="O8" s="114" t="s">
        <v>30</v>
      </c>
      <c r="P8" s="115" t="s">
        <v>21</v>
      </c>
      <c r="Q8" s="115">
        <f>VLOOKUP($X$5,'パラメーター 一覧表'!$A$20:$F$49,3)</f>
        <v>5</v>
      </c>
      <c r="R8" s="115" t="s">
        <v>19</v>
      </c>
      <c r="S8" s="184"/>
      <c r="T8" s="180"/>
      <c r="V8" s="239">
        <v>3</v>
      </c>
      <c r="W8" s="231" t="s">
        <v>187</v>
      </c>
      <c r="X8" s="250">
        <v>3</v>
      </c>
      <c r="Y8" s="216" t="s">
        <v>188</v>
      </c>
      <c r="Z8" s="214"/>
    </row>
    <row r="9" spans="1:27" ht="19.5" customHeight="1" thickBot="1" x14ac:dyDescent="0.25">
      <c r="A9" s="193"/>
      <c r="B9" s="128"/>
      <c r="C9" s="162" t="s">
        <v>238</v>
      </c>
      <c r="D9" s="132"/>
      <c r="E9" s="247"/>
      <c r="F9" s="110" t="s">
        <v>242</v>
      </c>
      <c r="G9" s="136"/>
      <c r="H9" s="136"/>
      <c r="I9" s="136"/>
      <c r="J9" s="136"/>
      <c r="K9" s="136"/>
      <c r="L9" s="164"/>
      <c r="M9" s="129"/>
      <c r="N9" s="135"/>
      <c r="O9" s="114" t="s">
        <v>23</v>
      </c>
      <c r="P9" s="115" t="s">
        <v>22</v>
      </c>
      <c r="Q9" s="115">
        <f>VLOOKUP($X$5,'パラメーター 一覧表'!$A$20:$F$49,4)</f>
        <v>10</v>
      </c>
      <c r="R9" s="115" t="s">
        <v>29</v>
      </c>
      <c r="S9" s="184"/>
      <c r="T9" s="180"/>
      <c r="V9" s="240">
        <v>4</v>
      </c>
      <c r="W9" s="231" t="s">
        <v>248</v>
      </c>
      <c r="X9" s="251">
        <v>101</v>
      </c>
      <c r="Y9" s="218" t="s">
        <v>189</v>
      </c>
      <c r="Z9" s="219"/>
    </row>
    <row r="10" spans="1:27" ht="19.5" customHeight="1" thickBot="1" x14ac:dyDescent="0.25">
      <c r="A10" s="193"/>
      <c r="B10" s="128"/>
      <c r="C10" s="174"/>
      <c r="D10" s="175"/>
      <c r="E10" s="175"/>
      <c r="F10" s="175"/>
      <c r="G10" s="175"/>
      <c r="H10" s="175"/>
      <c r="I10" s="176"/>
      <c r="J10" s="177"/>
      <c r="K10" s="175"/>
      <c r="L10" s="178"/>
      <c r="M10" s="129"/>
      <c r="N10" s="135"/>
      <c r="O10" s="114" t="s">
        <v>24</v>
      </c>
      <c r="P10" s="115" t="s">
        <v>27</v>
      </c>
      <c r="Q10" s="115">
        <f>IF(VLOOKUP($X$5,'パラメーター 一覧表'!$A$20:$J$49,5)=0,Q11*Q24,VLOOKUP($X$5,'パラメーター 一覧表'!$A$20:$J$49,5))</f>
        <v>0.9</v>
      </c>
      <c r="R10" s="115" t="s">
        <v>28</v>
      </c>
      <c r="S10" s="184"/>
      <c r="T10" s="180"/>
      <c r="V10" s="241">
        <v>5</v>
      </c>
      <c r="W10" s="242" t="s">
        <v>249</v>
      </c>
      <c r="X10" s="251">
        <v>102</v>
      </c>
      <c r="Y10" s="218" t="s">
        <v>211</v>
      </c>
      <c r="Z10" s="219"/>
    </row>
    <row r="11" spans="1:27" ht="19.5" customHeight="1" x14ac:dyDescent="0.2">
      <c r="A11" s="193"/>
      <c r="B11" s="128"/>
      <c r="C11" s="208"/>
      <c r="D11" s="208"/>
      <c r="E11" s="208"/>
      <c r="F11" s="208"/>
      <c r="G11" s="208"/>
      <c r="H11" s="208"/>
      <c r="I11" s="209"/>
      <c r="J11" s="209"/>
      <c r="K11" s="208"/>
      <c r="L11" s="208"/>
      <c r="M11" s="129"/>
      <c r="N11" s="135"/>
      <c r="O11" s="114" t="s">
        <v>39</v>
      </c>
      <c r="P11" s="115" t="s">
        <v>35</v>
      </c>
      <c r="Q11" s="115">
        <f>VLOOKUP($X$5,'パラメーター 一覧表'!$A$20:$H$49,7)</f>
        <v>900</v>
      </c>
      <c r="R11" s="115" t="s">
        <v>28</v>
      </c>
      <c r="S11" s="184"/>
      <c r="T11" s="180"/>
      <c r="V11" s="220"/>
      <c r="W11" s="66"/>
      <c r="X11" s="217">
        <v>103</v>
      </c>
      <c r="Y11" s="218" t="s">
        <v>190</v>
      </c>
      <c r="Z11" s="219"/>
    </row>
    <row r="12" spans="1:27" ht="19.5" customHeight="1" thickBot="1" x14ac:dyDescent="0.25">
      <c r="A12" s="193"/>
      <c r="B12" s="128"/>
      <c r="C12" s="200" t="s">
        <v>122</v>
      </c>
      <c r="D12" s="201"/>
      <c r="E12" s="201"/>
      <c r="F12" s="201"/>
      <c r="G12" s="202" t="s">
        <v>241</v>
      </c>
      <c r="H12" s="203"/>
      <c r="I12" s="204"/>
      <c r="J12" s="205"/>
      <c r="K12" s="206"/>
      <c r="L12" s="207"/>
      <c r="M12" s="140"/>
      <c r="N12" s="135"/>
      <c r="O12" s="114" t="s">
        <v>25</v>
      </c>
      <c r="P12" s="115" t="s">
        <v>163</v>
      </c>
      <c r="Q12" s="115">
        <f>VLOOKUP($X$5,'パラメーター 一覧表'!$A$20:$F$49,6)</f>
        <v>0.22</v>
      </c>
      <c r="R12" s="115" t="s">
        <v>26</v>
      </c>
      <c r="S12" s="184"/>
      <c r="T12" s="180"/>
      <c r="V12"/>
      <c r="W12"/>
      <c r="X12" s="217">
        <v>104</v>
      </c>
      <c r="Y12" s="218" t="s">
        <v>207</v>
      </c>
      <c r="Z12" s="219"/>
    </row>
    <row r="13" spans="1:27" ht="19.5" customHeight="1" thickBot="1" x14ac:dyDescent="0.25">
      <c r="A13" s="193"/>
      <c r="B13" s="128"/>
      <c r="C13" s="166" t="s">
        <v>155</v>
      </c>
      <c r="D13" s="98" t="s">
        <v>20</v>
      </c>
      <c r="E13" s="99"/>
      <c r="F13" s="100"/>
      <c r="G13" s="406" t="s">
        <v>318</v>
      </c>
      <c r="H13" s="407"/>
      <c r="I13" s="138"/>
      <c r="J13" s="140"/>
      <c r="K13" s="141"/>
      <c r="L13" s="167"/>
      <c r="M13" s="140"/>
      <c r="N13" s="135"/>
      <c r="O13" s="114" t="s">
        <v>113</v>
      </c>
      <c r="P13" s="115" t="s">
        <v>115</v>
      </c>
      <c r="Q13" s="115">
        <f>VLOOKUP($X$5,'パラメーター 一覧表'!$A$20:$J$49,8)</f>
        <v>8</v>
      </c>
      <c r="R13" s="115" t="s">
        <v>117</v>
      </c>
      <c r="S13" s="184"/>
      <c r="T13" s="180"/>
      <c r="V13" s="66"/>
      <c r="W13" s="66"/>
      <c r="X13" s="217">
        <v>105</v>
      </c>
      <c r="Y13" s="218" t="s">
        <v>206</v>
      </c>
      <c r="Z13" s="219"/>
      <c r="AA13" s="105" t="s">
        <v>245</v>
      </c>
    </row>
    <row r="14" spans="1:27" ht="19.5" customHeight="1" thickBot="1" x14ac:dyDescent="0.25">
      <c r="A14" s="193"/>
      <c r="B14" s="128"/>
      <c r="C14" s="166"/>
      <c r="D14" s="290"/>
      <c r="E14" s="290"/>
      <c r="F14" s="290"/>
      <c r="G14" s="140"/>
      <c r="H14" s="140"/>
      <c r="I14" s="137"/>
      <c r="J14" s="129"/>
      <c r="K14" s="142"/>
      <c r="L14" s="168"/>
      <c r="M14" s="129"/>
      <c r="N14" s="135"/>
      <c r="O14" s="114" t="s">
        <v>114</v>
      </c>
      <c r="P14" s="115" t="s">
        <v>116</v>
      </c>
      <c r="Q14" s="115">
        <f>VLOOKUP($X$5,'パラメーター 一覧表'!$A$20:$J$49,9)</f>
        <v>0.8</v>
      </c>
      <c r="R14" s="115" t="s">
        <v>117</v>
      </c>
      <c r="S14" s="184"/>
      <c r="T14" s="180"/>
      <c r="V14" s="66"/>
      <c r="W14" s="66"/>
      <c r="X14" s="217">
        <v>106</v>
      </c>
      <c r="Y14" s="218" t="s">
        <v>212</v>
      </c>
      <c r="Z14" s="219"/>
    </row>
    <row r="15" spans="1:27" ht="19.5" customHeight="1" thickBot="1" x14ac:dyDescent="0.25">
      <c r="A15" s="193"/>
      <c r="B15" s="128"/>
      <c r="C15" s="166" t="s">
        <v>156</v>
      </c>
      <c r="D15" s="101" t="s">
        <v>15</v>
      </c>
      <c r="E15" s="102"/>
      <c r="F15" s="103"/>
      <c r="G15" s="408" t="str">
        <f>'入力シート (複数物質)'!H30</f>
        <v>砂</v>
      </c>
      <c r="H15" s="409"/>
      <c r="I15" s="129"/>
      <c r="J15" s="129"/>
      <c r="K15" s="129"/>
      <c r="L15" s="165"/>
      <c r="M15" s="129"/>
      <c r="N15" s="135"/>
      <c r="O15" s="114" t="s">
        <v>118</v>
      </c>
      <c r="P15" s="115"/>
      <c r="Q15" s="115">
        <f>VLOOKUP($X$5,'パラメーター 一覧表'!$A$20:$J$49,10)</f>
        <v>0.02</v>
      </c>
      <c r="R15" s="115" t="s">
        <v>29</v>
      </c>
      <c r="S15" s="184"/>
      <c r="T15" s="180"/>
      <c r="V15" s="66"/>
      <c r="W15" s="66"/>
      <c r="X15" s="217">
        <v>107</v>
      </c>
      <c r="Y15" s="218" t="s">
        <v>217</v>
      </c>
      <c r="Z15" s="219"/>
    </row>
    <row r="16" spans="1:27" ht="19.5" customHeight="1" x14ac:dyDescent="0.2">
      <c r="A16" s="193"/>
      <c r="B16" s="128"/>
      <c r="C16" s="166"/>
      <c r="D16" s="290"/>
      <c r="E16" s="290"/>
      <c r="F16" s="290"/>
      <c r="G16" s="140"/>
      <c r="H16" s="140"/>
      <c r="I16" s="140"/>
      <c r="J16" s="140"/>
      <c r="K16" s="140"/>
      <c r="L16" s="169"/>
      <c r="M16" s="140"/>
      <c r="N16" s="135"/>
      <c r="O16" s="183"/>
      <c r="P16" s="183"/>
      <c r="Q16" s="183"/>
      <c r="R16" s="183"/>
      <c r="S16" s="184"/>
      <c r="T16" s="180"/>
      <c r="V16" s="66"/>
      <c r="W16" s="66"/>
      <c r="X16" s="217">
        <v>108</v>
      </c>
      <c r="Y16" s="218" t="s">
        <v>224</v>
      </c>
      <c r="Z16" s="219"/>
    </row>
    <row r="17" spans="1:26" ht="19.5" customHeight="1" thickBot="1" x14ac:dyDescent="0.25">
      <c r="A17" s="193"/>
      <c r="B17" s="128"/>
      <c r="C17" s="389" t="s">
        <v>157</v>
      </c>
      <c r="D17" s="390" t="s">
        <v>123</v>
      </c>
      <c r="E17" s="391"/>
      <c r="F17" s="392"/>
      <c r="G17" s="143" t="s">
        <v>18</v>
      </c>
      <c r="H17" s="144" t="s">
        <v>5</v>
      </c>
      <c r="I17" s="128"/>
      <c r="J17" s="140"/>
      <c r="K17" s="140"/>
      <c r="L17" s="169"/>
      <c r="M17" s="140"/>
      <c r="N17" s="135" t="s">
        <v>156</v>
      </c>
      <c r="O17" s="116" t="s">
        <v>16</v>
      </c>
      <c r="P17" s="117"/>
      <c r="Q17" s="183"/>
      <c r="R17" s="183"/>
      <c r="S17" s="184"/>
      <c r="T17" s="180"/>
      <c r="V17"/>
      <c r="W17"/>
      <c r="X17" s="217">
        <v>109</v>
      </c>
      <c r="Y17" s="218" t="s">
        <v>205</v>
      </c>
      <c r="Z17" s="219"/>
    </row>
    <row r="18" spans="1:26" ht="19.5" customHeight="1" thickBot="1" x14ac:dyDescent="0.25">
      <c r="A18" s="193"/>
      <c r="B18" s="128"/>
      <c r="C18" s="389"/>
      <c r="D18" s="393"/>
      <c r="E18" s="394"/>
      <c r="F18" s="394"/>
      <c r="G18" s="104">
        <f>'入力シート (複数物質)'!H33</f>
        <v>5.0000000000000001E-3</v>
      </c>
      <c r="H18" s="109" t="s">
        <v>131</v>
      </c>
      <c r="I18" s="140"/>
      <c r="J18" s="140"/>
      <c r="K18" s="140"/>
      <c r="L18" s="169"/>
      <c r="M18" s="140"/>
      <c r="N18" s="135"/>
      <c r="O18" s="118" t="s">
        <v>17</v>
      </c>
      <c r="P18" s="118" t="s">
        <v>9</v>
      </c>
      <c r="Q18" s="118" t="s">
        <v>18</v>
      </c>
      <c r="R18" s="118" t="s">
        <v>5</v>
      </c>
      <c r="S18" s="185"/>
      <c r="T18" s="180"/>
      <c r="V18"/>
      <c r="W18"/>
      <c r="X18" s="217">
        <v>110</v>
      </c>
      <c r="Y18" s="218" t="s">
        <v>218</v>
      </c>
      <c r="Z18" s="219"/>
    </row>
    <row r="19" spans="1:26" ht="19.5" customHeight="1" x14ac:dyDescent="0.2">
      <c r="A19" s="193"/>
      <c r="B19" s="128"/>
      <c r="C19" s="170"/>
      <c r="D19" s="171"/>
      <c r="E19" s="171"/>
      <c r="F19" s="171"/>
      <c r="G19" s="172"/>
      <c r="H19" s="172"/>
      <c r="I19" s="172"/>
      <c r="J19" s="172"/>
      <c r="K19" s="172"/>
      <c r="L19" s="173"/>
      <c r="M19" s="140"/>
      <c r="N19" s="135"/>
      <c r="O19" s="119" t="s">
        <v>2</v>
      </c>
      <c r="P19" s="120" t="s">
        <v>10</v>
      </c>
      <c r="Q19" s="121">
        <f>VLOOKUP($V$5,'パラメーター 一覧表'!$A$7:$G$12,3)</f>
        <v>3.0000000000000001E-5</v>
      </c>
      <c r="R19" s="120" t="s">
        <v>6</v>
      </c>
      <c r="S19" s="184"/>
      <c r="T19" s="180"/>
      <c r="V19"/>
      <c r="W19"/>
      <c r="X19" s="217">
        <v>111</v>
      </c>
      <c r="Y19" s="218" t="s">
        <v>216</v>
      </c>
      <c r="Z19" s="219"/>
    </row>
    <row r="20" spans="1:26" ht="19.5" customHeight="1" x14ac:dyDescent="0.2">
      <c r="A20" s="193"/>
      <c r="B20" s="128"/>
      <c r="C20" s="290"/>
      <c r="D20" s="290"/>
      <c r="E20" s="290"/>
      <c r="F20" s="290"/>
      <c r="G20" s="140"/>
      <c r="H20" s="140"/>
      <c r="I20" s="140"/>
      <c r="J20" s="140"/>
      <c r="K20" s="140"/>
      <c r="L20" s="140"/>
      <c r="M20" s="140"/>
      <c r="N20" s="135"/>
      <c r="O20" s="119" t="s">
        <v>3</v>
      </c>
      <c r="P20" s="120" t="s">
        <v>11</v>
      </c>
      <c r="Q20" s="120">
        <f>VLOOKUP($V$5,'パラメーター 一覧表'!$A$7:$G$12,4)</f>
        <v>0.3</v>
      </c>
      <c r="R20" s="120" t="s">
        <v>7</v>
      </c>
      <c r="S20" s="184"/>
      <c r="T20" s="180"/>
      <c r="V20"/>
      <c r="W20"/>
      <c r="X20" s="217">
        <v>112</v>
      </c>
      <c r="Y20" s="218" t="s">
        <v>208</v>
      </c>
      <c r="Z20" s="219"/>
    </row>
    <row r="21" spans="1:26" ht="19.5" customHeight="1" x14ac:dyDescent="0.2">
      <c r="A21" s="193"/>
      <c r="B21" s="128"/>
      <c r="C21" s="128"/>
      <c r="D21" s="128"/>
      <c r="E21" s="128"/>
      <c r="F21" s="128"/>
      <c r="G21" s="128"/>
      <c r="H21" s="128"/>
      <c r="I21" s="140"/>
      <c r="J21" s="140"/>
      <c r="K21" s="140"/>
      <c r="L21" s="140"/>
      <c r="M21" s="140"/>
      <c r="N21" s="135"/>
      <c r="O21" s="119" t="s">
        <v>126</v>
      </c>
      <c r="P21" s="120" t="s">
        <v>127</v>
      </c>
      <c r="Q21" s="120">
        <f>VLOOKUP($V$5,'パラメーター 一覧表'!$A$7:$G$12,5)</f>
        <v>0.4</v>
      </c>
      <c r="R21" s="120" t="s">
        <v>7</v>
      </c>
      <c r="S21" s="184"/>
      <c r="T21" s="180"/>
      <c r="V21"/>
      <c r="W21"/>
      <c r="X21" s="217">
        <v>113</v>
      </c>
      <c r="Y21" s="218" t="s">
        <v>219</v>
      </c>
      <c r="Z21" s="219"/>
    </row>
    <row r="22" spans="1:26" ht="19.5" customHeight="1" thickBot="1" x14ac:dyDescent="0.25">
      <c r="A22" s="193"/>
      <c r="B22" s="128"/>
      <c r="C22" s="145"/>
      <c r="D22" s="145"/>
      <c r="E22" s="145"/>
      <c r="F22" s="145"/>
      <c r="G22" s="145"/>
      <c r="H22" s="145"/>
      <c r="I22" s="146"/>
      <c r="J22" s="140"/>
      <c r="K22" s="140"/>
      <c r="L22" s="140"/>
      <c r="M22" s="140"/>
      <c r="N22" s="135"/>
      <c r="O22" s="119" t="s">
        <v>4</v>
      </c>
      <c r="P22" s="120" t="s">
        <v>12</v>
      </c>
      <c r="Q22" s="120">
        <f>VLOOKUP($V$5,'パラメーター 一覧表'!$A$7:$G$12,6)</f>
        <v>2.7</v>
      </c>
      <c r="R22" s="120" t="s">
        <v>8</v>
      </c>
      <c r="S22" s="184"/>
      <c r="T22" s="180"/>
      <c r="V22"/>
      <c r="W22"/>
      <c r="X22" s="217">
        <v>201</v>
      </c>
      <c r="Y22" s="218" t="s">
        <v>191</v>
      </c>
      <c r="Z22" s="219"/>
    </row>
    <row r="23" spans="1:26" ht="19.5" customHeight="1" x14ac:dyDescent="0.2">
      <c r="A23" s="193"/>
      <c r="B23" s="128"/>
      <c r="C23" s="147" t="s">
        <v>121</v>
      </c>
      <c r="D23" s="148"/>
      <c r="E23" s="148"/>
      <c r="F23" s="148"/>
      <c r="G23" s="149"/>
      <c r="H23" s="149"/>
      <c r="I23" s="150"/>
      <c r="J23" s="140"/>
      <c r="K23" s="140"/>
      <c r="L23" s="140"/>
      <c r="M23" s="140"/>
      <c r="N23" s="135"/>
      <c r="O23" s="119" t="s">
        <v>13</v>
      </c>
      <c r="P23" s="120" t="s">
        <v>14</v>
      </c>
      <c r="Q23" s="120">
        <f>VLOOKUP($V$5,'パラメーター 一覧表'!$A$7:$G$12,7)</f>
        <v>1.62</v>
      </c>
      <c r="R23" s="120" t="s">
        <v>8</v>
      </c>
      <c r="S23" s="184"/>
      <c r="T23" s="180"/>
      <c r="V23"/>
      <c r="W23"/>
      <c r="X23" s="221">
        <v>202</v>
      </c>
      <c r="Y23" s="222" t="s">
        <v>192</v>
      </c>
      <c r="Z23" s="223"/>
    </row>
    <row r="24" spans="1:26" ht="19.5" customHeight="1" thickBot="1" x14ac:dyDescent="0.25">
      <c r="A24" s="193"/>
      <c r="B24" s="128"/>
      <c r="C24" s="151"/>
      <c r="D24" s="290"/>
      <c r="E24" s="290"/>
      <c r="F24" s="290"/>
      <c r="G24" s="290"/>
      <c r="H24" s="290"/>
      <c r="I24" s="248"/>
      <c r="J24" s="140"/>
      <c r="K24" s="140"/>
      <c r="L24" s="140"/>
      <c r="M24" s="140"/>
      <c r="N24" s="135"/>
      <c r="O24" s="119" t="s">
        <v>38</v>
      </c>
      <c r="P24" s="119" t="s">
        <v>36</v>
      </c>
      <c r="Q24" s="120">
        <f>VLOOKUP($V$5,'パラメーター 一覧表'!$A$7:$H$12,8)</f>
        <v>1E-3</v>
      </c>
      <c r="R24" s="119" t="s">
        <v>37</v>
      </c>
      <c r="S24" s="186"/>
      <c r="T24" s="180"/>
      <c r="V24"/>
      <c r="W24"/>
      <c r="X24" s="221">
        <v>203</v>
      </c>
      <c r="Y24" s="222" t="s">
        <v>193</v>
      </c>
      <c r="Z24" s="223"/>
    </row>
    <row r="25" spans="1:26" ht="19.5" customHeight="1" x14ac:dyDescent="0.2">
      <c r="A25" s="193"/>
      <c r="B25" s="128"/>
      <c r="C25" s="151"/>
      <c r="D25" s="501" t="s">
        <v>120</v>
      </c>
      <c r="E25" s="502"/>
      <c r="F25" s="502"/>
      <c r="G25" s="399">
        <f>計算シート_チオベンカルブ!$C$21</f>
        <v>50</v>
      </c>
      <c r="H25" s="401" t="s">
        <v>19</v>
      </c>
      <c r="I25" s="248"/>
      <c r="J25" s="140"/>
      <c r="K25" s="140"/>
      <c r="L25" s="140"/>
      <c r="M25" s="140"/>
      <c r="N25" s="135"/>
      <c r="O25" s="183"/>
      <c r="P25" s="183"/>
      <c r="Q25" s="183"/>
      <c r="R25" s="183"/>
      <c r="S25" s="184"/>
      <c r="T25" s="180"/>
      <c r="V25"/>
      <c r="W25"/>
      <c r="X25" s="217">
        <v>204</v>
      </c>
      <c r="Y25" s="218" t="s">
        <v>194</v>
      </c>
      <c r="Z25" s="219"/>
    </row>
    <row r="26" spans="1:26" ht="19.5" customHeight="1" thickBot="1" x14ac:dyDescent="0.25">
      <c r="A26" s="193"/>
      <c r="B26" s="128"/>
      <c r="C26" s="151"/>
      <c r="D26" s="503"/>
      <c r="E26" s="504"/>
      <c r="F26" s="504"/>
      <c r="G26" s="400"/>
      <c r="H26" s="402"/>
      <c r="I26" s="248"/>
      <c r="J26" s="140"/>
      <c r="K26" s="140"/>
      <c r="L26" s="140"/>
      <c r="M26" s="140"/>
      <c r="N26" s="135" t="s">
        <v>157</v>
      </c>
      <c r="O26" s="122" t="s">
        <v>162</v>
      </c>
      <c r="P26" s="123"/>
      <c r="Q26" s="183"/>
      <c r="R26" s="183"/>
      <c r="S26" s="184"/>
      <c r="T26" s="180"/>
      <c r="V26"/>
      <c r="W26"/>
      <c r="X26" s="217">
        <v>205</v>
      </c>
      <c r="Y26" s="218" t="s">
        <v>195</v>
      </c>
      <c r="Z26" s="219"/>
    </row>
    <row r="27" spans="1:26" ht="19.5" customHeight="1" x14ac:dyDescent="0.2">
      <c r="A27" s="193"/>
      <c r="B27" s="128"/>
      <c r="C27" s="151"/>
      <c r="D27" s="290"/>
      <c r="E27" s="290"/>
      <c r="F27" s="290"/>
      <c r="G27" s="266">
        <f>+計算シート_チオベンカルブ!C24</f>
        <v>45</v>
      </c>
      <c r="H27" s="290"/>
      <c r="I27" s="248"/>
      <c r="J27" s="140"/>
      <c r="K27" s="140"/>
      <c r="L27" s="140"/>
      <c r="M27" s="140"/>
      <c r="N27" s="135"/>
      <c r="O27" s="124" t="s">
        <v>17</v>
      </c>
      <c r="P27" s="124" t="s">
        <v>9</v>
      </c>
      <c r="Q27" s="124" t="s">
        <v>18</v>
      </c>
      <c r="R27" s="124" t="s">
        <v>5</v>
      </c>
      <c r="S27" s="185"/>
      <c r="T27" s="180"/>
      <c r="V27"/>
      <c r="W27"/>
      <c r="X27" s="217">
        <v>206</v>
      </c>
      <c r="Y27" s="218" t="s">
        <v>196</v>
      </c>
      <c r="Z27" s="219"/>
    </row>
    <row r="28" spans="1:26" ht="19.5" customHeight="1" x14ac:dyDescent="0.2">
      <c r="A28" s="193"/>
      <c r="B28" s="128"/>
      <c r="C28" s="153"/>
      <c r="D28" s="140"/>
      <c r="E28" s="140"/>
      <c r="F28" s="140"/>
      <c r="G28" s="290"/>
      <c r="H28" s="198" t="s">
        <v>239</v>
      </c>
      <c r="I28" s="152"/>
      <c r="J28" s="140"/>
      <c r="K28" s="140"/>
      <c r="L28" s="140"/>
      <c r="M28" s="140"/>
      <c r="N28" s="135"/>
      <c r="O28" s="125" t="s">
        <v>150</v>
      </c>
      <c r="P28" s="125" t="s">
        <v>151</v>
      </c>
      <c r="Q28" s="126">
        <f>+計算シート_チオベンカルブ!G48</f>
        <v>15.768000000000002</v>
      </c>
      <c r="R28" s="126" t="s">
        <v>154</v>
      </c>
      <c r="S28" s="184"/>
      <c r="T28" s="180"/>
      <c r="V28"/>
      <c r="W28"/>
      <c r="X28" s="217">
        <v>207</v>
      </c>
      <c r="Y28" s="218" t="s">
        <v>197</v>
      </c>
      <c r="Z28" s="219"/>
    </row>
    <row r="29" spans="1:26" ht="19.5" customHeight="1" thickBot="1" x14ac:dyDescent="0.25">
      <c r="A29" s="193"/>
      <c r="B29" s="128"/>
      <c r="C29" s="154"/>
      <c r="D29" s="145"/>
      <c r="E29" s="145"/>
      <c r="F29" s="145"/>
      <c r="G29" s="145"/>
      <c r="H29" s="145"/>
      <c r="I29" s="155"/>
      <c r="J29" s="140"/>
      <c r="K29" s="140"/>
      <c r="L29" s="140"/>
      <c r="M29" s="140"/>
      <c r="N29" s="135"/>
      <c r="O29" s="125" t="s">
        <v>152</v>
      </c>
      <c r="P29" s="127" t="s">
        <v>153</v>
      </c>
      <c r="Q29" s="126">
        <f>+計算シート_チオベンカルブ!G50</f>
        <v>5.8600000000000012</v>
      </c>
      <c r="R29" s="126"/>
      <c r="S29" s="184"/>
      <c r="T29" s="180"/>
      <c r="V29"/>
      <c r="W29"/>
      <c r="X29" s="217">
        <v>208</v>
      </c>
      <c r="Y29" s="218" t="s">
        <v>198</v>
      </c>
      <c r="Z29" s="219"/>
    </row>
    <row r="30" spans="1:26" ht="19.5" customHeight="1" x14ac:dyDescent="0.2">
      <c r="A30" s="193"/>
      <c r="B30" s="128"/>
      <c r="C30" s="128"/>
      <c r="D30" s="128"/>
      <c r="E30" s="128"/>
      <c r="F30" s="128"/>
      <c r="G30" s="128"/>
      <c r="H30" s="128"/>
      <c r="I30" s="140"/>
      <c r="J30" s="140"/>
      <c r="K30" s="140"/>
      <c r="L30" s="140"/>
      <c r="M30" s="140"/>
      <c r="N30" s="156"/>
      <c r="O30" s="189"/>
      <c r="P30" s="190"/>
      <c r="Q30" s="191"/>
      <c r="R30" s="191"/>
      <c r="S30" s="187"/>
      <c r="T30" s="180"/>
      <c r="V30"/>
      <c r="W30"/>
      <c r="X30" s="217">
        <v>209</v>
      </c>
      <c r="Y30" s="218" t="s">
        <v>199</v>
      </c>
      <c r="Z30" s="219"/>
    </row>
    <row r="31" spans="1:26" ht="7.5" customHeight="1" thickBot="1" x14ac:dyDescent="0.25">
      <c r="A31" s="194"/>
      <c r="B31" s="157"/>
      <c r="C31" s="157"/>
      <c r="D31" s="157"/>
      <c r="E31" s="157"/>
      <c r="F31" s="157"/>
      <c r="G31" s="157"/>
      <c r="H31" s="157"/>
      <c r="I31" s="139"/>
      <c r="J31" s="139"/>
      <c r="K31" s="139"/>
      <c r="L31" s="139"/>
      <c r="M31" s="139"/>
      <c r="N31" s="157"/>
      <c r="O31" s="157"/>
      <c r="P31" s="157"/>
      <c r="Q31" s="157"/>
      <c r="R31" s="157"/>
      <c r="S31" s="157"/>
      <c r="T31" s="188"/>
      <c r="V31"/>
      <c r="W31"/>
      <c r="X31" s="217">
        <v>301</v>
      </c>
      <c r="Y31" s="218" t="s">
        <v>200</v>
      </c>
      <c r="Z31" s="219"/>
    </row>
    <row r="32" spans="1:26" ht="19.5" customHeight="1" x14ac:dyDescent="0.2">
      <c r="V32"/>
      <c r="W32"/>
      <c r="X32" s="217">
        <v>302</v>
      </c>
      <c r="Y32" s="218" t="s">
        <v>201</v>
      </c>
      <c r="Z32" s="219"/>
    </row>
    <row r="33" spans="3:26" ht="19.5" hidden="1" customHeight="1" x14ac:dyDescent="0.2">
      <c r="C33" s="105" t="s">
        <v>155</v>
      </c>
      <c r="D33" s="105" t="s">
        <v>156</v>
      </c>
      <c r="E33" s="105" t="s">
        <v>157</v>
      </c>
      <c r="V33"/>
      <c r="W33"/>
      <c r="X33" s="217">
        <v>303</v>
      </c>
      <c r="Y33" s="218" t="s">
        <v>202</v>
      </c>
      <c r="Z33" s="219"/>
    </row>
    <row r="34" spans="3:26" ht="19.5" hidden="1" customHeight="1" x14ac:dyDescent="0.2">
      <c r="C34" s="262">
        <f>LOG(+計算シート_チオベンカルブ!J53)</f>
        <v>-2.0999230933676807</v>
      </c>
      <c r="D34" s="262">
        <f>LOG(+計算シート_チオベンカルブ!J54/2)</f>
        <v>0</v>
      </c>
      <c r="E34" s="262">
        <f>+LOG(計算シート_チオベンカルブ!J55)</f>
        <v>-0.63503311323397194</v>
      </c>
      <c r="V34"/>
      <c r="W34"/>
      <c r="X34" s="217">
        <v>304</v>
      </c>
      <c r="Y34" s="218" t="s">
        <v>203</v>
      </c>
      <c r="Z34" s="219"/>
    </row>
    <row r="35" spans="3:26" ht="19.5" customHeight="1" thickBot="1" x14ac:dyDescent="0.25">
      <c r="V35"/>
      <c r="W35"/>
      <c r="X35" s="224">
        <v>305</v>
      </c>
      <c r="Y35" s="225" t="s">
        <v>204</v>
      </c>
      <c r="Z35" s="219"/>
    </row>
    <row r="36" spans="3:26" ht="19.5" customHeight="1" x14ac:dyDescent="0.2">
      <c r="Y36" s="211"/>
      <c r="Z36" s="211"/>
    </row>
    <row r="37" spans="3:26" ht="19.5" customHeight="1" thickBot="1" x14ac:dyDescent="0.25">
      <c r="V37"/>
      <c r="W37"/>
      <c r="X37" s="211"/>
      <c r="Y37" s="211"/>
      <c r="Z37" s="211"/>
    </row>
    <row r="38" spans="3:26" ht="19.5" customHeight="1" x14ac:dyDescent="0.2">
      <c r="V38"/>
      <c r="W38" s="226" t="s">
        <v>185</v>
      </c>
      <c r="X38" s="227">
        <v>2</v>
      </c>
      <c r="Y38" s="228" t="s">
        <v>224</v>
      </c>
      <c r="Z38" s="229">
        <v>108</v>
      </c>
    </row>
    <row r="39" spans="3:26" ht="19.5" customHeight="1" x14ac:dyDescent="0.2">
      <c r="V39"/>
      <c r="W39" s="230" t="s">
        <v>243</v>
      </c>
      <c r="X39" s="231">
        <v>4</v>
      </c>
      <c r="Y39" s="217" t="s">
        <v>205</v>
      </c>
      <c r="Z39" s="218">
        <v>109</v>
      </c>
    </row>
    <row r="40" spans="3:26" ht="19.5" customHeight="1" x14ac:dyDescent="0.2">
      <c r="V40"/>
      <c r="W40" s="230" t="s">
        <v>187</v>
      </c>
      <c r="X40" s="231">
        <v>3</v>
      </c>
      <c r="Y40" s="217" t="s">
        <v>206</v>
      </c>
      <c r="Z40" s="218">
        <v>105</v>
      </c>
    </row>
    <row r="41" spans="3:26" ht="16.5" x14ac:dyDescent="0.2">
      <c r="V41"/>
      <c r="W41" s="230" t="s">
        <v>183</v>
      </c>
      <c r="X41" s="231">
        <v>1</v>
      </c>
      <c r="Y41" s="217" t="s">
        <v>207</v>
      </c>
      <c r="Z41" s="218">
        <v>104</v>
      </c>
    </row>
    <row r="42" spans="3:26" ht="17" thickBot="1" x14ac:dyDescent="0.25">
      <c r="V42"/>
      <c r="W42" s="232" t="s">
        <v>246</v>
      </c>
      <c r="X42" s="233">
        <v>5</v>
      </c>
      <c r="Y42" s="217" t="s">
        <v>208</v>
      </c>
      <c r="Z42" s="218">
        <v>112</v>
      </c>
    </row>
    <row r="43" spans="3:26" ht="16.5" x14ac:dyDescent="0.2">
      <c r="V43"/>
      <c r="W43"/>
      <c r="X43" s="211"/>
      <c r="Y43" s="217" t="s">
        <v>203</v>
      </c>
      <c r="Z43" s="218">
        <v>304</v>
      </c>
    </row>
    <row r="44" spans="3:26" ht="16.5" x14ac:dyDescent="0.2">
      <c r="V44"/>
      <c r="W44"/>
      <c r="X44" s="211"/>
      <c r="Y44" s="234" t="s">
        <v>192</v>
      </c>
      <c r="Z44" s="235">
        <v>202</v>
      </c>
    </row>
    <row r="45" spans="3:26" ht="16.5" x14ac:dyDescent="0.2">
      <c r="V45"/>
      <c r="W45"/>
      <c r="X45" s="211"/>
      <c r="Y45" s="217" t="s">
        <v>189</v>
      </c>
      <c r="Z45" s="218">
        <v>101</v>
      </c>
    </row>
    <row r="46" spans="3:26" ht="16.5" x14ac:dyDescent="0.2">
      <c r="V46"/>
      <c r="W46"/>
      <c r="X46" s="211"/>
      <c r="Y46" s="217" t="s">
        <v>199</v>
      </c>
      <c r="Z46" s="218">
        <v>209</v>
      </c>
    </row>
    <row r="47" spans="3:26" ht="16.5" x14ac:dyDescent="0.2">
      <c r="V47"/>
      <c r="W47"/>
      <c r="X47" s="211"/>
      <c r="Y47" s="217" t="s">
        <v>190</v>
      </c>
      <c r="Z47" s="218">
        <v>103</v>
      </c>
    </row>
    <row r="48" spans="3:26" ht="16.5" x14ac:dyDescent="0.2">
      <c r="V48"/>
      <c r="W48"/>
      <c r="X48" s="211"/>
      <c r="Y48" s="217" t="s">
        <v>211</v>
      </c>
      <c r="Z48" s="218">
        <v>102</v>
      </c>
    </row>
    <row r="49" spans="3:26" ht="16.5" x14ac:dyDescent="0.2">
      <c r="V49"/>
      <c r="W49"/>
      <c r="X49" s="211"/>
      <c r="Y49" s="217" t="s">
        <v>212</v>
      </c>
      <c r="Z49" s="218">
        <v>106</v>
      </c>
    </row>
    <row r="50" spans="3:26" ht="16.5" x14ac:dyDescent="0.2">
      <c r="C50"/>
      <c r="D50"/>
      <c r="E50"/>
      <c r="F50"/>
      <c r="G50"/>
      <c r="V50"/>
      <c r="W50"/>
      <c r="X50" s="211"/>
      <c r="Y50" s="217" t="s">
        <v>200</v>
      </c>
      <c r="Z50" s="218">
        <v>301</v>
      </c>
    </row>
    <row r="51" spans="3:26" ht="16.5" x14ac:dyDescent="0.2">
      <c r="C51"/>
      <c r="D51"/>
      <c r="E51"/>
      <c r="F51"/>
      <c r="G51"/>
      <c r="V51"/>
      <c r="W51"/>
      <c r="X51" s="211"/>
      <c r="Y51" s="234" t="s">
        <v>193</v>
      </c>
      <c r="Z51" s="235">
        <v>203</v>
      </c>
    </row>
    <row r="52" spans="3:26" ht="16.5" x14ac:dyDescent="0.2">
      <c r="V52"/>
      <c r="W52"/>
      <c r="X52" s="211"/>
      <c r="Y52" s="217" t="s">
        <v>198</v>
      </c>
      <c r="Z52" s="218">
        <v>208</v>
      </c>
    </row>
    <row r="53" spans="3:26" ht="16.5" x14ac:dyDescent="0.2">
      <c r="V53"/>
      <c r="W53"/>
      <c r="X53" s="211"/>
      <c r="Y53" s="215" t="s">
        <v>184</v>
      </c>
      <c r="Z53" s="216">
        <v>1</v>
      </c>
    </row>
    <row r="54" spans="3:26" ht="16.5" x14ac:dyDescent="0.2">
      <c r="V54"/>
      <c r="W54"/>
      <c r="X54" s="211"/>
      <c r="Y54" s="215" t="s">
        <v>186</v>
      </c>
      <c r="Z54" s="216">
        <v>2</v>
      </c>
    </row>
    <row r="55" spans="3:26" ht="16.5" x14ac:dyDescent="0.2">
      <c r="V55"/>
      <c r="W55"/>
      <c r="X55" s="211"/>
      <c r="Y55" s="215" t="s">
        <v>188</v>
      </c>
      <c r="Z55" s="216">
        <v>3</v>
      </c>
    </row>
    <row r="56" spans="3:26" ht="16.5" x14ac:dyDescent="0.2">
      <c r="V56"/>
      <c r="W56"/>
      <c r="X56" s="211"/>
      <c r="Y56" s="217" t="s">
        <v>201</v>
      </c>
      <c r="Z56" s="218">
        <v>302</v>
      </c>
    </row>
    <row r="57" spans="3:26" ht="16.5" x14ac:dyDescent="0.2">
      <c r="V57"/>
      <c r="W57"/>
      <c r="X57" s="211"/>
      <c r="Y57" s="217" t="s">
        <v>202</v>
      </c>
      <c r="Z57" s="218">
        <v>303</v>
      </c>
    </row>
    <row r="58" spans="3:26" ht="16.5" x14ac:dyDescent="0.2">
      <c r="V58"/>
      <c r="W58"/>
      <c r="X58" s="211"/>
      <c r="Y58" s="217" t="s">
        <v>216</v>
      </c>
      <c r="Z58" s="218">
        <v>111</v>
      </c>
    </row>
    <row r="59" spans="3:26" ht="16.5" x14ac:dyDescent="0.2">
      <c r="V59"/>
      <c r="W59"/>
      <c r="X59" s="211"/>
      <c r="Y59" s="217" t="s">
        <v>217</v>
      </c>
      <c r="Z59" s="218">
        <v>107</v>
      </c>
    </row>
    <row r="60" spans="3:26" ht="16.5" x14ac:dyDescent="0.2">
      <c r="V60"/>
      <c r="W60"/>
      <c r="X60" s="211"/>
      <c r="Y60" s="217" t="s">
        <v>218</v>
      </c>
      <c r="Z60" s="218">
        <v>110</v>
      </c>
    </row>
    <row r="61" spans="3:26" ht="16.5" x14ac:dyDescent="0.2">
      <c r="V61"/>
      <c r="W61"/>
      <c r="X61" s="211"/>
      <c r="Y61" s="217" t="s">
        <v>191</v>
      </c>
      <c r="Z61" s="218">
        <v>201</v>
      </c>
    </row>
    <row r="62" spans="3:26" ht="16.5" x14ac:dyDescent="0.2">
      <c r="V62"/>
      <c r="W62"/>
      <c r="X62" s="211"/>
      <c r="Y62" s="217" t="s">
        <v>194</v>
      </c>
      <c r="Z62" s="218">
        <v>204</v>
      </c>
    </row>
    <row r="63" spans="3:26" ht="16.5" x14ac:dyDescent="0.2">
      <c r="V63"/>
      <c r="W63"/>
      <c r="X63" s="211"/>
      <c r="Y63" s="217" t="s">
        <v>196</v>
      </c>
      <c r="Z63" s="218">
        <v>206</v>
      </c>
    </row>
    <row r="64" spans="3:26" ht="16.5" x14ac:dyDescent="0.2">
      <c r="V64"/>
      <c r="W64"/>
      <c r="X64" s="211"/>
      <c r="Y64" s="217" t="s">
        <v>219</v>
      </c>
      <c r="Z64" s="218">
        <v>113</v>
      </c>
    </row>
    <row r="65" spans="22:26" ht="16.5" x14ac:dyDescent="0.2">
      <c r="V65"/>
      <c r="W65"/>
      <c r="X65" s="211"/>
      <c r="Y65" s="217" t="s">
        <v>197</v>
      </c>
      <c r="Z65" s="218">
        <v>207</v>
      </c>
    </row>
    <row r="66" spans="22:26" ht="16.5" x14ac:dyDescent="0.2">
      <c r="V66"/>
      <c r="W66"/>
      <c r="X66" s="211"/>
      <c r="Y66" s="217" t="s">
        <v>204</v>
      </c>
      <c r="Z66" s="218">
        <v>305</v>
      </c>
    </row>
    <row r="67" spans="22:26" ht="17" thickBot="1" x14ac:dyDescent="0.25">
      <c r="V67"/>
      <c r="W67"/>
      <c r="X67" s="211"/>
      <c r="Y67" s="224" t="s">
        <v>195</v>
      </c>
      <c r="Z67" s="225">
        <v>205</v>
      </c>
    </row>
  </sheetData>
  <mergeCells count="9">
    <mergeCell ref="D25:F26"/>
    <mergeCell ref="G25:G26"/>
    <mergeCell ref="H25:H26"/>
    <mergeCell ref="D2:H3"/>
    <mergeCell ref="E8:K8"/>
    <mergeCell ref="G13:H13"/>
    <mergeCell ref="G15:H15"/>
    <mergeCell ref="C17:C18"/>
    <mergeCell ref="D17:F18"/>
  </mergeCells>
  <phoneticPr fontId="2"/>
  <pageMargins left="0.39370078740157483" right="0.39370078740157483" top="0.59055118110236227" bottom="0.19685039370078741" header="0.39370078740157483" footer="0.19685039370078741"/>
  <pageSetup paperSize="9" orientation="landscape" horizontalDpi="300" verticalDpi="300" r:id="rId1"/>
  <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5"/>
  <dimension ref="A1:DW56"/>
  <sheetViews>
    <sheetView zoomScale="69" zoomScaleNormal="69" workbookViewId="0">
      <selection activeCell="G25" sqref="G25:G26"/>
    </sheetView>
  </sheetViews>
  <sheetFormatPr defaultRowHeight="13" x14ac:dyDescent="0.2"/>
  <cols>
    <col min="1" max="1" width="11.26953125" customWidth="1"/>
    <col min="2" max="2" width="13.26953125" customWidth="1"/>
    <col min="3" max="3" width="9.453125" bestFit="1" customWidth="1"/>
    <col min="5" max="5" width="10.453125" bestFit="1" customWidth="1"/>
    <col min="6" max="6" width="9.453125" bestFit="1" customWidth="1"/>
    <col min="7" max="7" width="10.08984375" bestFit="1" customWidth="1"/>
    <col min="9" max="9" width="9.08984375" bestFit="1" customWidth="1"/>
    <col min="10" max="127" width="10.08984375" style="45" bestFit="1" customWidth="1"/>
  </cols>
  <sheetData>
    <row r="1" spans="1:127" x14ac:dyDescent="0.2">
      <c r="A1" t="s">
        <v>40</v>
      </c>
    </row>
    <row r="3" spans="1:127" x14ac:dyDescent="0.2">
      <c r="A3" t="s">
        <v>41</v>
      </c>
      <c r="B3" t="s">
        <v>112</v>
      </c>
    </row>
    <row r="10" spans="1:127" x14ac:dyDescent="0.2">
      <c r="A10" s="42"/>
      <c r="B10" s="42"/>
      <c r="C10" s="42"/>
      <c r="D10" s="42"/>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row>
    <row r="11" spans="1:127" x14ac:dyDescent="0.2">
      <c r="A11" s="42"/>
      <c r="B11" s="42"/>
      <c r="C11" s="42"/>
      <c r="D11" s="42"/>
      <c r="E11" s="43"/>
      <c r="F11" s="42"/>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row>
    <row r="12" spans="1:127" x14ac:dyDescent="0.2">
      <c r="A12" s="42"/>
      <c r="B12" s="42"/>
      <c r="C12" s="42"/>
      <c r="D12" s="42"/>
      <c r="E12" s="4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c r="DT12" s="42"/>
      <c r="DU12" s="42"/>
      <c r="DV12" s="42"/>
      <c r="DW12" s="42"/>
    </row>
    <row r="13" spans="1:127" x14ac:dyDescent="0.2">
      <c r="A13" s="42"/>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c r="DT13" s="42"/>
      <c r="DU13" s="42"/>
      <c r="DV13" s="42"/>
      <c r="DW13" s="42"/>
    </row>
    <row r="14" spans="1:127" x14ac:dyDescent="0.2">
      <c r="A14" s="42"/>
      <c r="B14" s="43"/>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c r="DT14" s="42"/>
      <c r="DU14" s="42"/>
      <c r="DV14" s="42"/>
      <c r="DW14" s="42"/>
    </row>
    <row r="15" spans="1:127" x14ac:dyDescent="0.2">
      <c r="A15" s="42"/>
      <c r="B15" s="42"/>
      <c r="C15" s="42"/>
      <c r="D15" s="43"/>
      <c r="E15" s="42"/>
      <c r="F15" s="42"/>
      <c r="G15" s="42"/>
      <c r="H15" s="42"/>
      <c r="I15" s="42"/>
      <c r="J15" s="42"/>
      <c r="K15" s="42"/>
      <c r="L15" s="42"/>
      <c r="M15" s="42"/>
      <c r="N15" s="42"/>
      <c r="O15" s="42"/>
      <c r="P15" s="42"/>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c r="BC15" s="42"/>
      <c r="BD15" s="42"/>
      <c r="BE15" s="42"/>
      <c r="BF15" s="42"/>
      <c r="BG15" s="42"/>
      <c r="BH15" s="42"/>
      <c r="BI15" s="42"/>
      <c r="BJ15" s="42"/>
      <c r="BK15" s="42"/>
      <c r="BL15" s="42"/>
      <c r="BM15" s="42"/>
      <c r="BN15" s="42"/>
      <c r="BO15" s="42"/>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c r="CN15" s="42"/>
      <c r="CO15" s="42"/>
      <c r="CP15" s="42"/>
      <c r="CQ15" s="42"/>
      <c r="CR15" s="42"/>
      <c r="CS15" s="42"/>
      <c r="CT15" s="42"/>
      <c r="CU15" s="42"/>
      <c r="CV15" s="42"/>
      <c r="CW15" s="42"/>
      <c r="CX15" s="42"/>
      <c r="CY15" s="42"/>
      <c r="CZ15" s="42"/>
      <c r="DA15" s="42"/>
      <c r="DB15" s="42"/>
      <c r="DC15" s="42"/>
      <c r="DD15" s="42"/>
      <c r="DE15" s="42"/>
      <c r="DF15" s="42"/>
      <c r="DG15" s="42"/>
      <c r="DH15" s="42"/>
      <c r="DI15" s="42"/>
      <c r="DJ15" s="42"/>
      <c r="DK15" s="42"/>
      <c r="DL15" s="42"/>
      <c r="DM15" s="42"/>
      <c r="DN15" s="42"/>
      <c r="DO15" s="42"/>
      <c r="DP15" s="42"/>
      <c r="DQ15" s="42"/>
      <c r="DR15" s="42"/>
      <c r="DS15" s="42"/>
      <c r="DT15" s="42"/>
      <c r="DU15" s="42"/>
      <c r="DV15" s="42"/>
      <c r="DW15" s="42"/>
    </row>
    <row r="16" spans="1:127" x14ac:dyDescent="0.2">
      <c r="A16" s="42"/>
      <c r="B16" s="42"/>
      <c r="C16" s="42"/>
      <c r="D16" s="42"/>
      <c r="E16" s="42"/>
      <c r="F16" s="42"/>
      <c r="G16" s="42"/>
      <c r="H16" s="42"/>
      <c r="I16" s="42"/>
      <c r="J16" s="42"/>
      <c r="K16" s="42"/>
      <c r="L16" s="42"/>
      <c r="M16" s="42"/>
      <c r="N16" s="42"/>
      <c r="O16" s="42"/>
      <c r="P16" s="42"/>
      <c r="Q16" s="42"/>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42"/>
      <c r="CQ16" s="42"/>
      <c r="CR16" s="42"/>
      <c r="CS16" s="42"/>
      <c r="CT16" s="42"/>
      <c r="CU16" s="42"/>
      <c r="CV16" s="42"/>
      <c r="CW16" s="42"/>
      <c r="CX16" s="42"/>
      <c r="CY16" s="42"/>
      <c r="CZ16" s="42"/>
      <c r="DA16" s="42"/>
      <c r="DB16" s="42"/>
      <c r="DC16" s="42"/>
      <c r="DD16" s="42"/>
      <c r="DE16" s="42"/>
      <c r="DF16" s="42"/>
      <c r="DG16" s="42"/>
      <c r="DH16" s="42"/>
      <c r="DI16" s="42"/>
      <c r="DJ16" s="42"/>
      <c r="DK16" s="42"/>
      <c r="DL16" s="42"/>
      <c r="DM16" s="42"/>
      <c r="DN16" s="42"/>
      <c r="DO16" s="42"/>
      <c r="DP16" s="42"/>
      <c r="DQ16" s="42"/>
      <c r="DR16" s="42"/>
      <c r="DS16" s="42"/>
      <c r="DT16" s="42"/>
      <c r="DU16" s="42"/>
      <c r="DV16" s="42"/>
      <c r="DW16" s="42"/>
    </row>
    <row r="17" spans="1:127" x14ac:dyDescent="0.2">
      <c r="A17" s="42"/>
      <c r="B17" s="42"/>
      <c r="C17" s="42"/>
      <c r="D17" s="42"/>
      <c r="E17" s="42"/>
      <c r="F17" s="42"/>
      <c r="G17" s="42"/>
      <c r="H17" s="42"/>
      <c r="I17" s="42"/>
      <c r="J17" s="42"/>
      <c r="K17" s="42"/>
      <c r="L17" s="42"/>
      <c r="M17" s="42"/>
      <c r="N17" s="42"/>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c r="DO17" s="42"/>
      <c r="DP17" s="42"/>
      <c r="DQ17" s="42"/>
      <c r="DR17" s="42"/>
      <c r="DS17" s="42"/>
      <c r="DT17" s="42"/>
      <c r="DU17" s="42"/>
      <c r="DV17" s="42"/>
      <c r="DW17" s="42"/>
    </row>
    <row r="18" spans="1:127" x14ac:dyDescent="0.2">
      <c r="A18" s="42"/>
      <c r="B18" s="42"/>
      <c r="C18" s="42"/>
      <c r="D18" s="42"/>
      <c r="E18" s="42"/>
      <c r="F18" s="42"/>
      <c r="G18" s="42"/>
      <c r="H18" s="42"/>
      <c r="I18" s="42"/>
      <c r="J18" s="42"/>
      <c r="K18" s="42"/>
      <c r="L18" s="42"/>
      <c r="M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c r="DI18" s="42"/>
      <c r="DJ18" s="42"/>
      <c r="DK18" s="42"/>
      <c r="DL18" s="42"/>
      <c r="DM18" s="42"/>
      <c r="DN18" s="42"/>
      <c r="DO18" s="42"/>
      <c r="DP18" s="42"/>
      <c r="DQ18" s="42"/>
      <c r="DR18" s="42"/>
      <c r="DS18" s="42"/>
      <c r="DT18" s="42"/>
      <c r="DU18" s="42"/>
      <c r="DV18" s="42"/>
      <c r="DW18" s="42"/>
    </row>
    <row r="19" spans="1:127" x14ac:dyDescent="0.2">
      <c r="A19" s="42"/>
      <c r="B19" s="42"/>
      <c r="C19" s="42"/>
      <c r="D19" s="42"/>
      <c r="E19" s="44"/>
      <c r="F19" s="44"/>
      <c r="G19" s="44"/>
      <c r="H19" s="42"/>
      <c r="I19" s="42"/>
      <c r="J19" s="44"/>
      <c r="K19" s="44"/>
      <c r="L19" s="44"/>
      <c r="M19" s="44"/>
      <c r="N19" s="44"/>
      <c r="O19" s="44"/>
      <c r="P19" s="44"/>
      <c r="Q19" s="44"/>
      <c r="R19" s="44"/>
      <c r="S19" s="44"/>
      <c r="T19" s="44"/>
      <c r="U19" s="44"/>
      <c r="V19" s="44"/>
      <c r="W19" s="44"/>
      <c r="X19" s="44"/>
      <c r="Y19" s="44"/>
      <c r="Z19" s="44"/>
      <c r="AA19" s="44"/>
      <c r="AB19" s="44"/>
      <c r="AC19" s="44"/>
      <c r="AD19" s="44"/>
      <c r="AE19" s="44"/>
      <c r="AF19" s="44"/>
      <c r="AG19" s="44"/>
      <c r="AH19" s="44"/>
      <c r="AI19" s="44"/>
      <c r="AJ19" s="44"/>
      <c r="AK19" s="44"/>
      <c r="AL19" s="44"/>
      <c r="AM19" s="44"/>
      <c r="AN19" s="44"/>
      <c r="AO19" s="44"/>
      <c r="AP19" s="44"/>
      <c r="AQ19" s="44"/>
      <c r="AR19" s="44"/>
      <c r="AS19" s="44"/>
      <c r="AT19" s="44"/>
      <c r="AU19" s="44"/>
      <c r="AV19" s="44"/>
      <c r="AW19" s="44"/>
      <c r="AX19" s="44"/>
      <c r="AY19" s="44"/>
      <c r="AZ19" s="44"/>
      <c r="BA19" s="44"/>
      <c r="BB19" s="44"/>
      <c r="BC19" s="44"/>
      <c r="BD19" s="44"/>
      <c r="BE19" s="44"/>
      <c r="BF19" s="44"/>
      <c r="BG19" s="44"/>
      <c r="BH19" s="44"/>
      <c r="BI19" s="44"/>
      <c r="BJ19" s="44"/>
      <c r="BK19" s="44"/>
      <c r="BL19" s="44"/>
      <c r="BM19" s="44"/>
      <c r="BN19" s="44"/>
      <c r="BO19" s="44"/>
      <c r="BP19" s="44"/>
      <c r="BQ19" s="44"/>
      <c r="BR19" s="44"/>
      <c r="BS19" s="44"/>
      <c r="BT19" s="44"/>
      <c r="BU19" s="44"/>
      <c r="BV19" s="44"/>
      <c r="BW19" s="44"/>
      <c r="BX19" s="44"/>
      <c r="BY19" s="44"/>
      <c r="BZ19" s="44"/>
      <c r="CA19" s="44"/>
      <c r="CB19" s="44"/>
      <c r="CC19" s="44"/>
      <c r="CD19" s="44"/>
      <c r="CE19" s="44">
        <f>IF(CE20&lt;60,100,+IF(CE20&lt;120,200,+IF(CE20&lt;300,500,1000)))</f>
        <v>100</v>
      </c>
      <c r="CF19" s="44"/>
      <c r="CG19" s="44"/>
      <c r="CH19" s="44"/>
      <c r="CI19" s="44"/>
      <c r="CJ19" s="44"/>
      <c r="CK19" s="44"/>
      <c r="CL19" s="44"/>
      <c r="CM19" s="44"/>
      <c r="CN19" s="44"/>
      <c r="CO19" s="44"/>
      <c r="CP19" s="44"/>
      <c r="CQ19" s="44"/>
      <c r="CR19" s="44"/>
      <c r="CS19" s="44"/>
      <c r="CT19" s="44"/>
      <c r="CU19" s="44"/>
      <c r="CV19" s="44"/>
      <c r="CW19" s="44"/>
      <c r="CX19" s="44"/>
      <c r="CY19" s="44"/>
      <c r="CZ19" s="44"/>
      <c r="DA19" s="44"/>
      <c r="DB19" s="44"/>
      <c r="DC19" s="44"/>
      <c r="DD19" s="44"/>
      <c r="DE19" s="44"/>
      <c r="DF19" s="44"/>
      <c r="DG19" s="44"/>
      <c r="DH19" s="44"/>
      <c r="DI19" s="44"/>
      <c r="DJ19" s="44"/>
      <c r="DK19" s="44"/>
      <c r="DL19" s="44"/>
      <c r="DM19" s="44"/>
      <c r="DN19" s="44"/>
      <c r="DO19" s="44"/>
      <c r="DP19" s="44"/>
      <c r="DQ19" s="44"/>
      <c r="DR19" s="44"/>
      <c r="DS19" s="44"/>
      <c r="DT19" s="44"/>
      <c r="DU19" s="44"/>
      <c r="DV19" s="44"/>
      <c r="DW19" s="44"/>
    </row>
    <row r="20" spans="1:127" x14ac:dyDescent="0.2">
      <c r="A20" s="42"/>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c r="BZ20" s="42"/>
      <c r="CA20" s="42"/>
      <c r="CB20" s="42"/>
      <c r="CC20" s="42"/>
      <c r="CD20" s="42"/>
      <c r="CE20" s="42">
        <f>BI23</f>
        <v>45</v>
      </c>
      <c r="CF20" s="42"/>
      <c r="CG20" s="42"/>
      <c r="CH20" s="42"/>
      <c r="CI20" s="42"/>
      <c r="CJ20" s="42"/>
      <c r="CK20" s="42"/>
      <c r="CL20" s="42"/>
      <c r="CM20" s="42"/>
      <c r="CN20" s="42"/>
      <c r="CO20" s="42"/>
      <c r="CP20" s="42"/>
      <c r="CQ20" s="42"/>
      <c r="CR20" s="42"/>
      <c r="CS20" s="42"/>
      <c r="CT20" s="42"/>
      <c r="CU20" s="42"/>
      <c r="CV20" s="42"/>
      <c r="CW20" s="42"/>
      <c r="CX20" s="42"/>
      <c r="CY20" s="42"/>
      <c r="CZ20" s="42"/>
      <c r="DA20" s="42"/>
      <c r="DB20" s="42"/>
      <c r="DC20" s="42"/>
      <c r="DD20" s="42"/>
      <c r="DE20" s="42"/>
      <c r="DF20" s="42"/>
      <c r="DG20" s="42"/>
      <c r="DH20" s="42"/>
      <c r="DI20" s="42"/>
      <c r="DJ20" s="42"/>
      <c r="DK20" s="42"/>
      <c r="DL20" s="42"/>
      <c r="DM20" s="42"/>
      <c r="DN20" s="42"/>
      <c r="DO20" s="42"/>
      <c r="DP20" s="42"/>
      <c r="DQ20" s="42"/>
      <c r="DR20" s="42"/>
      <c r="DS20" s="42"/>
      <c r="DT20" s="42"/>
      <c r="DU20" s="42"/>
      <c r="DV20" s="42"/>
      <c r="DW20" s="42"/>
    </row>
    <row r="21" spans="1:127" x14ac:dyDescent="0.2">
      <c r="A21" s="42"/>
      <c r="B21" s="244" t="s">
        <v>149</v>
      </c>
      <c r="C21" s="245">
        <f>IF(C24&gt;1000000,"&gt;1,000,000",IF(C24&gt;500,ROUNDUP(C24,-2),IF(C24&gt;100,ROUNDUP(C24/5,-1)*5,ROUNDUP(C24,-1))))</f>
        <v>50</v>
      </c>
      <c r="D21" s="42"/>
      <c r="E21" s="83">
        <f>IF(CD27&lt;0.01,IF(CD27&lt;0.001,ROUNDDOWN(CD27,5),ROUNDDOWN(CD27,4)),ROUNDDOWN(CD27,3))</f>
        <v>1.7999999999999999E-2</v>
      </c>
      <c r="F21" s="42"/>
      <c r="G21" s="42"/>
      <c r="H21" s="42"/>
      <c r="I21" s="42"/>
      <c r="J21" s="83">
        <f>IF(J27&lt;0.01,IF(J27&lt;0.001,ROUNDDOWN(J27,5),ROUNDDOWN(J27,4)),ROUNDDOWN(J27,3))</f>
        <v>1.7999999999999999E-2</v>
      </c>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c r="BZ21" s="42"/>
      <c r="CA21" s="42"/>
      <c r="CB21" s="42"/>
      <c r="CC21" s="42"/>
      <c r="CD21" s="42"/>
      <c r="CE21" s="42">
        <f>ROUNDUP(CE20*1.8/CE19,0)</f>
        <v>1</v>
      </c>
      <c r="CF21" s="42"/>
      <c r="CG21" s="42"/>
      <c r="CH21" s="42"/>
      <c r="CI21" s="42"/>
      <c r="CJ21" s="42"/>
      <c r="CK21" s="42"/>
      <c r="CL21" s="42"/>
      <c r="CM21" s="42"/>
      <c r="CN21" s="42"/>
      <c r="CO21" s="42"/>
      <c r="CP21" s="42"/>
      <c r="CQ21" s="42"/>
      <c r="CR21" s="42"/>
      <c r="CS21" s="42"/>
      <c r="CT21" s="42"/>
      <c r="CU21" s="42"/>
      <c r="CV21" s="42"/>
      <c r="CW21" s="42"/>
      <c r="CX21" s="42"/>
      <c r="CY21" s="42"/>
      <c r="CZ21" s="42"/>
      <c r="DA21" s="42"/>
      <c r="DB21" s="42"/>
      <c r="DC21" s="42"/>
      <c r="DD21" s="42"/>
      <c r="DE21" s="42"/>
      <c r="DF21" s="42"/>
      <c r="DG21" s="42"/>
      <c r="DH21" s="42"/>
      <c r="DI21" s="42"/>
      <c r="DJ21" s="42"/>
      <c r="DK21" s="42"/>
      <c r="DL21" s="42"/>
      <c r="DM21" s="42"/>
      <c r="DN21" s="42"/>
      <c r="DO21" s="42"/>
      <c r="DP21" s="42"/>
      <c r="DQ21" s="42"/>
      <c r="DR21" s="42"/>
      <c r="DS21" s="42"/>
      <c r="DT21" s="42"/>
      <c r="DU21" s="42"/>
      <c r="DV21" s="42"/>
      <c r="DW21" s="42"/>
    </row>
    <row r="22" spans="1:127" ht="13.5" thickBot="1" x14ac:dyDescent="0.25">
      <c r="H22">
        <v>1</v>
      </c>
      <c r="I22" s="71">
        <f>+CE21*CE19</f>
        <v>100</v>
      </c>
      <c r="CE22" s="45">
        <v>0</v>
      </c>
      <c r="CF22" s="45">
        <v>0.1</v>
      </c>
      <c r="CG22" s="45">
        <v>0.2</v>
      </c>
      <c r="CH22" s="45">
        <v>0.4</v>
      </c>
      <c r="CI22" s="45">
        <v>0.6</v>
      </c>
      <c r="CJ22" s="45">
        <v>0.8</v>
      </c>
      <c r="CK22" s="45">
        <v>1</v>
      </c>
      <c r="CL22" s="45">
        <v>2</v>
      </c>
      <c r="CM22" s="45">
        <v>3</v>
      </c>
      <c r="CN22" s="45">
        <v>4</v>
      </c>
      <c r="CO22" s="45">
        <v>5</v>
      </c>
      <c r="CP22" s="45">
        <v>6</v>
      </c>
      <c r="CQ22" s="45">
        <v>7</v>
      </c>
      <c r="CR22" s="45">
        <v>8</v>
      </c>
      <c r="CS22" s="45">
        <v>9</v>
      </c>
      <c r="CT22" s="45">
        <v>10</v>
      </c>
      <c r="CU22" s="45">
        <v>11</v>
      </c>
      <c r="CV22" s="45">
        <v>12</v>
      </c>
      <c r="CW22" s="45">
        <v>13</v>
      </c>
      <c r="CX22" s="45">
        <v>14</v>
      </c>
      <c r="CY22" s="45">
        <v>15</v>
      </c>
      <c r="CZ22" s="45">
        <v>16</v>
      </c>
      <c r="DA22" s="45">
        <v>17</v>
      </c>
      <c r="DB22" s="45">
        <v>18</v>
      </c>
      <c r="DC22" s="45">
        <v>19</v>
      </c>
      <c r="DD22" s="45">
        <v>20</v>
      </c>
    </row>
    <row r="23" spans="1:127" ht="13.5" thickBot="1" x14ac:dyDescent="0.25">
      <c r="B23" s="7" t="s">
        <v>43</v>
      </c>
      <c r="C23" s="8">
        <f>入力シート_チオベンカルブ!Q15</f>
        <v>0.02</v>
      </c>
      <c r="D23" s="9" t="s">
        <v>42</v>
      </c>
      <c r="E23" s="497" t="s">
        <v>44</v>
      </c>
      <c r="F23" s="498"/>
      <c r="H23">
        <f>+C23</f>
        <v>0.02</v>
      </c>
      <c r="I23">
        <f>+C23</f>
        <v>0.02</v>
      </c>
      <c r="J23" s="6">
        <f>MIN(J24:AL24)</f>
        <v>45</v>
      </c>
      <c r="K23" s="264">
        <f>IF(MIN(K24:T24)=0,1000000,MIN(K24:T24))</f>
        <v>100000</v>
      </c>
      <c r="U23" s="264">
        <f>IF(MIN(U24:AC24)=0,1000000,MIN(U24:AC24))</f>
        <v>10000</v>
      </c>
      <c r="AD23" s="264">
        <f>IF(MIN(AD24:AM24)=0,1000000,MIN(AD24:AM24))</f>
        <v>1000</v>
      </c>
      <c r="AN23" s="264">
        <f>IF(MIN(AN24:AW24)=0,1000000,MIN(AN24:AW24))</f>
        <v>100</v>
      </c>
      <c r="AX23" s="264">
        <f>IF(MIN(AX24:BG24)=0,1000000,MIN(AX24:BG24))</f>
        <v>50</v>
      </c>
      <c r="BI23" s="264">
        <f>IF(MIN(BI24:CC24)=0,1000000,MIN(BI24:CC24))</f>
        <v>45</v>
      </c>
    </row>
    <row r="24" spans="1:127" ht="13.5" thickBot="1" x14ac:dyDescent="0.25">
      <c r="B24" s="10" t="s">
        <v>45</v>
      </c>
      <c r="C24" s="11">
        <f>IF(+BI23=1000000,"&gt;1,000,000",+BI23)</f>
        <v>45</v>
      </c>
      <c r="D24" s="12" t="s">
        <v>46</v>
      </c>
      <c r="E24" s="60">
        <f>IF(CD27&lt;0.1,IF(CD27&lt;0.01,IF(CD27&lt;0.001,ROUNDDOWN(CD27,5),ROUNDDOWN(CD27,4)),ROUNDDOWN(CD27,3)),ROUNDDOWN(CD27,2))</f>
        <v>1.7999999999999999E-2</v>
      </c>
      <c r="F24" s="13" t="s">
        <v>42</v>
      </c>
      <c r="H24">
        <f>+BI30</f>
        <v>55</v>
      </c>
      <c r="I24">
        <f>+CC30</f>
        <v>35</v>
      </c>
      <c r="J24" s="57">
        <f>IF(J27&lt;=$C$23,J30,"")</f>
        <v>45</v>
      </c>
      <c r="K24" s="58">
        <f t="shared" ref="K24:T24" si="0">IF(K27&lt;=$C$23,K30,"")</f>
        <v>100000</v>
      </c>
      <c r="L24" s="58">
        <f t="shared" si="0"/>
        <v>200000</v>
      </c>
      <c r="M24" s="58">
        <f t="shared" si="0"/>
        <v>300000</v>
      </c>
      <c r="N24" s="58">
        <f t="shared" si="0"/>
        <v>400000</v>
      </c>
      <c r="O24" s="58">
        <f t="shared" si="0"/>
        <v>500000</v>
      </c>
      <c r="P24" s="58">
        <f t="shared" si="0"/>
        <v>600000</v>
      </c>
      <c r="Q24" s="58">
        <f t="shared" si="0"/>
        <v>700000</v>
      </c>
      <c r="R24" s="58">
        <f t="shared" si="0"/>
        <v>800000</v>
      </c>
      <c r="S24" s="58">
        <f t="shared" si="0"/>
        <v>900000</v>
      </c>
      <c r="T24" s="263">
        <f t="shared" si="0"/>
        <v>1000000</v>
      </c>
      <c r="U24" s="57">
        <f>IF(U27&lt;=$C$23,U30,"")</f>
        <v>10000</v>
      </c>
      <c r="V24" s="58">
        <f t="shared" ref="V24:AM24" si="1">IF(V27&lt;=$C$23,V30,"")</f>
        <v>20000</v>
      </c>
      <c r="W24" s="58">
        <f t="shared" si="1"/>
        <v>30000</v>
      </c>
      <c r="X24" s="58">
        <f t="shared" si="1"/>
        <v>40000</v>
      </c>
      <c r="Y24" s="58">
        <f t="shared" si="1"/>
        <v>50000</v>
      </c>
      <c r="Z24" s="58">
        <f t="shared" si="1"/>
        <v>60000</v>
      </c>
      <c r="AA24" s="58">
        <f t="shared" si="1"/>
        <v>70000</v>
      </c>
      <c r="AB24" s="58">
        <f t="shared" si="1"/>
        <v>80000</v>
      </c>
      <c r="AC24" s="58">
        <f t="shared" si="1"/>
        <v>90000</v>
      </c>
      <c r="AD24" s="58">
        <f t="shared" si="1"/>
        <v>1000</v>
      </c>
      <c r="AE24" s="58">
        <f t="shared" si="1"/>
        <v>2000</v>
      </c>
      <c r="AF24" s="58">
        <f t="shared" si="1"/>
        <v>3000</v>
      </c>
      <c r="AG24" s="58">
        <f t="shared" si="1"/>
        <v>4000</v>
      </c>
      <c r="AH24" s="58">
        <f t="shared" si="1"/>
        <v>5000</v>
      </c>
      <c r="AI24" s="58">
        <f t="shared" si="1"/>
        <v>6000</v>
      </c>
      <c r="AJ24" s="58">
        <f t="shared" si="1"/>
        <v>7000</v>
      </c>
      <c r="AK24" s="58">
        <f t="shared" si="1"/>
        <v>8000</v>
      </c>
      <c r="AL24" s="58">
        <f t="shared" si="1"/>
        <v>9000</v>
      </c>
      <c r="AM24" s="58">
        <f t="shared" si="1"/>
        <v>10000</v>
      </c>
      <c r="AN24" s="56">
        <f>IF(AN27&lt;=$C$23,AN30,"")</f>
        <v>1000</v>
      </c>
      <c r="AO24" s="56">
        <f t="shared" ref="AO24:BG24" si="2">IF(AO27&lt;=$C$23,AO30,"")</f>
        <v>900</v>
      </c>
      <c r="AP24" s="56">
        <f t="shared" si="2"/>
        <v>800</v>
      </c>
      <c r="AQ24" s="56">
        <f t="shared" si="2"/>
        <v>700</v>
      </c>
      <c r="AR24" s="56">
        <f t="shared" si="2"/>
        <v>600</v>
      </c>
      <c r="AS24" s="56">
        <f t="shared" si="2"/>
        <v>500</v>
      </c>
      <c r="AT24" s="56">
        <f t="shared" si="2"/>
        <v>400</v>
      </c>
      <c r="AU24" s="56">
        <f t="shared" si="2"/>
        <v>300</v>
      </c>
      <c r="AV24" s="56">
        <f t="shared" si="2"/>
        <v>200</v>
      </c>
      <c r="AW24" s="56">
        <f t="shared" si="2"/>
        <v>100</v>
      </c>
      <c r="AX24" s="56">
        <f t="shared" si="2"/>
        <v>100</v>
      </c>
      <c r="AY24" s="56">
        <f t="shared" si="2"/>
        <v>90</v>
      </c>
      <c r="AZ24" s="56">
        <f t="shared" si="2"/>
        <v>80</v>
      </c>
      <c r="BA24" s="56">
        <f t="shared" si="2"/>
        <v>70</v>
      </c>
      <c r="BB24" s="56">
        <f t="shared" si="2"/>
        <v>60</v>
      </c>
      <c r="BC24" s="56">
        <f t="shared" si="2"/>
        <v>50</v>
      </c>
      <c r="BD24" s="56" t="str">
        <f t="shared" si="2"/>
        <v/>
      </c>
      <c r="BE24" s="56" t="str">
        <f t="shared" si="2"/>
        <v/>
      </c>
      <c r="BF24" s="56" t="str">
        <f t="shared" si="2"/>
        <v/>
      </c>
      <c r="BG24" s="56" t="str">
        <f t="shared" si="2"/>
        <v/>
      </c>
      <c r="BH24" s="56" t="str">
        <f>IF(BH27&lt;=$C$23,BH30,"")</f>
        <v/>
      </c>
      <c r="BI24" s="56">
        <f t="shared" ref="BI24:CD24" si="3">IF(BI27&lt;=$C$23,BI30,"")</f>
        <v>55</v>
      </c>
      <c r="BJ24" s="56">
        <f t="shared" si="3"/>
        <v>54</v>
      </c>
      <c r="BK24" s="56">
        <f t="shared" si="3"/>
        <v>53</v>
      </c>
      <c r="BL24" s="56">
        <f t="shared" si="3"/>
        <v>52</v>
      </c>
      <c r="BM24" s="56">
        <f t="shared" si="3"/>
        <v>51</v>
      </c>
      <c r="BN24" s="56">
        <f t="shared" si="3"/>
        <v>50</v>
      </c>
      <c r="BO24" s="56">
        <f t="shared" si="3"/>
        <v>49</v>
      </c>
      <c r="BP24" s="56">
        <f t="shared" si="3"/>
        <v>48</v>
      </c>
      <c r="BQ24" s="56">
        <f t="shared" si="3"/>
        <v>47</v>
      </c>
      <c r="BR24" s="56">
        <f t="shared" si="3"/>
        <v>46</v>
      </c>
      <c r="BS24" s="56">
        <f t="shared" si="3"/>
        <v>45</v>
      </c>
      <c r="BT24" s="56" t="str">
        <f t="shared" si="3"/>
        <v/>
      </c>
      <c r="BU24" s="56" t="str">
        <f t="shared" si="3"/>
        <v/>
      </c>
      <c r="BV24" s="56" t="str">
        <f t="shared" si="3"/>
        <v/>
      </c>
      <c r="BW24" s="56" t="str">
        <f t="shared" si="3"/>
        <v/>
      </c>
      <c r="BX24" s="56" t="str">
        <f t="shared" si="3"/>
        <v/>
      </c>
      <c r="BY24" s="56" t="str">
        <f t="shared" si="3"/>
        <v/>
      </c>
      <c r="BZ24" s="56" t="str">
        <f t="shared" si="3"/>
        <v/>
      </c>
      <c r="CA24" s="56" t="str">
        <f t="shared" si="3"/>
        <v/>
      </c>
      <c r="CB24" s="56" t="str">
        <f t="shared" si="3"/>
        <v/>
      </c>
      <c r="CC24" s="56" t="str">
        <f t="shared" si="3"/>
        <v/>
      </c>
      <c r="CD24" s="56">
        <f t="shared" si="3"/>
        <v>45</v>
      </c>
      <c r="CE24" s="69"/>
      <c r="CF24" s="69"/>
      <c r="CG24" s="69"/>
      <c r="CH24" s="69"/>
      <c r="CI24" s="69"/>
      <c r="CJ24" s="69"/>
      <c r="CK24" s="69"/>
      <c r="CL24" s="69"/>
      <c r="CM24" s="69"/>
      <c r="CN24" s="69"/>
      <c r="CO24" s="69"/>
      <c r="CP24" s="69"/>
      <c r="CQ24" s="69"/>
      <c r="CR24" s="69"/>
      <c r="CS24" s="69"/>
      <c r="CT24" s="69"/>
      <c r="CU24" s="69"/>
      <c r="CV24" s="69"/>
      <c r="CW24" s="69"/>
      <c r="CX24" s="69"/>
      <c r="CY24" s="69"/>
      <c r="CZ24" s="69"/>
      <c r="DA24" s="69"/>
      <c r="DB24" s="69"/>
      <c r="DC24" s="69"/>
      <c r="DD24" s="69"/>
      <c r="DE24" s="67"/>
      <c r="DF24" s="67"/>
      <c r="DG24" s="67"/>
      <c r="DH24" s="67"/>
      <c r="DI24" s="67"/>
      <c r="DJ24" s="67"/>
      <c r="DK24" s="67"/>
      <c r="DL24" s="67"/>
      <c r="DM24" s="67"/>
      <c r="DN24" s="67"/>
      <c r="DO24" s="67"/>
      <c r="DP24" s="67"/>
      <c r="DQ24" s="67"/>
      <c r="DR24" s="67"/>
      <c r="DS24" s="67"/>
      <c r="DT24" s="67"/>
      <c r="DU24" s="67"/>
      <c r="DV24" s="67"/>
      <c r="DW24" s="67"/>
    </row>
    <row r="25" spans="1:127" ht="13.5" thickBot="1" x14ac:dyDescent="0.25">
      <c r="A25" s="14"/>
      <c r="B25" s="14"/>
      <c r="C25" s="14">
        <f>IF(BI23=1000000,-100,BI23)</f>
        <v>45</v>
      </c>
      <c r="D25" s="14"/>
      <c r="E25" s="84">
        <f>E24</f>
        <v>1.7999999999999999E-2</v>
      </c>
      <c r="F25" s="15"/>
      <c r="G25" s="14"/>
      <c r="H25">
        <f>+AX30</f>
        <v>100</v>
      </c>
      <c r="I25">
        <f>IF(BH30&lt;10,0.1,+BH30-10)</f>
        <v>0.1</v>
      </c>
      <c r="J25" s="46"/>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6"/>
      <c r="BM25" s="46"/>
      <c r="BN25" s="46"/>
      <c r="BO25" s="46"/>
      <c r="BP25" s="46"/>
      <c r="BQ25" s="46"/>
      <c r="BR25" s="46"/>
      <c r="BS25" s="46"/>
      <c r="BT25" s="46"/>
      <c r="BU25" s="46"/>
      <c r="BV25" s="46"/>
      <c r="BW25" s="46"/>
      <c r="BX25" s="46"/>
      <c r="BY25" s="46"/>
      <c r="BZ25" s="46"/>
      <c r="CA25" s="46"/>
      <c r="CB25" s="46"/>
      <c r="CC25" s="46"/>
      <c r="CD25" s="46"/>
      <c r="CE25" s="46"/>
      <c r="CF25" s="46"/>
      <c r="CG25" s="46"/>
      <c r="CH25" s="46"/>
      <c r="CI25" s="46"/>
      <c r="CJ25" s="46"/>
      <c r="CK25" s="46"/>
      <c r="CL25" s="46"/>
      <c r="CM25" s="46"/>
      <c r="CN25" s="46"/>
      <c r="CO25" s="46"/>
      <c r="CP25" s="46"/>
      <c r="CQ25" s="46"/>
      <c r="CR25" s="46"/>
      <c r="CS25" s="46"/>
      <c r="CT25" s="46"/>
      <c r="CU25" s="46"/>
      <c r="CV25" s="46"/>
      <c r="CW25" s="46"/>
      <c r="CX25" s="46"/>
      <c r="CY25" s="46"/>
      <c r="CZ25" s="46"/>
      <c r="DA25" s="46"/>
      <c r="DB25" s="46"/>
      <c r="DC25" s="46"/>
      <c r="DD25" s="46"/>
      <c r="DE25" s="46"/>
      <c r="DF25" s="46"/>
      <c r="DG25" s="46"/>
      <c r="DH25" s="46"/>
      <c r="DI25" s="46"/>
      <c r="DJ25" s="46"/>
      <c r="DK25" s="46"/>
      <c r="DL25" s="46"/>
      <c r="DM25" s="46"/>
      <c r="DN25" s="46"/>
      <c r="DO25" s="46"/>
      <c r="DP25" s="46"/>
      <c r="DQ25" s="46"/>
      <c r="DR25" s="46"/>
      <c r="DS25" s="46"/>
      <c r="DT25" s="46"/>
      <c r="DU25" s="46"/>
      <c r="DV25" s="46"/>
      <c r="DW25" s="46"/>
    </row>
    <row r="26" spans="1:127" x14ac:dyDescent="0.2">
      <c r="A26" s="16" t="s">
        <v>47</v>
      </c>
      <c r="B26" s="17" t="s">
        <v>48</v>
      </c>
      <c r="C26" s="499" t="s">
        <v>49</v>
      </c>
      <c r="D26" s="500"/>
      <c r="E26" s="500"/>
      <c r="F26" s="18" t="s">
        <v>50</v>
      </c>
      <c r="G26" s="18" t="s">
        <v>51</v>
      </c>
      <c r="J26" s="47" t="s">
        <v>51</v>
      </c>
      <c r="K26" s="47" t="s">
        <v>51</v>
      </c>
      <c r="L26" s="47" t="s">
        <v>51</v>
      </c>
      <c r="M26" s="47" t="s">
        <v>51</v>
      </c>
      <c r="N26" s="47" t="s">
        <v>51</v>
      </c>
      <c r="O26" s="47" t="s">
        <v>51</v>
      </c>
      <c r="P26" s="47" t="s">
        <v>51</v>
      </c>
      <c r="Q26" s="47" t="s">
        <v>51</v>
      </c>
      <c r="R26" s="47" t="s">
        <v>51</v>
      </c>
      <c r="S26" s="47" t="s">
        <v>51</v>
      </c>
      <c r="T26" s="47" t="s">
        <v>51</v>
      </c>
      <c r="U26" s="47" t="s">
        <v>51</v>
      </c>
      <c r="V26" s="47" t="s">
        <v>51</v>
      </c>
      <c r="W26" s="47" t="s">
        <v>51</v>
      </c>
      <c r="X26" s="47" t="s">
        <v>51</v>
      </c>
      <c r="Y26" s="47" t="s">
        <v>51</v>
      </c>
      <c r="Z26" s="47" t="s">
        <v>51</v>
      </c>
      <c r="AA26" s="47" t="s">
        <v>51</v>
      </c>
      <c r="AB26" s="47" t="s">
        <v>51</v>
      </c>
      <c r="AC26" s="47" t="s">
        <v>51</v>
      </c>
      <c r="AD26" s="47" t="s">
        <v>51</v>
      </c>
      <c r="AE26" s="47" t="s">
        <v>51</v>
      </c>
      <c r="AF26" s="47" t="s">
        <v>51</v>
      </c>
      <c r="AG26" s="47" t="s">
        <v>51</v>
      </c>
      <c r="AH26" s="47" t="s">
        <v>51</v>
      </c>
      <c r="AI26" s="47" t="s">
        <v>51</v>
      </c>
      <c r="AJ26" s="47" t="s">
        <v>51</v>
      </c>
      <c r="AK26" s="47" t="s">
        <v>51</v>
      </c>
      <c r="AL26" s="47" t="s">
        <v>51</v>
      </c>
      <c r="AM26" s="47" t="s">
        <v>51</v>
      </c>
      <c r="AN26" s="47" t="s">
        <v>51</v>
      </c>
      <c r="AO26" s="47" t="s">
        <v>51</v>
      </c>
      <c r="AP26" s="47" t="s">
        <v>51</v>
      </c>
      <c r="AQ26" s="47" t="s">
        <v>51</v>
      </c>
      <c r="AR26" s="47" t="s">
        <v>51</v>
      </c>
      <c r="AS26" s="47" t="s">
        <v>51</v>
      </c>
      <c r="AT26" s="47" t="s">
        <v>51</v>
      </c>
      <c r="AU26" s="47" t="s">
        <v>51</v>
      </c>
      <c r="AV26" s="47" t="s">
        <v>51</v>
      </c>
      <c r="AW26" s="47" t="s">
        <v>51</v>
      </c>
      <c r="AX26" s="47" t="s">
        <v>51</v>
      </c>
      <c r="AY26" s="47" t="s">
        <v>51</v>
      </c>
      <c r="AZ26" s="47" t="s">
        <v>51</v>
      </c>
      <c r="BA26" s="47" t="s">
        <v>51</v>
      </c>
      <c r="BB26" s="47" t="s">
        <v>51</v>
      </c>
      <c r="BC26" s="47" t="s">
        <v>51</v>
      </c>
      <c r="BD26" s="47" t="s">
        <v>51</v>
      </c>
      <c r="BE26" s="47" t="s">
        <v>51</v>
      </c>
      <c r="BF26" s="47" t="s">
        <v>51</v>
      </c>
      <c r="BG26" s="47" t="s">
        <v>51</v>
      </c>
      <c r="BH26" s="47" t="s">
        <v>51</v>
      </c>
      <c r="BI26" s="47" t="s">
        <v>51</v>
      </c>
      <c r="BJ26" s="47" t="s">
        <v>51</v>
      </c>
      <c r="BK26" s="47" t="s">
        <v>51</v>
      </c>
      <c r="BL26" s="47" t="s">
        <v>51</v>
      </c>
      <c r="BM26" s="47" t="s">
        <v>51</v>
      </c>
      <c r="BN26" s="47" t="s">
        <v>51</v>
      </c>
      <c r="BO26" s="47" t="s">
        <v>51</v>
      </c>
      <c r="BP26" s="47" t="s">
        <v>51</v>
      </c>
      <c r="BQ26" s="47" t="s">
        <v>51</v>
      </c>
      <c r="BR26" s="47" t="s">
        <v>51</v>
      </c>
      <c r="BS26" s="47" t="s">
        <v>51</v>
      </c>
      <c r="BT26" s="47" t="s">
        <v>51</v>
      </c>
      <c r="BU26" s="47" t="s">
        <v>51</v>
      </c>
      <c r="BV26" s="47" t="s">
        <v>51</v>
      </c>
      <c r="BW26" s="47" t="s">
        <v>51</v>
      </c>
      <c r="BX26" s="47" t="s">
        <v>51</v>
      </c>
      <c r="BY26" s="47" t="s">
        <v>51</v>
      </c>
      <c r="BZ26" s="47" t="s">
        <v>51</v>
      </c>
      <c r="CA26" s="47" t="s">
        <v>51</v>
      </c>
      <c r="CB26" s="47" t="s">
        <v>51</v>
      </c>
      <c r="CC26" s="47" t="s">
        <v>51</v>
      </c>
      <c r="CD26" s="47" t="s">
        <v>51</v>
      </c>
      <c r="CE26" s="47" t="s">
        <v>51</v>
      </c>
      <c r="CF26" s="47" t="s">
        <v>51</v>
      </c>
      <c r="CG26" s="47" t="s">
        <v>51</v>
      </c>
      <c r="CH26" s="47" t="s">
        <v>51</v>
      </c>
      <c r="CI26" s="47" t="s">
        <v>51</v>
      </c>
      <c r="CJ26" s="47" t="s">
        <v>51</v>
      </c>
      <c r="CK26" s="47" t="s">
        <v>51</v>
      </c>
      <c r="CL26" s="47" t="s">
        <v>51</v>
      </c>
      <c r="CM26" s="47" t="s">
        <v>51</v>
      </c>
      <c r="CN26" s="47" t="s">
        <v>51</v>
      </c>
      <c r="CO26" s="47" t="s">
        <v>51</v>
      </c>
      <c r="CP26" s="47" t="s">
        <v>51</v>
      </c>
      <c r="CQ26" s="47" t="s">
        <v>51</v>
      </c>
      <c r="CR26" s="47" t="s">
        <v>51</v>
      </c>
      <c r="CS26" s="47" t="s">
        <v>51</v>
      </c>
      <c r="CT26" s="47" t="s">
        <v>51</v>
      </c>
      <c r="CU26" s="47" t="s">
        <v>51</v>
      </c>
      <c r="CV26" s="47" t="s">
        <v>51</v>
      </c>
      <c r="CW26" s="47" t="s">
        <v>51</v>
      </c>
      <c r="CX26" s="47" t="s">
        <v>51</v>
      </c>
      <c r="CY26" s="47" t="s">
        <v>51</v>
      </c>
      <c r="CZ26" s="47" t="s">
        <v>51</v>
      </c>
      <c r="DA26" s="47" t="s">
        <v>51</v>
      </c>
      <c r="DB26" s="47" t="s">
        <v>51</v>
      </c>
      <c r="DC26" s="47" t="s">
        <v>51</v>
      </c>
      <c r="DD26" s="47" t="s">
        <v>51</v>
      </c>
      <c r="DE26" s="47" t="s">
        <v>51</v>
      </c>
      <c r="DF26" s="47" t="s">
        <v>51</v>
      </c>
      <c r="DG26" s="47" t="s">
        <v>51</v>
      </c>
      <c r="DH26" s="47" t="s">
        <v>51</v>
      </c>
      <c r="DI26" s="47" t="s">
        <v>51</v>
      </c>
      <c r="DJ26" s="47" t="s">
        <v>51</v>
      </c>
      <c r="DK26" s="47" t="s">
        <v>51</v>
      </c>
      <c r="DL26" s="47" t="s">
        <v>51</v>
      </c>
      <c r="DM26" s="47" t="s">
        <v>51</v>
      </c>
      <c r="DN26" s="47" t="s">
        <v>51</v>
      </c>
      <c r="DO26" s="47" t="s">
        <v>51</v>
      </c>
      <c r="DP26" s="47" t="s">
        <v>51</v>
      </c>
      <c r="DQ26" s="47" t="s">
        <v>51</v>
      </c>
      <c r="DR26" s="47" t="s">
        <v>51</v>
      </c>
      <c r="DS26" s="47" t="s">
        <v>51</v>
      </c>
      <c r="DT26" s="47" t="s">
        <v>51</v>
      </c>
      <c r="DU26" s="47" t="s">
        <v>51</v>
      </c>
      <c r="DV26" s="47" t="s">
        <v>51</v>
      </c>
      <c r="DW26" s="47" t="s">
        <v>51</v>
      </c>
    </row>
    <row r="27" spans="1:127" ht="21" x14ac:dyDescent="0.55000000000000004">
      <c r="A27" s="19"/>
      <c r="B27" s="20" t="s">
        <v>52</v>
      </c>
      <c r="C27" s="492" t="s">
        <v>53</v>
      </c>
      <c r="D27" s="493"/>
      <c r="E27" s="493"/>
      <c r="F27" s="291" t="s">
        <v>54</v>
      </c>
      <c r="G27" s="22">
        <f>+G29*G53*G54*G55/2</f>
        <v>3.3767913894224149E-5</v>
      </c>
      <c r="I27" s="61">
        <f>+G29</f>
        <v>10</v>
      </c>
      <c r="J27" s="22">
        <f t="shared" ref="J27:BU27" si="4">+J29*J53*J54*J55/2</f>
        <v>1.8409576306433629E-2</v>
      </c>
      <c r="K27" s="22">
        <f t="shared" si="4"/>
        <v>0</v>
      </c>
      <c r="L27" s="22">
        <f t="shared" si="4"/>
        <v>0</v>
      </c>
      <c r="M27" s="22">
        <f t="shared" si="4"/>
        <v>0</v>
      </c>
      <c r="N27" s="22">
        <f t="shared" si="4"/>
        <v>0</v>
      </c>
      <c r="O27" s="22">
        <f t="shared" si="4"/>
        <v>0</v>
      </c>
      <c r="P27" s="22">
        <f t="shared" si="4"/>
        <v>0</v>
      </c>
      <c r="Q27" s="22">
        <f t="shared" si="4"/>
        <v>0</v>
      </c>
      <c r="R27" s="22">
        <f t="shared" si="4"/>
        <v>0</v>
      </c>
      <c r="S27" s="22">
        <f t="shared" si="4"/>
        <v>0</v>
      </c>
      <c r="T27" s="22">
        <f t="shared" si="4"/>
        <v>0</v>
      </c>
      <c r="U27" s="22">
        <f t="shared" si="4"/>
        <v>0</v>
      </c>
      <c r="V27" s="22">
        <f t="shared" si="4"/>
        <v>0</v>
      </c>
      <c r="W27" s="22">
        <f t="shared" si="4"/>
        <v>0</v>
      </c>
      <c r="X27" s="22">
        <f t="shared" si="4"/>
        <v>0</v>
      </c>
      <c r="Y27" s="22">
        <f t="shared" si="4"/>
        <v>0</v>
      </c>
      <c r="Z27" s="22">
        <f t="shared" si="4"/>
        <v>0</v>
      </c>
      <c r="AA27" s="22">
        <f t="shared" si="4"/>
        <v>0</v>
      </c>
      <c r="AB27" s="22">
        <f t="shared" si="4"/>
        <v>0</v>
      </c>
      <c r="AC27" s="22">
        <f t="shared" si="4"/>
        <v>0</v>
      </c>
      <c r="AD27" s="22">
        <f t="shared" si="4"/>
        <v>2.3312415738113657E-52</v>
      </c>
      <c r="AE27" s="22">
        <f t="shared" si="4"/>
        <v>2.4812889386455219E-177</v>
      </c>
      <c r="AF27" s="22">
        <f t="shared" si="4"/>
        <v>0</v>
      </c>
      <c r="AG27" s="22">
        <f t="shared" si="4"/>
        <v>0</v>
      </c>
      <c r="AH27" s="22">
        <f t="shared" si="4"/>
        <v>0</v>
      </c>
      <c r="AI27" s="22">
        <f t="shared" si="4"/>
        <v>0</v>
      </c>
      <c r="AJ27" s="22">
        <f t="shared" si="4"/>
        <v>0</v>
      </c>
      <c r="AK27" s="22">
        <f t="shared" si="4"/>
        <v>0</v>
      </c>
      <c r="AL27" s="22">
        <f t="shared" si="4"/>
        <v>0</v>
      </c>
      <c r="AM27" s="22">
        <f t="shared" si="4"/>
        <v>0</v>
      </c>
      <c r="AN27" s="22">
        <f t="shared" si="4"/>
        <v>2.3312415738113657E-52</v>
      </c>
      <c r="AO27" s="22">
        <f t="shared" si="4"/>
        <v>2.7169340666088104E-45</v>
      </c>
      <c r="AP27" s="22">
        <f t="shared" si="4"/>
        <v>3.86176372501875E-39</v>
      </c>
      <c r="AQ27" s="22">
        <f t="shared" si="4"/>
        <v>8.8171500660209502E-34</v>
      </c>
      <c r="AR27" s="22">
        <f t="shared" si="4"/>
        <v>6.3018445122318832E-29</v>
      </c>
      <c r="AS27" s="22">
        <f t="shared" si="4"/>
        <v>3.2749232739078145E-24</v>
      </c>
      <c r="AT27" s="22">
        <f t="shared" si="4"/>
        <v>1.6986368370802348E-19</v>
      </c>
      <c r="AU27" s="22">
        <f t="shared" si="4"/>
        <v>9.0955821517454137E-15</v>
      </c>
      <c r="AV27" s="22">
        <f t="shared" si="4"/>
        <v>5.162994656141827E-10</v>
      </c>
      <c r="AW27" s="22">
        <f t="shared" si="4"/>
        <v>3.3767913894224149E-5</v>
      </c>
      <c r="AX27" s="22">
        <f t="shared" si="4"/>
        <v>3.3767913894224149E-5</v>
      </c>
      <c r="AY27" s="22">
        <f t="shared" si="4"/>
        <v>1.0416459203851163E-4</v>
      </c>
      <c r="AZ27" s="22">
        <f t="shared" si="4"/>
        <v>3.2326275089210787E-4</v>
      </c>
      <c r="BA27" s="22">
        <f t="shared" si="4"/>
        <v>1.0108805199009899E-3</v>
      </c>
      <c r="BB27" s="22">
        <f t="shared" si="4"/>
        <v>3.1926771924466633E-3</v>
      </c>
      <c r="BC27" s="22">
        <f t="shared" si="4"/>
        <v>1.0220254210389388E-2</v>
      </c>
      <c r="BD27" s="22">
        <f t="shared" si="4"/>
        <v>3.3355623184591433E-2</v>
      </c>
      <c r="BE27" s="22">
        <f t="shared" si="4"/>
        <v>0.11219342370873696</v>
      </c>
      <c r="BF27" s="22">
        <f t="shared" si="4"/>
        <v>0.39815453248344079</v>
      </c>
      <c r="BG27" s="22">
        <f t="shared" si="4"/>
        <v>1.5981705864896698</v>
      </c>
      <c r="BH27" s="22">
        <f t="shared" si="4"/>
        <v>8.5491562385843398</v>
      </c>
      <c r="BI27" s="22">
        <f t="shared" si="4"/>
        <v>5.7009804775014841E-3</v>
      </c>
      <c r="BJ27" s="22">
        <f t="shared" si="4"/>
        <v>6.4047868793221992E-3</v>
      </c>
      <c r="BK27" s="22">
        <f t="shared" si="4"/>
        <v>7.1966561326567017E-3</v>
      </c>
      <c r="BL27" s="22">
        <f t="shared" si="4"/>
        <v>8.0877998411707178E-3</v>
      </c>
      <c r="BM27" s="22">
        <f t="shared" si="4"/>
        <v>9.0908898403481344E-3</v>
      </c>
      <c r="BN27" s="22">
        <f t="shared" si="4"/>
        <v>1.0220254210389388E-2</v>
      </c>
      <c r="BO27" s="22">
        <f t="shared" si="4"/>
        <v>1.1492100682438366E-2</v>
      </c>
      <c r="BP27" s="22">
        <f t="shared" si="4"/>
        <v>1.2924771477002378E-2</v>
      </c>
      <c r="BQ27" s="22">
        <f t="shared" si="4"/>
        <v>1.4539034251976687E-2</v>
      </c>
      <c r="BR27" s="22">
        <f t="shared" si="4"/>
        <v>1.635841458643789E-2</v>
      </c>
      <c r="BS27" s="22">
        <f t="shared" si="4"/>
        <v>1.8409576306433629E-2</v>
      </c>
      <c r="BT27" s="22">
        <f t="shared" si="4"/>
        <v>2.0722756996013756E-2</v>
      </c>
      <c r="BU27" s="22">
        <f t="shared" si="4"/>
        <v>2.3332267261998864E-2</v>
      </c>
      <c r="BV27" s="22">
        <f t="shared" ref="BV27:CD27" si="5">+BV29*BV53*BV54*BV55/2</f>
        <v>2.6277063772776613E-2</v>
      </c>
      <c r="BW27" s="22">
        <f t="shared" si="5"/>
        <v>2.9601407816890482E-2</v>
      </c>
      <c r="BX27" s="22">
        <f t="shared" si="5"/>
        <v>3.3355623184591433E-2</v>
      </c>
      <c r="BY27" s="22">
        <f t="shared" si="5"/>
        <v>3.7596969637213776E-2</v>
      </c>
      <c r="BZ27" s="22">
        <f t="shared" si="5"/>
        <v>4.2390651185529697E-2</v>
      </c>
      <c r="CA27" s="22">
        <f t="shared" si="5"/>
        <v>4.7810981962493143E-2</v>
      </c>
      <c r="CB27" s="22">
        <f t="shared" si="5"/>
        <v>5.3942736791087582E-2</v>
      </c>
      <c r="CC27" s="22">
        <f t="shared" si="5"/>
        <v>6.0882718796036184E-2</v>
      </c>
      <c r="CD27" s="22">
        <f t="shared" si="5"/>
        <v>1.8409576306433629E-2</v>
      </c>
      <c r="CE27" s="82">
        <f>IF(+CE29*CE53*CE54*CE55/2&lt;0.0000000001,0.0000000001,+CE29*CE53*CE54*CE55/2)</f>
        <v>8.5491562385843398</v>
      </c>
      <c r="CF27" s="82">
        <f>IF(+CF29*CF53*CF54*CF55/2&lt;0.0000000001,0.0000000001,+CF29*CF53*CF54*CF55/2)</f>
        <v>9.4277546385245721</v>
      </c>
      <c r="CG27" s="82">
        <f t="shared" ref="CG27:DD27" si="6">IF(+CG29*CG53*CG54*CG55/2&lt;0.0000000001,0.0000000001,+CG29*CG53*CG54*CG55/2)</f>
        <v>8.5491562385843398</v>
      </c>
      <c r="CH27" s="82">
        <f t="shared" si="6"/>
        <v>6.7574721131821613</v>
      </c>
      <c r="CI27" s="82">
        <f t="shared" si="6"/>
        <v>5.4055656741553593</v>
      </c>
      <c r="CJ27" s="82">
        <f t="shared" si="6"/>
        <v>4.4045083585922411</v>
      </c>
      <c r="CK27" s="82">
        <f t="shared" si="6"/>
        <v>3.6419262375634149</v>
      </c>
      <c r="CL27" s="82">
        <f t="shared" si="6"/>
        <v>1.5981705864896698</v>
      </c>
      <c r="CM27" s="82">
        <f t="shared" si="6"/>
        <v>0.77852938293516716</v>
      </c>
      <c r="CN27" s="82">
        <f t="shared" si="6"/>
        <v>0.39815453248344079</v>
      </c>
      <c r="CO27" s="82">
        <f t="shared" si="6"/>
        <v>0.20942744898719509</v>
      </c>
      <c r="CP27" s="82">
        <f t="shared" si="6"/>
        <v>0.11219342370873696</v>
      </c>
      <c r="CQ27" s="82">
        <f t="shared" si="6"/>
        <v>6.0882718796036184E-2</v>
      </c>
      <c r="CR27" s="82">
        <f t="shared" si="6"/>
        <v>3.3355623184591433E-2</v>
      </c>
      <c r="CS27" s="82">
        <f t="shared" si="6"/>
        <v>1.8409576306433629E-2</v>
      </c>
      <c r="CT27" s="82">
        <f t="shared" si="6"/>
        <v>1.0220254210389388E-2</v>
      </c>
      <c r="CU27" s="82">
        <f t="shared" si="6"/>
        <v>5.7009804775014841E-3</v>
      </c>
      <c r="CV27" s="82">
        <f t="shared" si="6"/>
        <v>3.1926771924466633E-3</v>
      </c>
      <c r="CW27" s="82">
        <f t="shared" si="6"/>
        <v>1.7939430172904509E-3</v>
      </c>
      <c r="CX27" s="82">
        <f t="shared" si="6"/>
        <v>1.0108805199009899E-3</v>
      </c>
      <c r="CY27" s="82">
        <f t="shared" si="6"/>
        <v>5.7103243318861049E-4</v>
      </c>
      <c r="CZ27" s="82">
        <f t="shared" si="6"/>
        <v>3.2326275089210787E-4</v>
      </c>
      <c r="DA27" s="82">
        <f t="shared" si="6"/>
        <v>1.8334665707929568E-4</v>
      </c>
      <c r="DB27" s="82">
        <f t="shared" si="6"/>
        <v>1.0416459203851163E-4</v>
      </c>
      <c r="DC27" s="82">
        <f t="shared" si="6"/>
        <v>5.9267853491427198E-5</v>
      </c>
      <c r="DD27" s="82">
        <f t="shared" si="6"/>
        <v>3.3767913894224149E-5</v>
      </c>
      <c r="DE27" s="22">
        <f t="shared" ref="DE27:DW27" si="7">+DE29*DE53*DE54*DE55/2</f>
        <v>7.0632221803170057E-7</v>
      </c>
      <c r="DF27" s="22">
        <f t="shared" si="7"/>
        <v>1.8422072638061998E-3</v>
      </c>
      <c r="DG27" s="22">
        <f t="shared" si="7"/>
        <v>8.8702705433645265E-3</v>
      </c>
      <c r="DH27" s="22">
        <f t="shared" si="7"/>
        <v>1.0215005920891045E-2</v>
      </c>
      <c r="DI27" s="22">
        <f t="shared" si="7"/>
        <v>1.0220241948532376E-2</v>
      </c>
      <c r="DJ27" s="22">
        <f t="shared" si="7"/>
        <v>1.0220254184927838E-2</v>
      </c>
      <c r="DK27" s="22">
        <f t="shared" si="7"/>
        <v>1.0220254210338606E-2</v>
      </c>
      <c r="DL27" s="22">
        <f t="shared" si="7"/>
        <v>1.0220254210389289E-2</v>
      </c>
      <c r="DM27" s="22">
        <f t="shared" si="7"/>
        <v>1.0220254210389388E-2</v>
      </c>
      <c r="DN27" s="22">
        <f t="shared" si="7"/>
        <v>1.0220254210389388E-2</v>
      </c>
      <c r="DO27" s="22">
        <f t="shared" si="7"/>
        <v>1.0220254210389388E-2</v>
      </c>
      <c r="DP27" s="22">
        <f t="shared" si="7"/>
        <v>1.0220254210389388E-2</v>
      </c>
      <c r="DQ27" s="22">
        <f t="shared" si="7"/>
        <v>1.0220254210389388E-2</v>
      </c>
      <c r="DR27" s="22">
        <f t="shared" si="7"/>
        <v>1.0220254210389388E-2</v>
      </c>
      <c r="DS27" s="22">
        <f t="shared" si="7"/>
        <v>1.0220254210389388E-2</v>
      </c>
      <c r="DT27" s="22">
        <f t="shared" si="7"/>
        <v>1.0220254210389388E-2</v>
      </c>
      <c r="DU27" s="22">
        <f t="shared" si="7"/>
        <v>1.0220254210389388E-2</v>
      </c>
      <c r="DV27" s="22">
        <f t="shared" si="7"/>
        <v>1.0220254210389388E-2</v>
      </c>
      <c r="DW27" s="22">
        <f t="shared" si="7"/>
        <v>1.0220254210389388E-2</v>
      </c>
    </row>
    <row r="28" spans="1:127" ht="21" x14ac:dyDescent="0.55000000000000004">
      <c r="A28" s="19"/>
      <c r="B28" s="20" t="s">
        <v>55</v>
      </c>
      <c r="C28" s="492" t="s">
        <v>53</v>
      </c>
      <c r="D28" s="493"/>
      <c r="E28" s="493"/>
      <c r="F28" s="291" t="s">
        <v>54</v>
      </c>
      <c r="G28" s="22">
        <f>+G29*G53*G55</f>
        <v>3.3767913894224149E-5</v>
      </c>
      <c r="J28" s="22">
        <f t="shared" ref="J28:BU28" si="8">+J29*J53*J55</f>
        <v>1.8409576306433629E-2</v>
      </c>
      <c r="K28" s="22">
        <f t="shared" si="8"/>
        <v>0</v>
      </c>
      <c r="L28" s="22">
        <f t="shared" si="8"/>
        <v>0</v>
      </c>
      <c r="M28" s="22">
        <f t="shared" si="8"/>
        <v>0</v>
      </c>
      <c r="N28" s="22">
        <f t="shared" si="8"/>
        <v>0</v>
      </c>
      <c r="O28" s="22">
        <f t="shared" si="8"/>
        <v>0</v>
      </c>
      <c r="P28" s="22">
        <f t="shared" si="8"/>
        <v>0</v>
      </c>
      <c r="Q28" s="22">
        <f t="shared" si="8"/>
        <v>0</v>
      </c>
      <c r="R28" s="22">
        <f t="shared" si="8"/>
        <v>0</v>
      </c>
      <c r="S28" s="22">
        <f t="shared" si="8"/>
        <v>0</v>
      </c>
      <c r="T28" s="22">
        <f t="shared" si="8"/>
        <v>0</v>
      </c>
      <c r="U28" s="22">
        <f t="shared" si="8"/>
        <v>0</v>
      </c>
      <c r="V28" s="22">
        <f t="shared" si="8"/>
        <v>0</v>
      </c>
      <c r="W28" s="22">
        <f t="shared" si="8"/>
        <v>0</v>
      </c>
      <c r="X28" s="22">
        <f t="shared" si="8"/>
        <v>0</v>
      </c>
      <c r="Y28" s="22">
        <f t="shared" si="8"/>
        <v>0</v>
      </c>
      <c r="Z28" s="22">
        <f t="shared" si="8"/>
        <v>0</v>
      </c>
      <c r="AA28" s="22">
        <f t="shared" si="8"/>
        <v>0</v>
      </c>
      <c r="AB28" s="22">
        <f t="shared" si="8"/>
        <v>0</v>
      </c>
      <c r="AC28" s="22">
        <f t="shared" si="8"/>
        <v>0</v>
      </c>
      <c r="AD28" s="22">
        <f t="shared" si="8"/>
        <v>1.0779032422603774E-47</v>
      </c>
      <c r="AE28" s="22">
        <f t="shared" si="8"/>
        <v>1.6491056009862582E-94</v>
      </c>
      <c r="AF28" s="22">
        <f t="shared" si="8"/>
        <v>2.9126769606279268E-141</v>
      </c>
      <c r="AG28" s="22">
        <f t="shared" si="8"/>
        <v>5.4561823987798184E-188</v>
      </c>
      <c r="AH28" s="22">
        <f t="shared" si="8"/>
        <v>1.0555781182648805E-234</v>
      </c>
      <c r="AI28" s="22">
        <f t="shared" si="8"/>
        <v>2.0842583466669526E-281</v>
      </c>
      <c r="AJ28" s="22">
        <f t="shared" si="8"/>
        <v>0</v>
      </c>
      <c r="AK28" s="22">
        <f t="shared" si="8"/>
        <v>0</v>
      </c>
      <c r="AL28" s="22">
        <f t="shared" si="8"/>
        <v>0</v>
      </c>
      <c r="AM28" s="22">
        <f t="shared" si="8"/>
        <v>0</v>
      </c>
      <c r="AN28" s="22">
        <f t="shared" si="8"/>
        <v>1.0779032422603774E-47</v>
      </c>
      <c r="AO28" s="22">
        <f t="shared" si="8"/>
        <v>5.2713625624687363E-43</v>
      </c>
      <c r="AP28" s="22">
        <f t="shared" si="8"/>
        <v>2.5939145562874358E-38</v>
      </c>
      <c r="AQ28" s="22">
        <f t="shared" si="8"/>
        <v>1.2864619576033629E-33</v>
      </c>
      <c r="AR28" s="22">
        <f t="shared" si="8"/>
        <v>6.446126741661369E-29</v>
      </c>
      <c r="AS28" s="22">
        <f t="shared" si="8"/>
        <v>3.2756015527290806E-24</v>
      </c>
      <c r="AT28" s="22">
        <f t="shared" si="8"/>
        <v>1.6986372026960488E-19</v>
      </c>
      <c r="AU28" s="22">
        <f t="shared" si="8"/>
        <v>9.0955821519607869E-15</v>
      </c>
      <c r="AV28" s="22">
        <f t="shared" si="8"/>
        <v>5.162994656141828E-10</v>
      </c>
      <c r="AW28" s="22">
        <f t="shared" si="8"/>
        <v>3.3767913894224149E-5</v>
      </c>
      <c r="AX28" s="22">
        <f t="shared" si="8"/>
        <v>3.3767913894224149E-5</v>
      </c>
      <c r="AY28" s="22">
        <f t="shared" si="8"/>
        <v>1.0416459203851163E-4</v>
      </c>
      <c r="AZ28" s="22">
        <f t="shared" si="8"/>
        <v>3.2326275089210787E-4</v>
      </c>
      <c r="BA28" s="22">
        <f t="shared" si="8"/>
        <v>1.0108805199009899E-3</v>
      </c>
      <c r="BB28" s="22">
        <f t="shared" si="8"/>
        <v>3.1926771924466633E-3</v>
      </c>
      <c r="BC28" s="22">
        <f t="shared" si="8"/>
        <v>1.0220254210389388E-2</v>
      </c>
      <c r="BD28" s="22">
        <f t="shared" si="8"/>
        <v>3.3355623184591433E-2</v>
      </c>
      <c r="BE28" s="22">
        <f t="shared" si="8"/>
        <v>0.11219342370873696</v>
      </c>
      <c r="BF28" s="22">
        <f t="shared" si="8"/>
        <v>0.39815453248344079</v>
      </c>
      <c r="BG28" s="22">
        <f t="shared" si="8"/>
        <v>1.5981705864896698</v>
      </c>
      <c r="BH28" s="22">
        <f t="shared" si="8"/>
        <v>8.5491562385843398</v>
      </c>
      <c r="BI28" s="22">
        <f t="shared" si="8"/>
        <v>5.7009804775014841E-3</v>
      </c>
      <c r="BJ28" s="22">
        <f t="shared" si="8"/>
        <v>6.4047868793221992E-3</v>
      </c>
      <c r="BK28" s="22">
        <f t="shared" si="8"/>
        <v>7.1966561326567017E-3</v>
      </c>
      <c r="BL28" s="22">
        <f t="shared" si="8"/>
        <v>8.0877998411707178E-3</v>
      </c>
      <c r="BM28" s="22">
        <f t="shared" si="8"/>
        <v>9.0908898403481344E-3</v>
      </c>
      <c r="BN28" s="22">
        <f t="shared" si="8"/>
        <v>1.0220254210389388E-2</v>
      </c>
      <c r="BO28" s="22">
        <f t="shared" si="8"/>
        <v>1.1492100682438366E-2</v>
      </c>
      <c r="BP28" s="22">
        <f t="shared" si="8"/>
        <v>1.2924771477002378E-2</v>
      </c>
      <c r="BQ28" s="22">
        <f t="shared" si="8"/>
        <v>1.4539034251976687E-2</v>
      </c>
      <c r="BR28" s="22">
        <f t="shared" si="8"/>
        <v>1.635841458643789E-2</v>
      </c>
      <c r="BS28" s="22">
        <f t="shared" si="8"/>
        <v>1.8409576306433629E-2</v>
      </c>
      <c r="BT28" s="22">
        <f t="shared" si="8"/>
        <v>2.0722756996013756E-2</v>
      </c>
      <c r="BU28" s="22">
        <f t="shared" si="8"/>
        <v>2.3332267261998864E-2</v>
      </c>
      <c r="BV28" s="22">
        <f t="shared" ref="BV28:DW28" si="9">+BV29*BV53*BV55</f>
        <v>2.6277063772776613E-2</v>
      </c>
      <c r="BW28" s="22">
        <f t="shared" si="9"/>
        <v>2.9601407816890482E-2</v>
      </c>
      <c r="BX28" s="22">
        <f t="shared" si="9"/>
        <v>3.3355623184591433E-2</v>
      </c>
      <c r="BY28" s="22">
        <f t="shared" si="9"/>
        <v>3.7596969637213776E-2</v>
      </c>
      <c r="BZ28" s="22">
        <f t="shared" si="9"/>
        <v>4.2390651185529697E-2</v>
      </c>
      <c r="CA28" s="22">
        <f t="shared" si="9"/>
        <v>4.7810981962493143E-2</v>
      </c>
      <c r="CB28" s="22">
        <f t="shared" si="9"/>
        <v>5.3942736791087582E-2</v>
      </c>
      <c r="CC28" s="22">
        <f t="shared" si="9"/>
        <v>6.0882718796036184E-2</v>
      </c>
      <c r="CD28" s="22">
        <f t="shared" si="9"/>
        <v>1.8409576306433629E-2</v>
      </c>
      <c r="CE28" s="22">
        <f t="shared" si="9"/>
        <v>8.5491562385843398</v>
      </c>
      <c r="CF28" s="22">
        <f t="shared" si="9"/>
        <v>9.4277546385245721</v>
      </c>
      <c r="CG28" s="22">
        <f t="shared" si="9"/>
        <v>8.5491562385843398</v>
      </c>
      <c r="CH28" s="22">
        <f t="shared" si="9"/>
        <v>6.7574721131821613</v>
      </c>
      <c r="CI28" s="22">
        <f t="shared" si="9"/>
        <v>5.4055656741553593</v>
      </c>
      <c r="CJ28" s="22">
        <f t="shared" si="9"/>
        <v>4.4045083585922411</v>
      </c>
      <c r="CK28" s="22">
        <f t="shared" si="9"/>
        <v>3.6419262375634149</v>
      </c>
      <c r="CL28" s="22">
        <f t="shared" si="9"/>
        <v>1.5981705864896698</v>
      </c>
      <c r="CM28" s="22">
        <f t="shared" si="9"/>
        <v>0.77852938293516716</v>
      </c>
      <c r="CN28" s="22">
        <f t="shared" si="9"/>
        <v>0.39815453248344079</v>
      </c>
      <c r="CO28" s="22">
        <f t="shared" si="9"/>
        <v>0.20942744898719509</v>
      </c>
      <c r="CP28" s="22">
        <f t="shared" si="9"/>
        <v>0.11219342370873696</v>
      </c>
      <c r="CQ28" s="22">
        <f t="shared" si="9"/>
        <v>6.0882718796036184E-2</v>
      </c>
      <c r="CR28" s="22">
        <f t="shared" si="9"/>
        <v>3.3355623184591433E-2</v>
      </c>
      <c r="CS28" s="22">
        <f t="shared" si="9"/>
        <v>1.8409576306433629E-2</v>
      </c>
      <c r="CT28" s="22">
        <f t="shared" si="9"/>
        <v>1.0220254210389388E-2</v>
      </c>
      <c r="CU28" s="22">
        <f t="shared" si="9"/>
        <v>5.7009804775014841E-3</v>
      </c>
      <c r="CV28" s="22">
        <f t="shared" si="9"/>
        <v>3.1926771924466633E-3</v>
      </c>
      <c r="CW28" s="22">
        <f t="shared" si="9"/>
        <v>1.7939430172904509E-3</v>
      </c>
      <c r="CX28" s="22">
        <f t="shared" si="9"/>
        <v>1.0108805199009899E-3</v>
      </c>
      <c r="CY28" s="22">
        <f t="shared" si="9"/>
        <v>5.7103243318861049E-4</v>
      </c>
      <c r="CZ28" s="22">
        <f t="shared" si="9"/>
        <v>3.2326275089210787E-4</v>
      </c>
      <c r="DA28" s="22">
        <f t="shared" si="9"/>
        <v>1.8334665707929568E-4</v>
      </c>
      <c r="DB28" s="22">
        <f t="shared" si="9"/>
        <v>1.0416459203851163E-4</v>
      </c>
      <c r="DC28" s="22">
        <f t="shared" si="9"/>
        <v>5.9267853491427198E-5</v>
      </c>
      <c r="DD28" s="22">
        <f t="shared" si="9"/>
        <v>3.3767913894224149E-5</v>
      </c>
      <c r="DE28" s="22">
        <f t="shared" si="9"/>
        <v>1.0220254210389388E-2</v>
      </c>
      <c r="DF28" s="22">
        <f t="shared" si="9"/>
        <v>1.0220254210389388E-2</v>
      </c>
      <c r="DG28" s="22">
        <f t="shared" si="9"/>
        <v>1.0220254210389388E-2</v>
      </c>
      <c r="DH28" s="22">
        <f t="shared" si="9"/>
        <v>1.0220254210389388E-2</v>
      </c>
      <c r="DI28" s="22">
        <f t="shared" si="9"/>
        <v>1.0220254210389388E-2</v>
      </c>
      <c r="DJ28" s="22">
        <f t="shared" si="9"/>
        <v>1.0220254210389388E-2</v>
      </c>
      <c r="DK28" s="22">
        <f t="shared" si="9"/>
        <v>1.0220254210389388E-2</v>
      </c>
      <c r="DL28" s="22">
        <f t="shared" si="9"/>
        <v>1.0220254210389388E-2</v>
      </c>
      <c r="DM28" s="22">
        <f t="shared" si="9"/>
        <v>1.0220254210389388E-2</v>
      </c>
      <c r="DN28" s="22">
        <f t="shared" si="9"/>
        <v>1.0220254210389388E-2</v>
      </c>
      <c r="DO28" s="22">
        <f t="shared" si="9"/>
        <v>1.0220254210389388E-2</v>
      </c>
      <c r="DP28" s="22">
        <f t="shared" si="9"/>
        <v>1.0220254210389388E-2</v>
      </c>
      <c r="DQ28" s="22">
        <f t="shared" si="9"/>
        <v>1.0220254210389388E-2</v>
      </c>
      <c r="DR28" s="22">
        <f t="shared" si="9"/>
        <v>1.0220254210389388E-2</v>
      </c>
      <c r="DS28" s="22">
        <f t="shared" si="9"/>
        <v>1.0220254210389388E-2</v>
      </c>
      <c r="DT28" s="22">
        <f t="shared" si="9"/>
        <v>1.0220254210389388E-2</v>
      </c>
      <c r="DU28" s="22">
        <f t="shared" si="9"/>
        <v>1.0220254210389388E-2</v>
      </c>
      <c r="DV28" s="22">
        <f t="shared" si="9"/>
        <v>1.0220254210389388E-2</v>
      </c>
      <c r="DW28" s="22">
        <f t="shared" si="9"/>
        <v>1.0220254210389388E-2</v>
      </c>
    </row>
    <row r="29" spans="1:127" ht="18" x14ac:dyDescent="0.2">
      <c r="A29" s="16">
        <f>入力シート_チオベンカルブ!Q9</f>
        <v>10</v>
      </c>
      <c r="B29" s="23" t="s">
        <v>56</v>
      </c>
      <c r="C29" s="492" t="s">
        <v>57</v>
      </c>
      <c r="D29" s="493"/>
      <c r="E29" s="493"/>
      <c r="F29" s="1" t="s">
        <v>54</v>
      </c>
      <c r="G29" s="72">
        <f>IF(A29="",1,A29)</f>
        <v>10</v>
      </c>
      <c r="J29" s="51">
        <f t="shared" ref="J29:J32" si="10">G29</f>
        <v>10</v>
      </c>
      <c r="K29" s="50">
        <f t="shared" ref="K29:N29" si="11">+J29</f>
        <v>10</v>
      </c>
      <c r="L29" s="50">
        <f t="shared" si="11"/>
        <v>10</v>
      </c>
      <c r="M29" s="50">
        <f t="shared" si="11"/>
        <v>10</v>
      </c>
      <c r="N29" s="50">
        <f t="shared" si="11"/>
        <v>10</v>
      </c>
      <c r="O29" s="50">
        <f>+J29</f>
        <v>10</v>
      </c>
      <c r="P29" s="50">
        <f>+K29</f>
        <v>10</v>
      </c>
      <c r="Q29" s="50">
        <f>+L29</f>
        <v>10</v>
      </c>
      <c r="R29" s="50">
        <f>+L29</f>
        <v>10</v>
      </c>
      <c r="S29" s="50">
        <f>+M29</f>
        <v>10</v>
      </c>
      <c r="T29" s="50">
        <f>+N29</f>
        <v>10</v>
      </c>
      <c r="U29" s="50">
        <f>G29</f>
        <v>10</v>
      </c>
      <c r="V29" s="50">
        <f>+U29</f>
        <v>10</v>
      </c>
      <c r="W29" s="50">
        <f t="shared" ref="W29:AG29" si="12">+V29</f>
        <v>10</v>
      </c>
      <c r="X29" s="50">
        <f t="shared" si="12"/>
        <v>10</v>
      </c>
      <c r="Y29" s="50">
        <f t="shared" si="12"/>
        <v>10</v>
      </c>
      <c r="Z29" s="50">
        <f t="shared" si="12"/>
        <v>10</v>
      </c>
      <c r="AA29" s="50">
        <f t="shared" si="12"/>
        <v>10</v>
      </c>
      <c r="AB29" s="50">
        <f t="shared" si="12"/>
        <v>10</v>
      </c>
      <c r="AC29" s="50">
        <f t="shared" si="12"/>
        <v>10</v>
      </c>
      <c r="AD29" s="50">
        <f t="shared" si="12"/>
        <v>10</v>
      </c>
      <c r="AE29" s="50">
        <f t="shared" si="12"/>
        <v>10</v>
      </c>
      <c r="AF29" s="50">
        <f t="shared" si="12"/>
        <v>10</v>
      </c>
      <c r="AG29" s="50">
        <f t="shared" si="12"/>
        <v>10</v>
      </c>
      <c r="AH29" s="50">
        <f>+AC29</f>
        <v>10</v>
      </c>
      <c r="AI29" s="50">
        <f>+AD29</f>
        <v>10</v>
      </c>
      <c r="AJ29" s="50">
        <f>+AE29</f>
        <v>10</v>
      </c>
      <c r="AK29" s="50">
        <f>+AE29</f>
        <v>10</v>
      </c>
      <c r="AL29" s="50">
        <f>+AF29</f>
        <v>10</v>
      </c>
      <c r="AM29" s="50">
        <f>+AG29</f>
        <v>10</v>
      </c>
      <c r="AN29" s="50">
        <f t="shared" ref="AN29:BF29" si="13">+AM29</f>
        <v>10</v>
      </c>
      <c r="AO29" s="50">
        <f t="shared" si="13"/>
        <v>10</v>
      </c>
      <c r="AP29" s="50">
        <f t="shared" si="13"/>
        <v>10</v>
      </c>
      <c r="AQ29" s="50">
        <f t="shared" si="13"/>
        <v>10</v>
      </c>
      <c r="AR29" s="50">
        <f t="shared" si="13"/>
        <v>10</v>
      </c>
      <c r="AS29" s="50">
        <f t="shared" si="13"/>
        <v>10</v>
      </c>
      <c r="AT29" s="50">
        <f t="shared" si="13"/>
        <v>10</v>
      </c>
      <c r="AU29" s="50">
        <f t="shared" si="13"/>
        <v>10</v>
      </c>
      <c r="AV29" s="50">
        <f t="shared" si="13"/>
        <v>10</v>
      </c>
      <c r="AW29" s="50">
        <f t="shared" si="13"/>
        <v>10</v>
      </c>
      <c r="AX29" s="50">
        <f t="shared" si="13"/>
        <v>10</v>
      </c>
      <c r="AY29" s="50">
        <f t="shared" si="13"/>
        <v>10</v>
      </c>
      <c r="AZ29" s="50">
        <f t="shared" si="13"/>
        <v>10</v>
      </c>
      <c r="BA29" s="50">
        <f t="shared" si="13"/>
        <v>10</v>
      </c>
      <c r="BB29" s="50">
        <f t="shared" si="13"/>
        <v>10</v>
      </c>
      <c r="BC29" s="50">
        <f t="shared" si="13"/>
        <v>10</v>
      </c>
      <c r="BD29" s="50">
        <f t="shared" si="13"/>
        <v>10</v>
      </c>
      <c r="BE29" s="50">
        <f t="shared" si="13"/>
        <v>10</v>
      </c>
      <c r="BF29" s="50">
        <f t="shared" si="13"/>
        <v>10</v>
      </c>
      <c r="BG29" s="50">
        <f t="shared" ref="BG29" si="14">+BE29</f>
        <v>10</v>
      </c>
      <c r="BH29" s="50">
        <f>+BF29</f>
        <v>10</v>
      </c>
      <c r="BI29" s="50">
        <f t="shared" ref="BI29:BJ29" si="15">+BH29</f>
        <v>10</v>
      </c>
      <c r="BJ29" s="50">
        <f t="shared" si="15"/>
        <v>10</v>
      </c>
      <c r="BK29" s="50">
        <f t="shared" ref="BK29" si="16">+AZ29</f>
        <v>10</v>
      </c>
      <c r="BL29" s="50">
        <f t="shared" ref="BL29:BO29" si="17">+BK29</f>
        <v>10</v>
      </c>
      <c r="BM29" s="50">
        <f t="shared" si="17"/>
        <v>10</v>
      </c>
      <c r="BN29" s="50">
        <f t="shared" si="17"/>
        <v>10</v>
      </c>
      <c r="BO29" s="50">
        <f t="shared" si="17"/>
        <v>10</v>
      </c>
      <c r="BP29" s="50">
        <f t="shared" ref="BP29" si="18">+BE29</f>
        <v>10</v>
      </c>
      <c r="BQ29" s="50">
        <f t="shared" ref="BQ29:BT29" si="19">+BP29</f>
        <v>10</v>
      </c>
      <c r="BR29" s="50">
        <f t="shared" si="19"/>
        <v>10</v>
      </c>
      <c r="BS29" s="50">
        <f t="shared" si="19"/>
        <v>10</v>
      </c>
      <c r="BT29" s="50">
        <f t="shared" si="19"/>
        <v>10</v>
      </c>
      <c r="BU29" s="50">
        <f t="shared" ref="BU29" si="20">+BJ29</f>
        <v>10</v>
      </c>
      <c r="BV29" s="50">
        <f t="shared" ref="BV29" si="21">+BU29</f>
        <v>10</v>
      </c>
      <c r="BW29" s="50">
        <f t="shared" ref="BW29:BX29" si="22">+BU29</f>
        <v>10</v>
      </c>
      <c r="BX29" s="50">
        <f t="shared" si="22"/>
        <v>10</v>
      </c>
      <c r="BY29" s="50">
        <f t="shared" ref="BY29:CB29" si="23">+BX29</f>
        <v>10</v>
      </c>
      <c r="BZ29" s="50">
        <f t="shared" si="23"/>
        <v>10</v>
      </c>
      <c r="CA29" s="50">
        <f t="shared" si="23"/>
        <v>10</v>
      </c>
      <c r="CB29" s="50">
        <f t="shared" si="23"/>
        <v>10</v>
      </c>
      <c r="CC29" s="50">
        <f>+CA29</f>
        <v>10</v>
      </c>
      <c r="CD29" s="50">
        <f>+CB29</f>
        <v>10</v>
      </c>
      <c r="CE29" s="50">
        <f t="shared" ref="CE29" si="24">+CD29</f>
        <v>10</v>
      </c>
      <c r="CF29" s="50">
        <f>+BA29</f>
        <v>10</v>
      </c>
      <c r="CG29" s="50">
        <f>+BA29</f>
        <v>10</v>
      </c>
      <c r="CH29" s="50">
        <f t="shared" ref="CH29:CQ29" si="25">+BA29</f>
        <v>10</v>
      </c>
      <c r="CI29" s="50">
        <f t="shared" si="25"/>
        <v>10</v>
      </c>
      <c r="CJ29" s="50">
        <f t="shared" si="25"/>
        <v>10</v>
      </c>
      <c r="CK29" s="50">
        <f t="shared" si="25"/>
        <v>10</v>
      </c>
      <c r="CL29" s="50">
        <f t="shared" si="25"/>
        <v>10</v>
      </c>
      <c r="CM29" s="50">
        <f t="shared" si="25"/>
        <v>10</v>
      </c>
      <c r="CN29" s="50">
        <f t="shared" si="25"/>
        <v>10</v>
      </c>
      <c r="CO29" s="50">
        <f t="shared" si="25"/>
        <v>10</v>
      </c>
      <c r="CP29" s="50">
        <f t="shared" si="25"/>
        <v>10</v>
      </c>
      <c r="CQ29" s="50">
        <f t="shared" si="25"/>
        <v>10</v>
      </c>
      <c r="CR29" s="50">
        <f>+BU29</f>
        <v>10</v>
      </c>
      <c r="CS29" s="50">
        <f>+BV29</f>
        <v>10</v>
      </c>
      <c r="CT29" s="50">
        <f t="shared" ref="CT29:CU29" si="26">+BX29</f>
        <v>10</v>
      </c>
      <c r="CU29" s="50">
        <f t="shared" si="26"/>
        <v>10</v>
      </c>
      <c r="CV29" s="50">
        <f>+BU29</f>
        <v>10</v>
      </c>
      <c r="CW29" s="50">
        <f>+BV29</f>
        <v>10</v>
      </c>
      <c r="CX29" s="50">
        <f>+BX29</f>
        <v>10</v>
      </c>
      <c r="CY29" s="50">
        <f>+BY29</f>
        <v>10</v>
      </c>
      <c r="CZ29" s="50">
        <f>+BZ29</f>
        <v>10</v>
      </c>
      <c r="DA29" s="50">
        <f>+CA29</f>
        <v>10</v>
      </c>
      <c r="DB29" s="50">
        <f>+CB29</f>
        <v>10</v>
      </c>
      <c r="DC29" s="50">
        <f t="shared" ref="DC29:DD29" si="27">+CD29</f>
        <v>10</v>
      </c>
      <c r="DD29" s="50">
        <f t="shared" si="27"/>
        <v>10</v>
      </c>
      <c r="DE29" s="50">
        <f t="shared" ref="DE29" si="28">+CE29</f>
        <v>10</v>
      </c>
      <c r="DF29" s="50">
        <f t="shared" ref="DF29" si="29">+BU29</f>
        <v>10</v>
      </c>
      <c r="DG29" s="50">
        <f t="shared" ref="DG29:DO32" si="30">+DF29</f>
        <v>10</v>
      </c>
      <c r="DH29" s="50">
        <f t="shared" si="30"/>
        <v>10</v>
      </c>
      <c r="DI29" s="50">
        <f t="shared" si="30"/>
        <v>10</v>
      </c>
      <c r="DJ29" s="50">
        <f t="shared" si="30"/>
        <v>10</v>
      </c>
      <c r="DK29" s="50">
        <f t="shared" si="30"/>
        <v>10</v>
      </c>
      <c r="DL29" s="50">
        <f t="shared" si="30"/>
        <v>10</v>
      </c>
      <c r="DM29" s="50">
        <f t="shared" si="30"/>
        <v>10</v>
      </c>
      <c r="DN29" s="50">
        <f t="shared" si="30"/>
        <v>10</v>
      </c>
      <c r="DO29" s="50">
        <f t="shared" ref="DO29" si="31">+DE29</f>
        <v>10</v>
      </c>
      <c r="DP29" s="50">
        <f t="shared" ref="DP29:DW42" si="32">+DO29</f>
        <v>10</v>
      </c>
      <c r="DQ29" s="50">
        <f t="shared" si="32"/>
        <v>10</v>
      </c>
      <c r="DR29" s="50">
        <f t="shared" si="32"/>
        <v>10</v>
      </c>
      <c r="DS29" s="50">
        <f t="shared" si="32"/>
        <v>10</v>
      </c>
      <c r="DT29" s="50">
        <f t="shared" si="32"/>
        <v>10</v>
      </c>
      <c r="DU29" s="50">
        <f t="shared" si="32"/>
        <v>10</v>
      </c>
      <c r="DV29" s="50">
        <f t="shared" si="32"/>
        <v>10</v>
      </c>
      <c r="DW29" s="50">
        <f>+DV29</f>
        <v>10</v>
      </c>
    </row>
    <row r="30" spans="1:127" ht="18" x14ac:dyDescent="0.2">
      <c r="A30" s="16"/>
      <c r="B30" s="23" t="s">
        <v>58</v>
      </c>
      <c r="C30" s="494" t="s">
        <v>59</v>
      </c>
      <c r="D30" s="495"/>
      <c r="E30" s="492"/>
      <c r="F30" s="1" t="s">
        <v>60</v>
      </c>
      <c r="G30" s="24">
        <f>IF(A30="",100,A30)</f>
        <v>100</v>
      </c>
      <c r="I30">
        <v>1</v>
      </c>
      <c r="J30" s="49">
        <f>IF(C24="&gt;1,000,000",1800000,C24)</f>
        <v>45</v>
      </c>
      <c r="K30" s="49">
        <v>100000</v>
      </c>
      <c r="L30" s="49">
        <f>+K30+100000</f>
        <v>200000</v>
      </c>
      <c r="M30" s="49">
        <f t="shared" ref="M30:T30" si="33">+L30+100000</f>
        <v>300000</v>
      </c>
      <c r="N30" s="49">
        <f t="shared" si="33"/>
        <v>400000</v>
      </c>
      <c r="O30" s="49">
        <f t="shared" si="33"/>
        <v>500000</v>
      </c>
      <c r="P30" s="49">
        <f t="shared" si="33"/>
        <v>600000</v>
      </c>
      <c r="Q30" s="49">
        <f t="shared" si="33"/>
        <v>700000</v>
      </c>
      <c r="R30" s="49">
        <f t="shared" si="33"/>
        <v>800000</v>
      </c>
      <c r="S30" s="49">
        <f t="shared" si="33"/>
        <v>900000</v>
      </c>
      <c r="T30" s="49">
        <f t="shared" si="33"/>
        <v>1000000</v>
      </c>
      <c r="U30" s="49">
        <f>+$K$23-100000+10000</f>
        <v>10000</v>
      </c>
      <c r="V30" s="49">
        <f>+U30+10000</f>
        <v>20000</v>
      </c>
      <c r="W30" s="49">
        <f t="shared" ref="W30:AC30" si="34">+V30+10000</f>
        <v>30000</v>
      </c>
      <c r="X30" s="49">
        <f t="shared" si="34"/>
        <v>40000</v>
      </c>
      <c r="Y30" s="49">
        <f t="shared" si="34"/>
        <v>50000</v>
      </c>
      <c r="Z30" s="49">
        <f t="shared" si="34"/>
        <v>60000</v>
      </c>
      <c r="AA30" s="49">
        <f t="shared" si="34"/>
        <v>70000</v>
      </c>
      <c r="AB30" s="49">
        <f t="shared" si="34"/>
        <v>80000</v>
      </c>
      <c r="AC30" s="49">
        <f t="shared" si="34"/>
        <v>90000</v>
      </c>
      <c r="AD30" s="265">
        <f>+$U$23-10000+1000</f>
        <v>1000</v>
      </c>
      <c r="AE30" s="49">
        <f>+AD30+1000</f>
        <v>2000</v>
      </c>
      <c r="AF30" s="49">
        <f t="shared" ref="AF30:AM30" si="35">+AE30+1000</f>
        <v>3000</v>
      </c>
      <c r="AG30" s="49">
        <f t="shared" si="35"/>
        <v>4000</v>
      </c>
      <c r="AH30" s="49">
        <f t="shared" si="35"/>
        <v>5000</v>
      </c>
      <c r="AI30" s="49">
        <f t="shared" si="35"/>
        <v>6000</v>
      </c>
      <c r="AJ30" s="49">
        <f t="shared" si="35"/>
        <v>7000</v>
      </c>
      <c r="AK30" s="49">
        <f t="shared" si="35"/>
        <v>8000</v>
      </c>
      <c r="AL30" s="49">
        <f t="shared" si="35"/>
        <v>9000</v>
      </c>
      <c r="AM30" s="49">
        <f t="shared" si="35"/>
        <v>10000</v>
      </c>
      <c r="AN30" s="59">
        <f>+AD23</f>
        <v>1000</v>
      </c>
      <c r="AO30" s="49">
        <f>+AN30-100</f>
        <v>900</v>
      </c>
      <c r="AP30" s="49">
        <f t="shared" ref="AP30:AW30" si="36">+AO30-100</f>
        <v>800</v>
      </c>
      <c r="AQ30" s="49">
        <f t="shared" si="36"/>
        <v>700</v>
      </c>
      <c r="AR30" s="49">
        <f t="shared" si="36"/>
        <v>600</v>
      </c>
      <c r="AS30" s="49">
        <f t="shared" si="36"/>
        <v>500</v>
      </c>
      <c r="AT30" s="49">
        <f t="shared" si="36"/>
        <v>400</v>
      </c>
      <c r="AU30" s="49">
        <f t="shared" si="36"/>
        <v>300</v>
      </c>
      <c r="AV30" s="49">
        <f t="shared" si="36"/>
        <v>200</v>
      </c>
      <c r="AW30" s="49">
        <f t="shared" si="36"/>
        <v>100</v>
      </c>
      <c r="AX30" s="59">
        <f>AN23</f>
        <v>100</v>
      </c>
      <c r="AY30" s="49">
        <f>+AX30-10</f>
        <v>90</v>
      </c>
      <c r="AZ30" s="49">
        <f t="shared" ref="AZ30:BG30" si="37">+AY30-10</f>
        <v>80</v>
      </c>
      <c r="BA30" s="49">
        <f t="shared" si="37"/>
        <v>70</v>
      </c>
      <c r="BB30" s="49">
        <f t="shared" si="37"/>
        <v>60</v>
      </c>
      <c r="BC30" s="49">
        <f t="shared" si="37"/>
        <v>50</v>
      </c>
      <c r="BD30" s="49">
        <f t="shared" si="37"/>
        <v>40</v>
      </c>
      <c r="BE30" s="49">
        <f t="shared" si="37"/>
        <v>30</v>
      </c>
      <c r="BF30" s="49">
        <f t="shared" si="37"/>
        <v>20</v>
      </c>
      <c r="BG30" s="49">
        <f t="shared" si="37"/>
        <v>10</v>
      </c>
      <c r="BH30" s="49">
        <f>IF(BG30=10,1,+BG30-10)</f>
        <v>1</v>
      </c>
      <c r="BI30" s="59">
        <f>AX23+5</f>
        <v>55</v>
      </c>
      <c r="BJ30" s="49">
        <f>IF(+BI30-1&gt;0,+BI30-1,0.1)</f>
        <v>54</v>
      </c>
      <c r="BK30" s="49">
        <f t="shared" ref="BK30:CC30" si="38">IF(+BJ30-1&gt;0,+BJ30-1,0.1)</f>
        <v>53</v>
      </c>
      <c r="BL30" s="49">
        <f t="shared" si="38"/>
        <v>52</v>
      </c>
      <c r="BM30" s="49">
        <f t="shared" si="38"/>
        <v>51</v>
      </c>
      <c r="BN30" s="49">
        <f t="shared" si="38"/>
        <v>50</v>
      </c>
      <c r="BO30" s="49">
        <f t="shared" si="38"/>
        <v>49</v>
      </c>
      <c r="BP30" s="49">
        <f t="shared" si="38"/>
        <v>48</v>
      </c>
      <c r="BQ30" s="49">
        <f t="shared" si="38"/>
        <v>47</v>
      </c>
      <c r="BR30" s="49">
        <f t="shared" si="38"/>
        <v>46</v>
      </c>
      <c r="BS30" s="49">
        <f t="shared" si="38"/>
        <v>45</v>
      </c>
      <c r="BT30" s="49">
        <f t="shared" si="38"/>
        <v>44</v>
      </c>
      <c r="BU30" s="49">
        <f t="shared" si="38"/>
        <v>43</v>
      </c>
      <c r="BV30" s="49">
        <f t="shared" si="38"/>
        <v>42</v>
      </c>
      <c r="BW30" s="49">
        <f t="shared" si="38"/>
        <v>41</v>
      </c>
      <c r="BX30" s="49">
        <f t="shared" si="38"/>
        <v>40</v>
      </c>
      <c r="BY30" s="49">
        <f t="shared" si="38"/>
        <v>39</v>
      </c>
      <c r="BZ30" s="49">
        <f t="shared" si="38"/>
        <v>38</v>
      </c>
      <c r="CA30" s="49">
        <f t="shared" si="38"/>
        <v>37</v>
      </c>
      <c r="CB30" s="49">
        <f t="shared" si="38"/>
        <v>36</v>
      </c>
      <c r="CC30" s="49">
        <f t="shared" si="38"/>
        <v>35</v>
      </c>
      <c r="CD30" s="73">
        <f>+BI23</f>
        <v>45</v>
      </c>
      <c r="CE30" s="59">
        <v>1</v>
      </c>
      <c r="CF30" s="70">
        <f>+$CE$21*CF22*($CE$19/20)</f>
        <v>0.5</v>
      </c>
      <c r="CG30" s="70">
        <f t="shared" ref="CG30:DD30" si="39">+$CE$21*CG22*($CE$19/20)</f>
        <v>1</v>
      </c>
      <c r="CH30" s="70">
        <f t="shared" si="39"/>
        <v>2</v>
      </c>
      <c r="CI30" s="70">
        <f t="shared" si="39"/>
        <v>3</v>
      </c>
      <c r="CJ30" s="70">
        <f t="shared" si="39"/>
        <v>4</v>
      </c>
      <c r="CK30" s="70">
        <f t="shared" si="39"/>
        <v>5</v>
      </c>
      <c r="CL30" s="70">
        <f t="shared" si="39"/>
        <v>10</v>
      </c>
      <c r="CM30" s="70">
        <f t="shared" si="39"/>
        <v>15</v>
      </c>
      <c r="CN30" s="70">
        <f t="shared" si="39"/>
        <v>20</v>
      </c>
      <c r="CO30" s="70">
        <f t="shared" si="39"/>
        <v>25</v>
      </c>
      <c r="CP30" s="70">
        <f t="shared" si="39"/>
        <v>30</v>
      </c>
      <c r="CQ30" s="70">
        <f t="shared" si="39"/>
        <v>35</v>
      </c>
      <c r="CR30" s="70">
        <f t="shared" si="39"/>
        <v>40</v>
      </c>
      <c r="CS30" s="70">
        <f t="shared" si="39"/>
        <v>45</v>
      </c>
      <c r="CT30" s="70">
        <f t="shared" si="39"/>
        <v>50</v>
      </c>
      <c r="CU30" s="70">
        <f t="shared" si="39"/>
        <v>55</v>
      </c>
      <c r="CV30" s="70">
        <f t="shared" si="39"/>
        <v>60</v>
      </c>
      <c r="CW30" s="70">
        <f t="shared" si="39"/>
        <v>65</v>
      </c>
      <c r="CX30" s="70">
        <f t="shared" si="39"/>
        <v>70</v>
      </c>
      <c r="CY30" s="70">
        <f t="shared" si="39"/>
        <v>75</v>
      </c>
      <c r="CZ30" s="70">
        <f t="shared" si="39"/>
        <v>80</v>
      </c>
      <c r="DA30" s="70">
        <f t="shared" si="39"/>
        <v>85</v>
      </c>
      <c r="DB30" s="70">
        <f t="shared" si="39"/>
        <v>90</v>
      </c>
      <c r="DC30" s="70">
        <f t="shared" si="39"/>
        <v>95</v>
      </c>
      <c r="DD30" s="70">
        <f t="shared" si="39"/>
        <v>100</v>
      </c>
      <c r="DE30" s="49">
        <f>入力シート_チオベンカルブ!W3</f>
        <v>50</v>
      </c>
      <c r="DF30" s="49">
        <f>+DE30</f>
        <v>50</v>
      </c>
      <c r="DG30" s="49">
        <f t="shared" si="30"/>
        <v>50</v>
      </c>
      <c r="DH30" s="49">
        <f t="shared" si="30"/>
        <v>50</v>
      </c>
      <c r="DI30" s="49">
        <f t="shared" si="30"/>
        <v>50</v>
      </c>
      <c r="DJ30" s="49">
        <f t="shared" si="30"/>
        <v>50</v>
      </c>
      <c r="DK30" s="49">
        <f t="shared" si="30"/>
        <v>50</v>
      </c>
      <c r="DL30" s="49">
        <f t="shared" si="30"/>
        <v>50</v>
      </c>
      <c r="DM30" s="49">
        <f t="shared" si="30"/>
        <v>50</v>
      </c>
      <c r="DN30" s="49">
        <f t="shared" si="30"/>
        <v>50</v>
      </c>
      <c r="DO30" s="49">
        <f t="shared" si="30"/>
        <v>50</v>
      </c>
      <c r="DP30" s="49">
        <f t="shared" si="32"/>
        <v>50</v>
      </c>
      <c r="DQ30" s="49">
        <f t="shared" si="32"/>
        <v>50</v>
      </c>
      <c r="DR30" s="49">
        <f t="shared" si="32"/>
        <v>50</v>
      </c>
      <c r="DS30" s="49">
        <f t="shared" si="32"/>
        <v>50</v>
      </c>
      <c r="DT30" s="49">
        <f t="shared" si="32"/>
        <v>50</v>
      </c>
      <c r="DU30" s="49">
        <f t="shared" si="32"/>
        <v>50</v>
      </c>
      <c r="DV30" s="49">
        <f t="shared" si="32"/>
        <v>50</v>
      </c>
      <c r="DW30" s="49">
        <f>+DV30</f>
        <v>50</v>
      </c>
    </row>
    <row r="31" spans="1:127" ht="18" x14ac:dyDescent="0.2">
      <c r="A31" s="19"/>
      <c r="B31" s="23" t="s">
        <v>61</v>
      </c>
      <c r="C31" s="494" t="s">
        <v>62</v>
      </c>
      <c r="D31" s="495"/>
      <c r="E31" s="492"/>
      <c r="F31" s="1" t="s">
        <v>60</v>
      </c>
      <c r="G31" s="25">
        <v>0</v>
      </c>
      <c r="J31" s="51">
        <f>G31</f>
        <v>0</v>
      </c>
      <c r="K31" s="54">
        <f>+J31</f>
        <v>0</v>
      </c>
      <c r="L31" s="54">
        <f t="shared" ref="L31:N42" si="40">+K31</f>
        <v>0</v>
      </c>
      <c r="M31" s="54">
        <f t="shared" si="40"/>
        <v>0</v>
      </c>
      <c r="N31" s="54">
        <f t="shared" si="40"/>
        <v>0</v>
      </c>
      <c r="O31" s="54">
        <f t="shared" ref="O31:Q42" si="41">+J31</f>
        <v>0</v>
      </c>
      <c r="P31" s="54">
        <f t="shared" si="41"/>
        <v>0</v>
      </c>
      <c r="Q31" s="54">
        <f t="shared" si="41"/>
        <v>0</v>
      </c>
      <c r="R31" s="54">
        <f t="shared" ref="R31:T42" si="42">+L31</f>
        <v>0</v>
      </c>
      <c r="S31" s="54">
        <f t="shared" si="42"/>
        <v>0</v>
      </c>
      <c r="T31" s="54">
        <f t="shared" si="42"/>
        <v>0</v>
      </c>
      <c r="U31" s="51">
        <f>G31</f>
        <v>0</v>
      </c>
      <c r="V31" s="54">
        <f>+U31</f>
        <v>0</v>
      </c>
      <c r="W31" s="54">
        <f t="shared" ref="W31:AG31" si="43">+V31</f>
        <v>0</v>
      </c>
      <c r="X31" s="54">
        <f t="shared" si="43"/>
        <v>0</v>
      </c>
      <c r="Y31" s="54">
        <f t="shared" si="43"/>
        <v>0</v>
      </c>
      <c r="Z31" s="54">
        <f t="shared" si="43"/>
        <v>0</v>
      </c>
      <c r="AA31" s="54">
        <f t="shared" si="43"/>
        <v>0</v>
      </c>
      <c r="AB31" s="54">
        <f t="shared" si="43"/>
        <v>0</v>
      </c>
      <c r="AC31" s="54">
        <f t="shared" si="43"/>
        <v>0</v>
      </c>
      <c r="AD31" s="54">
        <f t="shared" si="43"/>
        <v>0</v>
      </c>
      <c r="AE31" s="54">
        <f t="shared" si="43"/>
        <v>0</v>
      </c>
      <c r="AF31" s="54">
        <f t="shared" si="43"/>
        <v>0</v>
      </c>
      <c r="AG31" s="54">
        <f t="shared" si="43"/>
        <v>0</v>
      </c>
      <c r="AH31" s="54">
        <f t="shared" ref="AH31:AJ42" si="44">+AC31</f>
        <v>0</v>
      </c>
      <c r="AI31" s="54">
        <f t="shared" si="44"/>
        <v>0</v>
      </c>
      <c r="AJ31" s="54">
        <f t="shared" si="44"/>
        <v>0</v>
      </c>
      <c r="AK31" s="54">
        <f t="shared" ref="AK31:AM42" si="45">+AE31</f>
        <v>0</v>
      </c>
      <c r="AL31" s="54">
        <f t="shared" si="45"/>
        <v>0</v>
      </c>
      <c r="AM31" s="54">
        <f t="shared" si="45"/>
        <v>0</v>
      </c>
      <c r="AN31" s="54">
        <f t="shared" ref="AN31:BC42" si="46">+AM31</f>
        <v>0</v>
      </c>
      <c r="AO31" s="54">
        <f t="shared" si="46"/>
        <v>0</v>
      </c>
      <c r="AP31" s="54">
        <f t="shared" si="46"/>
        <v>0</v>
      </c>
      <c r="AQ31" s="54">
        <f t="shared" si="46"/>
        <v>0</v>
      </c>
      <c r="AR31" s="54">
        <f t="shared" si="46"/>
        <v>0</v>
      </c>
      <c r="AS31" s="54">
        <f t="shared" si="46"/>
        <v>0</v>
      </c>
      <c r="AT31" s="54">
        <f t="shared" si="46"/>
        <v>0</v>
      </c>
      <c r="AU31" s="54">
        <f t="shared" si="46"/>
        <v>0</v>
      </c>
      <c r="AV31" s="54">
        <f t="shared" si="46"/>
        <v>0</v>
      </c>
      <c r="AW31" s="54">
        <f t="shared" si="46"/>
        <v>0</v>
      </c>
      <c r="AX31" s="54">
        <f t="shared" si="46"/>
        <v>0</v>
      </c>
      <c r="AY31" s="54">
        <f t="shared" si="46"/>
        <v>0</v>
      </c>
      <c r="AZ31" s="54">
        <f t="shared" si="46"/>
        <v>0</v>
      </c>
      <c r="BA31" s="54">
        <f t="shared" si="46"/>
        <v>0</v>
      </c>
      <c r="BB31" s="54">
        <f t="shared" si="46"/>
        <v>0</v>
      </c>
      <c r="BC31" s="54">
        <f t="shared" si="46"/>
        <v>0</v>
      </c>
      <c r="BD31" s="54">
        <f t="shared" ref="BD31:BF42" si="47">+BC31</f>
        <v>0</v>
      </c>
      <c r="BE31" s="54">
        <f t="shared" si="47"/>
        <v>0</v>
      </c>
      <c r="BF31" s="54">
        <f t="shared" si="47"/>
        <v>0</v>
      </c>
      <c r="BG31" s="54">
        <f t="shared" ref="BG31:BH42" si="48">+BE31</f>
        <v>0</v>
      </c>
      <c r="BH31" s="54">
        <f t="shared" si="48"/>
        <v>0</v>
      </c>
      <c r="BI31" s="54">
        <f t="shared" ref="BI31:BJ42" si="49">+BH31</f>
        <v>0</v>
      </c>
      <c r="BJ31" s="54">
        <f t="shared" si="49"/>
        <v>0</v>
      </c>
      <c r="BK31" s="54">
        <f t="shared" ref="BK31:BK42" si="50">+AZ31</f>
        <v>0</v>
      </c>
      <c r="BL31" s="54">
        <f t="shared" ref="BL31:BO42" si="51">+BK31</f>
        <v>0</v>
      </c>
      <c r="BM31" s="54">
        <f t="shared" si="51"/>
        <v>0</v>
      </c>
      <c r="BN31" s="54">
        <f t="shared" si="51"/>
        <v>0</v>
      </c>
      <c r="BO31" s="54">
        <f t="shared" si="51"/>
        <v>0</v>
      </c>
      <c r="BP31" s="54">
        <f t="shared" ref="BP31:BP42" si="52">+BE31</f>
        <v>0</v>
      </c>
      <c r="BQ31" s="54">
        <f t="shared" ref="BQ31:BT42" si="53">+BP31</f>
        <v>0</v>
      </c>
      <c r="BR31" s="54">
        <f t="shared" si="53"/>
        <v>0</v>
      </c>
      <c r="BS31" s="54">
        <f t="shared" si="53"/>
        <v>0</v>
      </c>
      <c r="BT31" s="54">
        <f t="shared" si="53"/>
        <v>0</v>
      </c>
      <c r="BU31" s="54">
        <f t="shared" ref="BU31:BU42" si="54">+BJ31</f>
        <v>0</v>
      </c>
      <c r="BV31" s="54">
        <f t="shared" ref="BV31:BV42" si="55">+BU31</f>
        <v>0</v>
      </c>
      <c r="BW31" s="54">
        <f t="shared" ref="BW31:BX42" si="56">+BU31</f>
        <v>0</v>
      </c>
      <c r="BX31" s="54">
        <f t="shared" si="56"/>
        <v>0</v>
      </c>
      <c r="BY31" s="54">
        <f t="shared" ref="BY31:CB42" si="57">+BX31</f>
        <v>0</v>
      </c>
      <c r="BZ31" s="54">
        <f t="shared" si="57"/>
        <v>0</v>
      </c>
      <c r="CA31" s="54">
        <f t="shared" si="57"/>
        <v>0</v>
      </c>
      <c r="CB31" s="54">
        <f t="shared" si="57"/>
        <v>0</v>
      </c>
      <c r="CC31" s="54">
        <f t="shared" ref="CC31:CD42" si="58">+CA31</f>
        <v>0</v>
      </c>
      <c r="CD31" s="54">
        <f t="shared" si="58"/>
        <v>0</v>
      </c>
      <c r="CE31" s="54">
        <f t="shared" ref="CE31:CE42" si="59">+CD31</f>
        <v>0</v>
      </c>
      <c r="CF31" s="54">
        <f t="shared" ref="CF31:CF42" si="60">+BA31</f>
        <v>0</v>
      </c>
      <c r="CG31" s="54">
        <f t="shared" ref="CG31:CG42" si="61">+BA31</f>
        <v>0</v>
      </c>
      <c r="CH31" s="54">
        <f t="shared" ref="CH31:CQ42" si="62">+BA31</f>
        <v>0</v>
      </c>
      <c r="CI31" s="54">
        <f t="shared" si="62"/>
        <v>0</v>
      </c>
      <c r="CJ31" s="54">
        <f t="shared" si="62"/>
        <v>0</v>
      </c>
      <c r="CK31" s="54">
        <f t="shared" si="62"/>
        <v>0</v>
      </c>
      <c r="CL31" s="54">
        <f t="shared" si="62"/>
        <v>0</v>
      </c>
      <c r="CM31" s="54">
        <f t="shared" si="62"/>
        <v>0</v>
      </c>
      <c r="CN31" s="54">
        <f t="shared" si="62"/>
        <v>0</v>
      </c>
      <c r="CO31" s="54">
        <f t="shared" si="62"/>
        <v>0</v>
      </c>
      <c r="CP31" s="54">
        <f t="shared" si="62"/>
        <v>0</v>
      </c>
      <c r="CQ31" s="54">
        <f t="shared" si="62"/>
        <v>0</v>
      </c>
      <c r="CR31" s="54">
        <f t="shared" ref="CR31:CS42" si="63">+BU31</f>
        <v>0</v>
      </c>
      <c r="CS31" s="54">
        <f t="shared" si="63"/>
        <v>0</v>
      </c>
      <c r="CT31" s="54">
        <f t="shared" ref="CT31:CU42" si="64">+BX31</f>
        <v>0</v>
      </c>
      <c r="CU31" s="54">
        <f t="shared" si="64"/>
        <v>0</v>
      </c>
      <c r="CV31" s="54">
        <f t="shared" ref="CV31:CW42" si="65">+BU31</f>
        <v>0</v>
      </c>
      <c r="CW31" s="54">
        <f t="shared" si="65"/>
        <v>0</v>
      </c>
      <c r="CX31" s="54">
        <f t="shared" ref="CX31:DB42" si="66">+BX31</f>
        <v>0</v>
      </c>
      <c r="CY31" s="54">
        <f t="shared" si="66"/>
        <v>0</v>
      </c>
      <c r="CZ31" s="54">
        <f t="shared" si="66"/>
        <v>0</v>
      </c>
      <c r="DA31" s="54">
        <f t="shared" si="66"/>
        <v>0</v>
      </c>
      <c r="DB31" s="54">
        <f t="shared" si="66"/>
        <v>0</v>
      </c>
      <c r="DC31" s="54">
        <f t="shared" ref="DC31:DD42" si="67">+CD31</f>
        <v>0</v>
      </c>
      <c r="DD31" s="54">
        <f t="shared" si="67"/>
        <v>0</v>
      </c>
      <c r="DE31" s="54">
        <f t="shared" ref="DE31:DE42" si="68">+CE31</f>
        <v>0</v>
      </c>
      <c r="DF31" s="54">
        <f>+BU31</f>
        <v>0</v>
      </c>
      <c r="DG31" s="54">
        <f t="shared" si="30"/>
        <v>0</v>
      </c>
      <c r="DH31" s="54">
        <f t="shared" si="30"/>
        <v>0</v>
      </c>
      <c r="DI31" s="54">
        <f t="shared" si="30"/>
        <v>0</v>
      </c>
      <c r="DJ31" s="54">
        <f t="shared" si="30"/>
        <v>0</v>
      </c>
      <c r="DK31" s="54">
        <f t="shared" si="30"/>
        <v>0</v>
      </c>
      <c r="DL31" s="54">
        <f t="shared" si="30"/>
        <v>0</v>
      </c>
      <c r="DM31" s="54">
        <f t="shared" si="30"/>
        <v>0</v>
      </c>
      <c r="DN31" s="54">
        <f t="shared" si="30"/>
        <v>0</v>
      </c>
      <c r="DO31" s="54">
        <f>+DE31</f>
        <v>0</v>
      </c>
      <c r="DP31" s="54">
        <f t="shared" si="32"/>
        <v>0</v>
      </c>
      <c r="DQ31" s="54">
        <f t="shared" si="32"/>
        <v>0</v>
      </c>
      <c r="DR31" s="54">
        <f t="shared" si="32"/>
        <v>0</v>
      </c>
      <c r="DS31" s="54">
        <f t="shared" si="32"/>
        <v>0</v>
      </c>
      <c r="DT31" s="54">
        <f t="shared" si="32"/>
        <v>0</v>
      </c>
      <c r="DU31" s="54">
        <f t="shared" si="32"/>
        <v>0</v>
      </c>
      <c r="DV31" s="54">
        <f t="shared" si="32"/>
        <v>0</v>
      </c>
      <c r="DW31" s="54">
        <f>+DV31</f>
        <v>0</v>
      </c>
    </row>
    <row r="32" spans="1:127" ht="18" x14ac:dyDescent="0.2">
      <c r="A32" s="19"/>
      <c r="B32" s="23" t="s">
        <v>63</v>
      </c>
      <c r="C32" s="494" t="s">
        <v>64</v>
      </c>
      <c r="D32" s="495"/>
      <c r="E32" s="492"/>
      <c r="F32" s="1" t="s">
        <v>60</v>
      </c>
      <c r="G32" s="25">
        <v>0</v>
      </c>
      <c r="J32" s="51">
        <f t="shared" si="10"/>
        <v>0</v>
      </c>
      <c r="K32" s="54">
        <f t="shared" ref="K32:K42" si="69">+J32</f>
        <v>0</v>
      </c>
      <c r="L32" s="54">
        <f t="shared" si="40"/>
        <v>0</v>
      </c>
      <c r="M32" s="54">
        <f t="shared" si="40"/>
        <v>0</v>
      </c>
      <c r="N32" s="54">
        <f t="shared" si="40"/>
        <v>0</v>
      </c>
      <c r="O32" s="54">
        <f t="shared" si="41"/>
        <v>0</v>
      </c>
      <c r="P32" s="54">
        <f t="shared" si="41"/>
        <v>0</v>
      </c>
      <c r="Q32" s="54">
        <f t="shared" si="41"/>
        <v>0</v>
      </c>
      <c r="R32" s="54">
        <f t="shared" si="42"/>
        <v>0</v>
      </c>
      <c r="S32" s="54">
        <f t="shared" si="42"/>
        <v>0</v>
      </c>
      <c r="T32" s="54">
        <f t="shared" si="42"/>
        <v>0</v>
      </c>
      <c r="U32" s="51">
        <f t="shared" ref="U32:U51" si="70">G32</f>
        <v>0</v>
      </c>
      <c r="V32" s="54">
        <f t="shared" ref="V32:AG42" si="71">+U32</f>
        <v>0</v>
      </c>
      <c r="W32" s="54">
        <f t="shared" si="71"/>
        <v>0</v>
      </c>
      <c r="X32" s="54">
        <f t="shared" si="71"/>
        <v>0</v>
      </c>
      <c r="Y32" s="54">
        <f t="shared" si="71"/>
        <v>0</v>
      </c>
      <c r="Z32" s="54">
        <f t="shared" si="71"/>
        <v>0</v>
      </c>
      <c r="AA32" s="54">
        <f t="shared" si="71"/>
        <v>0</v>
      </c>
      <c r="AB32" s="54">
        <f t="shared" si="71"/>
        <v>0</v>
      </c>
      <c r="AC32" s="54">
        <f t="shared" si="71"/>
        <v>0</v>
      </c>
      <c r="AD32" s="54">
        <f t="shared" si="71"/>
        <v>0</v>
      </c>
      <c r="AE32" s="54">
        <f t="shared" si="71"/>
        <v>0</v>
      </c>
      <c r="AF32" s="54">
        <f t="shared" si="71"/>
        <v>0</v>
      </c>
      <c r="AG32" s="54">
        <f t="shared" si="71"/>
        <v>0</v>
      </c>
      <c r="AH32" s="54">
        <f t="shared" si="44"/>
        <v>0</v>
      </c>
      <c r="AI32" s="54">
        <f t="shared" si="44"/>
        <v>0</v>
      </c>
      <c r="AJ32" s="54">
        <f t="shared" si="44"/>
        <v>0</v>
      </c>
      <c r="AK32" s="54">
        <f t="shared" si="45"/>
        <v>0</v>
      </c>
      <c r="AL32" s="54">
        <f t="shared" si="45"/>
        <v>0</v>
      </c>
      <c r="AM32" s="54">
        <f t="shared" si="45"/>
        <v>0</v>
      </c>
      <c r="AN32" s="54">
        <f t="shared" si="46"/>
        <v>0</v>
      </c>
      <c r="AO32" s="54">
        <f t="shared" si="46"/>
        <v>0</v>
      </c>
      <c r="AP32" s="54">
        <f t="shared" si="46"/>
        <v>0</v>
      </c>
      <c r="AQ32" s="54">
        <f t="shared" si="46"/>
        <v>0</v>
      </c>
      <c r="AR32" s="54">
        <f t="shared" si="46"/>
        <v>0</v>
      </c>
      <c r="AS32" s="54">
        <f t="shared" si="46"/>
        <v>0</v>
      </c>
      <c r="AT32" s="54">
        <f t="shared" si="46"/>
        <v>0</v>
      </c>
      <c r="AU32" s="54">
        <f t="shared" si="46"/>
        <v>0</v>
      </c>
      <c r="AV32" s="54">
        <f t="shared" si="46"/>
        <v>0</v>
      </c>
      <c r="AW32" s="54">
        <f t="shared" si="46"/>
        <v>0</v>
      </c>
      <c r="AX32" s="54">
        <f t="shared" si="46"/>
        <v>0</v>
      </c>
      <c r="AY32" s="54">
        <f t="shared" si="46"/>
        <v>0</v>
      </c>
      <c r="AZ32" s="54">
        <f t="shared" si="46"/>
        <v>0</v>
      </c>
      <c r="BA32" s="54">
        <f t="shared" si="46"/>
        <v>0</v>
      </c>
      <c r="BB32" s="54">
        <f t="shared" si="46"/>
        <v>0</v>
      </c>
      <c r="BC32" s="54">
        <f t="shared" si="46"/>
        <v>0</v>
      </c>
      <c r="BD32" s="54">
        <f t="shared" si="47"/>
        <v>0</v>
      </c>
      <c r="BE32" s="54">
        <f t="shared" si="47"/>
        <v>0</v>
      </c>
      <c r="BF32" s="54">
        <f t="shared" si="47"/>
        <v>0</v>
      </c>
      <c r="BG32" s="54">
        <f t="shared" si="48"/>
        <v>0</v>
      </c>
      <c r="BH32" s="54">
        <f t="shared" si="48"/>
        <v>0</v>
      </c>
      <c r="BI32" s="54">
        <f t="shared" si="49"/>
        <v>0</v>
      </c>
      <c r="BJ32" s="54">
        <f t="shared" si="49"/>
        <v>0</v>
      </c>
      <c r="BK32" s="54">
        <f t="shared" si="50"/>
        <v>0</v>
      </c>
      <c r="BL32" s="54">
        <f t="shared" si="51"/>
        <v>0</v>
      </c>
      <c r="BM32" s="54">
        <f t="shared" si="51"/>
        <v>0</v>
      </c>
      <c r="BN32" s="54">
        <f t="shared" si="51"/>
        <v>0</v>
      </c>
      <c r="BO32" s="54">
        <f t="shared" si="51"/>
        <v>0</v>
      </c>
      <c r="BP32" s="54">
        <f t="shared" si="52"/>
        <v>0</v>
      </c>
      <c r="BQ32" s="54">
        <f t="shared" si="53"/>
        <v>0</v>
      </c>
      <c r="BR32" s="54">
        <f t="shared" si="53"/>
        <v>0</v>
      </c>
      <c r="BS32" s="54">
        <f t="shared" si="53"/>
        <v>0</v>
      </c>
      <c r="BT32" s="54">
        <f t="shared" si="53"/>
        <v>0</v>
      </c>
      <c r="BU32" s="54">
        <f t="shared" si="54"/>
        <v>0</v>
      </c>
      <c r="BV32" s="54">
        <f t="shared" si="55"/>
        <v>0</v>
      </c>
      <c r="BW32" s="54">
        <f t="shared" si="56"/>
        <v>0</v>
      </c>
      <c r="BX32" s="54">
        <f t="shared" si="56"/>
        <v>0</v>
      </c>
      <c r="BY32" s="54">
        <f t="shared" si="57"/>
        <v>0</v>
      </c>
      <c r="BZ32" s="54">
        <f t="shared" si="57"/>
        <v>0</v>
      </c>
      <c r="CA32" s="54">
        <f t="shared" si="57"/>
        <v>0</v>
      </c>
      <c r="CB32" s="54">
        <f t="shared" si="57"/>
        <v>0</v>
      </c>
      <c r="CC32" s="54">
        <f t="shared" si="58"/>
        <v>0</v>
      </c>
      <c r="CD32" s="54">
        <f t="shared" si="58"/>
        <v>0</v>
      </c>
      <c r="CE32" s="54">
        <f t="shared" si="59"/>
        <v>0</v>
      </c>
      <c r="CF32" s="54">
        <f t="shared" si="60"/>
        <v>0</v>
      </c>
      <c r="CG32" s="54">
        <f t="shared" si="61"/>
        <v>0</v>
      </c>
      <c r="CH32" s="54">
        <f t="shared" si="62"/>
        <v>0</v>
      </c>
      <c r="CI32" s="54">
        <f t="shared" si="62"/>
        <v>0</v>
      </c>
      <c r="CJ32" s="54">
        <f t="shared" si="62"/>
        <v>0</v>
      </c>
      <c r="CK32" s="54">
        <f t="shared" si="62"/>
        <v>0</v>
      </c>
      <c r="CL32" s="54">
        <f t="shared" si="62"/>
        <v>0</v>
      </c>
      <c r="CM32" s="54">
        <f t="shared" si="62"/>
        <v>0</v>
      </c>
      <c r="CN32" s="54">
        <f t="shared" si="62"/>
        <v>0</v>
      </c>
      <c r="CO32" s="54">
        <f t="shared" si="62"/>
        <v>0</v>
      </c>
      <c r="CP32" s="54">
        <f t="shared" si="62"/>
        <v>0</v>
      </c>
      <c r="CQ32" s="54">
        <f t="shared" si="62"/>
        <v>0</v>
      </c>
      <c r="CR32" s="54">
        <f t="shared" si="63"/>
        <v>0</v>
      </c>
      <c r="CS32" s="54">
        <f t="shared" si="63"/>
        <v>0</v>
      </c>
      <c r="CT32" s="54">
        <f t="shared" si="64"/>
        <v>0</v>
      </c>
      <c r="CU32" s="54">
        <f t="shared" si="64"/>
        <v>0</v>
      </c>
      <c r="CV32" s="54">
        <f t="shared" si="65"/>
        <v>0</v>
      </c>
      <c r="CW32" s="54">
        <f t="shared" si="65"/>
        <v>0</v>
      </c>
      <c r="CX32" s="54">
        <f t="shared" si="66"/>
        <v>0</v>
      </c>
      <c r="CY32" s="54">
        <f t="shared" si="66"/>
        <v>0</v>
      </c>
      <c r="CZ32" s="54">
        <f t="shared" si="66"/>
        <v>0</v>
      </c>
      <c r="DA32" s="54">
        <f t="shared" si="66"/>
        <v>0</v>
      </c>
      <c r="DB32" s="54">
        <f t="shared" si="66"/>
        <v>0</v>
      </c>
      <c r="DC32" s="54">
        <f t="shared" si="67"/>
        <v>0</v>
      </c>
      <c r="DD32" s="54">
        <f t="shared" si="67"/>
        <v>0</v>
      </c>
      <c r="DE32" s="54">
        <f t="shared" si="68"/>
        <v>0</v>
      </c>
      <c r="DF32" s="54">
        <f>+BU32</f>
        <v>0</v>
      </c>
      <c r="DG32" s="54">
        <f t="shared" si="30"/>
        <v>0</v>
      </c>
      <c r="DH32" s="54">
        <f t="shared" si="30"/>
        <v>0</v>
      </c>
      <c r="DI32" s="54">
        <f t="shared" si="30"/>
        <v>0</v>
      </c>
      <c r="DJ32" s="54">
        <f t="shared" si="30"/>
        <v>0</v>
      </c>
      <c r="DK32" s="54">
        <f t="shared" si="30"/>
        <v>0</v>
      </c>
      <c r="DL32" s="54">
        <f t="shared" si="30"/>
        <v>0</v>
      </c>
      <c r="DM32" s="54">
        <f t="shared" si="30"/>
        <v>0</v>
      </c>
      <c r="DN32" s="54">
        <f t="shared" si="30"/>
        <v>0</v>
      </c>
      <c r="DO32" s="54">
        <f>+DE32</f>
        <v>0</v>
      </c>
      <c r="DP32" s="54">
        <f t="shared" si="32"/>
        <v>0</v>
      </c>
      <c r="DQ32" s="54">
        <f t="shared" si="32"/>
        <v>0</v>
      </c>
      <c r="DR32" s="54">
        <f t="shared" si="32"/>
        <v>0</v>
      </c>
      <c r="DS32" s="54">
        <f t="shared" si="32"/>
        <v>0</v>
      </c>
      <c r="DT32" s="54">
        <f t="shared" si="32"/>
        <v>0</v>
      </c>
      <c r="DU32" s="54">
        <f t="shared" si="32"/>
        <v>0</v>
      </c>
      <c r="DV32" s="54">
        <f t="shared" si="32"/>
        <v>0</v>
      </c>
      <c r="DW32" s="54">
        <f>+DV32</f>
        <v>0</v>
      </c>
    </row>
    <row r="33" spans="1:127" ht="18" x14ac:dyDescent="0.2">
      <c r="A33" s="16"/>
      <c r="B33" s="23" t="s">
        <v>65</v>
      </c>
      <c r="C33" s="494" t="s">
        <v>66</v>
      </c>
      <c r="D33" s="495"/>
      <c r="E33" s="492"/>
      <c r="F33" s="1" t="s">
        <v>67</v>
      </c>
      <c r="G33" s="25">
        <f>IF(A33="",100,A33)</f>
        <v>100</v>
      </c>
      <c r="J33" s="51">
        <f>G33</f>
        <v>100</v>
      </c>
      <c r="K33" s="54">
        <f t="shared" si="69"/>
        <v>100</v>
      </c>
      <c r="L33" s="54">
        <f t="shared" si="40"/>
        <v>100</v>
      </c>
      <c r="M33" s="54">
        <f t="shared" si="40"/>
        <v>100</v>
      </c>
      <c r="N33" s="54">
        <f t="shared" si="40"/>
        <v>100</v>
      </c>
      <c r="O33" s="54">
        <f t="shared" si="41"/>
        <v>100</v>
      </c>
      <c r="P33" s="54">
        <f t="shared" si="41"/>
        <v>100</v>
      </c>
      <c r="Q33" s="54">
        <f t="shared" si="41"/>
        <v>100</v>
      </c>
      <c r="R33" s="54">
        <f t="shared" si="42"/>
        <v>100</v>
      </c>
      <c r="S33" s="54">
        <f t="shared" si="42"/>
        <v>100</v>
      </c>
      <c r="T33" s="54">
        <f t="shared" si="42"/>
        <v>100</v>
      </c>
      <c r="U33" s="51">
        <f t="shared" si="70"/>
        <v>100</v>
      </c>
      <c r="V33" s="54">
        <f t="shared" si="71"/>
        <v>100</v>
      </c>
      <c r="W33" s="54">
        <f t="shared" si="71"/>
        <v>100</v>
      </c>
      <c r="X33" s="54">
        <f t="shared" si="71"/>
        <v>100</v>
      </c>
      <c r="Y33" s="54">
        <f t="shared" si="71"/>
        <v>100</v>
      </c>
      <c r="Z33" s="54">
        <f t="shared" si="71"/>
        <v>100</v>
      </c>
      <c r="AA33" s="54">
        <f t="shared" si="71"/>
        <v>100</v>
      </c>
      <c r="AB33" s="54">
        <f t="shared" si="71"/>
        <v>100</v>
      </c>
      <c r="AC33" s="54">
        <f t="shared" si="71"/>
        <v>100</v>
      </c>
      <c r="AD33" s="54">
        <f t="shared" si="71"/>
        <v>100</v>
      </c>
      <c r="AE33" s="54">
        <f t="shared" si="71"/>
        <v>100</v>
      </c>
      <c r="AF33" s="54">
        <f t="shared" si="71"/>
        <v>100</v>
      </c>
      <c r="AG33" s="54">
        <f t="shared" si="71"/>
        <v>100</v>
      </c>
      <c r="AH33" s="54">
        <f t="shared" si="44"/>
        <v>100</v>
      </c>
      <c r="AI33" s="54">
        <f t="shared" si="44"/>
        <v>100</v>
      </c>
      <c r="AJ33" s="54">
        <f t="shared" si="44"/>
        <v>100</v>
      </c>
      <c r="AK33" s="54">
        <f t="shared" si="45"/>
        <v>100</v>
      </c>
      <c r="AL33" s="54">
        <f t="shared" si="45"/>
        <v>100</v>
      </c>
      <c r="AM33" s="54">
        <f t="shared" si="45"/>
        <v>100</v>
      </c>
      <c r="AN33" s="54">
        <f t="shared" si="46"/>
        <v>100</v>
      </c>
      <c r="AO33" s="54">
        <f t="shared" si="46"/>
        <v>100</v>
      </c>
      <c r="AP33" s="54">
        <f t="shared" si="46"/>
        <v>100</v>
      </c>
      <c r="AQ33" s="54">
        <f t="shared" si="46"/>
        <v>100</v>
      </c>
      <c r="AR33" s="54">
        <f t="shared" si="46"/>
        <v>100</v>
      </c>
      <c r="AS33" s="54">
        <f t="shared" si="46"/>
        <v>100</v>
      </c>
      <c r="AT33" s="54">
        <f t="shared" si="46"/>
        <v>100</v>
      </c>
      <c r="AU33" s="54">
        <f t="shared" si="46"/>
        <v>100</v>
      </c>
      <c r="AV33" s="54">
        <f t="shared" si="46"/>
        <v>100</v>
      </c>
      <c r="AW33" s="54">
        <f t="shared" si="46"/>
        <v>100</v>
      </c>
      <c r="AX33" s="54">
        <f t="shared" si="46"/>
        <v>100</v>
      </c>
      <c r="AY33" s="54">
        <f t="shared" si="46"/>
        <v>100</v>
      </c>
      <c r="AZ33" s="54">
        <f t="shared" si="46"/>
        <v>100</v>
      </c>
      <c r="BA33" s="54">
        <f t="shared" si="46"/>
        <v>100</v>
      </c>
      <c r="BB33" s="54">
        <f t="shared" si="46"/>
        <v>100</v>
      </c>
      <c r="BC33" s="54">
        <f t="shared" si="46"/>
        <v>100</v>
      </c>
      <c r="BD33" s="54">
        <f t="shared" si="47"/>
        <v>100</v>
      </c>
      <c r="BE33" s="54">
        <f t="shared" si="47"/>
        <v>100</v>
      </c>
      <c r="BF33" s="54">
        <f t="shared" si="47"/>
        <v>100</v>
      </c>
      <c r="BG33" s="54">
        <f t="shared" si="48"/>
        <v>100</v>
      </c>
      <c r="BH33" s="54">
        <f t="shared" si="48"/>
        <v>100</v>
      </c>
      <c r="BI33" s="54">
        <f t="shared" si="49"/>
        <v>100</v>
      </c>
      <c r="BJ33" s="54">
        <f t="shared" si="49"/>
        <v>100</v>
      </c>
      <c r="BK33" s="54">
        <f t="shared" si="50"/>
        <v>100</v>
      </c>
      <c r="BL33" s="54">
        <f t="shared" si="51"/>
        <v>100</v>
      </c>
      <c r="BM33" s="54">
        <f t="shared" si="51"/>
        <v>100</v>
      </c>
      <c r="BN33" s="54">
        <f t="shared" si="51"/>
        <v>100</v>
      </c>
      <c r="BO33" s="54">
        <f t="shared" si="51"/>
        <v>100</v>
      </c>
      <c r="BP33" s="54">
        <f t="shared" si="52"/>
        <v>100</v>
      </c>
      <c r="BQ33" s="54">
        <f t="shared" si="53"/>
        <v>100</v>
      </c>
      <c r="BR33" s="54">
        <f t="shared" si="53"/>
        <v>100</v>
      </c>
      <c r="BS33" s="54">
        <f t="shared" si="53"/>
        <v>100</v>
      </c>
      <c r="BT33" s="54">
        <f t="shared" si="53"/>
        <v>100</v>
      </c>
      <c r="BU33" s="54">
        <f t="shared" si="54"/>
        <v>100</v>
      </c>
      <c r="BV33" s="54">
        <f t="shared" si="55"/>
        <v>100</v>
      </c>
      <c r="BW33" s="54">
        <f t="shared" si="56"/>
        <v>100</v>
      </c>
      <c r="BX33" s="54">
        <f t="shared" si="56"/>
        <v>100</v>
      </c>
      <c r="BY33" s="54">
        <f t="shared" si="57"/>
        <v>100</v>
      </c>
      <c r="BZ33" s="54">
        <f t="shared" si="57"/>
        <v>100</v>
      </c>
      <c r="CA33" s="54">
        <f t="shared" si="57"/>
        <v>100</v>
      </c>
      <c r="CB33" s="54">
        <f t="shared" si="57"/>
        <v>100</v>
      </c>
      <c r="CC33" s="54">
        <f t="shared" si="58"/>
        <v>100</v>
      </c>
      <c r="CD33" s="54">
        <f t="shared" si="58"/>
        <v>100</v>
      </c>
      <c r="CE33" s="54">
        <f t="shared" si="59"/>
        <v>100</v>
      </c>
      <c r="CF33" s="54">
        <f t="shared" si="60"/>
        <v>100</v>
      </c>
      <c r="CG33" s="54">
        <f t="shared" si="61"/>
        <v>100</v>
      </c>
      <c r="CH33" s="54">
        <f t="shared" si="62"/>
        <v>100</v>
      </c>
      <c r="CI33" s="54">
        <f t="shared" si="62"/>
        <v>100</v>
      </c>
      <c r="CJ33" s="54">
        <f t="shared" si="62"/>
        <v>100</v>
      </c>
      <c r="CK33" s="54">
        <f t="shared" si="62"/>
        <v>100</v>
      </c>
      <c r="CL33" s="54">
        <f t="shared" si="62"/>
        <v>100</v>
      </c>
      <c r="CM33" s="54">
        <f t="shared" si="62"/>
        <v>100</v>
      </c>
      <c r="CN33" s="54">
        <f t="shared" si="62"/>
        <v>100</v>
      </c>
      <c r="CO33" s="54">
        <f t="shared" si="62"/>
        <v>100</v>
      </c>
      <c r="CP33" s="54">
        <f t="shared" si="62"/>
        <v>100</v>
      </c>
      <c r="CQ33" s="54">
        <f t="shared" si="62"/>
        <v>100</v>
      </c>
      <c r="CR33" s="54">
        <f t="shared" si="63"/>
        <v>100</v>
      </c>
      <c r="CS33" s="54">
        <f t="shared" si="63"/>
        <v>100</v>
      </c>
      <c r="CT33" s="54">
        <f t="shared" si="64"/>
        <v>100</v>
      </c>
      <c r="CU33" s="54">
        <f t="shared" si="64"/>
        <v>100</v>
      </c>
      <c r="CV33" s="54">
        <f t="shared" si="65"/>
        <v>100</v>
      </c>
      <c r="CW33" s="54">
        <f t="shared" si="65"/>
        <v>100</v>
      </c>
      <c r="CX33" s="54">
        <f t="shared" si="66"/>
        <v>100</v>
      </c>
      <c r="CY33" s="54">
        <f t="shared" si="66"/>
        <v>100</v>
      </c>
      <c r="CZ33" s="54">
        <f t="shared" si="66"/>
        <v>100</v>
      </c>
      <c r="DA33" s="54">
        <f t="shared" si="66"/>
        <v>100</v>
      </c>
      <c r="DB33" s="54">
        <f t="shared" si="66"/>
        <v>100</v>
      </c>
      <c r="DC33" s="54">
        <f t="shared" si="67"/>
        <v>100</v>
      </c>
      <c r="DD33" s="54">
        <f t="shared" si="67"/>
        <v>100</v>
      </c>
      <c r="DE33" s="68">
        <v>2</v>
      </c>
      <c r="DF33" s="68">
        <v>5</v>
      </c>
      <c r="DG33" s="68">
        <v>10</v>
      </c>
      <c r="DH33" s="68">
        <v>20</v>
      </c>
      <c r="DI33" s="68">
        <v>30</v>
      </c>
      <c r="DJ33" s="68">
        <v>40</v>
      </c>
      <c r="DK33" s="68">
        <v>50</v>
      </c>
      <c r="DL33" s="68">
        <v>60</v>
      </c>
      <c r="DM33" s="68">
        <v>80</v>
      </c>
      <c r="DN33" s="68">
        <v>100</v>
      </c>
      <c r="DO33" s="68">
        <v>125</v>
      </c>
      <c r="DP33" s="68">
        <v>150</v>
      </c>
      <c r="DQ33" s="68">
        <v>175</v>
      </c>
      <c r="DR33" s="68">
        <v>200</v>
      </c>
      <c r="DS33" s="68">
        <v>225</v>
      </c>
      <c r="DT33" s="68">
        <v>250</v>
      </c>
      <c r="DU33" s="68">
        <v>275</v>
      </c>
      <c r="DV33" s="68">
        <v>300</v>
      </c>
      <c r="DW33" s="68">
        <v>300</v>
      </c>
    </row>
    <row r="34" spans="1:127" ht="18" x14ac:dyDescent="0.2">
      <c r="A34" s="16">
        <f>入力シート_チオベンカルブ!Q8</f>
        <v>5</v>
      </c>
      <c r="B34" s="23" t="s">
        <v>68</v>
      </c>
      <c r="C34" s="494" t="s">
        <v>69</v>
      </c>
      <c r="D34" s="495"/>
      <c r="E34" s="492"/>
      <c r="F34" s="1" t="s">
        <v>60</v>
      </c>
      <c r="G34" s="25">
        <f>IF(A34="",10,A34)</f>
        <v>5</v>
      </c>
      <c r="J34" s="51">
        <f t="shared" ref="J34:J40" si="72">G34</f>
        <v>5</v>
      </c>
      <c r="K34" s="54">
        <f t="shared" si="69"/>
        <v>5</v>
      </c>
      <c r="L34" s="54">
        <f t="shared" si="40"/>
        <v>5</v>
      </c>
      <c r="M34" s="54">
        <f t="shared" si="40"/>
        <v>5</v>
      </c>
      <c r="N34" s="54">
        <f t="shared" si="40"/>
        <v>5</v>
      </c>
      <c r="O34" s="54">
        <f t="shared" si="41"/>
        <v>5</v>
      </c>
      <c r="P34" s="54">
        <f t="shared" si="41"/>
        <v>5</v>
      </c>
      <c r="Q34" s="54">
        <f t="shared" si="41"/>
        <v>5</v>
      </c>
      <c r="R34" s="54">
        <f t="shared" si="42"/>
        <v>5</v>
      </c>
      <c r="S34" s="54">
        <f t="shared" si="42"/>
        <v>5</v>
      </c>
      <c r="T34" s="54">
        <f t="shared" si="42"/>
        <v>5</v>
      </c>
      <c r="U34" s="51">
        <f t="shared" si="70"/>
        <v>5</v>
      </c>
      <c r="V34" s="54">
        <f t="shared" si="71"/>
        <v>5</v>
      </c>
      <c r="W34" s="54">
        <f t="shared" si="71"/>
        <v>5</v>
      </c>
      <c r="X34" s="54">
        <f t="shared" si="71"/>
        <v>5</v>
      </c>
      <c r="Y34" s="54">
        <f t="shared" si="71"/>
        <v>5</v>
      </c>
      <c r="Z34" s="54">
        <f t="shared" si="71"/>
        <v>5</v>
      </c>
      <c r="AA34" s="54">
        <f t="shared" si="71"/>
        <v>5</v>
      </c>
      <c r="AB34" s="54">
        <f t="shared" si="71"/>
        <v>5</v>
      </c>
      <c r="AC34" s="54">
        <f t="shared" si="71"/>
        <v>5</v>
      </c>
      <c r="AD34" s="54">
        <f t="shared" si="71"/>
        <v>5</v>
      </c>
      <c r="AE34" s="54">
        <f t="shared" si="71"/>
        <v>5</v>
      </c>
      <c r="AF34" s="54">
        <f t="shared" si="71"/>
        <v>5</v>
      </c>
      <c r="AG34" s="54">
        <f t="shared" si="71"/>
        <v>5</v>
      </c>
      <c r="AH34" s="54">
        <f t="shared" si="44"/>
        <v>5</v>
      </c>
      <c r="AI34" s="54">
        <f t="shared" si="44"/>
        <v>5</v>
      </c>
      <c r="AJ34" s="54">
        <f t="shared" si="44"/>
        <v>5</v>
      </c>
      <c r="AK34" s="54">
        <f t="shared" si="45"/>
        <v>5</v>
      </c>
      <c r="AL34" s="54">
        <f t="shared" si="45"/>
        <v>5</v>
      </c>
      <c r="AM34" s="54">
        <f t="shared" si="45"/>
        <v>5</v>
      </c>
      <c r="AN34" s="54">
        <f t="shared" si="46"/>
        <v>5</v>
      </c>
      <c r="AO34" s="54">
        <f t="shared" si="46"/>
        <v>5</v>
      </c>
      <c r="AP34" s="54">
        <f t="shared" si="46"/>
        <v>5</v>
      </c>
      <c r="AQ34" s="54">
        <f t="shared" si="46"/>
        <v>5</v>
      </c>
      <c r="AR34" s="54">
        <f t="shared" si="46"/>
        <v>5</v>
      </c>
      <c r="AS34" s="54">
        <f t="shared" si="46"/>
        <v>5</v>
      </c>
      <c r="AT34" s="54">
        <f t="shared" si="46"/>
        <v>5</v>
      </c>
      <c r="AU34" s="54">
        <f t="shared" si="46"/>
        <v>5</v>
      </c>
      <c r="AV34" s="54">
        <f t="shared" si="46"/>
        <v>5</v>
      </c>
      <c r="AW34" s="54">
        <f t="shared" si="46"/>
        <v>5</v>
      </c>
      <c r="AX34" s="54">
        <f t="shared" si="46"/>
        <v>5</v>
      </c>
      <c r="AY34" s="54">
        <f t="shared" si="46"/>
        <v>5</v>
      </c>
      <c r="AZ34" s="54">
        <f t="shared" si="46"/>
        <v>5</v>
      </c>
      <c r="BA34" s="54">
        <f t="shared" si="46"/>
        <v>5</v>
      </c>
      <c r="BB34" s="54">
        <f t="shared" si="46"/>
        <v>5</v>
      </c>
      <c r="BC34" s="54">
        <f t="shared" si="46"/>
        <v>5</v>
      </c>
      <c r="BD34" s="54">
        <f t="shared" si="47"/>
        <v>5</v>
      </c>
      <c r="BE34" s="54">
        <f t="shared" si="47"/>
        <v>5</v>
      </c>
      <c r="BF34" s="54">
        <f t="shared" si="47"/>
        <v>5</v>
      </c>
      <c r="BG34" s="54">
        <f t="shared" si="48"/>
        <v>5</v>
      </c>
      <c r="BH34" s="54">
        <f t="shared" si="48"/>
        <v>5</v>
      </c>
      <c r="BI34" s="54">
        <f t="shared" si="49"/>
        <v>5</v>
      </c>
      <c r="BJ34" s="54">
        <f t="shared" si="49"/>
        <v>5</v>
      </c>
      <c r="BK34" s="54">
        <f t="shared" si="50"/>
        <v>5</v>
      </c>
      <c r="BL34" s="54">
        <f t="shared" si="51"/>
        <v>5</v>
      </c>
      <c r="BM34" s="54">
        <f t="shared" si="51"/>
        <v>5</v>
      </c>
      <c r="BN34" s="54">
        <f t="shared" si="51"/>
        <v>5</v>
      </c>
      <c r="BO34" s="54">
        <f t="shared" si="51"/>
        <v>5</v>
      </c>
      <c r="BP34" s="54">
        <f t="shared" si="52"/>
        <v>5</v>
      </c>
      <c r="BQ34" s="54">
        <f t="shared" si="53"/>
        <v>5</v>
      </c>
      <c r="BR34" s="54">
        <f t="shared" si="53"/>
        <v>5</v>
      </c>
      <c r="BS34" s="54">
        <f t="shared" si="53"/>
        <v>5</v>
      </c>
      <c r="BT34" s="54">
        <f t="shared" si="53"/>
        <v>5</v>
      </c>
      <c r="BU34" s="54">
        <f t="shared" si="54"/>
        <v>5</v>
      </c>
      <c r="BV34" s="54">
        <f t="shared" si="55"/>
        <v>5</v>
      </c>
      <c r="BW34" s="54">
        <f t="shared" si="56"/>
        <v>5</v>
      </c>
      <c r="BX34" s="54">
        <f t="shared" si="56"/>
        <v>5</v>
      </c>
      <c r="BY34" s="54">
        <f t="shared" si="57"/>
        <v>5</v>
      </c>
      <c r="BZ34" s="54">
        <f t="shared" si="57"/>
        <v>5</v>
      </c>
      <c r="CA34" s="54">
        <f t="shared" si="57"/>
        <v>5</v>
      </c>
      <c r="CB34" s="54">
        <f t="shared" si="57"/>
        <v>5</v>
      </c>
      <c r="CC34" s="54">
        <f t="shared" si="58"/>
        <v>5</v>
      </c>
      <c r="CD34" s="54">
        <f t="shared" si="58"/>
        <v>5</v>
      </c>
      <c r="CE34" s="54">
        <f t="shared" si="59"/>
        <v>5</v>
      </c>
      <c r="CF34" s="54">
        <f t="shared" si="60"/>
        <v>5</v>
      </c>
      <c r="CG34" s="54">
        <f t="shared" si="61"/>
        <v>5</v>
      </c>
      <c r="CH34" s="54">
        <f t="shared" si="62"/>
        <v>5</v>
      </c>
      <c r="CI34" s="54">
        <f t="shared" si="62"/>
        <v>5</v>
      </c>
      <c r="CJ34" s="54">
        <f t="shared" si="62"/>
        <v>5</v>
      </c>
      <c r="CK34" s="54">
        <f t="shared" si="62"/>
        <v>5</v>
      </c>
      <c r="CL34" s="54">
        <f t="shared" si="62"/>
        <v>5</v>
      </c>
      <c r="CM34" s="54">
        <f t="shared" si="62"/>
        <v>5</v>
      </c>
      <c r="CN34" s="54">
        <f t="shared" si="62"/>
        <v>5</v>
      </c>
      <c r="CO34" s="54">
        <f t="shared" si="62"/>
        <v>5</v>
      </c>
      <c r="CP34" s="54">
        <f t="shared" si="62"/>
        <v>5</v>
      </c>
      <c r="CQ34" s="54">
        <f t="shared" si="62"/>
        <v>5</v>
      </c>
      <c r="CR34" s="54">
        <f t="shared" si="63"/>
        <v>5</v>
      </c>
      <c r="CS34" s="54">
        <f t="shared" si="63"/>
        <v>5</v>
      </c>
      <c r="CT34" s="54">
        <f t="shared" si="64"/>
        <v>5</v>
      </c>
      <c r="CU34" s="54">
        <f t="shared" si="64"/>
        <v>5</v>
      </c>
      <c r="CV34" s="54">
        <f t="shared" si="65"/>
        <v>5</v>
      </c>
      <c r="CW34" s="54">
        <f t="shared" si="65"/>
        <v>5</v>
      </c>
      <c r="CX34" s="54">
        <f t="shared" si="66"/>
        <v>5</v>
      </c>
      <c r="CY34" s="54">
        <f t="shared" si="66"/>
        <v>5</v>
      </c>
      <c r="CZ34" s="54">
        <f t="shared" si="66"/>
        <v>5</v>
      </c>
      <c r="DA34" s="54">
        <f t="shared" si="66"/>
        <v>5</v>
      </c>
      <c r="DB34" s="54">
        <f t="shared" si="66"/>
        <v>5</v>
      </c>
      <c r="DC34" s="54">
        <f t="shared" si="67"/>
        <v>5</v>
      </c>
      <c r="DD34" s="54">
        <f t="shared" si="67"/>
        <v>5</v>
      </c>
      <c r="DE34" s="54">
        <f t="shared" si="68"/>
        <v>5</v>
      </c>
      <c r="DF34" s="54">
        <f t="shared" ref="DF34:DF42" si="73">+BU34</f>
        <v>5</v>
      </c>
      <c r="DG34" s="54">
        <f t="shared" ref="DG34:DN42" si="74">+DF34</f>
        <v>5</v>
      </c>
      <c r="DH34" s="54">
        <f t="shared" si="74"/>
        <v>5</v>
      </c>
      <c r="DI34" s="54">
        <f t="shared" si="74"/>
        <v>5</v>
      </c>
      <c r="DJ34" s="54">
        <f t="shared" si="74"/>
        <v>5</v>
      </c>
      <c r="DK34" s="54">
        <f t="shared" si="74"/>
        <v>5</v>
      </c>
      <c r="DL34" s="54">
        <f t="shared" si="74"/>
        <v>5</v>
      </c>
      <c r="DM34" s="54">
        <f t="shared" si="74"/>
        <v>5</v>
      </c>
      <c r="DN34" s="54">
        <f t="shared" si="74"/>
        <v>5</v>
      </c>
      <c r="DO34" s="54">
        <f t="shared" ref="DO34:DO42" si="75">+DE34</f>
        <v>5</v>
      </c>
      <c r="DP34" s="54">
        <f t="shared" si="32"/>
        <v>5</v>
      </c>
      <c r="DQ34" s="54">
        <f t="shared" si="32"/>
        <v>5</v>
      </c>
      <c r="DR34" s="54">
        <f t="shared" si="32"/>
        <v>5</v>
      </c>
      <c r="DS34" s="54">
        <f t="shared" si="32"/>
        <v>5</v>
      </c>
      <c r="DT34" s="54">
        <f t="shared" si="32"/>
        <v>5</v>
      </c>
      <c r="DU34" s="54">
        <f t="shared" si="32"/>
        <v>5</v>
      </c>
      <c r="DV34" s="54">
        <f t="shared" si="32"/>
        <v>5</v>
      </c>
      <c r="DW34" s="54">
        <f t="shared" si="32"/>
        <v>5</v>
      </c>
    </row>
    <row r="35" spans="1:127" ht="18" x14ac:dyDescent="0.2">
      <c r="A35" s="16"/>
      <c r="B35" s="23" t="s">
        <v>70</v>
      </c>
      <c r="C35" s="494" t="s">
        <v>71</v>
      </c>
      <c r="D35" s="495"/>
      <c r="E35" s="492"/>
      <c r="F35" s="1" t="s">
        <v>60</v>
      </c>
      <c r="G35" s="25">
        <f>IF(A35="",5,A35)</f>
        <v>5</v>
      </c>
      <c r="J35" s="51">
        <f t="shared" si="72"/>
        <v>5</v>
      </c>
      <c r="K35" s="54">
        <f t="shared" si="69"/>
        <v>5</v>
      </c>
      <c r="L35" s="54">
        <f t="shared" si="40"/>
        <v>5</v>
      </c>
      <c r="M35" s="54">
        <f t="shared" si="40"/>
        <v>5</v>
      </c>
      <c r="N35" s="54">
        <f t="shared" si="40"/>
        <v>5</v>
      </c>
      <c r="O35" s="54">
        <f t="shared" si="41"/>
        <v>5</v>
      </c>
      <c r="P35" s="54">
        <f t="shared" si="41"/>
        <v>5</v>
      </c>
      <c r="Q35" s="54">
        <f t="shared" si="41"/>
        <v>5</v>
      </c>
      <c r="R35" s="54">
        <f t="shared" si="42"/>
        <v>5</v>
      </c>
      <c r="S35" s="54">
        <f t="shared" si="42"/>
        <v>5</v>
      </c>
      <c r="T35" s="54">
        <f t="shared" si="42"/>
        <v>5</v>
      </c>
      <c r="U35" s="51">
        <f t="shared" si="70"/>
        <v>5</v>
      </c>
      <c r="V35" s="54">
        <f t="shared" si="71"/>
        <v>5</v>
      </c>
      <c r="W35" s="54">
        <f t="shared" si="71"/>
        <v>5</v>
      </c>
      <c r="X35" s="54">
        <f t="shared" si="71"/>
        <v>5</v>
      </c>
      <c r="Y35" s="54">
        <f t="shared" si="71"/>
        <v>5</v>
      </c>
      <c r="Z35" s="54">
        <f t="shared" si="71"/>
        <v>5</v>
      </c>
      <c r="AA35" s="54">
        <f t="shared" si="71"/>
        <v>5</v>
      </c>
      <c r="AB35" s="54">
        <f t="shared" si="71"/>
        <v>5</v>
      </c>
      <c r="AC35" s="54">
        <f t="shared" si="71"/>
        <v>5</v>
      </c>
      <c r="AD35" s="54">
        <f t="shared" si="71"/>
        <v>5</v>
      </c>
      <c r="AE35" s="54">
        <f t="shared" si="71"/>
        <v>5</v>
      </c>
      <c r="AF35" s="54">
        <f t="shared" si="71"/>
        <v>5</v>
      </c>
      <c r="AG35" s="54">
        <f t="shared" si="71"/>
        <v>5</v>
      </c>
      <c r="AH35" s="54">
        <f t="shared" si="44"/>
        <v>5</v>
      </c>
      <c r="AI35" s="54">
        <f t="shared" si="44"/>
        <v>5</v>
      </c>
      <c r="AJ35" s="54">
        <f t="shared" si="44"/>
        <v>5</v>
      </c>
      <c r="AK35" s="54">
        <f t="shared" si="45"/>
        <v>5</v>
      </c>
      <c r="AL35" s="54">
        <f t="shared" si="45"/>
        <v>5</v>
      </c>
      <c r="AM35" s="54">
        <f t="shared" si="45"/>
        <v>5</v>
      </c>
      <c r="AN35" s="54">
        <f t="shared" si="46"/>
        <v>5</v>
      </c>
      <c r="AO35" s="54">
        <f t="shared" si="46"/>
        <v>5</v>
      </c>
      <c r="AP35" s="54">
        <f t="shared" si="46"/>
        <v>5</v>
      </c>
      <c r="AQ35" s="54">
        <f t="shared" si="46"/>
        <v>5</v>
      </c>
      <c r="AR35" s="54">
        <f t="shared" si="46"/>
        <v>5</v>
      </c>
      <c r="AS35" s="54">
        <f t="shared" si="46"/>
        <v>5</v>
      </c>
      <c r="AT35" s="54">
        <f t="shared" si="46"/>
        <v>5</v>
      </c>
      <c r="AU35" s="54">
        <f t="shared" si="46"/>
        <v>5</v>
      </c>
      <c r="AV35" s="54">
        <f t="shared" si="46"/>
        <v>5</v>
      </c>
      <c r="AW35" s="54">
        <f t="shared" si="46"/>
        <v>5</v>
      </c>
      <c r="AX35" s="54">
        <f t="shared" si="46"/>
        <v>5</v>
      </c>
      <c r="AY35" s="54">
        <f t="shared" si="46"/>
        <v>5</v>
      </c>
      <c r="AZ35" s="54">
        <f t="shared" si="46"/>
        <v>5</v>
      </c>
      <c r="BA35" s="54">
        <f t="shared" si="46"/>
        <v>5</v>
      </c>
      <c r="BB35" s="54">
        <f t="shared" si="46"/>
        <v>5</v>
      </c>
      <c r="BC35" s="54">
        <f t="shared" si="46"/>
        <v>5</v>
      </c>
      <c r="BD35" s="54">
        <f t="shared" si="47"/>
        <v>5</v>
      </c>
      <c r="BE35" s="54">
        <f t="shared" si="47"/>
        <v>5</v>
      </c>
      <c r="BF35" s="54">
        <f t="shared" si="47"/>
        <v>5</v>
      </c>
      <c r="BG35" s="54">
        <f t="shared" si="48"/>
        <v>5</v>
      </c>
      <c r="BH35" s="54">
        <f t="shared" si="48"/>
        <v>5</v>
      </c>
      <c r="BI35" s="54">
        <f t="shared" si="49"/>
        <v>5</v>
      </c>
      <c r="BJ35" s="54">
        <f t="shared" si="49"/>
        <v>5</v>
      </c>
      <c r="BK35" s="54">
        <f t="shared" si="50"/>
        <v>5</v>
      </c>
      <c r="BL35" s="54">
        <f t="shared" si="51"/>
        <v>5</v>
      </c>
      <c r="BM35" s="54">
        <f t="shared" si="51"/>
        <v>5</v>
      </c>
      <c r="BN35" s="54">
        <f t="shared" si="51"/>
        <v>5</v>
      </c>
      <c r="BO35" s="54">
        <f t="shared" si="51"/>
        <v>5</v>
      </c>
      <c r="BP35" s="54">
        <f t="shared" si="52"/>
        <v>5</v>
      </c>
      <c r="BQ35" s="54">
        <f t="shared" si="53"/>
        <v>5</v>
      </c>
      <c r="BR35" s="54">
        <f t="shared" si="53"/>
        <v>5</v>
      </c>
      <c r="BS35" s="54">
        <f t="shared" si="53"/>
        <v>5</v>
      </c>
      <c r="BT35" s="54">
        <f t="shared" si="53"/>
        <v>5</v>
      </c>
      <c r="BU35" s="54">
        <f t="shared" si="54"/>
        <v>5</v>
      </c>
      <c r="BV35" s="54">
        <f t="shared" si="55"/>
        <v>5</v>
      </c>
      <c r="BW35" s="54">
        <f t="shared" si="56"/>
        <v>5</v>
      </c>
      <c r="BX35" s="54">
        <f t="shared" si="56"/>
        <v>5</v>
      </c>
      <c r="BY35" s="54">
        <f t="shared" si="57"/>
        <v>5</v>
      </c>
      <c r="BZ35" s="54">
        <f t="shared" si="57"/>
        <v>5</v>
      </c>
      <c r="CA35" s="54">
        <f t="shared" si="57"/>
        <v>5</v>
      </c>
      <c r="CB35" s="54">
        <f t="shared" si="57"/>
        <v>5</v>
      </c>
      <c r="CC35" s="54">
        <f t="shared" si="58"/>
        <v>5</v>
      </c>
      <c r="CD35" s="54">
        <f t="shared" si="58"/>
        <v>5</v>
      </c>
      <c r="CE35" s="54">
        <f t="shared" si="59"/>
        <v>5</v>
      </c>
      <c r="CF35" s="54">
        <f t="shared" si="60"/>
        <v>5</v>
      </c>
      <c r="CG35" s="54">
        <f t="shared" si="61"/>
        <v>5</v>
      </c>
      <c r="CH35" s="54">
        <f t="shared" si="62"/>
        <v>5</v>
      </c>
      <c r="CI35" s="54">
        <f t="shared" si="62"/>
        <v>5</v>
      </c>
      <c r="CJ35" s="54">
        <f t="shared" si="62"/>
        <v>5</v>
      </c>
      <c r="CK35" s="54">
        <f t="shared" si="62"/>
        <v>5</v>
      </c>
      <c r="CL35" s="54">
        <f t="shared" si="62"/>
        <v>5</v>
      </c>
      <c r="CM35" s="54">
        <f t="shared" si="62"/>
        <v>5</v>
      </c>
      <c r="CN35" s="54">
        <f t="shared" si="62"/>
        <v>5</v>
      </c>
      <c r="CO35" s="54">
        <f t="shared" si="62"/>
        <v>5</v>
      </c>
      <c r="CP35" s="54">
        <f t="shared" si="62"/>
        <v>5</v>
      </c>
      <c r="CQ35" s="54">
        <f t="shared" si="62"/>
        <v>5</v>
      </c>
      <c r="CR35" s="54">
        <f t="shared" si="63"/>
        <v>5</v>
      </c>
      <c r="CS35" s="54">
        <f t="shared" si="63"/>
        <v>5</v>
      </c>
      <c r="CT35" s="54">
        <f t="shared" si="64"/>
        <v>5</v>
      </c>
      <c r="CU35" s="54">
        <f t="shared" si="64"/>
        <v>5</v>
      </c>
      <c r="CV35" s="54">
        <f t="shared" si="65"/>
        <v>5</v>
      </c>
      <c r="CW35" s="54">
        <f t="shared" si="65"/>
        <v>5</v>
      </c>
      <c r="CX35" s="54">
        <f t="shared" si="66"/>
        <v>5</v>
      </c>
      <c r="CY35" s="54">
        <f t="shared" si="66"/>
        <v>5</v>
      </c>
      <c r="CZ35" s="54">
        <f t="shared" si="66"/>
        <v>5</v>
      </c>
      <c r="DA35" s="54">
        <f t="shared" si="66"/>
        <v>5</v>
      </c>
      <c r="DB35" s="54">
        <f t="shared" si="66"/>
        <v>5</v>
      </c>
      <c r="DC35" s="54">
        <f t="shared" si="67"/>
        <v>5</v>
      </c>
      <c r="DD35" s="54">
        <f t="shared" si="67"/>
        <v>5</v>
      </c>
      <c r="DE35" s="54">
        <f t="shared" si="68"/>
        <v>5</v>
      </c>
      <c r="DF35" s="54">
        <f t="shared" si="73"/>
        <v>5</v>
      </c>
      <c r="DG35" s="54">
        <f t="shared" si="74"/>
        <v>5</v>
      </c>
      <c r="DH35" s="54">
        <f t="shared" si="74"/>
        <v>5</v>
      </c>
      <c r="DI35" s="54">
        <f t="shared" si="74"/>
        <v>5</v>
      </c>
      <c r="DJ35" s="54">
        <f t="shared" si="74"/>
        <v>5</v>
      </c>
      <c r="DK35" s="54">
        <f t="shared" si="74"/>
        <v>5</v>
      </c>
      <c r="DL35" s="54">
        <f t="shared" si="74"/>
        <v>5</v>
      </c>
      <c r="DM35" s="54">
        <f t="shared" si="74"/>
        <v>5</v>
      </c>
      <c r="DN35" s="54">
        <f t="shared" si="74"/>
        <v>5</v>
      </c>
      <c r="DO35" s="54">
        <f t="shared" si="75"/>
        <v>5</v>
      </c>
      <c r="DP35" s="54">
        <f t="shared" si="32"/>
        <v>5</v>
      </c>
      <c r="DQ35" s="54">
        <f t="shared" si="32"/>
        <v>5</v>
      </c>
      <c r="DR35" s="54">
        <f t="shared" si="32"/>
        <v>5</v>
      </c>
      <c r="DS35" s="54">
        <f t="shared" si="32"/>
        <v>5</v>
      </c>
      <c r="DT35" s="54">
        <f t="shared" si="32"/>
        <v>5</v>
      </c>
      <c r="DU35" s="54">
        <f t="shared" si="32"/>
        <v>5</v>
      </c>
      <c r="DV35" s="54">
        <f t="shared" si="32"/>
        <v>5</v>
      </c>
      <c r="DW35" s="54">
        <f t="shared" si="32"/>
        <v>5</v>
      </c>
    </row>
    <row r="36" spans="1:127" ht="21" x14ac:dyDescent="0.2">
      <c r="A36" s="16">
        <f>入力シート_チオベンカルブ!Q13</f>
        <v>8</v>
      </c>
      <c r="B36" s="23" t="s">
        <v>72</v>
      </c>
      <c r="C36" s="494" t="s">
        <v>73</v>
      </c>
      <c r="D36" s="495"/>
      <c r="E36" s="492"/>
      <c r="F36" s="1" t="s">
        <v>60</v>
      </c>
      <c r="G36" s="25">
        <f>IF(A36="",10,A36)</f>
        <v>8</v>
      </c>
      <c r="H36" s="26"/>
      <c r="J36" s="51">
        <f t="shared" si="72"/>
        <v>8</v>
      </c>
      <c r="K36" s="54">
        <f t="shared" si="69"/>
        <v>8</v>
      </c>
      <c r="L36" s="54">
        <f t="shared" si="40"/>
        <v>8</v>
      </c>
      <c r="M36" s="54">
        <f t="shared" si="40"/>
        <v>8</v>
      </c>
      <c r="N36" s="54">
        <f t="shared" si="40"/>
        <v>8</v>
      </c>
      <c r="O36" s="54">
        <f t="shared" si="41"/>
        <v>8</v>
      </c>
      <c r="P36" s="54">
        <f t="shared" si="41"/>
        <v>8</v>
      </c>
      <c r="Q36" s="54">
        <f t="shared" si="41"/>
        <v>8</v>
      </c>
      <c r="R36" s="54">
        <f t="shared" si="42"/>
        <v>8</v>
      </c>
      <c r="S36" s="54">
        <f t="shared" si="42"/>
        <v>8</v>
      </c>
      <c r="T36" s="54">
        <f t="shared" si="42"/>
        <v>8</v>
      </c>
      <c r="U36" s="51">
        <f t="shared" si="70"/>
        <v>8</v>
      </c>
      <c r="V36" s="54">
        <f t="shared" si="71"/>
        <v>8</v>
      </c>
      <c r="W36" s="54">
        <f t="shared" si="71"/>
        <v>8</v>
      </c>
      <c r="X36" s="54">
        <f t="shared" si="71"/>
        <v>8</v>
      </c>
      <c r="Y36" s="54">
        <f t="shared" si="71"/>
        <v>8</v>
      </c>
      <c r="Z36" s="54">
        <f t="shared" si="71"/>
        <v>8</v>
      </c>
      <c r="AA36" s="54">
        <f t="shared" si="71"/>
        <v>8</v>
      </c>
      <c r="AB36" s="54">
        <f t="shared" si="71"/>
        <v>8</v>
      </c>
      <c r="AC36" s="54">
        <f t="shared" si="71"/>
        <v>8</v>
      </c>
      <c r="AD36" s="54">
        <f t="shared" si="71"/>
        <v>8</v>
      </c>
      <c r="AE36" s="54">
        <f t="shared" si="71"/>
        <v>8</v>
      </c>
      <c r="AF36" s="54">
        <f t="shared" si="71"/>
        <v>8</v>
      </c>
      <c r="AG36" s="54">
        <f t="shared" si="71"/>
        <v>8</v>
      </c>
      <c r="AH36" s="54">
        <f t="shared" si="44"/>
        <v>8</v>
      </c>
      <c r="AI36" s="54">
        <f t="shared" si="44"/>
        <v>8</v>
      </c>
      <c r="AJ36" s="54">
        <f t="shared" si="44"/>
        <v>8</v>
      </c>
      <c r="AK36" s="54">
        <f t="shared" si="45"/>
        <v>8</v>
      </c>
      <c r="AL36" s="54">
        <f t="shared" si="45"/>
        <v>8</v>
      </c>
      <c r="AM36" s="54">
        <f t="shared" si="45"/>
        <v>8</v>
      </c>
      <c r="AN36" s="54">
        <f t="shared" si="46"/>
        <v>8</v>
      </c>
      <c r="AO36" s="54">
        <f t="shared" si="46"/>
        <v>8</v>
      </c>
      <c r="AP36" s="54">
        <f t="shared" si="46"/>
        <v>8</v>
      </c>
      <c r="AQ36" s="54">
        <f t="shared" si="46"/>
        <v>8</v>
      </c>
      <c r="AR36" s="54">
        <f t="shared" si="46"/>
        <v>8</v>
      </c>
      <c r="AS36" s="54">
        <f t="shared" si="46"/>
        <v>8</v>
      </c>
      <c r="AT36" s="54">
        <f t="shared" si="46"/>
        <v>8</v>
      </c>
      <c r="AU36" s="54">
        <f t="shared" si="46"/>
        <v>8</v>
      </c>
      <c r="AV36" s="54">
        <f t="shared" si="46"/>
        <v>8</v>
      </c>
      <c r="AW36" s="54">
        <f t="shared" si="46"/>
        <v>8</v>
      </c>
      <c r="AX36" s="54">
        <f t="shared" si="46"/>
        <v>8</v>
      </c>
      <c r="AY36" s="54">
        <f t="shared" si="46"/>
        <v>8</v>
      </c>
      <c r="AZ36" s="54">
        <f t="shared" si="46"/>
        <v>8</v>
      </c>
      <c r="BA36" s="54">
        <f t="shared" si="46"/>
        <v>8</v>
      </c>
      <c r="BB36" s="54">
        <f t="shared" si="46"/>
        <v>8</v>
      </c>
      <c r="BC36" s="54">
        <f t="shared" si="46"/>
        <v>8</v>
      </c>
      <c r="BD36" s="54">
        <f t="shared" si="47"/>
        <v>8</v>
      </c>
      <c r="BE36" s="54">
        <f t="shared" si="47"/>
        <v>8</v>
      </c>
      <c r="BF36" s="54">
        <f t="shared" si="47"/>
        <v>8</v>
      </c>
      <c r="BG36" s="54">
        <f t="shared" si="48"/>
        <v>8</v>
      </c>
      <c r="BH36" s="54">
        <f t="shared" si="48"/>
        <v>8</v>
      </c>
      <c r="BI36" s="54">
        <f t="shared" si="49"/>
        <v>8</v>
      </c>
      <c r="BJ36" s="54">
        <f t="shared" si="49"/>
        <v>8</v>
      </c>
      <c r="BK36" s="54">
        <f t="shared" si="50"/>
        <v>8</v>
      </c>
      <c r="BL36" s="54">
        <f t="shared" si="51"/>
        <v>8</v>
      </c>
      <c r="BM36" s="54">
        <f t="shared" si="51"/>
        <v>8</v>
      </c>
      <c r="BN36" s="54">
        <f t="shared" si="51"/>
        <v>8</v>
      </c>
      <c r="BO36" s="54">
        <f t="shared" si="51"/>
        <v>8</v>
      </c>
      <c r="BP36" s="54">
        <f t="shared" si="52"/>
        <v>8</v>
      </c>
      <c r="BQ36" s="54">
        <f t="shared" si="53"/>
        <v>8</v>
      </c>
      <c r="BR36" s="54">
        <f t="shared" si="53"/>
        <v>8</v>
      </c>
      <c r="BS36" s="54">
        <f t="shared" si="53"/>
        <v>8</v>
      </c>
      <c r="BT36" s="54">
        <f t="shared" si="53"/>
        <v>8</v>
      </c>
      <c r="BU36" s="54">
        <f t="shared" si="54"/>
        <v>8</v>
      </c>
      <c r="BV36" s="54">
        <f t="shared" si="55"/>
        <v>8</v>
      </c>
      <c r="BW36" s="54">
        <f t="shared" si="56"/>
        <v>8</v>
      </c>
      <c r="BX36" s="54">
        <f t="shared" si="56"/>
        <v>8</v>
      </c>
      <c r="BY36" s="54">
        <f t="shared" si="57"/>
        <v>8</v>
      </c>
      <c r="BZ36" s="54">
        <f t="shared" si="57"/>
        <v>8</v>
      </c>
      <c r="CA36" s="54">
        <f t="shared" si="57"/>
        <v>8</v>
      </c>
      <c r="CB36" s="54">
        <f t="shared" si="57"/>
        <v>8</v>
      </c>
      <c r="CC36" s="54">
        <f t="shared" si="58"/>
        <v>8</v>
      </c>
      <c r="CD36" s="54">
        <f t="shared" si="58"/>
        <v>8</v>
      </c>
      <c r="CE36" s="54">
        <f t="shared" si="59"/>
        <v>8</v>
      </c>
      <c r="CF36" s="54">
        <f t="shared" si="60"/>
        <v>8</v>
      </c>
      <c r="CG36" s="54">
        <f t="shared" si="61"/>
        <v>8</v>
      </c>
      <c r="CH36" s="54">
        <f t="shared" si="62"/>
        <v>8</v>
      </c>
      <c r="CI36" s="54">
        <f t="shared" si="62"/>
        <v>8</v>
      </c>
      <c r="CJ36" s="54">
        <f t="shared" si="62"/>
        <v>8</v>
      </c>
      <c r="CK36" s="54">
        <f t="shared" si="62"/>
        <v>8</v>
      </c>
      <c r="CL36" s="54">
        <f t="shared" si="62"/>
        <v>8</v>
      </c>
      <c r="CM36" s="54">
        <f t="shared" si="62"/>
        <v>8</v>
      </c>
      <c r="CN36" s="54">
        <f t="shared" si="62"/>
        <v>8</v>
      </c>
      <c r="CO36" s="54">
        <f t="shared" si="62"/>
        <v>8</v>
      </c>
      <c r="CP36" s="54">
        <f t="shared" si="62"/>
        <v>8</v>
      </c>
      <c r="CQ36" s="54">
        <f t="shared" si="62"/>
        <v>8</v>
      </c>
      <c r="CR36" s="54">
        <f t="shared" si="63"/>
        <v>8</v>
      </c>
      <c r="CS36" s="54">
        <f t="shared" si="63"/>
        <v>8</v>
      </c>
      <c r="CT36" s="54">
        <f t="shared" si="64"/>
        <v>8</v>
      </c>
      <c r="CU36" s="54">
        <f t="shared" si="64"/>
        <v>8</v>
      </c>
      <c r="CV36" s="54">
        <f t="shared" si="65"/>
        <v>8</v>
      </c>
      <c r="CW36" s="54">
        <f t="shared" si="65"/>
        <v>8</v>
      </c>
      <c r="CX36" s="54">
        <f t="shared" si="66"/>
        <v>8</v>
      </c>
      <c r="CY36" s="54">
        <f t="shared" si="66"/>
        <v>8</v>
      </c>
      <c r="CZ36" s="54">
        <f t="shared" si="66"/>
        <v>8</v>
      </c>
      <c r="DA36" s="54">
        <f t="shared" si="66"/>
        <v>8</v>
      </c>
      <c r="DB36" s="54">
        <f t="shared" si="66"/>
        <v>8</v>
      </c>
      <c r="DC36" s="54">
        <f t="shared" si="67"/>
        <v>8</v>
      </c>
      <c r="DD36" s="54">
        <f t="shared" si="67"/>
        <v>8</v>
      </c>
      <c r="DE36" s="54">
        <f t="shared" si="68"/>
        <v>8</v>
      </c>
      <c r="DF36" s="54">
        <f t="shared" si="73"/>
        <v>8</v>
      </c>
      <c r="DG36" s="54">
        <f t="shared" si="74"/>
        <v>8</v>
      </c>
      <c r="DH36" s="54">
        <f t="shared" si="74"/>
        <v>8</v>
      </c>
      <c r="DI36" s="54">
        <f t="shared" si="74"/>
        <v>8</v>
      </c>
      <c r="DJ36" s="54">
        <f t="shared" si="74"/>
        <v>8</v>
      </c>
      <c r="DK36" s="54">
        <f t="shared" si="74"/>
        <v>8</v>
      </c>
      <c r="DL36" s="54">
        <f t="shared" si="74"/>
        <v>8</v>
      </c>
      <c r="DM36" s="54">
        <f t="shared" si="74"/>
        <v>8</v>
      </c>
      <c r="DN36" s="54">
        <f t="shared" si="74"/>
        <v>8</v>
      </c>
      <c r="DO36" s="54">
        <f t="shared" si="75"/>
        <v>8</v>
      </c>
      <c r="DP36" s="54">
        <f t="shared" si="32"/>
        <v>8</v>
      </c>
      <c r="DQ36" s="54">
        <f t="shared" si="32"/>
        <v>8</v>
      </c>
      <c r="DR36" s="54">
        <f t="shared" si="32"/>
        <v>8</v>
      </c>
      <c r="DS36" s="54">
        <f t="shared" si="32"/>
        <v>8</v>
      </c>
      <c r="DT36" s="54">
        <f t="shared" si="32"/>
        <v>8</v>
      </c>
      <c r="DU36" s="54">
        <f t="shared" si="32"/>
        <v>8</v>
      </c>
      <c r="DV36" s="54">
        <f t="shared" si="32"/>
        <v>8</v>
      </c>
      <c r="DW36" s="54">
        <f t="shared" si="32"/>
        <v>8</v>
      </c>
    </row>
    <row r="37" spans="1:127" ht="20.5" x14ac:dyDescent="0.2">
      <c r="A37" s="16">
        <f>入力シート_チオベンカルブ!Q14</f>
        <v>0.8</v>
      </c>
      <c r="B37" s="23" t="s">
        <v>74</v>
      </c>
      <c r="C37" s="494" t="s">
        <v>75</v>
      </c>
      <c r="D37" s="495"/>
      <c r="E37" s="492"/>
      <c r="F37" s="1" t="s">
        <v>60</v>
      </c>
      <c r="G37" s="25">
        <f>IF(A37="",1,A37)</f>
        <v>0.8</v>
      </c>
      <c r="J37" s="51">
        <f t="shared" si="72"/>
        <v>0.8</v>
      </c>
      <c r="K37" s="54">
        <f t="shared" si="69"/>
        <v>0.8</v>
      </c>
      <c r="L37" s="54">
        <f t="shared" si="40"/>
        <v>0.8</v>
      </c>
      <c r="M37" s="54">
        <f t="shared" si="40"/>
        <v>0.8</v>
      </c>
      <c r="N37" s="54">
        <f t="shared" si="40"/>
        <v>0.8</v>
      </c>
      <c r="O37" s="54">
        <f t="shared" si="41"/>
        <v>0.8</v>
      </c>
      <c r="P37" s="54">
        <f t="shared" si="41"/>
        <v>0.8</v>
      </c>
      <c r="Q37" s="54">
        <f t="shared" si="41"/>
        <v>0.8</v>
      </c>
      <c r="R37" s="54">
        <f t="shared" si="42"/>
        <v>0.8</v>
      </c>
      <c r="S37" s="54">
        <f t="shared" si="42"/>
        <v>0.8</v>
      </c>
      <c r="T37" s="54">
        <f t="shared" si="42"/>
        <v>0.8</v>
      </c>
      <c r="U37" s="51">
        <f t="shared" si="70"/>
        <v>0.8</v>
      </c>
      <c r="V37" s="54">
        <f t="shared" si="71"/>
        <v>0.8</v>
      </c>
      <c r="W37" s="54">
        <f t="shared" si="71"/>
        <v>0.8</v>
      </c>
      <c r="X37" s="54">
        <f t="shared" si="71"/>
        <v>0.8</v>
      </c>
      <c r="Y37" s="54">
        <f t="shared" si="71"/>
        <v>0.8</v>
      </c>
      <c r="Z37" s="54">
        <f t="shared" si="71"/>
        <v>0.8</v>
      </c>
      <c r="AA37" s="54">
        <f t="shared" si="71"/>
        <v>0.8</v>
      </c>
      <c r="AB37" s="54">
        <f t="shared" si="71"/>
        <v>0.8</v>
      </c>
      <c r="AC37" s="54">
        <f t="shared" si="71"/>
        <v>0.8</v>
      </c>
      <c r="AD37" s="54">
        <f t="shared" si="71"/>
        <v>0.8</v>
      </c>
      <c r="AE37" s="54">
        <f t="shared" si="71"/>
        <v>0.8</v>
      </c>
      <c r="AF37" s="54">
        <f t="shared" si="71"/>
        <v>0.8</v>
      </c>
      <c r="AG37" s="54">
        <f t="shared" si="71"/>
        <v>0.8</v>
      </c>
      <c r="AH37" s="54">
        <f t="shared" si="44"/>
        <v>0.8</v>
      </c>
      <c r="AI37" s="54">
        <f t="shared" si="44"/>
        <v>0.8</v>
      </c>
      <c r="AJ37" s="54">
        <f t="shared" si="44"/>
        <v>0.8</v>
      </c>
      <c r="AK37" s="54">
        <f t="shared" si="45"/>
        <v>0.8</v>
      </c>
      <c r="AL37" s="54">
        <f t="shared" si="45"/>
        <v>0.8</v>
      </c>
      <c r="AM37" s="54">
        <f t="shared" si="45"/>
        <v>0.8</v>
      </c>
      <c r="AN37" s="54">
        <f t="shared" si="46"/>
        <v>0.8</v>
      </c>
      <c r="AO37" s="54">
        <f t="shared" si="46"/>
        <v>0.8</v>
      </c>
      <c r="AP37" s="54">
        <f t="shared" si="46"/>
        <v>0.8</v>
      </c>
      <c r="AQ37" s="54">
        <f t="shared" si="46"/>
        <v>0.8</v>
      </c>
      <c r="AR37" s="54">
        <f t="shared" si="46"/>
        <v>0.8</v>
      </c>
      <c r="AS37" s="54">
        <f t="shared" si="46"/>
        <v>0.8</v>
      </c>
      <c r="AT37" s="54">
        <f t="shared" si="46"/>
        <v>0.8</v>
      </c>
      <c r="AU37" s="54">
        <f t="shared" si="46"/>
        <v>0.8</v>
      </c>
      <c r="AV37" s="54">
        <f t="shared" si="46"/>
        <v>0.8</v>
      </c>
      <c r="AW37" s="54">
        <f t="shared" si="46"/>
        <v>0.8</v>
      </c>
      <c r="AX37" s="54">
        <f t="shared" si="46"/>
        <v>0.8</v>
      </c>
      <c r="AY37" s="54">
        <f t="shared" si="46"/>
        <v>0.8</v>
      </c>
      <c r="AZ37" s="54">
        <f t="shared" si="46"/>
        <v>0.8</v>
      </c>
      <c r="BA37" s="54">
        <f t="shared" si="46"/>
        <v>0.8</v>
      </c>
      <c r="BB37" s="54">
        <f t="shared" si="46"/>
        <v>0.8</v>
      </c>
      <c r="BC37" s="54">
        <f t="shared" si="46"/>
        <v>0.8</v>
      </c>
      <c r="BD37" s="54">
        <f t="shared" si="47"/>
        <v>0.8</v>
      </c>
      <c r="BE37" s="54">
        <f t="shared" si="47"/>
        <v>0.8</v>
      </c>
      <c r="BF37" s="54">
        <f t="shared" si="47"/>
        <v>0.8</v>
      </c>
      <c r="BG37" s="54">
        <f t="shared" si="48"/>
        <v>0.8</v>
      </c>
      <c r="BH37" s="54">
        <f t="shared" si="48"/>
        <v>0.8</v>
      </c>
      <c r="BI37" s="54">
        <f t="shared" si="49"/>
        <v>0.8</v>
      </c>
      <c r="BJ37" s="54">
        <f t="shared" si="49"/>
        <v>0.8</v>
      </c>
      <c r="BK37" s="54">
        <f t="shared" si="50"/>
        <v>0.8</v>
      </c>
      <c r="BL37" s="54">
        <f t="shared" si="51"/>
        <v>0.8</v>
      </c>
      <c r="BM37" s="54">
        <f t="shared" si="51"/>
        <v>0.8</v>
      </c>
      <c r="BN37" s="54">
        <f t="shared" si="51"/>
        <v>0.8</v>
      </c>
      <c r="BO37" s="54">
        <f t="shared" si="51"/>
        <v>0.8</v>
      </c>
      <c r="BP37" s="54">
        <f t="shared" si="52"/>
        <v>0.8</v>
      </c>
      <c r="BQ37" s="54">
        <f t="shared" si="53"/>
        <v>0.8</v>
      </c>
      <c r="BR37" s="54">
        <f t="shared" si="53"/>
        <v>0.8</v>
      </c>
      <c r="BS37" s="54">
        <f t="shared" si="53"/>
        <v>0.8</v>
      </c>
      <c r="BT37" s="54">
        <f t="shared" si="53"/>
        <v>0.8</v>
      </c>
      <c r="BU37" s="54">
        <f t="shared" si="54"/>
        <v>0.8</v>
      </c>
      <c r="BV37" s="54">
        <f t="shared" si="55"/>
        <v>0.8</v>
      </c>
      <c r="BW37" s="54">
        <f t="shared" si="56"/>
        <v>0.8</v>
      </c>
      <c r="BX37" s="54">
        <f t="shared" si="56"/>
        <v>0.8</v>
      </c>
      <c r="BY37" s="54">
        <f t="shared" si="57"/>
        <v>0.8</v>
      </c>
      <c r="BZ37" s="54">
        <f t="shared" si="57"/>
        <v>0.8</v>
      </c>
      <c r="CA37" s="54">
        <f t="shared" si="57"/>
        <v>0.8</v>
      </c>
      <c r="CB37" s="54">
        <f t="shared" si="57"/>
        <v>0.8</v>
      </c>
      <c r="CC37" s="54">
        <f t="shared" si="58"/>
        <v>0.8</v>
      </c>
      <c r="CD37" s="54">
        <f t="shared" si="58"/>
        <v>0.8</v>
      </c>
      <c r="CE37" s="54">
        <f t="shared" si="59"/>
        <v>0.8</v>
      </c>
      <c r="CF37" s="54">
        <f t="shared" si="60"/>
        <v>0.8</v>
      </c>
      <c r="CG37" s="54">
        <f t="shared" si="61"/>
        <v>0.8</v>
      </c>
      <c r="CH37" s="54">
        <f t="shared" si="62"/>
        <v>0.8</v>
      </c>
      <c r="CI37" s="54">
        <f t="shared" si="62"/>
        <v>0.8</v>
      </c>
      <c r="CJ37" s="54">
        <f t="shared" si="62"/>
        <v>0.8</v>
      </c>
      <c r="CK37" s="54">
        <f t="shared" si="62"/>
        <v>0.8</v>
      </c>
      <c r="CL37" s="54">
        <f t="shared" si="62"/>
        <v>0.8</v>
      </c>
      <c r="CM37" s="54">
        <f t="shared" si="62"/>
        <v>0.8</v>
      </c>
      <c r="CN37" s="54">
        <f t="shared" si="62"/>
        <v>0.8</v>
      </c>
      <c r="CO37" s="54">
        <f t="shared" si="62"/>
        <v>0.8</v>
      </c>
      <c r="CP37" s="54">
        <f t="shared" si="62"/>
        <v>0.8</v>
      </c>
      <c r="CQ37" s="54">
        <f t="shared" si="62"/>
        <v>0.8</v>
      </c>
      <c r="CR37" s="54">
        <f t="shared" si="63"/>
        <v>0.8</v>
      </c>
      <c r="CS37" s="54">
        <f t="shared" si="63"/>
        <v>0.8</v>
      </c>
      <c r="CT37" s="54">
        <f t="shared" si="64"/>
        <v>0.8</v>
      </c>
      <c r="CU37" s="54">
        <f t="shared" si="64"/>
        <v>0.8</v>
      </c>
      <c r="CV37" s="54">
        <f t="shared" si="65"/>
        <v>0.8</v>
      </c>
      <c r="CW37" s="54">
        <f t="shared" si="65"/>
        <v>0.8</v>
      </c>
      <c r="CX37" s="54">
        <f t="shared" si="66"/>
        <v>0.8</v>
      </c>
      <c r="CY37" s="54">
        <f t="shared" si="66"/>
        <v>0.8</v>
      </c>
      <c r="CZ37" s="54">
        <f t="shared" si="66"/>
        <v>0.8</v>
      </c>
      <c r="DA37" s="54">
        <f t="shared" si="66"/>
        <v>0.8</v>
      </c>
      <c r="DB37" s="54">
        <f t="shared" si="66"/>
        <v>0.8</v>
      </c>
      <c r="DC37" s="54">
        <f t="shared" si="67"/>
        <v>0.8</v>
      </c>
      <c r="DD37" s="54">
        <f t="shared" si="67"/>
        <v>0.8</v>
      </c>
      <c r="DE37" s="54">
        <f t="shared" si="68"/>
        <v>0.8</v>
      </c>
      <c r="DF37" s="54">
        <f t="shared" si="73"/>
        <v>0.8</v>
      </c>
      <c r="DG37" s="54">
        <f t="shared" si="74"/>
        <v>0.8</v>
      </c>
      <c r="DH37" s="54">
        <f t="shared" si="74"/>
        <v>0.8</v>
      </c>
      <c r="DI37" s="54">
        <f t="shared" si="74"/>
        <v>0.8</v>
      </c>
      <c r="DJ37" s="54">
        <f t="shared" si="74"/>
        <v>0.8</v>
      </c>
      <c r="DK37" s="54">
        <f t="shared" si="74"/>
        <v>0.8</v>
      </c>
      <c r="DL37" s="54">
        <f t="shared" si="74"/>
        <v>0.8</v>
      </c>
      <c r="DM37" s="54">
        <f t="shared" si="74"/>
        <v>0.8</v>
      </c>
      <c r="DN37" s="54">
        <f t="shared" si="74"/>
        <v>0.8</v>
      </c>
      <c r="DO37" s="54">
        <f t="shared" si="75"/>
        <v>0.8</v>
      </c>
      <c r="DP37" s="54">
        <f t="shared" si="32"/>
        <v>0.8</v>
      </c>
      <c r="DQ37" s="54">
        <f t="shared" si="32"/>
        <v>0.8</v>
      </c>
      <c r="DR37" s="54">
        <f t="shared" si="32"/>
        <v>0.8</v>
      </c>
      <c r="DS37" s="54">
        <f t="shared" si="32"/>
        <v>0.8</v>
      </c>
      <c r="DT37" s="54">
        <f t="shared" si="32"/>
        <v>0.8</v>
      </c>
      <c r="DU37" s="54">
        <f t="shared" si="32"/>
        <v>0.8</v>
      </c>
      <c r="DV37" s="54">
        <f t="shared" si="32"/>
        <v>0.8</v>
      </c>
      <c r="DW37" s="54">
        <f t="shared" si="32"/>
        <v>0.8</v>
      </c>
    </row>
    <row r="38" spans="1:127" ht="21" x14ac:dyDescent="0.2">
      <c r="A38" s="16">
        <f>+G37</f>
        <v>0.8</v>
      </c>
      <c r="B38" s="23" t="s">
        <v>76</v>
      </c>
      <c r="C38" s="494" t="s">
        <v>77</v>
      </c>
      <c r="D38" s="495"/>
      <c r="E38" s="492"/>
      <c r="F38" s="1" t="s">
        <v>60</v>
      </c>
      <c r="G38" s="25">
        <f>IF(A38="",1,A38)</f>
        <v>0.8</v>
      </c>
      <c r="J38" s="51">
        <f t="shared" si="72"/>
        <v>0.8</v>
      </c>
      <c r="K38" s="54">
        <f t="shared" si="69"/>
        <v>0.8</v>
      </c>
      <c r="L38" s="54">
        <f t="shared" si="40"/>
        <v>0.8</v>
      </c>
      <c r="M38" s="54">
        <f t="shared" si="40"/>
        <v>0.8</v>
      </c>
      <c r="N38" s="54">
        <f t="shared" si="40"/>
        <v>0.8</v>
      </c>
      <c r="O38" s="54">
        <f t="shared" si="41"/>
        <v>0.8</v>
      </c>
      <c r="P38" s="54">
        <f t="shared" si="41"/>
        <v>0.8</v>
      </c>
      <c r="Q38" s="54">
        <f t="shared" si="41"/>
        <v>0.8</v>
      </c>
      <c r="R38" s="54">
        <f t="shared" si="42"/>
        <v>0.8</v>
      </c>
      <c r="S38" s="54">
        <f t="shared" si="42"/>
        <v>0.8</v>
      </c>
      <c r="T38" s="54">
        <f t="shared" si="42"/>
        <v>0.8</v>
      </c>
      <c r="U38" s="51">
        <f t="shared" si="70"/>
        <v>0.8</v>
      </c>
      <c r="V38" s="54">
        <f t="shared" si="71"/>
        <v>0.8</v>
      </c>
      <c r="W38" s="54">
        <f t="shared" si="71"/>
        <v>0.8</v>
      </c>
      <c r="X38" s="54">
        <f t="shared" si="71"/>
        <v>0.8</v>
      </c>
      <c r="Y38" s="54">
        <f t="shared" si="71"/>
        <v>0.8</v>
      </c>
      <c r="Z38" s="54">
        <f t="shared" si="71"/>
        <v>0.8</v>
      </c>
      <c r="AA38" s="54">
        <f t="shared" si="71"/>
        <v>0.8</v>
      </c>
      <c r="AB38" s="54">
        <f t="shared" si="71"/>
        <v>0.8</v>
      </c>
      <c r="AC38" s="54">
        <f t="shared" si="71"/>
        <v>0.8</v>
      </c>
      <c r="AD38" s="54">
        <f t="shared" si="71"/>
        <v>0.8</v>
      </c>
      <c r="AE38" s="54">
        <f t="shared" si="71"/>
        <v>0.8</v>
      </c>
      <c r="AF38" s="54">
        <f t="shared" si="71"/>
        <v>0.8</v>
      </c>
      <c r="AG38" s="54">
        <f t="shared" si="71"/>
        <v>0.8</v>
      </c>
      <c r="AH38" s="54">
        <f t="shared" si="44"/>
        <v>0.8</v>
      </c>
      <c r="AI38" s="54">
        <f t="shared" si="44"/>
        <v>0.8</v>
      </c>
      <c r="AJ38" s="54">
        <f t="shared" si="44"/>
        <v>0.8</v>
      </c>
      <c r="AK38" s="54">
        <f t="shared" si="45"/>
        <v>0.8</v>
      </c>
      <c r="AL38" s="54">
        <f t="shared" si="45"/>
        <v>0.8</v>
      </c>
      <c r="AM38" s="54">
        <f t="shared" si="45"/>
        <v>0.8</v>
      </c>
      <c r="AN38" s="54">
        <f t="shared" si="46"/>
        <v>0.8</v>
      </c>
      <c r="AO38" s="54">
        <f t="shared" si="46"/>
        <v>0.8</v>
      </c>
      <c r="AP38" s="54">
        <f t="shared" si="46"/>
        <v>0.8</v>
      </c>
      <c r="AQ38" s="54">
        <f t="shared" si="46"/>
        <v>0.8</v>
      </c>
      <c r="AR38" s="54">
        <f t="shared" si="46"/>
        <v>0.8</v>
      </c>
      <c r="AS38" s="54">
        <f t="shared" si="46"/>
        <v>0.8</v>
      </c>
      <c r="AT38" s="54">
        <f t="shared" si="46"/>
        <v>0.8</v>
      </c>
      <c r="AU38" s="54">
        <f t="shared" si="46"/>
        <v>0.8</v>
      </c>
      <c r="AV38" s="54">
        <f t="shared" si="46"/>
        <v>0.8</v>
      </c>
      <c r="AW38" s="54">
        <f t="shared" si="46"/>
        <v>0.8</v>
      </c>
      <c r="AX38" s="54">
        <f t="shared" si="46"/>
        <v>0.8</v>
      </c>
      <c r="AY38" s="54">
        <f t="shared" si="46"/>
        <v>0.8</v>
      </c>
      <c r="AZ38" s="54">
        <f t="shared" si="46"/>
        <v>0.8</v>
      </c>
      <c r="BA38" s="54">
        <f t="shared" si="46"/>
        <v>0.8</v>
      </c>
      <c r="BB38" s="54">
        <f t="shared" si="46"/>
        <v>0.8</v>
      </c>
      <c r="BC38" s="54">
        <f t="shared" si="46"/>
        <v>0.8</v>
      </c>
      <c r="BD38" s="54">
        <f t="shared" si="47"/>
        <v>0.8</v>
      </c>
      <c r="BE38" s="54">
        <f t="shared" si="47"/>
        <v>0.8</v>
      </c>
      <c r="BF38" s="54">
        <f t="shared" si="47"/>
        <v>0.8</v>
      </c>
      <c r="BG38" s="54">
        <f t="shared" si="48"/>
        <v>0.8</v>
      </c>
      <c r="BH38" s="54">
        <f t="shared" si="48"/>
        <v>0.8</v>
      </c>
      <c r="BI38" s="54">
        <f t="shared" si="49"/>
        <v>0.8</v>
      </c>
      <c r="BJ38" s="54">
        <f t="shared" si="49"/>
        <v>0.8</v>
      </c>
      <c r="BK38" s="54">
        <f t="shared" si="50"/>
        <v>0.8</v>
      </c>
      <c r="BL38" s="54">
        <f t="shared" si="51"/>
        <v>0.8</v>
      </c>
      <c r="BM38" s="54">
        <f t="shared" si="51"/>
        <v>0.8</v>
      </c>
      <c r="BN38" s="54">
        <f t="shared" si="51"/>
        <v>0.8</v>
      </c>
      <c r="BO38" s="54">
        <f t="shared" si="51"/>
        <v>0.8</v>
      </c>
      <c r="BP38" s="54">
        <f t="shared" si="52"/>
        <v>0.8</v>
      </c>
      <c r="BQ38" s="54">
        <f t="shared" si="53"/>
        <v>0.8</v>
      </c>
      <c r="BR38" s="54">
        <f t="shared" si="53"/>
        <v>0.8</v>
      </c>
      <c r="BS38" s="54">
        <f t="shared" si="53"/>
        <v>0.8</v>
      </c>
      <c r="BT38" s="54">
        <f t="shared" si="53"/>
        <v>0.8</v>
      </c>
      <c r="BU38" s="54">
        <f t="shared" si="54"/>
        <v>0.8</v>
      </c>
      <c r="BV38" s="54">
        <f t="shared" si="55"/>
        <v>0.8</v>
      </c>
      <c r="BW38" s="54">
        <f t="shared" si="56"/>
        <v>0.8</v>
      </c>
      <c r="BX38" s="54">
        <f t="shared" si="56"/>
        <v>0.8</v>
      </c>
      <c r="BY38" s="54">
        <f t="shared" si="57"/>
        <v>0.8</v>
      </c>
      <c r="BZ38" s="54">
        <f t="shared" si="57"/>
        <v>0.8</v>
      </c>
      <c r="CA38" s="54">
        <f t="shared" si="57"/>
        <v>0.8</v>
      </c>
      <c r="CB38" s="54">
        <f t="shared" si="57"/>
        <v>0.8</v>
      </c>
      <c r="CC38" s="54">
        <f t="shared" si="58"/>
        <v>0.8</v>
      </c>
      <c r="CD38" s="54">
        <f t="shared" si="58"/>
        <v>0.8</v>
      </c>
      <c r="CE38" s="54">
        <f t="shared" si="59"/>
        <v>0.8</v>
      </c>
      <c r="CF38" s="54">
        <f t="shared" si="60"/>
        <v>0.8</v>
      </c>
      <c r="CG38" s="54">
        <f t="shared" si="61"/>
        <v>0.8</v>
      </c>
      <c r="CH38" s="54">
        <f t="shared" si="62"/>
        <v>0.8</v>
      </c>
      <c r="CI38" s="54">
        <f t="shared" si="62"/>
        <v>0.8</v>
      </c>
      <c r="CJ38" s="54">
        <f t="shared" si="62"/>
        <v>0.8</v>
      </c>
      <c r="CK38" s="54">
        <f t="shared" si="62"/>
        <v>0.8</v>
      </c>
      <c r="CL38" s="54">
        <f t="shared" si="62"/>
        <v>0.8</v>
      </c>
      <c r="CM38" s="54">
        <f t="shared" si="62"/>
        <v>0.8</v>
      </c>
      <c r="CN38" s="54">
        <f t="shared" si="62"/>
        <v>0.8</v>
      </c>
      <c r="CO38" s="54">
        <f t="shared" si="62"/>
        <v>0.8</v>
      </c>
      <c r="CP38" s="54">
        <f t="shared" si="62"/>
        <v>0.8</v>
      </c>
      <c r="CQ38" s="54">
        <f t="shared" si="62"/>
        <v>0.8</v>
      </c>
      <c r="CR38" s="54">
        <f t="shared" si="63"/>
        <v>0.8</v>
      </c>
      <c r="CS38" s="54">
        <f t="shared" si="63"/>
        <v>0.8</v>
      </c>
      <c r="CT38" s="54">
        <f t="shared" si="64"/>
        <v>0.8</v>
      </c>
      <c r="CU38" s="54">
        <f t="shared" si="64"/>
        <v>0.8</v>
      </c>
      <c r="CV38" s="54">
        <f t="shared" si="65"/>
        <v>0.8</v>
      </c>
      <c r="CW38" s="54">
        <f t="shared" si="65"/>
        <v>0.8</v>
      </c>
      <c r="CX38" s="54">
        <f t="shared" si="66"/>
        <v>0.8</v>
      </c>
      <c r="CY38" s="54">
        <f t="shared" si="66"/>
        <v>0.8</v>
      </c>
      <c r="CZ38" s="54">
        <f t="shared" si="66"/>
        <v>0.8</v>
      </c>
      <c r="DA38" s="54">
        <f t="shared" si="66"/>
        <v>0.8</v>
      </c>
      <c r="DB38" s="54">
        <f t="shared" si="66"/>
        <v>0.8</v>
      </c>
      <c r="DC38" s="54">
        <f t="shared" si="67"/>
        <v>0.8</v>
      </c>
      <c r="DD38" s="54">
        <f t="shared" si="67"/>
        <v>0.8</v>
      </c>
      <c r="DE38" s="54">
        <f t="shared" si="68"/>
        <v>0.8</v>
      </c>
      <c r="DF38" s="54">
        <f t="shared" si="73"/>
        <v>0.8</v>
      </c>
      <c r="DG38" s="54">
        <f t="shared" si="74"/>
        <v>0.8</v>
      </c>
      <c r="DH38" s="54">
        <f t="shared" si="74"/>
        <v>0.8</v>
      </c>
      <c r="DI38" s="54">
        <f t="shared" si="74"/>
        <v>0.8</v>
      </c>
      <c r="DJ38" s="54">
        <f t="shared" si="74"/>
        <v>0.8</v>
      </c>
      <c r="DK38" s="54">
        <f t="shared" si="74"/>
        <v>0.8</v>
      </c>
      <c r="DL38" s="54">
        <f t="shared" si="74"/>
        <v>0.8</v>
      </c>
      <c r="DM38" s="54">
        <f t="shared" si="74"/>
        <v>0.8</v>
      </c>
      <c r="DN38" s="54">
        <f t="shared" si="74"/>
        <v>0.8</v>
      </c>
      <c r="DO38" s="54">
        <f t="shared" si="75"/>
        <v>0.8</v>
      </c>
      <c r="DP38" s="54">
        <f t="shared" si="32"/>
        <v>0.8</v>
      </c>
      <c r="DQ38" s="54">
        <f t="shared" si="32"/>
        <v>0.8</v>
      </c>
      <c r="DR38" s="54">
        <f t="shared" si="32"/>
        <v>0.8</v>
      </c>
      <c r="DS38" s="54">
        <f t="shared" si="32"/>
        <v>0.8</v>
      </c>
      <c r="DT38" s="54">
        <f t="shared" si="32"/>
        <v>0.8</v>
      </c>
      <c r="DU38" s="54">
        <f t="shared" si="32"/>
        <v>0.8</v>
      </c>
      <c r="DV38" s="54">
        <f t="shared" si="32"/>
        <v>0.8</v>
      </c>
      <c r="DW38" s="54">
        <f t="shared" si="32"/>
        <v>0.8</v>
      </c>
    </row>
    <row r="39" spans="1:127" ht="18" x14ac:dyDescent="0.2">
      <c r="A39" s="27">
        <f>入力シート_チオベンカルブ!Q19</f>
        <v>3.0000000000000001E-5</v>
      </c>
      <c r="B39" s="23" t="s">
        <v>78</v>
      </c>
      <c r="C39" s="494" t="s">
        <v>79</v>
      </c>
      <c r="D39" s="495"/>
      <c r="E39" s="492"/>
      <c r="F39" s="1" t="s">
        <v>80</v>
      </c>
      <c r="G39" s="28">
        <f>IF(A39="",0.000032,A39)</f>
        <v>3.0000000000000001E-5</v>
      </c>
      <c r="J39" s="51">
        <f t="shared" si="72"/>
        <v>3.0000000000000001E-5</v>
      </c>
      <c r="K39" s="54">
        <f t="shared" si="69"/>
        <v>3.0000000000000001E-5</v>
      </c>
      <c r="L39" s="54">
        <f t="shared" si="40"/>
        <v>3.0000000000000001E-5</v>
      </c>
      <c r="M39" s="54">
        <f t="shared" si="40"/>
        <v>3.0000000000000001E-5</v>
      </c>
      <c r="N39" s="54">
        <f t="shared" si="40"/>
        <v>3.0000000000000001E-5</v>
      </c>
      <c r="O39" s="54">
        <f t="shared" si="41"/>
        <v>3.0000000000000001E-5</v>
      </c>
      <c r="P39" s="54">
        <f t="shared" si="41"/>
        <v>3.0000000000000001E-5</v>
      </c>
      <c r="Q39" s="54">
        <f t="shared" si="41"/>
        <v>3.0000000000000001E-5</v>
      </c>
      <c r="R39" s="54">
        <f t="shared" si="42"/>
        <v>3.0000000000000001E-5</v>
      </c>
      <c r="S39" s="54">
        <f t="shared" si="42"/>
        <v>3.0000000000000001E-5</v>
      </c>
      <c r="T39" s="54">
        <f t="shared" si="42"/>
        <v>3.0000000000000001E-5</v>
      </c>
      <c r="U39" s="51">
        <f t="shared" si="70"/>
        <v>3.0000000000000001E-5</v>
      </c>
      <c r="V39" s="54">
        <f t="shared" si="71"/>
        <v>3.0000000000000001E-5</v>
      </c>
      <c r="W39" s="54">
        <f t="shared" si="71"/>
        <v>3.0000000000000001E-5</v>
      </c>
      <c r="X39" s="54">
        <f t="shared" si="71"/>
        <v>3.0000000000000001E-5</v>
      </c>
      <c r="Y39" s="54">
        <f t="shared" si="71"/>
        <v>3.0000000000000001E-5</v>
      </c>
      <c r="Z39" s="54">
        <f t="shared" si="71"/>
        <v>3.0000000000000001E-5</v>
      </c>
      <c r="AA39" s="54">
        <f t="shared" si="71"/>
        <v>3.0000000000000001E-5</v>
      </c>
      <c r="AB39" s="54">
        <f t="shared" si="71"/>
        <v>3.0000000000000001E-5</v>
      </c>
      <c r="AC39" s="54">
        <f t="shared" si="71"/>
        <v>3.0000000000000001E-5</v>
      </c>
      <c r="AD39" s="54">
        <f t="shared" si="71"/>
        <v>3.0000000000000001E-5</v>
      </c>
      <c r="AE39" s="54">
        <f t="shared" si="71"/>
        <v>3.0000000000000001E-5</v>
      </c>
      <c r="AF39" s="54">
        <f t="shared" si="71"/>
        <v>3.0000000000000001E-5</v>
      </c>
      <c r="AG39" s="54">
        <f t="shared" si="71"/>
        <v>3.0000000000000001E-5</v>
      </c>
      <c r="AH39" s="54">
        <f t="shared" si="44"/>
        <v>3.0000000000000001E-5</v>
      </c>
      <c r="AI39" s="54">
        <f t="shared" si="44"/>
        <v>3.0000000000000001E-5</v>
      </c>
      <c r="AJ39" s="54">
        <f t="shared" si="44"/>
        <v>3.0000000000000001E-5</v>
      </c>
      <c r="AK39" s="54">
        <f t="shared" si="45"/>
        <v>3.0000000000000001E-5</v>
      </c>
      <c r="AL39" s="54">
        <f t="shared" si="45"/>
        <v>3.0000000000000001E-5</v>
      </c>
      <c r="AM39" s="54">
        <f t="shared" si="45"/>
        <v>3.0000000000000001E-5</v>
      </c>
      <c r="AN39" s="54">
        <f t="shared" si="46"/>
        <v>3.0000000000000001E-5</v>
      </c>
      <c r="AO39" s="54">
        <f t="shared" si="46"/>
        <v>3.0000000000000001E-5</v>
      </c>
      <c r="AP39" s="54">
        <f t="shared" si="46"/>
        <v>3.0000000000000001E-5</v>
      </c>
      <c r="AQ39" s="54">
        <f t="shared" si="46"/>
        <v>3.0000000000000001E-5</v>
      </c>
      <c r="AR39" s="54">
        <f t="shared" si="46"/>
        <v>3.0000000000000001E-5</v>
      </c>
      <c r="AS39" s="54">
        <f t="shared" si="46"/>
        <v>3.0000000000000001E-5</v>
      </c>
      <c r="AT39" s="54">
        <f t="shared" si="46"/>
        <v>3.0000000000000001E-5</v>
      </c>
      <c r="AU39" s="54">
        <f t="shared" si="46"/>
        <v>3.0000000000000001E-5</v>
      </c>
      <c r="AV39" s="54">
        <f t="shared" si="46"/>
        <v>3.0000000000000001E-5</v>
      </c>
      <c r="AW39" s="54">
        <f t="shared" si="46"/>
        <v>3.0000000000000001E-5</v>
      </c>
      <c r="AX39" s="54">
        <f t="shared" si="46"/>
        <v>3.0000000000000001E-5</v>
      </c>
      <c r="AY39" s="54">
        <f t="shared" si="46"/>
        <v>3.0000000000000001E-5</v>
      </c>
      <c r="AZ39" s="54">
        <f t="shared" si="46"/>
        <v>3.0000000000000001E-5</v>
      </c>
      <c r="BA39" s="54">
        <f t="shared" si="46"/>
        <v>3.0000000000000001E-5</v>
      </c>
      <c r="BB39" s="54">
        <f t="shared" si="46"/>
        <v>3.0000000000000001E-5</v>
      </c>
      <c r="BC39" s="54">
        <f t="shared" si="46"/>
        <v>3.0000000000000001E-5</v>
      </c>
      <c r="BD39" s="54">
        <f t="shared" si="47"/>
        <v>3.0000000000000001E-5</v>
      </c>
      <c r="BE39" s="54">
        <f t="shared" si="47"/>
        <v>3.0000000000000001E-5</v>
      </c>
      <c r="BF39" s="54">
        <f t="shared" si="47"/>
        <v>3.0000000000000001E-5</v>
      </c>
      <c r="BG39" s="54">
        <f t="shared" si="48"/>
        <v>3.0000000000000001E-5</v>
      </c>
      <c r="BH39" s="54">
        <f t="shared" si="48"/>
        <v>3.0000000000000001E-5</v>
      </c>
      <c r="BI39" s="54">
        <f t="shared" si="49"/>
        <v>3.0000000000000001E-5</v>
      </c>
      <c r="BJ39" s="54">
        <f t="shared" si="49"/>
        <v>3.0000000000000001E-5</v>
      </c>
      <c r="BK39" s="54">
        <f t="shared" si="50"/>
        <v>3.0000000000000001E-5</v>
      </c>
      <c r="BL39" s="54">
        <f t="shared" si="51"/>
        <v>3.0000000000000001E-5</v>
      </c>
      <c r="BM39" s="54">
        <f t="shared" si="51"/>
        <v>3.0000000000000001E-5</v>
      </c>
      <c r="BN39" s="54">
        <f t="shared" si="51"/>
        <v>3.0000000000000001E-5</v>
      </c>
      <c r="BO39" s="54">
        <f t="shared" si="51"/>
        <v>3.0000000000000001E-5</v>
      </c>
      <c r="BP39" s="54">
        <f t="shared" si="52"/>
        <v>3.0000000000000001E-5</v>
      </c>
      <c r="BQ39" s="54">
        <f t="shared" si="53"/>
        <v>3.0000000000000001E-5</v>
      </c>
      <c r="BR39" s="54">
        <f t="shared" si="53"/>
        <v>3.0000000000000001E-5</v>
      </c>
      <c r="BS39" s="54">
        <f t="shared" si="53"/>
        <v>3.0000000000000001E-5</v>
      </c>
      <c r="BT39" s="54">
        <f t="shared" si="53"/>
        <v>3.0000000000000001E-5</v>
      </c>
      <c r="BU39" s="54">
        <f t="shared" si="54"/>
        <v>3.0000000000000001E-5</v>
      </c>
      <c r="BV39" s="54">
        <f t="shared" si="55"/>
        <v>3.0000000000000001E-5</v>
      </c>
      <c r="BW39" s="54">
        <f t="shared" si="56"/>
        <v>3.0000000000000001E-5</v>
      </c>
      <c r="BX39" s="54">
        <f t="shared" si="56"/>
        <v>3.0000000000000001E-5</v>
      </c>
      <c r="BY39" s="54">
        <f t="shared" si="57"/>
        <v>3.0000000000000001E-5</v>
      </c>
      <c r="BZ39" s="54">
        <f t="shared" si="57"/>
        <v>3.0000000000000001E-5</v>
      </c>
      <c r="CA39" s="54">
        <f t="shared" si="57"/>
        <v>3.0000000000000001E-5</v>
      </c>
      <c r="CB39" s="54">
        <f t="shared" si="57"/>
        <v>3.0000000000000001E-5</v>
      </c>
      <c r="CC39" s="54">
        <f t="shared" si="58"/>
        <v>3.0000000000000001E-5</v>
      </c>
      <c r="CD39" s="54">
        <f t="shared" si="58"/>
        <v>3.0000000000000001E-5</v>
      </c>
      <c r="CE39" s="54">
        <f t="shared" si="59"/>
        <v>3.0000000000000001E-5</v>
      </c>
      <c r="CF39" s="54">
        <f t="shared" si="60"/>
        <v>3.0000000000000001E-5</v>
      </c>
      <c r="CG39" s="54">
        <f t="shared" si="61"/>
        <v>3.0000000000000001E-5</v>
      </c>
      <c r="CH39" s="54">
        <f t="shared" si="62"/>
        <v>3.0000000000000001E-5</v>
      </c>
      <c r="CI39" s="54">
        <f t="shared" si="62"/>
        <v>3.0000000000000001E-5</v>
      </c>
      <c r="CJ39" s="54">
        <f t="shared" si="62"/>
        <v>3.0000000000000001E-5</v>
      </c>
      <c r="CK39" s="54">
        <f t="shared" si="62"/>
        <v>3.0000000000000001E-5</v>
      </c>
      <c r="CL39" s="54">
        <f t="shared" si="62"/>
        <v>3.0000000000000001E-5</v>
      </c>
      <c r="CM39" s="54">
        <f t="shared" si="62"/>
        <v>3.0000000000000001E-5</v>
      </c>
      <c r="CN39" s="54">
        <f t="shared" si="62"/>
        <v>3.0000000000000001E-5</v>
      </c>
      <c r="CO39" s="54">
        <f t="shared" si="62"/>
        <v>3.0000000000000001E-5</v>
      </c>
      <c r="CP39" s="54">
        <f t="shared" si="62"/>
        <v>3.0000000000000001E-5</v>
      </c>
      <c r="CQ39" s="54">
        <f t="shared" si="62"/>
        <v>3.0000000000000001E-5</v>
      </c>
      <c r="CR39" s="54">
        <f t="shared" si="63"/>
        <v>3.0000000000000001E-5</v>
      </c>
      <c r="CS39" s="54">
        <f t="shared" si="63"/>
        <v>3.0000000000000001E-5</v>
      </c>
      <c r="CT39" s="54">
        <f t="shared" si="64"/>
        <v>3.0000000000000001E-5</v>
      </c>
      <c r="CU39" s="54">
        <f t="shared" si="64"/>
        <v>3.0000000000000001E-5</v>
      </c>
      <c r="CV39" s="54">
        <f t="shared" si="65"/>
        <v>3.0000000000000001E-5</v>
      </c>
      <c r="CW39" s="54">
        <f t="shared" si="65"/>
        <v>3.0000000000000001E-5</v>
      </c>
      <c r="CX39" s="54">
        <f t="shared" si="66"/>
        <v>3.0000000000000001E-5</v>
      </c>
      <c r="CY39" s="54">
        <f t="shared" si="66"/>
        <v>3.0000000000000001E-5</v>
      </c>
      <c r="CZ39" s="54">
        <f t="shared" si="66"/>
        <v>3.0000000000000001E-5</v>
      </c>
      <c r="DA39" s="54">
        <f t="shared" si="66"/>
        <v>3.0000000000000001E-5</v>
      </c>
      <c r="DB39" s="54">
        <f t="shared" si="66"/>
        <v>3.0000000000000001E-5</v>
      </c>
      <c r="DC39" s="54">
        <f t="shared" si="67"/>
        <v>3.0000000000000001E-5</v>
      </c>
      <c r="DD39" s="54">
        <f t="shared" si="67"/>
        <v>3.0000000000000001E-5</v>
      </c>
      <c r="DE39" s="54">
        <f t="shared" si="68"/>
        <v>3.0000000000000001E-5</v>
      </c>
      <c r="DF39" s="54">
        <f t="shared" si="73"/>
        <v>3.0000000000000001E-5</v>
      </c>
      <c r="DG39" s="54">
        <f t="shared" si="74"/>
        <v>3.0000000000000001E-5</v>
      </c>
      <c r="DH39" s="54">
        <f t="shared" si="74"/>
        <v>3.0000000000000001E-5</v>
      </c>
      <c r="DI39" s="54">
        <f t="shared" si="74"/>
        <v>3.0000000000000001E-5</v>
      </c>
      <c r="DJ39" s="54">
        <f t="shared" si="74"/>
        <v>3.0000000000000001E-5</v>
      </c>
      <c r="DK39" s="54">
        <f t="shared" si="74"/>
        <v>3.0000000000000001E-5</v>
      </c>
      <c r="DL39" s="54">
        <f t="shared" si="74"/>
        <v>3.0000000000000001E-5</v>
      </c>
      <c r="DM39" s="54">
        <f t="shared" si="74"/>
        <v>3.0000000000000001E-5</v>
      </c>
      <c r="DN39" s="54">
        <f t="shared" si="74"/>
        <v>3.0000000000000001E-5</v>
      </c>
      <c r="DO39" s="54">
        <f t="shared" si="75"/>
        <v>3.0000000000000001E-5</v>
      </c>
      <c r="DP39" s="54">
        <f t="shared" si="32"/>
        <v>3.0000000000000001E-5</v>
      </c>
      <c r="DQ39" s="54">
        <f t="shared" si="32"/>
        <v>3.0000000000000001E-5</v>
      </c>
      <c r="DR39" s="54">
        <f t="shared" si="32"/>
        <v>3.0000000000000001E-5</v>
      </c>
      <c r="DS39" s="54">
        <f t="shared" si="32"/>
        <v>3.0000000000000001E-5</v>
      </c>
      <c r="DT39" s="54">
        <f t="shared" si="32"/>
        <v>3.0000000000000001E-5</v>
      </c>
      <c r="DU39" s="54">
        <f t="shared" si="32"/>
        <v>3.0000000000000001E-5</v>
      </c>
      <c r="DV39" s="54">
        <f t="shared" si="32"/>
        <v>3.0000000000000001E-5</v>
      </c>
      <c r="DW39" s="54">
        <f t="shared" si="32"/>
        <v>3.0000000000000001E-5</v>
      </c>
    </row>
    <row r="40" spans="1:127" ht="18" x14ac:dyDescent="0.2">
      <c r="A40" s="16">
        <f>入力シート_チオベンカルブ!G18</f>
        <v>5.0000000000000001E-3</v>
      </c>
      <c r="B40" s="23" t="s">
        <v>81</v>
      </c>
      <c r="C40" s="494" t="s">
        <v>82</v>
      </c>
      <c r="D40" s="495"/>
      <c r="E40" s="492"/>
      <c r="F40" s="1" t="s">
        <v>83</v>
      </c>
      <c r="G40" s="25">
        <f>IF(A40="",0.005,A40)</f>
        <v>5.0000000000000001E-3</v>
      </c>
      <c r="J40" s="51">
        <f t="shared" si="72"/>
        <v>5.0000000000000001E-3</v>
      </c>
      <c r="K40" s="54">
        <f t="shared" si="69"/>
        <v>5.0000000000000001E-3</v>
      </c>
      <c r="L40" s="54">
        <f t="shared" si="40"/>
        <v>5.0000000000000001E-3</v>
      </c>
      <c r="M40" s="54">
        <f t="shared" si="40"/>
        <v>5.0000000000000001E-3</v>
      </c>
      <c r="N40" s="54">
        <f t="shared" si="40"/>
        <v>5.0000000000000001E-3</v>
      </c>
      <c r="O40" s="54">
        <f t="shared" si="41"/>
        <v>5.0000000000000001E-3</v>
      </c>
      <c r="P40" s="54">
        <f t="shared" si="41"/>
        <v>5.0000000000000001E-3</v>
      </c>
      <c r="Q40" s="54">
        <f t="shared" si="41"/>
        <v>5.0000000000000001E-3</v>
      </c>
      <c r="R40" s="54">
        <f t="shared" si="42"/>
        <v>5.0000000000000001E-3</v>
      </c>
      <c r="S40" s="54">
        <f t="shared" si="42"/>
        <v>5.0000000000000001E-3</v>
      </c>
      <c r="T40" s="54">
        <f t="shared" si="42"/>
        <v>5.0000000000000001E-3</v>
      </c>
      <c r="U40" s="51">
        <f t="shared" si="70"/>
        <v>5.0000000000000001E-3</v>
      </c>
      <c r="V40" s="54">
        <f t="shared" si="71"/>
        <v>5.0000000000000001E-3</v>
      </c>
      <c r="W40" s="54">
        <f t="shared" si="71"/>
        <v>5.0000000000000001E-3</v>
      </c>
      <c r="X40" s="54">
        <f t="shared" si="71"/>
        <v>5.0000000000000001E-3</v>
      </c>
      <c r="Y40" s="54">
        <f t="shared" si="71"/>
        <v>5.0000000000000001E-3</v>
      </c>
      <c r="Z40" s="54">
        <f t="shared" si="71"/>
        <v>5.0000000000000001E-3</v>
      </c>
      <c r="AA40" s="54">
        <f t="shared" si="71"/>
        <v>5.0000000000000001E-3</v>
      </c>
      <c r="AB40" s="54">
        <f t="shared" si="71"/>
        <v>5.0000000000000001E-3</v>
      </c>
      <c r="AC40" s="54">
        <f t="shared" si="71"/>
        <v>5.0000000000000001E-3</v>
      </c>
      <c r="AD40" s="54">
        <f t="shared" si="71"/>
        <v>5.0000000000000001E-3</v>
      </c>
      <c r="AE40" s="54">
        <f t="shared" si="71"/>
        <v>5.0000000000000001E-3</v>
      </c>
      <c r="AF40" s="54">
        <f t="shared" si="71"/>
        <v>5.0000000000000001E-3</v>
      </c>
      <c r="AG40" s="54">
        <f t="shared" si="71"/>
        <v>5.0000000000000001E-3</v>
      </c>
      <c r="AH40" s="54">
        <f t="shared" si="44"/>
        <v>5.0000000000000001E-3</v>
      </c>
      <c r="AI40" s="54">
        <f t="shared" si="44"/>
        <v>5.0000000000000001E-3</v>
      </c>
      <c r="AJ40" s="54">
        <f t="shared" si="44"/>
        <v>5.0000000000000001E-3</v>
      </c>
      <c r="AK40" s="54">
        <f t="shared" si="45"/>
        <v>5.0000000000000001E-3</v>
      </c>
      <c r="AL40" s="54">
        <f t="shared" si="45"/>
        <v>5.0000000000000001E-3</v>
      </c>
      <c r="AM40" s="54">
        <f t="shared" si="45"/>
        <v>5.0000000000000001E-3</v>
      </c>
      <c r="AN40" s="54">
        <f t="shared" si="46"/>
        <v>5.0000000000000001E-3</v>
      </c>
      <c r="AO40" s="54">
        <f t="shared" si="46"/>
        <v>5.0000000000000001E-3</v>
      </c>
      <c r="AP40" s="54">
        <f t="shared" si="46"/>
        <v>5.0000000000000001E-3</v>
      </c>
      <c r="AQ40" s="54">
        <f t="shared" si="46"/>
        <v>5.0000000000000001E-3</v>
      </c>
      <c r="AR40" s="54">
        <f t="shared" si="46"/>
        <v>5.0000000000000001E-3</v>
      </c>
      <c r="AS40" s="54">
        <f t="shared" si="46"/>
        <v>5.0000000000000001E-3</v>
      </c>
      <c r="AT40" s="54">
        <f t="shared" si="46"/>
        <v>5.0000000000000001E-3</v>
      </c>
      <c r="AU40" s="54">
        <f t="shared" si="46"/>
        <v>5.0000000000000001E-3</v>
      </c>
      <c r="AV40" s="54">
        <f t="shared" si="46"/>
        <v>5.0000000000000001E-3</v>
      </c>
      <c r="AW40" s="54">
        <f t="shared" si="46"/>
        <v>5.0000000000000001E-3</v>
      </c>
      <c r="AX40" s="54">
        <f t="shared" si="46"/>
        <v>5.0000000000000001E-3</v>
      </c>
      <c r="AY40" s="54">
        <f t="shared" si="46"/>
        <v>5.0000000000000001E-3</v>
      </c>
      <c r="AZ40" s="54">
        <f t="shared" si="46"/>
        <v>5.0000000000000001E-3</v>
      </c>
      <c r="BA40" s="54">
        <f t="shared" si="46"/>
        <v>5.0000000000000001E-3</v>
      </c>
      <c r="BB40" s="54">
        <f t="shared" si="46"/>
        <v>5.0000000000000001E-3</v>
      </c>
      <c r="BC40" s="54">
        <f t="shared" si="46"/>
        <v>5.0000000000000001E-3</v>
      </c>
      <c r="BD40" s="54">
        <f t="shared" si="47"/>
        <v>5.0000000000000001E-3</v>
      </c>
      <c r="BE40" s="54">
        <f t="shared" si="47"/>
        <v>5.0000000000000001E-3</v>
      </c>
      <c r="BF40" s="54">
        <f t="shared" si="47"/>
        <v>5.0000000000000001E-3</v>
      </c>
      <c r="BG40" s="54">
        <f t="shared" si="48"/>
        <v>5.0000000000000001E-3</v>
      </c>
      <c r="BH40" s="54">
        <f t="shared" si="48"/>
        <v>5.0000000000000001E-3</v>
      </c>
      <c r="BI40" s="54">
        <f t="shared" si="49"/>
        <v>5.0000000000000001E-3</v>
      </c>
      <c r="BJ40" s="54">
        <f t="shared" si="49"/>
        <v>5.0000000000000001E-3</v>
      </c>
      <c r="BK40" s="54">
        <f t="shared" si="50"/>
        <v>5.0000000000000001E-3</v>
      </c>
      <c r="BL40" s="54">
        <f t="shared" si="51"/>
        <v>5.0000000000000001E-3</v>
      </c>
      <c r="BM40" s="54">
        <f t="shared" si="51"/>
        <v>5.0000000000000001E-3</v>
      </c>
      <c r="BN40" s="54">
        <f t="shared" si="51"/>
        <v>5.0000000000000001E-3</v>
      </c>
      <c r="BO40" s="54">
        <f t="shared" si="51"/>
        <v>5.0000000000000001E-3</v>
      </c>
      <c r="BP40" s="54">
        <f t="shared" si="52"/>
        <v>5.0000000000000001E-3</v>
      </c>
      <c r="BQ40" s="54">
        <f t="shared" si="53"/>
        <v>5.0000000000000001E-3</v>
      </c>
      <c r="BR40" s="54">
        <f t="shared" si="53"/>
        <v>5.0000000000000001E-3</v>
      </c>
      <c r="BS40" s="54">
        <f t="shared" si="53"/>
        <v>5.0000000000000001E-3</v>
      </c>
      <c r="BT40" s="54">
        <f t="shared" si="53"/>
        <v>5.0000000000000001E-3</v>
      </c>
      <c r="BU40" s="54">
        <f t="shared" si="54"/>
        <v>5.0000000000000001E-3</v>
      </c>
      <c r="BV40" s="54">
        <f t="shared" si="55"/>
        <v>5.0000000000000001E-3</v>
      </c>
      <c r="BW40" s="54">
        <f t="shared" si="56"/>
        <v>5.0000000000000001E-3</v>
      </c>
      <c r="BX40" s="54">
        <f t="shared" si="56"/>
        <v>5.0000000000000001E-3</v>
      </c>
      <c r="BY40" s="54">
        <f t="shared" si="57"/>
        <v>5.0000000000000001E-3</v>
      </c>
      <c r="BZ40" s="54">
        <f t="shared" si="57"/>
        <v>5.0000000000000001E-3</v>
      </c>
      <c r="CA40" s="54">
        <f t="shared" si="57"/>
        <v>5.0000000000000001E-3</v>
      </c>
      <c r="CB40" s="54">
        <f t="shared" si="57"/>
        <v>5.0000000000000001E-3</v>
      </c>
      <c r="CC40" s="54">
        <f t="shared" si="58"/>
        <v>5.0000000000000001E-3</v>
      </c>
      <c r="CD40" s="54">
        <f t="shared" si="58"/>
        <v>5.0000000000000001E-3</v>
      </c>
      <c r="CE40" s="54">
        <f t="shared" si="59"/>
        <v>5.0000000000000001E-3</v>
      </c>
      <c r="CF40" s="54">
        <f t="shared" si="60"/>
        <v>5.0000000000000001E-3</v>
      </c>
      <c r="CG40" s="54">
        <f t="shared" si="61"/>
        <v>5.0000000000000001E-3</v>
      </c>
      <c r="CH40" s="54">
        <f t="shared" si="62"/>
        <v>5.0000000000000001E-3</v>
      </c>
      <c r="CI40" s="54">
        <f t="shared" si="62"/>
        <v>5.0000000000000001E-3</v>
      </c>
      <c r="CJ40" s="54">
        <f t="shared" si="62"/>
        <v>5.0000000000000001E-3</v>
      </c>
      <c r="CK40" s="54">
        <f t="shared" si="62"/>
        <v>5.0000000000000001E-3</v>
      </c>
      <c r="CL40" s="54">
        <f t="shared" si="62"/>
        <v>5.0000000000000001E-3</v>
      </c>
      <c r="CM40" s="54">
        <f t="shared" si="62"/>
        <v>5.0000000000000001E-3</v>
      </c>
      <c r="CN40" s="54">
        <f t="shared" si="62"/>
        <v>5.0000000000000001E-3</v>
      </c>
      <c r="CO40" s="54">
        <f t="shared" si="62"/>
        <v>5.0000000000000001E-3</v>
      </c>
      <c r="CP40" s="54">
        <f t="shared" si="62"/>
        <v>5.0000000000000001E-3</v>
      </c>
      <c r="CQ40" s="54">
        <f t="shared" si="62"/>
        <v>5.0000000000000001E-3</v>
      </c>
      <c r="CR40" s="54">
        <f t="shared" si="63"/>
        <v>5.0000000000000001E-3</v>
      </c>
      <c r="CS40" s="54">
        <f t="shared" si="63"/>
        <v>5.0000000000000001E-3</v>
      </c>
      <c r="CT40" s="54">
        <f t="shared" si="64"/>
        <v>5.0000000000000001E-3</v>
      </c>
      <c r="CU40" s="54">
        <f t="shared" si="64"/>
        <v>5.0000000000000001E-3</v>
      </c>
      <c r="CV40" s="54">
        <f t="shared" si="65"/>
        <v>5.0000000000000001E-3</v>
      </c>
      <c r="CW40" s="54">
        <f t="shared" si="65"/>
        <v>5.0000000000000001E-3</v>
      </c>
      <c r="CX40" s="54">
        <f t="shared" si="66"/>
        <v>5.0000000000000001E-3</v>
      </c>
      <c r="CY40" s="54">
        <f t="shared" si="66"/>
        <v>5.0000000000000001E-3</v>
      </c>
      <c r="CZ40" s="54">
        <f t="shared" si="66"/>
        <v>5.0000000000000001E-3</v>
      </c>
      <c r="DA40" s="54">
        <f t="shared" si="66"/>
        <v>5.0000000000000001E-3</v>
      </c>
      <c r="DB40" s="54">
        <f t="shared" si="66"/>
        <v>5.0000000000000001E-3</v>
      </c>
      <c r="DC40" s="54">
        <f t="shared" si="67"/>
        <v>5.0000000000000001E-3</v>
      </c>
      <c r="DD40" s="54">
        <f t="shared" si="67"/>
        <v>5.0000000000000001E-3</v>
      </c>
      <c r="DE40" s="54">
        <f t="shared" si="68"/>
        <v>5.0000000000000001E-3</v>
      </c>
      <c r="DF40" s="54">
        <f t="shared" si="73"/>
        <v>5.0000000000000001E-3</v>
      </c>
      <c r="DG40" s="54">
        <f t="shared" si="74"/>
        <v>5.0000000000000001E-3</v>
      </c>
      <c r="DH40" s="54">
        <f t="shared" si="74"/>
        <v>5.0000000000000001E-3</v>
      </c>
      <c r="DI40" s="54">
        <f t="shared" si="74"/>
        <v>5.0000000000000001E-3</v>
      </c>
      <c r="DJ40" s="54">
        <f t="shared" si="74"/>
        <v>5.0000000000000001E-3</v>
      </c>
      <c r="DK40" s="54">
        <f t="shared" si="74"/>
        <v>5.0000000000000001E-3</v>
      </c>
      <c r="DL40" s="54">
        <f t="shared" si="74"/>
        <v>5.0000000000000001E-3</v>
      </c>
      <c r="DM40" s="54">
        <f t="shared" si="74"/>
        <v>5.0000000000000001E-3</v>
      </c>
      <c r="DN40" s="54">
        <f t="shared" si="74"/>
        <v>5.0000000000000001E-3</v>
      </c>
      <c r="DO40" s="54">
        <f t="shared" si="75"/>
        <v>5.0000000000000001E-3</v>
      </c>
      <c r="DP40" s="54">
        <f t="shared" si="32"/>
        <v>5.0000000000000001E-3</v>
      </c>
      <c r="DQ40" s="54">
        <f t="shared" si="32"/>
        <v>5.0000000000000001E-3</v>
      </c>
      <c r="DR40" s="54">
        <f t="shared" si="32"/>
        <v>5.0000000000000001E-3</v>
      </c>
      <c r="DS40" s="54">
        <f t="shared" si="32"/>
        <v>5.0000000000000001E-3</v>
      </c>
      <c r="DT40" s="54">
        <f t="shared" si="32"/>
        <v>5.0000000000000001E-3</v>
      </c>
      <c r="DU40" s="54">
        <f t="shared" si="32"/>
        <v>5.0000000000000001E-3</v>
      </c>
      <c r="DV40" s="54">
        <f t="shared" si="32"/>
        <v>5.0000000000000001E-3</v>
      </c>
      <c r="DW40" s="54">
        <f t="shared" si="32"/>
        <v>5.0000000000000001E-3</v>
      </c>
    </row>
    <row r="41" spans="1:127" ht="18" x14ac:dyDescent="0.2">
      <c r="A41" s="16">
        <f>入力シート_チオベンカルブ!Q20</f>
        <v>0.3</v>
      </c>
      <c r="B41" s="23" t="s">
        <v>137</v>
      </c>
      <c r="C41" s="494" t="s">
        <v>84</v>
      </c>
      <c r="D41" s="495"/>
      <c r="E41" s="492"/>
      <c r="F41" s="1" t="s">
        <v>85</v>
      </c>
      <c r="G41" s="25">
        <f>IF(A41="",0.2,A41)</f>
        <v>0.3</v>
      </c>
      <c r="J41" s="51">
        <f>G41</f>
        <v>0.3</v>
      </c>
      <c r="K41" s="54">
        <f t="shared" si="69"/>
        <v>0.3</v>
      </c>
      <c r="L41" s="54">
        <f t="shared" si="40"/>
        <v>0.3</v>
      </c>
      <c r="M41" s="54">
        <f t="shared" si="40"/>
        <v>0.3</v>
      </c>
      <c r="N41" s="54">
        <f t="shared" si="40"/>
        <v>0.3</v>
      </c>
      <c r="O41" s="54">
        <f t="shared" si="41"/>
        <v>0.3</v>
      </c>
      <c r="P41" s="54">
        <f t="shared" si="41"/>
        <v>0.3</v>
      </c>
      <c r="Q41" s="54">
        <f t="shared" si="41"/>
        <v>0.3</v>
      </c>
      <c r="R41" s="54">
        <f t="shared" si="42"/>
        <v>0.3</v>
      </c>
      <c r="S41" s="54">
        <f t="shared" si="42"/>
        <v>0.3</v>
      </c>
      <c r="T41" s="54">
        <f t="shared" si="42"/>
        <v>0.3</v>
      </c>
      <c r="U41" s="51">
        <f t="shared" si="70"/>
        <v>0.3</v>
      </c>
      <c r="V41" s="54">
        <f t="shared" si="71"/>
        <v>0.3</v>
      </c>
      <c r="W41" s="54">
        <f t="shared" si="71"/>
        <v>0.3</v>
      </c>
      <c r="X41" s="54">
        <f t="shared" si="71"/>
        <v>0.3</v>
      </c>
      <c r="Y41" s="54">
        <f t="shared" si="71"/>
        <v>0.3</v>
      </c>
      <c r="Z41" s="54">
        <f t="shared" si="71"/>
        <v>0.3</v>
      </c>
      <c r="AA41" s="54">
        <f t="shared" si="71"/>
        <v>0.3</v>
      </c>
      <c r="AB41" s="54">
        <f t="shared" si="71"/>
        <v>0.3</v>
      </c>
      <c r="AC41" s="54">
        <f t="shared" si="71"/>
        <v>0.3</v>
      </c>
      <c r="AD41" s="54">
        <f t="shared" si="71"/>
        <v>0.3</v>
      </c>
      <c r="AE41" s="54">
        <f t="shared" si="71"/>
        <v>0.3</v>
      </c>
      <c r="AF41" s="54">
        <f t="shared" si="71"/>
        <v>0.3</v>
      </c>
      <c r="AG41" s="54">
        <f t="shared" si="71"/>
        <v>0.3</v>
      </c>
      <c r="AH41" s="54">
        <f t="shared" si="44"/>
        <v>0.3</v>
      </c>
      <c r="AI41" s="54">
        <f t="shared" si="44"/>
        <v>0.3</v>
      </c>
      <c r="AJ41" s="54">
        <f t="shared" si="44"/>
        <v>0.3</v>
      </c>
      <c r="AK41" s="54">
        <f t="shared" si="45"/>
        <v>0.3</v>
      </c>
      <c r="AL41" s="54">
        <f t="shared" si="45"/>
        <v>0.3</v>
      </c>
      <c r="AM41" s="54">
        <f t="shared" si="45"/>
        <v>0.3</v>
      </c>
      <c r="AN41" s="54">
        <f t="shared" si="46"/>
        <v>0.3</v>
      </c>
      <c r="AO41" s="54">
        <f t="shared" si="46"/>
        <v>0.3</v>
      </c>
      <c r="AP41" s="54">
        <f t="shared" si="46"/>
        <v>0.3</v>
      </c>
      <c r="AQ41" s="54">
        <f t="shared" si="46"/>
        <v>0.3</v>
      </c>
      <c r="AR41" s="54">
        <f t="shared" si="46"/>
        <v>0.3</v>
      </c>
      <c r="AS41" s="54">
        <f t="shared" si="46"/>
        <v>0.3</v>
      </c>
      <c r="AT41" s="54">
        <f t="shared" si="46"/>
        <v>0.3</v>
      </c>
      <c r="AU41" s="54">
        <f t="shared" si="46"/>
        <v>0.3</v>
      </c>
      <c r="AV41" s="54">
        <f t="shared" si="46"/>
        <v>0.3</v>
      </c>
      <c r="AW41" s="54">
        <f t="shared" si="46"/>
        <v>0.3</v>
      </c>
      <c r="AX41" s="54">
        <f t="shared" si="46"/>
        <v>0.3</v>
      </c>
      <c r="AY41" s="54">
        <f t="shared" si="46"/>
        <v>0.3</v>
      </c>
      <c r="AZ41" s="54">
        <f t="shared" si="46"/>
        <v>0.3</v>
      </c>
      <c r="BA41" s="54">
        <f t="shared" si="46"/>
        <v>0.3</v>
      </c>
      <c r="BB41" s="54">
        <f t="shared" si="46"/>
        <v>0.3</v>
      </c>
      <c r="BC41" s="54">
        <f t="shared" si="46"/>
        <v>0.3</v>
      </c>
      <c r="BD41" s="54">
        <f t="shared" si="47"/>
        <v>0.3</v>
      </c>
      <c r="BE41" s="54">
        <f t="shared" si="47"/>
        <v>0.3</v>
      </c>
      <c r="BF41" s="54">
        <f t="shared" si="47"/>
        <v>0.3</v>
      </c>
      <c r="BG41" s="54">
        <f t="shared" si="48"/>
        <v>0.3</v>
      </c>
      <c r="BH41" s="54">
        <f t="shared" si="48"/>
        <v>0.3</v>
      </c>
      <c r="BI41" s="54">
        <f t="shared" si="49"/>
        <v>0.3</v>
      </c>
      <c r="BJ41" s="54">
        <f t="shared" si="49"/>
        <v>0.3</v>
      </c>
      <c r="BK41" s="54">
        <f t="shared" si="50"/>
        <v>0.3</v>
      </c>
      <c r="BL41" s="54">
        <f t="shared" si="51"/>
        <v>0.3</v>
      </c>
      <c r="BM41" s="54">
        <f t="shared" si="51"/>
        <v>0.3</v>
      </c>
      <c r="BN41" s="54">
        <f t="shared" si="51"/>
        <v>0.3</v>
      </c>
      <c r="BO41" s="54">
        <f t="shared" si="51"/>
        <v>0.3</v>
      </c>
      <c r="BP41" s="54">
        <f t="shared" si="52"/>
        <v>0.3</v>
      </c>
      <c r="BQ41" s="54">
        <f t="shared" si="53"/>
        <v>0.3</v>
      </c>
      <c r="BR41" s="54">
        <f t="shared" si="53"/>
        <v>0.3</v>
      </c>
      <c r="BS41" s="54">
        <f t="shared" si="53"/>
        <v>0.3</v>
      </c>
      <c r="BT41" s="54">
        <f t="shared" si="53"/>
        <v>0.3</v>
      </c>
      <c r="BU41" s="54">
        <f t="shared" si="54"/>
        <v>0.3</v>
      </c>
      <c r="BV41" s="54">
        <f t="shared" si="55"/>
        <v>0.3</v>
      </c>
      <c r="BW41" s="54">
        <f t="shared" si="56"/>
        <v>0.3</v>
      </c>
      <c r="BX41" s="54">
        <f t="shared" si="56"/>
        <v>0.3</v>
      </c>
      <c r="BY41" s="54">
        <f t="shared" si="57"/>
        <v>0.3</v>
      </c>
      <c r="BZ41" s="54">
        <f t="shared" si="57"/>
        <v>0.3</v>
      </c>
      <c r="CA41" s="54">
        <f t="shared" si="57"/>
        <v>0.3</v>
      </c>
      <c r="CB41" s="54">
        <f t="shared" si="57"/>
        <v>0.3</v>
      </c>
      <c r="CC41" s="54">
        <f t="shared" si="58"/>
        <v>0.3</v>
      </c>
      <c r="CD41" s="54">
        <f t="shared" si="58"/>
        <v>0.3</v>
      </c>
      <c r="CE41" s="54">
        <f t="shared" si="59"/>
        <v>0.3</v>
      </c>
      <c r="CF41" s="54">
        <f t="shared" si="60"/>
        <v>0.3</v>
      </c>
      <c r="CG41" s="54">
        <f t="shared" si="61"/>
        <v>0.3</v>
      </c>
      <c r="CH41" s="54">
        <f t="shared" si="62"/>
        <v>0.3</v>
      </c>
      <c r="CI41" s="54">
        <f t="shared" si="62"/>
        <v>0.3</v>
      </c>
      <c r="CJ41" s="54">
        <f t="shared" si="62"/>
        <v>0.3</v>
      </c>
      <c r="CK41" s="54">
        <f t="shared" si="62"/>
        <v>0.3</v>
      </c>
      <c r="CL41" s="54">
        <f t="shared" si="62"/>
        <v>0.3</v>
      </c>
      <c r="CM41" s="54">
        <f t="shared" si="62"/>
        <v>0.3</v>
      </c>
      <c r="CN41" s="54">
        <f t="shared" si="62"/>
        <v>0.3</v>
      </c>
      <c r="CO41" s="54">
        <f t="shared" si="62"/>
        <v>0.3</v>
      </c>
      <c r="CP41" s="54">
        <f t="shared" si="62"/>
        <v>0.3</v>
      </c>
      <c r="CQ41" s="54">
        <f t="shared" si="62"/>
        <v>0.3</v>
      </c>
      <c r="CR41" s="54">
        <f t="shared" si="63"/>
        <v>0.3</v>
      </c>
      <c r="CS41" s="54">
        <f t="shared" si="63"/>
        <v>0.3</v>
      </c>
      <c r="CT41" s="54">
        <f t="shared" si="64"/>
        <v>0.3</v>
      </c>
      <c r="CU41" s="54">
        <f t="shared" si="64"/>
        <v>0.3</v>
      </c>
      <c r="CV41" s="54">
        <f t="shared" si="65"/>
        <v>0.3</v>
      </c>
      <c r="CW41" s="54">
        <f t="shared" si="65"/>
        <v>0.3</v>
      </c>
      <c r="CX41" s="54">
        <f t="shared" si="66"/>
        <v>0.3</v>
      </c>
      <c r="CY41" s="54">
        <f t="shared" si="66"/>
        <v>0.3</v>
      </c>
      <c r="CZ41" s="54">
        <f t="shared" si="66"/>
        <v>0.3</v>
      </c>
      <c r="DA41" s="54">
        <f t="shared" si="66"/>
        <v>0.3</v>
      </c>
      <c r="DB41" s="54">
        <f t="shared" si="66"/>
        <v>0.3</v>
      </c>
      <c r="DC41" s="54">
        <f t="shared" si="67"/>
        <v>0.3</v>
      </c>
      <c r="DD41" s="54">
        <f t="shared" si="67"/>
        <v>0.3</v>
      </c>
      <c r="DE41" s="54">
        <f t="shared" si="68"/>
        <v>0.3</v>
      </c>
      <c r="DF41" s="54">
        <f t="shared" si="73"/>
        <v>0.3</v>
      </c>
      <c r="DG41" s="54">
        <f t="shared" si="74"/>
        <v>0.3</v>
      </c>
      <c r="DH41" s="54">
        <f t="shared" si="74"/>
        <v>0.3</v>
      </c>
      <c r="DI41" s="54">
        <f t="shared" si="74"/>
        <v>0.3</v>
      </c>
      <c r="DJ41" s="54">
        <f t="shared" si="74"/>
        <v>0.3</v>
      </c>
      <c r="DK41" s="54">
        <f t="shared" si="74"/>
        <v>0.3</v>
      </c>
      <c r="DL41" s="54">
        <f t="shared" si="74"/>
        <v>0.3</v>
      </c>
      <c r="DM41" s="54">
        <f t="shared" si="74"/>
        <v>0.3</v>
      </c>
      <c r="DN41" s="54">
        <f t="shared" si="74"/>
        <v>0.3</v>
      </c>
      <c r="DO41" s="54">
        <f t="shared" si="75"/>
        <v>0.3</v>
      </c>
      <c r="DP41" s="54">
        <f t="shared" si="32"/>
        <v>0.3</v>
      </c>
      <c r="DQ41" s="54">
        <f t="shared" si="32"/>
        <v>0.3</v>
      </c>
      <c r="DR41" s="54">
        <f t="shared" si="32"/>
        <v>0.3</v>
      </c>
      <c r="DS41" s="54">
        <f t="shared" si="32"/>
        <v>0.3</v>
      </c>
      <c r="DT41" s="54">
        <f t="shared" si="32"/>
        <v>0.3</v>
      </c>
      <c r="DU41" s="54">
        <f t="shared" si="32"/>
        <v>0.3</v>
      </c>
      <c r="DV41" s="54">
        <f t="shared" si="32"/>
        <v>0.3</v>
      </c>
      <c r="DW41" s="54">
        <f t="shared" si="32"/>
        <v>0.3</v>
      </c>
    </row>
    <row r="42" spans="1:127" ht="21" x14ac:dyDescent="0.2">
      <c r="A42" s="16">
        <f>IF(+入力シート_チオベンカルブ!Q12="-",0,+入力シート_チオベンカルブ!Q12)</f>
        <v>0.22</v>
      </c>
      <c r="B42" s="23" t="s">
        <v>86</v>
      </c>
      <c r="C42" s="494" t="s">
        <v>87</v>
      </c>
      <c r="D42" s="495"/>
      <c r="E42" s="492"/>
      <c r="F42" s="1" t="s">
        <v>67</v>
      </c>
      <c r="G42" s="29">
        <f>IF(A42="",7,A42)</f>
        <v>0.22</v>
      </c>
      <c r="J42" s="51">
        <f>G42</f>
        <v>0.22</v>
      </c>
      <c r="K42" s="54">
        <f t="shared" si="69"/>
        <v>0.22</v>
      </c>
      <c r="L42" s="54">
        <f t="shared" si="40"/>
        <v>0.22</v>
      </c>
      <c r="M42" s="54">
        <f t="shared" si="40"/>
        <v>0.22</v>
      </c>
      <c r="N42" s="54">
        <f t="shared" si="40"/>
        <v>0.22</v>
      </c>
      <c r="O42" s="54">
        <f t="shared" si="41"/>
        <v>0.22</v>
      </c>
      <c r="P42" s="54">
        <f t="shared" si="41"/>
        <v>0.22</v>
      </c>
      <c r="Q42" s="54">
        <f t="shared" si="41"/>
        <v>0.22</v>
      </c>
      <c r="R42" s="54">
        <f t="shared" si="42"/>
        <v>0.22</v>
      </c>
      <c r="S42" s="54">
        <f t="shared" si="42"/>
        <v>0.22</v>
      </c>
      <c r="T42" s="54">
        <f t="shared" si="42"/>
        <v>0.22</v>
      </c>
      <c r="U42" s="51">
        <f t="shared" si="70"/>
        <v>0.22</v>
      </c>
      <c r="V42" s="54">
        <f t="shared" si="71"/>
        <v>0.22</v>
      </c>
      <c r="W42" s="54">
        <f t="shared" si="71"/>
        <v>0.22</v>
      </c>
      <c r="X42" s="54">
        <f t="shared" si="71"/>
        <v>0.22</v>
      </c>
      <c r="Y42" s="54">
        <f t="shared" si="71"/>
        <v>0.22</v>
      </c>
      <c r="Z42" s="54">
        <f t="shared" si="71"/>
        <v>0.22</v>
      </c>
      <c r="AA42" s="54">
        <f t="shared" si="71"/>
        <v>0.22</v>
      </c>
      <c r="AB42" s="54">
        <f t="shared" si="71"/>
        <v>0.22</v>
      </c>
      <c r="AC42" s="54">
        <f t="shared" si="71"/>
        <v>0.22</v>
      </c>
      <c r="AD42" s="54">
        <f t="shared" si="71"/>
        <v>0.22</v>
      </c>
      <c r="AE42" s="54">
        <f t="shared" si="71"/>
        <v>0.22</v>
      </c>
      <c r="AF42" s="54">
        <f t="shared" si="71"/>
        <v>0.22</v>
      </c>
      <c r="AG42" s="54">
        <f t="shared" si="71"/>
        <v>0.22</v>
      </c>
      <c r="AH42" s="54">
        <f t="shared" si="44"/>
        <v>0.22</v>
      </c>
      <c r="AI42" s="54">
        <f t="shared" si="44"/>
        <v>0.22</v>
      </c>
      <c r="AJ42" s="54">
        <f t="shared" si="44"/>
        <v>0.22</v>
      </c>
      <c r="AK42" s="54">
        <f t="shared" si="45"/>
        <v>0.22</v>
      </c>
      <c r="AL42" s="54">
        <f t="shared" si="45"/>
        <v>0.22</v>
      </c>
      <c r="AM42" s="54">
        <f t="shared" si="45"/>
        <v>0.22</v>
      </c>
      <c r="AN42" s="54">
        <f t="shared" si="46"/>
        <v>0.22</v>
      </c>
      <c r="AO42" s="54">
        <f t="shared" si="46"/>
        <v>0.22</v>
      </c>
      <c r="AP42" s="54">
        <f t="shared" si="46"/>
        <v>0.22</v>
      </c>
      <c r="AQ42" s="54">
        <f t="shared" si="46"/>
        <v>0.22</v>
      </c>
      <c r="AR42" s="54">
        <f t="shared" si="46"/>
        <v>0.22</v>
      </c>
      <c r="AS42" s="54">
        <f t="shared" si="46"/>
        <v>0.22</v>
      </c>
      <c r="AT42" s="54">
        <f t="shared" si="46"/>
        <v>0.22</v>
      </c>
      <c r="AU42" s="54">
        <f t="shared" si="46"/>
        <v>0.22</v>
      </c>
      <c r="AV42" s="54">
        <f t="shared" si="46"/>
        <v>0.22</v>
      </c>
      <c r="AW42" s="54">
        <f t="shared" si="46"/>
        <v>0.22</v>
      </c>
      <c r="AX42" s="54">
        <f t="shared" si="46"/>
        <v>0.22</v>
      </c>
      <c r="AY42" s="54">
        <f t="shared" si="46"/>
        <v>0.22</v>
      </c>
      <c r="AZ42" s="54">
        <f t="shared" si="46"/>
        <v>0.22</v>
      </c>
      <c r="BA42" s="54">
        <f t="shared" si="46"/>
        <v>0.22</v>
      </c>
      <c r="BB42" s="54">
        <f t="shared" si="46"/>
        <v>0.22</v>
      </c>
      <c r="BC42" s="54">
        <f t="shared" si="46"/>
        <v>0.22</v>
      </c>
      <c r="BD42" s="54">
        <f t="shared" si="47"/>
        <v>0.22</v>
      </c>
      <c r="BE42" s="54">
        <f t="shared" si="47"/>
        <v>0.22</v>
      </c>
      <c r="BF42" s="54">
        <f t="shared" si="47"/>
        <v>0.22</v>
      </c>
      <c r="BG42" s="54">
        <f t="shared" si="48"/>
        <v>0.22</v>
      </c>
      <c r="BH42" s="54">
        <f t="shared" si="48"/>
        <v>0.22</v>
      </c>
      <c r="BI42" s="54">
        <f t="shared" si="49"/>
        <v>0.22</v>
      </c>
      <c r="BJ42" s="54">
        <f t="shared" si="49"/>
        <v>0.22</v>
      </c>
      <c r="BK42" s="54">
        <f t="shared" si="50"/>
        <v>0.22</v>
      </c>
      <c r="BL42" s="54">
        <f t="shared" si="51"/>
        <v>0.22</v>
      </c>
      <c r="BM42" s="54">
        <f t="shared" si="51"/>
        <v>0.22</v>
      </c>
      <c r="BN42" s="54">
        <f t="shared" si="51"/>
        <v>0.22</v>
      </c>
      <c r="BO42" s="54">
        <f t="shared" si="51"/>
        <v>0.22</v>
      </c>
      <c r="BP42" s="54">
        <f t="shared" si="52"/>
        <v>0.22</v>
      </c>
      <c r="BQ42" s="54">
        <f t="shared" si="53"/>
        <v>0.22</v>
      </c>
      <c r="BR42" s="54">
        <f t="shared" si="53"/>
        <v>0.22</v>
      </c>
      <c r="BS42" s="54">
        <f t="shared" si="53"/>
        <v>0.22</v>
      </c>
      <c r="BT42" s="54">
        <f t="shared" si="53"/>
        <v>0.22</v>
      </c>
      <c r="BU42" s="54">
        <f t="shared" si="54"/>
        <v>0.22</v>
      </c>
      <c r="BV42" s="54">
        <f t="shared" si="55"/>
        <v>0.22</v>
      </c>
      <c r="BW42" s="54">
        <f t="shared" si="56"/>
        <v>0.22</v>
      </c>
      <c r="BX42" s="54">
        <f t="shared" si="56"/>
        <v>0.22</v>
      </c>
      <c r="BY42" s="54">
        <f t="shared" si="57"/>
        <v>0.22</v>
      </c>
      <c r="BZ42" s="54">
        <f t="shared" si="57"/>
        <v>0.22</v>
      </c>
      <c r="CA42" s="54">
        <f t="shared" si="57"/>
        <v>0.22</v>
      </c>
      <c r="CB42" s="54">
        <f t="shared" si="57"/>
        <v>0.22</v>
      </c>
      <c r="CC42" s="54">
        <f t="shared" si="58"/>
        <v>0.22</v>
      </c>
      <c r="CD42" s="54">
        <f t="shared" si="58"/>
        <v>0.22</v>
      </c>
      <c r="CE42" s="54">
        <f t="shared" si="59"/>
        <v>0.22</v>
      </c>
      <c r="CF42" s="54">
        <f t="shared" si="60"/>
        <v>0.22</v>
      </c>
      <c r="CG42" s="54">
        <f t="shared" si="61"/>
        <v>0.22</v>
      </c>
      <c r="CH42" s="54">
        <f t="shared" si="62"/>
        <v>0.22</v>
      </c>
      <c r="CI42" s="54">
        <f t="shared" si="62"/>
        <v>0.22</v>
      </c>
      <c r="CJ42" s="54">
        <f t="shared" si="62"/>
        <v>0.22</v>
      </c>
      <c r="CK42" s="54">
        <f t="shared" si="62"/>
        <v>0.22</v>
      </c>
      <c r="CL42" s="54">
        <f t="shared" si="62"/>
        <v>0.22</v>
      </c>
      <c r="CM42" s="54">
        <f t="shared" si="62"/>
        <v>0.22</v>
      </c>
      <c r="CN42" s="54">
        <f t="shared" si="62"/>
        <v>0.22</v>
      </c>
      <c r="CO42" s="54">
        <f t="shared" si="62"/>
        <v>0.22</v>
      </c>
      <c r="CP42" s="54">
        <f t="shared" si="62"/>
        <v>0.22</v>
      </c>
      <c r="CQ42" s="54">
        <f t="shared" si="62"/>
        <v>0.22</v>
      </c>
      <c r="CR42" s="54">
        <f t="shared" si="63"/>
        <v>0.22</v>
      </c>
      <c r="CS42" s="54">
        <f t="shared" si="63"/>
        <v>0.22</v>
      </c>
      <c r="CT42" s="54">
        <f t="shared" si="64"/>
        <v>0.22</v>
      </c>
      <c r="CU42" s="54">
        <f t="shared" si="64"/>
        <v>0.22</v>
      </c>
      <c r="CV42" s="54">
        <f t="shared" si="65"/>
        <v>0.22</v>
      </c>
      <c r="CW42" s="54">
        <f t="shared" si="65"/>
        <v>0.22</v>
      </c>
      <c r="CX42" s="54">
        <f t="shared" si="66"/>
        <v>0.22</v>
      </c>
      <c r="CY42" s="54">
        <f t="shared" si="66"/>
        <v>0.22</v>
      </c>
      <c r="CZ42" s="54">
        <f t="shared" si="66"/>
        <v>0.22</v>
      </c>
      <c r="DA42" s="54">
        <f t="shared" si="66"/>
        <v>0.22</v>
      </c>
      <c r="DB42" s="54">
        <f t="shared" si="66"/>
        <v>0.22</v>
      </c>
      <c r="DC42" s="54">
        <f t="shared" si="67"/>
        <v>0.22</v>
      </c>
      <c r="DD42" s="54">
        <f t="shared" si="67"/>
        <v>0.22</v>
      </c>
      <c r="DE42" s="54">
        <f t="shared" si="68"/>
        <v>0.22</v>
      </c>
      <c r="DF42" s="54">
        <f t="shared" si="73"/>
        <v>0.22</v>
      </c>
      <c r="DG42" s="54">
        <f t="shared" si="74"/>
        <v>0.22</v>
      </c>
      <c r="DH42" s="54">
        <f t="shared" si="74"/>
        <v>0.22</v>
      </c>
      <c r="DI42" s="54">
        <f t="shared" si="74"/>
        <v>0.22</v>
      </c>
      <c r="DJ42" s="54">
        <f t="shared" si="74"/>
        <v>0.22</v>
      </c>
      <c r="DK42" s="54">
        <f t="shared" si="74"/>
        <v>0.22</v>
      </c>
      <c r="DL42" s="54">
        <f t="shared" si="74"/>
        <v>0.22</v>
      </c>
      <c r="DM42" s="54">
        <f t="shared" si="74"/>
        <v>0.22</v>
      </c>
      <c r="DN42" s="54">
        <f t="shared" si="74"/>
        <v>0.22</v>
      </c>
      <c r="DO42" s="54">
        <f t="shared" si="75"/>
        <v>0.22</v>
      </c>
      <c r="DP42" s="54">
        <f t="shared" si="32"/>
        <v>0.22</v>
      </c>
      <c r="DQ42" s="54">
        <f t="shared" si="32"/>
        <v>0.22</v>
      </c>
      <c r="DR42" s="54">
        <f t="shared" si="32"/>
        <v>0.22</v>
      </c>
      <c r="DS42" s="54">
        <f t="shared" si="32"/>
        <v>0.22</v>
      </c>
      <c r="DT42" s="54">
        <f t="shared" si="32"/>
        <v>0.22</v>
      </c>
      <c r="DU42" s="54">
        <f t="shared" si="32"/>
        <v>0.22</v>
      </c>
      <c r="DV42" s="54">
        <f t="shared" si="32"/>
        <v>0.22</v>
      </c>
      <c r="DW42" s="54">
        <f t="shared" si="32"/>
        <v>0.22</v>
      </c>
    </row>
    <row r="43" spans="1:127" ht="14" x14ac:dyDescent="0.3">
      <c r="A43" s="30">
        <f>入力シート_チオベンカルブ!Q21</f>
        <v>0.4</v>
      </c>
      <c r="B43" s="31" t="s">
        <v>138</v>
      </c>
      <c r="C43" s="496" t="s">
        <v>126</v>
      </c>
      <c r="D43" s="496"/>
      <c r="E43" s="496"/>
      <c r="F43" s="292" t="s">
        <v>140</v>
      </c>
      <c r="G43" s="25">
        <f>IF(A43="",0.2,A43)</f>
        <v>0.4</v>
      </c>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36"/>
      <c r="BR43" s="36"/>
      <c r="BS43" s="36"/>
      <c r="BT43" s="36"/>
      <c r="BU43" s="36"/>
      <c r="BV43" s="36"/>
      <c r="BW43" s="36"/>
      <c r="BX43" s="36"/>
      <c r="BY43" s="36"/>
      <c r="BZ43" s="36"/>
      <c r="CA43" s="36"/>
      <c r="CB43" s="36"/>
      <c r="CC43" s="36"/>
      <c r="CD43" s="36"/>
      <c r="CE43" s="36"/>
      <c r="CF43" s="36"/>
      <c r="CG43" s="36"/>
      <c r="CH43" s="36"/>
      <c r="CI43" s="36"/>
      <c r="CJ43" s="36"/>
      <c r="CK43" s="36"/>
      <c r="CL43" s="36"/>
      <c r="CM43" s="36"/>
      <c r="CN43" s="36"/>
      <c r="CO43" s="36"/>
      <c r="CP43" s="36"/>
      <c r="CQ43" s="36"/>
      <c r="CR43" s="36"/>
      <c r="CS43" s="36"/>
      <c r="CT43" s="36"/>
      <c r="CU43" s="36"/>
      <c r="CV43" s="36"/>
      <c r="CW43" s="36"/>
      <c r="CX43" s="36"/>
      <c r="CY43" s="36"/>
      <c r="CZ43" s="36"/>
      <c r="DA43" s="36"/>
      <c r="DB43" s="36"/>
      <c r="DC43" s="36"/>
      <c r="DD43" s="36"/>
      <c r="DE43" s="36"/>
      <c r="DF43" s="36"/>
      <c r="DG43" s="36"/>
      <c r="DH43" s="36"/>
      <c r="DI43" s="36"/>
      <c r="DJ43" s="36"/>
      <c r="DK43" s="36"/>
      <c r="DL43" s="36"/>
      <c r="DM43" s="36"/>
      <c r="DN43" s="36"/>
      <c r="DO43" s="36"/>
      <c r="DP43" s="36"/>
      <c r="DQ43" s="36"/>
      <c r="DR43" s="36"/>
      <c r="DS43" s="36"/>
      <c r="DT43" s="36"/>
      <c r="DU43" s="36"/>
      <c r="DV43" s="36"/>
      <c r="DW43" s="36"/>
    </row>
    <row r="44" spans="1:127" ht="14" x14ac:dyDescent="0.3">
      <c r="A44" s="16">
        <f>入力シート_チオベンカルブ!Q10</f>
        <v>0.9</v>
      </c>
      <c r="B44" s="32" t="s">
        <v>88</v>
      </c>
      <c r="C44" s="493" t="s">
        <v>89</v>
      </c>
      <c r="D44" s="493"/>
      <c r="E44" s="493"/>
      <c r="F44" s="291" t="s">
        <v>90</v>
      </c>
      <c r="G44" s="33">
        <f>IF(A44="",IF(G45*G46&gt;0,G45*G46,G43),A44)</f>
        <v>0.9</v>
      </c>
      <c r="J44" s="51">
        <f t="shared" ref="J44:J51" si="76">G44</f>
        <v>0.9</v>
      </c>
      <c r="K44" s="51">
        <f t="shared" ref="K44:N52" si="77">+J44</f>
        <v>0.9</v>
      </c>
      <c r="L44" s="51">
        <f t="shared" si="77"/>
        <v>0.9</v>
      </c>
      <c r="M44" s="51">
        <f t="shared" si="77"/>
        <v>0.9</v>
      </c>
      <c r="N44" s="51">
        <f t="shared" si="77"/>
        <v>0.9</v>
      </c>
      <c r="O44" s="51">
        <f t="shared" ref="O44:Q52" si="78">+J44</f>
        <v>0.9</v>
      </c>
      <c r="P44" s="51">
        <f t="shared" si="78"/>
        <v>0.9</v>
      </c>
      <c r="Q44" s="51">
        <f t="shared" si="78"/>
        <v>0.9</v>
      </c>
      <c r="R44" s="51">
        <f t="shared" ref="R44:T52" si="79">+L44</f>
        <v>0.9</v>
      </c>
      <c r="S44" s="51">
        <f t="shared" si="79"/>
        <v>0.9</v>
      </c>
      <c r="T44" s="51">
        <f t="shared" si="79"/>
        <v>0.9</v>
      </c>
      <c r="U44" s="51">
        <f t="shared" si="70"/>
        <v>0.9</v>
      </c>
      <c r="V44" s="51">
        <f>+U44</f>
        <v>0.9</v>
      </c>
      <c r="W44" s="51">
        <f t="shared" ref="W44:AG44" si="80">+V44</f>
        <v>0.9</v>
      </c>
      <c r="X44" s="51">
        <f t="shared" si="80"/>
        <v>0.9</v>
      </c>
      <c r="Y44" s="51">
        <f t="shared" si="80"/>
        <v>0.9</v>
      </c>
      <c r="Z44" s="51">
        <f t="shared" si="80"/>
        <v>0.9</v>
      </c>
      <c r="AA44" s="51">
        <f t="shared" si="80"/>
        <v>0.9</v>
      </c>
      <c r="AB44" s="51">
        <f t="shared" si="80"/>
        <v>0.9</v>
      </c>
      <c r="AC44" s="51">
        <f t="shared" si="80"/>
        <v>0.9</v>
      </c>
      <c r="AD44" s="51">
        <f t="shared" si="80"/>
        <v>0.9</v>
      </c>
      <c r="AE44" s="51">
        <f t="shared" si="80"/>
        <v>0.9</v>
      </c>
      <c r="AF44" s="51">
        <f t="shared" si="80"/>
        <v>0.9</v>
      </c>
      <c r="AG44" s="51">
        <f t="shared" si="80"/>
        <v>0.9</v>
      </c>
      <c r="AH44" s="51">
        <f t="shared" ref="AH44:AJ52" si="81">+AC44</f>
        <v>0.9</v>
      </c>
      <c r="AI44" s="51">
        <f t="shared" si="81"/>
        <v>0.9</v>
      </c>
      <c r="AJ44" s="51">
        <f t="shared" si="81"/>
        <v>0.9</v>
      </c>
      <c r="AK44" s="51">
        <f t="shared" ref="AK44:AM52" si="82">+AE44</f>
        <v>0.9</v>
      </c>
      <c r="AL44" s="51">
        <f t="shared" si="82"/>
        <v>0.9</v>
      </c>
      <c r="AM44" s="51">
        <f t="shared" si="82"/>
        <v>0.9</v>
      </c>
      <c r="AN44" s="51">
        <f t="shared" ref="AN44:BA52" si="83">+AM44</f>
        <v>0.9</v>
      </c>
      <c r="AO44" s="51">
        <f t="shared" si="83"/>
        <v>0.9</v>
      </c>
      <c r="AP44" s="51">
        <f t="shared" si="83"/>
        <v>0.9</v>
      </c>
      <c r="AQ44" s="51">
        <f t="shared" si="83"/>
        <v>0.9</v>
      </c>
      <c r="AR44" s="51">
        <f t="shared" si="83"/>
        <v>0.9</v>
      </c>
      <c r="AS44" s="51">
        <f t="shared" si="83"/>
        <v>0.9</v>
      </c>
      <c r="AT44" s="51">
        <f t="shared" si="83"/>
        <v>0.9</v>
      </c>
      <c r="AU44" s="51">
        <f t="shared" si="83"/>
        <v>0.9</v>
      </c>
      <c r="AV44" s="51">
        <f t="shared" si="83"/>
        <v>0.9</v>
      </c>
      <c r="AW44" s="51">
        <f t="shared" si="83"/>
        <v>0.9</v>
      </c>
      <c r="AX44" s="51">
        <f t="shared" si="83"/>
        <v>0.9</v>
      </c>
      <c r="AY44" s="51">
        <f t="shared" si="83"/>
        <v>0.9</v>
      </c>
      <c r="AZ44" s="51">
        <f t="shared" si="83"/>
        <v>0.9</v>
      </c>
      <c r="BA44" s="51">
        <f>+AZ44</f>
        <v>0.9</v>
      </c>
      <c r="BB44" s="51">
        <f t="shared" ref="BB44:BF52" si="84">+BA44</f>
        <v>0.9</v>
      </c>
      <c r="BC44" s="51">
        <f t="shared" si="84"/>
        <v>0.9</v>
      </c>
      <c r="BD44" s="51">
        <f t="shared" si="84"/>
        <v>0.9</v>
      </c>
      <c r="BE44" s="51">
        <f t="shared" si="84"/>
        <v>0.9</v>
      </c>
      <c r="BF44" s="51">
        <f t="shared" si="84"/>
        <v>0.9</v>
      </c>
      <c r="BG44" s="51">
        <f t="shared" ref="BG44:BH52" si="85">+BE44</f>
        <v>0.9</v>
      </c>
      <c r="BH44" s="51">
        <f t="shared" si="85"/>
        <v>0.9</v>
      </c>
      <c r="BI44" s="51">
        <f t="shared" ref="BI44:BJ52" si="86">+BH44</f>
        <v>0.9</v>
      </c>
      <c r="BJ44" s="51">
        <f t="shared" si="86"/>
        <v>0.9</v>
      </c>
      <c r="BK44" s="51">
        <f t="shared" ref="BK44:BK52" si="87">+AZ44</f>
        <v>0.9</v>
      </c>
      <c r="BL44" s="51">
        <f t="shared" ref="BL44:BO52" si="88">+BK44</f>
        <v>0.9</v>
      </c>
      <c r="BM44" s="51">
        <f t="shared" si="88"/>
        <v>0.9</v>
      </c>
      <c r="BN44" s="51">
        <f t="shared" si="88"/>
        <v>0.9</v>
      </c>
      <c r="BO44" s="51">
        <f t="shared" si="88"/>
        <v>0.9</v>
      </c>
      <c r="BP44" s="51">
        <f t="shared" ref="BP44:BP52" si="89">+BE44</f>
        <v>0.9</v>
      </c>
      <c r="BQ44" s="51">
        <f t="shared" ref="BQ44:BT52" si="90">+BP44</f>
        <v>0.9</v>
      </c>
      <c r="BR44" s="51">
        <f t="shared" si="90"/>
        <v>0.9</v>
      </c>
      <c r="BS44" s="51">
        <f t="shared" si="90"/>
        <v>0.9</v>
      </c>
      <c r="BT44" s="51">
        <f t="shared" si="90"/>
        <v>0.9</v>
      </c>
      <c r="BU44" s="51">
        <f t="shared" ref="BU44:BU52" si="91">+BJ44</f>
        <v>0.9</v>
      </c>
      <c r="BV44" s="51">
        <f t="shared" ref="BV44:BV52" si="92">+BU44</f>
        <v>0.9</v>
      </c>
      <c r="BW44" s="51">
        <f t="shared" ref="BW44:BX52" si="93">+BU44</f>
        <v>0.9</v>
      </c>
      <c r="BX44" s="51">
        <f t="shared" si="93"/>
        <v>0.9</v>
      </c>
      <c r="BY44" s="51">
        <f t="shared" ref="BY44:CB52" si="94">+BX44</f>
        <v>0.9</v>
      </c>
      <c r="BZ44" s="51">
        <f t="shared" si="94"/>
        <v>0.9</v>
      </c>
      <c r="CA44" s="51">
        <f t="shared" si="94"/>
        <v>0.9</v>
      </c>
      <c r="CB44" s="51">
        <f t="shared" si="94"/>
        <v>0.9</v>
      </c>
      <c r="CC44" s="51">
        <f t="shared" ref="CC44:CD52" si="95">+CA44</f>
        <v>0.9</v>
      </c>
      <c r="CD44" s="51">
        <f t="shared" si="95"/>
        <v>0.9</v>
      </c>
      <c r="CE44" s="51">
        <f t="shared" ref="CE44:CE52" si="96">+CD44</f>
        <v>0.9</v>
      </c>
      <c r="CF44" s="51">
        <f t="shared" ref="CF44:CF52" si="97">+BA44</f>
        <v>0.9</v>
      </c>
      <c r="CG44" s="51">
        <f t="shared" ref="CG44:CG52" si="98">+BA44</f>
        <v>0.9</v>
      </c>
      <c r="CH44" s="51">
        <f t="shared" ref="CH44:CQ52" si="99">+BA44</f>
        <v>0.9</v>
      </c>
      <c r="CI44" s="51">
        <f t="shared" si="99"/>
        <v>0.9</v>
      </c>
      <c r="CJ44" s="51">
        <f t="shared" si="99"/>
        <v>0.9</v>
      </c>
      <c r="CK44" s="51">
        <f t="shared" si="99"/>
        <v>0.9</v>
      </c>
      <c r="CL44" s="51">
        <f t="shared" si="99"/>
        <v>0.9</v>
      </c>
      <c r="CM44" s="51">
        <f t="shared" si="99"/>
        <v>0.9</v>
      </c>
      <c r="CN44" s="51">
        <f t="shared" si="99"/>
        <v>0.9</v>
      </c>
      <c r="CO44" s="51">
        <f t="shared" si="99"/>
        <v>0.9</v>
      </c>
      <c r="CP44" s="51">
        <f t="shared" si="99"/>
        <v>0.9</v>
      </c>
      <c r="CQ44" s="51">
        <f t="shared" si="99"/>
        <v>0.9</v>
      </c>
      <c r="CR44" s="51">
        <f t="shared" ref="CR44:CS52" si="100">+BU44</f>
        <v>0.9</v>
      </c>
      <c r="CS44" s="51">
        <f t="shared" si="100"/>
        <v>0.9</v>
      </c>
      <c r="CT44" s="51">
        <f t="shared" ref="CT44:CU52" si="101">+BX44</f>
        <v>0.9</v>
      </c>
      <c r="CU44" s="51">
        <f t="shared" si="101"/>
        <v>0.9</v>
      </c>
      <c r="CV44" s="51">
        <f t="shared" ref="CV44:CW52" si="102">+BU44</f>
        <v>0.9</v>
      </c>
      <c r="CW44" s="51">
        <f t="shared" si="102"/>
        <v>0.9</v>
      </c>
      <c r="CX44" s="51">
        <f t="shared" ref="CX44:DB52" si="103">+BX44</f>
        <v>0.9</v>
      </c>
      <c r="CY44" s="51">
        <f t="shared" si="103"/>
        <v>0.9</v>
      </c>
      <c r="CZ44" s="51">
        <f t="shared" si="103"/>
        <v>0.9</v>
      </c>
      <c r="DA44" s="51">
        <f t="shared" si="103"/>
        <v>0.9</v>
      </c>
      <c r="DB44" s="51">
        <f t="shared" si="103"/>
        <v>0.9</v>
      </c>
      <c r="DC44" s="51">
        <f t="shared" ref="DC44:DD52" si="104">+CD44</f>
        <v>0.9</v>
      </c>
      <c r="DD44" s="51">
        <f t="shared" si="104"/>
        <v>0.9</v>
      </c>
      <c r="DE44" s="51">
        <f t="shared" ref="DE44:DE52" si="105">+CE44</f>
        <v>0.9</v>
      </c>
      <c r="DF44" s="51">
        <f t="shared" ref="DF44:DF52" si="106">+BU44</f>
        <v>0.9</v>
      </c>
      <c r="DG44" s="51">
        <f t="shared" ref="DG44:DN52" si="107">+DF44</f>
        <v>0.9</v>
      </c>
      <c r="DH44" s="51">
        <f t="shared" si="107"/>
        <v>0.9</v>
      </c>
      <c r="DI44" s="51">
        <f t="shared" si="107"/>
        <v>0.9</v>
      </c>
      <c r="DJ44" s="51">
        <f t="shared" si="107"/>
        <v>0.9</v>
      </c>
      <c r="DK44" s="51">
        <f t="shared" si="107"/>
        <v>0.9</v>
      </c>
      <c r="DL44" s="51">
        <f t="shared" si="107"/>
        <v>0.9</v>
      </c>
      <c r="DM44" s="51">
        <f t="shared" si="107"/>
        <v>0.9</v>
      </c>
      <c r="DN44" s="51">
        <f t="shared" si="107"/>
        <v>0.9</v>
      </c>
      <c r="DO44" s="51">
        <f t="shared" ref="DO44:DO52" si="108">+DE44</f>
        <v>0.9</v>
      </c>
      <c r="DP44" s="51">
        <f t="shared" ref="DP44:DW52" si="109">+DO44</f>
        <v>0.9</v>
      </c>
      <c r="DQ44" s="51">
        <f t="shared" si="109"/>
        <v>0.9</v>
      </c>
      <c r="DR44" s="51">
        <f t="shared" si="109"/>
        <v>0.9</v>
      </c>
      <c r="DS44" s="51">
        <f t="shared" si="109"/>
        <v>0.9</v>
      </c>
      <c r="DT44" s="51">
        <f t="shared" si="109"/>
        <v>0.9</v>
      </c>
      <c r="DU44" s="51">
        <f t="shared" si="109"/>
        <v>0.9</v>
      </c>
      <c r="DV44" s="51">
        <f t="shared" si="109"/>
        <v>0.9</v>
      </c>
      <c r="DW44" s="51">
        <f t="shared" si="109"/>
        <v>0.9</v>
      </c>
    </row>
    <row r="45" spans="1:127" ht="18" x14ac:dyDescent="0.4">
      <c r="A45" s="16">
        <f>入力シート_チオベンカルブ!Q11</f>
        <v>900</v>
      </c>
      <c r="B45" s="20" t="s">
        <v>91</v>
      </c>
      <c r="C45" s="493" t="s">
        <v>92</v>
      </c>
      <c r="D45" s="493"/>
      <c r="E45" s="493"/>
      <c r="F45" s="291" t="s">
        <v>93</v>
      </c>
      <c r="G45" s="33">
        <f>IF(A45="",154.9,A45)</f>
        <v>900</v>
      </c>
      <c r="J45" s="51">
        <f t="shared" si="76"/>
        <v>900</v>
      </c>
      <c r="K45" s="51">
        <f t="shared" si="77"/>
        <v>900</v>
      </c>
      <c r="L45" s="51">
        <f t="shared" si="77"/>
        <v>900</v>
      </c>
      <c r="M45" s="51">
        <f t="shared" si="77"/>
        <v>900</v>
      </c>
      <c r="N45" s="51">
        <f t="shared" si="77"/>
        <v>900</v>
      </c>
      <c r="O45" s="51">
        <f t="shared" si="78"/>
        <v>900</v>
      </c>
      <c r="P45" s="51">
        <f t="shared" si="78"/>
        <v>900</v>
      </c>
      <c r="Q45" s="51">
        <f t="shared" si="78"/>
        <v>900</v>
      </c>
      <c r="R45" s="51">
        <f t="shared" si="79"/>
        <v>900</v>
      </c>
      <c r="S45" s="51">
        <f t="shared" si="79"/>
        <v>900</v>
      </c>
      <c r="T45" s="51">
        <f t="shared" si="79"/>
        <v>900</v>
      </c>
      <c r="U45" s="51">
        <f t="shared" si="70"/>
        <v>900</v>
      </c>
      <c r="V45" s="51">
        <f t="shared" ref="V45:AG52" si="110">+U45</f>
        <v>900</v>
      </c>
      <c r="W45" s="51">
        <f t="shared" si="110"/>
        <v>900</v>
      </c>
      <c r="X45" s="51">
        <f t="shared" si="110"/>
        <v>900</v>
      </c>
      <c r="Y45" s="51">
        <f t="shared" si="110"/>
        <v>900</v>
      </c>
      <c r="Z45" s="51">
        <f t="shared" si="110"/>
        <v>900</v>
      </c>
      <c r="AA45" s="51">
        <f t="shared" si="110"/>
        <v>900</v>
      </c>
      <c r="AB45" s="51">
        <f t="shared" si="110"/>
        <v>900</v>
      </c>
      <c r="AC45" s="51">
        <f t="shared" si="110"/>
        <v>900</v>
      </c>
      <c r="AD45" s="51">
        <f t="shared" si="110"/>
        <v>900</v>
      </c>
      <c r="AE45" s="51">
        <f t="shared" si="110"/>
        <v>900</v>
      </c>
      <c r="AF45" s="51">
        <f t="shared" si="110"/>
        <v>900</v>
      </c>
      <c r="AG45" s="51">
        <f t="shared" si="110"/>
        <v>900</v>
      </c>
      <c r="AH45" s="51">
        <f t="shared" si="81"/>
        <v>900</v>
      </c>
      <c r="AI45" s="51">
        <f t="shared" si="81"/>
        <v>900</v>
      </c>
      <c r="AJ45" s="51">
        <f t="shared" si="81"/>
        <v>900</v>
      </c>
      <c r="AK45" s="51">
        <f t="shared" si="82"/>
        <v>900</v>
      </c>
      <c r="AL45" s="51">
        <f t="shared" si="82"/>
        <v>900</v>
      </c>
      <c r="AM45" s="51">
        <f t="shared" si="82"/>
        <v>900</v>
      </c>
      <c r="AN45" s="51">
        <f t="shared" si="83"/>
        <v>900</v>
      </c>
      <c r="AO45" s="51">
        <f t="shared" si="83"/>
        <v>900</v>
      </c>
      <c r="AP45" s="51">
        <f t="shared" si="83"/>
        <v>900</v>
      </c>
      <c r="AQ45" s="51">
        <f t="shared" si="83"/>
        <v>900</v>
      </c>
      <c r="AR45" s="51">
        <f t="shared" si="83"/>
        <v>900</v>
      </c>
      <c r="AS45" s="51">
        <f t="shared" si="83"/>
        <v>900</v>
      </c>
      <c r="AT45" s="51">
        <f t="shared" si="83"/>
        <v>900</v>
      </c>
      <c r="AU45" s="51">
        <f t="shared" si="83"/>
        <v>900</v>
      </c>
      <c r="AV45" s="51">
        <f t="shared" si="83"/>
        <v>900</v>
      </c>
      <c r="AW45" s="51">
        <f t="shared" si="83"/>
        <v>900</v>
      </c>
      <c r="AX45" s="51">
        <f t="shared" si="83"/>
        <v>900</v>
      </c>
      <c r="AY45" s="51">
        <f t="shared" si="83"/>
        <v>900</v>
      </c>
      <c r="AZ45" s="51">
        <f t="shared" si="83"/>
        <v>900</v>
      </c>
      <c r="BA45" s="51">
        <f>+AZ45</f>
        <v>900</v>
      </c>
      <c r="BB45" s="51">
        <f t="shared" si="84"/>
        <v>900</v>
      </c>
      <c r="BC45" s="51">
        <f t="shared" si="84"/>
        <v>900</v>
      </c>
      <c r="BD45" s="51">
        <f t="shared" si="84"/>
        <v>900</v>
      </c>
      <c r="BE45" s="51">
        <f t="shared" si="84"/>
        <v>900</v>
      </c>
      <c r="BF45" s="51">
        <f t="shared" si="84"/>
        <v>900</v>
      </c>
      <c r="BG45" s="51">
        <f t="shared" si="85"/>
        <v>900</v>
      </c>
      <c r="BH45" s="51">
        <f t="shared" si="85"/>
        <v>900</v>
      </c>
      <c r="BI45" s="51">
        <f t="shared" si="86"/>
        <v>900</v>
      </c>
      <c r="BJ45" s="51">
        <f t="shared" si="86"/>
        <v>900</v>
      </c>
      <c r="BK45" s="51">
        <f t="shared" si="87"/>
        <v>900</v>
      </c>
      <c r="BL45" s="51">
        <f t="shared" si="88"/>
        <v>900</v>
      </c>
      <c r="BM45" s="51">
        <f t="shared" si="88"/>
        <v>900</v>
      </c>
      <c r="BN45" s="51">
        <f t="shared" si="88"/>
        <v>900</v>
      </c>
      <c r="BO45" s="51">
        <f t="shared" si="88"/>
        <v>900</v>
      </c>
      <c r="BP45" s="51">
        <f t="shared" si="89"/>
        <v>900</v>
      </c>
      <c r="BQ45" s="51">
        <f t="shared" si="90"/>
        <v>900</v>
      </c>
      <c r="BR45" s="51">
        <f t="shared" si="90"/>
        <v>900</v>
      </c>
      <c r="BS45" s="51">
        <f t="shared" si="90"/>
        <v>900</v>
      </c>
      <c r="BT45" s="51">
        <f t="shared" si="90"/>
        <v>900</v>
      </c>
      <c r="BU45" s="51">
        <f t="shared" si="91"/>
        <v>900</v>
      </c>
      <c r="BV45" s="51">
        <f t="shared" si="92"/>
        <v>900</v>
      </c>
      <c r="BW45" s="51">
        <f t="shared" si="93"/>
        <v>900</v>
      </c>
      <c r="BX45" s="51">
        <f t="shared" si="93"/>
        <v>900</v>
      </c>
      <c r="BY45" s="51">
        <f t="shared" si="94"/>
        <v>900</v>
      </c>
      <c r="BZ45" s="51">
        <f t="shared" si="94"/>
        <v>900</v>
      </c>
      <c r="CA45" s="51">
        <f t="shared" si="94"/>
        <v>900</v>
      </c>
      <c r="CB45" s="51">
        <f t="shared" si="94"/>
        <v>900</v>
      </c>
      <c r="CC45" s="51">
        <f t="shared" si="95"/>
        <v>900</v>
      </c>
      <c r="CD45" s="51">
        <f t="shared" si="95"/>
        <v>900</v>
      </c>
      <c r="CE45" s="51">
        <f t="shared" si="96"/>
        <v>900</v>
      </c>
      <c r="CF45" s="51">
        <f t="shared" si="97"/>
        <v>900</v>
      </c>
      <c r="CG45" s="51">
        <f t="shared" si="98"/>
        <v>900</v>
      </c>
      <c r="CH45" s="51">
        <f t="shared" si="99"/>
        <v>900</v>
      </c>
      <c r="CI45" s="51">
        <f t="shared" si="99"/>
        <v>900</v>
      </c>
      <c r="CJ45" s="51">
        <f t="shared" si="99"/>
        <v>900</v>
      </c>
      <c r="CK45" s="51">
        <f t="shared" si="99"/>
        <v>900</v>
      </c>
      <c r="CL45" s="51">
        <f t="shared" si="99"/>
        <v>900</v>
      </c>
      <c r="CM45" s="51">
        <f t="shared" si="99"/>
        <v>900</v>
      </c>
      <c r="CN45" s="51">
        <f t="shared" si="99"/>
        <v>900</v>
      </c>
      <c r="CO45" s="51">
        <f t="shared" si="99"/>
        <v>900</v>
      </c>
      <c r="CP45" s="51">
        <f t="shared" si="99"/>
        <v>900</v>
      </c>
      <c r="CQ45" s="51">
        <f t="shared" si="99"/>
        <v>900</v>
      </c>
      <c r="CR45" s="51">
        <f t="shared" si="100"/>
        <v>900</v>
      </c>
      <c r="CS45" s="51">
        <f t="shared" si="100"/>
        <v>900</v>
      </c>
      <c r="CT45" s="51">
        <f t="shared" si="101"/>
        <v>900</v>
      </c>
      <c r="CU45" s="51">
        <f t="shared" si="101"/>
        <v>900</v>
      </c>
      <c r="CV45" s="51">
        <f t="shared" si="102"/>
        <v>900</v>
      </c>
      <c r="CW45" s="51">
        <f t="shared" si="102"/>
        <v>900</v>
      </c>
      <c r="CX45" s="51">
        <f t="shared" si="103"/>
        <v>900</v>
      </c>
      <c r="CY45" s="51">
        <f t="shared" si="103"/>
        <v>900</v>
      </c>
      <c r="CZ45" s="51">
        <f t="shared" si="103"/>
        <v>900</v>
      </c>
      <c r="DA45" s="51">
        <f t="shared" si="103"/>
        <v>900</v>
      </c>
      <c r="DB45" s="51">
        <f t="shared" si="103"/>
        <v>900</v>
      </c>
      <c r="DC45" s="51">
        <f t="shared" si="104"/>
        <v>900</v>
      </c>
      <c r="DD45" s="51">
        <f t="shared" si="104"/>
        <v>900</v>
      </c>
      <c r="DE45" s="51">
        <f t="shared" si="105"/>
        <v>900</v>
      </c>
      <c r="DF45" s="51">
        <f t="shared" si="106"/>
        <v>900</v>
      </c>
      <c r="DG45" s="51">
        <f t="shared" si="107"/>
        <v>900</v>
      </c>
      <c r="DH45" s="51">
        <f t="shared" si="107"/>
        <v>900</v>
      </c>
      <c r="DI45" s="51">
        <f t="shared" si="107"/>
        <v>900</v>
      </c>
      <c r="DJ45" s="51">
        <f t="shared" si="107"/>
        <v>900</v>
      </c>
      <c r="DK45" s="51">
        <f t="shared" si="107"/>
        <v>900</v>
      </c>
      <c r="DL45" s="51">
        <f t="shared" si="107"/>
        <v>900</v>
      </c>
      <c r="DM45" s="51">
        <f t="shared" si="107"/>
        <v>900</v>
      </c>
      <c r="DN45" s="51">
        <f t="shared" si="107"/>
        <v>900</v>
      </c>
      <c r="DO45" s="51">
        <f t="shared" si="108"/>
        <v>900</v>
      </c>
      <c r="DP45" s="51">
        <f t="shared" si="109"/>
        <v>900</v>
      </c>
      <c r="DQ45" s="51">
        <f t="shared" si="109"/>
        <v>900</v>
      </c>
      <c r="DR45" s="51">
        <f t="shared" si="109"/>
        <v>900</v>
      </c>
      <c r="DS45" s="51">
        <f t="shared" si="109"/>
        <v>900</v>
      </c>
      <c r="DT45" s="51">
        <f t="shared" si="109"/>
        <v>900</v>
      </c>
      <c r="DU45" s="51">
        <f t="shared" si="109"/>
        <v>900</v>
      </c>
      <c r="DV45" s="51">
        <f t="shared" si="109"/>
        <v>900</v>
      </c>
      <c r="DW45" s="51">
        <f t="shared" si="109"/>
        <v>900</v>
      </c>
    </row>
    <row r="46" spans="1:127" ht="18" x14ac:dyDescent="0.4">
      <c r="A46" s="16"/>
      <c r="B46" s="20" t="s">
        <v>94</v>
      </c>
      <c r="C46" s="493" t="s">
        <v>95</v>
      </c>
      <c r="D46" s="493"/>
      <c r="E46" s="493"/>
      <c r="F46" s="291" t="s">
        <v>96</v>
      </c>
      <c r="G46" s="33">
        <f>IF(A46="",0.001,A46)</f>
        <v>1E-3</v>
      </c>
      <c r="J46" s="51">
        <f t="shared" si="76"/>
        <v>1E-3</v>
      </c>
      <c r="K46" s="51">
        <f t="shared" si="77"/>
        <v>1E-3</v>
      </c>
      <c r="L46" s="51">
        <f t="shared" si="77"/>
        <v>1E-3</v>
      </c>
      <c r="M46" s="51">
        <f t="shared" si="77"/>
        <v>1E-3</v>
      </c>
      <c r="N46" s="51">
        <f t="shared" si="77"/>
        <v>1E-3</v>
      </c>
      <c r="O46" s="51">
        <f t="shared" si="78"/>
        <v>1E-3</v>
      </c>
      <c r="P46" s="51">
        <f t="shared" si="78"/>
        <v>1E-3</v>
      </c>
      <c r="Q46" s="51">
        <f t="shared" si="78"/>
        <v>1E-3</v>
      </c>
      <c r="R46" s="51">
        <f t="shared" si="79"/>
        <v>1E-3</v>
      </c>
      <c r="S46" s="51">
        <f t="shared" si="79"/>
        <v>1E-3</v>
      </c>
      <c r="T46" s="51">
        <f t="shared" si="79"/>
        <v>1E-3</v>
      </c>
      <c r="U46" s="51">
        <f t="shared" si="70"/>
        <v>1E-3</v>
      </c>
      <c r="V46" s="51">
        <f t="shared" si="110"/>
        <v>1E-3</v>
      </c>
      <c r="W46" s="51">
        <f t="shared" si="110"/>
        <v>1E-3</v>
      </c>
      <c r="X46" s="51">
        <f t="shared" si="110"/>
        <v>1E-3</v>
      </c>
      <c r="Y46" s="51">
        <f t="shared" si="110"/>
        <v>1E-3</v>
      </c>
      <c r="Z46" s="51">
        <f t="shared" si="110"/>
        <v>1E-3</v>
      </c>
      <c r="AA46" s="51">
        <f t="shared" si="110"/>
        <v>1E-3</v>
      </c>
      <c r="AB46" s="51">
        <f t="shared" si="110"/>
        <v>1E-3</v>
      </c>
      <c r="AC46" s="51">
        <f t="shared" si="110"/>
        <v>1E-3</v>
      </c>
      <c r="AD46" s="51">
        <f t="shared" si="110"/>
        <v>1E-3</v>
      </c>
      <c r="AE46" s="51">
        <f t="shared" si="110"/>
        <v>1E-3</v>
      </c>
      <c r="AF46" s="51">
        <f t="shared" si="110"/>
        <v>1E-3</v>
      </c>
      <c r="AG46" s="51">
        <f t="shared" si="110"/>
        <v>1E-3</v>
      </c>
      <c r="AH46" s="51">
        <f t="shared" si="81"/>
        <v>1E-3</v>
      </c>
      <c r="AI46" s="51">
        <f t="shared" si="81"/>
        <v>1E-3</v>
      </c>
      <c r="AJ46" s="51">
        <f t="shared" si="81"/>
        <v>1E-3</v>
      </c>
      <c r="AK46" s="51">
        <f t="shared" si="82"/>
        <v>1E-3</v>
      </c>
      <c r="AL46" s="51">
        <f t="shared" si="82"/>
        <v>1E-3</v>
      </c>
      <c r="AM46" s="51">
        <f t="shared" si="82"/>
        <v>1E-3</v>
      </c>
      <c r="AN46" s="51">
        <f t="shared" si="83"/>
        <v>1E-3</v>
      </c>
      <c r="AO46" s="51">
        <f t="shared" si="83"/>
        <v>1E-3</v>
      </c>
      <c r="AP46" s="51">
        <f t="shared" si="83"/>
        <v>1E-3</v>
      </c>
      <c r="AQ46" s="51">
        <f t="shared" si="83"/>
        <v>1E-3</v>
      </c>
      <c r="AR46" s="51">
        <f t="shared" si="83"/>
        <v>1E-3</v>
      </c>
      <c r="AS46" s="51">
        <f t="shared" si="83"/>
        <v>1E-3</v>
      </c>
      <c r="AT46" s="51">
        <f t="shared" si="83"/>
        <v>1E-3</v>
      </c>
      <c r="AU46" s="51">
        <f t="shared" si="83"/>
        <v>1E-3</v>
      </c>
      <c r="AV46" s="51">
        <f t="shared" si="83"/>
        <v>1E-3</v>
      </c>
      <c r="AW46" s="51">
        <f t="shared" si="83"/>
        <v>1E-3</v>
      </c>
      <c r="AX46" s="51">
        <f t="shared" si="83"/>
        <v>1E-3</v>
      </c>
      <c r="AY46" s="51">
        <f t="shared" si="83"/>
        <v>1E-3</v>
      </c>
      <c r="AZ46" s="51">
        <f t="shared" si="83"/>
        <v>1E-3</v>
      </c>
      <c r="BA46" s="51">
        <f t="shared" si="83"/>
        <v>1E-3</v>
      </c>
      <c r="BB46" s="51">
        <f t="shared" si="84"/>
        <v>1E-3</v>
      </c>
      <c r="BC46" s="51">
        <f t="shared" si="84"/>
        <v>1E-3</v>
      </c>
      <c r="BD46" s="51">
        <f t="shared" si="84"/>
        <v>1E-3</v>
      </c>
      <c r="BE46" s="51">
        <f t="shared" si="84"/>
        <v>1E-3</v>
      </c>
      <c r="BF46" s="51">
        <f t="shared" si="84"/>
        <v>1E-3</v>
      </c>
      <c r="BG46" s="51">
        <f t="shared" si="85"/>
        <v>1E-3</v>
      </c>
      <c r="BH46" s="51">
        <f t="shared" si="85"/>
        <v>1E-3</v>
      </c>
      <c r="BI46" s="51">
        <f t="shared" si="86"/>
        <v>1E-3</v>
      </c>
      <c r="BJ46" s="51">
        <f t="shared" si="86"/>
        <v>1E-3</v>
      </c>
      <c r="BK46" s="51">
        <f t="shared" si="87"/>
        <v>1E-3</v>
      </c>
      <c r="BL46" s="51">
        <f t="shared" si="88"/>
        <v>1E-3</v>
      </c>
      <c r="BM46" s="51">
        <f t="shared" si="88"/>
        <v>1E-3</v>
      </c>
      <c r="BN46" s="51">
        <f t="shared" si="88"/>
        <v>1E-3</v>
      </c>
      <c r="BO46" s="51">
        <f t="shared" si="88"/>
        <v>1E-3</v>
      </c>
      <c r="BP46" s="51">
        <f t="shared" si="89"/>
        <v>1E-3</v>
      </c>
      <c r="BQ46" s="51">
        <f t="shared" si="90"/>
        <v>1E-3</v>
      </c>
      <c r="BR46" s="51">
        <f t="shared" si="90"/>
        <v>1E-3</v>
      </c>
      <c r="BS46" s="51">
        <f t="shared" si="90"/>
        <v>1E-3</v>
      </c>
      <c r="BT46" s="51">
        <f t="shared" si="90"/>
        <v>1E-3</v>
      </c>
      <c r="BU46" s="51">
        <f t="shared" si="91"/>
        <v>1E-3</v>
      </c>
      <c r="BV46" s="51">
        <f t="shared" si="92"/>
        <v>1E-3</v>
      </c>
      <c r="BW46" s="51">
        <f t="shared" si="93"/>
        <v>1E-3</v>
      </c>
      <c r="BX46" s="51">
        <f t="shared" si="93"/>
        <v>1E-3</v>
      </c>
      <c r="BY46" s="51">
        <f t="shared" si="94"/>
        <v>1E-3</v>
      </c>
      <c r="BZ46" s="51">
        <f t="shared" si="94"/>
        <v>1E-3</v>
      </c>
      <c r="CA46" s="51">
        <f t="shared" si="94"/>
        <v>1E-3</v>
      </c>
      <c r="CB46" s="51">
        <f t="shared" si="94"/>
        <v>1E-3</v>
      </c>
      <c r="CC46" s="51">
        <f t="shared" si="95"/>
        <v>1E-3</v>
      </c>
      <c r="CD46" s="51">
        <f t="shared" si="95"/>
        <v>1E-3</v>
      </c>
      <c r="CE46" s="51">
        <f t="shared" si="96"/>
        <v>1E-3</v>
      </c>
      <c r="CF46" s="51">
        <f t="shared" si="97"/>
        <v>1E-3</v>
      </c>
      <c r="CG46" s="51">
        <f t="shared" si="98"/>
        <v>1E-3</v>
      </c>
      <c r="CH46" s="51">
        <f t="shared" si="99"/>
        <v>1E-3</v>
      </c>
      <c r="CI46" s="51">
        <f t="shared" si="99"/>
        <v>1E-3</v>
      </c>
      <c r="CJ46" s="51">
        <f t="shared" si="99"/>
        <v>1E-3</v>
      </c>
      <c r="CK46" s="51">
        <f t="shared" si="99"/>
        <v>1E-3</v>
      </c>
      <c r="CL46" s="51">
        <f t="shared" si="99"/>
        <v>1E-3</v>
      </c>
      <c r="CM46" s="51">
        <f t="shared" si="99"/>
        <v>1E-3</v>
      </c>
      <c r="CN46" s="51">
        <f t="shared" si="99"/>
        <v>1E-3</v>
      </c>
      <c r="CO46" s="51">
        <f t="shared" si="99"/>
        <v>1E-3</v>
      </c>
      <c r="CP46" s="51">
        <f t="shared" si="99"/>
        <v>1E-3</v>
      </c>
      <c r="CQ46" s="51">
        <f t="shared" si="99"/>
        <v>1E-3</v>
      </c>
      <c r="CR46" s="51">
        <f t="shared" si="100"/>
        <v>1E-3</v>
      </c>
      <c r="CS46" s="51">
        <f t="shared" si="100"/>
        <v>1E-3</v>
      </c>
      <c r="CT46" s="51">
        <f t="shared" si="101"/>
        <v>1E-3</v>
      </c>
      <c r="CU46" s="51">
        <f t="shared" si="101"/>
        <v>1E-3</v>
      </c>
      <c r="CV46" s="51">
        <f t="shared" si="102"/>
        <v>1E-3</v>
      </c>
      <c r="CW46" s="51">
        <f t="shared" si="102"/>
        <v>1E-3</v>
      </c>
      <c r="CX46" s="51">
        <f t="shared" si="103"/>
        <v>1E-3</v>
      </c>
      <c r="CY46" s="51">
        <f t="shared" si="103"/>
        <v>1E-3</v>
      </c>
      <c r="CZ46" s="51">
        <f t="shared" si="103"/>
        <v>1E-3</v>
      </c>
      <c r="DA46" s="51">
        <f t="shared" si="103"/>
        <v>1E-3</v>
      </c>
      <c r="DB46" s="51">
        <f t="shared" si="103"/>
        <v>1E-3</v>
      </c>
      <c r="DC46" s="51">
        <f t="shared" si="104"/>
        <v>1E-3</v>
      </c>
      <c r="DD46" s="51">
        <f t="shared" si="104"/>
        <v>1E-3</v>
      </c>
      <c r="DE46" s="51">
        <f t="shared" si="105"/>
        <v>1E-3</v>
      </c>
      <c r="DF46" s="51">
        <f t="shared" si="106"/>
        <v>1E-3</v>
      </c>
      <c r="DG46" s="51">
        <f t="shared" si="107"/>
        <v>1E-3</v>
      </c>
      <c r="DH46" s="51">
        <f t="shared" si="107"/>
        <v>1E-3</v>
      </c>
      <c r="DI46" s="51">
        <f t="shared" si="107"/>
        <v>1E-3</v>
      </c>
      <c r="DJ46" s="51">
        <f t="shared" si="107"/>
        <v>1E-3</v>
      </c>
      <c r="DK46" s="51">
        <f t="shared" si="107"/>
        <v>1E-3</v>
      </c>
      <c r="DL46" s="51">
        <f t="shared" si="107"/>
        <v>1E-3</v>
      </c>
      <c r="DM46" s="51">
        <f t="shared" si="107"/>
        <v>1E-3</v>
      </c>
      <c r="DN46" s="51">
        <f t="shared" si="107"/>
        <v>1E-3</v>
      </c>
      <c r="DO46" s="51">
        <f t="shared" si="108"/>
        <v>1E-3</v>
      </c>
      <c r="DP46" s="51">
        <f t="shared" si="109"/>
        <v>1E-3</v>
      </c>
      <c r="DQ46" s="51">
        <f t="shared" si="109"/>
        <v>1E-3</v>
      </c>
      <c r="DR46" s="51">
        <f t="shared" si="109"/>
        <v>1E-3</v>
      </c>
      <c r="DS46" s="51">
        <f t="shared" si="109"/>
        <v>1E-3</v>
      </c>
      <c r="DT46" s="51">
        <f t="shared" si="109"/>
        <v>1E-3</v>
      </c>
      <c r="DU46" s="51">
        <f t="shared" si="109"/>
        <v>1E-3</v>
      </c>
      <c r="DV46" s="51">
        <f t="shared" si="109"/>
        <v>1E-3</v>
      </c>
      <c r="DW46" s="51">
        <f t="shared" si="109"/>
        <v>1E-3</v>
      </c>
    </row>
    <row r="47" spans="1:127" ht="18" x14ac:dyDescent="0.2">
      <c r="A47" s="19"/>
      <c r="B47" s="23" t="s">
        <v>97</v>
      </c>
      <c r="C47" s="494" t="s">
        <v>98</v>
      </c>
      <c r="D47" s="495"/>
      <c r="E47" s="492"/>
      <c r="F47" s="1" t="s">
        <v>99</v>
      </c>
      <c r="G47" s="34">
        <f>IF(G42=0,0,LN(2)/G42)</f>
        <v>3.150669002545206</v>
      </c>
      <c r="J47" s="51">
        <f t="shared" si="76"/>
        <v>3.150669002545206</v>
      </c>
      <c r="K47" s="51">
        <f t="shared" si="77"/>
        <v>3.150669002545206</v>
      </c>
      <c r="L47" s="51">
        <f t="shared" si="77"/>
        <v>3.150669002545206</v>
      </c>
      <c r="M47" s="51">
        <f t="shared" si="77"/>
        <v>3.150669002545206</v>
      </c>
      <c r="N47" s="51">
        <f t="shared" si="77"/>
        <v>3.150669002545206</v>
      </c>
      <c r="O47" s="51">
        <f t="shared" si="78"/>
        <v>3.150669002545206</v>
      </c>
      <c r="P47" s="51">
        <f t="shared" si="78"/>
        <v>3.150669002545206</v>
      </c>
      <c r="Q47" s="51">
        <f t="shared" si="78"/>
        <v>3.150669002545206</v>
      </c>
      <c r="R47" s="51">
        <f t="shared" si="79"/>
        <v>3.150669002545206</v>
      </c>
      <c r="S47" s="51">
        <f t="shared" si="79"/>
        <v>3.150669002545206</v>
      </c>
      <c r="T47" s="51">
        <f t="shared" si="79"/>
        <v>3.150669002545206</v>
      </c>
      <c r="U47" s="53">
        <f t="shared" si="70"/>
        <v>3.150669002545206</v>
      </c>
      <c r="V47" s="51">
        <f t="shared" si="110"/>
        <v>3.150669002545206</v>
      </c>
      <c r="W47" s="51">
        <f t="shared" si="110"/>
        <v>3.150669002545206</v>
      </c>
      <c r="X47" s="51">
        <f t="shared" si="110"/>
        <v>3.150669002545206</v>
      </c>
      <c r="Y47" s="51">
        <f t="shared" si="110"/>
        <v>3.150669002545206</v>
      </c>
      <c r="Z47" s="51">
        <f t="shared" si="110"/>
        <v>3.150669002545206</v>
      </c>
      <c r="AA47" s="51">
        <f t="shared" si="110"/>
        <v>3.150669002545206</v>
      </c>
      <c r="AB47" s="51">
        <f t="shared" si="110"/>
        <v>3.150669002545206</v>
      </c>
      <c r="AC47" s="51">
        <f t="shared" si="110"/>
        <v>3.150669002545206</v>
      </c>
      <c r="AD47" s="51">
        <f t="shared" si="110"/>
        <v>3.150669002545206</v>
      </c>
      <c r="AE47" s="51">
        <f t="shared" si="110"/>
        <v>3.150669002545206</v>
      </c>
      <c r="AF47" s="51">
        <f t="shared" si="110"/>
        <v>3.150669002545206</v>
      </c>
      <c r="AG47" s="51">
        <f t="shared" si="110"/>
        <v>3.150669002545206</v>
      </c>
      <c r="AH47" s="51">
        <f t="shared" si="81"/>
        <v>3.150669002545206</v>
      </c>
      <c r="AI47" s="51">
        <f t="shared" si="81"/>
        <v>3.150669002545206</v>
      </c>
      <c r="AJ47" s="51">
        <f t="shared" si="81"/>
        <v>3.150669002545206</v>
      </c>
      <c r="AK47" s="51">
        <f t="shared" si="82"/>
        <v>3.150669002545206</v>
      </c>
      <c r="AL47" s="51">
        <f t="shared" si="82"/>
        <v>3.150669002545206</v>
      </c>
      <c r="AM47" s="51">
        <f t="shared" si="82"/>
        <v>3.150669002545206</v>
      </c>
      <c r="AN47" s="51">
        <f t="shared" si="83"/>
        <v>3.150669002545206</v>
      </c>
      <c r="AO47" s="51">
        <f t="shared" si="83"/>
        <v>3.150669002545206</v>
      </c>
      <c r="AP47" s="51">
        <f t="shared" si="83"/>
        <v>3.150669002545206</v>
      </c>
      <c r="AQ47" s="51">
        <f t="shared" si="83"/>
        <v>3.150669002545206</v>
      </c>
      <c r="AR47" s="51">
        <f t="shared" si="83"/>
        <v>3.150669002545206</v>
      </c>
      <c r="AS47" s="51">
        <f t="shared" si="83"/>
        <v>3.150669002545206</v>
      </c>
      <c r="AT47" s="51">
        <f t="shared" si="83"/>
        <v>3.150669002545206</v>
      </c>
      <c r="AU47" s="51">
        <f t="shared" si="83"/>
        <v>3.150669002545206</v>
      </c>
      <c r="AV47" s="51">
        <f t="shared" si="83"/>
        <v>3.150669002545206</v>
      </c>
      <c r="AW47" s="51">
        <f t="shared" si="83"/>
        <v>3.150669002545206</v>
      </c>
      <c r="AX47" s="51">
        <f t="shared" si="83"/>
        <v>3.150669002545206</v>
      </c>
      <c r="AY47" s="51">
        <f t="shared" si="83"/>
        <v>3.150669002545206</v>
      </c>
      <c r="AZ47" s="51">
        <f t="shared" si="83"/>
        <v>3.150669002545206</v>
      </c>
      <c r="BA47" s="51">
        <f t="shared" si="83"/>
        <v>3.150669002545206</v>
      </c>
      <c r="BB47" s="51">
        <f t="shared" si="84"/>
        <v>3.150669002545206</v>
      </c>
      <c r="BC47" s="51">
        <f t="shared" si="84"/>
        <v>3.150669002545206</v>
      </c>
      <c r="BD47" s="51">
        <f t="shared" si="84"/>
        <v>3.150669002545206</v>
      </c>
      <c r="BE47" s="51">
        <f t="shared" si="84"/>
        <v>3.150669002545206</v>
      </c>
      <c r="BF47" s="51">
        <f t="shared" si="84"/>
        <v>3.150669002545206</v>
      </c>
      <c r="BG47" s="51">
        <f t="shared" si="85"/>
        <v>3.150669002545206</v>
      </c>
      <c r="BH47" s="51">
        <f t="shared" si="85"/>
        <v>3.150669002545206</v>
      </c>
      <c r="BI47" s="51">
        <f t="shared" si="86"/>
        <v>3.150669002545206</v>
      </c>
      <c r="BJ47" s="51">
        <f t="shared" si="86"/>
        <v>3.150669002545206</v>
      </c>
      <c r="BK47" s="51">
        <f t="shared" si="87"/>
        <v>3.150669002545206</v>
      </c>
      <c r="BL47" s="51">
        <f t="shared" si="88"/>
        <v>3.150669002545206</v>
      </c>
      <c r="BM47" s="51">
        <f t="shared" si="88"/>
        <v>3.150669002545206</v>
      </c>
      <c r="BN47" s="51">
        <f t="shared" si="88"/>
        <v>3.150669002545206</v>
      </c>
      <c r="BO47" s="51">
        <f t="shared" si="88"/>
        <v>3.150669002545206</v>
      </c>
      <c r="BP47" s="51">
        <f t="shared" si="89"/>
        <v>3.150669002545206</v>
      </c>
      <c r="BQ47" s="51">
        <f t="shared" si="90"/>
        <v>3.150669002545206</v>
      </c>
      <c r="BR47" s="51">
        <f t="shared" si="90"/>
        <v>3.150669002545206</v>
      </c>
      <c r="BS47" s="51">
        <f t="shared" si="90"/>
        <v>3.150669002545206</v>
      </c>
      <c r="BT47" s="51">
        <f t="shared" si="90"/>
        <v>3.150669002545206</v>
      </c>
      <c r="BU47" s="51">
        <f t="shared" si="91"/>
        <v>3.150669002545206</v>
      </c>
      <c r="BV47" s="51">
        <f t="shared" si="92"/>
        <v>3.150669002545206</v>
      </c>
      <c r="BW47" s="51">
        <f t="shared" si="93"/>
        <v>3.150669002545206</v>
      </c>
      <c r="BX47" s="51">
        <f t="shared" si="93"/>
        <v>3.150669002545206</v>
      </c>
      <c r="BY47" s="51">
        <f t="shared" si="94"/>
        <v>3.150669002545206</v>
      </c>
      <c r="BZ47" s="51">
        <f t="shared" si="94"/>
        <v>3.150669002545206</v>
      </c>
      <c r="CA47" s="51">
        <f t="shared" si="94"/>
        <v>3.150669002545206</v>
      </c>
      <c r="CB47" s="51">
        <f t="shared" si="94"/>
        <v>3.150669002545206</v>
      </c>
      <c r="CC47" s="51">
        <f t="shared" si="95"/>
        <v>3.150669002545206</v>
      </c>
      <c r="CD47" s="51">
        <f t="shared" si="95"/>
        <v>3.150669002545206</v>
      </c>
      <c r="CE47" s="51">
        <f t="shared" si="96"/>
        <v>3.150669002545206</v>
      </c>
      <c r="CF47" s="51">
        <f t="shared" si="97"/>
        <v>3.150669002545206</v>
      </c>
      <c r="CG47" s="51">
        <f t="shared" si="98"/>
        <v>3.150669002545206</v>
      </c>
      <c r="CH47" s="51">
        <f t="shared" si="99"/>
        <v>3.150669002545206</v>
      </c>
      <c r="CI47" s="51">
        <f t="shared" si="99"/>
        <v>3.150669002545206</v>
      </c>
      <c r="CJ47" s="51">
        <f t="shared" si="99"/>
        <v>3.150669002545206</v>
      </c>
      <c r="CK47" s="51">
        <f t="shared" si="99"/>
        <v>3.150669002545206</v>
      </c>
      <c r="CL47" s="51">
        <f t="shared" si="99"/>
        <v>3.150669002545206</v>
      </c>
      <c r="CM47" s="51">
        <f t="shared" si="99"/>
        <v>3.150669002545206</v>
      </c>
      <c r="CN47" s="51">
        <f t="shared" si="99"/>
        <v>3.150669002545206</v>
      </c>
      <c r="CO47" s="51">
        <f t="shared" si="99"/>
        <v>3.150669002545206</v>
      </c>
      <c r="CP47" s="51">
        <f t="shared" si="99"/>
        <v>3.150669002545206</v>
      </c>
      <c r="CQ47" s="51">
        <f t="shared" si="99"/>
        <v>3.150669002545206</v>
      </c>
      <c r="CR47" s="51">
        <f t="shared" si="100"/>
        <v>3.150669002545206</v>
      </c>
      <c r="CS47" s="51">
        <f t="shared" si="100"/>
        <v>3.150669002545206</v>
      </c>
      <c r="CT47" s="51">
        <f t="shared" si="101"/>
        <v>3.150669002545206</v>
      </c>
      <c r="CU47" s="51">
        <f t="shared" si="101"/>
        <v>3.150669002545206</v>
      </c>
      <c r="CV47" s="51">
        <f t="shared" si="102"/>
        <v>3.150669002545206</v>
      </c>
      <c r="CW47" s="51">
        <f t="shared" si="102"/>
        <v>3.150669002545206</v>
      </c>
      <c r="CX47" s="51">
        <f t="shared" si="103"/>
        <v>3.150669002545206</v>
      </c>
      <c r="CY47" s="51">
        <f t="shared" si="103"/>
        <v>3.150669002545206</v>
      </c>
      <c r="CZ47" s="51">
        <f t="shared" si="103"/>
        <v>3.150669002545206</v>
      </c>
      <c r="DA47" s="51">
        <f t="shared" si="103"/>
        <v>3.150669002545206</v>
      </c>
      <c r="DB47" s="51">
        <f t="shared" si="103"/>
        <v>3.150669002545206</v>
      </c>
      <c r="DC47" s="51">
        <f t="shared" si="104"/>
        <v>3.150669002545206</v>
      </c>
      <c r="DD47" s="51">
        <f t="shared" si="104"/>
        <v>3.150669002545206</v>
      </c>
      <c r="DE47" s="51">
        <f t="shared" si="105"/>
        <v>3.150669002545206</v>
      </c>
      <c r="DF47" s="51">
        <f t="shared" si="106"/>
        <v>3.150669002545206</v>
      </c>
      <c r="DG47" s="51">
        <f t="shared" si="107"/>
        <v>3.150669002545206</v>
      </c>
      <c r="DH47" s="51">
        <f t="shared" si="107"/>
        <v>3.150669002545206</v>
      </c>
      <c r="DI47" s="51">
        <f t="shared" si="107"/>
        <v>3.150669002545206</v>
      </c>
      <c r="DJ47" s="51">
        <f t="shared" si="107"/>
        <v>3.150669002545206</v>
      </c>
      <c r="DK47" s="51">
        <f t="shared" si="107"/>
        <v>3.150669002545206</v>
      </c>
      <c r="DL47" s="51">
        <f t="shared" si="107"/>
        <v>3.150669002545206</v>
      </c>
      <c r="DM47" s="51">
        <f t="shared" si="107"/>
        <v>3.150669002545206</v>
      </c>
      <c r="DN47" s="51">
        <f t="shared" si="107"/>
        <v>3.150669002545206</v>
      </c>
      <c r="DO47" s="51">
        <f t="shared" si="108"/>
        <v>3.150669002545206</v>
      </c>
      <c r="DP47" s="51">
        <f t="shared" si="109"/>
        <v>3.150669002545206</v>
      </c>
      <c r="DQ47" s="51">
        <f t="shared" si="109"/>
        <v>3.150669002545206</v>
      </c>
      <c r="DR47" s="51">
        <f t="shared" si="109"/>
        <v>3.150669002545206</v>
      </c>
      <c r="DS47" s="51">
        <f t="shared" si="109"/>
        <v>3.150669002545206</v>
      </c>
      <c r="DT47" s="51">
        <f t="shared" si="109"/>
        <v>3.150669002545206</v>
      </c>
      <c r="DU47" s="51">
        <f t="shared" si="109"/>
        <v>3.150669002545206</v>
      </c>
      <c r="DV47" s="51">
        <f t="shared" si="109"/>
        <v>3.150669002545206</v>
      </c>
      <c r="DW47" s="51">
        <f t="shared" si="109"/>
        <v>3.150669002545206</v>
      </c>
    </row>
    <row r="48" spans="1:127" ht="18" x14ac:dyDescent="0.2">
      <c r="A48" s="19"/>
      <c r="B48" s="23" t="s">
        <v>100</v>
      </c>
      <c r="C48" s="494" t="s">
        <v>101</v>
      </c>
      <c r="D48" s="495"/>
      <c r="E48" s="492"/>
      <c r="F48" s="1" t="s">
        <v>102</v>
      </c>
      <c r="G48" s="35">
        <f>+G49*G40/G41</f>
        <v>15.768000000000002</v>
      </c>
      <c r="J48" s="51">
        <f t="shared" si="76"/>
        <v>15.768000000000002</v>
      </c>
      <c r="K48" s="51">
        <f t="shared" si="77"/>
        <v>15.768000000000002</v>
      </c>
      <c r="L48" s="51">
        <f t="shared" si="77"/>
        <v>15.768000000000002</v>
      </c>
      <c r="M48" s="51">
        <f t="shared" si="77"/>
        <v>15.768000000000002</v>
      </c>
      <c r="N48" s="51">
        <f t="shared" si="77"/>
        <v>15.768000000000002</v>
      </c>
      <c r="O48" s="51">
        <f t="shared" si="78"/>
        <v>15.768000000000002</v>
      </c>
      <c r="P48" s="51">
        <f t="shared" si="78"/>
        <v>15.768000000000002</v>
      </c>
      <c r="Q48" s="51">
        <f t="shared" si="78"/>
        <v>15.768000000000002</v>
      </c>
      <c r="R48" s="51">
        <f t="shared" si="79"/>
        <v>15.768000000000002</v>
      </c>
      <c r="S48" s="51">
        <f t="shared" si="79"/>
        <v>15.768000000000002</v>
      </c>
      <c r="T48" s="51">
        <f t="shared" si="79"/>
        <v>15.768000000000002</v>
      </c>
      <c r="U48" s="51">
        <f t="shared" si="70"/>
        <v>15.768000000000002</v>
      </c>
      <c r="V48" s="51">
        <f t="shared" si="110"/>
        <v>15.768000000000002</v>
      </c>
      <c r="W48" s="51">
        <f t="shared" si="110"/>
        <v>15.768000000000002</v>
      </c>
      <c r="X48" s="51">
        <f t="shared" si="110"/>
        <v>15.768000000000002</v>
      </c>
      <c r="Y48" s="51">
        <f t="shared" si="110"/>
        <v>15.768000000000002</v>
      </c>
      <c r="Z48" s="51">
        <f t="shared" si="110"/>
        <v>15.768000000000002</v>
      </c>
      <c r="AA48" s="51">
        <f t="shared" si="110"/>
        <v>15.768000000000002</v>
      </c>
      <c r="AB48" s="51">
        <f t="shared" si="110"/>
        <v>15.768000000000002</v>
      </c>
      <c r="AC48" s="51">
        <f t="shared" si="110"/>
        <v>15.768000000000002</v>
      </c>
      <c r="AD48" s="51">
        <f t="shared" si="110"/>
        <v>15.768000000000002</v>
      </c>
      <c r="AE48" s="51">
        <f t="shared" si="110"/>
        <v>15.768000000000002</v>
      </c>
      <c r="AF48" s="51">
        <f t="shared" si="110"/>
        <v>15.768000000000002</v>
      </c>
      <c r="AG48" s="51">
        <f t="shared" si="110"/>
        <v>15.768000000000002</v>
      </c>
      <c r="AH48" s="51">
        <f t="shared" si="81"/>
        <v>15.768000000000002</v>
      </c>
      <c r="AI48" s="51">
        <f t="shared" si="81"/>
        <v>15.768000000000002</v>
      </c>
      <c r="AJ48" s="51">
        <f t="shared" si="81"/>
        <v>15.768000000000002</v>
      </c>
      <c r="AK48" s="51">
        <f t="shared" si="82"/>
        <v>15.768000000000002</v>
      </c>
      <c r="AL48" s="51">
        <f t="shared" si="82"/>
        <v>15.768000000000002</v>
      </c>
      <c r="AM48" s="51">
        <f t="shared" si="82"/>
        <v>15.768000000000002</v>
      </c>
      <c r="AN48" s="51">
        <f t="shared" si="83"/>
        <v>15.768000000000002</v>
      </c>
      <c r="AO48" s="51">
        <f t="shared" si="83"/>
        <v>15.768000000000002</v>
      </c>
      <c r="AP48" s="51">
        <f t="shared" si="83"/>
        <v>15.768000000000002</v>
      </c>
      <c r="AQ48" s="51">
        <f t="shared" si="83"/>
        <v>15.768000000000002</v>
      </c>
      <c r="AR48" s="51">
        <f t="shared" si="83"/>
        <v>15.768000000000002</v>
      </c>
      <c r="AS48" s="51">
        <f t="shared" si="83"/>
        <v>15.768000000000002</v>
      </c>
      <c r="AT48" s="51">
        <f t="shared" si="83"/>
        <v>15.768000000000002</v>
      </c>
      <c r="AU48" s="51">
        <f t="shared" si="83"/>
        <v>15.768000000000002</v>
      </c>
      <c r="AV48" s="51">
        <f t="shared" si="83"/>
        <v>15.768000000000002</v>
      </c>
      <c r="AW48" s="51">
        <f t="shared" si="83"/>
        <v>15.768000000000002</v>
      </c>
      <c r="AX48" s="51">
        <f t="shared" si="83"/>
        <v>15.768000000000002</v>
      </c>
      <c r="AY48" s="51">
        <f t="shared" si="83"/>
        <v>15.768000000000002</v>
      </c>
      <c r="AZ48" s="51">
        <f t="shared" si="83"/>
        <v>15.768000000000002</v>
      </c>
      <c r="BA48" s="51">
        <f t="shared" si="83"/>
        <v>15.768000000000002</v>
      </c>
      <c r="BB48" s="51">
        <f t="shared" si="84"/>
        <v>15.768000000000002</v>
      </c>
      <c r="BC48" s="51">
        <f t="shared" si="84"/>
        <v>15.768000000000002</v>
      </c>
      <c r="BD48" s="51">
        <f t="shared" si="84"/>
        <v>15.768000000000002</v>
      </c>
      <c r="BE48" s="51">
        <f t="shared" si="84"/>
        <v>15.768000000000002</v>
      </c>
      <c r="BF48" s="51">
        <f t="shared" si="84"/>
        <v>15.768000000000002</v>
      </c>
      <c r="BG48" s="51">
        <f t="shared" si="85"/>
        <v>15.768000000000002</v>
      </c>
      <c r="BH48" s="51">
        <f t="shared" si="85"/>
        <v>15.768000000000002</v>
      </c>
      <c r="BI48" s="51">
        <f t="shared" si="86"/>
        <v>15.768000000000002</v>
      </c>
      <c r="BJ48" s="51">
        <f t="shared" si="86"/>
        <v>15.768000000000002</v>
      </c>
      <c r="BK48" s="51">
        <f t="shared" si="87"/>
        <v>15.768000000000002</v>
      </c>
      <c r="BL48" s="51">
        <f t="shared" si="88"/>
        <v>15.768000000000002</v>
      </c>
      <c r="BM48" s="51">
        <f t="shared" si="88"/>
        <v>15.768000000000002</v>
      </c>
      <c r="BN48" s="51">
        <f t="shared" si="88"/>
        <v>15.768000000000002</v>
      </c>
      <c r="BO48" s="51">
        <f t="shared" si="88"/>
        <v>15.768000000000002</v>
      </c>
      <c r="BP48" s="51">
        <f t="shared" si="89"/>
        <v>15.768000000000002</v>
      </c>
      <c r="BQ48" s="51">
        <f t="shared" si="90"/>
        <v>15.768000000000002</v>
      </c>
      <c r="BR48" s="51">
        <f t="shared" si="90"/>
        <v>15.768000000000002</v>
      </c>
      <c r="BS48" s="51">
        <f t="shared" si="90"/>
        <v>15.768000000000002</v>
      </c>
      <c r="BT48" s="51">
        <f t="shared" si="90"/>
        <v>15.768000000000002</v>
      </c>
      <c r="BU48" s="51">
        <f t="shared" si="91"/>
        <v>15.768000000000002</v>
      </c>
      <c r="BV48" s="51">
        <f t="shared" si="92"/>
        <v>15.768000000000002</v>
      </c>
      <c r="BW48" s="51">
        <f t="shared" si="93"/>
        <v>15.768000000000002</v>
      </c>
      <c r="BX48" s="51">
        <f t="shared" si="93"/>
        <v>15.768000000000002</v>
      </c>
      <c r="BY48" s="51">
        <f t="shared" si="94"/>
        <v>15.768000000000002</v>
      </c>
      <c r="BZ48" s="51">
        <f t="shared" si="94"/>
        <v>15.768000000000002</v>
      </c>
      <c r="CA48" s="51">
        <f t="shared" si="94"/>
        <v>15.768000000000002</v>
      </c>
      <c r="CB48" s="51">
        <f t="shared" si="94"/>
        <v>15.768000000000002</v>
      </c>
      <c r="CC48" s="51">
        <f t="shared" si="95"/>
        <v>15.768000000000002</v>
      </c>
      <c r="CD48" s="51">
        <f t="shared" si="95"/>
        <v>15.768000000000002</v>
      </c>
      <c r="CE48" s="51">
        <f t="shared" si="96"/>
        <v>15.768000000000002</v>
      </c>
      <c r="CF48" s="51">
        <f t="shared" si="97"/>
        <v>15.768000000000002</v>
      </c>
      <c r="CG48" s="51">
        <f t="shared" si="98"/>
        <v>15.768000000000002</v>
      </c>
      <c r="CH48" s="51">
        <f t="shared" si="99"/>
        <v>15.768000000000002</v>
      </c>
      <c r="CI48" s="51">
        <f t="shared" si="99"/>
        <v>15.768000000000002</v>
      </c>
      <c r="CJ48" s="51">
        <f t="shared" si="99"/>
        <v>15.768000000000002</v>
      </c>
      <c r="CK48" s="51">
        <f t="shared" si="99"/>
        <v>15.768000000000002</v>
      </c>
      <c r="CL48" s="51">
        <f t="shared" si="99"/>
        <v>15.768000000000002</v>
      </c>
      <c r="CM48" s="51">
        <f t="shared" si="99"/>
        <v>15.768000000000002</v>
      </c>
      <c r="CN48" s="51">
        <f t="shared" si="99"/>
        <v>15.768000000000002</v>
      </c>
      <c r="CO48" s="51">
        <f t="shared" si="99"/>
        <v>15.768000000000002</v>
      </c>
      <c r="CP48" s="51">
        <f t="shared" si="99"/>
        <v>15.768000000000002</v>
      </c>
      <c r="CQ48" s="51">
        <f t="shared" si="99"/>
        <v>15.768000000000002</v>
      </c>
      <c r="CR48" s="51">
        <f t="shared" si="100"/>
        <v>15.768000000000002</v>
      </c>
      <c r="CS48" s="51">
        <f t="shared" si="100"/>
        <v>15.768000000000002</v>
      </c>
      <c r="CT48" s="51">
        <f t="shared" si="101"/>
        <v>15.768000000000002</v>
      </c>
      <c r="CU48" s="51">
        <f t="shared" si="101"/>
        <v>15.768000000000002</v>
      </c>
      <c r="CV48" s="51">
        <f t="shared" si="102"/>
        <v>15.768000000000002</v>
      </c>
      <c r="CW48" s="51">
        <f t="shared" si="102"/>
        <v>15.768000000000002</v>
      </c>
      <c r="CX48" s="51">
        <f t="shared" si="103"/>
        <v>15.768000000000002</v>
      </c>
      <c r="CY48" s="51">
        <f t="shared" si="103"/>
        <v>15.768000000000002</v>
      </c>
      <c r="CZ48" s="51">
        <f t="shared" si="103"/>
        <v>15.768000000000002</v>
      </c>
      <c r="DA48" s="51">
        <f t="shared" si="103"/>
        <v>15.768000000000002</v>
      </c>
      <c r="DB48" s="51">
        <f t="shared" si="103"/>
        <v>15.768000000000002</v>
      </c>
      <c r="DC48" s="51">
        <f t="shared" si="104"/>
        <v>15.768000000000002</v>
      </c>
      <c r="DD48" s="51">
        <f t="shared" si="104"/>
        <v>15.768000000000002</v>
      </c>
      <c r="DE48" s="51">
        <f t="shared" si="105"/>
        <v>15.768000000000002</v>
      </c>
      <c r="DF48" s="51">
        <f t="shared" si="106"/>
        <v>15.768000000000002</v>
      </c>
      <c r="DG48" s="51">
        <f t="shared" si="107"/>
        <v>15.768000000000002</v>
      </c>
      <c r="DH48" s="51">
        <f t="shared" si="107"/>
        <v>15.768000000000002</v>
      </c>
      <c r="DI48" s="51">
        <f t="shared" si="107"/>
        <v>15.768000000000002</v>
      </c>
      <c r="DJ48" s="51">
        <f t="shared" si="107"/>
        <v>15.768000000000002</v>
      </c>
      <c r="DK48" s="51">
        <f t="shared" si="107"/>
        <v>15.768000000000002</v>
      </c>
      <c r="DL48" s="51">
        <f t="shared" si="107"/>
        <v>15.768000000000002</v>
      </c>
      <c r="DM48" s="51">
        <f t="shared" si="107"/>
        <v>15.768000000000002</v>
      </c>
      <c r="DN48" s="51">
        <f t="shared" si="107"/>
        <v>15.768000000000002</v>
      </c>
      <c r="DO48" s="51">
        <f t="shared" si="108"/>
        <v>15.768000000000002</v>
      </c>
      <c r="DP48" s="51">
        <f t="shared" si="109"/>
        <v>15.768000000000002</v>
      </c>
      <c r="DQ48" s="51">
        <f t="shared" si="109"/>
        <v>15.768000000000002</v>
      </c>
      <c r="DR48" s="51">
        <f t="shared" si="109"/>
        <v>15.768000000000002</v>
      </c>
      <c r="DS48" s="51">
        <f t="shared" si="109"/>
        <v>15.768000000000002</v>
      </c>
      <c r="DT48" s="51">
        <f t="shared" si="109"/>
        <v>15.768000000000002</v>
      </c>
      <c r="DU48" s="51">
        <f t="shared" si="109"/>
        <v>15.768000000000002</v>
      </c>
      <c r="DV48" s="51">
        <f t="shared" si="109"/>
        <v>15.768000000000002</v>
      </c>
      <c r="DW48" s="51">
        <f t="shared" si="109"/>
        <v>15.768000000000002</v>
      </c>
    </row>
    <row r="49" spans="1:127" ht="18" x14ac:dyDescent="0.2">
      <c r="A49" s="19"/>
      <c r="B49" s="23" t="s">
        <v>78</v>
      </c>
      <c r="C49" s="494" t="s">
        <v>79</v>
      </c>
      <c r="D49" s="495"/>
      <c r="E49" s="492"/>
      <c r="F49" s="1" t="s">
        <v>102</v>
      </c>
      <c r="G49" s="36">
        <f>+G39*86400*365</f>
        <v>946.08</v>
      </c>
      <c r="J49" s="51">
        <f t="shared" si="76"/>
        <v>946.08</v>
      </c>
      <c r="K49" s="51">
        <f t="shared" si="77"/>
        <v>946.08</v>
      </c>
      <c r="L49" s="51">
        <f t="shared" si="77"/>
        <v>946.08</v>
      </c>
      <c r="M49" s="51">
        <f t="shared" si="77"/>
        <v>946.08</v>
      </c>
      <c r="N49" s="51">
        <f t="shared" si="77"/>
        <v>946.08</v>
      </c>
      <c r="O49" s="51">
        <f t="shared" si="78"/>
        <v>946.08</v>
      </c>
      <c r="P49" s="51">
        <f t="shared" si="78"/>
        <v>946.08</v>
      </c>
      <c r="Q49" s="51">
        <f t="shared" si="78"/>
        <v>946.08</v>
      </c>
      <c r="R49" s="51">
        <f t="shared" si="79"/>
        <v>946.08</v>
      </c>
      <c r="S49" s="51">
        <f t="shared" si="79"/>
        <v>946.08</v>
      </c>
      <c r="T49" s="51">
        <f t="shared" si="79"/>
        <v>946.08</v>
      </c>
      <c r="U49" s="51">
        <f t="shared" si="70"/>
        <v>946.08</v>
      </c>
      <c r="V49" s="51">
        <f t="shared" si="110"/>
        <v>946.08</v>
      </c>
      <c r="W49" s="51">
        <f t="shared" si="110"/>
        <v>946.08</v>
      </c>
      <c r="X49" s="51">
        <f t="shared" si="110"/>
        <v>946.08</v>
      </c>
      <c r="Y49" s="51">
        <f t="shared" si="110"/>
        <v>946.08</v>
      </c>
      <c r="Z49" s="51">
        <f t="shared" si="110"/>
        <v>946.08</v>
      </c>
      <c r="AA49" s="51">
        <f t="shared" si="110"/>
        <v>946.08</v>
      </c>
      <c r="AB49" s="51">
        <f t="shared" si="110"/>
        <v>946.08</v>
      </c>
      <c r="AC49" s="51">
        <f t="shared" si="110"/>
        <v>946.08</v>
      </c>
      <c r="AD49" s="51">
        <f t="shared" si="110"/>
        <v>946.08</v>
      </c>
      <c r="AE49" s="51">
        <f t="shared" si="110"/>
        <v>946.08</v>
      </c>
      <c r="AF49" s="51">
        <f t="shared" si="110"/>
        <v>946.08</v>
      </c>
      <c r="AG49" s="51">
        <f t="shared" si="110"/>
        <v>946.08</v>
      </c>
      <c r="AH49" s="51">
        <f t="shared" si="81"/>
        <v>946.08</v>
      </c>
      <c r="AI49" s="51">
        <f t="shared" si="81"/>
        <v>946.08</v>
      </c>
      <c r="AJ49" s="51">
        <f t="shared" si="81"/>
        <v>946.08</v>
      </c>
      <c r="AK49" s="51">
        <f t="shared" si="82"/>
        <v>946.08</v>
      </c>
      <c r="AL49" s="51">
        <f t="shared" si="82"/>
        <v>946.08</v>
      </c>
      <c r="AM49" s="51">
        <f t="shared" si="82"/>
        <v>946.08</v>
      </c>
      <c r="AN49" s="51">
        <f t="shared" si="83"/>
        <v>946.08</v>
      </c>
      <c r="AO49" s="51">
        <f t="shared" si="83"/>
        <v>946.08</v>
      </c>
      <c r="AP49" s="51">
        <f t="shared" si="83"/>
        <v>946.08</v>
      </c>
      <c r="AQ49" s="51">
        <f t="shared" si="83"/>
        <v>946.08</v>
      </c>
      <c r="AR49" s="51">
        <f t="shared" si="83"/>
        <v>946.08</v>
      </c>
      <c r="AS49" s="51">
        <f t="shared" si="83"/>
        <v>946.08</v>
      </c>
      <c r="AT49" s="51">
        <f t="shared" si="83"/>
        <v>946.08</v>
      </c>
      <c r="AU49" s="51">
        <f t="shared" si="83"/>
        <v>946.08</v>
      </c>
      <c r="AV49" s="51">
        <f t="shared" si="83"/>
        <v>946.08</v>
      </c>
      <c r="AW49" s="51">
        <f t="shared" si="83"/>
        <v>946.08</v>
      </c>
      <c r="AX49" s="51">
        <f t="shared" si="83"/>
        <v>946.08</v>
      </c>
      <c r="AY49" s="51">
        <f t="shared" si="83"/>
        <v>946.08</v>
      </c>
      <c r="AZ49" s="51">
        <f t="shared" si="83"/>
        <v>946.08</v>
      </c>
      <c r="BA49" s="51">
        <f t="shared" si="83"/>
        <v>946.08</v>
      </c>
      <c r="BB49" s="51">
        <f t="shared" si="84"/>
        <v>946.08</v>
      </c>
      <c r="BC49" s="51">
        <f t="shared" si="84"/>
        <v>946.08</v>
      </c>
      <c r="BD49" s="51">
        <f t="shared" si="84"/>
        <v>946.08</v>
      </c>
      <c r="BE49" s="51">
        <f t="shared" si="84"/>
        <v>946.08</v>
      </c>
      <c r="BF49" s="51">
        <f t="shared" si="84"/>
        <v>946.08</v>
      </c>
      <c r="BG49" s="51">
        <f t="shared" si="85"/>
        <v>946.08</v>
      </c>
      <c r="BH49" s="51">
        <f t="shared" si="85"/>
        <v>946.08</v>
      </c>
      <c r="BI49" s="51">
        <f t="shared" si="86"/>
        <v>946.08</v>
      </c>
      <c r="BJ49" s="51">
        <f t="shared" si="86"/>
        <v>946.08</v>
      </c>
      <c r="BK49" s="51">
        <f t="shared" si="87"/>
        <v>946.08</v>
      </c>
      <c r="BL49" s="51">
        <f t="shared" si="88"/>
        <v>946.08</v>
      </c>
      <c r="BM49" s="51">
        <f t="shared" si="88"/>
        <v>946.08</v>
      </c>
      <c r="BN49" s="51">
        <f t="shared" si="88"/>
        <v>946.08</v>
      </c>
      <c r="BO49" s="51">
        <f t="shared" si="88"/>
        <v>946.08</v>
      </c>
      <c r="BP49" s="51">
        <f t="shared" si="89"/>
        <v>946.08</v>
      </c>
      <c r="BQ49" s="51">
        <f t="shared" si="90"/>
        <v>946.08</v>
      </c>
      <c r="BR49" s="51">
        <f t="shared" si="90"/>
        <v>946.08</v>
      </c>
      <c r="BS49" s="51">
        <f t="shared" si="90"/>
        <v>946.08</v>
      </c>
      <c r="BT49" s="51">
        <f t="shared" si="90"/>
        <v>946.08</v>
      </c>
      <c r="BU49" s="51">
        <f t="shared" si="91"/>
        <v>946.08</v>
      </c>
      <c r="BV49" s="51">
        <f t="shared" si="92"/>
        <v>946.08</v>
      </c>
      <c r="BW49" s="51">
        <f t="shared" si="93"/>
        <v>946.08</v>
      </c>
      <c r="BX49" s="51">
        <f t="shared" si="93"/>
        <v>946.08</v>
      </c>
      <c r="BY49" s="51">
        <f t="shared" si="94"/>
        <v>946.08</v>
      </c>
      <c r="BZ49" s="51">
        <f t="shared" si="94"/>
        <v>946.08</v>
      </c>
      <c r="CA49" s="51">
        <f t="shared" si="94"/>
        <v>946.08</v>
      </c>
      <c r="CB49" s="51">
        <f t="shared" si="94"/>
        <v>946.08</v>
      </c>
      <c r="CC49" s="51">
        <f t="shared" si="95"/>
        <v>946.08</v>
      </c>
      <c r="CD49" s="51">
        <f t="shared" si="95"/>
        <v>946.08</v>
      </c>
      <c r="CE49" s="51">
        <f t="shared" si="96"/>
        <v>946.08</v>
      </c>
      <c r="CF49" s="51">
        <f t="shared" si="97"/>
        <v>946.08</v>
      </c>
      <c r="CG49" s="51">
        <f t="shared" si="98"/>
        <v>946.08</v>
      </c>
      <c r="CH49" s="51">
        <f t="shared" si="99"/>
        <v>946.08</v>
      </c>
      <c r="CI49" s="51">
        <f t="shared" si="99"/>
        <v>946.08</v>
      </c>
      <c r="CJ49" s="51">
        <f t="shared" si="99"/>
        <v>946.08</v>
      </c>
      <c r="CK49" s="51">
        <f t="shared" si="99"/>
        <v>946.08</v>
      </c>
      <c r="CL49" s="51">
        <f t="shared" si="99"/>
        <v>946.08</v>
      </c>
      <c r="CM49" s="51">
        <f t="shared" si="99"/>
        <v>946.08</v>
      </c>
      <c r="CN49" s="51">
        <f t="shared" si="99"/>
        <v>946.08</v>
      </c>
      <c r="CO49" s="51">
        <f t="shared" si="99"/>
        <v>946.08</v>
      </c>
      <c r="CP49" s="51">
        <f t="shared" si="99"/>
        <v>946.08</v>
      </c>
      <c r="CQ49" s="51">
        <f t="shared" si="99"/>
        <v>946.08</v>
      </c>
      <c r="CR49" s="51">
        <f t="shared" si="100"/>
        <v>946.08</v>
      </c>
      <c r="CS49" s="51">
        <f t="shared" si="100"/>
        <v>946.08</v>
      </c>
      <c r="CT49" s="51">
        <f t="shared" si="101"/>
        <v>946.08</v>
      </c>
      <c r="CU49" s="51">
        <f t="shared" si="101"/>
        <v>946.08</v>
      </c>
      <c r="CV49" s="51">
        <f t="shared" si="102"/>
        <v>946.08</v>
      </c>
      <c r="CW49" s="51">
        <f t="shared" si="102"/>
        <v>946.08</v>
      </c>
      <c r="CX49" s="51">
        <f t="shared" si="103"/>
        <v>946.08</v>
      </c>
      <c r="CY49" s="51">
        <f t="shared" si="103"/>
        <v>946.08</v>
      </c>
      <c r="CZ49" s="51">
        <f t="shared" si="103"/>
        <v>946.08</v>
      </c>
      <c r="DA49" s="51">
        <f t="shared" si="103"/>
        <v>946.08</v>
      </c>
      <c r="DB49" s="51">
        <f t="shared" si="103"/>
        <v>946.08</v>
      </c>
      <c r="DC49" s="51">
        <f t="shared" si="104"/>
        <v>946.08</v>
      </c>
      <c r="DD49" s="51">
        <f t="shared" si="104"/>
        <v>946.08</v>
      </c>
      <c r="DE49" s="51">
        <f t="shared" si="105"/>
        <v>946.08</v>
      </c>
      <c r="DF49" s="51">
        <f t="shared" si="106"/>
        <v>946.08</v>
      </c>
      <c r="DG49" s="51">
        <f t="shared" si="107"/>
        <v>946.08</v>
      </c>
      <c r="DH49" s="51">
        <f t="shared" si="107"/>
        <v>946.08</v>
      </c>
      <c r="DI49" s="51">
        <f t="shared" si="107"/>
        <v>946.08</v>
      </c>
      <c r="DJ49" s="51">
        <f t="shared" si="107"/>
        <v>946.08</v>
      </c>
      <c r="DK49" s="51">
        <f t="shared" si="107"/>
        <v>946.08</v>
      </c>
      <c r="DL49" s="51">
        <f t="shared" si="107"/>
        <v>946.08</v>
      </c>
      <c r="DM49" s="51">
        <f t="shared" si="107"/>
        <v>946.08</v>
      </c>
      <c r="DN49" s="51">
        <f t="shared" si="107"/>
        <v>946.08</v>
      </c>
      <c r="DO49" s="51">
        <f t="shared" si="108"/>
        <v>946.08</v>
      </c>
      <c r="DP49" s="51">
        <f t="shared" si="109"/>
        <v>946.08</v>
      </c>
      <c r="DQ49" s="51">
        <f t="shared" si="109"/>
        <v>946.08</v>
      </c>
      <c r="DR49" s="51">
        <f t="shared" si="109"/>
        <v>946.08</v>
      </c>
      <c r="DS49" s="51">
        <f t="shared" si="109"/>
        <v>946.08</v>
      </c>
      <c r="DT49" s="51">
        <f t="shared" si="109"/>
        <v>946.08</v>
      </c>
      <c r="DU49" s="51">
        <f t="shared" si="109"/>
        <v>946.08</v>
      </c>
      <c r="DV49" s="51">
        <f t="shared" si="109"/>
        <v>946.08</v>
      </c>
      <c r="DW49" s="51">
        <f t="shared" si="109"/>
        <v>946.08</v>
      </c>
    </row>
    <row r="50" spans="1:127" ht="18" x14ac:dyDescent="0.2">
      <c r="A50" s="19"/>
      <c r="B50" s="23" t="s">
        <v>103</v>
      </c>
      <c r="C50" s="494" t="s">
        <v>104</v>
      </c>
      <c r="D50" s="495"/>
      <c r="E50" s="492"/>
      <c r="F50" s="1"/>
      <c r="G50" s="93">
        <f>1+G44*G51/G41</f>
        <v>5.8600000000000012</v>
      </c>
      <c r="J50" s="51">
        <f t="shared" si="76"/>
        <v>5.8600000000000012</v>
      </c>
      <c r="K50" s="51">
        <f t="shared" si="77"/>
        <v>5.8600000000000012</v>
      </c>
      <c r="L50" s="51">
        <f t="shared" si="77"/>
        <v>5.8600000000000012</v>
      </c>
      <c r="M50" s="51">
        <f t="shared" si="77"/>
        <v>5.8600000000000012</v>
      </c>
      <c r="N50" s="51">
        <f t="shared" si="77"/>
        <v>5.8600000000000012</v>
      </c>
      <c r="O50" s="51">
        <f t="shared" si="78"/>
        <v>5.8600000000000012</v>
      </c>
      <c r="P50" s="51">
        <f t="shared" si="78"/>
        <v>5.8600000000000012</v>
      </c>
      <c r="Q50" s="51">
        <f t="shared" si="78"/>
        <v>5.8600000000000012</v>
      </c>
      <c r="R50" s="51">
        <f t="shared" si="79"/>
        <v>5.8600000000000012</v>
      </c>
      <c r="S50" s="51">
        <f t="shared" si="79"/>
        <v>5.8600000000000012</v>
      </c>
      <c r="T50" s="51">
        <f t="shared" si="79"/>
        <v>5.8600000000000012</v>
      </c>
      <c r="U50" s="51">
        <f t="shared" si="70"/>
        <v>5.8600000000000012</v>
      </c>
      <c r="V50" s="51">
        <f t="shared" si="110"/>
        <v>5.8600000000000012</v>
      </c>
      <c r="W50" s="51">
        <f t="shared" si="110"/>
        <v>5.8600000000000012</v>
      </c>
      <c r="X50" s="51">
        <f t="shared" si="110"/>
        <v>5.8600000000000012</v>
      </c>
      <c r="Y50" s="51">
        <f t="shared" si="110"/>
        <v>5.8600000000000012</v>
      </c>
      <c r="Z50" s="51">
        <f t="shared" si="110"/>
        <v>5.8600000000000012</v>
      </c>
      <c r="AA50" s="51">
        <f t="shared" si="110"/>
        <v>5.8600000000000012</v>
      </c>
      <c r="AB50" s="51">
        <f t="shared" si="110"/>
        <v>5.8600000000000012</v>
      </c>
      <c r="AC50" s="51">
        <f t="shared" si="110"/>
        <v>5.8600000000000012</v>
      </c>
      <c r="AD50" s="51">
        <f t="shared" si="110"/>
        <v>5.8600000000000012</v>
      </c>
      <c r="AE50" s="51">
        <f t="shared" si="110"/>
        <v>5.8600000000000012</v>
      </c>
      <c r="AF50" s="51">
        <f t="shared" si="110"/>
        <v>5.8600000000000012</v>
      </c>
      <c r="AG50" s="51">
        <f t="shared" si="110"/>
        <v>5.8600000000000012</v>
      </c>
      <c r="AH50" s="51">
        <f t="shared" si="81"/>
        <v>5.8600000000000012</v>
      </c>
      <c r="AI50" s="51">
        <f t="shared" si="81"/>
        <v>5.8600000000000012</v>
      </c>
      <c r="AJ50" s="51">
        <f t="shared" si="81"/>
        <v>5.8600000000000012</v>
      </c>
      <c r="AK50" s="51">
        <f t="shared" si="82"/>
        <v>5.8600000000000012</v>
      </c>
      <c r="AL50" s="51">
        <f t="shared" si="82"/>
        <v>5.8600000000000012</v>
      </c>
      <c r="AM50" s="51">
        <f t="shared" si="82"/>
        <v>5.8600000000000012</v>
      </c>
      <c r="AN50" s="51">
        <f t="shared" si="83"/>
        <v>5.8600000000000012</v>
      </c>
      <c r="AO50" s="51">
        <f t="shared" si="83"/>
        <v>5.8600000000000012</v>
      </c>
      <c r="AP50" s="51">
        <f t="shared" si="83"/>
        <v>5.8600000000000012</v>
      </c>
      <c r="AQ50" s="51">
        <f t="shared" si="83"/>
        <v>5.8600000000000012</v>
      </c>
      <c r="AR50" s="51">
        <f t="shared" si="83"/>
        <v>5.8600000000000012</v>
      </c>
      <c r="AS50" s="51">
        <f t="shared" si="83"/>
        <v>5.8600000000000012</v>
      </c>
      <c r="AT50" s="51">
        <f t="shared" si="83"/>
        <v>5.8600000000000012</v>
      </c>
      <c r="AU50" s="51">
        <f t="shared" si="83"/>
        <v>5.8600000000000012</v>
      </c>
      <c r="AV50" s="51">
        <f t="shared" si="83"/>
        <v>5.8600000000000012</v>
      </c>
      <c r="AW50" s="51">
        <f t="shared" si="83"/>
        <v>5.8600000000000012</v>
      </c>
      <c r="AX50" s="51">
        <f t="shared" si="83"/>
        <v>5.8600000000000012</v>
      </c>
      <c r="AY50" s="51">
        <f t="shared" si="83"/>
        <v>5.8600000000000012</v>
      </c>
      <c r="AZ50" s="51">
        <f t="shared" si="83"/>
        <v>5.8600000000000012</v>
      </c>
      <c r="BA50" s="51">
        <f t="shared" si="83"/>
        <v>5.8600000000000012</v>
      </c>
      <c r="BB50" s="51">
        <f t="shared" si="84"/>
        <v>5.8600000000000012</v>
      </c>
      <c r="BC50" s="51">
        <f t="shared" si="84"/>
        <v>5.8600000000000012</v>
      </c>
      <c r="BD50" s="51">
        <f t="shared" si="84"/>
        <v>5.8600000000000012</v>
      </c>
      <c r="BE50" s="51">
        <f t="shared" si="84"/>
        <v>5.8600000000000012</v>
      </c>
      <c r="BF50" s="51">
        <f t="shared" si="84"/>
        <v>5.8600000000000012</v>
      </c>
      <c r="BG50" s="51">
        <f t="shared" si="85"/>
        <v>5.8600000000000012</v>
      </c>
      <c r="BH50" s="51">
        <f t="shared" si="85"/>
        <v>5.8600000000000012</v>
      </c>
      <c r="BI50" s="51">
        <f t="shared" si="86"/>
        <v>5.8600000000000012</v>
      </c>
      <c r="BJ50" s="51">
        <f t="shared" si="86"/>
        <v>5.8600000000000012</v>
      </c>
      <c r="BK50" s="51">
        <f t="shared" si="87"/>
        <v>5.8600000000000012</v>
      </c>
      <c r="BL50" s="51">
        <f t="shared" si="88"/>
        <v>5.8600000000000012</v>
      </c>
      <c r="BM50" s="51">
        <f t="shared" si="88"/>
        <v>5.8600000000000012</v>
      </c>
      <c r="BN50" s="51">
        <f t="shared" si="88"/>
        <v>5.8600000000000012</v>
      </c>
      <c r="BO50" s="51">
        <f t="shared" si="88"/>
        <v>5.8600000000000012</v>
      </c>
      <c r="BP50" s="51">
        <f t="shared" si="89"/>
        <v>5.8600000000000012</v>
      </c>
      <c r="BQ50" s="51">
        <f t="shared" si="90"/>
        <v>5.8600000000000012</v>
      </c>
      <c r="BR50" s="51">
        <f t="shared" si="90"/>
        <v>5.8600000000000012</v>
      </c>
      <c r="BS50" s="51">
        <f t="shared" si="90"/>
        <v>5.8600000000000012</v>
      </c>
      <c r="BT50" s="51">
        <f t="shared" si="90"/>
        <v>5.8600000000000012</v>
      </c>
      <c r="BU50" s="51">
        <f t="shared" si="91"/>
        <v>5.8600000000000012</v>
      </c>
      <c r="BV50" s="51">
        <f t="shared" si="92"/>
        <v>5.8600000000000012</v>
      </c>
      <c r="BW50" s="51">
        <f t="shared" si="93"/>
        <v>5.8600000000000012</v>
      </c>
      <c r="BX50" s="51">
        <f t="shared" si="93"/>
        <v>5.8600000000000012</v>
      </c>
      <c r="BY50" s="51">
        <f t="shared" si="94"/>
        <v>5.8600000000000012</v>
      </c>
      <c r="BZ50" s="51">
        <f t="shared" si="94"/>
        <v>5.8600000000000012</v>
      </c>
      <c r="CA50" s="51">
        <f t="shared" si="94"/>
        <v>5.8600000000000012</v>
      </c>
      <c r="CB50" s="51">
        <f t="shared" si="94"/>
        <v>5.8600000000000012</v>
      </c>
      <c r="CC50" s="51">
        <f t="shared" si="95"/>
        <v>5.8600000000000012</v>
      </c>
      <c r="CD50" s="51">
        <f t="shared" si="95"/>
        <v>5.8600000000000012</v>
      </c>
      <c r="CE50" s="51">
        <f t="shared" si="96"/>
        <v>5.8600000000000012</v>
      </c>
      <c r="CF50" s="51">
        <f t="shared" si="97"/>
        <v>5.8600000000000012</v>
      </c>
      <c r="CG50" s="51">
        <f t="shared" si="98"/>
        <v>5.8600000000000012</v>
      </c>
      <c r="CH50" s="51">
        <f t="shared" si="99"/>
        <v>5.8600000000000012</v>
      </c>
      <c r="CI50" s="51">
        <f t="shared" si="99"/>
        <v>5.8600000000000012</v>
      </c>
      <c r="CJ50" s="51">
        <f t="shared" si="99"/>
        <v>5.8600000000000012</v>
      </c>
      <c r="CK50" s="51">
        <f t="shared" si="99"/>
        <v>5.8600000000000012</v>
      </c>
      <c r="CL50" s="51">
        <f t="shared" si="99"/>
        <v>5.8600000000000012</v>
      </c>
      <c r="CM50" s="51">
        <f t="shared" si="99"/>
        <v>5.8600000000000012</v>
      </c>
      <c r="CN50" s="51">
        <f t="shared" si="99"/>
        <v>5.8600000000000012</v>
      </c>
      <c r="CO50" s="51">
        <f t="shared" si="99"/>
        <v>5.8600000000000012</v>
      </c>
      <c r="CP50" s="51">
        <f t="shared" si="99"/>
        <v>5.8600000000000012</v>
      </c>
      <c r="CQ50" s="51">
        <f t="shared" si="99"/>
        <v>5.8600000000000012</v>
      </c>
      <c r="CR50" s="51">
        <f t="shared" si="100"/>
        <v>5.8600000000000012</v>
      </c>
      <c r="CS50" s="51">
        <f t="shared" si="100"/>
        <v>5.8600000000000012</v>
      </c>
      <c r="CT50" s="51">
        <f t="shared" si="101"/>
        <v>5.8600000000000012</v>
      </c>
      <c r="CU50" s="51">
        <f t="shared" si="101"/>
        <v>5.8600000000000012</v>
      </c>
      <c r="CV50" s="51">
        <f t="shared" si="102"/>
        <v>5.8600000000000012</v>
      </c>
      <c r="CW50" s="51">
        <f t="shared" si="102"/>
        <v>5.8600000000000012</v>
      </c>
      <c r="CX50" s="51">
        <f t="shared" si="103"/>
        <v>5.8600000000000012</v>
      </c>
      <c r="CY50" s="51">
        <f t="shared" si="103"/>
        <v>5.8600000000000012</v>
      </c>
      <c r="CZ50" s="51">
        <f t="shared" si="103"/>
        <v>5.8600000000000012</v>
      </c>
      <c r="DA50" s="51">
        <f t="shared" si="103"/>
        <v>5.8600000000000012</v>
      </c>
      <c r="DB50" s="51">
        <f t="shared" si="103"/>
        <v>5.8600000000000012</v>
      </c>
      <c r="DC50" s="51">
        <f t="shared" si="104"/>
        <v>5.8600000000000012</v>
      </c>
      <c r="DD50" s="51">
        <f t="shared" si="104"/>
        <v>5.8600000000000012</v>
      </c>
      <c r="DE50" s="51">
        <f t="shared" si="105"/>
        <v>5.8600000000000012</v>
      </c>
      <c r="DF50" s="51">
        <f t="shared" si="106"/>
        <v>5.8600000000000012</v>
      </c>
      <c r="DG50" s="51">
        <f t="shared" si="107"/>
        <v>5.8600000000000012</v>
      </c>
      <c r="DH50" s="51">
        <f t="shared" si="107"/>
        <v>5.8600000000000012</v>
      </c>
      <c r="DI50" s="51">
        <f t="shared" si="107"/>
        <v>5.8600000000000012</v>
      </c>
      <c r="DJ50" s="51">
        <f t="shared" si="107"/>
        <v>5.8600000000000012</v>
      </c>
      <c r="DK50" s="51">
        <f t="shared" si="107"/>
        <v>5.8600000000000012</v>
      </c>
      <c r="DL50" s="51">
        <f t="shared" si="107"/>
        <v>5.8600000000000012</v>
      </c>
      <c r="DM50" s="51">
        <f t="shared" si="107"/>
        <v>5.8600000000000012</v>
      </c>
      <c r="DN50" s="51">
        <f t="shared" si="107"/>
        <v>5.8600000000000012</v>
      </c>
      <c r="DO50" s="51">
        <f t="shared" si="108"/>
        <v>5.8600000000000012</v>
      </c>
      <c r="DP50" s="51">
        <f t="shared" si="109"/>
        <v>5.8600000000000012</v>
      </c>
      <c r="DQ50" s="51">
        <f t="shared" si="109"/>
        <v>5.8600000000000012</v>
      </c>
      <c r="DR50" s="51">
        <f t="shared" si="109"/>
        <v>5.8600000000000012</v>
      </c>
      <c r="DS50" s="51">
        <f t="shared" si="109"/>
        <v>5.8600000000000012</v>
      </c>
      <c r="DT50" s="51">
        <f t="shared" si="109"/>
        <v>5.8600000000000012</v>
      </c>
      <c r="DU50" s="51">
        <f t="shared" si="109"/>
        <v>5.8600000000000012</v>
      </c>
      <c r="DV50" s="51">
        <f t="shared" si="109"/>
        <v>5.8600000000000012</v>
      </c>
      <c r="DW50" s="51">
        <f t="shared" si="109"/>
        <v>5.8600000000000012</v>
      </c>
    </row>
    <row r="51" spans="1:127" ht="18" x14ac:dyDescent="0.4">
      <c r="A51" s="16">
        <f>入力シート_チオベンカルブ!Q23</f>
        <v>1.62</v>
      </c>
      <c r="B51" s="20" t="s">
        <v>105</v>
      </c>
      <c r="C51" s="494" t="s">
        <v>106</v>
      </c>
      <c r="D51" s="495"/>
      <c r="E51" s="492"/>
      <c r="F51" s="291" t="s">
        <v>107</v>
      </c>
      <c r="G51" s="25">
        <f>IF(A51="",1.67,A51)</f>
        <v>1.62</v>
      </c>
      <c r="J51" s="51">
        <f t="shared" si="76"/>
        <v>1.62</v>
      </c>
      <c r="K51" s="51">
        <f t="shared" si="77"/>
        <v>1.62</v>
      </c>
      <c r="L51" s="51">
        <f t="shared" si="77"/>
        <v>1.62</v>
      </c>
      <c r="M51" s="51">
        <f t="shared" si="77"/>
        <v>1.62</v>
      </c>
      <c r="N51" s="51">
        <f t="shared" si="77"/>
        <v>1.62</v>
      </c>
      <c r="O51" s="51">
        <f t="shared" si="78"/>
        <v>1.62</v>
      </c>
      <c r="P51" s="51">
        <f t="shared" si="78"/>
        <v>1.62</v>
      </c>
      <c r="Q51" s="51">
        <f t="shared" si="78"/>
        <v>1.62</v>
      </c>
      <c r="R51" s="51">
        <f t="shared" si="79"/>
        <v>1.62</v>
      </c>
      <c r="S51" s="51">
        <f t="shared" si="79"/>
        <v>1.62</v>
      </c>
      <c r="T51" s="51">
        <f t="shared" si="79"/>
        <v>1.62</v>
      </c>
      <c r="U51" s="52">
        <f t="shared" si="70"/>
        <v>1.62</v>
      </c>
      <c r="V51" s="51">
        <f t="shared" si="110"/>
        <v>1.62</v>
      </c>
      <c r="W51" s="51">
        <f t="shared" si="110"/>
        <v>1.62</v>
      </c>
      <c r="X51" s="51">
        <f t="shared" si="110"/>
        <v>1.62</v>
      </c>
      <c r="Y51" s="51">
        <f t="shared" si="110"/>
        <v>1.62</v>
      </c>
      <c r="Z51" s="51">
        <f t="shared" si="110"/>
        <v>1.62</v>
      </c>
      <c r="AA51" s="51">
        <f t="shared" si="110"/>
        <v>1.62</v>
      </c>
      <c r="AB51" s="51">
        <f t="shared" si="110"/>
        <v>1.62</v>
      </c>
      <c r="AC51" s="51">
        <f t="shared" si="110"/>
        <v>1.62</v>
      </c>
      <c r="AD51" s="51">
        <f t="shared" si="110"/>
        <v>1.62</v>
      </c>
      <c r="AE51" s="51">
        <f t="shared" si="110"/>
        <v>1.62</v>
      </c>
      <c r="AF51" s="51">
        <f t="shared" si="110"/>
        <v>1.62</v>
      </c>
      <c r="AG51" s="51">
        <f t="shared" si="110"/>
        <v>1.62</v>
      </c>
      <c r="AH51" s="51">
        <f t="shared" si="81"/>
        <v>1.62</v>
      </c>
      <c r="AI51" s="51">
        <f t="shared" si="81"/>
        <v>1.62</v>
      </c>
      <c r="AJ51" s="51">
        <f t="shared" si="81"/>
        <v>1.62</v>
      </c>
      <c r="AK51" s="51">
        <f t="shared" si="82"/>
        <v>1.62</v>
      </c>
      <c r="AL51" s="51">
        <f t="shared" si="82"/>
        <v>1.62</v>
      </c>
      <c r="AM51" s="51">
        <f t="shared" si="82"/>
        <v>1.62</v>
      </c>
      <c r="AN51" s="51">
        <f t="shared" si="83"/>
        <v>1.62</v>
      </c>
      <c r="AO51" s="51">
        <f t="shared" si="83"/>
        <v>1.62</v>
      </c>
      <c r="AP51" s="51">
        <f t="shared" si="83"/>
        <v>1.62</v>
      </c>
      <c r="AQ51" s="51">
        <f t="shared" si="83"/>
        <v>1.62</v>
      </c>
      <c r="AR51" s="51">
        <f t="shared" si="83"/>
        <v>1.62</v>
      </c>
      <c r="AS51" s="51">
        <f t="shared" si="83"/>
        <v>1.62</v>
      </c>
      <c r="AT51" s="51">
        <f t="shared" si="83"/>
        <v>1.62</v>
      </c>
      <c r="AU51" s="51">
        <f t="shared" si="83"/>
        <v>1.62</v>
      </c>
      <c r="AV51" s="51">
        <f t="shared" si="83"/>
        <v>1.62</v>
      </c>
      <c r="AW51" s="51">
        <f t="shared" si="83"/>
        <v>1.62</v>
      </c>
      <c r="AX51" s="51">
        <f t="shared" si="83"/>
        <v>1.62</v>
      </c>
      <c r="AY51" s="51">
        <f t="shared" si="83"/>
        <v>1.62</v>
      </c>
      <c r="AZ51" s="51">
        <f t="shared" si="83"/>
        <v>1.62</v>
      </c>
      <c r="BA51" s="51">
        <f t="shared" si="83"/>
        <v>1.62</v>
      </c>
      <c r="BB51" s="51">
        <f t="shared" si="84"/>
        <v>1.62</v>
      </c>
      <c r="BC51" s="51">
        <f t="shared" si="84"/>
        <v>1.62</v>
      </c>
      <c r="BD51" s="51">
        <f t="shared" si="84"/>
        <v>1.62</v>
      </c>
      <c r="BE51" s="51">
        <f t="shared" si="84"/>
        <v>1.62</v>
      </c>
      <c r="BF51" s="51">
        <f t="shared" si="84"/>
        <v>1.62</v>
      </c>
      <c r="BG51" s="51">
        <f t="shared" si="85"/>
        <v>1.62</v>
      </c>
      <c r="BH51" s="51">
        <f t="shared" si="85"/>
        <v>1.62</v>
      </c>
      <c r="BI51" s="51">
        <f t="shared" si="86"/>
        <v>1.62</v>
      </c>
      <c r="BJ51" s="51">
        <f t="shared" si="86"/>
        <v>1.62</v>
      </c>
      <c r="BK51" s="51">
        <f t="shared" si="87"/>
        <v>1.62</v>
      </c>
      <c r="BL51" s="51">
        <f t="shared" si="88"/>
        <v>1.62</v>
      </c>
      <c r="BM51" s="51">
        <f t="shared" si="88"/>
        <v>1.62</v>
      </c>
      <c r="BN51" s="51">
        <f t="shared" si="88"/>
        <v>1.62</v>
      </c>
      <c r="BO51" s="51">
        <f t="shared" si="88"/>
        <v>1.62</v>
      </c>
      <c r="BP51" s="51">
        <f t="shared" si="89"/>
        <v>1.62</v>
      </c>
      <c r="BQ51" s="51">
        <f t="shared" si="90"/>
        <v>1.62</v>
      </c>
      <c r="BR51" s="51">
        <f t="shared" si="90"/>
        <v>1.62</v>
      </c>
      <c r="BS51" s="51">
        <f t="shared" si="90"/>
        <v>1.62</v>
      </c>
      <c r="BT51" s="51">
        <f t="shared" si="90"/>
        <v>1.62</v>
      </c>
      <c r="BU51" s="51">
        <f t="shared" si="91"/>
        <v>1.62</v>
      </c>
      <c r="BV51" s="51">
        <f t="shared" si="92"/>
        <v>1.62</v>
      </c>
      <c r="BW51" s="51">
        <f t="shared" si="93"/>
        <v>1.62</v>
      </c>
      <c r="BX51" s="51">
        <f t="shared" si="93"/>
        <v>1.62</v>
      </c>
      <c r="BY51" s="51">
        <f t="shared" si="94"/>
        <v>1.62</v>
      </c>
      <c r="BZ51" s="51">
        <f t="shared" si="94"/>
        <v>1.62</v>
      </c>
      <c r="CA51" s="51">
        <f t="shared" si="94"/>
        <v>1.62</v>
      </c>
      <c r="CB51" s="51">
        <f t="shared" si="94"/>
        <v>1.62</v>
      </c>
      <c r="CC51" s="51">
        <f t="shared" si="95"/>
        <v>1.62</v>
      </c>
      <c r="CD51" s="51">
        <f t="shared" si="95"/>
        <v>1.62</v>
      </c>
      <c r="CE51" s="51">
        <f t="shared" si="96"/>
        <v>1.62</v>
      </c>
      <c r="CF51" s="51">
        <f t="shared" si="97"/>
        <v>1.62</v>
      </c>
      <c r="CG51" s="51">
        <f t="shared" si="98"/>
        <v>1.62</v>
      </c>
      <c r="CH51" s="51">
        <f t="shared" si="99"/>
        <v>1.62</v>
      </c>
      <c r="CI51" s="51">
        <f t="shared" si="99"/>
        <v>1.62</v>
      </c>
      <c r="CJ51" s="51">
        <f t="shared" si="99"/>
        <v>1.62</v>
      </c>
      <c r="CK51" s="51">
        <f t="shared" si="99"/>
        <v>1.62</v>
      </c>
      <c r="CL51" s="51">
        <f t="shared" si="99"/>
        <v>1.62</v>
      </c>
      <c r="CM51" s="51">
        <f t="shared" si="99"/>
        <v>1.62</v>
      </c>
      <c r="CN51" s="51">
        <f t="shared" si="99"/>
        <v>1.62</v>
      </c>
      <c r="CO51" s="51">
        <f t="shared" si="99"/>
        <v>1.62</v>
      </c>
      <c r="CP51" s="51">
        <f t="shared" si="99"/>
        <v>1.62</v>
      </c>
      <c r="CQ51" s="51">
        <f t="shared" si="99"/>
        <v>1.62</v>
      </c>
      <c r="CR51" s="51">
        <f t="shared" si="100"/>
        <v>1.62</v>
      </c>
      <c r="CS51" s="51">
        <f t="shared" si="100"/>
        <v>1.62</v>
      </c>
      <c r="CT51" s="51">
        <f t="shared" si="101"/>
        <v>1.62</v>
      </c>
      <c r="CU51" s="51">
        <f t="shared" si="101"/>
        <v>1.62</v>
      </c>
      <c r="CV51" s="51">
        <f t="shared" si="102"/>
        <v>1.62</v>
      </c>
      <c r="CW51" s="51">
        <f t="shared" si="102"/>
        <v>1.62</v>
      </c>
      <c r="CX51" s="51">
        <f t="shared" si="103"/>
        <v>1.62</v>
      </c>
      <c r="CY51" s="51">
        <f t="shared" si="103"/>
        <v>1.62</v>
      </c>
      <c r="CZ51" s="51">
        <f t="shared" si="103"/>
        <v>1.62</v>
      </c>
      <c r="DA51" s="51">
        <f t="shared" si="103"/>
        <v>1.62</v>
      </c>
      <c r="DB51" s="51">
        <f t="shared" si="103"/>
        <v>1.62</v>
      </c>
      <c r="DC51" s="51">
        <f t="shared" si="104"/>
        <v>1.62</v>
      </c>
      <c r="DD51" s="51">
        <f t="shared" si="104"/>
        <v>1.62</v>
      </c>
      <c r="DE51" s="51">
        <f t="shared" si="105"/>
        <v>1.62</v>
      </c>
      <c r="DF51" s="51">
        <f t="shared" si="106"/>
        <v>1.62</v>
      </c>
      <c r="DG51" s="51">
        <f t="shared" si="107"/>
        <v>1.62</v>
      </c>
      <c r="DH51" s="51">
        <f t="shared" si="107"/>
        <v>1.62</v>
      </c>
      <c r="DI51" s="51">
        <f t="shared" si="107"/>
        <v>1.62</v>
      </c>
      <c r="DJ51" s="51">
        <f t="shared" si="107"/>
        <v>1.62</v>
      </c>
      <c r="DK51" s="51">
        <f t="shared" si="107"/>
        <v>1.62</v>
      </c>
      <c r="DL51" s="51">
        <f t="shared" si="107"/>
        <v>1.62</v>
      </c>
      <c r="DM51" s="51">
        <f t="shared" si="107"/>
        <v>1.62</v>
      </c>
      <c r="DN51" s="51">
        <f t="shared" si="107"/>
        <v>1.62</v>
      </c>
      <c r="DO51" s="51">
        <f t="shared" si="108"/>
        <v>1.62</v>
      </c>
      <c r="DP51" s="51">
        <f t="shared" si="109"/>
        <v>1.62</v>
      </c>
      <c r="DQ51" s="51">
        <f t="shared" si="109"/>
        <v>1.62</v>
      </c>
      <c r="DR51" s="51">
        <f t="shared" si="109"/>
        <v>1.62</v>
      </c>
      <c r="DS51" s="51">
        <f t="shared" si="109"/>
        <v>1.62</v>
      </c>
      <c r="DT51" s="51">
        <f t="shared" si="109"/>
        <v>1.62</v>
      </c>
      <c r="DU51" s="51">
        <f t="shared" si="109"/>
        <v>1.62</v>
      </c>
      <c r="DV51" s="51">
        <f t="shared" si="109"/>
        <v>1.62</v>
      </c>
      <c r="DW51" s="51">
        <f t="shared" si="109"/>
        <v>1.62</v>
      </c>
    </row>
    <row r="52" spans="1:127" ht="37.5" customHeight="1" x14ac:dyDescent="0.2">
      <c r="A52" s="19"/>
      <c r="B52" s="37"/>
      <c r="C52" s="492"/>
      <c r="D52" s="493"/>
      <c r="E52" s="493"/>
      <c r="F52" s="291"/>
      <c r="G52" s="38">
        <f>SQRT(1+4*G47*G36/G48)</f>
        <v>2.7192005728790631</v>
      </c>
      <c r="J52" s="52">
        <f>G52</f>
        <v>2.7192005728790631</v>
      </c>
      <c r="K52" s="55">
        <f t="shared" si="77"/>
        <v>2.7192005728790631</v>
      </c>
      <c r="L52" s="55">
        <f t="shared" si="77"/>
        <v>2.7192005728790631</v>
      </c>
      <c r="M52" s="55">
        <f t="shared" si="77"/>
        <v>2.7192005728790631</v>
      </c>
      <c r="N52" s="55">
        <f t="shared" si="77"/>
        <v>2.7192005728790631</v>
      </c>
      <c r="O52" s="55">
        <f t="shared" si="78"/>
        <v>2.7192005728790631</v>
      </c>
      <c r="P52" s="55">
        <f t="shared" si="78"/>
        <v>2.7192005728790631</v>
      </c>
      <c r="Q52" s="55">
        <f t="shared" si="78"/>
        <v>2.7192005728790631</v>
      </c>
      <c r="R52" s="55">
        <f t="shared" si="79"/>
        <v>2.7192005728790631</v>
      </c>
      <c r="S52" s="55">
        <f t="shared" si="79"/>
        <v>2.7192005728790631</v>
      </c>
      <c r="T52" s="55">
        <f t="shared" si="79"/>
        <v>2.7192005728790631</v>
      </c>
      <c r="U52" s="52">
        <f>G52</f>
        <v>2.7192005728790631</v>
      </c>
      <c r="V52" s="55">
        <f>+U52</f>
        <v>2.7192005728790631</v>
      </c>
      <c r="W52" s="55">
        <f t="shared" si="110"/>
        <v>2.7192005728790631</v>
      </c>
      <c r="X52" s="55">
        <f t="shared" si="110"/>
        <v>2.7192005728790631</v>
      </c>
      <c r="Y52" s="55">
        <f t="shared" si="110"/>
        <v>2.7192005728790631</v>
      </c>
      <c r="Z52" s="55">
        <f t="shared" si="110"/>
        <v>2.7192005728790631</v>
      </c>
      <c r="AA52" s="55">
        <f t="shared" si="110"/>
        <v>2.7192005728790631</v>
      </c>
      <c r="AB52" s="55">
        <f t="shared" si="110"/>
        <v>2.7192005728790631</v>
      </c>
      <c r="AC52" s="55">
        <f t="shared" si="110"/>
        <v>2.7192005728790631</v>
      </c>
      <c r="AD52" s="55">
        <f t="shared" si="110"/>
        <v>2.7192005728790631</v>
      </c>
      <c r="AE52" s="55">
        <f t="shared" si="110"/>
        <v>2.7192005728790631</v>
      </c>
      <c r="AF52" s="55">
        <f t="shared" si="110"/>
        <v>2.7192005728790631</v>
      </c>
      <c r="AG52" s="55">
        <f t="shared" si="110"/>
        <v>2.7192005728790631</v>
      </c>
      <c r="AH52" s="55">
        <f t="shared" si="81"/>
        <v>2.7192005728790631</v>
      </c>
      <c r="AI52" s="55">
        <f t="shared" si="81"/>
        <v>2.7192005728790631</v>
      </c>
      <c r="AJ52" s="55">
        <f t="shared" si="81"/>
        <v>2.7192005728790631</v>
      </c>
      <c r="AK52" s="55">
        <f t="shared" si="82"/>
        <v>2.7192005728790631</v>
      </c>
      <c r="AL52" s="55">
        <f t="shared" si="82"/>
        <v>2.7192005728790631</v>
      </c>
      <c r="AM52" s="55">
        <f t="shared" si="82"/>
        <v>2.7192005728790631</v>
      </c>
      <c r="AN52" s="55">
        <f t="shared" si="83"/>
        <v>2.7192005728790631</v>
      </c>
      <c r="AO52" s="55">
        <f t="shared" si="83"/>
        <v>2.7192005728790631</v>
      </c>
      <c r="AP52" s="55">
        <f t="shared" si="83"/>
        <v>2.7192005728790631</v>
      </c>
      <c r="AQ52" s="55">
        <f t="shared" si="83"/>
        <v>2.7192005728790631</v>
      </c>
      <c r="AR52" s="55">
        <f t="shared" si="83"/>
        <v>2.7192005728790631</v>
      </c>
      <c r="AS52" s="55">
        <f t="shared" si="83"/>
        <v>2.7192005728790631</v>
      </c>
      <c r="AT52" s="55">
        <f t="shared" si="83"/>
        <v>2.7192005728790631</v>
      </c>
      <c r="AU52" s="55">
        <f t="shared" si="83"/>
        <v>2.7192005728790631</v>
      </c>
      <c r="AV52" s="55">
        <f t="shared" si="83"/>
        <v>2.7192005728790631</v>
      </c>
      <c r="AW52" s="55">
        <f t="shared" si="83"/>
        <v>2.7192005728790631</v>
      </c>
      <c r="AX52" s="55">
        <f t="shared" si="83"/>
        <v>2.7192005728790631</v>
      </c>
      <c r="AY52" s="55">
        <f t="shared" si="83"/>
        <v>2.7192005728790631</v>
      </c>
      <c r="AZ52" s="55">
        <f t="shared" si="83"/>
        <v>2.7192005728790631</v>
      </c>
      <c r="BA52" s="55">
        <f t="shared" si="83"/>
        <v>2.7192005728790631</v>
      </c>
      <c r="BB52" s="55">
        <f t="shared" si="84"/>
        <v>2.7192005728790631</v>
      </c>
      <c r="BC52" s="55">
        <f t="shared" si="84"/>
        <v>2.7192005728790631</v>
      </c>
      <c r="BD52" s="55">
        <f t="shared" si="84"/>
        <v>2.7192005728790631</v>
      </c>
      <c r="BE52" s="55">
        <f t="shared" si="84"/>
        <v>2.7192005728790631</v>
      </c>
      <c r="BF52" s="55">
        <f t="shared" si="84"/>
        <v>2.7192005728790631</v>
      </c>
      <c r="BG52" s="55">
        <f t="shared" si="85"/>
        <v>2.7192005728790631</v>
      </c>
      <c r="BH52" s="55">
        <f t="shared" si="85"/>
        <v>2.7192005728790631</v>
      </c>
      <c r="BI52" s="55">
        <f t="shared" si="86"/>
        <v>2.7192005728790631</v>
      </c>
      <c r="BJ52" s="55">
        <f t="shared" si="86"/>
        <v>2.7192005728790631</v>
      </c>
      <c r="BK52" s="55">
        <f t="shared" si="87"/>
        <v>2.7192005728790631</v>
      </c>
      <c r="BL52" s="55">
        <f t="shared" si="88"/>
        <v>2.7192005728790631</v>
      </c>
      <c r="BM52" s="55">
        <f t="shared" si="88"/>
        <v>2.7192005728790631</v>
      </c>
      <c r="BN52" s="55">
        <f t="shared" si="88"/>
        <v>2.7192005728790631</v>
      </c>
      <c r="BO52" s="55">
        <f t="shared" si="88"/>
        <v>2.7192005728790631</v>
      </c>
      <c r="BP52" s="55">
        <f t="shared" si="89"/>
        <v>2.7192005728790631</v>
      </c>
      <c r="BQ52" s="55">
        <f t="shared" si="90"/>
        <v>2.7192005728790631</v>
      </c>
      <c r="BR52" s="55">
        <f t="shared" si="90"/>
        <v>2.7192005728790631</v>
      </c>
      <c r="BS52" s="55">
        <f t="shared" si="90"/>
        <v>2.7192005728790631</v>
      </c>
      <c r="BT52" s="55">
        <f t="shared" si="90"/>
        <v>2.7192005728790631</v>
      </c>
      <c r="BU52" s="55">
        <f t="shared" si="91"/>
        <v>2.7192005728790631</v>
      </c>
      <c r="BV52" s="55">
        <f t="shared" si="92"/>
        <v>2.7192005728790631</v>
      </c>
      <c r="BW52" s="55">
        <f t="shared" si="93"/>
        <v>2.7192005728790631</v>
      </c>
      <c r="BX52" s="55">
        <f t="shared" si="93"/>
        <v>2.7192005728790631</v>
      </c>
      <c r="BY52" s="55">
        <f t="shared" si="94"/>
        <v>2.7192005728790631</v>
      </c>
      <c r="BZ52" s="55">
        <f t="shared" si="94"/>
        <v>2.7192005728790631</v>
      </c>
      <c r="CA52" s="55">
        <f t="shared" si="94"/>
        <v>2.7192005728790631</v>
      </c>
      <c r="CB52" s="55">
        <f t="shared" si="94"/>
        <v>2.7192005728790631</v>
      </c>
      <c r="CC52" s="55">
        <f t="shared" si="95"/>
        <v>2.7192005728790631</v>
      </c>
      <c r="CD52" s="55">
        <f t="shared" si="95"/>
        <v>2.7192005728790631</v>
      </c>
      <c r="CE52" s="55">
        <f t="shared" si="96"/>
        <v>2.7192005728790631</v>
      </c>
      <c r="CF52" s="55">
        <f t="shared" si="97"/>
        <v>2.7192005728790631</v>
      </c>
      <c r="CG52" s="55">
        <f t="shared" si="98"/>
        <v>2.7192005728790631</v>
      </c>
      <c r="CH52" s="55">
        <f t="shared" si="99"/>
        <v>2.7192005728790631</v>
      </c>
      <c r="CI52" s="55">
        <f t="shared" si="99"/>
        <v>2.7192005728790631</v>
      </c>
      <c r="CJ52" s="55">
        <f t="shared" si="99"/>
        <v>2.7192005728790631</v>
      </c>
      <c r="CK52" s="55">
        <f t="shared" si="99"/>
        <v>2.7192005728790631</v>
      </c>
      <c r="CL52" s="55">
        <f t="shared" si="99"/>
        <v>2.7192005728790631</v>
      </c>
      <c r="CM52" s="55">
        <f t="shared" si="99"/>
        <v>2.7192005728790631</v>
      </c>
      <c r="CN52" s="55">
        <f t="shared" si="99"/>
        <v>2.7192005728790631</v>
      </c>
      <c r="CO52" s="55">
        <f t="shared" si="99"/>
        <v>2.7192005728790631</v>
      </c>
      <c r="CP52" s="55">
        <f t="shared" si="99"/>
        <v>2.7192005728790631</v>
      </c>
      <c r="CQ52" s="55">
        <f t="shared" si="99"/>
        <v>2.7192005728790631</v>
      </c>
      <c r="CR52" s="55">
        <f t="shared" si="100"/>
        <v>2.7192005728790631</v>
      </c>
      <c r="CS52" s="55">
        <f t="shared" si="100"/>
        <v>2.7192005728790631</v>
      </c>
      <c r="CT52" s="55">
        <f t="shared" si="101"/>
        <v>2.7192005728790631</v>
      </c>
      <c r="CU52" s="55">
        <f t="shared" si="101"/>
        <v>2.7192005728790631</v>
      </c>
      <c r="CV52" s="55">
        <f t="shared" si="102"/>
        <v>2.7192005728790631</v>
      </c>
      <c r="CW52" s="55">
        <f t="shared" si="102"/>
        <v>2.7192005728790631</v>
      </c>
      <c r="CX52" s="55">
        <f t="shared" si="103"/>
        <v>2.7192005728790631</v>
      </c>
      <c r="CY52" s="55">
        <f t="shared" si="103"/>
        <v>2.7192005728790631</v>
      </c>
      <c r="CZ52" s="55">
        <f t="shared" si="103"/>
        <v>2.7192005728790631</v>
      </c>
      <c r="DA52" s="55">
        <f t="shared" si="103"/>
        <v>2.7192005728790631</v>
      </c>
      <c r="DB52" s="55">
        <f t="shared" si="103"/>
        <v>2.7192005728790631</v>
      </c>
      <c r="DC52" s="55">
        <f t="shared" si="104"/>
        <v>2.7192005728790631</v>
      </c>
      <c r="DD52" s="55">
        <f t="shared" si="104"/>
        <v>2.7192005728790631</v>
      </c>
      <c r="DE52" s="55">
        <f t="shared" si="105"/>
        <v>2.7192005728790631</v>
      </c>
      <c r="DF52" s="55">
        <f t="shared" si="106"/>
        <v>2.7192005728790631</v>
      </c>
      <c r="DG52" s="55">
        <f t="shared" si="107"/>
        <v>2.7192005728790631</v>
      </c>
      <c r="DH52" s="55">
        <f t="shared" si="107"/>
        <v>2.7192005728790631</v>
      </c>
      <c r="DI52" s="55">
        <f t="shared" si="107"/>
        <v>2.7192005728790631</v>
      </c>
      <c r="DJ52" s="55">
        <f t="shared" si="107"/>
        <v>2.7192005728790631</v>
      </c>
      <c r="DK52" s="55">
        <f t="shared" si="107"/>
        <v>2.7192005728790631</v>
      </c>
      <c r="DL52" s="55">
        <f t="shared" si="107"/>
        <v>2.7192005728790631</v>
      </c>
      <c r="DM52" s="55">
        <f t="shared" si="107"/>
        <v>2.7192005728790631</v>
      </c>
      <c r="DN52" s="55">
        <f t="shared" si="107"/>
        <v>2.7192005728790631</v>
      </c>
      <c r="DO52" s="55">
        <f t="shared" si="108"/>
        <v>2.7192005728790631</v>
      </c>
      <c r="DP52" s="55">
        <f t="shared" si="109"/>
        <v>2.7192005728790631</v>
      </c>
      <c r="DQ52" s="55">
        <f t="shared" si="109"/>
        <v>2.7192005728790631</v>
      </c>
      <c r="DR52" s="55">
        <f t="shared" si="109"/>
        <v>2.7192005728790631</v>
      </c>
      <c r="DS52" s="55">
        <f t="shared" si="109"/>
        <v>2.7192005728790631</v>
      </c>
      <c r="DT52" s="55">
        <f t="shared" si="109"/>
        <v>2.7192005728790631</v>
      </c>
      <c r="DU52" s="55">
        <f t="shared" si="109"/>
        <v>2.7192005728790631</v>
      </c>
      <c r="DV52" s="55">
        <f t="shared" si="109"/>
        <v>2.7192005728790631</v>
      </c>
      <c r="DW52" s="55">
        <f t="shared" si="109"/>
        <v>2.7192005728790631</v>
      </c>
    </row>
    <row r="53" spans="1:127" ht="37.5" customHeight="1" x14ac:dyDescent="0.2">
      <c r="A53" s="19"/>
      <c r="B53" s="37" t="s">
        <v>108</v>
      </c>
      <c r="C53" s="492"/>
      <c r="D53" s="493"/>
      <c r="E53" s="493"/>
      <c r="F53" s="39"/>
      <c r="G53" s="38">
        <f>EXP(G30/(2*G36)*(1-G52))</f>
        <v>2.1552826703206491E-5</v>
      </c>
      <c r="I53" s="71">
        <f>J53</f>
        <v>7.9446891005244685E-3</v>
      </c>
      <c r="J53" s="38">
        <f>EXP(J30/(2*J36)*(1-J52))</f>
        <v>7.9446891005244685E-3</v>
      </c>
      <c r="K53" s="38">
        <f t="shared" ref="K53:T53" si="111">EXP(K30/(2*K36)*(1-K52))</f>
        <v>0</v>
      </c>
      <c r="L53" s="38">
        <f t="shared" si="111"/>
        <v>0</v>
      </c>
      <c r="M53" s="38">
        <f t="shared" si="111"/>
        <v>0</v>
      </c>
      <c r="N53" s="38">
        <f t="shared" si="111"/>
        <v>0</v>
      </c>
      <c r="O53" s="38">
        <f t="shared" si="111"/>
        <v>0</v>
      </c>
      <c r="P53" s="38">
        <f t="shared" si="111"/>
        <v>0</v>
      </c>
      <c r="Q53" s="38">
        <f t="shared" si="111"/>
        <v>0</v>
      </c>
      <c r="R53" s="38">
        <f t="shared" si="111"/>
        <v>0</v>
      </c>
      <c r="S53" s="38">
        <f t="shared" si="111"/>
        <v>0</v>
      </c>
      <c r="T53" s="38">
        <f t="shared" si="111"/>
        <v>0</v>
      </c>
      <c r="U53" s="38">
        <f>EXP(U30/(2*U36)*(1-U52))</f>
        <v>0</v>
      </c>
      <c r="V53" s="38">
        <f>EXP(V30/(2*V36)*(1-V52))</f>
        <v>0</v>
      </c>
      <c r="W53" s="38">
        <f t="shared" ref="W53:CH53" si="112">EXP(W30/(2*W36)*(1-W52))</f>
        <v>0</v>
      </c>
      <c r="X53" s="38">
        <f t="shared" si="112"/>
        <v>0</v>
      </c>
      <c r="Y53" s="38">
        <f t="shared" si="112"/>
        <v>0</v>
      </c>
      <c r="Z53" s="38">
        <f t="shared" si="112"/>
        <v>0</v>
      </c>
      <c r="AA53" s="38">
        <f t="shared" si="112"/>
        <v>0</v>
      </c>
      <c r="AB53" s="38">
        <f t="shared" si="112"/>
        <v>0</v>
      </c>
      <c r="AC53" s="38">
        <f t="shared" si="112"/>
        <v>0</v>
      </c>
      <c r="AD53" s="38">
        <f t="shared" si="112"/>
        <v>2.1629295280292545E-47</v>
      </c>
      <c r="AE53" s="38">
        <f t="shared" si="112"/>
        <v>4.6782641432208541E-94</v>
      </c>
      <c r="AF53" s="38">
        <f t="shared" si="112"/>
        <v>1.0118755655293155E-140</v>
      </c>
      <c r="AG53" s="38">
        <f t="shared" si="112"/>
        <v>2.1886155393745953E-187</v>
      </c>
      <c r="AH53" s="38">
        <f t="shared" si="112"/>
        <v>4.7338211756171204E-234</v>
      </c>
      <c r="AI53" s="38">
        <f t="shared" si="112"/>
        <v>1.023892160115272E-280</v>
      </c>
      <c r="AJ53" s="38">
        <f t="shared" si="112"/>
        <v>0</v>
      </c>
      <c r="AK53" s="38">
        <f t="shared" si="112"/>
        <v>0</v>
      </c>
      <c r="AL53" s="38">
        <f t="shared" si="112"/>
        <v>0</v>
      </c>
      <c r="AM53" s="38">
        <f t="shared" si="112"/>
        <v>0</v>
      </c>
      <c r="AN53" s="38">
        <f t="shared" si="112"/>
        <v>2.1629295280292545E-47</v>
      </c>
      <c r="AO53" s="38">
        <f t="shared" si="112"/>
        <v>1.0035479604665796E-42</v>
      </c>
      <c r="AP53" s="38">
        <f t="shared" si="112"/>
        <v>4.656224328650546E-38</v>
      </c>
      <c r="AQ53" s="38">
        <f t="shared" si="112"/>
        <v>2.1603775656757891E-33</v>
      </c>
      <c r="AR53" s="38">
        <f t="shared" si="112"/>
        <v>1.0023639105094173E-28</v>
      </c>
      <c r="AS53" s="38">
        <f t="shared" si="112"/>
        <v>4.6507306179021536E-24</v>
      </c>
      <c r="AT53" s="38">
        <f t="shared" si="112"/>
        <v>2.1578286142904274E-19</v>
      </c>
      <c r="AU53" s="38">
        <f t="shared" si="112"/>
        <v>1.0011812575699853E-14</v>
      </c>
      <c r="AV53" s="38">
        <f t="shared" si="112"/>
        <v>4.6452433889845078E-10</v>
      </c>
      <c r="AW53" s="38">
        <f t="shared" si="112"/>
        <v>2.1552826703206491E-5</v>
      </c>
      <c r="AX53" s="38">
        <f t="shared" si="112"/>
        <v>2.1552826703206491E-5</v>
      </c>
      <c r="AY53" s="38">
        <f t="shared" si="112"/>
        <v>6.3118084903992299E-5</v>
      </c>
      <c r="AZ53" s="38">
        <f t="shared" si="112"/>
        <v>1.8484316218971291E-4</v>
      </c>
      <c r="BA53" s="38">
        <f t="shared" si="112"/>
        <v>5.4131861985773745E-4</v>
      </c>
      <c r="BB53" s="38">
        <f t="shared" si="112"/>
        <v>1.5852674490817232E-3</v>
      </c>
      <c r="BC53" s="38">
        <f t="shared" si="112"/>
        <v>4.6425022028219317E-3</v>
      </c>
      <c r="BD53" s="38">
        <f t="shared" si="112"/>
        <v>1.3595703813694711E-2</v>
      </c>
      <c r="BE53" s="38">
        <f t="shared" si="112"/>
        <v>3.9815417228527487E-2</v>
      </c>
      <c r="BF53" s="38">
        <f t="shared" si="112"/>
        <v>0.11660061669517323</v>
      </c>
      <c r="BG53" s="38">
        <f t="shared" si="112"/>
        <v>0.34146832458541926</v>
      </c>
      <c r="BH53" s="38">
        <f t="shared" si="112"/>
        <v>0.8981213952423549</v>
      </c>
      <c r="BI53" s="38">
        <f t="shared" si="112"/>
        <v>2.7128596765081318E-3</v>
      </c>
      <c r="BJ53" s="38">
        <f t="shared" si="112"/>
        <v>3.0205935309848349E-3</v>
      </c>
      <c r="BK53" s="38">
        <f t="shared" si="112"/>
        <v>3.363235245241806E-3</v>
      </c>
      <c r="BL53" s="38">
        <f t="shared" si="112"/>
        <v>3.7447446002934247E-3</v>
      </c>
      <c r="BM53" s="38">
        <f t="shared" si="112"/>
        <v>4.1695305558141363E-3</v>
      </c>
      <c r="BN53" s="38">
        <f t="shared" si="112"/>
        <v>4.6425022028219317E-3</v>
      </c>
      <c r="BO53" s="38">
        <f t="shared" si="112"/>
        <v>5.169125496191045E-3</v>
      </c>
      <c r="BP53" s="38">
        <f t="shared" si="112"/>
        <v>5.7554864226301763E-3</v>
      </c>
      <c r="BQ53" s="38">
        <f t="shared" si="112"/>
        <v>6.4083613341346544E-3</v>
      </c>
      <c r="BR53" s="38">
        <f t="shared" si="112"/>
        <v>7.1352952597297601E-3</v>
      </c>
      <c r="BS53" s="38">
        <f t="shared" si="112"/>
        <v>7.9446891005244685E-3</v>
      </c>
      <c r="BT53" s="38">
        <f t="shared" si="112"/>
        <v>8.8458967157559153E-3</v>
      </c>
      <c r="BU53" s="38">
        <f t="shared" si="112"/>
        <v>9.8493330218114659E-3</v>
      </c>
      <c r="BV53" s="38">
        <f t="shared" si="112"/>
        <v>1.0966594353487878E-2</v>
      </c>
      <c r="BW53" s="38">
        <f t="shared" si="112"/>
        <v>1.2210592478457301E-2</v>
      </c>
      <c r="BX53" s="38">
        <f t="shared" si="112"/>
        <v>1.3595703813694711E-2</v>
      </c>
      <c r="BY53" s="38">
        <f t="shared" si="112"/>
        <v>1.5137935568304737E-2</v>
      </c>
      <c r="BZ53" s="38">
        <f t="shared" si="112"/>
        <v>1.685511073279778E-2</v>
      </c>
      <c r="CA53" s="38">
        <f t="shared" si="112"/>
        <v>1.8767074052666883E-2</v>
      </c>
      <c r="CB53" s="38">
        <f t="shared" si="112"/>
        <v>2.0895921366623996E-2</v>
      </c>
      <c r="CC53" s="38">
        <f t="shared" si="112"/>
        <v>2.3266254959871335E-2</v>
      </c>
      <c r="CD53" s="38">
        <f t="shared" si="112"/>
        <v>7.9446891005244685E-3</v>
      </c>
      <c r="CE53" s="38">
        <f t="shared" si="112"/>
        <v>0.8981213952423549</v>
      </c>
      <c r="CF53" s="38">
        <f t="shared" si="112"/>
        <v>0.94769266919310657</v>
      </c>
      <c r="CG53" s="38">
        <f t="shared" si="112"/>
        <v>0.8981213952423549</v>
      </c>
      <c r="CH53" s="38">
        <f t="shared" si="112"/>
        <v>0.80662204059207432</v>
      </c>
      <c r="CI53" s="38">
        <f t="shared" ref="CI53:DW53" si="113">EXP(CI30/(2*CI36)*(1-CI52))</f>
        <v>0.72444451252978925</v>
      </c>
      <c r="CJ53" s="38">
        <f t="shared" si="113"/>
        <v>0.65063911636892191</v>
      </c>
      <c r="CK53" s="38">
        <f t="shared" si="113"/>
        <v>0.58435291099250908</v>
      </c>
      <c r="CL53" s="38">
        <f t="shared" si="113"/>
        <v>0.34146832458541926</v>
      </c>
      <c r="CM53" s="38">
        <f t="shared" si="113"/>
        <v>0.19953800948322473</v>
      </c>
      <c r="CN53" s="38">
        <f t="shared" si="113"/>
        <v>0.11660061669517323</v>
      </c>
      <c r="CO53" s="38">
        <f t="shared" si="113"/>
        <v>6.8135909789346263E-2</v>
      </c>
      <c r="CP53" s="38">
        <f t="shared" si="113"/>
        <v>3.9815417228527487E-2</v>
      </c>
      <c r="CQ53" s="38">
        <f t="shared" si="113"/>
        <v>2.3266254959871335E-2</v>
      </c>
      <c r="CR53" s="38">
        <f t="shared" si="113"/>
        <v>1.3595703813694711E-2</v>
      </c>
      <c r="CS53" s="38">
        <f t="shared" si="113"/>
        <v>7.9446891005244685E-3</v>
      </c>
      <c r="CT53" s="38">
        <f t="shared" si="113"/>
        <v>4.6425022028219317E-3</v>
      </c>
      <c r="CU53" s="38">
        <f t="shared" si="113"/>
        <v>2.7128596765081318E-3</v>
      </c>
      <c r="CV53" s="38">
        <f t="shared" si="113"/>
        <v>1.5852674490817232E-3</v>
      </c>
      <c r="CW53" s="38">
        <f t="shared" si="113"/>
        <v>9.2635564857257424E-4</v>
      </c>
      <c r="CX53" s="38">
        <f t="shared" si="113"/>
        <v>5.4131861985773745E-4</v>
      </c>
      <c r="CY53" s="38">
        <f t="shared" si="113"/>
        <v>3.1632111128831634E-4</v>
      </c>
      <c r="CZ53" s="38">
        <f t="shared" si="113"/>
        <v>1.8484316218971291E-4</v>
      </c>
      <c r="DA53" s="38">
        <f t="shared" si="113"/>
        <v>1.0801363990261932E-4</v>
      </c>
      <c r="DB53" s="38">
        <f t="shared" si="113"/>
        <v>6.3118084903992299E-5</v>
      </c>
      <c r="DC53" s="38">
        <f t="shared" si="113"/>
        <v>3.6883236649920206E-5</v>
      </c>
      <c r="DD53" s="38">
        <f t="shared" si="113"/>
        <v>2.1552826703206491E-5</v>
      </c>
      <c r="DE53" s="38">
        <f t="shared" si="113"/>
        <v>4.6425022028219317E-3</v>
      </c>
      <c r="DF53" s="38">
        <f t="shared" si="113"/>
        <v>4.6425022028219317E-3</v>
      </c>
      <c r="DG53" s="38">
        <f t="shared" si="113"/>
        <v>4.6425022028219317E-3</v>
      </c>
      <c r="DH53" s="38">
        <f t="shared" si="113"/>
        <v>4.6425022028219317E-3</v>
      </c>
      <c r="DI53" s="38">
        <f t="shared" si="113"/>
        <v>4.6425022028219317E-3</v>
      </c>
      <c r="DJ53" s="38">
        <f t="shared" si="113"/>
        <v>4.6425022028219317E-3</v>
      </c>
      <c r="DK53" s="38">
        <f t="shared" si="113"/>
        <v>4.6425022028219317E-3</v>
      </c>
      <c r="DL53" s="38">
        <f t="shared" si="113"/>
        <v>4.6425022028219317E-3</v>
      </c>
      <c r="DM53" s="38">
        <f t="shared" si="113"/>
        <v>4.6425022028219317E-3</v>
      </c>
      <c r="DN53" s="38">
        <f t="shared" si="113"/>
        <v>4.6425022028219317E-3</v>
      </c>
      <c r="DO53" s="38">
        <f t="shared" si="113"/>
        <v>4.6425022028219317E-3</v>
      </c>
      <c r="DP53" s="38">
        <f t="shared" si="113"/>
        <v>4.6425022028219317E-3</v>
      </c>
      <c r="DQ53" s="38">
        <f t="shared" si="113"/>
        <v>4.6425022028219317E-3</v>
      </c>
      <c r="DR53" s="38">
        <f t="shared" si="113"/>
        <v>4.6425022028219317E-3</v>
      </c>
      <c r="DS53" s="38">
        <f t="shared" si="113"/>
        <v>4.6425022028219317E-3</v>
      </c>
      <c r="DT53" s="38">
        <f t="shared" si="113"/>
        <v>4.6425022028219317E-3</v>
      </c>
      <c r="DU53" s="38">
        <f t="shared" si="113"/>
        <v>4.6425022028219317E-3</v>
      </c>
      <c r="DV53" s="38">
        <f t="shared" si="113"/>
        <v>4.6425022028219317E-3</v>
      </c>
      <c r="DW53" s="38">
        <f t="shared" si="113"/>
        <v>4.6425022028219317E-3</v>
      </c>
    </row>
    <row r="54" spans="1:127" ht="37.5" customHeight="1" x14ac:dyDescent="0.2">
      <c r="A54" s="19"/>
      <c r="B54" s="37" t="s">
        <v>109</v>
      </c>
      <c r="C54" s="492"/>
      <c r="D54" s="493"/>
      <c r="E54" s="493"/>
      <c r="F54" s="291"/>
      <c r="G54" s="40">
        <f>IF(G30-G48*G33/G50*G52&lt;=0,2-ERFC((-G30+G48*G33/G50*G52)/(2*SQRT(G36*G48*G33/G50))),ERFC((G30-G48*G33/G50*G52)/(2*SQRT(G36*G48*G33/G50))))</f>
        <v>2</v>
      </c>
      <c r="I54" s="71">
        <f>J54/2</f>
        <v>1</v>
      </c>
      <c r="J54" s="48">
        <f>IF(J30-J48*J33/J50*J52&lt;=0,2-ERFC((-J30+J48*J33/J50*J52)/(2*SQRT(J36*J48*J33/J50))),ERFC((J30-J48*J33/J50*J52)/(2*SQRT(J36*J48*J33/J50))))</f>
        <v>2</v>
      </c>
      <c r="K54" s="48">
        <f t="shared" ref="K54:T54" si="114">IF(K30-K48*K33/K50*K52&lt;=0,2-ERFC((-K30+K48*K33/K50*K52)/(2*SQRT(K36*K48*K33/K50))),ERFC((K30-K48*K33/K50*K52)/(2*SQRT(K36*K48*K33/K50))))</f>
        <v>0</v>
      </c>
      <c r="L54" s="48">
        <f t="shared" si="114"/>
        <v>0</v>
      </c>
      <c r="M54" s="48">
        <f t="shared" si="114"/>
        <v>0</v>
      </c>
      <c r="N54" s="48">
        <f t="shared" si="114"/>
        <v>0</v>
      </c>
      <c r="O54" s="48">
        <f t="shared" si="114"/>
        <v>0</v>
      </c>
      <c r="P54" s="48">
        <f t="shared" si="114"/>
        <v>0</v>
      </c>
      <c r="Q54" s="48">
        <f t="shared" si="114"/>
        <v>0</v>
      </c>
      <c r="R54" s="48">
        <f t="shared" si="114"/>
        <v>0</v>
      </c>
      <c r="S54" s="48">
        <f t="shared" si="114"/>
        <v>0</v>
      </c>
      <c r="T54" s="48">
        <f t="shared" si="114"/>
        <v>0</v>
      </c>
      <c r="U54" s="48">
        <f>IF(U30-U48*U33/U50*U52&lt;=0,2-ERFC((-U30+U48*U33/U50*U52)/(2*SQRT(U36*U48*U33/U50))),ERFC((U30-U48*U33/U50*U52)/(2*SQRT(U36*U48*U33/U50))))</f>
        <v>0</v>
      </c>
      <c r="V54" s="48">
        <f>IF(V30-V48*V33/V50*V52&lt;=0,2-ERFC((-V30+V48*V33/V50*V52)/(2*SQRT(V36*V48*V33/V50))),ERFC((V30-V48*V33/V50*V52)/(2*SQRT(V36*V48*V33/V50))))</f>
        <v>0</v>
      </c>
      <c r="W54" s="48">
        <f t="shared" ref="W54:CH54" si="115">IF(W30-W48*W33/W50*W52&lt;=0,2-ERFC((-W30+W48*W33/W50*W52)/(2*SQRT(W36*W48*W33/W50))),ERFC((W30-W48*W33/W50*W52)/(2*SQRT(W36*W48*W33/W50))))</f>
        <v>0</v>
      </c>
      <c r="X54" s="48">
        <f t="shared" si="115"/>
        <v>0</v>
      </c>
      <c r="Y54" s="48">
        <f t="shared" si="115"/>
        <v>0</v>
      </c>
      <c r="Z54" s="48">
        <f t="shared" si="115"/>
        <v>0</v>
      </c>
      <c r="AA54" s="48">
        <f t="shared" si="115"/>
        <v>0</v>
      </c>
      <c r="AB54" s="48">
        <f t="shared" si="115"/>
        <v>0</v>
      </c>
      <c r="AC54" s="48">
        <f t="shared" si="115"/>
        <v>0</v>
      </c>
      <c r="AD54" s="48">
        <f t="shared" si="115"/>
        <v>4.3255117572941358E-5</v>
      </c>
      <c r="AE54" s="48">
        <f t="shared" si="115"/>
        <v>3.0092541522648044E-83</v>
      </c>
      <c r="AF54" s="48">
        <f t="shared" si="115"/>
        <v>7.0242745570199907E-262</v>
      </c>
      <c r="AG54" s="48">
        <f t="shared" si="115"/>
        <v>0</v>
      </c>
      <c r="AH54" s="48">
        <f t="shared" si="115"/>
        <v>0</v>
      </c>
      <c r="AI54" s="48">
        <f t="shared" si="115"/>
        <v>0</v>
      </c>
      <c r="AJ54" s="48">
        <f t="shared" si="115"/>
        <v>0</v>
      </c>
      <c r="AK54" s="48">
        <f t="shared" si="115"/>
        <v>0</v>
      </c>
      <c r="AL54" s="48">
        <f t="shared" si="115"/>
        <v>0</v>
      </c>
      <c r="AM54" s="48">
        <f t="shared" si="115"/>
        <v>0</v>
      </c>
      <c r="AN54" s="48">
        <f t="shared" si="115"/>
        <v>4.3255117572941358E-5</v>
      </c>
      <c r="AO54" s="48">
        <f t="shared" si="115"/>
        <v>1.0308280010762109E-2</v>
      </c>
      <c r="AP54" s="48">
        <f t="shared" si="115"/>
        <v>0.2977556616626521</v>
      </c>
      <c r="AQ54" s="48">
        <f t="shared" si="115"/>
        <v>1.3707595493063809</v>
      </c>
      <c r="AR54" s="48">
        <f t="shared" si="115"/>
        <v>1.9552344422591046</v>
      </c>
      <c r="AS54" s="48">
        <f t="shared" si="115"/>
        <v>1.9995858599952727</v>
      </c>
      <c r="AT54" s="48">
        <f t="shared" si="115"/>
        <v>1.999999569518655</v>
      </c>
      <c r="AU54" s="48">
        <f t="shared" si="115"/>
        <v>1.9999999999526423</v>
      </c>
      <c r="AV54" s="48">
        <f t="shared" si="115"/>
        <v>1.9999999999999996</v>
      </c>
      <c r="AW54" s="48">
        <f t="shared" si="115"/>
        <v>2</v>
      </c>
      <c r="AX54" s="48">
        <f t="shared" si="115"/>
        <v>2</v>
      </c>
      <c r="AY54" s="48">
        <f t="shared" si="115"/>
        <v>2</v>
      </c>
      <c r="AZ54" s="48">
        <f t="shared" si="115"/>
        <v>2</v>
      </c>
      <c r="BA54" s="48">
        <f t="shared" si="115"/>
        <v>2</v>
      </c>
      <c r="BB54" s="48">
        <f t="shared" si="115"/>
        <v>2</v>
      </c>
      <c r="BC54" s="48">
        <f t="shared" si="115"/>
        <v>2</v>
      </c>
      <c r="BD54" s="48">
        <f t="shared" si="115"/>
        <v>2</v>
      </c>
      <c r="BE54" s="48">
        <f t="shared" si="115"/>
        <v>2</v>
      </c>
      <c r="BF54" s="48">
        <f t="shared" si="115"/>
        <v>2</v>
      </c>
      <c r="BG54" s="48">
        <f t="shared" si="115"/>
        <v>2</v>
      </c>
      <c r="BH54" s="48">
        <f t="shared" si="115"/>
        <v>2</v>
      </c>
      <c r="BI54" s="48">
        <f t="shared" si="115"/>
        <v>2</v>
      </c>
      <c r="BJ54" s="48">
        <f t="shared" si="115"/>
        <v>2</v>
      </c>
      <c r="BK54" s="48">
        <f t="shared" si="115"/>
        <v>2</v>
      </c>
      <c r="BL54" s="48">
        <f t="shared" si="115"/>
        <v>2</v>
      </c>
      <c r="BM54" s="48">
        <f t="shared" si="115"/>
        <v>2</v>
      </c>
      <c r="BN54" s="48">
        <f t="shared" si="115"/>
        <v>2</v>
      </c>
      <c r="BO54" s="48">
        <f t="shared" si="115"/>
        <v>2</v>
      </c>
      <c r="BP54" s="48">
        <f t="shared" si="115"/>
        <v>2</v>
      </c>
      <c r="BQ54" s="48">
        <f t="shared" si="115"/>
        <v>2</v>
      </c>
      <c r="BR54" s="48">
        <f t="shared" si="115"/>
        <v>2</v>
      </c>
      <c r="BS54" s="48">
        <f t="shared" si="115"/>
        <v>2</v>
      </c>
      <c r="BT54" s="48">
        <f t="shared" si="115"/>
        <v>2</v>
      </c>
      <c r="BU54" s="48">
        <f t="shared" si="115"/>
        <v>2</v>
      </c>
      <c r="BV54" s="48">
        <f t="shared" si="115"/>
        <v>2</v>
      </c>
      <c r="BW54" s="48">
        <f t="shared" si="115"/>
        <v>2</v>
      </c>
      <c r="BX54" s="48">
        <f t="shared" si="115"/>
        <v>2</v>
      </c>
      <c r="BY54" s="48">
        <f t="shared" si="115"/>
        <v>2</v>
      </c>
      <c r="BZ54" s="48">
        <f t="shared" si="115"/>
        <v>2</v>
      </c>
      <c r="CA54" s="48">
        <f t="shared" si="115"/>
        <v>2</v>
      </c>
      <c r="CB54" s="48">
        <f t="shared" si="115"/>
        <v>2</v>
      </c>
      <c r="CC54" s="48">
        <f t="shared" si="115"/>
        <v>2</v>
      </c>
      <c r="CD54" s="48">
        <f t="shared" si="115"/>
        <v>2</v>
      </c>
      <c r="CE54" s="48">
        <f t="shared" si="115"/>
        <v>2</v>
      </c>
      <c r="CF54" s="48">
        <f t="shared" si="115"/>
        <v>2</v>
      </c>
      <c r="CG54" s="48">
        <f t="shared" si="115"/>
        <v>2</v>
      </c>
      <c r="CH54" s="48">
        <f t="shared" si="115"/>
        <v>2</v>
      </c>
      <c r="CI54" s="48">
        <f t="shared" ref="CI54:DW54" si="116">IF(CI30-CI48*CI33/CI50*CI52&lt;=0,2-ERFC((-CI30+CI48*CI33/CI50*CI52)/(2*SQRT(CI36*CI48*CI33/CI50))),ERFC((CI30-CI48*CI33/CI50*CI52)/(2*SQRT(CI36*CI48*CI33/CI50))))</f>
        <v>2</v>
      </c>
      <c r="CJ54" s="48">
        <f t="shared" si="116"/>
        <v>2</v>
      </c>
      <c r="CK54" s="48">
        <f t="shared" si="116"/>
        <v>2</v>
      </c>
      <c r="CL54" s="48">
        <f t="shared" si="116"/>
        <v>2</v>
      </c>
      <c r="CM54" s="48">
        <f t="shared" si="116"/>
        <v>2</v>
      </c>
      <c r="CN54" s="48">
        <f t="shared" si="116"/>
        <v>2</v>
      </c>
      <c r="CO54" s="48">
        <f t="shared" si="116"/>
        <v>2</v>
      </c>
      <c r="CP54" s="48">
        <f t="shared" si="116"/>
        <v>2</v>
      </c>
      <c r="CQ54" s="48">
        <f t="shared" si="116"/>
        <v>2</v>
      </c>
      <c r="CR54" s="48">
        <f t="shared" si="116"/>
        <v>2</v>
      </c>
      <c r="CS54" s="48">
        <f t="shared" si="116"/>
        <v>2</v>
      </c>
      <c r="CT54" s="48">
        <f t="shared" si="116"/>
        <v>2</v>
      </c>
      <c r="CU54" s="48">
        <f t="shared" si="116"/>
        <v>2</v>
      </c>
      <c r="CV54" s="48">
        <f t="shared" si="116"/>
        <v>2</v>
      </c>
      <c r="CW54" s="48">
        <f t="shared" si="116"/>
        <v>2</v>
      </c>
      <c r="CX54" s="48">
        <f t="shared" si="116"/>
        <v>2</v>
      </c>
      <c r="CY54" s="48">
        <f t="shared" si="116"/>
        <v>2</v>
      </c>
      <c r="CZ54" s="48">
        <f t="shared" si="116"/>
        <v>2</v>
      </c>
      <c r="DA54" s="48">
        <f t="shared" si="116"/>
        <v>2</v>
      </c>
      <c r="DB54" s="48">
        <f t="shared" si="116"/>
        <v>2</v>
      </c>
      <c r="DC54" s="48">
        <f t="shared" si="116"/>
        <v>2</v>
      </c>
      <c r="DD54" s="48">
        <f t="shared" si="116"/>
        <v>2</v>
      </c>
      <c r="DE54" s="48">
        <f t="shared" si="116"/>
        <v>1.3822008797270216E-4</v>
      </c>
      <c r="DF54" s="48">
        <f t="shared" si="116"/>
        <v>0.36050126070905475</v>
      </c>
      <c r="DG54" s="48">
        <f t="shared" si="116"/>
        <v>1.735821900466519</v>
      </c>
      <c r="DH54" s="48">
        <f t="shared" si="116"/>
        <v>1.99897296302219</v>
      </c>
      <c r="DI54" s="48">
        <f t="shared" si="116"/>
        <v>1.9999976004790567</v>
      </c>
      <c r="DJ54" s="48">
        <f t="shared" si="116"/>
        <v>1.999999995017433</v>
      </c>
      <c r="DK54" s="48">
        <f t="shared" si="116"/>
        <v>1.9999999999900624</v>
      </c>
      <c r="DL54" s="48">
        <f t="shared" si="116"/>
        <v>1.9999999999999805</v>
      </c>
      <c r="DM54" s="48">
        <f t="shared" si="116"/>
        <v>2</v>
      </c>
      <c r="DN54" s="48">
        <f t="shared" si="116"/>
        <v>2</v>
      </c>
      <c r="DO54" s="48">
        <f t="shared" si="116"/>
        <v>2</v>
      </c>
      <c r="DP54" s="48">
        <f t="shared" si="116"/>
        <v>2</v>
      </c>
      <c r="DQ54" s="48">
        <f t="shared" si="116"/>
        <v>2</v>
      </c>
      <c r="DR54" s="48">
        <f t="shared" si="116"/>
        <v>2</v>
      </c>
      <c r="DS54" s="48">
        <f t="shared" si="116"/>
        <v>2</v>
      </c>
      <c r="DT54" s="48">
        <f t="shared" si="116"/>
        <v>2</v>
      </c>
      <c r="DU54" s="48">
        <f t="shared" si="116"/>
        <v>2</v>
      </c>
      <c r="DV54" s="48">
        <f t="shared" si="116"/>
        <v>2</v>
      </c>
      <c r="DW54" s="48">
        <f t="shared" si="116"/>
        <v>2</v>
      </c>
    </row>
    <row r="55" spans="1:127" ht="37.5" customHeight="1" x14ac:dyDescent="0.2">
      <c r="A55" s="19"/>
      <c r="B55" s="37" t="s">
        <v>110</v>
      </c>
      <c r="C55" s="492"/>
      <c r="D55" s="493"/>
      <c r="E55" s="493"/>
      <c r="F55" s="39"/>
      <c r="G55" s="38">
        <f>ERF((G34)/(4*(G37*G30)^0.5))</f>
        <v>0.15667510512298777</v>
      </c>
      <c r="H55" s="41"/>
      <c r="I55" s="71">
        <f>J55</f>
        <v>0.2317217964541661</v>
      </c>
      <c r="J55" s="38">
        <f>ERF((J34)/(4*(J37*J30)^0.5))</f>
        <v>0.2317217964541661</v>
      </c>
      <c r="K55" s="38">
        <f t="shared" ref="K55:T55" si="117">ERF((K34)/(4*(K37*K30)^0.5))</f>
        <v>4.9867460392022467E-3</v>
      </c>
      <c r="L55" s="38">
        <f t="shared" si="117"/>
        <v>3.5261734187406429E-3</v>
      </c>
      <c r="M55" s="38">
        <f t="shared" si="117"/>
        <v>2.8791116641875853E-3</v>
      </c>
      <c r="N55" s="38">
        <f t="shared" si="117"/>
        <v>2.4933851942641628E-3</v>
      </c>
      <c r="O55" s="38">
        <f t="shared" si="117"/>
        <v>2.2301522413465213E-3</v>
      </c>
      <c r="P55" s="38">
        <f t="shared" si="117"/>
        <v>2.0358415905657569E-3</v>
      </c>
      <c r="Q55" s="38">
        <f t="shared" si="117"/>
        <v>1.8848233566647592E-3</v>
      </c>
      <c r="R55" s="38">
        <f t="shared" si="117"/>
        <v>1.7630910137794817E-3</v>
      </c>
      <c r="S55" s="38">
        <f t="shared" si="117"/>
        <v>1.6622582992287564E-3</v>
      </c>
      <c r="T55" s="38">
        <f t="shared" si="117"/>
        <v>1.5769567995979502E-3</v>
      </c>
      <c r="U55" s="38">
        <f>ERF((U34)/(4*(U37*U30)^0.5))</f>
        <v>1.5768551657527899E-2</v>
      </c>
      <c r="V55" s="38">
        <f>ERF((V34)/(4*(V37*V30)^0.5))</f>
        <v>1.1150412755608121E-2</v>
      </c>
      <c r="W55" s="38">
        <f t="shared" ref="W55:CH55" si="118">ERF((W34)/(4*(W37*W30)^0.5))</f>
        <v>9.1043726769731853E-3</v>
      </c>
      <c r="X55" s="38">
        <f t="shared" si="118"/>
        <v>7.8846608000364242E-3</v>
      </c>
      <c r="Y55" s="38">
        <f t="shared" si="118"/>
        <v>7.0522779676913533E-3</v>
      </c>
      <c r="Z55" s="38">
        <f t="shared" si="118"/>
        <v>6.43783351201304E-3</v>
      </c>
      <c r="AA55" s="38">
        <f t="shared" si="118"/>
        <v>5.9602849033622554E-3</v>
      </c>
      <c r="AB55" s="38">
        <f t="shared" si="118"/>
        <v>5.5753424906871451E-3</v>
      </c>
      <c r="AC55" s="38">
        <f t="shared" si="118"/>
        <v>5.2564880631506116E-3</v>
      </c>
      <c r="AD55" s="38">
        <f t="shared" si="118"/>
        <v>4.9835338058494445E-2</v>
      </c>
      <c r="AE55" s="38">
        <f t="shared" si="118"/>
        <v>3.5250373867322833E-2</v>
      </c>
      <c r="AF55" s="38">
        <f t="shared" si="118"/>
        <v>2.8784932257004309E-2</v>
      </c>
      <c r="AG55" s="38">
        <f t="shared" si="118"/>
        <v>2.4929834868754254E-2</v>
      </c>
      <c r="AH55" s="38">
        <f t="shared" si="118"/>
        <v>2.2298647944327364E-2</v>
      </c>
      <c r="AI55" s="38">
        <f t="shared" si="118"/>
        <v>2.0356229179763444E-2</v>
      </c>
      <c r="AJ55" s="38">
        <f t="shared" si="118"/>
        <v>1.8846498243810107E-2</v>
      </c>
      <c r="AK55" s="38">
        <f t="shared" si="118"/>
        <v>1.7629489782642008E-2</v>
      </c>
      <c r="AL55" s="38">
        <f t="shared" si="118"/>
        <v>1.6621392650343809E-2</v>
      </c>
      <c r="AM55" s="38">
        <f t="shared" si="118"/>
        <v>1.5768551657527899E-2</v>
      </c>
      <c r="AN55" s="38">
        <f t="shared" si="118"/>
        <v>4.9835338058494445E-2</v>
      </c>
      <c r="AO55" s="38">
        <f t="shared" si="118"/>
        <v>5.2527260979315045E-2</v>
      </c>
      <c r="AP55" s="38">
        <f t="shared" si="118"/>
        <v>5.570853921978447E-2</v>
      </c>
      <c r="AQ55" s="38">
        <f t="shared" si="118"/>
        <v>5.9548015034165749E-2</v>
      </c>
      <c r="AR55" s="38">
        <f t="shared" si="118"/>
        <v>6.4309246113872398E-2</v>
      </c>
      <c r="AS55" s="38">
        <f t="shared" si="118"/>
        <v>7.0431977722387087E-2</v>
      </c>
      <c r="AT55" s="38">
        <f t="shared" si="118"/>
        <v>7.8719745926375276E-2</v>
      </c>
      <c r="AU55" s="38">
        <f t="shared" si="118"/>
        <v>9.0848506034133192E-2</v>
      </c>
      <c r="AV55" s="38">
        <f t="shared" si="118"/>
        <v>0.11114583723180337</v>
      </c>
      <c r="AW55" s="38">
        <f t="shared" si="118"/>
        <v>0.15667510512298777</v>
      </c>
      <c r="AX55" s="38">
        <f t="shared" si="118"/>
        <v>0.15667510512298777</v>
      </c>
      <c r="AY55" s="38">
        <f t="shared" si="118"/>
        <v>0.16503129364104502</v>
      </c>
      <c r="AZ55" s="38">
        <f t="shared" si="118"/>
        <v>0.17488488460304996</v>
      </c>
      <c r="BA55" s="38">
        <f t="shared" si="118"/>
        <v>0.18674408801357262</v>
      </c>
      <c r="BB55" s="38">
        <f t="shared" si="118"/>
        <v>0.20139675449060934</v>
      </c>
      <c r="BC55" s="38">
        <f t="shared" si="118"/>
        <v>0.22014538203508091</v>
      </c>
      <c r="BD55" s="38">
        <f t="shared" si="118"/>
        <v>0.24533943694031421</v>
      </c>
      <c r="BE55" s="38">
        <f t="shared" si="118"/>
        <v>0.28178387046601411</v>
      </c>
      <c r="BF55" s="38">
        <f t="shared" si="118"/>
        <v>0.34146863350159512</v>
      </c>
      <c r="BG55" s="38">
        <f t="shared" si="118"/>
        <v>0.46802894190259892</v>
      </c>
      <c r="BH55" s="38">
        <f t="shared" si="118"/>
        <v>0.95189317211148061</v>
      </c>
      <c r="BI55" s="38">
        <f t="shared" si="118"/>
        <v>0.2101465301308737</v>
      </c>
      <c r="BJ55" s="38">
        <f t="shared" si="118"/>
        <v>0.21203736330700482</v>
      </c>
      <c r="BK55" s="38">
        <f t="shared" si="118"/>
        <v>0.21398015921836847</v>
      </c>
      <c r="BL55" s="38">
        <f t="shared" si="118"/>
        <v>0.2159773417000718</v>
      </c>
      <c r="BM55" s="38">
        <f t="shared" si="118"/>
        <v>0.21803149584001696</v>
      </c>
      <c r="BN55" s="38">
        <f t="shared" si="118"/>
        <v>0.22014538203508091</v>
      </c>
      <c r="BO55" s="38">
        <f t="shared" si="118"/>
        <v>0.22232195157394632</v>
      </c>
      <c r="BP55" s="38">
        <f t="shared" si="118"/>
        <v>0.22456436394642626</v>
      </c>
      <c r="BQ55" s="38">
        <f t="shared" si="118"/>
        <v>0.22687600610991371</v>
      </c>
      <c r="BR55" s="38">
        <f t="shared" si="118"/>
        <v>0.22926051397987202</v>
      </c>
      <c r="BS55" s="38">
        <f t="shared" si="118"/>
        <v>0.2317217964541661</v>
      </c>
      <c r="BT55" s="38">
        <f t="shared" si="118"/>
        <v>0.234264062331898</v>
      </c>
      <c r="BU55" s="38">
        <f t="shared" si="118"/>
        <v>0.23689185054794348</v>
      </c>
      <c r="BV55" s="38">
        <f t="shared" si="118"/>
        <v>0.23961006421669376</v>
      </c>
      <c r="BW55" s="38">
        <f t="shared" si="118"/>
        <v>0.24242400906520431</v>
      </c>
      <c r="BX55" s="38">
        <f t="shared" si="118"/>
        <v>0.24533943694031421</v>
      </c>
      <c r="BY55" s="38">
        <f t="shared" si="118"/>
        <v>0.24836259520045095</v>
      </c>
      <c r="BZ55" s="38">
        <f t="shared" si="118"/>
        <v>0.25150028295597721</v>
      </c>
      <c r="CA55" s="38">
        <f t="shared" si="118"/>
        <v>0.25475991530868924</v>
      </c>
      <c r="CB55" s="38">
        <f t="shared" si="118"/>
        <v>0.25814959696990247</v>
      </c>
      <c r="CC55" s="38">
        <f t="shared" si="118"/>
        <v>0.26167820691832078</v>
      </c>
      <c r="CD55" s="38">
        <f t="shared" si="118"/>
        <v>0.2317217964541661</v>
      </c>
      <c r="CE55" s="38">
        <f t="shared" si="118"/>
        <v>0.95189317211148061</v>
      </c>
      <c r="CF55" s="38">
        <f t="shared" si="118"/>
        <v>0.99481139244768446</v>
      </c>
      <c r="CG55" s="38">
        <f t="shared" si="118"/>
        <v>0.95189317211148061</v>
      </c>
      <c r="CH55" s="38">
        <f t="shared" si="118"/>
        <v>0.83774950015276817</v>
      </c>
      <c r="CI55" s="38">
        <f t="shared" ref="CI55:DW55" si="119">ERF((CI34)/(4*(CI37*CI30)^0.5))</f>
        <v>0.7461669707841263</v>
      </c>
      <c r="CJ55" s="38">
        <f t="shared" si="119"/>
        <v>0.67695105439907488</v>
      </c>
      <c r="CK55" s="38">
        <f t="shared" si="119"/>
        <v>0.62324088218841811</v>
      </c>
      <c r="CL55" s="38">
        <f t="shared" si="119"/>
        <v>0.46802894190259892</v>
      </c>
      <c r="CM55" s="38">
        <f t="shared" si="119"/>
        <v>0.39016595632654066</v>
      </c>
      <c r="CN55" s="38">
        <f t="shared" si="119"/>
        <v>0.34146863350159512</v>
      </c>
      <c r="CO55" s="38">
        <f t="shared" si="119"/>
        <v>0.30736721595803979</v>
      </c>
      <c r="CP55" s="38">
        <f t="shared" si="119"/>
        <v>0.28178387046601411</v>
      </c>
      <c r="CQ55" s="38">
        <f t="shared" si="119"/>
        <v>0.26167820691832078</v>
      </c>
      <c r="CR55" s="38">
        <f t="shared" si="119"/>
        <v>0.24533943694031421</v>
      </c>
      <c r="CS55" s="38">
        <f t="shared" si="119"/>
        <v>0.2317217964541661</v>
      </c>
      <c r="CT55" s="38">
        <f t="shared" si="119"/>
        <v>0.22014538203508091</v>
      </c>
      <c r="CU55" s="38">
        <f t="shared" si="119"/>
        <v>0.2101465301308737</v>
      </c>
      <c r="CV55" s="38">
        <f t="shared" si="119"/>
        <v>0.20139675449060934</v>
      </c>
      <c r="CW55" s="38">
        <f t="shared" si="119"/>
        <v>0.19365597004290375</v>
      </c>
      <c r="CX55" s="38">
        <f t="shared" si="119"/>
        <v>0.18674408801357262</v>
      </c>
      <c r="CY55" s="38">
        <f t="shared" si="119"/>
        <v>0.18052302322247885</v>
      </c>
      <c r="CZ55" s="38">
        <f t="shared" si="119"/>
        <v>0.17488488460304996</v>
      </c>
      <c r="DA55" s="38">
        <f t="shared" si="119"/>
        <v>0.1697439853379569</v>
      </c>
      <c r="DB55" s="38">
        <f t="shared" si="119"/>
        <v>0.16503129364104502</v>
      </c>
      <c r="DC55" s="38">
        <f t="shared" si="119"/>
        <v>0.16069048943283404</v>
      </c>
      <c r="DD55" s="38">
        <f t="shared" si="119"/>
        <v>0.15667510512298777</v>
      </c>
      <c r="DE55" s="38">
        <f t="shared" si="119"/>
        <v>0.22014538203508091</v>
      </c>
      <c r="DF55" s="38">
        <f t="shared" si="119"/>
        <v>0.22014538203508091</v>
      </c>
      <c r="DG55" s="38">
        <f t="shared" si="119"/>
        <v>0.22014538203508091</v>
      </c>
      <c r="DH55" s="38">
        <f t="shared" si="119"/>
        <v>0.22014538203508091</v>
      </c>
      <c r="DI55" s="38">
        <f t="shared" si="119"/>
        <v>0.22014538203508091</v>
      </c>
      <c r="DJ55" s="38">
        <f t="shared" si="119"/>
        <v>0.22014538203508091</v>
      </c>
      <c r="DK55" s="38">
        <f t="shared" si="119"/>
        <v>0.22014538203508091</v>
      </c>
      <c r="DL55" s="38">
        <f t="shared" si="119"/>
        <v>0.22014538203508091</v>
      </c>
      <c r="DM55" s="38">
        <f t="shared" si="119"/>
        <v>0.22014538203508091</v>
      </c>
      <c r="DN55" s="38">
        <f t="shared" si="119"/>
        <v>0.22014538203508091</v>
      </c>
      <c r="DO55" s="38">
        <f t="shared" si="119"/>
        <v>0.22014538203508091</v>
      </c>
      <c r="DP55" s="38">
        <f t="shared" si="119"/>
        <v>0.22014538203508091</v>
      </c>
      <c r="DQ55" s="38">
        <f t="shared" si="119"/>
        <v>0.22014538203508091</v>
      </c>
      <c r="DR55" s="38">
        <f t="shared" si="119"/>
        <v>0.22014538203508091</v>
      </c>
      <c r="DS55" s="38">
        <f t="shared" si="119"/>
        <v>0.22014538203508091</v>
      </c>
      <c r="DT55" s="38">
        <f t="shared" si="119"/>
        <v>0.22014538203508091</v>
      </c>
      <c r="DU55" s="38">
        <f t="shared" si="119"/>
        <v>0.22014538203508091</v>
      </c>
      <c r="DV55" s="38">
        <f t="shared" si="119"/>
        <v>0.22014538203508091</v>
      </c>
      <c r="DW55" s="38">
        <f t="shared" si="119"/>
        <v>0.22014538203508091</v>
      </c>
    </row>
    <row r="56" spans="1:127" ht="37.5" customHeight="1" x14ac:dyDescent="0.2">
      <c r="B56" s="37" t="s">
        <v>111</v>
      </c>
      <c r="C56" s="492"/>
      <c r="D56" s="493"/>
      <c r="E56" s="493"/>
      <c r="F56" s="39"/>
      <c r="G56" s="38">
        <f>ERF((G35)/(2*(G38*G30)^0.5))</f>
        <v>0.30736721595803979</v>
      </c>
      <c r="J56" s="38">
        <f>ERF((J35)/(2*(J38*J30)^0.5))</f>
        <v>0.44431020971720553</v>
      </c>
      <c r="K56" s="38">
        <f t="shared" ref="K56:T56" si="120">ERF((K35)/(2*(K38*K30)^0.5))</f>
        <v>9.9732972880759441E-3</v>
      </c>
      <c r="L56" s="38">
        <f t="shared" si="120"/>
        <v>7.0522779676913533E-3</v>
      </c>
      <c r="M56" s="38">
        <f t="shared" si="120"/>
        <v>5.7581858402267838E-3</v>
      </c>
      <c r="N56" s="38">
        <f t="shared" si="120"/>
        <v>4.9867460392022467E-3</v>
      </c>
      <c r="O56" s="38">
        <f t="shared" si="120"/>
        <v>4.4602870597080591E-3</v>
      </c>
      <c r="P56" s="38">
        <f t="shared" si="120"/>
        <v>4.071669927004827E-3</v>
      </c>
      <c r="Q56" s="38">
        <f t="shared" si="120"/>
        <v>3.7696361953762749E-3</v>
      </c>
      <c r="R56" s="38">
        <f t="shared" si="120"/>
        <v>3.5261734187406429E-3</v>
      </c>
      <c r="S56" s="38">
        <f t="shared" si="120"/>
        <v>3.3245093838130224E-3</v>
      </c>
      <c r="T56" s="38">
        <f t="shared" si="120"/>
        <v>3.1539074392224384E-3</v>
      </c>
      <c r="U56" s="38">
        <f>ERF((U35)/(2*(U38*U30)^0.5))</f>
        <v>3.1530945127879552E-2</v>
      </c>
      <c r="V56" s="38">
        <f>ERF((V35)/(2*(V38*V30)^0.5))</f>
        <v>2.2298647944327364E-2</v>
      </c>
      <c r="W56" s="38">
        <f t="shared" ref="W56:CH56" si="121">ERF((W35)/(2*(W38*W30)^0.5))</f>
        <v>1.8207559978790821E-2</v>
      </c>
      <c r="X56" s="38">
        <f t="shared" si="121"/>
        <v>1.5768551657527899E-2</v>
      </c>
      <c r="Y56" s="38">
        <f t="shared" si="121"/>
        <v>1.410400500127445E-2</v>
      </c>
      <c r="Z56" s="38">
        <f t="shared" si="121"/>
        <v>1.2875247910157164E-2</v>
      </c>
      <c r="AA56" s="38">
        <f t="shared" si="121"/>
        <v>1.1920237212366902E-2</v>
      </c>
      <c r="AB56" s="38">
        <f t="shared" si="121"/>
        <v>1.1150412755608121E-2</v>
      </c>
      <c r="AC56" s="38">
        <f t="shared" si="121"/>
        <v>1.0512747985894091E-2</v>
      </c>
      <c r="AD56" s="38">
        <f t="shared" si="121"/>
        <v>9.9476449660225785E-2</v>
      </c>
      <c r="AE56" s="38">
        <f t="shared" si="121"/>
        <v>7.0431977722387087E-2</v>
      </c>
      <c r="AF56" s="38">
        <f t="shared" si="121"/>
        <v>5.7532412585581116E-2</v>
      </c>
      <c r="AG56" s="38">
        <f t="shared" si="121"/>
        <v>4.9835338058494445E-2</v>
      </c>
      <c r="AH56" s="38">
        <f t="shared" si="121"/>
        <v>4.4579883006436401E-2</v>
      </c>
      <c r="AI56" s="38">
        <f t="shared" si="121"/>
        <v>4.0699210637790265E-2</v>
      </c>
      <c r="AJ56" s="38">
        <f t="shared" si="121"/>
        <v>3.7682482891192068E-2</v>
      </c>
      <c r="AK56" s="38">
        <f t="shared" si="121"/>
        <v>3.5250373867322833E-2</v>
      </c>
      <c r="AL56" s="38">
        <f t="shared" si="121"/>
        <v>3.3235572980726762E-2</v>
      </c>
      <c r="AM56" s="38">
        <f t="shared" si="121"/>
        <v>3.1530945127879552E-2</v>
      </c>
      <c r="AN56" s="38">
        <f t="shared" si="121"/>
        <v>9.9476449660225785E-2</v>
      </c>
      <c r="AO56" s="38">
        <f t="shared" si="121"/>
        <v>0.10482711518475331</v>
      </c>
      <c r="AP56" s="38">
        <f t="shared" si="121"/>
        <v>0.11114583723180337</v>
      </c>
      <c r="AQ56" s="38">
        <f t="shared" si="121"/>
        <v>0.11876480996972943</v>
      </c>
      <c r="AR56" s="38">
        <f t="shared" si="121"/>
        <v>0.12820139780338702</v>
      </c>
      <c r="AS56" s="38">
        <f t="shared" si="121"/>
        <v>0.1403162048013338</v>
      </c>
      <c r="AT56" s="38">
        <f t="shared" si="121"/>
        <v>0.15667510512298777</v>
      </c>
      <c r="AU56" s="38">
        <f t="shared" si="121"/>
        <v>0.18052302322247885</v>
      </c>
      <c r="AV56" s="38">
        <f t="shared" si="121"/>
        <v>0.22014538203508091</v>
      </c>
      <c r="AW56" s="38">
        <f t="shared" si="121"/>
        <v>0.30736721595803979</v>
      </c>
      <c r="AX56" s="38">
        <f t="shared" si="121"/>
        <v>0.30736721595803979</v>
      </c>
      <c r="AY56" s="38">
        <f t="shared" si="121"/>
        <v>0.32307776097862073</v>
      </c>
      <c r="AZ56" s="38">
        <f t="shared" si="121"/>
        <v>0.34146863350159512</v>
      </c>
      <c r="BA56" s="38">
        <f t="shared" si="121"/>
        <v>0.36339836743639908</v>
      </c>
      <c r="BB56" s="38">
        <f t="shared" si="121"/>
        <v>0.39016595632654066</v>
      </c>
      <c r="BC56" s="38">
        <f t="shared" si="121"/>
        <v>0.42384987796942108</v>
      </c>
      <c r="BD56" s="38">
        <f t="shared" si="121"/>
        <v>0.46802894190259892</v>
      </c>
      <c r="BE56" s="38">
        <f t="shared" si="121"/>
        <v>0.52951357794121034</v>
      </c>
      <c r="BF56" s="38">
        <f t="shared" si="121"/>
        <v>0.62324088218841811</v>
      </c>
      <c r="BG56" s="38">
        <f t="shared" si="121"/>
        <v>0.78870045266628952</v>
      </c>
      <c r="BH56" s="38">
        <f t="shared" si="121"/>
        <v>0.99992277320449452</v>
      </c>
      <c r="BI56" s="38">
        <f t="shared" si="121"/>
        <v>0.40596765940095836</v>
      </c>
      <c r="BJ56" s="38">
        <f t="shared" si="121"/>
        <v>0.40936382152618916</v>
      </c>
      <c r="BK56" s="38">
        <f t="shared" si="121"/>
        <v>0.41284630819375207</v>
      </c>
      <c r="BL56" s="38">
        <f t="shared" si="121"/>
        <v>0.41641882145600623</v>
      </c>
      <c r="BM56" s="38">
        <f t="shared" si="121"/>
        <v>0.42008528821533409</v>
      </c>
      <c r="BN56" s="38">
        <f t="shared" si="121"/>
        <v>0.42384987796942108</v>
      </c>
      <c r="BO56" s="38">
        <f t="shared" si="121"/>
        <v>0.42771702228407693</v>
      </c>
      <c r="BP56" s="38">
        <f t="shared" si="121"/>
        <v>0.43169143619380518</v>
      </c>
      <c r="BQ56" s="38">
        <f t="shared" si="121"/>
        <v>0.43577814175722662</v>
      </c>
      <c r="BR56" s="38">
        <f t="shared" si="121"/>
        <v>0.43998249402544332</v>
      </c>
      <c r="BS56" s="38">
        <f t="shared" si="121"/>
        <v>0.44431020971720553</v>
      </c>
      <c r="BT56" s="38">
        <f t="shared" si="121"/>
        <v>0.44876739893612105</v>
      </c>
      <c r="BU56" s="38">
        <f t="shared" si="121"/>
        <v>0.45336060031310466</v>
      </c>
      <c r="BV56" s="38">
        <f t="shared" si="121"/>
        <v>0.4580968200129415</v>
      </c>
      <c r="BW56" s="38">
        <f t="shared" si="121"/>
        <v>0.46298357510862198</v>
      </c>
      <c r="BX56" s="38">
        <f t="shared" si="121"/>
        <v>0.46802894190259892</v>
      </c>
      <c r="BY56" s="38">
        <f t="shared" si="121"/>
        <v>0.47324160986225705</v>
      </c>
      <c r="BZ56" s="38">
        <f t="shared" si="121"/>
        <v>0.47863094193996653</v>
      </c>
      <c r="CA56" s="38">
        <f t="shared" si="121"/>
        <v>0.48420704216881139</v>
      </c>
      <c r="CB56" s="38">
        <f t="shared" si="121"/>
        <v>0.48998083156666578</v>
      </c>
      <c r="CC56" s="38">
        <f t="shared" si="121"/>
        <v>0.4959641335474953</v>
      </c>
      <c r="CD56" s="38">
        <f t="shared" si="121"/>
        <v>0.44431020971720553</v>
      </c>
      <c r="CE56" s="38">
        <f t="shared" si="121"/>
        <v>0.99992277320449452</v>
      </c>
      <c r="CF56" s="38">
        <f t="shared" si="121"/>
        <v>0.99999997731525136</v>
      </c>
      <c r="CG56" s="38">
        <f t="shared" si="121"/>
        <v>0.99992277320449452</v>
      </c>
      <c r="CH56" s="38">
        <f t="shared" si="121"/>
        <v>0.99481139244768446</v>
      </c>
      <c r="CI56" s="38">
        <f t="shared" ref="CI56:DW56" si="122">ERF((CI35)/(2*(CI38*CI30)^0.5))</f>
        <v>0.97752112663387469</v>
      </c>
      <c r="CJ56" s="38">
        <f t="shared" si="122"/>
        <v>0.95189317211148061</v>
      </c>
      <c r="CK56" s="38">
        <f t="shared" si="122"/>
        <v>0.92290012825645817</v>
      </c>
      <c r="CL56" s="38">
        <f t="shared" si="122"/>
        <v>0.78870045266628952</v>
      </c>
      <c r="CM56" s="38">
        <f t="shared" si="122"/>
        <v>0.69256583407260475</v>
      </c>
      <c r="CN56" s="38">
        <f t="shared" si="122"/>
        <v>0.62324088218841811</v>
      </c>
      <c r="CO56" s="38">
        <f t="shared" si="122"/>
        <v>0.57080469955965085</v>
      </c>
      <c r="CP56" s="38">
        <f t="shared" si="122"/>
        <v>0.52951357794121034</v>
      </c>
      <c r="CQ56" s="38">
        <f t="shared" si="122"/>
        <v>0.4959641335474953</v>
      </c>
      <c r="CR56" s="38">
        <f t="shared" si="122"/>
        <v>0.46802894190259892</v>
      </c>
      <c r="CS56" s="38">
        <f t="shared" si="122"/>
        <v>0.44431020971720553</v>
      </c>
      <c r="CT56" s="38">
        <f t="shared" si="122"/>
        <v>0.42384987796942108</v>
      </c>
      <c r="CU56" s="38">
        <f t="shared" si="122"/>
        <v>0.40596765940095836</v>
      </c>
      <c r="CV56" s="38">
        <f t="shared" si="122"/>
        <v>0.39016595632654066</v>
      </c>
      <c r="CW56" s="38">
        <f t="shared" si="122"/>
        <v>0.37607153679147542</v>
      </c>
      <c r="CX56" s="38">
        <f t="shared" si="122"/>
        <v>0.36339836743639908</v>
      </c>
      <c r="CY56" s="38">
        <f t="shared" si="122"/>
        <v>0.35192313186085394</v>
      </c>
      <c r="CZ56" s="38">
        <f t="shared" si="122"/>
        <v>0.34146863350159512</v>
      </c>
      <c r="DA56" s="38">
        <f t="shared" si="122"/>
        <v>0.33189225623330593</v>
      </c>
      <c r="DB56" s="38">
        <f t="shared" si="122"/>
        <v>0.32307776097862073</v>
      </c>
      <c r="DC56" s="38">
        <f t="shared" si="122"/>
        <v>0.31492933768192327</v>
      </c>
      <c r="DD56" s="38">
        <f t="shared" si="122"/>
        <v>0.30736721595803979</v>
      </c>
      <c r="DE56" s="38">
        <f t="shared" si="122"/>
        <v>0.42384987796942108</v>
      </c>
      <c r="DF56" s="38">
        <f t="shared" si="122"/>
        <v>0.42384987796942108</v>
      </c>
      <c r="DG56" s="38">
        <f t="shared" si="122"/>
        <v>0.42384987796942108</v>
      </c>
      <c r="DH56" s="38">
        <f t="shared" si="122"/>
        <v>0.42384987796942108</v>
      </c>
      <c r="DI56" s="38">
        <f t="shared" si="122"/>
        <v>0.42384987796942108</v>
      </c>
      <c r="DJ56" s="38">
        <f t="shared" si="122"/>
        <v>0.42384987796942108</v>
      </c>
      <c r="DK56" s="38">
        <f t="shared" si="122"/>
        <v>0.42384987796942108</v>
      </c>
      <c r="DL56" s="38">
        <f t="shared" si="122"/>
        <v>0.42384987796942108</v>
      </c>
      <c r="DM56" s="38">
        <f t="shared" si="122"/>
        <v>0.42384987796942108</v>
      </c>
      <c r="DN56" s="38">
        <f t="shared" si="122"/>
        <v>0.42384987796942108</v>
      </c>
      <c r="DO56" s="38">
        <f t="shared" si="122"/>
        <v>0.42384987796942108</v>
      </c>
      <c r="DP56" s="38">
        <f t="shared" si="122"/>
        <v>0.42384987796942108</v>
      </c>
      <c r="DQ56" s="38">
        <f t="shared" si="122"/>
        <v>0.42384987796942108</v>
      </c>
      <c r="DR56" s="38">
        <f t="shared" si="122"/>
        <v>0.42384987796942108</v>
      </c>
      <c r="DS56" s="38">
        <f t="shared" si="122"/>
        <v>0.42384987796942108</v>
      </c>
      <c r="DT56" s="38">
        <f t="shared" si="122"/>
        <v>0.42384987796942108</v>
      </c>
      <c r="DU56" s="38">
        <f t="shared" si="122"/>
        <v>0.42384987796942108</v>
      </c>
      <c r="DV56" s="38">
        <f t="shared" si="122"/>
        <v>0.42384987796942108</v>
      </c>
      <c r="DW56" s="38">
        <f t="shared" si="122"/>
        <v>0.42384987796942108</v>
      </c>
    </row>
  </sheetData>
  <mergeCells count="32">
    <mergeCell ref="C55:E55"/>
    <mergeCell ref="C56:E56"/>
    <mergeCell ref="C49:E49"/>
    <mergeCell ref="C50:E50"/>
    <mergeCell ref="C51:E51"/>
    <mergeCell ref="C52:E52"/>
    <mergeCell ref="C53:E53"/>
    <mergeCell ref="C54:E54"/>
    <mergeCell ref="C48:E48"/>
    <mergeCell ref="C37:E37"/>
    <mergeCell ref="C38:E38"/>
    <mergeCell ref="C39:E39"/>
    <mergeCell ref="C40:E40"/>
    <mergeCell ref="C41:E41"/>
    <mergeCell ref="C42:E42"/>
    <mergeCell ref="C43:E43"/>
    <mergeCell ref="C44:E44"/>
    <mergeCell ref="C45:E45"/>
    <mergeCell ref="C46:E46"/>
    <mergeCell ref="C47:E47"/>
    <mergeCell ref="C36:E36"/>
    <mergeCell ref="E23:F23"/>
    <mergeCell ref="C26:E26"/>
    <mergeCell ref="C27:E27"/>
    <mergeCell ref="C28:E28"/>
    <mergeCell ref="C29:E29"/>
    <mergeCell ref="C30:E30"/>
    <mergeCell ref="C31:E31"/>
    <mergeCell ref="C32:E32"/>
    <mergeCell ref="C33:E33"/>
    <mergeCell ref="C34:E34"/>
    <mergeCell ref="C35:E35"/>
  </mergeCells>
  <phoneticPr fontId="2"/>
  <conditionalFormatting sqref="G29">
    <cfRule type="expression" dxfId="44" priority="15">
      <formula>$A$29&gt;0</formula>
    </cfRule>
  </conditionalFormatting>
  <conditionalFormatting sqref="G30">
    <cfRule type="expression" dxfId="43" priority="14">
      <formula>A30&gt;0</formula>
    </cfRule>
  </conditionalFormatting>
  <conditionalFormatting sqref="G42">
    <cfRule type="expression" dxfId="42" priority="13">
      <formula>$A42&gt;0</formula>
    </cfRule>
  </conditionalFormatting>
  <conditionalFormatting sqref="G44">
    <cfRule type="expression" dxfId="41" priority="12">
      <formula>$A$44&gt;0</formula>
    </cfRule>
  </conditionalFormatting>
  <conditionalFormatting sqref="G45">
    <cfRule type="expression" dxfId="40" priority="11">
      <formula>$A$45&gt;0</formula>
    </cfRule>
  </conditionalFormatting>
  <conditionalFormatting sqref="G46">
    <cfRule type="expression" dxfId="39" priority="10">
      <formula>$A$46&gt;0</formula>
    </cfRule>
  </conditionalFormatting>
  <conditionalFormatting sqref="G34">
    <cfRule type="expression" dxfId="38" priority="9">
      <formula>$A$34&gt;0</formula>
    </cfRule>
  </conditionalFormatting>
  <conditionalFormatting sqref="H36 G35:G38">
    <cfRule type="expression" dxfId="37" priority="8">
      <formula>$A$35&gt;0</formula>
    </cfRule>
  </conditionalFormatting>
  <conditionalFormatting sqref="G33">
    <cfRule type="expression" dxfId="36" priority="7">
      <formula>$A$33&gt;0</formula>
    </cfRule>
  </conditionalFormatting>
  <conditionalFormatting sqref="G40:G41">
    <cfRule type="expression" dxfId="35" priority="6">
      <formula>$A$40&gt;0</formula>
    </cfRule>
  </conditionalFormatting>
  <conditionalFormatting sqref="G41">
    <cfRule type="expression" dxfId="34" priority="5">
      <formula>$A$41&gt;0</formula>
    </cfRule>
  </conditionalFormatting>
  <conditionalFormatting sqref="G39">
    <cfRule type="expression" dxfId="33" priority="4">
      <formula>$A$39&gt;0</formula>
    </cfRule>
  </conditionalFormatting>
  <conditionalFormatting sqref="G51">
    <cfRule type="expression" dxfId="32" priority="3">
      <formula>$A$51&gt;0</formula>
    </cfRule>
  </conditionalFormatting>
  <conditionalFormatting sqref="G43">
    <cfRule type="expression" dxfId="31" priority="2">
      <formula>$A$40&gt;0</formula>
    </cfRule>
  </conditionalFormatting>
  <conditionalFormatting sqref="G43">
    <cfRule type="expression" dxfId="30" priority="1">
      <formula>$A$41&gt;0</formula>
    </cfRule>
  </conditionalFormatting>
  <pageMargins left="0.7" right="0.7" top="0.75" bottom="0.75" header="0.3" footer="0.3"/>
  <pageSetup paperSize="9" orientation="portrait" horizontalDpi="300" verticalDpi="300" r:id="rId1"/>
  <drawing r:id="rId2"/>
  <legacyDrawing r:id="rId3"/>
  <oleObjects>
    <mc:AlternateContent xmlns:mc="http://schemas.openxmlformats.org/markup-compatibility/2006">
      <mc:Choice Requires="x14">
        <oleObject progId="Equation.3" shapeId="56321" r:id="rId4">
          <objectPr defaultSize="0" autoPict="0" r:id="rId5">
            <anchor moveWithCells="1" sizeWithCells="1">
              <from>
                <xdr:col>2</xdr:col>
                <xdr:colOff>107950</xdr:colOff>
                <xdr:row>52</xdr:row>
                <xdr:rowOff>57150</xdr:rowOff>
              </from>
              <to>
                <xdr:col>4</xdr:col>
                <xdr:colOff>781050</xdr:colOff>
                <xdr:row>53</xdr:row>
                <xdr:rowOff>0</xdr:rowOff>
              </to>
            </anchor>
          </objectPr>
        </oleObject>
      </mc:Choice>
      <mc:Fallback>
        <oleObject progId="Equation.3" shapeId="56321" r:id="rId4"/>
      </mc:Fallback>
    </mc:AlternateContent>
    <mc:AlternateContent xmlns:mc="http://schemas.openxmlformats.org/markup-compatibility/2006">
      <mc:Choice Requires="x14">
        <oleObject progId="Equation.3" shapeId="56322" r:id="rId6">
          <objectPr defaultSize="0" autoPict="0" r:id="rId7">
            <anchor moveWithCells="1" sizeWithCells="1">
              <from>
                <xdr:col>1</xdr:col>
                <xdr:colOff>1003300</xdr:colOff>
                <xdr:row>53</xdr:row>
                <xdr:rowOff>38100</xdr:rowOff>
              </from>
              <to>
                <xdr:col>5</xdr:col>
                <xdr:colOff>0</xdr:colOff>
                <xdr:row>54</xdr:row>
                <xdr:rowOff>0</xdr:rowOff>
              </to>
            </anchor>
          </objectPr>
        </oleObject>
      </mc:Choice>
      <mc:Fallback>
        <oleObject progId="Equation.3" shapeId="56322" r:id="rId6"/>
      </mc:Fallback>
    </mc:AlternateContent>
    <mc:AlternateContent xmlns:mc="http://schemas.openxmlformats.org/markup-compatibility/2006">
      <mc:Choice Requires="x14">
        <oleObject progId="Equation.3" shapeId="56323" r:id="rId8">
          <objectPr defaultSize="0" autoPict="0" r:id="rId9">
            <anchor moveWithCells="1" sizeWithCells="1">
              <from>
                <xdr:col>2</xdr:col>
                <xdr:colOff>95250</xdr:colOff>
                <xdr:row>51</xdr:row>
                <xdr:rowOff>19050</xdr:rowOff>
              </from>
              <to>
                <xdr:col>4</xdr:col>
                <xdr:colOff>584200</xdr:colOff>
                <xdr:row>51</xdr:row>
                <xdr:rowOff>438150</xdr:rowOff>
              </to>
            </anchor>
          </objectPr>
        </oleObject>
      </mc:Choice>
      <mc:Fallback>
        <oleObject progId="Equation.3" shapeId="56323" r:id="rId8"/>
      </mc:Fallback>
    </mc:AlternateContent>
    <mc:AlternateContent xmlns:mc="http://schemas.openxmlformats.org/markup-compatibility/2006">
      <mc:Choice Requires="x14">
        <oleObject progId="Equation.3" shapeId="56324" r:id="rId10">
          <objectPr defaultSize="0" autoPict="0" r:id="rId11">
            <anchor>
              <from>
                <xdr:col>0</xdr:col>
                <xdr:colOff>469900</xdr:colOff>
                <xdr:row>4</xdr:row>
                <xdr:rowOff>76200</xdr:rowOff>
              </from>
              <to>
                <xdr:col>4</xdr:col>
                <xdr:colOff>527050</xdr:colOff>
                <xdr:row>8</xdr:row>
                <xdr:rowOff>12700</xdr:rowOff>
              </to>
            </anchor>
          </objectPr>
        </oleObject>
      </mc:Choice>
      <mc:Fallback>
        <oleObject progId="Equation.3" shapeId="56324" r:id="rId10"/>
      </mc:Fallback>
    </mc:AlternateContent>
    <mc:AlternateContent xmlns:mc="http://schemas.openxmlformats.org/markup-compatibility/2006">
      <mc:Choice Requires="x14">
        <oleObject progId="Equation.3" shapeId="56325" r:id="rId12">
          <objectPr defaultSize="0" autoPict="0" r:id="rId13">
            <anchor>
              <from>
                <xdr:col>10</xdr:col>
                <xdr:colOff>0</xdr:colOff>
                <xdr:row>4</xdr:row>
                <xdr:rowOff>57150</xdr:rowOff>
              </from>
              <to>
                <xdr:col>13</xdr:col>
                <xdr:colOff>127000</xdr:colOff>
                <xdr:row>7</xdr:row>
                <xdr:rowOff>146050</xdr:rowOff>
              </to>
            </anchor>
          </objectPr>
        </oleObject>
      </mc:Choice>
      <mc:Fallback>
        <oleObject progId="Equation.3" shapeId="56325" r:id="rId12"/>
      </mc:Fallback>
    </mc:AlternateContent>
    <mc:AlternateContent xmlns:mc="http://schemas.openxmlformats.org/markup-compatibility/2006">
      <mc:Choice Requires="x14">
        <oleObject progId="Equation.3" shapeId="56326" r:id="rId14">
          <objectPr defaultSize="0" autoPict="0" r:id="rId15">
            <anchor>
              <from>
                <xdr:col>4</xdr:col>
                <xdr:colOff>565150</xdr:colOff>
                <xdr:row>4</xdr:row>
                <xdr:rowOff>38100</xdr:rowOff>
              </from>
              <to>
                <xdr:col>9</xdr:col>
                <xdr:colOff>641350</xdr:colOff>
                <xdr:row>8</xdr:row>
                <xdr:rowOff>50800</xdr:rowOff>
              </to>
            </anchor>
          </objectPr>
        </oleObject>
      </mc:Choice>
      <mc:Fallback>
        <oleObject progId="Equation.3" shapeId="56326" r:id="rId14"/>
      </mc:Fallback>
    </mc:AlternateContent>
    <mc:AlternateContent xmlns:mc="http://schemas.openxmlformats.org/markup-compatibility/2006">
      <mc:Choice Requires="x14">
        <oleObject progId="Equation.3" shapeId="56327" r:id="rId16">
          <objectPr defaultSize="0" autoPict="0" r:id="rId17">
            <anchor>
              <from>
                <xdr:col>2</xdr:col>
                <xdr:colOff>57150</xdr:colOff>
                <xdr:row>54</xdr:row>
                <xdr:rowOff>12700</xdr:rowOff>
              </from>
              <to>
                <xdr:col>4</xdr:col>
                <xdr:colOff>717550</xdr:colOff>
                <xdr:row>54</xdr:row>
                <xdr:rowOff>450850</xdr:rowOff>
              </to>
            </anchor>
          </objectPr>
        </oleObject>
      </mc:Choice>
      <mc:Fallback>
        <oleObject progId="Equation.3" shapeId="56327" r:id="rId16"/>
      </mc:Fallback>
    </mc:AlternateContent>
  </oleObject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rgb="FFFF0000"/>
    <pageSetUpPr fitToPage="1"/>
  </sheetPr>
  <dimension ref="A1:AA67"/>
  <sheetViews>
    <sheetView showGridLines="0" showRowColHeaders="0" zoomScaleNormal="100" zoomScaleSheetLayoutView="106" workbookViewId="0">
      <selection activeCell="G25" sqref="G25:G26"/>
    </sheetView>
  </sheetViews>
  <sheetFormatPr defaultColWidth="8.7265625" defaultRowHeight="13" x14ac:dyDescent="0.2"/>
  <cols>
    <col min="1" max="2" width="1.6328125" style="94" customWidth="1"/>
    <col min="3" max="3" width="10.6328125" style="94" customWidth="1"/>
    <col min="4" max="4" width="13.36328125" style="94" customWidth="1"/>
    <col min="5" max="5" width="12.6328125" style="94" customWidth="1"/>
    <col min="6" max="6" width="4.6328125" style="94" customWidth="1"/>
    <col min="7" max="7" width="12.453125" style="94" customWidth="1"/>
    <col min="8" max="8" width="6.90625" style="94" customWidth="1"/>
    <col min="9" max="10" width="8.6328125" style="94" customWidth="1"/>
    <col min="11" max="11" width="8.7265625" style="94"/>
    <col min="12" max="12" width="3.6328125" style="94" customWidth="1"/>
    <col min="13" max="14" width="2.6328125" style="94" customWidth="1"/>
    <col min="15" max="15" width="16.6328125" style="94" customWidth="1"/>
    <col min="16" max="16" width="5.08984375" style="94" customWidth="1"/>
    <col min="17" max="17" width="8.7265625" style="94"/>
    <col min="18" max="18" width="8" style="94" customWidth="1"/>
    <col min="19" max="19" width="2.6328125" style="94" customWidth="1"/>
    <col min="20" max="20" width="1.6328125" style="94" customWidth="1"/>
    <col min="21" max="21" width="9" style="94" customWidth="1"/>
    <col min="22" max="22" width="12.08984375" style="94" hidden="1" customWidth="1"/>
    <col min="23" max="23" width="16.7265625" style="94" hidden="1" customWidth="1"/>
    <col min="24" max="24" width="10.08984375" style="94" hidden="1" customWidth="1"/>
    <col min="25" max="26" width="26.26953125" style="94" hidden="1" customWidth="1"/>
    <col min="27" max="27" width="8.7265625" style="94" customWidth="1"/>
    <col min="28" max="16384" width="8.7265625" style="94"/>
  </cols>
  <sheetData>
    <row r="1" spans="1:27" ht="13.5" thickBot="1" x14ac:dyDescent="0.25">
      <c r="A1" s="157"/>
      <c r="B1" s="157"/>
      <c r="C1" s="157"/>
      <c r="D1" s="157"/>
      <c r="E1" s="157"/>
      <c r="F1" s="157"/>
      <c r="G1" s="157"/>
      <c r="H1" s="157"/>
      <c r="I1" s="157"/>
      <c r="J1" s="157"/>
      <c r="K1" s="157"/>
      <c r="L1" s="157"/>
      <c r="M1" s="157"/>
      <c r="N1" s="157"/>
      <c r="O1" s="157"/>
      <c r="P1" s="157"/>
      <c r="Q1" s="157"/>
      <c r="R1" s="157"/>
      <c r="S1" s="157"/>
      <c r="T1" s="192" t="str">
        <f>'入力シート (複数物質)'!Z1</f>
        <v xml:space="preserve">地下水汚染が到達し得る距離の計算ツール　Ver 1.0  </v>
      </c>
      <c r="U1" s="6"/>
    </row>
    <row r="2" spans="1:27" x14ac:dyDescent="0.2">
      <c r="A2" s="193"/>
      <c r="B2" s="128"/>
      <c r="C2" s="128"/>
      <c r="D2" s="388" t="s">
        <v>319</v>
      </c>
      <c r="E2" s="388"/>
      <c r="F2" s="388"/>
      <c r="G2" s="388"/>
      <c r="H2" s="388"/>
      <c r="I2" s="128"/>
      <c r="J2" s="128"/>
      <c r="K2" s="128"/>
      <c r="L2" s="128"/>
      <c r="M2" s="128"/>
      <c r="N2" s="128"/>
      <c r="O2" s="128"/>
      <c r="P2" s="128"/>
      <c r="Q2" s="128"/>
      <c r="R2" s="128"/>
      <c r="S2" s="128"/>
      <c r="T2" s="179"/>
    </row>
    <row r="3" spans="1:27" ht="13.5" customHeight="1" x14ac:dyDescent="0.2">
      <c r="A3" s="193"/>
      <c r="B3" s="128"/>
      <c r="C3" s="129"/>
      <c r="D3" s="388"/>
      <c r="E3" s="388"/>
      <c r="F3" s="388"/>
      <c r="G3" s="388"/>
      <c r="H3" s="388"/>
      <c r="I3" s="130"/>
      <c r="J3" s="130"/>
      <c r="K3" s="130"/>
      <c r="L3" s="130"/>
      <c r="M3" s="129"/>
      <c r="N3" s="128"/>
      <c r="O3" s="128"/>
      <c r="P3" s="128"/>
      <c r="Q3" s="128"/>
      <c r="R3" s="128"/>
      <c r="S3" s="128"/>
      <c r="T3" s="180"/>
      <c r="V3" s="95" t="s">
        <v>124</v>
      </c>
      <c r="W3" s="246">
        <f>G25</f>
        <v>20</v>
      </c>
      <c r="X3" s="94" t="s">
        <v>125</v>
      </c>
    </row>
    <row r="4" spans="1:27" ht="20.149999999999999" customHeight="1" thickBot="1" x14ac:dyDescent="0.25">
      <c r="A4" s="193"/>
      <c r="B4" s="128"/>
      <c r="C4" s="200" t="s">
        <v>244</v>
      </c>
      <c r="D4" s="158"/>
      <c r="E4" s="158"/>
      <c r="F4" s="158"/>
      <c r="G4" s="158"/>
      <c r="H4" s="158"/>
      <c r="I4" s="158"/>
      <c r="J4" s="158"/>
      <c r="K4" s="158"/>
      <c r="L4" s="159"/>
      <c r="M4" s="129"/>
      <c r="N4" s="131" t="s">
        <v>261</v>
      </c>
      <c r="O4" s="128"/>
      <c r="P4" s="128"/>
      <c r="Q4" s="128"/>
      <c r="R4" s="128"/>
      <c r="S4" s="128"/>
      <c r="T4" s="180"/>
      <c r="V4" s="210" t="s">
        <v>182</v>
      </c>
      <c r="W4"/>
      <c r="X4" s="211" t="s">
        <v>20</v>
      </c>
      <c r="Y4" s="211"/>
      <c r="Z4" s="211"/>
    </row>
    <row r="5" spans="1:27" ht="19.5" customHeight="1" thickBot="1" x14ac:dyDescent="0.25">
      <c r="A5" s="193"/>
      <c r="B5" s="128"/>
      <c r="C5" s="160" t="s">
        <v>158</v>
      </c>
      <c r="D5" s="132"/>
      <c r="E5" s="106"/>
      <c r="F5" s="133"/>
      <c r="G5" s="133"/>
      <c r="H5" s="133"/>
      <c r="I5" s="133"/>
      <c r="J5" s="133"/>
      <c r="K5" s="133"/>
      <c r="L5" s="161"/>
      <c r="M5" s="129"/>
      <c r="N5" s="134"/>
      <c r="O5" s="181"/>
      <c r="P5" s="181"/>
      <c r="Q5" s="181"/>
      <c r="R5" s="181"/>
      <c r="S5" s="182"/>
      <c r="T5" s="180"/>
      <c r="V5" s="212">
        <f>VLOOKUP(G15,W38:X42,2,FALSE)</f>
        <v>3</v>
      </c>
      <c r="W5"/>
      <c r="X5" s="212">
        <f>VLOOKUP(G13,Y38:Z67,2,FALSE)</f>
        <v>304</v>
      </c>
      <c r="Y5" s="211"/>
      <c r="Z5" s="211"/>
    </row>
    <row r="6" spans="1:27" ht="19.5" customHeight="1" thickBot="1" x14ac:dyDescent="0.25">
      <c r="A6" s="193"/>
      <c r="B6" s="128"/>
      <c r="C6" s="162" t="s">
        <v>159</v>
      </c>
      <c r="D6" s="132"/>
      <c r="E6" s="107"/>
      <c r="F6" s="133"/>
      <c r="G6" s="133"/>
      <c r="H6" s="133"/>
      <c r="I6" s="133"/>
      <c r="J6" s="133"/>
      <c r="K6" s="133"/>
      <c r="L6" s="161"/>
      <c r="M6" s="129"/>
      <c r="N6" s="135" t="s">
        <v>155</v>
      </c>
      <c r="O6" s="111" t="s">
        <v>161</v>
      </c>
      <c r="P6" s="112"/>
      <c r="Q6" s="183"/>
      <c r="R6" s="183"/>
      <c r="S6" s="184"/>
      <c r="T6" s="180"/>
      <c r="V6" s="236">
        <v>1</v>
      </c>
      <c r="W6" s="237" t="s">
        <v>183</v>
      </c>
      <c r="X6" s="249">
        <v>1</v>
      </c>
      <c r="Y6" s="213" t="s">
        <v>184</v>
      </c>
      <c r="Z6" s="214"/>
    </row>
    <row r="7" spans="1:27" ht="19.5" customHeight="1" thickBot="1" x14ac:dyDescent="0.25">
      <c r="A7" s="193"/>
      <c r="B7" s="128"/>
      <c r="C7" s="162" t="s">
        <v>160</v>
      </c>
      <c r="D7" s="132"/>
      <c r="E7" s="108"/>
      <c r="F7" s="133"/>
      <c r="G7" s="133"/>
      <c r="H7" s="133"/>
      <c r="I7" s="133"/>
      <c r="J7" s="133"/>
      <c r="K7" s="133"/>
      <c r="L7" s="161"/>
      <c r="M7" s="129"/>
      <c r="N7" s="135"/>
      <c r="O7" s="113" t="s">
        <v>17</v>
      </c>
      <c r="P7" s="113" t="s">
        <v>9</v>
      </c>
      <c r="Q7" s="113" t="s">
        <v>18</v>
      </c>
      <c r="R7" s="113" t="s">
        <v>5</v>
      </c>
      <c r="S7" s="185"/>
      <c r="T7" s="180"/>
      <c r="V7" s="238">
        <v>2</v>
      </c>
      <c r="W7" s="231" t="s">
        <v>185</v>
      </c>
      <c r="X7" s="250">
        <v>2</v>
      </c>
      <c r="Y7" s="216" t="s">
        <v>186</v>
      </c>
      <c r="Z7" s="214"/>
    </row>
    <row r="8" spans="1:27" ht="19.5" customHeight="1" thickBot="1" x14ac:dyDescent="0.25">
      <c r="A8" s="193"/>
      <c r="B8" s="128"/>
      <c r="C8" s="162" t="s">
        <v>240</v>
      </c>
      <c r="D8" s="132"/>
      <c r="E8" s="403"/>
      <c r="F8" s="404"/>
      <c r="G8" s="404"/>
      <c r="H8" s="404"/>
      <c r="I8" s="404"/>
      <c r="J8" s="404"/>
      <c r="K8" s="405"/>
      <c r="L8" s="163"/>
      <c r="M8" s="129"/>
      <c r="N8" s="135"/>
      <c r="O8" s="114" t="s">
        <v>30</v>
      </c>
      <c r="P8" s="115" t="s">
        <v>21</v>
      </c>
      <c r="Q8" s="115">
        <f>VLOOKUP($X$5,'パラメーター 一覧表'!$A$20:$F$49,3)</f>
        <v>5</v>
      </c>
      <c r="R8" s="115" t="s">
        <v>19</v>
      </c>
      <c r="S8" s="184"/>
      <c r="T8" s="180"/>
      <c r="V8" s="239">
        <v>3</v>
      </c>
      <c r="W8" s="231" t="s">
        <v>187</v>
      </c>
      <c r="X8" s="250">
        <v>3</v>
      </c>
      <c r="Y8" s="216" t="s">
        <v>188</v>
      </c>
      <c r="Z8" s="214"/>
    </row>
    <row r="9" spans="1:27" ht="19.5" customHeight="1" thickBot="1" x14ac:dyDescent="0.25">
      <c r="A9" s="193"/>
      <c r="B9" s="128"/>
      <c r="C9" s="162" t="s">
        <v>238</v>
      </c>
      <c r="D9" s="132"/>
      <c r="E9" s="247"/>
      <c r="F9" s="110" t="s">
        <v>242</v>
      </c>
      <c r="G9" s="136"/>
      <c r="H9" s="136"/>
      <c r="I9" s="136"/>
      <c r="J9" s="136"/>
      <c r="K9" s="136"/>
      <c r="L9" s="164"/>
      <c r="M9" s="129"/>
      <c r="N9" s="135"/>
      <c r="O9" s="114" t="s">
        <v>23</v>
      </c>
      <c r="P9" s="115" t="s">
        <v>22</v>
      </c>
      <c r="Q9" s="115">
        <f>VLOOKUP($X$5,'パラメーター 一覧表'!$A$20:$F$49,4)</f>
        <v>10</v>
      </c>
      <c r="R9" s="115" t="s">
        <v>29</v>
      </c>
      <c r="S9" s="184"/>
      <c r="T9" s="180"/>
      <c r="V9" s="240">
        <v>4</v>
      </c>
      <c r="W9" s="231" t="s">
        <v>248</v>
      </c>
      <c r="X9" s="251">
        <v>101</v>
      </c>
      <c r="Y9" s="218" t="s">
        <v>189</v>
      </c>
      <c r="Z9" s="219"/>
    </row>
    <row r="10" spans="1:27" ht="19.5" customHeight="1" thickBot="1" x14ac:dyDescent="0.25">
      <c r="A10" s="193"/>
      <c r="B10" s="128"/>
      <c r="C10" s="174"/>
      <c r="D10" s="175"/>
      <c r="E10" s="175"/>
      <c r="F10" s="175"/>
      <c r="G10" s="175"/>
      <c r="H10" s="175"/>
      <c r="I10" s="176"/>
      <c r="J10" s="177"/>
      <c r="K10" s="175"/>
      <c r="L10" s="178"/>
      <c r="M10" s="129"/>
      <c r="N10" s="135"/>
      <c r="O10" s="114" t="s">
        <v>24</v>
      </c>
      <c r="P10" s="115" t="s">
        <v>27</v>
      </c>
      <c r="Q10" s="115">
        <f>IF(VLOOKUP($X$5,'パラメーター 一覧表'!$A$20:$J$49,5)=0,Q11*Q24,VLOOKUP($X$5,'パラメーター 一覧表'!$A$20:$J$49,5))</f>
        <v>250</v>
      </c>
      <c r="R10" s="115" t="s">
        <v>28</v>
      </c>
      <c r="S10" s="184"/>
      <c r="T10" s="180"/>
      <c r="V10" s="241">
        <v>5</v>
      </c>
      <c r="W10" s="242" t="s">
        <v>249</v>
      </c>
      <c r="X10" s="251">
        <v>102</v>
      </c>
      <c r="Y10" s="218" t="s">
        <v>211</v>
      </c>
      <c r="Z10" s="219"/>
    </row>
    <row r="11" spans="1:27" ht="19.5" customHeight="1" x14ac:dyDescent="0.2">
      <c r="A11" s="193"/>
      <c r="B11" s="128"/>
      <c r="C11" s="208"/>
      <c r="D11" s="208"/>
      <c r="E11" s="208"/>
      <c r="F11" s="208"/>
      <c r="G11" s="208"/>
      <c r="H11" s="208"/>
      <c r="I11" s="209"/>
      <c r="J11" s="209"/>
      <c r="K11" s="208"/>
      <c r="L11" s="208"/>
      <c r="M11" s="129"/>
      <c r="N11" s="135"/>
      <c r="O11" s="114" t="s">
        <v>39</v>
      </c>
      <c r="P11" s="115" t="s">
        <v>35</v>
      </c>
      <c r="Q11" s="115">
        <f>VLOOKUP($X$5,'パラメーター 一覧表'!$A$20:$H$49,7)</f>
        <v>250000</v>
      </c>
      <c r="R11" s="115" t="s">
        <v>28</v>
      </c>
      <c r="S11" s="184"/>
      <c r="T11" s="180"/>
      <c r="V11" s="220"/>
      <c r="W11" s="66"/>
      <c r="X11" s="217">
        <v>103</v>
      </c>
      <c r="Y11" s="218" t="s">
        <v>190</v>
      </c>
      <c r="Z11" s="219"/>
    </row>
    <row r="12" spans="1:27" ht="19.5" customHeight="1" thickBot="1" x14ac:dyDescent="0.25">
      <c r="A12" s="193"/>
      <c r="B12" s="128"/>
      <c r="C12" s="200" t="s">
        <v>122</v>
      </c>
      <c r="D12" s="201"/>
      <c r="E12" s="201"/>
      <c r="F12" s="201"/>
      <c r="G12" s="202" t="s">
        <v>241</v>
      </c>
      <c r="H12" s="203"/>
      <c r="I12" s="204"/>
      <c r="J12" s="205"/>
      <c r="K12" s="206"/>
      <c r="L12" s="207"/>
      <c r="M12" s="140"/>
      <c r="N12" s="135"/>
      <c r="O12" s="114" t="s">
        <v>25</v>
      </c>
      <c r="P12" s="115" t="s">
        <v>163</v>
      </c>
      <c r="Q12" s="115" t="str">
        <f>VLOOKUP($X$5,'パラメーター 一覧表'!$A$20:$F$49,6)</f>
        <v>-</v>
      </c>
      <c r="R12" s="115" t="s">
        <v>26</v>
      </c>
      <c r="S12" s="184"/>
      <c r="T12" s="180"/>
      <c r="V12"/>
      <c r="W12"/>
      <c r="X12" s="217">
        <v>104</v>
      </c>
      <c r="Y12" s="218" t="s">
        <v>207</v>
      </c>
      <c r="Z12" s="219"/>
    </row>
    <row r="13" spans="1:27" ht="19.5" customHeight="1" thickBot="1" x14ac:dyDescent="0.25">
      <c r="A13" s="193"/>
      <c r="B13" s="128"/>
      <c r="C13" s="166" t="s">
        <v>155</v>
      </c>
      <c r="D13" s="98" t="s">
        <v>20</v>
      </c>
      <c r="E13" s="99"/>
      <c r="F13" s="100"/>
      <c r="G13" s="406" t="s">
        <v>320</v>
      </c>
      <c r="H13" s="407"/>
      <c r="I13" s="138"/>
      <c r="J13" s="140"/>
      <c r="K13" s="141"/>
      <c r="L13" s="167"/>
      <c r="M13" s="140"/>
      <c r="N13" s="135"/>
      <c r="O13" s="114" t="s">
        <v>113</v>
      </c>
      <c r="P13" s="115" t="s">
        <v>115</v>
      </c>
      <c r="Q13" s="115">
        <f>VLOOKUP($X$5,'パラメーター 一覧表'!$A$20:$J$49,8)</f>
        <v>8</v>
      </c>
      <c r="R13" s="115" t="s">
        <v>117</v>
      </c>
      <c r="S13" s="184"/>
      <c r="T13" s="180"/>
      <c r="V13" s="66"/>
      <c r="W13" s="66"/>
      <c r="X13" s="217">
        <v>105</v>
      </c>
      <c r="Y13" s="218" t="s">
        <v>206</v>
      </c>
      <c r="Z13" s="219"/>
      <c r="AA13" s="105" t="s">
        <v>245</v>
      </c>
    </row>
    <row r="14" spans="1:27" ht="19.5" customHeight="1" thickBot="1" x14ac:dyDescent="0.25">
      <c r="A14" s="193"/>
      <c r="B14" s="128"/>
      <c r="C14" s="166"/>
      <c r="D14" s="290"/>
      <c r="E14" s="290"/>
      <c r="F14" s="290"/>
      <c r="G14" s="140"/>
      <c r="H14" s="140"/>
      <c r="I14" s="137"/>
      <c r="J14" s="129"/>
      <c r="K14" s="142"/>
      <c r="L14" s="168"/>
      <c r="M14" s="129"/>
      <c r="N14" s="135"/>
      <c r="O14" s="114" t="s">
        <v>114</v>
      </c>
      <c r="P14" s="115" t="s">
        <v>116</v>
      </c>
      <c r="Q14" s="115">
        <f>VLOOKUP($X$5,'パラメーター 一覧表'!$A$20:$J$49,9)</f>
        <v>0.8</v>
      </c>
      <c r="R14" s="115" t="s">
        <v>117</v>
      </c>
      <c r="S14" s="184"/>
      <c r="T14" s="180"/>
      <c r="V14" s="66"/>
      <c r="W14" s="66"/>
      <c r="X14" s="217">
        <v>106</v>
      </c>
      <c r="Y14" s="218" t="s">
        <v>212</v>
      </c>
      <c r="Z14" s="219"/>
    </row>
    <row r="15" spans="1:27" ht="19.5" customHeight="1" thickBot="1" x14ac:dyDescent="0.25">
      <c r="A15" s="193"/>
      <c r="B15" s="128"/>
      <c r="C15" s="166" t="s">
        <v>156</v>
      </c>
      <c r="D15" s="101" t="s">
        <v>15</v>
      </c>
      <c r="E15" s="102"/>
      <c r="F15" s="103"/>
      <c r="G15" s="408" t="str">
        <f>'入力シート (複数物質)'!H30</f>
        <v>砂</v>
      </c>
      <c r="H15" s="409"/>
      <c r="I15" s="129"/>
      <c r="J15" s="129"/>
      <c r="K15" s="129"/>
      <c r="L15" s="165"/>
      <c r="M15" s="129"/>
      <c r="N15" s="135"/>
      <c r="O15" s="114" t="s">
        <v>118</v>
      </c>
      <c r="P15" s="115"/>
      <c r="Q15" s="115">
        <f>VLOOKUP($X$5,'パラメーター 一覧表'!$A$20:$J$49,10)</f>
        <v>5.0000000000000001E-4</v>
      </c>
      <c r="R15" s="115" t="s">
        <v>29</v>
      </c>
      <c r="S15" s="184"/>
      <c r="T15" s="180"/>
      <c r="V15" s="66"/>
      <c r="W15" s="66"/>
      <c r="X15" s="217">
        <v>107</v>
      </c>
      <c r="Y15" s="218" t="s">
        <v>217</v>
      </c>
      <c r="Z15" s="219"/>
    </row>
    <row r="16" spans="1:27" ht="19.5" customHeight="1" x14ac:dyDescent="0.2">
      <c r="A16" s="193"/>
      <c r="B16" s="128"/>
      <c r="C16" s="166"/>
      <c r="D16" s="290"/>
      <c r="E16" s="290"/>
      <c r="F16" s="290"/>
      <c r="G16" s="140"/>
      <c r="H16" s="140"/>
      <c r="I16" s="140"/>
      <c r="J16" s="140"/>
      <c r="K16" s="140"/>
      <c r="L16" s="169"/>
      <c r="M16" s="140"/>
      <c r="N16" s="135"/>
      <c r="O16" s="183"/>
      <c r="P16" s="183"/>
      <c r="Q16" s="183"/>
      <c r="R16" s="183"/>
      <c r="S16" s="184"/>
      <c r="T16" s="180"/>
      <c r="V16" s="66"/>
      <c r="W16" s="66"/>
      <c r="X16" s="217">
        <v>108</v>
      </c>
      <c r="Y16" s="218" t="s">
        <v>224</v>
      </c>
      <c r="Z16" s="219"/>
    </row>
    <row r="17" spans="1:26" ht="19.5" customHeight="1" thickBot="1" x14ac:dyDescent="0.25">
      <c r="A17" s="193"/>
      <c r="B17" s="128"/>
      <c r="C17" s="389" t="s">
        <v>157</v>
      </c>
      <c r="D17" s="390" t="s">
        <v>123</v>
      </c>
      <c r="E17" s="391"/>
      <c r="F17" s="392"/>
      <c r="G17" s="143" t="s">
        <v>18</v>
      </c>
      <c r="H17" s="144" t="s">
        <v>5</v>
      </c>
      <c r="I17" s="128"/>
      <c r="J17" s="140"/>
      <c r="K17" s="140"/>
      <c r="L17" s="169"/>
      <c r="M17" s="140"/>
      <c r="N17" s="135" t="s">
        <v>156</v>
      </c>
      <c r="O17" s="116" t="s">
        <v>16</v>
      </c>
      <c r="P17" s="117"/>
      <c r="Q17" s="183"/>
      <c r="R17" s="183"/>
      <c r="S17" s="184"/>
      <c r="T17" s="180"/>
      <c r="V17"/>
      <c r="W17"/>
      <c r="X17" s="217">
        <v>109</v>
      </c>
      <c r="Y17" s="218" t="s">
        <v>205</v>
      </c>
      <c r="Z17" s="219"/>
    </row>
    <row r="18" spans="1:26" ht="19.5" customHeight="1" thickBot="1" x14ac:dyDescent="0.25">
      <c r="A18" s="193"/>
      <c r="B18" s="128"/>
      <c r="C18" s="389"/>
      <c r="D18" s="393"/>
      <c r="E18" s="394"/>
      <c r="F18" s="394"/>
      <c r="G18" s="104">
        <f>'入力シート (複数物質)'!H33</f>
        <v>5.0000000000000001E-3</v>
      </c>
      <c r="H18" s="109" t="s">
        <v>131</v>
      </c>
      <c r="I18" s="140"/>
      <c r="J18" s="140"/>
      <c r="K18" s="140"/>
      <c r="L18" s="169"/>
      <c r="M18" s="140"/>
      <c r="N18" s="135"/>
      <c r="O18" s="118" t="s">
        <v>17</v>
      </c>
      <c r="P18" s="118" t="s">
        <v>9</v>
      </c>
      <c r="Q18" s="118" t="s">
        <v>18</v>
      </c>
      <c r="R18" s="118" t="s">
        <v>5</v>
      </c>
      <c r="S18" s="185"/>
      <c r="T18" s="180"/>
      <c r="V18"/>
      <c r="W18"/>
      <c r="X18" s="217">
        <v>110</v>
      </c>
      <c r="Y18" s="218" t="s">
        <v>218</v>
      </c>
      <c r="Z18" s="219"/>
    </row>
    <row r="19" spans="1:26" ht="19.5" customHeight="1" x14ac:dyDescent="0.2">
      <c r="A19" s="193"/>
      <c r="B19" s="128"/>
      <c r="C19" s="170"/>
      <c r="D19" s="171"/>
      <c r="E19" s="171"/>
      <c r="F19" s="171"/>
      <c r="G19" s="172"/>
      <c r="H19" s="172"/>
      <c r="I19" s="172"/>
      <c r="J19" s="172"/>
      <c r="K19" s="172"/>
      <c r="L19" s="173"/>
      <c r="M19" s="140"/>
      <c r="N19" s="135"/>
      <c r="O19" s="119" t="s">
        <v>2</v>
      </c>
      <c r="P19" s="120" t="s">
        <v>10</v>
      </c>
      <c r="Q19" s="121">
        <f>VLOOKUP($V$5,'パラメーター 一覧表'!$A$7:$G$12,3)</f>
        <v>3.0000000000000001E-5</v>
      </c>
      <c r="R19" s="120" t="s">
        <v>6</v>
      </c>
      <c r="S19" s="184"/>
      <c r="T19" s="180"/>
      <c r="V19"/>
      <c r="W19"/>
      <c r="X19" s="217">
        <v>111</v>
      </c>
      <c r="Y19" s="218" t="s">
        <v>216</v>
      </c>
      <c r="Z19" s="219"/>
    </row>
    <row r="20" spans="1:26" ht="19.5" customHeight="1" x14ac:dyDescent="0.2">
      <c r="A20" s="193"/>
      <c r="B20" s="128"/>
      <c r="C20" s="290"/>
      <c r="D20" s="290"/>
      <c r="E20" s="290"/>
      <c r="F20" s="290"/>
      <c r="G20" s="140"/>
      <c r="H20" s="140"/>
      <c r="I20" s="140"/>
      <c r="J20" s="140"/>
      <c r="K20" s="140"/>
      <c r="L20" s="140"/>
      <c r="M20" s="140"/>
      <c r="N20" s="135"/>
      <c r="O20" s="119" t="s">
        <v>3</v>
      </c>
      <c r="P20" s="120" t="s">
        <v>11</v>
      </c>
      <c r="Q20" s="120">
        <f>VLOOKUP($V$5,'パラメーター 一覧表'!$A$7:$G$12,4)</f>
        <v>0.3</v>
      </c>
      <c r="R20" s="120" t="s">
        <v>7</v>
      </c>
      <c r="S20" s="184"/>
      <c r="T20" s="180"/>
      <c r="V20"/>
      <c r="W20"/>
      <c r="X20" s="217">
        <v>112</v>
      </c>
      <c r="Y20" s="218" t="s">
        <v>208</v>
      </c>
      <c r="Z20" s="219"/>
    </row>
    <row r="21" spans="1:26" ht="19.5" customHeight="1" x14ac:dyDescent="0.2">
      <c r="A21" s="193"/>
      <c r="B21" s="128"/>
      <c r="C21" s="128"/>
      <c r="D21" s="128"/>
      <c r="E21" s="128"/>
      <c r="F21" s="128"/>
      <c r="G21" s="128"/>
      <c r="H21" s="128"/>
      <c r="I21" s="140"/>
      <c r="J21" s="140"/>
      <c r="K21" s="140"/>
      <c r="L21" s="140"/>
      <c r="M21" s="140"/>
      <c r="N21" s="135"/>
      <c r="O21" s="119" t="s">
        <v>126</v>
      </c>
      <c r="P21" s="120" t="s">
        <v>127</v>
      </c>
      <c r="Q21" s="120">
        <f>VLOOKUP($V$5,'パラメーター 一覧表'!$A$7:$G$12,5)</f>
        <v>0.4</v>
      </c>
      <c r="R21" s="120" t="s">
        <v>7</v>
      </c>
      <c r="S21" s="184"/>
      <c r="T21" s="180"/>
      <c r="V21"/>
      <c r="W21"/>
      <c r="X21" s="217">
        <v>113</v>
      </c>
      <c r="Y21" s="218" t="s">
        <v>219</v>
      </c>
      <c r="Z21" s="219"/>
    </row>
    <row r="22" spans="1:26" ht="19.5" customHeight="1" thickBot="1" x14ac:dyDescent="0.25">
      <c r="A22" s="193"/>
      <c r="B22" s="128"/>
      <c r="C22" s="145"/>
      <c r="D22" s="145"/>
      <c r="E22" s="145"/>
      <c r="F22" s="145"/>
      <c r="G22" s="145"/>
      <c r="H22" s="145"/>
      <c r="I22" s="146"/>
      <c r="J22" s="140"/>
      <c r="K22" s="140"/>
      <c r="L22" s="140"/>
      <c r="M22" s="140"/>
      <c r="N22" s="135"/>
      <c r="O22" s="119" t="s">
        <v>4</v>
      </c>
      <c r="P22" s="120" t="s">
        <v>12</v>
      </c>
      <c r="Q22" s="120">
        <f>VLOOKUP($V$5,'パラメーター 一覧表'!$A$7:$G$12,6)</f>
        <v>2.7</v>
      </c>
      <c r="R22" s="120" t="s">
        <v>8</v>
      </c>
      <c r="S22" s="184"/>
      <c r="T22" s="180"/>
      <c r="V22"/>
      <c r="W22"/>
      <c r="X22" s="217">
        <v>201</v>
      </c>
      <c r="Y22" s="218" t="s">
        <v>191</v>
      </c>
      <c r="Z22" s="219"/>
    </row>
    <row r="23" spans="1:26" ht="19.5" customHeight="1" x14ac:dyDescent="0.2">
      <c r="A23" s="193"/>
      <c r="B23" s="128"/>
      <c r="C23" s="147" t="s">
        <v>121</v>
      </c>
      <c r="D23" s="148"/>
      <c r="E23" s="148"/>
      <c r="F23" s="148"/>
      <c r="G23" s="149"/>
      <c r="H23" s="149"/>
      <c r="I23" s="150"/>
      <c r="J23" s="140"/>
      <c r="K23" s="140"/>
      <c r="L23" s="140"/>
      <c r="M23" s="140"/>
      <c r="N23" s="135"/>
      <c r="O23" s="119" t="s">
        <v>13</v>
      </c>
      <c r="P23" s="120" t="s">
        <v>14</v>
      </c>
      <c r="Q23" s="120">
        <f>VLOOKUP($V$5,'パラメーター 一覧表'!$A$7:$G$12,7)</f>
        <v>1.62</v>
      </c>
      <c r="R23" s="120" t="s">
        <v>8</v>
      </c>
      <c r="S23" s="184"/>
      <c r="T23" s="180"/>
      <c r="V23"/>
      <c r="W23"/>
      <c r="X23" s="221">
        <v>202</v>
      </c>
      <c r="Y23" s="222" t="s">
        <v>192</v>
      </c>
      <c r="Z23" s="223"/>
    </row>
    <row r="24" spans="1:26" ht="19.5" customHeight="1" thickBot="1" x14ac:dyDescent="0.25">
      <c r="A24" s="193"/>
      <c r="B24" s="128"/>
      <c r="C24" s="151"/>
      <c r="D24" s="290"/>
      <c r="E24" s="290"/>
      <c r="F24" s="290"/>
      <c r="G24" s="290"/>
      <c r="H24" s="290"/>
      <c r="I24" s="248"/>
      <c r="J24" s="140"/>
      <c r="K24" s="140"/>
      <c r="L24" s="140"/>
      <c r="M24" s="140"/>
      <c r="N24" s="135"/>
      <c r="O24" s="119" t="s">
        <v>38</v>
      </c>
      <c r="P24" s="119" t="s">
        <v>36</v>
      </c>
      <c r="Q24" s="120">
        <f>VLOOKUP($V$5,'パラメーター 一覧表'!$A$7:$H$12,8)</f>
        <v>1E-3</v>
      </c>
      <c r="R24" s="119" t="s">
        <v>37</v>
      </c>
      <c r="S24" s="186"/>
      <c r="T24" s="180"/>
      <c r="V24"/>
      <c r="W24"/>
      <c r="X24" s="221">
        <v>203</v>
      </c>
      <c r="Y24" s="222" t="s">
        <v>193</v>
      </c>
      <c r="Z24" s="223"/>
    </row>
    <row r="25" spans="1:26" ht="19.5" customHeight="1" x14ac:dyDescent="0.2">
      <c r="A25" s="193"/>
      <c r="B25" s="128"/>
      <c r="C25" s="151"/>
      <c r="D25" s="501" t="s">
        <v>120</v>
      </c>
      <c r="E25" s="502"/>
      <c r="F25" s="502"/>
      <c r="G25" s="399">
        <f>計算シート_PCB!$C$21</f>
        <v>20</v>
      </c>
      <c r="H25" s="401" t="s">
        <v>19</v>
      </c>
      <c r="I25" s="248"/>
      <c r="J25" s="140"/>
      <c r="K25" s="140"/>
      <c r="L25" s="140"/>
      <c r="M25" s="140"/>
      <c r="N25" s="135"/>
      <c r="O25" s="183"/>
      <c r="P25" s="183"/>
      <c r="Q25" s="183"/>
      <c r="R25" s="183"/>
      <c r="S25" s="184"/>
      <c r="T25" s="180"/>
      <c r="V25"/>
      <c r="W25"/>
      <c r="X25" s="217">
        <v>204</v>
      </c>
      <c r="Y25" s="218" t="s">
        <v>194</v>
      </c>
      <c r="Z25" s="219"/>
    </row>
    <row r="26" spans="1:26" ht="19.5" customHeight="1" thickBot="1" x14ac:dyDescent="0.25">
      <c r="A26" s="193"/>
      <c r="B26" s="128"/>
      <c r="C26" s="151"/>
      <c r="D26" s="503"/>
      <c r="E26" s="504"/>
      <c r="F26" s="504"/>
      <c r="G26" s="400"/>
      <c r="H26" s="402"/>
      <c r="I26" s="248"/>
      <c r="J26" s="140"/>
      <c r="K26" s="140"/>
      <c r="L26" s="140"/>
      <c r="M26" s="140"/>
      <c r="N26" s="135" t="s">
        <v>157</v>
      </c>
      <c r="O26" s="122" t="s">
        <v>162</v>
      </c>
      <c r="P26" s="123"/>
      <c r="Q26" s="183"/>
      <c r="R26" s="183"/>
      <c r="S26" s="184"/>
      <c r="T26" s="180"/>
      <c r="V26"/>
      <c r="W26"/>
      <c r="X26" s="217">
        <v>205</v>
      </c>
      <c r="Y26" s="218" t="s">
        <v>195</v>
      </c>
      <c r="Z26" s="219"/>
    </row>
    <row r="27" spans="1:26" ht="19.5" customHeight="1" x14ac:dyDescent="0.2">
      <c r="A27" s="193"/>
      <c r="B27" s="128"/>
      <c r="C27" s="151"/>
      <c r="D27" s="290"/>
      <c r="E27" s="290"/>
      <c r="F27" s="290"/>
      <c r="G27" s="266">
        <f>+計算シート_PCB!C24</f>
        <v>17</v>
      </c>
      <c r="H27" s="290"/>
      <c r="I27" s="248"/>
      <c r="J27" s="140"/>
      <c r="K27" s="140"/>
      <c r="L27" s="140"/>
      <c r="M27" s="140"/>
      <c r="N27" s="135"/>
      <c r="O27" s="124" t="s">
        <v>17</v>
      </c>
      <c r="P27" s="124" t="s">
        <v>9</v>
      </c>
      <c r="Q27" s="124" t="s">
        <v>18</v>
      </c>
      <c r="R27" s="124" t="s">
        <v>5</v>
      </c>
      <c r="S27" s="185"/>
      <c r="T27" s="180"/>
      <c r="V27"/>
      <c r="W27"/>
      <c r="X27" s="217">
        <v>206</v>
      </c>
      <c r="Y27" s="218" t="s">
        <v>196</v>
      </c>
      <c r="Z27" s="219"/>
    </row>
    <row r="28" spans="1:26" ht="19.5" customHeight="1" x14ac:dyDescent="0.2">
      <c r="A28" s="193"/>
      <c r="B28" s="128"/>
      <c r="C28" s="153"/>
      <c r="D28" s="140"/>
      <c r="E28" s="140"/>
      <c r="F28" s="140"/>
      <c r="G28" s="290"/>
      <c r="H28" s="198" t="s">
        <v>239</v>
      </c>
      <c r="I28" s="152"/>
      <c r="J28" s="140"/>
      <c r="K28" s="140"/>
      <c r="L28" s="140"/>
      <c r="M28" s="140"/>
      <c r="N28" s="135"/>
      <c r="O28" s="125" t="s">
        <v>150</v>
      </c>
      <c r="P28" s="125" t="s">
        <v>151</v>
      </c>
      <c r="Q28" s="126">
        <f>+計算シート_PCB!G48</f>
        <v>15.768000000000002</v>
      </c>
      <c r="R28" s="126" t="s">
        <v>154</v>
      </c>
      <c r="S28" s="184"/>
      <c r="T28" s="180"/>
      <c r="V28"/>
      <c r="W28"/>
      <c r="X28" s="217">
        <v>207</v>
      </c>
      <c r="Y28" s="218" t="s">
        <v>197</v>
      </c>
      <c r="Z28" s="219"/>
    </row>
    <row r="29" spans="1:26" ht="19.5" customHeight="1" thickBot="1" x14ac:dyDescent="0.25">
      <c r="A29" s="193"/>
      <c r="B29" s="128"/>
      <c r="C29" s="154"/>
      <c r="D29" s="145"/>
      <c r="E29" s="145"/>
      <c r="F29" s="145"/>
      <c r="G29" s="145"/>
      <c r="H29" s="145"/>
      <c r="I29" s="155"/>
      <c r="J29" s="140"/>
      <c r="K29" s="140"/>
      <c r="L29" s="140"/>
      <c r="M29" s="140"/>
      <c r="N29" s="135"/>
      <c r="O29" s="125" t="s">
        <v>152</v>
      </c>
      <c r="P29" s="127" t="s">
        <v>153</v>
      </c>
      <c r="Q29" s="126">
        <f>+計算シート_PCB!G50</f>
        <v>1351</v>
      </c>
      <c r="R29" s="126"/>
      <c r="S29" s="184"/>
      <c r="T29" s="180"/>
      <c r="V29"/>
      <c r="W29"/>
      <c r="X29" s="217">
        <v>208</v>
      </c>
      <c r="Y29" s="218" t="s">
        <v>198</v>
      </c>
      <c r="Z29" s="219"/>
    </row>
    <row r="30" spans="1:26" ht="19.5" customHeight="1" x14ac:dyDescent="0.2">
      <c r="A30" s="193"/>
      <c r="B30" s="128"/>
      <c r="C30" s="128"/>
      <c r="D30" s="128"/>
      <c r="E30" s="128"/>
      <c r="F30" s="128"/>
      <c r="G30" s="128"/>
      <c r="H30" s="128"/>
      <c r="I30" s="140"/>
      <c r="J30" s="140"/>
      <c r="K30" s="140"/>
      <c r="L30" s="140"/>
      <c r="M30" s="140"/>
      <c r="N30" s="156"/>
      <c r="O30" s="189"/>
      <c r="P30" s="190"/>
      <c r="Q30" s="191"/>
      <c r="R30" s="191"/>
      <c r="S30" s="187"/>
      <c r="T30" s="180"/>
      <c r="V30"/>
      <c r="W30"/>
      <c r="X30" s="217">
        <v>209</v>
      </c>
      <c r="Y30" s="218" t="s">
        <v>199</v>
      </c>
      <c r="Z30" s="219"/>
    </row>
    <row r="31" spans="1:26" ht="7.5" customHeight="1" thickBot="1" x14ac:dyDescent="0.25">
      <c r="A31" s="194"/>
      <c r="B31" s="157"/>
      <c r="C31" s="157"/>
      <c r="D31" s="157"/>
      <c r="E31" s="157"/>
      <c r="F31" s="157"/>
      <c r="G31" s="157"/>
      <c r="H31" s="157"/>
      <c r="I31" s="139"/>
      <c r="J31" s="139"/>
      <c r="K31" s="139"/>
      <c r="L31" s="139"/>
      <c r="M31" s="139"/>
      <c r="N31" s="157"/>
      <c r="O31" s="157"/>
      <c r="P31" s="157"/>
      <c r="Q31" s="157"/>
      <c r="R31" s="157"/>
      <c r="S31" s="157"/>
      <c r="T31" s="188"/>
      <c r="V31"/>
      <c r="W31"/>
      <c r="X31" s="217">
        <v>301</v>
      </c>
      <c r="Y31" s="218" t="s">
        <v>200</v>
      </c>
      <c r="Z31" s="219"/>
    </row>
    <row r="32" spans="1:26" ht="19.5" customHeight="1" x14ac:dyDescent="0.2">
      <c r="V32"/>
      <c r="W32"/>
      <c r="X32" s="217">
        <v>302</v>
      </c>
      <c r="Y32" s="218" t="s">
        <v>201</v>
      </c>
      <c r="Z32" s="219"/>
    </row>
    <row r="33" spans="3:26" ht="19.5" hidden="1" customHeight="1" x14ac:dyDescent="0.2">
      <c r="C33" s="105" t="s">
        <v>155</v>
      </c>
      <c r="D33" s="105" t="s">
        <v>156</v>
      </c>
      <c r="E33" s="105" t="s">
        <v>157</v>
      </c>
      <c r="V33"/>
      <c r="W33"/>
      <c r="X33" s="217">
        <v>303</v>
      </c>
      <c r="Y33" s="218" t="s">
        <v>202</v>
      </c>
      <c r="Z33" s="219"/>
    </row>
    <row r="34" spans="3:26" ht="19.5" hidden="1" customHeight="1" x14ac:dyDescent="0.2">
      <c r="C34" s="262">
        <f>LOG(+計算シート_PCB!J53)</f>
        <v>0</v>
      </c>
      <c r="D34" s="262">
        <f>LOG(+計算シート_PCB!J54/2)</f>
        <v>-3.9058039511625613</v>
      </c>
      <c r="E34" s="262">
        <f>+LOG(計算シート_PCB!J55)</f>
        <v>-0.43378347032242076</v>
      </c>
      <c r="V34"/>
      <c r="W34"/>
      <c r="X34" s="217">
        <v>304</v>
      </c>
      <c r="Y34" s="218" t="s">
        <v>203</v>
      </c>
      <c r="Z34" s="219"/>
    </row>
    <row r="35" spans="3:26" ht="19.5" customHeight="1" thickBot="1" x14ac:dyDescent="0.25">
      <c r="V35"/>
      <c r="W35"/>
      <c r="X35" s="224">
        <v>305</v>
      </c>
      <c r="Y35" s="225" t="s">
        <v>204</v>
      </c>
      <c r="Z35" s="219"/>
    </row>
    <row r="36" spans="3:26" ht="19.5" customHeight="1" x14ac:dyDescent="0.2">
      <c r="Y36" s="211"/>
      <c r="Z36" s="211"/>
    </row>
    <row r="37" spans="3:26" ht="19.5" customHeight="1" thickBot="1" x14ac:dyDescent="0.25">
      <c r="V37"/>
      <c r="W37"/>
      <c r="X37" s="211"/>
      <c r="Y37" s="211"/>
      <c r="Z37" s="211"/>
    </row>
    <row r="38" spans="3:26" ht="19.5" customHeight="1" x14ac:dyDescent="0.2">
      <c r="V38"/>
      <c r="W38" s="226" t="s">
        <v>185</v>
      </c>
      <c r="X38" s="227">
        <v>2</v>
      </c>
      <c r="Y38" s="228" t="s">
        <v>224</v>
      </c>
      <c r="Z38" s="229">
        <v>108</v>
      </c>
    </row>
    <row r="39" spans="3:26" ht="19.5" customHeight="1" x14ac:dyDescent="0.2">
      <c r="V39"/>
      <c r="W39" s="230" t="s">
        <v>243</v>
      </c>
      <c r="X39" s="231">
        <v>4</v>
      </c>
      <c r="Y39" s="217" t="s">
        <v>205</v>
      </c>
      <c r="Z39" s="218">
        <v>109</v>
      </c>
    </row>
    <row r="40" spans="3:26" ht="19.5" customHeight="1" x14ac:dyDescent="0.2">
      <c r="V40"/>
      <c r="W40" s="230" t="s">
        <v>187</v>
      </c>
      <c r="X40" s="231">
        <v>3</v>
      </c>
      <c r="Y40" s="217" t="s">
        <v>206</v>
      </c>
      <c r="Z40" s="218">
        <v>105</v>
      </c>
    </row>
    <row r="41" spans="3:26" ht="16.5" x14ac:dyDescent="0.2">
      <c r="V41"/>
      <c r="W41" s="230" t="s">
        <v>183</v>
      </c>
      <c r="X41" s="231">
        <v>1</v>
      </c>
      <c r="Y41" s="217" t="s">
        <v>207</v>
      </c>
      <c r="Z41" s="218">
        <v>104</v>
      </c>
    </row>
    <row r="42" spans="3:26" ht="17" thickBot="1" x14ac:dyDescent="0.25">
      <c r="V42"/>
      <c r="W42" s="232" t="s">
        <v>246</v>
      </c>
      <c r="X42" s="233">
        <v>5</v>
      </c>
      <c r="Y42" s="217" t="s">
        <v>208</v>
      </c>
      <c r="Z42" s="218">
        <v>112</v>
      </c>
    </row>
    <row r="43" spans="3:26" ht="16.5" x14ac:dyDescent="0.2">
      <c r="V43"/>
      <c r="W43"/>
      <c r="X43" s="211"/>
      <c r="Y43" s="217" t="s">
        <v>203</v>
      </c>
      <c r="Z43" s="218">
        <v>304</v>
      </c>
    </row>
    <row r="44" spans="3:26" ht="16.5" x14ac:dyDescent="0.2">
      <c r="V44"/>
      <c r="W44"/>
      <c r="X44" s="211"/>
      <c r="Y44" s="234" t="s">
        <v>192</v>
      </c>
      <c r="Z44" s="235">
        <v>202</v>
      </c>
    </row>
    <row r="45" spans="3:26" ht="16.5" x14ac:dyDescent="0.2">
      <c r="V45"/>
      <c r="W45"/>
      <c r="X45" s="211"/>
      <c r="Y45" s="217" t="s">
        <v>189</v>
      </c>
      <c r="Z45" s="218">
        <v>101</v>
      </c>
    </row>
    <row r="46" spans="3:26" ht="16.5" x14ac:dyDescent="0.2">
      <c r="V46"/>
      <c r="W46"/>
      <c r="X46" s="211"/>
      <c r="Y46" s="217" t="s">
        <v>199</v>
      </c>
      <c r="Z46" s="218">
        <v>209</v>
      </c>
    </row>
    <row r="47" spans="3:26" ht="16.5" x14ac:dyDescent="0.2">
      <c r="V47"/>
      <c r="W47"/>
      <c r="X47" s="211"/>
      <c r="Y47" s="217" t="s">
        <v>190</v>
      </c>
      <c r="Z47" s="218">
        <v>103</v>
      </c>
    </row>
    <row r="48" spans="3:26" ht="16.5" x14ac:dyDescent="0.2">
      <c r="V48"/>
      <c r="W48"/>
      <c r="X48" s="211"/>
      <c r="Y48" s="217" t="s">
        <v>211</v>
      </c>
      <c r="Z48" s="218">
        <v>102</v>
      </c>
    </row>
    <row r="49" spans="3:26" ht="16.5" x14ac:dyDescent="0.2">
      <c r="V49"/>
      <c r="W49"/>
      <c r="X49" s="211"/>
      <c r="Y49" s="217" t="s">
        <v>212</v>
      </c>
      <c r="Z49" s="218">
        <v>106</v>
      </c>
    </row>
    <row r="50" spans="3:26" ht="16.5" x14ac:dyDescent="0.2">
      <c r="C50"/>
      <c r="D50"/>
      <c r="E50"/>
      <c r="F50"/>
      <c r="G50"/>
      <c r="V50"/>
      <c r="W50"/>
      <c r="X50" s="211"/>
      <c r="Y50" s="217" t="s">
        <v>200</v>
      </c>
      <c r="Z50" s="218">
        <v>301</v>
      </c>
    </row>
    <row r="51" spans="3:26" ht="16.5" x14ac:dyDescent="0.2">
      <c r="C51"/>
      <c r="D51"/>
      <c r="E51"/>
      <c r="F51"/>
      <c r="G51"/>
      <c r="V51"/>
      <c r="W51"/>
      <c r="X51" s="211"/>
      <c r="Y51" s="234" t="s">
        <v>193</v>
      </c>
      <c r="Z51" s="235">
        <v>203</v>
      </c>
    </row>
    <row r="52" spans="3:26" ht="16.5" x14ac:dyDescent="0.2">
      <c r="V52"/>
      <c r="W52"/>
      <c r="X52" s="211"/>
      <c r="Y52" s="217" t="s">
        <v>198</v>
      </c>
      <c r="Z52" s="218">
        <v>208</v>
      </c>
    </row>
    <row r="53" spans="3:26" ht="16.5" x14ac:dyDescent="0.2">
      <c r="V53"/>
      <c r="W53"/>
      <c r="X53" s="211"/>
      <c r="Y53" s="215" t="s">
        <v>184</v>
      </c>
      <c r="Z53" s="216">
        <v>1</v>
      </c>
    </row>
    <row r="54" spans="3:26" ht="16.5" x14ac:dyDescent="0.2">
      <c r="V54"/>
      <c r="W54"/>
      <c r="X54" s="211"/>
      <c r="Y54" s="215" t="s">
        <v>186</v>
      </c>
      <c r="Z54" s="216">
        <v>2</v>
      </c>
    </row>
    <row r="55" spans="3:26" ht="16.5" x14ac:dyDescent="0.2">
      <c r="V55"/>
      <c r="W55"/>
      <c r="X55" s="211"/>
      <c r="Y55" s="215" t="s">
        <v>188</v>
      </c>
      <c r="Z55" s="216">
        <v>3</v>
      </c>
    </row>
    <row r="56" spans="3:26" ht="16.5" x14ac:dyDescent="0.2">
      <c r="V56"/>
      <c r="W56"/>
      <c r="X56" s="211"/>
      <c r="Y56" s="217" t="s">
        <v>201</v>
      </c>
      <c r="Z56" s="218">
        <v>302</v>
      </c>
    </row>
    <row r="57" spans="3:26" ht="16.5" x14ac:dyDescent="0.2">
      <c r="V57"/>
      <c r="W57"/>
      <c r="X57" s="211"/>
      <c r="Y57" s="217" t="s">
        <v>202</v>
      </c>
      <c r="Z57" s="218">
        <v>303</v>
      </c>
    </row>
    <row r="58" spans="3:26" ht="16.5" x14ac:dyDescent="0.2">
      <c r="V58"/>
      <c r="W58"/>
      <c r="X58" s="211"/>
      <c r="Y58" s="217" t="s">
        <v>216</v>
      </c>
      <c r="Z58" s="218">
        <v>111</v>
      </c>
    </row>
    <row r="59" spans="3:26" ht="16.5" x14ac:dyDescent="0.2">
      <c r="V59"/>
      <c r="W59"/>
      <c r="X59" s="211"/>
      <c r="Y59" s="217" t="s">
        <v>217</v>
      </c>
      <c r="Z59" s="218">
        <v>107</v>
      </c>
    </row>
    <row r="60" spans="3:26" ht="16.5" x14ac:dyDescent="0.2">
      <c r="V60"/>
      <c r="W60"/>
      <c r="X60" s="211"/>
      <c r="Y60" s="217" t="s">
        <v>218</v>
      </c>
      <c r="Z60" s="218">
        <v>110</v>
      </c>
    </row>
    <row r="61" spans="3:26" ht="16.5" x14ac:dyDescent="0.2">
      <c r="V61"/>
      <c r="W61"/>
      <c r="X61" s="211"/>
      <c r="Y61" s="217" t="s">
        <v>191</v>
      </c>
      <c r="Z61" s="218">
        <v>201</v>
      </c>
    </row>
    <row r="62" spans="3:26" ht="16.5" x14ac:dyDescent="0.2">
      <c r="V62"/>
      <c r="W62"/>
      <c r="X62" s="211"/>
      <c r="Y62" s="217" t="s">
        <v>194</v>
      </c>
      <c r="Z62" s="218">
        <v>204</v>
      </c>
    </row>
    <row r="63" spans="3:26" ht="16.5" x14ac:dyDescent="0.2">
      <c r="V63"/>
      <c r="W63"/>
      <c r="X63" s="211"/>
      <c r="Y63" s="217" t="s">
        <v>196</v>
      </c>
      <c r="Z63" s="218">
        <v>206</v>
      </c>
    </row>
    <row r="64" spans="3:26" ht="16.5" x14ac:dyDescent="0.2">
      <c r="V64"/>
      <c r="W64"/>
      <c r="X64" s="211"/>
      <c r="Y64" s="217" t="s">
        <v>219</v>
      </c>
      <c r="Z64" s="218">
        <v>113</v>
      </c>
    </row>
    <row r="65" spans="22:26" ht="16.5" x14ac:dyDescent="0.2">
      <c r="V65"/>
      <c r="W65"/>
      <c r="X65" s="211"/>
      <c r="Y65" s="217" t="s">
        <v>197</v>
      </c>
      <c r="Z65" s="218">
        <v>207</v>
      </c>
    </row>
    <row r="66" spans="22:26" ht="16.5" x14ac:dyDescent="0.2">
      <c r="V66"/>
      <c r="W66"/>
      <c r="X66" s="211"/>
      <c r="Y66" s="217" t="s">
        <v>204</v>
      </c>
      <c r="Z66" s="218">
        <v>305</v>
      </c>
    </row>
    <row r="67" spans="22:26" ht="17" thickBot="1" x14ac:dyDescent="0.25">
      <c r="V67"/>
      <c r="W67"/>
      <c r="X67" s="211"/>
      <c r="Y67" s="224" t="s">
        <v>195</v>
      </c>
      <c r="Z67" s="225">
        <v>205</v>
      </c>
    </row>
  </sheetData>
  <mergeCells count="9">
    <mergeCell ref="D25:F26"/>
    <mergeCell ref="G25:G26"/>
    <mergeCell ref="H25:H26"/>
    <mergeCell ref="D2:H3"/>
    <mergeCell ref="E8:K8"/>
    <mergeCell ref="G13:H13"/>
    <mergeCell ref="G15:H15"/>
    <mergeCell ref="C17:C18"/>
    <mergeCell ref="D17:F18"/>
  </mergeCells>
  <phoneticPr fontId="2"/>
  <pageMargins left="0.39370078740157483" right="0.39370078740157483" top="0.59055118110236227" bottom="0.19685039370078741" header="0.39370078740157483" footer="0.19685039370078741"/>
  <pageSetup paperSize="9" orientation="landscape" horizontalDpi="300" verticalDpi="300" r:id="rId1"/>
  <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7"/>
  <dimension ref="A1:DW56"/>
  <sheetViews>
    <sheetView zoomScale="69" zoomScaleNormal="69" workbookViewId="0">
      <selection activeCell="G25" sqref="G25:G26"/>
    </sheetView>
  </sheetViews>
  <sheetFormatPr defaultRowHeight="13" x14ac:dyDescent="0.2"/>
  <cols>
    <col min="1" max="1" width="11.26953125" customWidth="1"/>
    <col min="2" max="2" width="13.26953125" customWidth="1"/>
    <col min="3" max="3" width="9.453125" bestFit="1" customWidth="1"/>
    <col min="5" max="5" width="10.453125" bestFit="1" customWidth="1"/>
    <col min="6" max="6" width="9.453125" bestFit="1" customWidth="1"/>
    <col min="7" max="7" width="10.08984375" bestFit="1" customWidth="1"/>
    <col min="9" max="9" width="9.08984375" bestFit="1" customWidth="1"/>
    <col min="10" max="127" width="10.08984375" style="45" bestFit="1" customWidth="1"/>
  </cols>
  <sheetData>
    <row r="1" spans="1:127" x14ac:dyDescent="0.2">
      <c r="A1" t="s">
        <v>40</v>
      </c>
    </row>
    <row r="3" spans="1:127" x14ac:dyDescent="0.2">
      <c r="A3" t="s">
        <v>41</v>
      </c>
      <c r="B3" t="s">
        <v>112</v>
      </c>
    </row>
    <row r="10" spans="1:127" x14ac:dyDescent="0.2">
      <c r="A10" s="42"/>
      <c r="B10" s="42"/>
      <c r="C10" s="42"/>
      <c r="D10" s="42"/>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row>
    <row r="11" spans="1:127" x14ac:dyDescent="0.2">
      <c r="A11" s="42"/>
      <c r="B11" s="42"/>
      <c r="C11" s="42"/>
      <c r="D11" s="42"/>
      <c r="E11" s="43"/>
      <c r="F11" s="42"/>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row>
    <row r="12" spans="1:127" x14ac:dyDescent="0.2">
      <c r="A12" s="42"/>
      <c r="B12" s="42"/>
      <c r="C12" s="42"/>
      <c r="D12" s="42"/>
      <c r="E12" s="4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c r="DT12" s="42"/>
      <c r="DU12" s="42"/>
      <c r="DV12" s="42"/>
      <c r="DW12" s="42"/>
    </row>
    <row r="13" spans="1:127" x14ac:dyDescent="0.2">
      <c r="A13" s="42"/>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c r="DT13" s="42"/>
      <c r="DU13" s="42"/>
      <c r="DV13" s="42"/>
      <c r="DW13" s="42"/>
    </row>
    <row r="14" spans="1:127" x14ac:dyDescent="0.2">
      <c r="A14" s="42"/>
      <c r="B14" s="43"/>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c r="DT14" s="42"/>
      <c r="DU14" s="42"/>
      <c r="DV14" s="42"/>
      <c r="DW14" s="42"/>
    </row>
    <row r="15" spans="1:127" x14ac:dyDescent="0.2">
      <c r="A15" s="42"/>
      <c r="B15" s="42"/>
      <c r="C15" s="42"/>
      <c r="D15" s="43"/>
      <c r="E15" s="42"/>
      <c r="F15" s="42"/>
      <c r="G15" s="42"/>
      <c r="H15" s="42"/>
      <c r="I15" s="42"/>
      <c r="J15" s="42"/>
      <c r="K15" s="42"/>
      <c r="L15" s="42"/>
      <c r="M15" s="42"/>
      <c r="N15" s="42"/>
      <c r="O15" s="42"/>
      <c r="P15" s="42"/>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c r="BC15" s="42"/>
      <c r="BD15" s="42"/>
      <c r="BE15" s="42"/>
      <c r="BF15" s="42"/>
      <c r="BG15" s="42"/>
      <c r="BH15" s="42"/>
      <c r="BI15" s="42"/>
      <c r="BJ15" s="42"/>
      <c r="BK15" s="42"/>
      <c r="BL15" s="42"/>
      <c r="BM15" s="42"/>
      <c r="BN15" s="42"/>
      <c r="BO15" s="42"/>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c r="CN15" s="42"/>
      <c r="CO15" s="42"/>
      <c r="CP15" s="42"/>
      <c r="CQ15" s="42"/>
      <c r="CR15" s="42"/>
      <c r="CS15" s="42"/>
      <c r="CT15" s="42"/>
      <c r="CU15" s="42"/>
      <c r="CV15" s="42"/>
      <c r="CW15" s="42"/>
      <c r="CX15" s="42"/>
      <c r="CY15" s="42"/>
      <c r="CZ15" s="42"/>
      <c r="DA15" s="42"/>
      <c r="DB15" s="42"/>
      <c r="DC15" s="42"/>
      <c r="DD15" s="42"/>
      <c r="DE15" s="42"/>
      <c r="DF15" s="42"/>
      <c r="DG15" s="42"/>
      <c r="DH15" s="42"/>
      <c r="DI15" s="42"/>
      <c r="DJ15" s="42"/>
      <c r="DK15" s="42"/>
      <c r="DL15" s="42"/>
      <c r="DM15" s="42"/>
      <c r="DN15" s="42"/>
      <c r="DO15" s="42"/>
      <c r="DP15" s="42"/>
      <c r="DQ15" s="42"/>
      <c r="DR15" s="42"/>
      <c r="DS15" s="42"/>
      <c r="DT15" s="42"/>
      <c r="DU15" s="42"/>
      <c r="DV15" s="42"/>
      <c r="DW15" s="42"/>
    </row>
    <row r="16" spans="1:127" x14ac:dyDescent="0.2">
      <c r="A16" s="42"/>
      <c r="B16" s="42"/>
      <c r="C16" s="42"/>
      <c r="D16" s="42"/>
      <c r="E16" s="42"/>
      <c r="F16" s="42"/>
      <c r="G16" s="42"/>
      <c r="H16" s="42"/>
      <c r="I16" s="42"/>
      <c r="J16" s="42"/>
      <c r="K16" s="42"/>
      <c r="L16" s="42"/>
      <c r="M16" s="42"/>
      <c r="N16" s="42"/>
      <c r="O16" s="42"/>
      <c r="P16" s="42"/>
      <c r="Q16" s="42"/>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42"/>
      <c r="CQ16" s="42"/>
      <c r="CR16" s="42"/>
      <c r="CS16" s="42"/>
      <c r="CT16" s="42"/>
      <c r="CU16" s="42"/>
      <c r="CV16" s="42"/>
      <c r="CW16" s="42"/>
      <c r="CX16" s="42"/>
      <c r="CY16" s="42"/>
      <c r="CZ16" s="42"/>
      <c r="DA16" s="42"/>
      <c r="DB16" s="42"/>
      <c r="DC16" s="42"/>
      <c r="DD16" s="42"/>
      <c r="DE16" s="42"/>
      <c r="DF16" s="42"/>
      <c r="DG16" s="42"/>
      <c r="DH16" s="42"/>
      <c r="DI16" s="42"/>
      <c r="DJ16" s="42"/>
      <c r="DK16" s="42"/>
      <c r="DL16" s="42"/>
      <c r="DM16" s="42"/>
      <c r="DN16" s="42"/>
      <c r="DO16" s="42"/>
      <c r="DP16" s="42"/>
      <c r="DQ16" s="42"/>
      <c r="DR16" s="42"/>
      <c r="DS16" s="42"/>
      <c r="DT16" s="42"/>
      <c r="DU16" s="42"/>
      <c r="DV16" s="42"/>
      <c r="DW16" s="42"/>
    </row>
    <row r="17" spans="1:127" x14ac:dyDescent="0.2">
      <c r="A17" s="42"/>
      <c r="B17" s="42"/>
      <c r="C17" s="42"/>
      <c r="D17" s="42"/>
      <c r="E17" s="42"/>
      <c r="F17" s="42"/>
      <c r="G17" s="42"/>
      <c r="H17" s="42"/>
      <c r="I17" s="42"/>
      <c r="J17" s="42"/>
      <c r="K17" s="42"/>
      <c r="L17" s="42"/>
      <c r="M17" s="42"/>
      <c r="N17" s="42"/>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c r="DO17" s="42"/>
      <c r="DP17" s="42"/>
      <c r="DQ17" s="42"/>
      <c r="DR17" s="42"/>
      <c r="DS17" s="42"/>
      <c r="DT17" s="42"/>
      <c r="DU17" s="42"/>
      <c r="DV17" s="42"/>
      <c r="DW17" s="42"/>
    </row>
    <row r="18" spans="1:127" x14ac:dyDescent="0.2">
      <c r="A18" s="42"/>
      <c r="B18" s="42"/>
      <c r="C18" s="42"/>
      <c r="D18" s="42"/>
      <c r="E18" s="42"/>
      <c r="F18" s="42"/>
      <c r="G18" s="42"/>
      <c r="H18" s="42"/>
      <c r="I18" s="42"/>
      <c r="J18" s="42"/>
      <c r="K18" s="42"/>
      <c r="L18" s="42"/>
      <c r="M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c r="DI18" s="42"/>
      <c r="DJ18" s="42"/>
      <c r="DK18" s="42"/>
      <c r="DL18" s="42"/>
      <c r="DM18" s="42"/>
      <c r="DN18" s="42"/>
      <c r="DO18" s="42"/>
      <c r="DP18" s="42"/>
      <c r="DQ18" s="42"/>
      <c r="DR18" s="42"/>
      <c r="DS18" s="42"/>
      <c r="DT18" s="42"/>
      <c r="DU18" s="42"/>
      <c r="DV18" s="42"/>
      <c r="DW18" s="42"/>
    </row>
    <row r="19" spans="1:127" x14ac:dyDescent="0.2">
      <c r="A19" s="42"/>
      <c r="B19" s="42"/>
      <c r="C19" s="42"/>
      <c r="D19" s="42"/>
      <c r="E19" s="44"/>
      <c r="F19" s="44"/>
      <c r="G19" s="44"/>
      <c r="H19" s="42"/>
      <c r="I19" s="42"/>
      <c r="J19" s="44"/>
      <c r="K19" s="44"/>
      <c r="L19" s="44"/>
      <c r="M19" s="44"/>
      <c r="N19" s="44"/>
      <c r="O19" s="44"/>
      <c r="P19" s="44"/>
      <c r="Q19" s="44"/>
      <c r="R19" s="44"/>
      <c r="S19" s="44"/>
      <c r="T19" s="44"/>
      <c r="U19" s="44"/>
      <c r="V19" s="44"/>
      <c r="W19" s="44"/>
      <c r="X19" s="44"/>
      <c r="Y19" s="44"/>
      <c r="Z19" s="44"/>
      <c r="AA19" s="44"/>
      <c r="AB19" s="44"/>
      <c r="AC19" s="44"/>
      <c r="AD19" s="44"/>
      <c r="AE19" s="44"/>
      <c r="AF19" s="44"/>
      <c r="AG19" s="44"/>
      <c r="AH19" s="44"/>
      <c r="AI19" s="44"/>
      <c r="AJ19" s="44"/>
      <c r="AK19" s="44"/>
      <c r="AL19" s="44"/>
      <c r="AM19" s="44"/>
      <c r="AN19" s="44"/>
      <c r="AO19" s="44"/>
      <c r="AP19" s="44"/>
      <c r="AQ19" s="44"/>
      <c r="AR19" s="44"/>
      <c r="AS19" s="44"/>
      <c r="AT19" s="44"/>
      <c r="AU19" s="44"/>
      <c r="AV19" s="44"/>
      <c r="AW19" s="44"/>
      <c r="AX19" s="44"/>
      <c r="AY19" s="44"/>
      <c r="AZ19" s="44"/>
      <c r="BA19" s="44"/>
      <c r="BB19" s="44"/>
      <c r="BC19" s="44"/>
      <c r="BD19" s="44"/>
      <c r="BE19" s="44"/>
      <c r="BF19" s="44"/>
      <c r="BG19" s="44"/>
      <c r="BH19" s="44"/>
      <c r="BI19" s="44"/>
      <c r="BJ19" s="44"/>
      <c r="BK19" s="44"/>
      <c r="BL19" s="44"/>
      <c r="BM19" s="44"/>
      <c r="BN19" s="44"/>
      <c r="BO19" s="44"/>
      <c r="BP19" s="44"/>
      <c r="BQ19" s="44"/>
      <c r="BR19" s="44"/>
      <c r="BS19" s="44"/>
      <c r="BT19" s="44"/>
      <c r="BU19" s="44"/>
      <c r="BV19" s="44"/>
      <c r="BW19" s="44"/>
      <c r="BX19" s="44"/>
      <c r="BY19" s="44"/>
      <c r="BZ19" s="44"/>
      <c r="CA19" s="44"/>
      <c r="CB19" s="44"/>
      <c r="CC19" s="44"/>
      <c r="CD19" s="44"/>
      <c r="CE19" s="44">
        <f>IF(CE20&lt;60,100,+IF(CE20&lt;120,200,+IF(CE20&lt;300,500,1000)))</f>
        <v>100</v>
      </c>
      <c r="CF19" s="44"/>
      <c r="CG19" s="44"/>
      <c r="CH19" s="44"/>
      <c r="CI19" s="44"/>
      <c r="CJ19" s="44"/>
      <c r="CK19" s="44"/>
      <c r="CL19" s="44"/>
      <c r="CM19" s="44"/>
      <c r="CN19" s="44"/>
      <c r="CO19" s="44"/>
      <c r="CP19" s="44"/>
      <c r="CQ19" s="44"/>
      <c r="CR19" s="44"/>
      <c r="CS19" s="44"/>
      <c r="CT19" s="44"/>
      <c r="CU19" s="44"/>
      <c r="CV19" s="44"/>
      <c r="CW19" s="44"/>
      <c r="CX19" s="44"/>
      <c r="CY19" s="44"/>
      <c r="CZ19" s="44"/>
      <c r="DA19" s="44"/>
      <c r="DB19" s="44"/>
      <c r="DC19" s="44"/>
      <c r="DD19" s="44"/>
      <c r="DE19" s="44"/>
      <c r="DF19" s="44"/>
      <c r="DG19" s="44"/>
      <c r="DH19" s="44"/>
      <c r="DI19" s="44"/>
      <c r="DJ19" s="44"/>
      <c r="DK19" s="44"/>
      <c r="DL19" s="44"/>
      <c r="DM19" s="44"/>
      <c r="DN19" s="44"/>
      <c r="DO19" s="44"/>
      <c r="DP19" s="44"/>
      <c r="DQ19" s="44"/>
      <c r="DR19" s="44"/>
      <c r="DS19" s="44"/>
      <c r="DT19" s="44"/>
      <c r="DU19" s="44"/>
      <c r="DV19" s="44"/>
      <c r="DW19" s="44"/>
    </row>
    <row r="20" spans="1:127" x14ac:dyDescent="0.2">
      <c r="A20" s="42"/>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c r="BZ20" s="42"/>
      <c r="CA20" s="42"/>
      <c r="CB20" s="42"/>
      <c r="CC20" s="42"/>
      <c r="CD20" s="42"/>
      <c r="CE20" s="42">
        <f>BI23</f>
        <v>17</v>
      </c>
      <c r="CF20" s="42"/>
      <c r="CG20" s="42"/>
      <c r="CH20" s="42"/>
      <c r="CI20" s="42"/>
      <c r="CJ20" s="42"/>
      <c r="CK20" s="42"/>
      <c r="CL20" s="42"/>
      <c r="CM20" s="42"/>
      <c r="CN20" s="42"/>
      <c r="CO20" s="42"/>
      <c r="CP20" s="42"/>
      <c r="CQ20" s="42"/>
      <c r="CR20" s="42"/>
      <c r="CS20" s="42"/>
      <c r="CT20" s="42"/>
      <c r="CU20" s="42"/>
      <c r="CV20" s="42"/>
      <c r="CW20" s="42"/>
      <c r="CX20" s="42"/>
      <c r="CY20" s="42"/>
      <c r="CZ20" s="42"/>
      <c r="DA20" s="42"/>
      <c r="DB20" s="42"/>
      <c r="DC20" s="42"/>
      <c r="DD20" s="42"/>
      <c r="DE20" s="42"/>
      <c r="DF20" s="42"/>
      <c r="DG20" s="42"/>
      <c r="DH20" s="42"/>
      <c r="DI20" s="42"/>
      <c r="DJ20" s="42"/>
      <c r="DK20" s="42"/>
      <c r="DL20" s="42"/>
      <c r="DM20" s="42"/>
      <c r="DN20" s="42"/>
      <c r="DO20" s="42"/>
      <c r="DP20" s="42"/>
      <c r="DQ20" s="42"/>
      <c r="DR20" s="42"/>
      <c r="DS20" s="42"/>
      <c r="DT20" s="42"/>
      <c r="DU20" s="42"/>
      <c r="DV20" s="42"/>
      <c r="DW20" s="42"/>
    </row>
    <row r="21" spans="1:127" x14ac:dyDescent="0.2">
      <c r="A21" s="42"/>
      <c r="B21" s="244" t="s">
        <v>149</v>
      </c>
      <c r="C21" s="245">
        <f>IF(C24&gt;1000000,"&gt;1,000,000",IF(C24&gt;500,ROUNDUP(C24,-2),IF(C24&gt;100,ROUNDUP(C24/5,-1)*5,ROUNDUP(C24,-1))))</f>
        <v>20</v>
      </c>
      <c r="D21" s="42"/>
      <c r="E21" s="83">
        <f>IF(CD27&lt;0.01,IF(CD27&lt;0.001,ROUNDDOWN(CD27,5),ROUNDDOWN(CD27,4)),ROUNDDOWN(CD27,3))</f>
        <v>4.4999999999999999E-4</v>
      </c>
      <c r="F21" s="42"/>
      <c r="G21" s="42"/>
      <c r="H21" s="42"/>
      <c r="I21" s="42"/>
      <c r="J21" s="83">
        <f>IF(J27&lt;0.01,IF(J27&lt;0.001,ROUNDDOWN(J27,5),ROUNDDOWN(J27,4)),ROUNDDOWN(J27,3))</f>
        <v>4.4999999999999999E-4</v>
      </c>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c r="BZ21" s="42"/>
      <c r="CA21" s="42"/>
      <c r="CB21" s="42"/>
      <c r="CC21" s="42"/>
      <c r="CD21" s="42"/>
      <c r="CE21" s="42">
        <f>ROUNDUP(CE20*1.8/CE19,0)</f>
        <v>1</v>
      </c>
      <c r="CF21" s="42"/>
      <c r="CG21" s="42"/>
      <c r="CH21" s="42"/>
      <c r="CI21" s="42"/>
      <c r="CJ21" s="42"/>
      <c r="CK21" s="42"/>
      <c r="CL21" s="42"/>
      <c r="CM21" s="42"/>
      <c r="CN21" s="42"/>
      <c r="CO21" s="42"/>
      <c r="CP21" s="42"/>
      <c r="CQ21" s="42"/>
      <c r="CR21" s="42"/>
      <c r="CS21" s="42"/>
      <c r="CT21" s="42"/>
      <c r="CU21" s="42"/>
      <c r="CV21" s="42"/>
      <c r="CW21" s="42"/>
      <c r="CX21" s="42"/>
      <c r="CY21" s="42"/>
      <c r="CZ21" s="42"/>
      <c r="DA21" s="42"/>
      <c r="DB21" s="42"/>
      <c r="DC21" s="42"/>
      <c r="DD21" s="42"/>
      <c r="DE21" s="42"/>
      <c r="DF21" s="42"/>
      <c r="DG21" s="42"/>
      <c r="DH21" s="42"/>
      <c r="DI21" s="42"/>
      <c r="DJ21" s="42"/>
      <c r="DK21" s="42"/>
      <c r="DL21" s="42"/>
      <c r="DM21" s="42"/>
      <c r="DN21" s="42"/>
      <c r="DO21" s="42"/>
      <c r="DP21" s="42"/>
      <c r="DQ21" s="42"/>
      <c r="DR21" s="42"/>
      <c r="DS21" s="42"/>
      <c r="DT21" s="42"/>
      <c r="DU21" s="42"/>
      <c r="DV21" s="42"/>
      <c r="DW21" s="42"/>
    </row>
    <row r="22" spans="1:127" ht="13.5" thickBot="1" x14ac:dyDescent="0.25">
      <c r="H22">
        <v>1</v>
      </c>
      <c r="I22" s="71">
        <f>+CE21*CE19</f>
        <v>100</v>
      </c>
      <c r="CE22" s="45">
        <v>0</v>
      </c>
      <c r="CF22" s="45">
        <v>0.1</v>
      </c>
      <c r="CG22" s="45">
        <v>0.2</v>
      </c>
      <c r="CH22" s="45">
        <v>0.4</v>
      </c>
      <c r="CI22" s="45">
        <v>0.6</v>
      </c>
      <c r="CJ22" s="45">
        <v>0.8</v>
      </c>
      <c r="CK22" s="45">
        <v>1</v>
      </c>
      <c r="CL22" s="45">
        <v>2</v>
      </c>
      <c r="CM22" s="45">
        <v>3</v>
      </c>
      <c r="CN22" s="45">
        <v>4</v>
      </c>
      <c r="CO22" s="45">
        <v>5</v>
      </c>
      <c r="CP22" s="45">
        <v>6</v>
      </c>
      <c r="CQ22" s="45">
        <v>7</v>
      </c>
      <c r="CR22" s="45">
        <v>8</v>
      </c>
      <c r="CS22" s="45">
        <v>9</v>
      </c>
      <c r="CT22" s="45">
        <v>10</v>
      </c>
      <c r="CU22" s="45">
        <v>11</v>
      </c>
      <c r="CV22" s="45">
        <v>12</v>
      </c>
      <c r="CW22" s="45">
        <v>13</v>
      </c>
      <c r="CX22" s="45">
        <v>14</v>
      </c>
      <c r="CY22" s="45">
        <v>15</v>
      </c>
      <c r="CZ22" s="45">
        <v>16</v>
      </c>
      <c r="DA22" s="45">
        <v>17</v>
      </c>
      <c r="DB22" s="45">
        <v>18</v>
      </c>
      <c r="DC22" s="45">
        <v>19</v>
      </c>
      <c r="DD22" s="45">
        <v>20</v>
      </c>
    </row>
    <row r="23" spans="1:127" ht="13.5" thickBot="1" x14ac:dyDescent="0.25">
      <c r="B23" s="7" t="s">
        <v>43</v>
      </c>
      <c r="C23" s="8">
        <f>入力シート_PCB!Q15</f>
        <v>5.0000000000000001E-4</v>
      </c>
      <c r="D23" s="9" t="s">
        <v>42</v>
      </c>
      <c r="E23" s="497" t="s">
        <v>44</v>
      </c>
      <c r="F23" s="498"/>
      <c r="H23">
        <f>+C23</f>
        <v>5.0000000000000001E-4</v>
      </c>
      <c r="I23">
        <f>+C23</f>
        <v>5.0000000000000001E-4</v>
      </c>
      <c r="J23" s="6">
        <f>MIN(J24:AL24)</f>
        <v>17</v>
      </c>
      <c r="K23" s="264">
        <f>IF(MIN(K24:T24)=0,1000000,MIN(K24:T24))</f>
        <v>100000</v>
      </c>
      <c r="U23" s="264">
        <f>IF(MIN(U24:AC24)=0,1000000,MIN(U24:AC24))</f>
        <v>10000</v>
      </c>
      <c r="AD23" s="264">
        <f>IF(MIN(AD24:AM24)=0,1000000,MIN(AD24:AM24))</f>
        <v>1000</v>
      </c>
      <c r="AN23" s="264">
        <f>IF(MIN(AN24:AW24)=0,1000000,MIN(AN24:AW24))</f>
        <v>100</v>
      </c>
      <c r="AX23" s="264">
        <f>IF(MIN(AX24:BG24)=0,1000000,MIN(AX24:BG24))</f>
        <v>20</v>
      </c>
      <c r="BI23" s="264">
        <f>IF(MIN(BI24:CC24)=0,1000000,MIN(BI24:CC24))</f>
        <v>17</v>
      </c>
    </row>
    <row r="24" spans="1:127" ht="13.5" thickBot="1" x14ac:dyDescent="0.25">
      <c r="B24" s="10" t="s">
        <v>45</v>
      </c>
      <c r="C24" s="11">
        <f>IF(+BI23=1000000,"&gt;1,000,000",+BI23)</f>
        <v>17</v>
      </c>
      <c r="D24" s="12" t="s">
        <v>46</v>
      </c>
      <c r="E24" s="60">
        <f>IF(CD27&lt;0.1,IF(CD27&lt;0.01,IF(CD27&lt;0.001,ROUNDDOWN(CD27,5),ROUNDDOWN(CD27,4)),ROUNDDOWN(CD27,3)),ROUNDDOWN(CD27,2))</f>
        <v>4.4999999999999999E-4</v>
      </c>
      <c r="F24" s="13" t="s">
        <v>42</v>
      </c>
      <c r="H24">
        <f>+BI30</f>
        <v>25</v>
      </c>
      <c r="I24">
        <f>+CC30</f>
        <v>5</v>
      </c>
      <c r="J24" s="57">
        <f>IF(J27&lt;=$C$23,J30,"")</f>
        <v>17</v>
      </c>
      <c r="K24" s="58">
        <f t="shared" ref="K24:T24" si="0">IF(K27&lt;=$C$23,K30,"")</f>
        <v>100000</v>
      </c>
      <c r="L24" s="58">
        <f t="shared" si="0"/>
        <v>200000</v>
      </c>
      <c r="M24" s="58">
        <f t="shared" si="0"/>
        <v>300000</v>
      </c>
      <c r="N24" s="58">
        <f t="shared" si="0"/>
        <v>400000</v>
      </c>
      <c r="O24" s="58">
        <f t="shared" si="0"/>
        <v>500000</v>
      </c>
      <c r="P24" s="58">
        <f t="shared" si="0"/>
        <v>600000</v>
      </c>
      <c r="Q24" s="58">
        <f t="shared" si="0"/>
        <v>700000</v>
      </c>
      <c r="R24" s="58">
        <f t="shared" si="0"/>
        <v>800000</v>
      </c>
      <c r="S24" s="58">
        <f t="shared" si="0"/>
        <v>900000</v>
      </c>
      <c r="T24" s="263">
        <f t="shared" si="0"/>
        <v>1000000</v>
      </c>
      <c r="U24" s="57">
        <f>IF(U27&lt;=$C$23,U30,"")</f>
        <v>10000</v>
      </c>
      <c r="V24" s="58">
        <f t="shared" ref="V24:AM24" si="1">IF(V27&lt;=$C$23,V30,"")</f>
        <v>20000</v>
      </c>
      <c r="W24" s="58">
        <f t="shared" si="1"/>
        <v>30000</v>
      </c>
      <c r="X24" s="58">
        <f t="shared" si="1"/>
        <v>40000</v>
      </c>
      <c r="Y24" s="58">
        <f t="shared" si="1"/>
        <v>50000</v>
      </c>
      <c r="Z24" s="58">
        <f t="shared" si="1"/>
        <v>60000</v>
      </c>
      <c r="AA24" s="58">
        <f t="shared" si="1"/>
        <v>70000</v>
      </c>
      <c r="AB24" s="58">
        <f t="shared" si="1"/>
        <v>80000</v>
      </c>
      <c r="AC24" s="58">
        <f t="shared" si="1"/>
        <v>90000</v>
      </c>
      <c r="AD24" s="58">
        <f t="shared" si="1"/>
        <v>1000</v>
      </c>
      <c r="AE24" s="58">
        <f t="shared" si="1"/>
        <v>2000</v>
      </c>
      <c r="AF24" s="58">
        <f t="shared" si="1"/>
        <v>3000</v>
      </c>
      <c r="AG24" s="58">
        <f t="shared" si="1"/>
        <v>4000</v>
      </c>
      <c r="AH24" s="58">
        <f t="shared" si="1"/>
        <v>5000</v>
      </c>
      <c r="AI24" s="58">
        <f t="shared" si="1"/>
        <v>6000</v>
      </c>
      <c r="AJ24" s="58">
        <f t="shared" si="1"/>
        <v>7000</v>
      </c>
      <c r="AK24" s="58">
        <f t="shared" si="1"/>
        <v>8000</v>
      </c>
      <c r="AL24" s="58">
        <f t="shared" si="1"/>
        <v>9000</v>
      </c>
      <c r="AM24" s="58">
        <f t="shared" si="1"/>
        <v>10000</v>
      </c>
      <c r="AN24" s="56">
        <f>IF(AN27&lt;=$C$23,AN30,"")</f>
        <v>1000</v>
      </c>
      <c r="AO24" s="56">
        <f t="shared" ref="AO24:BG24" si="2">IF(AO27&lt;=$C$23,AO30,"")</f>
        <v>900</v>
      </c>
      <c r="AP24" s="56">
        <f t="shared" si="2"/>
        <v>800</v>
      </c>
      <c r="AQ24" s="56">
        <f t="shared" si="2"/>
        <v>700</v>
      </c>
      <c r="AR24" s="56">
        <f t="shared" si="2"/>
        <v>600</v>
      </c>
      <c r="AS24" s="56">
        <f t="shared" si="2"/>
        <v>500</v>
      </c>
      <c r="AT24" s="56">
        <f t="shared" si="2"/>
        <v>400</v>
      </c>
      <c r="AU24" s="56">
        <f t="shared" si="2"/>
        <v>300</v>
      </c>
      <c r="AV24" s="56">
        <f t="shared" si="2"/>
        <v>200</v>
      </c>
      <c r="AW24" s="56">
        <f t="shared" si="2"/>
        <v>100</v>
      </c>
      <c r="AX24" s="56">
        <f t="shared" si="2"/>
        <v>100</v>
      </c>
      <c r="AY24" s="56">
        <f t="shared" si="2"/>
        <v>90</v>
      </c>
      <c r="AZ24" s="56">
        <f t="shared" si="2"/>
        <v>80</v>
      </c>
      <c r="BA24" s="56">
        <f t="shared" si="2"/>
        <v>70</v>
      </c>
      <c r="BB24" s="56">
        <f t="shared" si="2"/>
        <v>60</v>
      </c>
      <c r="BC24" s="56">
        <f t="shared" si="2"/>
        <v>50</v>
      </c>
      <c r="BD24" s="56">
        <f t="shared" si="2"/>
        <v>40</v>
      </c>
      <c r="BE24" s="56">
        <f t="shared" si="2"/>
        <v>30</v>
      </c>
      <c r="BF24" s="56">
        <f t="shared" si="2"/>
        <v>20</v>
      </c>
      <c r="BG24" s="56" t="str">
        <f t="shared" si="2"/>
        <v/>
      </c>
      <c r="BH24" s="56" t="str">
        <f>IF(BH27&lt;=$C$23,BH30,"")</f>
        <v/>
      </c>
      <c r="BI24" s="56">
        <f t="shared" ref="BI24:CD24" si="3">IF(BI27&lt;=$C$23,BI30,"")</f>
        <v>25</v>
      </c>
      <c r="BJ24" s="56">
        <f t="shared" si="3"/>
        <v>24</v>
      </c>
      <c r="BK24" s="56">
        <f t="shared" si="3"/>
        <v>23</v>
      </c>
      <c r="BL24" s="56">
        <f t="shared" si="3"/>
        <v>22</v>
      </c>
      <c r="BM24" s="56">
        <f t="shared" si="3"/>
        <v>21</v>
      </c>
      <c r="BN24" s="56">
        <f t="shared" si="3"/>
        <v>20</v>
      </c>
      <c r="BO24" s="56">
        <f t="shared" si="3"/>
        <v>19</v>
      </c>
      <c r="BP24" s="56">
        <f t="shared" si="3"/>
        <v>18</v>
      </c>
      <c r="BQ24" s="56">
        <f t="shared" si="3"/>
        <v>17</v>
      </c>
      <c r="BR24" s="56" t="str">
        <f t="shared" si="3"/>
        <v/>
      </c>
      <c r="BS24" s="56" t="str">
        <f t="shared" si="3"/>
        <v/>
      </c>
      <c r="BT24" s="56" t="str">
        <f t="shared" si="3"/>
        <v/>
      </c>
      <c r="BU24" s="56" t="str">
        <f t="shared" si="3"/>
        <v/>
      </c>
      <c r="BV24" s="56" t="str">
        <f t="shared" si="3"/>
        <v/>
      </c>
      <c r="BW24" s="56" t="str">
        <f t="shared" si="3"/>
        <v/>
      </c>
      <c r="BX24" s="56" t="str">
        <f t="shared" si="3"/>
        <v/>
      </c>
      <c r="BY24" s="56" t="str">
        <f t="shared" si="3"/>
        <v/>
      </c>
      <c r="BZ24" s="56" t="str">
        <f t="shared" si="3"/>
        <v/>
      </c>
      <c r="CA24" s="56" t="str">
        <f t="shared" si="3"/>
        <v/>
      </c>
      <c r="CB24" s="56" t="str">
        <f t="shared" si="3"/>
        <v/>
      </c>
      <c r="CC24" s="56" t="str">
        <f t="shared" si="3"/>
        <v/>
      </c>
      <c r="CD24" s="56">
        <f t="shared" si="3"/>
        <v>17</v>
      </c>
      <c r="CE24" s="69"/>
      <c r="CF24" s="69"/>
      <c r="CG24" s="69"/>
      <c r="CH24" s="69"/>
      <c r="CI24" s="69"/>
      <c r="CJ24" s="69"/>
      <c r="CK24" s="69"/>
      <c r="CL24" s="69"/>
      <c r="CM24" s="69"/>
      <c r="CN24" s="69"/>
      <c r="CO24" s="69"/>
      <c r="CP24" s="69"/>
      <c r="CQ24" s="69"/>
      <c r="CR24" s="69"/>
      <c r="CS24" s="69"/>
      <c r="CT24" s="69"/>
      <c r="CU24" s="69"/>
      <c r="CV24" s="69"/>
      <c r="CW24" s="69"/>
      <c r="CX24" s="69"/>
      <c r="CY24" s="69"/>
      <c r="CZ24" s="69"/>
      <c r="DA24" s="69"/>
      <c r="DB24" s="69"/>
      <c r="DC24" s="69"/>
      <c r="DD24" s="69"/>
      <c r="DE24" s="67"/>
      <c r="DF24" s="67"/>
      <c r="DG24" s="67"/>
      <c r="DH24" s="67"/>
      <c r="DI24" s="67"/>
      <c r="DJ24" s="67"/>
      <c r="DK24" s="67"/>
      <c r="DL24" s="67"/>
      <c r="DM24" s="67"/>
      <c r="DN24" s="67"/>
      <c r="DO24" s="67"/>
      <c r="DP24" s="67"/>
      <c r="DQ24" s="67"/>
      <c r="DR24" s="67"/>
      <c r="DS24" s="67"/>
      <c r="DT24" s="67"/>
      <c r="DU24" s="67"/>
      <c r="DV24" s="67"/>
      <c r="DW24" s="67"/>
    </row>
    <row r="25" spans="1:127" ht="13.5" thickBot="1" x14ac:dyDescent="0.25">
      <c r="A25" s="14"/>
      <c r="B25" s="14"/>
      <c r="C25" s="14">
        <f>IF(BI23=1000000,-100,BI23)</f>
        <v>17</v>
      </c>
      <c r="D25" s="14"/>
      <c r="E25" s="84">
        <f>E24</f>
        <v>4.4999999999999999E-4</v>
      </c>
      <c r="F25" s="15"/>
      <c r="G25" s="14"/>
      <c r="H25">
        <f>+AX30</f>
        <v>100</v>
      </c>
      <c r="I25">
        <f>IF(BH30&lt;10,0.1,+BH30-10)</f>
        <v>0.1</v>
      </c>
      <c r="J25" s="46"/>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6"/>
      <c r="BM25" s="46"/>
      <c r="BN25" s="46"/>
      <c r="BO25" s="46"/>
      <c r="BP25" s="46"/>
      <c r="BQ25" s="46"/>
      <c r="BR25" s="46"/>
      <c r="BS25" s="46"/>
      <c r="BT25" s="46"/>
      <c r="BU25" s="46"/>
      <c r="BV25" s="46"/>
      <c r="BW25" s="46"/>
      <c r="BX25" s="46"/>
      <c r="BY25" s="46"/>
      <c r="BZ25" s="46"/>
      <c r="CA25" s="46"/>
      <c r="CB25" s="46"/>
      <c r="CC25" s="46"/>
      <c r="CD25" s="46"/>
      <c r="CE25" s="46"/>
      <c r="CF25" s="46"/>
      <c r="CG25" s="46"/>
      <c r="CH25" s="46"/>
      <c r="CI25" s="46"/>
      <c r="CJ25" s="46"/>
      <c r="CK25" s="46"/>
      <c r="CL25" s="46"/>
      <c r="CM25" s="46"/>
      <c r="CN25" s="46"/>
      <c r="CO25" s="46"/>
      <c r="CP25" s="46"/>
      <c r="CQ25" s="46"/>
      <c r="CR25" s="46"/>
      <c r="CS25" s="46"/>
      <c r="CT25" s="46"/>
      <c r="CU25" s="46"/>
      <c r="CV25" s="46"/>
      <c r="CW25" s="46"/>
      <c r="CX25" s="46"/>
      <c r="CY25" s="46"/>
      <c r="CZ25" s="46"/>
      <c r="DA25" s="46"/>
      <c r="DB25" s="46"/>
      <c r="DC25" s="46"/>
      <c r="DD25" s="46"/>
      <c r="DE25" s="46"/>
      <c r="DF25" s="46"/>
      <c r="DG25" s="46"/>
      <c r="DH25" s="46"/>
      <c r="DI25" s="46"/>
      <c r="DJ25" s="46"/>
      <c r="DK25" s="46"/>
      <c r="DL25" s="46"/>
      <c r="DM25" s="46"/>
      <c r="DN25" s="46"/>
      <c r="DO25" s="46"/>
      <c r="DP25" s="46"/>
      <c r="DQ25" s="46"/>
      <c r="DR25" s="46"/>
      <c r="DS25" s="46"/>
      <c r="DT25" s="46"/>
      <c r="DU25" s="46"/>
      <c r="DV25" s="46"/>
      <c r="DW25" s="46"/>
    </row>
    <row r="26" spans="1:127" x14ac:dyDescent="0.2">
      <c r="A26" s="16" t="s">
        <v>47</v>
      </c>
      <c r="B26" s="17" t="s">
        <v>48</v>
      </c>
      <c r="C26" s="499" t="s">
        <v>49</v>
      </c>
      <c r="D26" s="500"/>
      <c r="E26" s="500"/>
      <c r="F26" s="18" t="s">
        <v>50</v>
      </c>
      <c r="G26" s="18" t="s">
        <v>51</v>
      </c>
      <c r="J26" s="47" t="s">
        <v>51</v>
      </c>
      <c r="K26" s="47" t="s">
        <v>51</v>
      </c>
      <c r="L26" s="47" t="s">
        <v>51</v>
      </c>
      <c r="M26" s="47" t="s">
        <v>51</v>
      </c>
      <c r="N26" s="47" t="s">
        <v>51</v>
      </c>
      <c r="O26" s="47" t="s">
        <v>51</v>
      </c>
      <c r="P26" s="47" t="s">
        <v>51</v>
      </c>
      <c r="Q26" s="47" t="s">
        <v>51</v>
      </c>
      <c r="R26" s="47" t="s">
        <v>51</v>
      </c>
      <c r="S26" s="47" t="s">
        <v>51</v>
      </c>
      <c r="T26" s="47" t="s">
        <v>51</v>
      </c>
      <c r="U26" s="47" t="s">
        <v>51</v>
      </c>
      <c r="V26" s="47" t="s">
        <v>51</v>
      </c>
      <c r="W26" s="47" t="s">
        <v>51</v>
      </c>
      <c r="X26" s="47" t="s">
        <v>51</v>
      </c>
      <c r="Y26" s="47" t="s">
        <v>51</v>
      </c>
      <c r="Z26" s="47" t="s">
        <v>51</v>
      </c>
      <c r="AA26" s="47" t="s">
        <v>51</v>
      </c>
      <c r="AB26" s="47" t="s">
        <v>51</v>
      </c>
      <c r="AC26" s="47" t="s">
        <v>51</v>
      </c>
      <c r="AD26" s="47" t="s">
        <v>51</v>
      </c>
      <c r="AE26" s="47" t="s">
        <v>51</v>
      </c>
      <c r="AF26" s="47" t="s">
        <v>51</v>
      </c>
      <c r="AG26" s="47" t="s">
        <v>51</v>
      </c>
      <c r="AH26" s="47" t="s">
        <v>51</v>
      </c>
      <c r="AI26" s="47" t="s">
        <v>51</v>
      </c>
      <c r="AJ26" s="47" t="s">
        <v>51</v>
      </c>
      <c r="AK26" s="47" t="s">
        <v>51</v>
      </c>
      <c r="AL26" s="47" t="s">
        <v>51</v>
      </c>
      <c r="AM26" s="47" t="s">
        <v>51</v>
      </c>
      <c r="AN26" s="47" t="s">
        <v>51</v>
      </c>
      <c r="AO26" s="47" t="s">
        <v>51</v>
      </c>
      <c r="AP26" s="47" t="s">
        <v>51</v>
      </c>
      <c r="AQ26" s="47" t="s">
        <v>51</v>
      </c>
      <c r="AR26" s="47" t="s">
        <v>51</v>
      </c>
      <c r="AS26" s="47" t="s">
        <v>51</v>
      </c>
      <c r="AT26" s="47" t="s">
        <v>51</v>
      </c>
      <c r="AU26" s="47" t="s">
        <v>51</v>
      </c>
      <c r="AV26" s="47" t="s">
        <v>51</v>
      </c>
      <c r="AW26" s="47" t="s">
        <v>51</v>
      </c>
      <c r="AX26" s="47" t="s">
        <v>51</v>
      </c>
      <c r="AY26" s="47" t="s">
        <v>51</v>
      </c>
      <c r="AZ26" s="47" t="s">
        <v>51</v>
      </c>
      <c r="BA26" s="47" t="s">
        <v>51</v>
      </c>
      <c r="BB26" s="47" t="s">
        <v>51</v>
      </c>
      <c r="BC26" s="47" t="s">
        <v>51</v>
      </c>
      <c r="BD26" s="47" t="s">
        <v>51</v>
      </c>
      <c r="BE26" s="47" t="s">
        <v>51</v>
      </c>
      <c r="BF26" s="47" t="s">
        <v>51</v>
      </c>
      <c r="BG26" s="47" t="s">
        <v>51</v>
      </c>
      <c r="BH26" s="47" t="s">
        <v>51</v>
      </c>
      <c r="BI26" s="47" t="s">
        <v>51</v>
      </c>
      <c r="BJ26" s="47" t="s">
        <v>51</v>
      </c>
      <c r="BK26" s="47" t="s">
        <v>51</v>
      </c>
      <c r="BL26" s="47" t="s">
        <v>51</v>
      </c>
      <c r="BM26" s="47" t="s">
        <v>51</v>
      </c>
      <c r="BN26" s="47" t="s">
        <v>51</v>
      </c>
      <c r="BO26" s="47" t="s">
        <v>51</v>
      </c>
      <c r="BP26" s="47" t="s">
        <v>51</v>
      </c>
      <c r="BQ26" s="47" t="s">
        <v>51</v>
      </c>
      <c r="BR26" s="47" t="s">
        <v>51</v>
      </c>
      <c r="BS26" s="47" t="s">
        <v>51</v>
      </c>
      <c r="BT26" s="47" t="s">
        <v>51</v>
      </c>
      <c r="BU26" s="47" t="s">
        <v>51</v>
      </c>
      <c r="BV26" s="47" t="s">
        <v>51</v>
      </c>
      <c r="BW26" s="47" t="s">
        <v>51</v>
      </c>
      <c r="BX26" s="47" t="s">
        <v>51</v>
      </c>
      <c r="BY26" s="47" t="s">
        <v>51</v>
      </c>
      <c r="BZ26" s="47" t="s">
        <v>51</v>
      </c>
      <c r="CA26" s="47" t="s">
        <v>51</v>
      </c>
      <c r="CB26" s="47" t="s">
        <v>51</v>
      </c>
      <c r="CC26" s="47" t="s">
        <v>51</v>
      </c>
      <c r="CD26" s="47" t="s">
        <v>51</v>
      </c>
      <c r="CE26" s="47" t="s">
        <v>51</v>
      </c>
      <c r="CF26" s="47" t="s">
        <v>51</v>
      </c>
      <c r="CG26" s="47" t="s">
        <v>51</v>
      </c>
      <c r="CH26" s="47" t="s">
        <v>51</v>
      </c>
      <c r="CI26" s="47" t="s">
        <v>51</v>
      </c>
      <c r="CJ26" s="47" t="s">
        <v>51</v>
      </c>
      <c r="CK26" s="47" t="s">
        <v>51</v>
      </c>
      <c r="CL26" s="47" t="s">
        <v>51</v>
      </c>
      <c r="CM26" s="47" t="s">
        <v>51</v>
      </c>
      <c r="CN26" s="47" t="s">
        <v>51</v>
      </c>
      <c r="CO26" s="47" t="s">
        <v>51</v>
      </c>
      <c r="CP26" s="47" t="s">
        <v>51</v>
      </c>
      <c r="CQ26" s="47" t="s">
        <v>51</v>
      </c>
      <c r="CR26" s="47" t="s">
        <v>51</v>
      </c>
      <c r="CS26" s="47" t="s">
        <v>51</v>
      </c>
      <c r="CT26" s="47" t="s">
        <v>51</v>
      </c>
      <c r="CU26" s="47" t="s">
        <v>51</v>
      </c>
      <c r="CV26" s="47" t="s">
        <v>51</v>
      </c>
      <c r="CW26" s="47" t="s">
        <v>51</v>
      </c>
      <c r="CX26" s="47" t="s">
        <v>51</v>
      </c>
      <c r="CY26" s="47" t="s">
        <v>51</v>
      </c>
      <c r="CZ26" s="47" t="s">
        <v>51</v>
      </c>
      <c r="DA26" s="47" t="s">
        <v>51</v>
      </c>
      <c r="DB26" s="47" t="s">
        <v>51</v>
      </c>
      <c r="DC26" s="47" t="s">
        <v>51</v>
      </c>
      <c r="DD26" s="47" t="s">
        <v>51</v>
      </c>
      <c r="DE26" s="47" t="s">
        <v>51</v>
      </c>
      <c r="DF26" s="47" t="s">
        <v>51</v>
      </c>
      <c r="DG26" s="47" t="s">
        <v>51</v>
      </c>
      <c r="DH26" s="47" t="s">
        <v>51</v>
      </c>
      <c r="DI26" s="47" t="s">
        <v>51</v>
      </c>
      <c r="DJ26" s="47" t="s">
        <v>51</v>
      </c>
      <c r="DK26" s="47" t="s">
        <v>51</v>
      </c>
      <c r="DL26" s="47" t="s">
        <v>51</v>
      </c>
      <c r="DM26" s="47" t="s">
        <v>51</v>
      </c>
      <c r="DN26" s="47" t="s">
        <v>51</v>
      </c>
      <c r="DO26" s="47" t="s">
        <v>51</v>
      </c>
      <c r="DP26" s="47" t="s">
        <v>51</v>
      </c>
      <c r="DQ26" s="47" t="s">
        <v>51</v>
      </c>
      <c r="DR26" s="47" t="s">
        <v>51</v>
      </c>
      <c r="DS26" s="47" t="s">
        <v>51</v>
      </c>
      <c r="DT26" s="47" t="s">
        <v>51</v>
      </c>
      <c r="DU26" s="47" t="s">
        <v>51</v>
      </c>
      <c r="DV26" s="47" t="s">
        <v>51</v>
      </c>
      <c r="DW26" s="47" t="s">
        <v>51</v>
      </c>
    </row>
    <row r="27" spans="1:127" ht="21" x14ac:dyDescent="0.55000000000000004">
      <c r="A27" s="19"/>
      <c r="B27" s="20" t="s">
        <v>52</v>
      </c>
      <c r="C27" s="492" t="s">
        <v>53</v>
      </c>
      <c r="D27" s="493"/>
      <c r="E27" s="493"/>
      <c r="F27" s="291" t="s">
        <v>54</v>
      </c>
      <c r="G27" s="22">
        <f>+G29*G53*G54*G55/2</f>
        <v>7.1145710571061684E-116</v>
      </c>
      <c r="I27" s="61">
        <f>+G29</f>
        <v>10</v>
      </c>
      <c r="J27" s="22">
        <f t="shared" ref="J27:BU27" si="4">+J29*J53*J54*J55/2</f>
        <v>4.5752262841212586E-4</v>
      </c>
      <c r="K27" s="22">
        <f t="shared" si="4"/>
        <v>0</v>
      </c>
      <c r="L27" s="22">
        <f t="shared" si="4"/>
        <v>0</v>
      </c>
      <c r="M27" s="22">
        <f t="shared" si="4"/>
        <v>0</v>
      </c>
      <c r="N27" s="22">
        <f t="shared" si="4"/>
        <v>0</v>
      </c>
      <c r="O27" s="22">
        <f t="shared" si="4"/>
        <v>0</v>
      </c>
      <c r="P27" s="22">
        <f t="shared" si="4"/>
        <v>0</v>
      </c>
      <c r="Q27" s="22">
        <f t="shared" si="4"/>
        <v>0</v>
      </c>
      <c r="R27" s="22">
        <f t="shared" si="4"/>
        <v>0</v>
      </c>
      <c r="S27" s="22">
        <f t="shared" si="4"/>
        <v>0</v>
      </c>
      <c r="T27" s="22">
        <f t="shared" si="4"/>
        <v>0</v>
      </c>
      <c r="U27" s="22">
        <f t="shared" si="4"/>
        <v>0</v>
      </c>
      <c r="V27" s="22">
        <f t="shared" si="4"/>
        <v>0</v>
      </c>
      <c r="W27" s="22">
        <f t="shared" si="4"/>
        <v>0</v>
      </c>
      <c r="X27" s="22">
        <f t="shared" si="4"/>
        <v>0</v>
      </c>
      <c r="Y27" s="22">
        <f t="shared" si="4"/>
        <v>0</v>
      </c>
      <c r="Z27" s="22">
        <f t="shared" si="4"/>
        <v>0</v>
      </c>
      <c r="AA27" s="22">
        <f t="shared" si="4"/>
        <v>0</v>
      </c>
      <c r="AB27" s="22">
        <f t="shared" si="4"/>
        <v>0</v>
      </c>
      <c r="AC27" s="22">
        <f t="shared" si="4"/>
        <v>0</v>
      </c>
      <c r="AD27" s="22">
        <f t="shared" si="4"/>
        <v>0</v>
      </c>
      <c r="AE27" s="22">
        <f t="shared" si="4"/>
        <v>0</v>
      </c>
      <c r="AF27" s="22">
        <f t="shared" si="4"/>
        <v>0</v>
      </c>
      <c r="AG27" s="22">
        <f t="shared" si="4"/>
        <v>0</v>
      </c>
      <c r="AH27" s="22">
        <f t="shared" si="4"/>
        <v>0</v>
      </c>
      <c r="AI27" s="22">
        <f t="shared" si="4"/>
        <v>0</v>
      </c>
      <c r="AJ27" s="22">
        <f t="shared" si="4"/>
        <v>0</v>
      </c>
      <c r="AK27" s="22">
        <f t="shared" si="4"/>
        <v>0</v>
      </c>
      <c r="AL27" s="22">
        <f t="shared" si="4"/>
        <v>0</v>
      </c>
      <c r="AM27" s="22">
        <f t="shared" si="4"/>
        <v>0</v>
      </c>
      <c r="AN27" s="22">
        <f t="shared" si="4"/>
        <v>0</v>
      </c>
      <c r="AO27" s="22">
        <f t="shared" si="4"/>
        <v>0</v>
      </c>
      <c r="AP27" s="22">
        <f t="shared" si="4"/>
        <v>0</v>
      </c>
      <c r="AQ27" s="22">
        <f t="shared" si="4"/>
        <v>0</v>
      </c>
      <c r="AR27" s="22">
        <f t="shared" si="4"/>
        <v>0</v>
      </c>
      <c r="AS27" s="22">
        <f t="shared" si="4"/>
        <v>0</v>
      </c>
      <c r="AT27" s="22">
        <f t="shared" si="4"/>
        <v>0</v>
      </c>
      <c r="AU27" s="22">
        <f t="shared" si="4"/>
        <v>0</v>
      </c>
      <c r="AV27" s="22">
        <f t="shared" si="4"/>
        <v>0</v>
      </c>
      <c r="AW27" s="22">
        <f t="shared" si="4"/>
        <v>7.1145710571061684E-116</v>
      </c>
      <c r="AX27" s="22">
        <f t="shared" si="4"/>
        <v>7.1145710571061684E-116</v>
      </c>
      <c r="AY27" s="22">
        <f t="shared" si="4"/>
        <v>5.5337906057313639E-94</v>
      </c>
      <c r="AZ27" s="22">
        <f t="shared" si="4"/>
        <v>2.0717325146009592E-74</v>
      </c>
      <c r="BA27" s="22">
        <f t="shared" si="4"/>
        <v>3.7517082188025059E-57</v>
      </c>
      <c r="BB27" s="22">
        <f t="shared" si="4"/>
        <v>3.3100874791336102E-42</v>
      </c>
      <c r="BC27" s="22">
        <f t="shared" si="4"/>
        <v>1.4387416385938651E-29</v>
      </c>
      <c r="BD27" s="22">
        <f t="shared" si="4"/>
        <v>3.1378279060217363E-19</v>
      </c>
      <c r="BE27" s="22">
        <f t="shared" si="4"/>
        <v>3.5511334310196274E-11</v>
      </c>
      <c r="BF27" s="22">
        <f t="shared" si="4"/>
        <v>2.2401203795675469E-5</v>
      </c>
      <c r="BG27" s="22">
        <f t="shared" si="4"/>
        <v>9.5837165212580053E-2</v>
      </c>
      <c r="BH27" s="22">
        <f t="shared" si="4"/>
        <v>4.90630369779403</v>
      </c>
      <c r="BI27" s="22">
        <f t="shared" si="4"/>
        <v>5.356266459424546E-8</v>
      </c>
      <c r="BJ27" s="22">
        <f t="shared" si="4"/>
        <v>1.9834403711772651E-7</v>
      </c>
      <c r="BK27" s="22">
        <f t="shared" si="4"/>
        <v>6.9783264542023439E-7</v>
      </c>
      <c r="BL27" s="22">
        <f t="shared" si="4"/>
        <v>2.3331398188117205E-6</v>
      </c>
      <c r="BM27" s="22">
        <f t="shared" si="4"/>
        <v>7.4144618608930201E-6</v>
      </c>
      <c r="BN27" s="22">
        <f t="shared" si="4"/>
        <v>2.2401203795675469E-5</v>
      </c>
      <c r="BO27" s="22">
        <f t="shared" si="4"/>
        <v>6.4362473531766497E-5</v>
      </c>
      <c r="BP27" s="22">
        <f t="shared" si="4"/>
        <v>1.7591228685407353E-4</v>
      </c>
      <c r="BQ27" s="22">
        <f t="shared" si="4"/>
        <v>4.5752262841212586E-4</v>
      </c>
      <c r="BR27" s="22">
        <f t="shared" si="4"/>
        <v>1.1328038423640808E-3</v>
      </c>
      <c r="BS27" s="22">
        <f t="shared" si="4"/>
        <v>2.6712930318369471E-3</v>
      </c>
      <c r="BT27" s="22">
        <f t="shared" si="4"/>
        <v>6.0026568015123386E-3</v>
      </c>
      <c r="BU27" s="22">
        <f t="shared" si="4"/>
        <v>1.2861435316094847E-2</v>
      </c>
      <c r="BV27" s="22">
        <f t="shared" ref="BV27:CD27" si="5">+BV29*BV53*BV54*BV55/2</f>
        <v>2.6295112736598781E-2</v>
      </c>
      <c r="BW27" s="22">
        <f t="shared" si="5"/>
        <v>5.1342171671515745E-2</v>
      </c>
      <c r="BX27" s="22">
        <f t="shared" si="5"/>
        <v>9.5837165212580053E-2</v>
      </c>
      <c r="BY27" s="22">
        <f t="shared" si="5"/>
        <v>0.17123559668711905</v>
      </c>
      <c r="BZ27" s="22">
        <f t="shared" si="5"/>
        <v>0.29330170424544205</v>
      </c>
      <c r="CA27" s="22">
        <f t="shared" si="5"/>
        <v>0.48251883363254333</v>
      </c>
      <c r="CB27" s="22">
        <f t="shared" si="5"/>
        <v>0.76423268512659992</v>
      </c>
      <c r="CC27" s="22">
        <f t="shared" si="5"/>
        <v>1.1688936969741626</v>
      </c>
      <c r="CD27" s="22">
        <f t="shared" si="5"/>
        <v>4.5752262841212586E-4</v>
      </c>
      <c r="CE27" s="82">
        <f>IF(+CE29*CE53*CE54*CE55/2&lt;0.0000000001,0.0000000001,+CE29*CE53*CE54*CE55/2)</f>
        <v>4.90630369779403</v>
      </c>
      <c r="CF27" s="82">
        <f>IF(+CF29*CF53*CF54*CF55/2&lt;0.0000000001,0.0000000001,+CF29*CF53*CF54*CF55/2)</f>
        <v>5.5843266968175209</v>
      </c>
      <c r="CG27" s="82">
        <f t="shared" ref="CG27:DD27" si="6">IF(+CG29*CG53*CG54*CG55/2&lt;0.0000000001,0.0000000001,+CG29*CG53*CG54*CG55/2)</f>
        <v>4.90630369779403</v>
      </c>
      <c r="CH27" s="82">
        <f t="shared" si="6"/>
        <v>3.5485765596541299</v>
      </c>
      <c r="CI27" s="82">
        <f t="shared" si="6"/>
        <v>2.5051188616727869</v>
      </c>
      <c r="CJ27" s="82">
        <f t="shared" si="6"/>
        <v>1.7333816531534303</v>
      </c>
      <c r="CK27" s="82">
        <f t="shared" si="6"/>
        <v>1.1688936969741626</v>
      </c>
      <c r="CL27" s="82">
        <f t="shared" si="6"/>
        <v>9.5837165212580053E-2</v>
      </c>
      <c r="CM27" s="82">
        <f t="shared" si="6"/>
        <v>2.6712930318369471E-3</v>
      </c>
      <c r="CN27" s="82">
        <f t="shared" si="6"/>
        <v>2.2401203795675469E-5</v>
      </c>
      <c r="CO27" s="82">
        <f t="shared" si="6"/>
        <v>5.356266459424546E-8</v>
      </c>
      <c r="CP27" s="82">
        <f t="shared" si="6"/>
        <v>1E-10</v>
      </c>
      <c r="CQ27" s="82">
        <f t="shared" si="6"/>
        <v>1E-10</v>
      </c>
      <c r="CR27" s="82">
        <f t="shared" si="6"/>
        <v>1E-10</v>
      </c>
      <c r="CS27" s="82">
        <f t="shared" si="6"/>
        <v>1E-10</v>
      </c>
      <c r="CT27" s="82">
        <f t="shared" si="6"/>
        <v>1E-10</v>
      </c>
      <c r="CU27" s="82">
        <f t="shared" si="6"/>
        <v>1E-10</v>
      </c>
      <c r="CV27" s="82">
        <f t="shared" si="6"/>
        <v>1E-10</v>
      </c>
      <c r="CW27" s="82">
        <f t="shared" si="6"/>
        <v>1E-10</v>
      </c>
      <c r="CX27" s="82">
        <f t="shared" si="6"/>
        <v>1E-10</v>
      </c>
      <c r="CY27" s="82">
        <f t="shared" si="6"/>
        <v>1E-10</v>
      </c>
      <c r="CZ27" s="82">
        <f t="shared" si="6"/>
        <v>1E-10</v>
      </c>
      <c r="DA27" s="82">
        <f t="shared" si="6"/>
        <v>1E-10</v>
      </c>
      <c r="DB27" s="82">
        <f t="shared" si="6"/>
        <v>1E-10</v>
      </c>
      <c r="DC27" s="82">
        <f t="shared" si="6"/>
        <v>1E-10</v>
      </c>
      <c r="DD27" s="82">
        <f t="shared" si="6"/>
        <v>1E-10</v>
      </c>
      <c r="DE27" s="22">
        <f t="shared" ref="DE27:DW27" si="7">+DE29*DE53*DE54*DE55/2</f>
        <v>3.9601352565901546E-234</v>
      </c>
      <c r="DF27" s="22">
        <f t="shared" si="7"/>
        <v>2.1624401525096629E-94</v>
      </c>
      <c r="DG27" s="22">
        <f t="shared" si="7"/>
        <v>9.9491923648391314E-48</v>
      </c>
      <c r="DH27" s="22">
        <f t="shared" si="7"/>
        <v>2.533248051247208E-24</v>
      </c>
      <c r="DI27" s="22">
        <f t="shared" si="7"/>
        <v>1.7491374009813707E-16</v>
      </c>
      <c r="DJ27" s="22">
        <f t="shared" si="7"/>
        <v>1.5147266846627617E-12</v>
      </c>
      <c r="DK27" s="22">
        <f t="shared" si="7"/>
        <v>3.5761282181178741E-10</v>
      </c>
      <c r="DL27" s="22">
        <f t="shared" si="7"/>
        <v>1.3881106020720566E-8</v>
      </c>
      <c r="DM27" s="22">
        <f t="shared" si="7"/>
        <v>1.3833855905658722E-6</v>
      </c>
      <c r="DN27" s="22">
        <f t="shared" si="7"/>
        <v>2.2401203795675469E-5</v>
      </c>
      <c r="DO27" s="22">
        <f t="shared" si="7"/>
        <v>2.1212704956395203E-4</v>
      </c>
      <c r="DP27" s="22">
        <f t="shared" si="7"/>
        <v>9.638711537060527E-4</v>
      </c>
      <c r="DQ27" s="22">
        <f t="shared" si="7"/>
        <v>2.8719488985051379E-3</v>
      </c>
      <c r="DR27" s="22">
        <f t="shared" si="7"/>
        <v>6.5637522605234934E-3</v>
      </c>
      <c r="DS27" s="22">
        <f t="shared" si="7"/>
        <v>1.2557836660753144E-2</v>
      </c>
      <c r="DT27" s="22">
        <f t="shared" si="7"/>
        <v>2.1199861518589456E-2</v>
      </c>
      <c r="DU27" s="22">
        <f t="shared" si="7"/>
        <v>3.2659853617964141E-2</v>
      </c>
      <c r="DV27" s="22">
        <f t="shared" si="7"/>
        <v>4.696055125028796E-2</v>
      </c>
      <c r="DW27" s="22">
        <f t="shared" si="7"/>
        <v>4.696055125028796E-2</v>
      </c>
    </row>
    <row r="28" spans="1:127" ht="21" x14ac:dyDescent="0.55000000000000004">
      <c r="A28" s="19"/>
      <c r="B28" s="20" t="s">
        <v>55</v>
      </c>
      <c r="C28" s="492" t="s">
        <v>53</v>
      </c>
      <c r="D28" s="493"/>
      <c r="E28" s="493"/>
      <c r="F28" s="291" t="s">
        <v>54</v>
      </c>
      <c r="G28" s="22">
        <f>+G29*G53*G55</f>
        <v>1.5667510512298777</v>
      </c>
      <c r="J28" s="22">
        <f t="shared" ref="J28:BU28" si="8">+J29*J53*J55</f>
        <v>3.6831256041517868</v>
      </c>
      <c r="K28" s="22">
        <f t="shared" si="8"/>
        <v>4.9867460392022465E-2</v>
      </c>
      <c r="L28" s="22">
        <f t="shared" si="8"/>
        <v>3.5261734187406427E-2</v>
      </c>
      <c r="M28" s="22">
        <f t="shared" si="8"/>
        <v>2.8791116641875853E-2</v>
      </c>
      <c r="N28" s="22">
        <f t="shared" si="8"/>
        <v>2.4933851942641628E-2</v>
      </c>
      <c r="O28" s="22">
        <f t="shared" si="8"/>
        <v>2.2301522413465214E-2</v>
      </c>
      <c r="P28" s="22">
        <f t="shared" si="8"/>
        <v>2.0358415905657568E-2</v>
      </c>
      <c r="Q28" s="22">
        <f t="shared" si="8"/>
        <v>1.8848233566647592E-2</v>
      </c>
      <c r="R28" s="22">
        <f t="shared" si="8"/>
        <v>1.7630910137794817E-2</v>
      </c>
      <c r="S28" s="22">
        <f t="shared" si="8"/>
        <v>1.6622582992287565E-2</v>
      </c>
      <c r="T28" s="22">
        <f t="shared" si="8"/>
        <v>1.5769567995979502E-2</v>
      </c>
      <c r="U28" s="22">
        <f t="shared" si="8"/>
        <v>0.15768551657527899</v>
      </c>
      <c r="V28" s="22">
        <f t="shared" si="8"/>
        <v>0.11150412755608122</v>
      </c>
      <c r="W28" s="22">
        <f t="shared" si="8"/>
        <v>9.1043726769731853E-2</v>
      </c>
      <c r="X28" s="22">
        <f t="shared" si="8"/>
        <v>7.8846608000364249E-2</v>
      </c>
      <c r="Y28" s="22">
        <f t="shared" si="8"/>
        <v>7.0522779676913533E-2</v>
      </c>
      <c r="Z28" s="22">
        <f t="shared" si="8"/>
        <v>6.43783351201304E-2</v>
      </c>
      <c r="AA28" s="22">
        <f t="shared" si="8"/>
        <v>5.9602849033622556E-2</v>
      </c>
      <c r="AB28" s="22">
        <f t="shared" si="8"/>
        <v>5.5753424906871449E-2</v>
      </c>
      <c r="AC28" s="22">
        <f t="shared" si="8"/>
        <v>5.256488063150612E-2</v>
      </c>
      <c r="AD28" s="22">
        <f t="shared" si="8"/>
        <v>0.49835338058494444</v>
      </c>
      <c r="AE28" s="22">
        <f t="shared" si="8"/>
        <v>0.35250373867322832</v>
      </c>
      <c r="AF28" s="22">
        <f t="shared" si="8"/>
        <v>0.28784932257004309</v>
      </c>
      <c r="AG28" s="22">
        <f t="shared" si="8"/>
        <v>0.24929834868754253</v>
      </c>
      <c r="AH28" s="22">
        <f t="shared" si="8"/>
        <v>0.22298647944327366</v>
      </c>
      <c r="AI28" s="22">
        <f t="shared" si="8"/>
        <v>0.20356229179763444</v>
      </c>
      <c r="AJ28" s="22">
        <f t="shared" si="8"/>
        <v>0.18846498243810106</v>
      </c>
      <c r="AK28" s="22">
        <f t="shared" si="8"/>
        <v>0.17629489782642008</v>
      </c>
      <c r="AL28" s="22">
        <f t="shared" si="8"/>
        <v>0.16621392650343808</v>
      </c>
      <c r="AM28" s="22">
        <f t="shared" si="8"/>
        <v>0.15768551657527899</v>
      </c>
      <c r="AN28" s="22">
        <f t="shared" si="8"/>
        <v>0.49835338058494444</v>
      </c>
      <c r="AO28" s="22">
        <f t="shared" si="8"/>
        <v>0.52527260979315049</v>
      </c>
      <c r="AP28" s="22">
        <f t="shared" si="8"/>
        <v>0.5570853921978447</v>
      </c>
      <c r="AQ28" s="22">
        <f t="shared" si="8"/>
        <v>0.59548015034165747</v>
      </c>
      <c r="AR28" s="22">
        <f t="shared" si="8"/>
        <v>0.64309246113872398</v>
      </c>
      <c r="AS28" s="22">
        <f t="shared" si="8"/>
        <v>0.70431977722387085</v>
      </c>
      <c r="AT28" s="22">
        <f t="shared" si="8"/>
        <v>0.78719745926375273</v>
      </c>
      <c r="AU28" s="22">
        <f t="shared" si="8"/>
        <v>0.90848506034133192</v>
      </c>
      <c r="AV28" s="22">
        <f t="shared" si="8"/>
        <v>1.1114583723180336</v>
      </c>
      <c r="AW28" s="22">
        <f t="shared" si="8"/>
        <v>1.5667510512298777</v>
      </c>
      <c r="AX28" s="22">
        <f t="shared" si="8"/>
        <v>1.5667510512298777</v>
      </c>
      <c r="AY28" s="22">
        <f t="shared" si="8"/>
        <v>1.6503129364104501</v>
      </c>
      <c r="AZ28" s="22">
        <f t="shared" si="8"/>
        <v>1.7488488460304996</v>
      </c>
      <c r="BA28" s="22">
        <f t="shared" si="8"/>
        <v>1.8674408801357263</v>
      </c>
      <c r="BB28" s="22">
        <f t="shared" si="8"/>
        <v>2.0139675449060936</v>
      </c>
      <c r="BC28" s="22">
        <f t="shared" si="8"/>
        <v>2.2014538203508089</v>
      </c>
      <c r="BD28" s="22">
        <f t="shared" si="8"/>
        <v>2.4533943694031422</v>
      </c>
      <c r="BE28" s="22">
        <f t="shared" si="8"/>
        <v>2.817838704660141</v>
      </c>
      <c r="BF28" s="22">
        <f t="shared" si="8"/>
        <v>3.4146863350159511</v>
      </c>
      <c r="BG28" s="22">
        <f t="shared" si="8"/>
        <v>4.6802894190259892</v>
      </c>
      <c r="BH28" s="22">
        <f t="shared" si="8"/>
        <v>9.5189317211148055</v>
      </c>
      <c r="BI28" s="22">
        <f t="shared" si="8"/>
        <v>3.073672159580398</v>
      </c>
      <c r="BJ28" s="22">
        <f t="shared" si="8"/>
        <v>3.1337231963456262</v>
      </c>
      <c r="BK28" s="22">
        <f t="shared" si="8"/>
        <v>3.1974324977733715</v>
      </c>
      <c r="BL28" s="22">
        <f t="shared" si="8"/>
        <v>3.2651866559127751</v>
      </c>
      <c r="BM28" s="22">
        <f t="shared" si="8"/>
        <v>3.3374318797466502</v>
      </c>
      <c r="BN28" s="22">
        <f t="shared" si="8"/>
        <v>3.4146863350159511</v>
      </c>
      <c r="BO28" s="22">
        <f t="shared" si="8"/>
        <v>3.4975557481968305</v>
      </c>
      <c r="BP28" s="22">
        <f t="shared" si="8"/>
        <v>3.5867533433550465</v>
      </c>
      <c r="BQ28" s="22">
        <f t="shared" si="8"/>
        <v>3.6831256041517868</v>
      </c>
      <c r="BR28" s="22">
        <f t="shared" si="8"/>
        <v>3.7876859767072761</v>
      </c>
      <c r="BS28" s="22">
        <f t="shared" si="8"/>
        <v>3.9016595632654067</v>
      </c>
      <c r="BT28" s="22">
        <f t="shared" si="8"/>
        <v>4.026543284211562</v>
      </c>
      <c r="BU28" s="22">
        <f t="shared" si="8"/>
        <v>4.1641882145600624</v>
      </c>
      <c r="BV28" s="22">
        <f t="shared" ref="BV28:DW28" si="9">+BV29*BV53*BV55</f>
        <v>4.3169143619380517</v>
      </c>
      <c r="BW28" s="22">
        <f t="shared" si="9"/>
        <v>4.4876739893612108</v>
      </c>
      <c r="BX28" s="22">
        <f t="shared" si="9"/>
        <v>4.6802894190259892</v>
      </c>
      <c r="BY28" s="22">
        <f t="shared" si="9"/>
        <v>4.8998083156666574</v>
      </c>
      <c r="BZ28" s="22">
        <f t="shared" si="9"/>
        <v>5.1530499720180405</v>
      </c>
      <c r="CA28" s="22">
        <f t="shared" si="9"/>
        <v>5.4494723247925485</v>
      </c>
      <c r="CB28" s="22">
        <f t="shared" si="9"/>
        <v>5.8025949740458511</v>
      </c>
      <c r="CC28" s="22">
        <f t="shared" si="9"/>
        <v>6.2324088218841815</v>
      </c>
      <c r="CD28" s="22">
        <f t="shared" si="9"/>
        <v>3.6831256041517868</v>
      </c>
      <c r="CE28" s="22">
        <f t="shared" si="9"/>
        <v>9.5189317211148055</v>
      </c>
      <c r="CF28" s="22">
        <f t="shared" si="9"/>
        <v>9.9481139244768446</v>
      </c>
      <c r="CG28" s="22">
        <f t="shared" si="9"/>
        <v>9.5189317211148055</v>
      </c>
      <c r="CH28" s="22">
        <f t="shared" si="9"/>
        <v>8.3774950015276808</v>
      </c>
      <c r="CI28" s="22">
        <f t="shared" si="9"/>
        <v>7.4616697078412635</v>
      </c>
      <c r="CJ28" s="22">
        <f t="shared" si="9"/>
        <v>6.7695105439907488</v>
      </c>
      <c r="CK28" s="22">
        <f t="shared" si="9"/>
        <v>6.2324088218841815</v>
      </c>
      <c r="CL28" s="22">
        <f t="shared" si="9"/>
        <v>4.6802894190259892</v>
      </c>
      <c r="CM28" s="22">
        <f t="shared" si="9"/>
        <v>3.9016595632654067</v>
      </c>
      <c r="CN28" s="22">
        <f t="shared" si="9"/>
        <v>3.4146863350159511</v>
      </c>
      <c r="CO28" s="22">
        <f t="shared" si="9"/>
        <v>3.073672159580398</v>
      </c>
      <c r="CP28" s="22">
        <f t="shared" si="9"/>
        <v>2.817838704660141</v>
      </c>
      <c r="CQ28" s="22">
        <f t="shared" si="9"/>
        <v>2.6167820691832078</v>
      </c>
      <c r="CR28" s="22">
        <f t="shared" si="9"/>
        <v>2.4533943694031422</v>
      </c>
      <c r="CS28" s="22">
        <f t="shared" si="9"/>
        <v>2.3172179645416611</v>
      </c>
      <c r="CT28" s="22">
        <f t="shared" si="9"/>
        <v>2.2014538203508089</v>
      </c>
      <c r="CU28" s="22">
        <f t="shared" si="9"/>
        <v>2.1014653013087372</v>
      </c>
      <c r="CV28" s="22">
        <f t="shared" si="9"/>
        <v>2.0139675449060936</v>
      </c>
      <c r="CW28" s="22">
        <f t="shared" si="9"/>
        <v>1.9365597004290374</v>
      </c>
      <c r="CX28" s="22">
        <f t="shared" si="9"/>
        <v>1.8674408801357263</v>
      </c>
      <c r="CY28" s="22">
        <f t="shared" si="9"/>
        <v>1.8052302322247884</v>
      </c>
      <c r="CZ28" s="22">
        <f t="shared" si="9"/>
        <v>1.7488488460304996</v>
      </c>
      <c r="DA28" s="22">
        <f t="shared" si="9"/>
        <v>1.6974398533795689</v>
      </c>
      <c r="DB28" s="22">
        <f t="shared" si="9"/>
        <v>1.6503129364104501</v>
      </c>
      <c r="DC28" s="22">
        <f t="shared" si="9"/>
        <v>1.6069048943283404</v>
      </c>
      <c r="DD28" s="22">
        <f t="shared" si="9"/>
        <v>1.5667510512298777</v>
      </c>
      <c r="DE28" s="22">
        <f t="shared" si="9"/>
        <v>3.4146863350159511</v>
      </c>
      <c r="DF28" s="22">
        <f t="shared" si="9"/>
        <v>3.4146863350159511</v>
      </c>
      <c r="DG28" s="22">
        <f t="shared" si="9"/>
        <v>3.4146863350159511</v>
      </c>
      <c r="DH28" s="22">
        <f t="shared" si="9"/>
        <v>3.4146863350159511</v>
      </c>
      <c r="DI28" s="22">
        <f t="shared" si="9"/>
        <v>3.4146863350159511</v>
      </c>
      <c r="DJ28" s="22">
        <f t="shared" si="9"/>
        <v>3.4146863350159511</v>
      </c>
      <c r="DK28" s="22">
        <f t="shared" si="9"/>
        <v>3.4146863350159511</v>
      </c>
      <c r="DL28" s="22">
        <f t="shared" si="9"/>
        <v>3.4146863350159511</v>
      </c>
      <c r="DM28" s="22">
        <f t="shared" si="9"/>
        <v>3.4146863350159511</v>
      </c>
      <c r="DN28" s="22">
        <f t="shared" si="9"/>
        <v>3.4146863350159511</v>
      </c>
      <c r="DO28" s="22">
        <f t="shared" si="9"/>
        <v>3.4146863350159511</v>
      </c>
      <c r="DP28" s="22">
        <f t="shared" si="9"/>
        <v>3.4146863350159511</v>
      </c>
      <c r="DQ28" s="22">
        <f t="shared" si="9"/>
        <v>3.4146863350159511</v>
      </c>
      <c r="DR28" s="22">
        <f t="shared" si="9"/>
        <v>3.4146863350159511</v>
      </c>
      <c r="DS28" s="22">
        <f t="shared" si="9"/>
        <v>3.4146863350159511</v>
      </c>
      <c r="DT28" s="22">
        <f t="shared" si="9"/>
        <v>3.4146863350159511</v>
      </c>
      <c r="DU28" s="22">
        <f t="shared" si="9"/>
        <v>3.4146863350159511</v>
      </c>
      <c r="DV28" s="22">
        <f t="shared" si="9"/>
        <v>3.4146863350159511</v>
      </c>
      <c r="DW28" s="22">
        <f t="shared" si="9"/>
        <v>3.4146863350159511</v>
      </c>
    </row>
    <row r="29" spans="1:127" ht="18" x14ac:dyDescent="0.2">
      <c r="A29" s="16">
        <f>入力シート_PCB!Q9</f>
        <v>10</v>
      </c>
      <c r="B29" s="23" t="s">
        <v>56</v>
      </c>
      <c r="C29" s="492" t="s">
        <v>57</v>
      </c>
      <c r="D29" s="493"/>
      <c r="E29" s="493"/>
      <c r="F29" s="1" t="s">
        <v>54</v>
      </c>
      <c r="G29" s="72">
        <f>IF(A29="",1,A29)</f>
        <v>10</v>
      </c>
      <c r="J29" s="51">
        <f t="shared" ref="J29:J32" si="10">G29</f>
        <v>10</v>
      </c>
      <c r="K29" s="50">
        <f t="shared" ref="K29:N29" si="11">+J29</f>
        <v>10</v>
      </c>
      <c r="L29" s="50">
        <f t="shared" si="11"/>
        <v>10</v>
      </c>
      <c r="M29" s="50">
        <f t="shared" si="11"/>
        <v>10</v>
      </c>
      <c r="N29" s="50">
        <f t="shared" si="11"/>
        <v>10</v>
      </c>
      <c r="O29" s="50">
        <f>+J29</f>
        <v>10</v>
      </c>
      <c r="P29" s="50">
        <f>+K29</f>
        <v>10</v>
      </c>
      <c r="Q29" s="50">
        <f>+L29</f>
        <v>10</v>
      </c>
      <c r="R29" s="50">
        <f>+L29</f>
        <v>10</v>
      </c>
      <c r="S29" s="50">
        <f>+M29</f>
        <v>10</v>
      </c>
      <c r="T29" s="50">
        <f>+N29</f>
        <v>10</v>
      </c>
      <c r="U29" s="50">
        <f>G29</f>
        <v>10</v>
      </c>
      <c r="V29" s="50">
        <f>+U29</f>
        <v>10</v>
      </c>
      <c r="W29" s="50">
        <f t="shared" ref="W29:AG29" si="12">+V29</f>
        <v>10</v>
      </c>
      <c r="X29" s="50">
        <f t="shared" si="12"/>
        <v>10</v>
      </c>
      <c r="Y29" s="50">
        <f t="shared" si="12"/>
        <v>10</v>
      </c>
      <c r="Z29" s="50">
        <f t="shared" si="12"/>
        <v>10</v>
      </c>
      <c r="AA29" s="50">
        <f t="shared" si="12"/>
        <v>10</v>
      </c>
      <c r="AB29" s="50">
        <f t="shared" si="12"/>
        <v>10</v>
      </c>
      <c r="AC29" s="50">
        <f t="shared" si="12"/>
        <v>10</v>
      </c>
      <c r="AD29" s="50">
        <f t="shared" si="12"/>
        <v>10</v>
      </c>
      <c r="AE29" s="50">
        <f t="shared" si="12"/>
        <v>10</v>
      </c>
      <c r="AF29" s="50">
        <f t="shared" si="12"/>
        <v>10</v>
      </c>
      <c r="AG29" s="50">
        <f t="shared" si="12"/>
        <v>10</v>
      </c>
      <c r="AH29" s="50">
        <f>+AC29</f>
        <v>10</v>
      </c>
      <c r="AI29" s="50">
        <f>+AD29</f>
        <v>10</v>
      </c>
      <c r="AJ29" s="50">
        <f>+AE29</f>
        <v>10</v>
      </c>
      <c r="AK29" s="50">
        <f>+AE29</f>
        <v>10</v>
      </c>
      <c r="AL29" s="50">
        <f>+AF29</f>
        <v>10</v>
      </c>
      <c r="AM29" s="50">
        <f>+AG29</f>
        <v>10</v>
      </c>
      <c r="AN29" s="50">
        <f t="shared" ref="AN29:BF29" si="13">+AM29</f>
        <v>10</v>
      </c>
      <c r="AO29" s="50">
        <f t="shared" si="13"/>
        <v>10</v>
      </c>
      <c r="AP29" s="50">
        <f t="shared" si="13"/>
        <v>10</v>
      </c>
      <c r="AQ29" s="50">
        <f t="shared" si="13"/>
        <v>10</v>
      </c>
      <c r="AR29" s="50">
        <f t="shared" si="13"/>
        <v>10</v>
      </c>
      <c r="AS29" s="50">
        <f t="shared" si="13"/>
        <v>10</v>
      </c>
      <c r="AT29" s="50">
        <f t="shared" si="13"/>
        <v>10</v>
      </c>
      <c r="AU29" s="50">
        <f t="shared" si="13"/>
        <v>10</v>
      </c>
      <c r="AV29" s="50">
        <f t="shared" si="13"/>
        <v>10</v>
      </c>
      <c r="AW29" s="50">
        <f t="shared" si="13"/>
        <v>10</v>
      </c>
      <c r="AX29" s="50">
        <f t="shared" si="13"/>
        <v>10</v>
      </c>
      <c r="AY29" s="50">
        <f t="shared" si="13"/>
        <v>10</v>
      </c>
      <c r="AZ29" s="50">
        <f t="shared" si="13"/>
        <v>10</v>
      </c>
      <c r="BA29" s="50">
        <f t="shared" si="13"/>
        <v>10</v>
      </c>
      <c r="BB29" s="50">
        <f t="shared" si="13"/>
        <v>10</v>
      </c>
      <c r="BC29" s="50">
        <f t="shared" si="13"/>
        <v>10</v>
      </c>
      <c r="BD29" s="50">
        <f t="shared" si="13"/>
        <v>10</v>
      </c>
      <c r="BE29" s="50">
        <f t="shared" si="13"/>
        <v>10</v>
      </c>
      <c r="BF29" s="50">
        <f t="shared" si="13"/>
        <v>10</v>
      </c>
      <c r="BG29" s="50">
        <f t="shared" ref="BG29" si="14">+BE29</f>
        <v>10</v>
      </c>
      <c r="BH29" s="50">
        <f>+BF29</f>
        <v>10</v>
      </c>
      <c r="BI29" s="50">
        <f t="shared" ref="BI29:BJ29" si="15">+BH29</f>
        <v>10</v>
      </c>
      <c r="BJ29" s="50">
        <f t="shared" si="15"/>
        <v>10</v>
      </c>
      <c r="BK29" s="50">
        <f t="shared" ref="BK29" si="16">+AZ29</f>
        <v>10</v>
      </c>
      <c r="BL29" s="50">
        <f t="shared" ref="BL29:BO29" si="17">+BK29</f>
        <v>10</v>
      </c>
      <c r="BM29" s="50">
        <f t="shared" si="17"/>
        <v>10</v>
      </c>
      <c r="BN29" s="50">
        <f t="shared" si="17"/>
        <v>10</v>
      </c>
      <c r="BO29" s="50">
        <f t="shared" si="17"/>
        <v>10</v>
      </c>
      <c r="BP29" s="50">
        <f t="shared" ref="BP29" si="18">+BE29</f>
        <v>10</v>
      </c>
      <c r="BQ29" s="50">
        <f t="shared" ref="BQ29:BT29" si="19">+BP29</f>
        <v>10</v>
      </c>
      <c r="BR29" s="50">
        <f t="shared" si="19"/>
        <v>10</v>
      </c>
      <c r="BS29" s="50">
        <f t="shared" si="19"/>
        <v>10</v>
      </c>
      <c r="BT29" s="50">
        <f t="shared" si="19"/>
        <v>10</v>
      </c>
      <c r="BU29" s="50">
        <f t="shared" ref="BU29" si="20">+BJ29</f>
        <v>10</v>
      </c>
      <c r="BV29" s="50">
        <f t="shared" ref="BV29" si="21">+BU29</f>
        <v>10</v>
      </c>
      <c r="BW29" s="50">
        <f t="shared" ref="BW29:BX29" si="22">+BU29</f>
        <v>10</v>
      </c>
      <c r="BX29" s="50">
        <f t="shared" si="22"/>
        <v>10</v>
      </c>
      <c r="BY29" s="50">
        <f t="shared" ref="BY29:CB29" si="23">+BX29</f>
        <v>10</v>
      </c>
      <c r="BZ29" s="50">
        <f t="shared" si="23"/>
        <v>10</v>
      </c>
      <c r="CA29" s="50">
        <f t="shared" si="23"/>
        <v>10</v>
      </c>
      <c r="CB29" s="50">
        <f t="shared" si="23"/>
        <v>10</v>
      </c>
      <c r="CC29" s="50">
        <f>+CA29</f>
        <v>10</v>
      </c>
      <c r="CD29" s="50">
        <f>+CB29</f>
        <v>10</v>
      </c>
      <c r="CE29" s="50">
        <f t="shared" ref="CE29" si="24">+CD29</f>
        <v>10</v>
      </c>
      <c r="CF29" s="50">
        <f>+BA29</f>
        <v>10</v>
      </c>
      <c r="CG29" s="50">
        <f>+BA29</f>
        <v>10</v>
      </c>
      <c r="CH29" s="50">
        <f t="shared" ref="CH29:CQ29" si="25">+BA29</f>
        <v>10</v>
      </c>
      <c r="CI29" s="50">
        <f t="shared" si="25"/>
        <v>10</v>
      </c>
      <c r="CJ29" s="50">
        <f t="shared" si="25"/>
        <v>10</v>
      </c>
      <c r="CK29" s="50">
        <f t="shared" si="25"/>
        <v>10</v>
      </c>
      <c r="CL29" s="50">
        <f t="shared" si="25"/>
        <v>10</v>
      </c>
      <c r="CM29" s="50">
        <f t="shared" si="25"/>
        <v>10</v>
      </c>
      <c r="CN29" s="50">
        <f t="shared" si="25"/>
        <v>10</v>
      </c>
      <c r="CO29" s="50">
        <f t="shared" si="25"/>
        <v>10</v>
      </c>
      <c r="CP29" s="50">
        <f t="shared" si="25"/>
        <v>10</v>
      </c>
      <c r="CQ29" s="50">
        <f t="shared" si="25"/>
        <v>10</v>
      </c>
      <c r="CR29" s="50">
        <f>+BU29</f>
        <v>10</v>
      </c>
      <c r="CS29" s="50">
        <f>+BV29</f>
        <v>10</v>
      </c>
      <c r="CT29" s="50">
        <f t="shared" ref="CT29:CU29" si="26">+BX29</f>
        <v>10</v>
      </c>
      <c r="CU29" s="50">
        <f t="shared" si="26"/>
        <v>10</v>
      </c>
      <c r="CV29" s="50">
        <f>+BU29</f>
        <v>10</v>
      </c>
      <c r="CW29" s="50">
        <f>+BV29</f>
        <v>10</v>
      </c>
      <c r="CX29" s="50">
        <f>+BX29</f>
        <v>10</v>
      </c>
      <c r="CY29" s="50">
        <f>+BY29</f>
        <v>10</v>
      </c>
      <c r="CZ29" s="50">
        <f>+BZ29</f>
        <v>10</v>
      </c>
      <c r="DA29" s="50">
        <f>+CA29</f>
        <v>10</v>
      </c>
      <c r="DB29" s="50">
        <f>+CB29</f>
        <v>10</v>
      </c>
      <c r="DC29" s="50">
        <f t="shared" ref="DC29:DD29" si="27">+CD29</f>
        <v>10</v>
      </c>
      <c r="DD29" s="50">
        <f t="shared" si="27"/>
        <v>10</v>
      </c>
      <c r="DE29" s="50">
        <f t="shared" ref="DE29" si="28">+CE29</f>
        <v>10</v>
      </c>
      <c r="DF29" s="50">
        <f t="shared" ref="DF29" si="29">+BU29</f>
        <v>10</v>
      </c>
      <c r="DG29" s="50">
        <f t="shared" ref="DG29:DO32" si="30">+DF29</f>
        <v>10</v>
      </c>
      <c r="DH29" s="50">
        <f t="shared" si="30"/>
        <v>10</v>
      </c>
      <c r="DI29" s="50">
        <f t="shared" si="30"/>
        <v>10</v>
      </c>
      <c r="DJ29" s="50">
        <f t="shared" si="30"/>
        <v>10</v>
      </c>
      <c r="DK29" s="50">
        <f t="shared" si="30"/>
        <v>10</v>
      </c>
      <c r="DL29" s="50">
        <f t="shared" si="30"/>
        <v>10</v>
      </c>
      <c r="DM29" s="50">
        <f t="shared" si="30"/>
        <v>10</v>
      </c>
      <c r="DN29" s="50">
        <f t="shared" si="30"/>
        <v>10</v>
      </c>
      <c r="DO29" s="50">
        <f t="shared" ref="DO29" si="31">+DE29</f>
        <v>10</v>
      </c>
      <c r="DP29" s="50">
        <f t="shared" ref="DP29:DW42" si="32">+DO29</f>
        <v>10</v>
      </c>
      <c r="DQ29" s="50">
        <f t="shared" si="32"/>
        <v>10</v>
      </c>
      <c r="DR29" s="50">
        <f t="shared" si="32"/>
        <v>10</v>
      </c>
      <c r="DS29" s="50">
        <f t="shared" si="32"/>
        <v>10</v>
      </c>
      <c r="DT29" s="50">
        <f t="shared" si="32"/>
        <v>10</v>
      </c>
      <c r="DU29" s="50">
        <f t="shared" si="32"/>
        <v>10</v>
      </c>
      <c r="DV29" s="50">
        <f t="shared" si="32"/>
        <v>10</v>
      </c>
      <c r="DW29" s="50">
        <f>+DV29</f>
        <v>10</v>
      </c>
    </row>
    <row r="30" spans="1:127" ht="18" x14ac:dyDescent="0.2">
      <c r="A30" s="16"/>
      <c r="B30" s="23" t="s">
        <v>58</v>
      </c>
      <c r="C30" s="494" t="s">
        <v>59</v>
      </c>
      <c r="D30" s="495"/>
      <c r="E30" s="492"/>
      <c r="F30" s="1" t="s">
        <v>60</v>
      </c>
      <c r="G30" s="24">
        <f>IF(A30="",100,A30)</f>
        <v>100</v>
      </c>
      <c r="I30">
        <v>1</v>
      </c>
      <c r="J30" s="49">
        <f>IF(C24="&gt;1,000,000",1800000,C24)</f>
        <v>17</v>
      </c>
      <c r="K30" s="49">
        <v>100000</v>
      </c>
      <c r="L30" s="49">
        <f>+K30+100000</f>
        <v>200000</v>
      </c>
      <c r="M30" s="49">
        <f t="shared" ref="M30:T30" si="33">+L30+100000</f>
        <v>300000</v>
      </c>
      <c r="N30" s="49">
        <f t="shared" si="33"/>
        <v>400000</v>
      </c>
      <c r="O30" s="49">
        <f t="shared" si="33"/>
        <v>500000</v>
      </c>
      <c r="P30" s="49">
        <f t="shared" si="33"/>
        <v>600000</v>
      </c>
      <c r="Q30" s="49">
        <f t="shared" si="33"/>
        <v>700000</v>
      </c>
      <c r="R30" s="49">
        <f t="shared" si="33"/>
        <v>800000</v>
      </c>
      <c r="S30" s="49">
        <f t="shared" si="33"/>
        <v>900000</v>
      </c>
      <c r="T30" s="49">
        <f t="shared" si="33"/>
        <v>1000000</v>
      </c>
      <c r="U30" s="49">
        <f>+$K$23-100000+10000</f>
        <v>10000</v>
      </c>
      <c r="V30" s="49">
        <f>+U30+10000</f>
        <v>20000</v>
      </c>
      <c r="W30" s="49">
        <f t="shared" ref="W30:AC30" si="34">+V30+10000</f>
        <v>30000</v>
      </c>
      <c r="X30" s="49">
        <f t="shared" si="34"/>
        <v>40000</v>
      </c>
      <c r="Y30" s="49">
        <f t="shared" si="34"/>
        <v>50000</v>
      </c>
      <c r="Z30" s="49">
        <f t="shared" si="34"/>
        <v>60000</v>
      </c>
      <c r="AA30" s="49">
        <f t="shared" si="34"/>
        <v>70000</v>
      </c>
      <c r="AB30" s="49">
        <f t="shared" si="34"/>
        <v>80000</v>
      </c>
      <c r="AC30" s="49">
        <f t="shared" si="34"/>
        <v>90000</v>
      </c>
      <c r="AD30" s="265">
        <f>+$U$23-10000+1000</f>
        <v>1000</v>
      </c>
      <c r="AE30" s="49">
        <f>+AD30+1000</f>
        <v>2000</v>
      </c>
      <c r="AF30" s="49">
        <f t="shared" ref="AF30:AM30" si="35">+AE30+1000</f>
        <v>3000</v>
      </c>
      <c r="AG30" s="49">
        <f t="shared" si="35"/>
        <v>4000</v>
      </c>
      <c r="AH30" s="49">
        <f t="shared" si="35"/>
        <v>5000</v>
      </c>
      <c r="AI30" s="49">
        <f t="shared" si="35"/>
        <v>6000</v>
      </c>
      <c r="AJ30" s="49">
        <f t="shared" si="35"/>
        <v>7000</v>
      </c>
      <c r="AK30" s="49">
        <f t="shared" si="35"/>
        <v>8000</v>
      </c>
      <c r="AL30" s="49">
        <f t="shared" si="35"/>
        <v>9000</v>
      </c>
      <c r="AM30" s="49">
        <f t="shared" si="35"/>
        <v>10000</v>
      </c>
      <c r="AN30" s="59">
        <f>+AD23</f>
        <v>1000</v>
      </c>
      <c r="AO30" s="49">
        <f>+AN30-100</f>
        <v>900</v>
      </c>
      <c r="AP30" s="49">
        <f t="shared" ref="AP30:AW30" si="36">+AO30-100</f>
        <v>800</v>
      </c>
      <c r="AQ30" s="49">
        <f t="shared" si="36"/>
        <v>700</v>
      </c>
      <c r="AR30" s="49">
        <f t="shared" si="36"/>
        <v>600</v>
      </c>
      <c r="AS30" s="49">
        <f t="shared" si="36"/>
        <v>500</v>
      </c>
      <c r="AT30" s="49">
        <f t="shared" si="36"/>
        <v>400</v>
      </c>
      <c r="AU30" s="49">
        <f t="shared" si="36"/>
        <v>300</v>
      </c>
      <c r="AV30" s="49">
        <f t="shared" si="36"/>
        <v>200</v>
      </c>
      <c r="AW30" s="49">
        <f t="shared" si="36"/>
        <v>100</v>
      </c>
      <c r="AX30" s="59">
        <f>AN23</f>
        <v>100</v>
      </c>
      <c r="AY30" s="49">
        <f>+AX30-10</f>
        <v>90</v>
      </c>
      <c r="AZ30" s="49">
        <f t="shared" ref="AZ30:BG30" si="37">+AY30-10</f>
        <v>80</v>
      </c>
      <c r="BA30" s="49">
        <f t="shared" si="37"/>
        <v>70</v>
      </c>
      <c r="BB30" s="49">
        <f t="shared" si="37"/>
        <v>60</v>
      </c>
      <c r="BC30" s="49">
        <f t="shared" si="37"/>
        <v>50</v>
      </c>
      <c r="BD30" s="49">
        <f t="shared" si="37"/>
        <v>40</v>
      </c>
      <c r="BE30" s="49">
        <f t="shared" si="37"/>
        <v>30</v>
      </c>
      <c r="BF30" s="49">
        <f t="shared" si="37"/>
        <v>20</v>
      </c>
      <c r="BG30" s="49">
        <f t="shared" si="37"/>
        <v>10</v>
      </c>
      <c r="BH30" s="49">
        <f>IF(BG30=10,1,+BG30-10)</f>
        <v>1</v>
      </c>
      <c r="BI30" s="59">
        <f>AX23+5</f>
        <v>25</v>
      </c>
      <c r="BJ30" s="49">
        <f>IF(+BI30-1&gt;0,+BI30-1,0.1)</f>
        <v>24</v>
      </c>
      <c r="BK30" s="49">
        <f t="shared" ref="BK30:CC30" si="38">IF(+BJ30-1&gt;0,+BJ30-1,0.1)</f>
        <v>23</v>
      </c>
      <c r="BL30" s="49">
        <f t="shared" si="38"/>
        <v>22</v>
      </c>
      <c r="BM30" s="49">
        <f t="shared" si="38"/>
        <v>21</v>
      </c>
      <c r="BN30" s="49">
        <f t="shared" si="38"/>
        <v>20</v>
      </c>
      <c r="BO30" s="49">
        <f t="shared" si="38"/>
        <v>19</v>
      </c>
      <c r="BP30" s="49">
        <f t="shared" si="38"/>
        <v>18</v>
      </c>
      <c r="BQ30" s="49">
        <f t="shared" si="38"/>
        <v>17</v>
      </c>
      <c r="BR30" s="49">
        <f t="shared" si="38"/>
        <v>16</v>
      </c>
      <c r="BS30" s="49">
        <f t="shared" si="38"/>
        <v>15</v>
      </c>
      <c r="BT30" s="49">
        <f t="shared" si="38"/>
        <v>14</v>
      </c>
      <c r="BU30" s="49">
        <f t="shared" si="38"/>
        <v>13</v>
      </c>
      <c r="BV30" s="49">
        <f t="shared" si="38"/>
        <v>12</v>
      </c>
      <c r="BW30" s="49">
        <f t="shared" si="38"/>
        <v>11</v>
      </c>
      <c r="BX30" s="49">
        <f t="shared" si="38"/>
        <v>10</v>
      </c>
      <c r="BY30" s="49">
        <f t="shared" si="38"/>
        <v>9</v>
      </c>
      <c r="BZ30" s="49">
        <f t="shared" si="38"/>
        <v>8</v>
      </c>
      <c r="CA30" s="49">
        <f t="shared" si="38"/>
        <v>7</v>
      </c>
      <c r="CB30" s="49">
        <f t="shared" si="38"/>
        <v>6</v>
      </c>
      <c r="CC30" s="49">
        <f t="shared" si="38"/>
        <v>5</v>
      </c>
      <c r="CD30" s="73">
        <f>+BI23</f>
        <v>17</v>
      </c>
      <c r="CE30" s="59">
        <v>1</v>
      </c>
      <c r="CF30" s="70">
        <f>+$CE$21*CF22*($CE$19/20)</f>
        <v>0.5</v>
      </c>
      <c r="CG30" s="70">
        <f t="shared" ref="CG30:DD30" si="39">+$CE$21*CG22*($CE$19/20)</f>
        <v>1</v>
      </c>
      <c r="CH30" s="70">
        <f t="shared" si="39"/>
        <v>2</v>
      </c>
      <c r="CI30" s="70">
        <f t="shared" si="39"/>
        <v>3</v>
      </c>
      <c r="CJ30" s="70">
        <f t="shared" si="39"/>
        <v>4</v>
      </c>
      <c r="CK30" s="70">
        <f t="shared" si="39"/>
        <v>5</v>
      </c>
      <c r="CL30" s="70">
        <f t="shared" si="39"/>
        <v>10</v>
      </c>
      <c r="CM30" s="70">
        <f t="shared" si="39"/>
        <v>15</v>
      </c>
      <c r="CN30" s="70">
        <f t="shared" si="39"/>
        <v>20</v>
      </c>
      <c r="CO30" s="70">
        <f t="shared" si="39"/>
        <v>25</v>
      </c>
      <c r="CP30" s="70">
        <f t="shared" si="39"/>
        <v>30</v>
      </c>
      <c r="CQ30" s="70">
        <f t="shared" si="39"/>
        <v>35</v>
      </c>
      <c r="CR30" s="70">
        <f t="shared" si="39"/>
        <v>40</v>
      </c>
      <c r="CS30" s="70">
        <f t="shared" si="39"/>
        <v>45</v>
      </c>
      <c r="CT30" s="70">
        <f t="shared" si="39"/>
        <v>50</v>
      </c>
      <c r="CU30" s="70">
        <f t="shared" si="39"/>
        <v>55</v>
      </c>
      <c r="CV30" s="70">
        <f t="shared" si="39"/>
        <v>60</v>
      </c>
      <c r="CW30" s="70">
        <f t="shared" si="39"/>
        <v>65</v>
      </c>
      <c r="CX30" s="70">
        <f t="shared" si="39"/>
        <v>70</v>
      </c>
      <c r="CY30" s="70">
        <f t="shared" si="39"/>
        <v>75</v>
      </c>
      <c r="CZ30" s="70">
        <f t="shared" si="39"/>
        <v>80</v>
      </c>
      <c r="DA30" s="70">
        <f t="shared" si="39"/>
        <v>85</v>
      </c>
      <c r="DB30" s="70">
        <f t="shared" si="39"/>
        <v>90</v>
      </c>
      <c r="DC30" s="70">
        <f t="shared" si="39"/>
        <v>95</v>
      </c>
      <c r="DD30" s="70">
        <f t="shared" si="39"/>
        <v>100</v>
      </c>
      <c r="DE30" s="49">
        <f>入力シート_PCB!W3</f>
        <v>20</v>
      </c>
      <c r="DF30" s="49">
        <f>+DE30</f>
        <v>20</v>
      </c>
      <c r="DG30" s="49">
        <f t="shared" si="30"/>
        <v>20</v>
      </c>
      <c r="DH30" s="49">
        <f t="shared" si="30"/>
        <v>20</v>
      </c>
      <c r="DI30" s="49">
        <f t="shared" si="30"/>
        <v>20</v>
      </c>
      <c r="DJ30" s="49">
        <f t="shared" si="30"/>
        <v>20</v>
      </c>
      <c r="DK30" s="49">
        <f t="shared" si="30"/>
        <v>20</v>
      </c>
      <c r="DL30" s="49">
        <f t="shared" si="30"/>
        <v>20</v>
      </c>
      <c r="DM30" s="49">
        <f t="shared" si="30"/>
        <v>20</v>
      </c>
      <c r="DN30" s="49">
        <f t="shared" si="30"/>
        <v>20</v>
      </c>
      <c r="DO30" s="49">
        <f t="shared" si="30"/>
        <v>20</v>
      </c>
      <c r="DP30" s="49">
        <f t="shared" si="32"/>
        <v>20</v>
      </c>
      <c r="DQ30" s="49">
        <f t="shared" si="32"/>
        <v>20</v>
      </c>
      <c r="DR30" s="49">
        <f t="shared" si="32"/>
        <v>20</v>
      </c>
      <c r="DS30" s="49">
        <f t="shared" si="32"/>
        <v>20</v>
      </c>
      <c r="DT30" s="49">
        <f t="shared" si="32"/>
        <v>20</v>
      </c>
      <c r="DU30" s="49">
        <f t="shared" si="32"/>
        <v>20</v>
      </c>
      <c r="DV30" s="49">
        <f t="shared" si="32"/>
        <v>20</v>
      </c>
      <c r="DW30" s="49">
        <f>+DV30</f>
        <v>20</v>
      </c>
    </row>
    <row r="31" spans="1:127" ht="18" x14ac:dyDescent="0.2">
      <c r="A31" s="19"/>
      <c r="B31" s="23" t="s">
        <v>61</v>
      </c>
      <c r="C31" s="494" t="s">
        <v>62</v>
      </c>
      <c r="D31" s="495"/>
      <c r="E31" s="492"/>
      <c r="F31" s="1" t="s">
        <v>60</v>
      </c>
      <c r="G31" s="25">
        <v>0</v>
      </c>
      <c r="J31" s="51">
        <f>G31</f>
        <v>0</v>
      </c>
      <c r="K31" s="54">
        <f>+J31</f>
        <v>0</v>
      </c>
      <c r="L31" s="54">
        <f t="shared" ref="L31:N42" si="40">+K31</f>
        <v>0</v>
      </c>
      <c r="M31" s="54">
        <f t="shared" si="40"/>
        <v>0</v>
      </c>
      <c r="N31" s="54">
        <f t="shared" si="40"/>
        <v>0</v>
      </c>
      <c r="O31" s="54">
        <f t="shared" ref="O31:Q42" si="41">+J31</f>
        <v>0</v>
      </c>
      <c r="P31" s="54">
        <f t="shared" si="41"/>
        <v>0</v>
      </c>
      <c r="Q31" s="54">
        <f t="shared" si="41"/>
        <v>0</v>
      </c>
      <c r="R31" s="54">
        <f t="shared" ref="R31:T42" si="42">+L31</f>
        <v>0</v>
      </c>
      <c r="S31" s="54">
        <f t="shared" si="42"/>
        <v>0</v>
      </c>
      <c r="T31" s="54">
        <f t="shared" si="42"/>
        <v>0</v>
      </c>
      <c r="U31" s="51">
        <f>G31</f>
        <v>0</v>
      </c>
      <c r="V31" s="54">
        <f>+U31</f>
        <v>0</v>
      </c>
      <c r="W31" s="54">
        <f t="shared" ref="W31:AG31" si="43">+V31</f>
        <v>0</v>
      </c>
      <c r="X31" s="54">
        <f t="shared" si="43"/>
        <v>0</v>
      </c>
      <c r="Y31" s="54">
        <f t="shared" si="43"/>
        <v>0</v>
      </c>
      <c r="Z31" s="54">
        <f t="shared" si="43"/>
        <v>0</v>
      </c>
      <c r="AA31" s="54">
        <f t="shared" si="43"/>
        <v>0</v>
      </c>
      <c r="AB31" s="54">
        <f t="shared" si="43"/>
        <v>0</v>
      </c>
      <c r="AC31" s="54">
        <f t="shared" si="43"/>
        <v>0</v>
      </c>
      <c r="AD31" s="54">
        <f t="shared" si="43"/>
        <v>0</v>
      </c>
      <c r="AE31" s="54">
        <f t="shared" si="43"/>
        <v>0</v>
      </c>
      <c r="AF31" s="54">
        <f t="shared" si="43"/>
        <v>0</v>
      </c>
      <c r="AG31" s="54">
        <f t="shared" si="43"/>
        <v>0</v>
      </c>
      <c r="AH31" s="54">
        <f t="shared" ref="AH31:AJ42" si="44">+AC31</f>
        <v>0</v>
      </c>
      <c r="AI31" s="54">
        <f t="shared" si="44"/>
        <v>0</v>
      </c>
      <c r="AJ31" s="54">
        <f t="shared" si="44"/>
        <v>0</v>
      </c>
      <c r="AK31" s="54">
        <f t="shared" ref="AK31:AM42" si="45">+AE31</f>
        <v>0</v>
      </c>
      <c r="AL31" s="54">
        <f t="shared" si="45"/>
        <v>0</v>
      </c>
      <c r="AM31" s="54">
        <f t="shared" si="45"/>
        <v>0</v>
      </c>
      <c r="AN31" s="54">
        <f t="shared" ref="AN31:BC42" si="46">+AM31</f>
        <v>0</v>
      </c>
      <c r="AO31" s="54">
        <f t="shared" si="46"/>
        <v>0</v>
      </c>
      <c r="AP31" s="54">
        <f t="shared" si="46"/>
        <v>0</v>
      </c>
      <c r="AQ31" s="54">
        <f t="shared" si="46"/>
        <v>0</v>
      </c>
      <c r="AR31" s="54">
        <f t="shared" si="46"/>
        <v>0</v>
      </c>
      <c r="AS31" s="54">
        <f t="shared" si="46"/>
        <v>0</v>
      </c>
      <c r="AT31" s="54">
        <f t="shared" si="46"/>
        <v>0</v>
      </c>
      <c r="AU31" s="54">
        <f t="shared" si="46"/>
        <v>0</v>
      </c>
      <c r="AV31" s="54">
        <f t="shared" si="46"/>
        <v>0</v>
      </c>
      <c r="AW31" s="54">
        <f t="shared" si="46"/>
        <v>0</v>
      </c>
      <c r="AX31" s="54">
        <f t="shared" si="46"/>
        <v>0</v>
      </c>
      <c r="AY31" s="54">
        <f t="shared" si="46"/>
        <v>0</v>
      </c>
      <c r="AZ31" s="54">
        <f t="shared" si="46"/>
        <v>0</v>
      </c>
      <c r="BA31" s="54">
        <f t="shared" si="46"/>
        <v>0</v>
      </c>
      <c r="BB31" s="54">
        <f t="shared" si="46"/>
        <v>0</v>
      </c>
      <c r="BC31" s="54">
        <f t="shared" si="46"/>
        <v>0</v>
      </c>
      <c r="BD31" s="54">
        <f t="shared" ref="BD31:BF42" si="47">+BC31</f>
        <v>0</v>
      </c>
      <c r="BE31" s="54">
        <f t="shared" si="47"/>
        <v>0</v>
      </c>
      <c r="BF31" s="54">
        <f t="shared" si="47"/>
        <v>0</v>
      </c>
      <c r="BG31" s="54">
        <f t="shared" ref="BG31:BH42" si="48">+BE31</f>
        <v>0</v>
      </c>
      <c r="BH31" s="54">
        <f t="shared" si="48"/>
        <v>0</v>
      </c>
      <c r="BI31" s="54">
        <f t="shared" ref="BI31:BJ42" si="49">+BH31</f>
        <v>0</v>
      </c>
      <c r="BJ31" s="54">
        <f t="shared" si="49"/>
        <v>0</v>
      </c>
      <c r="BK31" s="54">
        <f t="shared" ref="BK31:BK42" si="50">+AZ31</f>
        <v>0</v>
      </c>
      <c r="BL31" s="54">
        <f t="shared" ref="BL31:BO42" si="51">+BK31</f>
        <v>0</v>
      </c>
      <c r="BM31" s="54">
        <f t="shared" si="51"/>
        <v>0</v>
      </c>
      <c r="BN31" s="54">
        <f t="shared" si="51"/>
        <v>0</v>
      </c>
      <c r="BO31" s="54">
        <f t="shared" si="51"/>
        <v>0</v>
      </c>
      <c r="BP31" s="54">
        <f t="shared" ref="BP31:BP42" si="52">+BE31</f>
        <v>0</v>
      </c>
      <c r="BQ31" s="54">
        <f t="shared" ref="BQ31:BT42" si="53">+BP31</f>
        <v>0</v>
      </c>
      <c r="BR31" s="54">
        <f t="shared" si="53"/>
        <v>0</v>
      </c>
      <c r="BS31" s="54">
        <f t="shared" si="53"/>
        <v>0</v>
      </c>
      <c r="BT31" s="54">
        <f t="shared" si="53"/>
        <v>0</v>
      </c>
      <c r="BU31" s="54">
        <f t="shared" ref="BU31:BU42" si="54">+BJ31</f>
        <v>0</v>
      </c>
      <c r="BV31" s="54">
        <f t="shared" ref="BV31:BV42" si="55">+BU31</f>
        <v>0</v>
      </c>
      <c r="BW31" s="54">
        <f t="shared" ref="BW31:BX42" si="56">+BU31</f>
        <v>0</v>
      </c>
      <c r="BX31" s="54">
        <f t="shared" si="56"/>
        <v>0</v>
      </c>
      <c r="BY31" s="54">
        <f t="shared" ref="BY31:CB42" si="57">+BX31</f>
        <v>0</v>
      </c>
      <c r="BZ31" s="54">
        <f t="shared" si="57"/>
        <v>0</v>
      </c>
      <c r="CA31" s="54">
        <f t="shared" si="57"/>
        <v>0</v>
      </c>
      <c r="CB31" s="54">
        <f t="shared" si="57"/>
        <v>0</v>
      </c>
      <c r="CC31" s="54">
        <f t="shared" ref="CC31:CD42" si="58">+CA31</f>
        <v>0</v>
      </c>
      <c r="CD31" s="54">
        <f t="shared" si="58"/>
        <v>0</v>
      </c>
      <c r="CE31" s="54">
        <f t="shared" ref="CE31:CE42" si="59">+CD31</f>
        <v>0</v>
      </c>
      <c r="CF31" s="54">
        <f t="shared" ref="CF31:CF42" si="60">+BA31</f>
        <v>0</v>
      </c>
      <c r="CG31" s="54">
        <f t="shared" ref="CG31:CG42" si="61">+BA31</f>
        <v>0</v>
      </c>
      <c r="CH31" s="54">
        <f t="shared" ref="CH31:CQ42" si="62">+BA31</f>
        <v>0</v>
      </c>
      <c r="CI31" s="54">
        <f t="shared" si="62"/>
        <v>0</v>
      </c>
      <c r="CJ31" s="54">
        <f t="shared" si="62"/>
        <v>0</v>
      </c>
      <c r="CK31" s="54">
        <f t="shared" si="62"/>
        <v>0</v>
      </c>
      <c r="CL31" s="54">
        <f t="shared" si="62"/>
        <v>0</v>
      </c>
      <c r="CM31" s="54">
        <f t="shared" si="62"/>
        <v>0</v>
      </c>
      <c r="CN31" s="54">
        <f t="shared" si="62"/>
        <v>0</v>
      </c>
      <c r="CO31" s="54">
        <f t="shared" si="62"/>
        <v>0</v>
      </c>
      <c r="CP31" s="54">
        <f t="shared" si="62"/>
        <v>0</v>
      </c>
      <c r="CQ31" s="54">
        <f t="shared" si="62"/>
        <v>0</v>
      </c>
      <c r="CR31" s="54">
        <f t="shared" ref="CR31:CS42" si="63">+BU31</f>
        <v>0</v>
      </c>
      <c r="CS31" s="54">
        <f t="shared" si="63"/>
        <v>0</v>
      </c>
      <c r="CT31" s="54">
        <f t="shared" ref="CT31:CU42" si="64">+BX31</f>
        <v>0</v>
      </c>
      <c r="CU31" s="54">
        <f t="shared" si="64"/>
        <v>0</v>
      </c>
      <c r="CV31" s="54">
        <f t="shared" ref="CV31:CW42" si="65">+BU31</f>
        <v>0</v>
      </c>
      <c r="CW31" s="54">
        <f t="shared" si="65"/>
        <v>0</v>
      </c>
      <c r="CX31" s="54">
        <f t="shared" ref="CX31:DB42" si="66">+BX31</f>
        <v>0</v>
      </c>
      <c r="CY31" s="54">
        <f t="shared" si="66"/>
        <v>0</v>
      </c>
      <c r="CZ31" s="54">
        <f t="shared" si="66"/>
        <v>0</v>
      </c>
      <c r="DA31" s="54">
        <f t="shared" si="66"/>
        <v>0</v>
      </c>
      <c r="DB31" s="54">
        <f t="shared" si="66"/>
        <v>0</v>
      </c>
      <c r="DC31" s="54">
        <f t="shared" ref="DC31:DD42" si="67">+CD31</f>
        <v>0</v>
      </c>
      <c r="DD31" s="54">
        <f t="shared" si="67"/>
        <v>0</v>
      </c>
      <c r="DE31" s="54">
        <f t="shared" ref="DE31:DE42" si="68">+CE31</f>
        <v>0</v>
      </c>
      <c r="DF31" s="54">
        <f>+BU31</f>
        <v>0</v>
      </c>
      <c r="DG31" s="54">
        <f t="shared" si="30"/>
        <v>0</v>
      </c>
      <c r="DH31" s="54">
        <f t="shared" si="30"/>
        <v>0</v>
      </c>
      <c r="DI31" s="54">
        <f t="shared" si="30"/>
        <v>0</v>
      </c>
      <c r="DJ31" s="54">
        <f t="shared" si="30"/>
        <v>0</v>
      </c>
      <c r="DK31" s="54">
        <f t="shared" si="30"/>
        <v>0</v>
      </c>
      <c r="DL31" s="54">
        <f t="shared" si="30"/>
        <v>0</v>
      </c>
      <c r="DM31" s="54">
        <f t="shared" si="30"/>
        <v>0</v>
      </c>
      <c r="DN31" s="54">
        <f t="shared" si="30"/>
        <v>0</v>
      </c>
      <c r="DO31" s="54">
        <f>+DE31</f>
        <v>0</v>
      </c>
      <c r="DP31" s="54">
        <f t="shared" si="32"/>
        <v>0</v>
      </c>
      <c r="DQ31" s="54">
        <f t="shared" si="32"/>
        <v>0</v>
      </c>
      <c r="DR31" s="54">
        <f t="shared" si="32"/>
        <v>0</v>
      </c>
      <c r="DS31" s="54">
        <f t="shared" si="32"/>
        <v>0</v>
      </c>
      <c r="DT31" s="54">
        <f t="shared" si="32"/>
        <v>0</v>
      </c>
      <c r="DU31" s="54">
        <f t="shared" si="32"/>
        <v>0</v>
      </c>
      <c r="DV31" s="54">
        <f t="shared" si="32"/>
        <v>0</v>
      </c>
      <c r="DW31" s="54">
        <f>+DV31</f>
        <v>0</v>
      </c>
    </row>
    <row r="32" spans="1:127" ht="18" x14ac:dyDescent="0.2">
      <c r="A32" s="19"/>
      <c r="B32" s="23" t="s">
        <v>63</v>
      </c>
      <c r="C32" s="494" t="s">
        <v>64</v>
      </c>
      <c r="D32" s="495"/>
      <c r="E32" s="492"/>
      <c r="F32" s="1" t="s">
        <v>60</v>
      </c>
      <c r="G32" s="25">
        <v>0</v>
      </c>
      <c r="J32" s="51">
        <f t="shared" si="10"/>
        <v>0</v>
      </c>
      <c r="K32" s="54">
        <f t="shared" ref="K32:K42" si="69">+J32</f>
        <v>0</v>
      </c>
      <c r="L32" s="54">
        <f t="shared" si="40"/>
        <v>0</v>
      </c>
      <c r="M32" s="54">
        <f t="shared" si="40"/>
        <v>0</v>
      </c>
      <c r="N32" s="54">
        <f t="shared" si="40"/>
        <v>0</v>
      </c>
      <c r="O32" s="54">
        <f t="shared" si="41"/>
        <v>0</v>
      </c>
      <c r="P32" s="54">
        <f t="shared" si="41"/>
        <v>0</v>
      </c>
      <c r="Q32" s="54">
        <f t="shared" si="41"/>
        <v>0</v>
      </c>
      <c r="R32" s="54">
        <f t="shared" si="42"/>
        <v>0</v>
      </c>
      <c r="S32" s="54">
        <f t="shared" si="42"/>
        <v>0</v>
      </c>
      <c r="T32" s="54">
        <f t="shared" si="42"/>
        <v>0</v>
      </c>
      <c r="U32" s="51">
        <f t="shared" ref="U32:U51" si="70">G32</f>
        <v>0</v>
      </c>
      <c r="V32" s="54">
        <f t="shared" ref="V32:AG42" si="71">+U32</f>
        <v>0</v>
      </c>
      <c r="W32" s="54">
        <f t="shared" si="71"/>
        <v>0</v>
      </c>
      <c r="X32" s="54">
        <f t="shared" si="71"/>
        <v>0</v>
      </c>
      <c r="Y32" s="54">
        <f t="shared" si="71"/>
        <v>0</v>
      </c>
      <c r="Z32" s="54">
        <f t="shared" si="71"/>
        <v>0</v>
      </c>
      <c r="AA32" s="54">
        <f t="shared" si="71"/>
        <v>0</v>
      </c>
      <c r="AB32" s="54">
        <f t="shared" si="71"/>
        <v>0</v>
      </c>
      <c r="AC32" s="54">
        <f t="shared" si="71"/>
        <v>0</v>
      </c>
      <c r="AD32" s="54">
        <f t="shared" si="71"/>
        <v>0</v>
      </c>
      <c r="AE32" s="54">
        <f t="shared" si="71"/>
        <v>0</v>
      </c>
      <c r="AF32" s="54">
        <f t="shared" si="71"/>
        <v>0</v>
      </c>
      <c r="AG32" s="54">
        <f t="shared" si="71"/>
        <v>0</v>
      </c>
      <c r="AH32" s="54">
        <f t="shared" si="44"/>
        <v>0</v>
      </c>
      <c r="AI32" s="54">
        <f t="shared" si="44"/>
        <v>0</v>
      </c>
      <c r="AJ32" s="54">
        <f t="shared" si="44"/>
        <v>0</v>
      </c>
      <c r="AK32" s="54">
        <f t="shared" si="45"/>
        <v>0</v>
      </c>
      <c r="AL32" s="54">
        <f t="shared" si="45"/>
        <v>0</v>
      </c>
      <c r="AM32" s="54">
        <f t="shared" si="45"/>
        <v>0</v>
      </c>
      <c r="AN32" s="54">
        <f t="shared" si="46"/>
        <v>0</v>
      </c>
      <c r="AO32" s="54">
        <f t="shared" si="46"/>
        <v>0</v>
      </c>
      <c r="AP32" s="54">
        <f t="shared" si="46"/>
        <v>0</v>
      </c>
      <c r="AQ32" s="54">
        <f t="shared" si="46"/>
        <v>0</v>
      </c>
      <c r="AR32" s="54">
        <f t="shared" si="46"/>
        <v>0</v>
      </c>
      <c r="AS32" s="54">
        <f t="shared" si="46"/>
        <v>0</v>
      </c>
      <c r="AT32" s="54">
        <f t="shared" si="46"/>
        <v>0</v>
      </c>
      <c r="AU32" s="54">
        <f t="shared" si="46"/>
        <v>0</v>
      </c>
      <c r="AV32" s="54">
        <f t="shared" si="46"/>
        <v>0</v>
      </c>
      <c r="AW32" s="54">
        <f t="shared" si="46"/>
        <v>0</v>
      </c>
      <c r="AX32" s="54">
        <f t="shared" si="46"/>
        <v>0</v>
      </c>
      <c r="AY32" s="54">
        <f t="shared" si="46"/>
        <v>0</v>
      </c>
      <c r="AZ32" s="54">
        <f t="shared" si="46"/>
        <v>0</v>
      </c>
      <c r="BA32" s="54">
        <f t="shared" si="46"/>
        <v>0</v>
      </c>
      <c r="BB32" s="54">
        <f t="shared" si="46"/>
        <v>0</v>
      </c>
      <c r="BC32" s="54">
        <f t="shared" si="46"/>
        <v>0</v>
      </c>
      <c r="BD32" s="54">
        <f t="shared" si="47"/>
        <v>0</v>
      </c>
      <c r="BE32" s="54">
        <f t="shared" si="47"/>
        <v>0</v>
      </c>
      <c r="BF32" s="54">
        <f t="shared" si="47"/>
        <v>0</v>
      </c>
      <c r="BG32" s="54">
        <f t="shared" si="48"/>
        <v>0</v>
      </c>
      <c r="BH32" s="54">
        <f t="shared" si="48"/>
        <v>0</v>
      </c>
      <c r="BI32" s="54">
        <f t="shared" si="49"/>
        <v>0</v>
      </c>
      <c r="BJ32" s="54">
        <f t="shared" si="49"/>
        <v>0</v>
      </c>
      <c r="BK32" s="54">
        <f t="shared" si="50"/>
        <v>0</v>
      </c>
      <c r="BL32" s="54">
        <f t="shared" si="51"/>
        <v>0</v>
      </c>
      <c r="BM32" s="54">
        <f t="shared" si="51"/>
        <v>0</v>
      </c>
      <c r="BN32" s="54">
        <f t="shared" si="51"/>
        <v>0</v>
      </c>
      <c r="BO32" s="54">
        <f t="shared" si="51"/>
        <v>0</v>
      </c>
      <c r="BP32" s="54">
        <f t="shared" si="52"/>
        <v>0</v>
      </c>
      <c r="BQ32" s="54">
        <f t="shared" si="53"/>
        <v>0</v>
      </c>
      <c r="BR32" s="54">
        <f t="shared" si="53"/>
        <v>0</v>
      </c>
      <c r="BS32" s="54">
        <f t="shared" si="53"/>
        <v>0</v>
      </c>
      <c r="BT32" s="54">
        <f t="shared" si="53"/>
        <v>0</v>
      </c>
      <c r="BU32" s="54">
        <f t="shared" si="54"/>
        <v>0</v>
      </c>
      <c r="BV32" s="54">
        <f t="shared" si="55"/>
        <v>0</v>
      </c>
      <c r="BW32" s="54">
        <f t="shared" si="56"/>
        <v>0</v>
      </c>
      <c r="BX32" s="54">
        <f t="shared" si="56"/>
        <v>0</v>
      </c>
      <c r="BY32" s="54">
        <f t="shared" si="57"/>
        <v>0</v>
      </c>
      <c r="BZ32" s="54">
        <f t="shared" si="57"/>
        <v>0</v>
      </c>
      <c r="CA32" s="54">
        <f t="shared" si="57"/>
        <v>0</v>
      </c>
      <c r="CB32" s="54">
        <f t="shared" si="57"/>
        <v>0</v>
      </c>
      <c r="CC32" s="54">
        <f t="shared" si="58"/>
        <v>0</v>
      </c>
      <c r="CD32" s="54">
        <f t="shared" si="58"/>
        <v>0</v>
      </c>
      <c r="CE32" s="54">
        <f t="shared" si="59"/>
        <v>0</v>
      </c>
      <c r="CF32" s="54">
        <f t="shared" si="60"/>
        <v>0</v>
      </c>
      <c r="CG32" s="54">
        <f t="shared" si="61"/>
        <v>0</v>
      </c>
      <c r="CH32" s="54">
        <f t="shared" si="62"/>
        <v>0</v>
      </c>
      <c r="CI32" s="54">
        <f t="shared" si="62"/>
        <v>0</v>
      </c>
      <c r="CJ32" s="54">
        <f t="shared" si="62"/>
        <v>0</v>
      </c>
      <c r="CK32" s="54">
        <f t="shared" si="62"/>
        <v>0</v>
      </c>
      <c r="CL32" s="54">
        <f t="shared" si="62"/>
        <v>0</v>
      </c>
      <c r="CM32" s="54">
        <f t="shared" si="62"/>
        <v>0</v>
      </c>
      <c r="CN32" s="54">
        <f t="shared" si="62"/>
        <v>0</v>
      </c>
      <c r="CO32" s="54">
        <f t="shared" si="62"/>
        <v>0</v>
      </c>
      <c r="CP32" s="54">
        <f t="shared" si="62"/>
        <v>0</v>
      </c>
      <c r="CQ32" s="54">
        <f t="shared" si="62"/>
        <v>0</v>
      </c>
      <c r="CR32" s="54">
        <f t="shared" si="63"/>
        <v>0</v>
      </c>
      <c r="CS32" s="54">
        <f t="shared" si="63"/>
        <v>0</v>
      </c>
      <c r="CT32" s="54">
        <f t="shared" si="64"/>
        <v>0</v>
      </c>
      <c r="CU32" s="54">
        <f t="shared" si="64"/>
        <v>0</v>
      </c>
      <c r="CV32" s="54">
        <f t="shared" si="65"/>
        <v>0</v>
      </c>
      <c r="CW32" s="54">
        <f t="shared" si="65"/>
        <v>0</v>
      </c>
      <c r="CX32" s="54">
        <f t="shared" si="66"/>
        <v>0</v>
      </c>
      <c r="CY32" s="54">
        <f t="shared" si="66"/>
        <v>0</v>
      </c>
      <c r="CZ32" s="54">
        <f t="shared" si="66"/>
        <v>0</v>
      </c>
      <c r="DA32" s="54">
        <f t="shared" si="66"/>
        <v>0</v>
      </c>
      <c r="DB32" s="54">
        <f t="shared" si="66"/>
        <v>0</v>
      </c>
      <c r="DC32" s="54">
        <f t="shared" si="67"/>
        <v>0</v>
      </c>
      <c r="DD32" s="54">
        <f t="shared" si="67"/>
        <v>0</v>
      </c>
      <c r="DE32" s="54">
        <f t="shared" si="68"/>
        <v>0</v>
      </c>
      <c r="DF32" s="54">
        <f>+BU32</f>
        <v>0</v>
      </c>
      <c r="DG32" s="54">
        <f t="shared" si="30"/>
        <v>0</v>
      </c>
      <c r="DH32" s="54">
        <f t="shared" si="30"/>
        <v>0</v>
      </c>
      <c r="DI32" s="54">
        <f t="shared" si="30"/>
        <v>0</v>
      </c>
      <c r="DJ32" s="54">
        <f t="shared" si="30"/>
        <v>0</v>
      </c>
      <c r="DK32" s="54">
        <f t="shared" si="30"/>
        <v>0</v>
      </c>
      <c r="DL32" s="54">
        <f t="shared" si="30"/>
        <v>0</v>
      </c>
      <c r="DM32" s="54">
        <f t="shared" si="30"/>
        <v>0</v>
      </c>
      <c r="DN32" s="54">
        <f t="shared" si="30"/>
        <v>0</v>
      </c>
      <c r="DO32" s="54">
        <f>+DE32</f>
        <v>0</v>
      </c>
      <c r="DP32" s="54">
        <f t="shared" si="32"/>
        <v>0</v>
      </c>
      <c r="DQ32" s="54">
        <f t="shared" si="32"/>
        <v>0</v>
      </c>
      <c r="DR32" s="54">
        <f t="shared" si="32"/>
        <v>0</v>
      </c>
      <c r="DS32" s="54">
        <f t="shared" si="32"/>
        <v>0</v>
      </c>
      <c r="DT32" s="54">
        <f t="shared" si="32"/>
        <v>0</v>
      </c>
      <c r="DU32" s="54">
        <f t="shared" si="32"/>
        <v>0</v>
      </c>
      <c r="DV32" s="54">
        <f t="shared" si="32"/>
        <v>0</v>
      </c>
      <c r="DW32" s="54">
        <f>+DV32</f>
        <v>0</v>
      </c>
    </row>
    <row r="33" spans="1:127" ht="18" x14ac:dyDescent="0.2">
      <c r="A33" s="16"/>
      <c r="B33" s="23" t="s">
        <v>65</v>
      </c>
      <c r="C33" s="494" t="s">
        <v>66</v>
      </c>
      <c r="D33" s="495"/>
      <c r="E33" s="492"/>
      <c r="F33" s="1" t="s">
        <v>67</v>
      </c>
      <c r="G33" s="25">
        <f>IF(A33="",100,A33)</f>
        <v>100</v>
      </c>
      <c r="J33" s="51">
        <f>G33</f>
        <v>100</v>
      </c>
      <c r="K33" s="54">
        <f t="shared" si="69"/>
        <v>100</v>
      </c>
      <c r="L33" s="54">
        <f t="shared" si="40"/>
        <v>100</v>
      </c>
      <c r="M33" s="54">
        <f t="shared" si="40"/>
        <v>100</v>
      </c>
      <c r="N33" s="54">
        <f t="shared" si="40"/>
        <v>100</v>
      </c>
      <c r="O33" s="54">
        <f t="shared" si="41"/>
        <v>100</v>
      </c>
      <c r="P33" s="54">
        <f t="shared" si="41"/>
        <v>100</v>
      </c>
      <c r="Q33" s="54">
        <f t="shared" si="41"/>
        <v>100</v>
      </c>
      <c r="R33" s="54">
        <f t="shared" si="42"/>
        <v>100</v>
      </c>
      <c r="S33" s="54">
        <f t="shared" si="42"/>
        <v>100</v>
      </c>
      <c r="T33" s="54">
        <f t="shared" si="42"/>
        <v>100</v>
      </c>
      <c r="U33" s="51">
        <f t="shared" si="70"/>
        <v>100</v>
      </c>
      <c r="V33" s="54">
        <f t="shared" si="71"/>
        <v>100</v>
      </c>
      <c r="W33" s="54">
        <f t="shared" si="71"/>
        <v>100</v>
      </c>
      <c r="X33" s="54">
        <f t="shared" si="71"/>
        <v>100</v>
      </c>
      <c r="Y33" s="54">
        <f t="shared" si="71"/>
        <v>100</v>
      </c>
      <c r="Z33" s="54">
        <f t="shared" si="71"/>
        <v>100</v>
      </c>
      <c r="AA33" s="54">
        <f t="shared" si="71"/>
        <v>100</v>
      </c>
      <c r="AB33" s="54">
        <f t="shared" si="71"/>
        <v>100</v>
      </c>
      <c r="AC33" s="54">
        <f t="shared" si="71"/>
        <v>100</v>
      </c>
      <c r="AD33" s="54">
        <f t="shared" si="71"/>
        <v>100</v>
      </c>
      <c r="AE33" s="54">
        <f t="shared" si="71"/>
        <v>100</v>
      </c>
      <c r="AF33" s="54">
        <f t="shared" si="71"/>
        <v>100</v>
      </c>
      <c r="AG33" s="54">
        <f t="shared" si="71"/>
        <v>100</v>
      </c>
      <c r="AH33" s="54">
        <f t="shared" si="44"/>
        <v>100</v>
      </c>
      <c r="AI33" s="54">
        <f t="shared" si="44"/>
        <v>100</v>
      </c>
      <c r="AJ33" s="54">
        <f t="shared" si="44"/>
        <v>100</v>
      </c>
      <c r="AK33" s="54">
        <f t="shared" si="45"/>
        <v>100</v>
      </c>
      <c r="AL33" s="54">
        <f t="shared" si="45"/>
        <v>100</v>
      </c>
      <c r="AM33" s="54">
        <f t="shared" si="45"/>
        <v>100</v>
      </c>
      <c r="AN33" s="54">
        <f t="shared" si="46"/>
        <v>100</v>
      </c>
      <c r="AO33" s="54">
        <f t="shared" si="46"/>
        <v>100</v>
      </c>
      <c r="AP33" s="54">
        <f t="shared" si="46"/>
        <v>100</v>
      </c>
      <c r="AQ33" s="54">
        <f t="shared" si="46"/>
        <v>100</v>
      </c>
      <c r="AR33" s="54">
        <f t="shared" si="46"/>
        <v>100</v>
      </c>
      <c r="AS33" s="54">
        <f t="shared" si="46"/>
        <v>100</v>
      </c>
      <c r="AT33" s="54">
        <f t="shared" si="46"/>
        <v>100</v>
      </c>
      <c r="AU33" s="54">
        <f t="shared" si="46"/>
        <v>100</v>
      </c>
      <c r="AV33" s="54">
        <f t="shared" si="46"/>
        <v>100</v>
      </c>
      <c r="AW33" s="54">
        <f t="shared" si="46"/>
        <v>100</v>
      </c>
      <c r="AX33" s="54">
        <f t="shared" si="46"/>
        <v>100</v>
      </c>
      <c r="AY33" s="54">
        <f t="shared" si="46"/>
        <v>100</v>
      </c>
      <c r="AZ33" s="54">
        <f t="shared" si="46"/>
        <v>100</v>
      </c>
      <c r="BA33" s="54">
        <f t="shared" si="46"/>
        <v>100</v>
      </c>
      <c r="BB33" s="54">
        <f t="shared" si="46"/>
        <v>100</v>
      </c>
      <c r="BC33" s="54">
        <f t="shared" si="46"/>
        <v>100</v>
      </c>
      <c r="BD33" s="54">
        <f t="shared" si="47"/>
        <v>100</v>
      </c>
      <c r="BE33" s="54">
        <f t="shared" si="47"/>
        <v>100</v>
      </c>
      <c r="BF33" s="54">
        <f t="shared" si="47"/>
        <v>100</v>
      </c>
      <c r="BG33" s="54">
        <f t="shared" si="48"/>
        <v>100</v>
      </c>
      <c r="BH33" s="54">
        <f t="shared" si="48"/>
        <v>100</v>
      </c>
      <c r="BI33" s="54">
        <f t="shared" si="49"/>
        <v>100</v>
      </c>
      <c r="BJ33" s="54">
        <f t="shared" si="49"/>
        <v>100</v>
      </c>
      <c r="BK33" s="54">
        <f t="shared" si="50"/>
        <v>100</v>
      </c>
      <c r="BL33" s="54">
        <f t="shared" si="51"/>
        <v>100</v>
      </c>
      <c r="BM33" s="54">
        <f t="shared" si="51"/>
        <v>100</v>
      </c>
      <c r="BN33" s="54">
        <f t="shared" si="51"/>
        <v>100</v>
      </c>
      <c r="BO33" s="54">
        <f t="shared" si="51"/>
        <v>100</v>
      </c>
      <c r="BP33" s="54">
        <f t="shared" si="52"/>
        <v>100</v>
      </c>
      <c r="BQ33" s="54">
        <f t="shared" si="53"/>
        <v>100</v>
      </c>
      <c r="BR33" s="54">
        <f t="shared" si="53"/>
        <v>100</v>
      </c>
      <c r="BS33" s="54">
        <f t="shared" si="53"/>
        <v>100</v>
      </c>
      <c r="BT33" s="54">
        <f t="shared" si="53"/>
        <v>100</v>
      </c>
      <c r="BU33" s="54">
        <f t="shared" si="54"/>
        <v>100</v>
      </c>
      <c r="BV33" s="54">
        <f t="shared" si="55"/>
        <v>100</v>
      </c>
      <c r="BW33" s="54">
        <f t="shared" si="56"/>
        <v>100</v>
      </c>
      <c r="BX33" s="54">
        <f t="shared" si="56"/>
        <v>100</v>
      </c>
      <c r="BY33" s="54">
        <f t="shared" si="57"/>
        <v>100</v>
      </c>
      <c r="BZ33" s="54">
        <f t="shared" si="57"/>
        <v>100</v>
      </c>
      <c r="CA33" s="54">
        <f t="shared" si="57"/>
        <v>100</v>
      </c>
      <c r="CB33" s="54">
        <f t="shared" si="57"/>
        <v>100</v>
      </c>
      <c r="CC33" s="54">
        <f t="shared" si="58"/>
        <v>100</v>
      </c>
      <c r="CD33" s="54">
        <f t="shared" si="58"/>
        <v>100</v>
      </c>
      <c r="CE33" s="54">
        <f t="shared" si="59"/>
        <v>100</v>
      </c>
      <c r="CF33" s="54">
        <f t="shared" si="60"/>
        <v>100</v>
      </c>
      <c r="CG33" s="54">
        <f t="shared" si="61"/>
        <v>100</v>
      </c>
      <c r="CH33" s="54">
        <f t="shared" si="62"/>
        <v>100</v>
      </c>
      <c r="CI33" s="54">
        <f t="shared" si="62"/>
        <v>100</v>
      </c>
      <c r="CJ33" s="54">
        <f t="shared" si="62"/>
        <v>100</v>
      </c>
      <c r="CK33" s="54">
        <f t="shared" si="62"/>
        <v>100</v>
      </c>
      <c r="CL33" s="54">
        <f t="shared" si="62"/>
        <v>100</v>
      </c>
      <c r="CM33" s="54">
        <f t="shared" si="62"/>
        <v>100</v>
      </c>
      <c r="CN33" s="54">
        <f t="shared" si="62"/>
        <v>100</v>
      </c>
      <c r="CO33" s="54">
        <f t="shared" si="62"/>
        <v>100</v>
      </c>
      <c r="CP33" s="54">
        <f t="shared" si="62"/>
        <v>100</v>
      </c>
      <c r="CQ33" s="54">
        <f t="shared" si="62"/>
        <v>100</v>
      </c>
      <c r="CR33" s="54">
        <f t="shared" si="63"/>
        <v>100</v>
      </c>
      <c r="CS33" s="54">
        <f t="shared" si="63"/>
        <v>100</v>
      </c>
      <c r="CT33" s="54">
        <f t="shared" si="64"/>
        <v>100</v>
      </c>
      <c r="CU33" s="54">
        <f t="shared" si="64"/>
        <v>100</v>
      </c>
      <c r="CV33" s="54">
        <f t="shared" si="65"/>
        <v>100</v>
      </c>
      <c r="CW33" s="54">
        <f t="shared" si="65"/>
        <v>100</v>
      </c>
      <c r="CX33" s="54">
        <f t="shared" si="66"/>
        <v>100</v>
      </c>
      <c r="CY33" s="54">
        <f t="shared" si="66"/>
        <v>100</v>
      </c>
      <c r="CZ33" s="54">
        <f t="shared" si="66"/>
        <v>100</v>
      </c>
      <c r="DA33" s="54">
        <f t="shared" si="66"/>
        <v>100</v>
      </c>
      <c r="DB33" s="54">
        <f t="shared" si="66"/>
        <v>100</v>
      </c>
      <c r="DC33" s="54">
        <f t="shared" si="67"/>
        <v>100</v>
      </c>
      <c r="DD33" s="54">
        <f t="shared" si="67"/>
        <v>100</v>
      </c>
      <c r="DE33" s="68">
        <v>2</v>
      </c>
      <c r="DF33" s="68">
        <v>5</v>
      </c>
      <c r="DG33" s="68">
        <v>10</v>
      </c>
      <c r="DH33" s="68">
        <v>20</v>
      </c>
      <c r="DI33" s="68">
        <v>30</v>
      </c>
      <c r="DJ33" s="68">
        <v>40</v>
      </c>
      <c r="DK33" s="68">
        <v>50</v>
      </c>
      <c r="DL33" s="68">
        <v>60</v>
      </c>
      <c r="DM33" s="68">
        <v>80</v>
      </c>
      <c r="DN33" s="68">
        <v>100</v>
      </c>
      <c r="DO33" s="68">
        <v>125</v>
      </c>
      <c r="DP33" s="68">
        <v>150</v>
      </c>
      <c r="DQ33" s="68">
        <v>175</v>
      </c>
      <c r="DR33" s="68">
        <v>200</v>
      </c>
      <c r="DS33" s="68">
        <v>225</v>
      </c>
      <c r="DT33" s="68">
        <v>250</v>
      </c>
      <c r="DU33" s="68">
        <v>275</v>
      </c>
      <c r="DV33" s="68">
        <v>300</v>
      </c>
      <c r="DW33" s="68">
        <v>300</v>
      </c>
    </row>
    <row r="34" spans="1:127" ht="18" x14ac:dyDescent="0.2">
      <c r="A34" s="16">
        <f>入力シート_PCB!Q8</f>
        <v>5</v>
      </c>
      <c r="B34" s="23" t="s">
        <v>68</v>
      </c>
      <c r="C34" s="494" t="s">
        <v>69</v>
      </c>
      <c r="D34" s="495"/>
      <c r="E34" s="492"/>
      <c r="F34" s="1" t="s">
        <v>60</v>
      </c>
      <c r="G34" s="25">
        <f>IF(A34="",10,A34)</f>
        <v>5</v>
      </c>
      <c r="J34" s="51">
        <f t="shared" ref="J34:J40" si="72">G34</f>
        <v>5</v>
      </c>
      <c r="K34" s="54">
        <f t="shared" si="69"/>
        <v>5</v>
      </c>
      <c r="L34" s="54">
        <f t="shared" si="40"/>
        <v>5</v>
      </c>
      <c r="M34" s="54">
        <f t="shared" si="40"/>
        <v>5</v>
      </c>
      <c r="N34" s="54">
        <f t="shared" si="40"/>
        <v>5</v>
      </c>
      <c r="O34" s="54">
        <f t="shared" si="41"/>
        <v>5</v>
      </c>
      <c r="P34" s="54">
        <f t="shared" si="41"/>
        <v>5</v>
      </c>
      <c r="Q34" s="54">
        <f t="shared" si="41"/>
        <v>5</v>
      </c>
      <c r="R34" s="54">
        <f t="shared" si="42"/>
        <v>5</v>
      </c>
      <c r="S34" s="54">
        <f t="shared" si="42"/>
        <v>5</v>
      </c>
      <c r="T34" s="54">
        <f t="shared" si="42"/>
        <v>5</v>
      </c>
      <c r="U34" s="51">
        <f t="shared" si="70"/>
        <v>5</v>
      </c>
      <c r="V34" s="54">
        <f t="shared" si="71"/>
        <v>5</v>
      </c>
      <c r="W34" s="54">
        <f t="shared" si="71"/>
        <v>5</v>
      </c>
      <c r="X34" s="54">
        <f t="shared" si="71"/>
        <v>5</v>
      </c>
      <c r="Y34" s="54">
        <f t="shared" si="71"/>
        <v>5</v>
      </c>
      <c r="Z34" s="54">
        <f t="shared" si="71"/>
        <v>5</v>
      </c>
      <c r="AA34" s="54">
        <f t="shared" si="71"/>
        <v>5</v>
      </c>
      <c r="AB34" s="54">
        <f t="shared" si="71"/>
        <v>5</v>
      </c>
      <c r="AC34" s="54">
        <f t="shared" si="71"/>
        <v>5</v>
      </c>
      <c r="AD34" s="54">
        <f t="shared" si="71"/>
        <v>5</v>
      </c>
      <c r="AE34" s="54">
        <f t="shared" si="71"/>
        <v>5</v>
      </c>
      <c r="AF34" s="54">
        <f t="shared" si="71"/>
        <v>5</v>
      </c>
      <c r="AG34" s="54">
        <f t="shared" si="71"/>
        <v>5</v>
      </c>
      <c r="AH34" s="54">
        <f t="shared" si="44"/>
        <v>5</v>
      </c>
      <c r="AI34" s="54">
        <f t="shared" si="44"/>
        <v>5</v>
      </c>
      <c r="AJ34" s="54">
        <f t="shared" si="44"/>
        <v>5</v>
      </c>
      <c r="AK34" s="54">
        <f t="shared" si="45"/>
        <v>5</v>
      </c>
      <c r="AL34" s="54">
        <f t="shared" si="45"/>
        <v>5</v>
      </c>
      <c r="AM34" s="54">
        <f t="shared" si="45"/>
        <v>5</v>
      </c>
      <c r="AN34" s="54">
        <f t="shared" si="46"/>
        <v>5</v>
      </c>
      <c r="AO34" s="54">
        <f t="shared" si="46"/>
        <v>5</v>
      </c>
      <c r="AP34" s="54">
        <f t="shared" si="46"/>
        <v>5</v>
      </c>
      <c r="AQ34" s="54">
        <f t="shared" si="46"/>
        <v>5</v>
      </c>
      <c r="AR34" s="54">
        <f t="shared" si="46"/>
        <v>5</v>
      </c>
      <c r="AS34" s="54">
        <f t="shared" si="46"/>
        <v>5</v>
      </c>
      <c r="AT34" s="54">
        <f t="shared" si="46"/>
        <v>5</v>
      </c>
      <c r="AU34" s="54">
        <f t="shared" si="46"/>
        <v>5</v>
      </c>
      <c r="AV34" s="54">
        <f t="shared" si="46"/>
        <v>5</v>
      </c>
      <c r="AW34" s="54">
        <f t="shared" si="46"/>
        <v>5</v>
      </c>
      <c r="AX34" s="54">
        <f t="shared" si="46"/>
        <v>5</v>
      </c>
      <c r="AY34" s="54">
        <f t="shared" si="46"/>
        <v>5</v>
      </c>
      <c r="AZ34" s="54">
        <f t="shared" si="46"/>
        <v>5</v>
      </c>
      <c r="BA34" s="54">
        <f t="shared" si="46"/>
        <v>5</v>
      </c>
      <c r="BB34" s="54">
        <f t="shared" si="46"/>
        <v>5</v>
      </c>
      <c r="BC34" s="54">
        <f t="shared" si="46"/>
        <v>5</v>
      </c>
      <c r="BD34" s="54">
        <f t="shared" si="47"/>
        <v>5</v>
      </c>
      <c r="BE34" s="54">
        <f t="shared" si="47"/>
        <v>5</v>
      </c>
      <c r="BF34" s="54">
        <f t="shared" si="47"/>
        <v>5</v>
      </c>
      <c r="BG34" s="54">
        <f t="shared" si="48"/>
        <v>5</v>
      </c>
      <c r="BH34" s="54">
        <f t="shared" si="48"/>
        <v>5</v>
      </c>
      <c r="BI34" s="54">
        <f t="shared" si="49"/>
        <v>5</v>
      </c>
      <c r="BJ34" s="54">
        <f t="shared" si="49"/>
        <v>5</v>
      </c>
      <c r="BK34" s="54">
        <f t="shared" si="50"/>
        <v>5</v>
      </c>
      <c r="BL34" s="54">
        <f t="shared" si="51"/>
        <v>5</v>
      </c>
      <c r="BM34" s="54">
        <f t="shared" si="51"/>
        <v>5</v>
      </c>
      <c r="BN34" s="54">
        <f t="shared" si="51"/>
        <v>5</v>
      </c>
      <c r="BO34" s="54">
        <f t="shared" si="51"/>
        <v>5</v>
      </c>
      <c r="BP34" s="54">
        <f t="shared" si="52"/>
        <v>5</v>
      </c>
      <c r="BQ34" s="54">
        <f t="shared" si="53"/>
        <v>5</v>
      </c>
      <c r="BR34" s="54">
        <f t="shared" si="53"/>
        <v>5</v>
      </c>
      <c r="BS34" s="54">
        <f t="shared" si="53"/>
        <v>5</v>
      </c>
      <c r="BT34" s="54">
        <f t="shared" si="53"/>
        <v>5</v>
      </c>
      <c r="BU34" s="54">
        <f t="shared" si="54"/>
        <v>5</v>
      </c>
      <c r="BV34" s="54">
        <f t="shared" si="55"/>
        <v>5</v>
      </c>
      <c r="BW34" s="54">
        <f t="shared" si="56"/>
        <v>5</v>
      </c>
      <c r="BX34" s="54">
        <f t="shared" si="56"/>
        <v>5</v>
      </c>
      <c r="BY34" s="54">
        <f t="shared" si="57"/>
        <v>5</v>
      </c>
      <c r="BZ34" s="54">
        <f t="shared" si="57"/>
        <v>5</v>
      </c>
      <c r="CA34" s="54">
        <f t="shared" si="57"/>
        <v>5</v>
      </c>
      <c r="CB34" s="54">
        <f t="shared" si="57"/>
        <v>5</v>
      </c>
      <c r="CC34" s="54">
        <f t="shared" si="58"/>
        <v>5</v>
      </c>
      <c r="CD34" s="54">
        <f t="shared" si="58"/>
        <v>5</v>
      </c>
      <c r="CE34" s="54">
        <f t="shared" si="59"/>
        <v>5</v>
      </c>
      <c r="CF34" s="54">
        <f t="shared" si="60"/>
        <v>5</v>
      </c>
      <c r="CG34" s="54">
        <f t="shared" si="61"/>
        <v>5</v>
      </c>
      <c r="CH34" s="54">
        <f t="shared" si="62"/>
        <v>5</v>
      </c>
      <c r="CI34" s="54">
        <f t="shared" si="62"/>
        <v>5</v>
      </c>
      <c r="CJ34" s="54">
        <f t="shared" si="62"/>
        <v>5</v>
      </c>
      <c r="CK34" s="54">
        <f t="shared" si="62"/>
        <v>5</v>
      </c>
      <c r="CL34" s="54">
        <f t="shared" si="62"/>
        <v>5</v>
      </c>
      <c r="CM34" s="54">
        <f t="shared" si="62"/>
        <v>5</v>
      </c>
      <c r="CN34" s="54">
        <f t="shared" si="62"/>
        <v>5</v>
      </c>
      <c r="CO34" s="54">
        <f t="shared" si="62"/>
        <v>5</v>
      </c>
      <c r="CP34" s="54">
        <f t="shared" si="62"/>
        <v>5</v>
      </c>
      <c r="CQ34" s="54">
        <f t="shared" si="62"/>
        <v>5</v>
      </c>
      <c r="CR34" s="54">
        <f t="shared" si="63"/>
        <v>5</v>
      </c>
      <c r="CS34" s="54">
        <f t="shared" si="63"/>
        <v>5</v>
      </c>
      <c r="CT34" s="54">
        <f t="shared" si="64"/>
        <v>5</v>
      </c>
      <c r="CU34" s="54">
        <f t="shared" si="64"/>
        <v>5</v>
      </c>
      <c r="CV34" s="54">
        <f t="shared" si="65"/>
        <v>5</v>
      </c>
      <c r="CW34" s="54">
        <f t="shared" si="65"/>
        <v>5</v>
      </c>
      <c r="CX34" s="54">
        <f t="shared" si="66"/>
        <v>5</v>
      </c>
      <c r="CY34" s="54">
        <f t="shared" si="66"/>
        <v>5</v>
      </c>
      <c r="CZ34" s="54">
        <f t="shared" si="66"/>
        <v>5</v>
      </c>
      <c r="DA34" s="54">
        <f t="shared" si="66"/>
        <v>5</v>
      </c>
      <c r="DB34" s="54">
        <f t="shared" si="66"/>
        <v>5</v>
      </c>
      <c r="DC34" s="54">
        <f t="shared" si="67"/>
        <v>5</v>
      </c>
      <c r="DD34" s="54">
        <f t="shared" si="67"/>
        <v>5</v>
      </c>
      <c r="DE34" s="54">
        <f t="shared" si="68"/>
        <v>5</v>
      </c>
      <c r="DF34" s="54">
        <f t="shared" ref="DF34:DF42" si="73">+BU34</f>
        <v>5</v>
      </c>
      <c r="DG34" s="54">
        <f t="shared" ref="DG34:DN42" si="74">+DF34</f>
        <v>5</v>
      </c>
      <c r="DH34" s="54">
        <f t="shared" si="74"/>
        <v>5</v>
      </c>
      <c r="DI34" s="54">
        <f t="shared" si="74"/>
        <v>5</v>
      </c>
      <c r="DJ34" s="54">
        <f t="shared" si="74"/>
        <v>5</v>
      </c>
      <c r="DK34" s="54">
        <f t="shared" si="74"/>
        <v>5</v>
      </c>
      <c r="DL34" s="54">
        <f t="shared" si="74"/>
        <v>5</v>
      </c>
      <c r="DM34" s="54">
        <f t="shared" si="74"/>
        <v>5</v>
      </c>
      <c r="DN34" s="54">
        <f t="shared" si="74"/>
        <v>5</v>
      </c>
      <c r="DO34" s="54">
        <f t="shared" ref="DO34:DO42" si="75">+DE34</f>
        <v>5</v>
      </c>
      <c r="DP34" s="54">
        <f t="shared" si="32"/>
        <v>5</v>
      </c>
      <c r="DQ34" s="54">
        <f t="shared" si="32"/>
        <v>5</v>
      </c>
      <c r="DR34" s="54">
        <f t="shared" si="32"/>
        <v>5</v>
      </c>
      <c r="DS34" s="54">
        <f t="shared" si="32"/>
        <v>5</v>
      </c>
      <c r="DT34" s="54">
        <f t="shared" si="32"/>
        <v>5</v>
      </c>
      <c r="DU34" s="54">
        <f t="shared" si="32"/>
        <v>5</v>
      </c>
      <c r="DV34" s="54">
        <f t="shared" si="32"/>
        <v>5</v>
      </c>
      <c r="DW34" s="54">
        <f t="shared" si="32"/>
        <v>5</v>
      </c>
    </row>
    <row r="35" spans="1:127" ht="18" x14ac:dyDescent="0.2">
      <c r="A35" s="16"/>
      <c r="B35" s="23" t="s">
        <v>70</v>
      </c>
      <c r="C35" s="494" t="s">
        <v>71</v>
      </c>
      <c r="D35" s="495"/>
      <c r="E35" s="492"/>
      <c r="F35" s="1" t="s">
        <v>60</v>
      </c>
      <c r="G35" s="25">
        <f>IF(A35="",5,A35)</f>
        <v>5</v>
      </c>
      <c r="J35" s="51">
        <f t="shared" si="72"/>
        <v>5</v>
      </c>
      <c r="K35" s="54">
        <f t="shared" si="69"/>
        <v>5</v>
      </c>
      <c r="L35" s="54">
        <f t="shared" si="40"/>
        <v>5</v>
      </c>
      <c r="M35" s="54">
        <f t="shared" si="40"/>
        <v>5</v>
      </c>
      <c r="N35" s="54">
        <f t="shared" si="40"/>
        <v>5</v>
      </c>
      <c r="O35" s="54">
        <f t="shared" si="41"/>
        <v>5</v>
      </c>
      <c r="P35" s="54">
        <f t="shared" si="41"/>
        <v>5</v>
      </c>
      <c r="Q35" s="54">
        <f t="shared" si="41"/>
        <v>5</v>
      </c>
      <c r="R35" s="54">
        <f t="shared" si="42"/>
        <v>5</v>
      </c>
      <c r="S35" s="54">
        <f t="shared" si="42"/>
        <v>5</v>
      </c>
      <c r="T35" s="54">
        <f t="shared" si="42"/>
        <v>5</v>
      </c>
      <c r="U35" s="51">
        <f t="shared" si="70"/>
        <v>5</v>
      </c>
      <c r="V35" s="54">
        <f t="shared" si="71"/>
        <v>5</v>
      </c>
      <c r="W35" s="54">
        <f t="shared" si="71"/>
        <v>5</v>
      </c>
      <c r="X35" s="54">
        <f t="shared" si="71"/>
        <v>5</v>
      </c>
      <c r="Y35" s="54">
        <f t="shared" si="71"/>
        <v>5</v>
      </c>
      <c r="Z35" s="54">
        <f t="shared" si="71"/>
        <v>5</v>
      </c>
      <c r="AA35" s="54">
        <f t="shared" si="71"/>
        <v>5</v>
      </c>
      <c r="AB35" s="54">
        <f t="shared" si="71"/>
        <v>5</v>
      </c>
      <c r="AC35" s="54">
        <f t="shared" si="71"/>
        <v>5</v>
      </c>
      <c r="AD35" s="54">
        <f t="shared" si="71"/>
        <v>5</v>
      </c>
      <c r="AE35" s="54">
        <f t="shared" si="71"/>
        <v>5</v>
      </c>
      <c r="AF35" s="54">
        <f t="shared" si="71"/>
        <v>5</v>
      </c>
      <c r="AG35" s="54">
        <f t="shared" si="71"/>
        <v>5</v>
      </c>
      <c r="AH35" s="54">
        <f t="shared" si="44"/>
        <v>5</v>
      </c>
      <c r="AI35" s="54">
        <f t="shared" si="44"/>
        <v>5</v>
      </c>
      <c r="AJ35" s="54">
        <f t="shared" si="44"/>
        <v>5</v>
      </c>
      <c r="AK35" s="54">
        <f t="shared" si="45"/>
        <v>5</v>
      </c>
      <c r="AL35" s="54">
        <f t="shared" si="45"/>
        <v>5</v>
      </c>
      <c r="AM35" s="54">
        <f t="shared" si="45"/>
        <v>5</v>
      </c>
      <c r="AN35" s="54">
        <f t="shared" si="46"/>
        <v>5</v>
      </c>
      <c r="AO35" s="54">
        <f t="shared" si="46"/>
        <v>5</v>
      </c>
      <c r="AP35" s="54">
        <f t="shared" si="46"/>
        <v>5</v>
      </c>
      <c r="AQ35" s="54">
        <f t="shared" si="46"/>
        <v>5</v>
      </c>
      <c r="AR35" s="54">
        <f t="shared" si="46"/>
        <v>5</v>
      </c>
      <c r="AS35" s="54">
        <f t="shared" si="46"/>
        <v>5</v>
      </c>
      <c r="AT35" s="54">
        <f t="shared" si="46"/>
        <v>5</v>
      </c>
      <c r="AU35" s="54">
        <f t="shared" si="46"/>
        <v>5</v>
      </c>
      <c r="AV35" s="54">
        <f t="shared" si="46"/>
        <v>5</v>
      </c>
      <c r="AW35" s="54">
        <f t="shared" si="46"/>
        <v>5</v>
      </c>
      <c r="AX35" s="54">
        <f t="shared" si="46"/>
        <v>5</v>
      </c>
      <c r="AY35" s="54">
        <f t="shared" si="46"/>
        <v>5</v>
      </c>
      <c r="AZ35" s="54">
        <f t="shared" si="46"/>
        <v>5</v>
      </c>
      <c r="BA35" s="54">
        <f t="shared" si="46"/>
        <v>5</v>
      </c>
      <c r="BB35" s="54">
        <f t="shared" si="46"/>
        <v>5</v>
      </c>
      <c r="BC35" s="54">
        <f t="shared" si="46"/>
        <v>5</v>
      </c>
      <c r="BD35" s="54">
        <f t="shared" si="47"/>
        <v>5</v>
      </c>
      <c r="BE35" s="54">
        <f t="shared" si="47"/>
        <v>5</v>
      </c>
      <c r="BF35" s="54">
        <f t="shared" si="47"/>
        <v>5</v>
      </c>
      <c r="BG35" s="54">
        <f t="shared" si="48"/>
        <v>5</v>
      </c>
      <c r="BH35" s="54">
        <f t="shared" si="48"/>
        <v>5</v>
      </c>
      <c r="BI35" s="54">
        <f t="shared" si="49"/>
        <v>5</v>
      </c>
      <c r="BJ35" s="54">
        <f t="shared" si="49"/>
        <v>5</v>
      </c>
      <c r="BK35" s="54">
        <f t="shared" si="50"/>
        <v>5</v>
      </c>
      <c r="BL35" s="54">
        <f t="shared" si="51"/>
        <v>5</v>
      </c>
      <c r="BM35" s="54">
        <f t="shared" si="51"/>
        <v>5</v>
      </c>
      <c r="BN35" s="54">
        <f t="shared" si="51"/>
        <v>5</v>
      </c>
      <c r="BO35" s="54">
        <f t="shared" si="51"/>
        <v>5</v>
      </c>
      <c r="BP35" s="54">
        <f t="shared" si="52"/>
        <v>5</v>
      </c>
      <c r="BQ35" s="54">
        <f t="shared" si="53"/>
        <v>5</v>
      </c>
      <c r="BR35" s="54">
        <f t="shared" si="53"/>
        <v>5</v>
      </c>
      <c r="BS35" s="54">
        <f t="shared" si="53"/>
        <v>5</v>
      </c>
      <c r="BT35" s="54">
        <f t="shared" si="53"/>
        <v>5</v>
      </c>
      <c r="BU35" s="54">
        <f t="shared" si="54"/>
        <v>5</v>
      </c>
      <c r="BV35" s="54">
        <f t="shared" si="55"/>
        <v>5</v>
      </c>
      <c r="BW35" s="54">
        <f t="shared" si="56"/>
        <v>5</v>
      </c>
      <c r="BX35" s="54">
        <f t="shared" si="56"/>
        <v>5</v>
      </c>
      <c r="BY35" s="54">
        <f t="shared" si="57"/>
        <v>5</v>
      </c>
      <c r="BZ35" s="54">
        <f t="shared" si="57"/>
        <v>5</v>
      </c>
      <c r="CA35" s="54">
        <f t="shared" si="57"/>
        <v>5</v>
      </c>
      <c r="CB35" s="54">
        <f t="shared" si="57"/>
        <v>5</v>
      </c>
      <c r="CC35" s="54">
        <f t="shared" si="58"/>
        <v>5</v>
      </c>
      <c r="CD35" s="54">
        <f t="shared" si="58"/>
        <v>5</v>
      </c>
      <c r="CE35" s="54">
        <f t="shared" si="59"/>
        <v>5</v>
      </c>
      <c r="CF35" s="54">
        <f t="shared" si="60"/>
        <v>5</v>
      </c>
      <c r="CG35" s="54">
        <f t="shared" si="61"/>
        <v>5</v>
      </c>
      <c r="CH35" s="54">
        <f t="shared" si="62"/>
        <v>5</v>
      </c>
      <c r="CI35" s="54">
        <f t="shared" si="62"/>
        <v>5</v>
      </c>
      <c r="CJ35" s="54">
        <f t="shared" si="62"/>
        <v>5</v>
      </c>
      <c r="CK35" s="54">
        <f t="shared" si="62"/>
        <v>5</v>
      </c>
      <c r="CL35" s="54">
        <f t="shared" si="62"/>
        <v>5</v>
      </c>
      <c r="CM35" s="54">
        <f t="shared" si="62"/>
        <v>5</v>
      </c>
      <c r="CN35" s="54">
        <f t="shared" si="62"/>
        <v>5</v>
      </c>
      <c r="CO35" s="54">
        <f t="shared" si="62"/>
        <v>5</v>
      </c>
      <c r="CP35" s="54">
        <f t="shared" si="62"/>
        <v>5</v>
      </c>
      <c r="CQ35" s="54">
        <f t="shared" si="62"/>
        <v>5</v>
      </c>
      <c r="CR35" s="54">
        <f t="shared" si="63"/>
        <v>5</v>
      </c>
      <c r="CS35" s="54">
        <f t="shared" si="63"/>
        <v>5</v>
      </c>
      <c r="CT35" s="54">
        <f t="shared" si="64"/>
        <v>5</v>
      </c>
      <c r="CU35" s="54">
        <f t="shared" si="64"/>
        <v>5</v>
      </c>
      <c r="CV35" s="54">
        <f t="shared" si="65"/>
        <v>5</v>
      </c>
      <c r="CW35" s="54">
        <f t="shared" si="65"/>
        <v>5</v>
      </c>
      <c r="CX35" s="54">
        <f t="shared" si="66"/>
        <v>5</v>
      </c>
      <c r="CY35" s="54">
        <f t="shared" si="66"/>
        <v>5</v>
      </c>
      <c r="CZ35" s="54">
        <f t="shared" si="66"/>
        <v>5</v>
      </c>
      <c r="DA35" s="54">
        <f t="shared" si="66"/>
        <v>5</v>
      </c>
      <c r="DB35" s="54">
        <f t="shared" si="66"/>
        <v>5</v>
      </c>
      <c r="DC35" s="54">
        <f t="shared" si="67"/>
        <v>5</v>
      </c>
      <c r="DD35" s="54">
        <f t="shared" si="67"/>
        <v>5</v>
      </c>
      <c r="DE35" s="54">
        <f t="shared" si="68"/>
        <v>5</v>
      </c>
      <c r="DF35" s="54">
        <f t="shared" si="73"/>
        <v>5</v>
      </c>
      <c r="DG35" s="54">
        <f t="shared" si="74"/>
        <v>5</v>
      </c>
      <c r="DH35" s="54">
        <f t="shared" si="74"/>
        <v>5</v>
      </c>
      <c r="DI35" s="54">
        <f t="shared" si="74"/>
        <v>5</v>
      </c>
      <c r="DJ35" s="54">
        <f t="shared" si="74"/>
        <v>5</v>
      </c>
      <c r="DK35" s="54">
        <f t="shared" si="74"/>
        <v>5</v>
      </c>
      <c r="DL35" s="54">
        <f t="shared" si="74"/>
        <v>5</v>
      </c>
      <c r="DM35" s="54">
        <f t="shared" si="74"/>
        <v>5</v>
      </c>
      <c r="DN35" s="54">
        <f t="shared" si="74"/>
        <v>5</v>
      </c>
      <c r="DO35" s="54">
        <f t="shared" si="75"/>
        <v>5</v>
      </c>
      <c r="DP35" s="54">
        <f t="shared" si="32"/>
        <v>5</v>
      </c>
      <c r="DQ35" s="54">
        <f t="shared" si="32"/>
        <v>5</v>
      </c>
      <c r="DR35" s="54">
        <f t="shared" si="32"/>
        <v>5</v>
      </c>
      <c r="DS35" s="54">
        <f t="shared" si="32"/>
        <v>5</v>
      </c>
      <c r="DT35" s="54">
        <f t="shared" si="32"/>
        <v>5</v>
      </c>
      <c r="DU35" s="54">
        <f t="shared" si="32"/>
        <v>5</v>
      </c>
      <c r="DV35" s="54">
        <f t="shared" si="32"/>
        <v>5</v>
      </c>
      <c r="DW35" s="54">
        <f t="shared" si="32"/>
        <v>5</v>
      </c>
    </row>
    <row r="36" spans="1:127" ht="21" x14ac:dyDescent="0.2">
      <c r="A36" s="16">
        <f>入力シート_PCB!Q13</f>
        <v>8</v>
      </c>
      <c r="B36" s="23" t="s">
        <v>72</v>
      </c>
      <c r="C36" s="494" t="s">
        <v>73</v>
      </c>
      <c r="D36" s="495"/>
      <c r="E36" s="492"/>
      <c r="F36" s="1" t="s">
        <v>60</v>
      </c>
      <c r="G36" s="25">
        <f>IF(A36="",10,A36)</f>
        <v>8</v>
      </c>
      <c r="H36" s="26"/>
      <c r="J36" s="51">
        <f t="shared" si="72"/>
        <v>8</v>
      </c>
      <c r="K36" s="54">
        <f t="shared" si="69"/>
        <v>8</v>
      </c>
      <c r="L36" s="54">
        <f t="shared" si="40"/>
        <v>8</v>
      </c>
      <c r="M36" s="54">
        <f t="shared" si="40"/>
        <v>8</v>
      </c>
      <c r="N36" s="54">
        <f t="shared" si="40"/>
        <v>8</v>
      </c>
      <c r="O36" s="54">
        <f t="shared" si="41"/>
        <v>8</v>
      </c>
      <c r="P36" s="54">
        <f t="shared" si="41"/>
        <v>8</v>
      </c>
      <c r="Q36" s="54">
        <f t="shared" si="41"/>
        <v>8</v>
      </c>
      <c r="R36" s="54">
        <f t="shared" si="42"/>
        <v>8</v>
      </c>
      <c r="S36" s="54">
        <f t="shared" si="42"/>
        <v>8</v>
      </c>
      <c r="T36" s="54">
        <f t="shared" si="42"/>
        <v>8</v>
      </c>
      <c r="U36" s="51">
        <f t="shared" si="70"/>
        <v>8</v>
      </c>
      <c r="V36" s="54">
        <f t="shared" si="71"/>
        <v>8</v>
      </c>
      <c r="W36" s="54">
        <f t="shared" si="71"/>
        <v>8</v>
      </c>
      <c r="X36" s="54">
        <f t="shared" si="71"/>
        <v>8</v>
      </c>
      <c r="Y36" s="54">
        <f t="shared" si="71"/>
        <v>8</v>
      </c>
      <c r="Z36" s="54">
        <f t="shared" si="71"/>
        <v>8</v>
      </c>
      <c r="AA36" s="54">
        <f t="shared" si="71"/>
        <v>8</v>
      </c>
      <c r="AB36" s="54">
        <f t="shared" si="71"/>
        <v>8</v>
      </c>
      <c r="AC36" s="54">
        <f t="shared" si="71"/>
        <v>8</v>
      </c>
      <c r="AD36" s="54">
        <f t="shared" si="71"/>
        <v>8</v>
      </c>
      <c r="AE36" s="54">
        <f t="shared" si="71"/>
        <v>8</v>
      </c>
      <c r="AF36" s="54">
        <f t="shared" si="71"/>
        <v>8</v>
      </c>
      <c r="AG36" s="54">
        <f t="shared" si="71"/>
        <v>8</v>
      </c>
      <c r="AH36" s="54">
        <f t="shared" si="44"/>
        <v>8</v>
      </c>
      <c r="AI36" s="54">
        <f t="shared" si="44"/>
        <v>8</v>
      </c>
      <c r="AJ36" s="54">
        <f t="shared" si="44"/>
        <v>8</v>
      </c>
      <c r="AK36" s="54">
        <f t="shared" si="45"/>
        <v>8</v>
      </c>
      <c r="AL36" s="54">
        <f t="shared" si="45"/>
        <v>8</v>
      </c>
      <c r="AM36" s="54">
        <f t="shared" si="45"/>
        <v>8</v>
      </c>
      <c r="AN36" s="54">
        <f t="shared" si="46"/>
        <v>8</v>
      </c>
      <c r="AO36" s="54">
        <f t="shared" si="46"/>
        <v>8</v>
      </c>
      <c r="AP36" s="54">
        <f t="shared" si="46"/>
        <v>8</v>
      </c>
      <c r="AQ36" s="54">
        <f t="shared" si="46"/>
        <v>8</v>
      </c>
      <c r="AR36" s="54">
        <f t="shared" si="46"/>
        <v>8</v>
      </c>
      <c r="AS36" s="54">
        <f t="shared" si="46"/>
        <v>8</v>
      </c>
      <c r="AT36" s="54">
        <f t="shared" si="46"/>
        <v>8</v>
      </c>
      <c r="AU36" s="54">
        <f t="shared" si="46"/>
        <v>8</v>
      </c>
      <c r="AV36" s="54">
        <f t="shared" si="46"/>
        <v>8</v>
      </c>
      <c r="AW36" s="54">
        <f t="shared" si="46"/>
        <v>8</v>
      </c>
      <c r="AX36" s="54">
        <f t="shared" si="46"/>
        <v>8</v>
      </c>
      <c r="AY36" s="54">
        <f t="shared" si="46"/>
        <v>8</v>
      </c>
      <c r="AZ36" s="54">
        <f t="shared" si="46"/>
        <v>8</v>
      </c>
      <c r="BA36" s="54">
        <f t="shared" si="46"/>
        <v>8</v>
      </c>
      <c r="BB36" s="54">
        <f t="shared" si="46"/>
        <v>8</v>
      </c>
      <c r="BC36" s="54">
        <f t="shared" si="46"/>
        <v>8</v>
      </c>
      <c r="BD36" s="54">
        <f t="shared" si="47"/>
        <v>8</v>
      </c>
      <c r="BE36" s="54">
        <f t="shared" si="47"/>
        <v>8</v>
      </c>
      <c r="BF36" s="54">
        <f t="shared" si="47"/>
        <v>8</v>
      </c>
      <c r="BG36" s="54">
        <f t="shared" si="48"/>
        <v>8</v>
      </c>
      <c r="BH36" s="54">
        <f t="shared" si="48"/>
        <v>8</v>
      </c>
      <c r="BI36" s="54">
        <f t="shared" si="49"/>
        <v>8</v>
      </c>
      <c r="BJ36" s="54">
        <f t="shared" si="49"/>
        <v>8</v>
      </c>
      <c r="BK36" s="54">
        <f t="shared" si="50"/>
        <v>8</v>
      </c>
      <c r="BL36" s="54">
        <f t="shared" si="51"/>
        <v>8</v>
      </c>
      <c r="BM36" s="54">
        <f t="shared" si="51"/>
        <v>8</v>
      </c>
      <c r="BN36" s="54">
        <f t="shared" si="51"/>
        <v>8</v>
      </c>
      <c r="BO36" s="54">
        <f t="shared" si="51"/>
        <v>8</v>
      </c>
      <c r="BP36" s="54">
        <f t="shared" si="52"/>
        <v>8</v>
      </c>
      <c r="BQ36" s="54">
        <f t="shared" si="53"/>
        <v>8</v>
      </c>
      <c r="BR36" s="54">
        <f t="shared" si="53"/>
        <v>8</v>
      </c>
      <c r="BS36" s="54">
        <f t="shared" si="53"/>
        <v>8</v>
      </c>
      <c r="BT36" s="54">
        <f t="shared" si="53"/>
        <v>8</v>
      </c>
      <c r="BU36" s="54">
        <f t="shared" si="54"/>
        <v>8</v>
      </c>
      <c r="BV36" s="54">
        <f t="shared" si="55"/>
        <v>8</v>
      </c>
      <c r="BW36" s="54">
        <f t="shared" si="56"/>
        <v>8</v>
      </c>
      <c r="BX36" s="54">
        <f t="shared" si="56"/>
        <v>8</v>
      </c>
      <c r="BY36" s="54">
        <f t="shared" si="57"/>
        <v>8</v>
      </c>
      <c r="BZ36" s="54">
        <f t="shared" si="57"/>
        <v>8</v>
      </c>
      <c r="CA36" s="54">
        <f t="shared" si="57"/>
        <v>8</v>
      </c>
      <c r="CB36" s="54">
        <f t="shared" si="57"/>
        <v>8</v>
      </c>
      <c r="CC36" s="54">
        <f t="shared" si="58"/>
        <v>8</v>
      </c>
      <c r="CD36" s="54">
        <f t="shared" si="58"/>
        <v>8</v>
      </c>
      <c r="CE36" s="54">
        <f t="shared" si="59"/>
        <v>8</v>
      </c>
      <c r="CF36" s="54">
        <f t="shared" si="60"/>
        <v>8</v>
      </c>
      <c r="CG36" s="54">
        <f t="shared" si="61"/>
        <v>8</v>
      </c>
      <c r="CH36" s="54">
        <f t="shared" si="62"/>
        <v>8</v>
      </c>
      <c r="CI36" s="54">
        <f t="shared" si="62"/>
        <v>8</v>
      </c>
      <c r="CJ36" s="54">
        <f t="shared" si="62"/>
        <v>8</v>
      </c>
      <c r="CK36" s="54">
        <f t="shared" si="62"/>
        <v>8</v>
      </c>
      <c r="CL36" s="54">
        <f t="shared" si="62"/>
        <v>8</v>
      </c>
      <c r="CM36" s="54">
        <f t="shared" si="62"/>
        <v>8</v>
      </c>
      <c r="CN36" s="54">
        <f t="shared" si="62"/>
        <v>8</v>
      </c>
      <c r="CO36" s="54">
        <f t="shared" si="62"/>
        <v>8</v>
      </c>
      <c r="CP36" s="54">
        <f t="shared" si="62"/>
        <v>8</v>
      </c>
      <c r="CQ36" s="54">
        <f t="shared" si="62"/>
        <v>8</v>
      </c>
      <c r="CR36" s="54">
        <f t="shared" si="63"/>
        <v>8</v>
      </c>
      <c r="CS36" s="54">
        <f t="shared" si="63"/>
        <v>8</v>
      </c>
      <c r="CT36" s="54">
        <f t="shared" si="64"/>
        <v>8</v>
      </c>
      <c r="CU36" s="54">
        <f t="shared" si="64"/>
        <v>8</v>
      </c>
      <c r="CV36" s="54">
        <f t="shared" si="65"/>
        <v>8</v>
      </c>
      <c r="CW36" s="54">
        <f t="shared" si="65"/>
        <v>8</v>
      </c>
      <c r="CX36" s="54">
        <f t="shared" si="66"/>
        <v>8</v>
      </c>
      <c r="CY36" s="54">
        <f t="shared" si="66"/>
        <v>8</v>
      </c>
      <c r="CZ36" s="54">
        <f t="shared" si="66"/>
        <v>8</v>
      </c>
      <c r="DA36" s="54">
        <f t="shared" si="66"/>
        <v>8</v>
      </c>
      <c r="DB36" s="54">
        <f t="shared" si="66"/>
        <v>8</v>
      </c>
      <c r="DC36" s="54">
        <f t="shared" si="67"/>
        <v>8</v>
      </c>
      <c r="DD36" s="54">
        <f t="shared" si="67"/>
        <v>8</v>
      </c>
      <c r="DE36" s="54">
        <f t="shared" si="68"/>
        <v>8</v>
      </c>
      <c r="DF36" s="54">
        <f t="shared" si="73"/>
        <v>8</v>
      </c>
      <c r="DG36" s="54">
        <f t="shared" si="74"/>
        <v>8</v>
      </c>
      <c r="DH36" s="54">
        <f t="shared" si="74"/>
        <v>8</v>
      </c>
      <c r="DI36" s="54">
        <f t="shared" si="74"/>
        <v>8</v>
      </c>
      <c r="DJ36" s="54">
        <f t="shared" si="74"/>
        <v>8</v>
      </c>
      <c r="DK36" s="54">
        <f t="shared" si="74"/>
        <v>8</v>
      </c>
      <c r="DL36" s="54">
        <f t="shared" si="74"/>
        <v>8</v>
      </c>
      <c r="DM36" s="54">
        <f t="shared" si="74"/>
        <v>8</v>
      </c>
      <c r="DN36" s="54">
        <f t="shared" si="74"/>
        <v>8</v>
      </c>
      <c r="DO36" s="54">
        <f t="shared" si="75"/>
        <v>8</v>
      </c>
      <c r="DP36" s="54">
        <f t="shared" si="32"/>
        <v>8</v>
      </c>
      <c r="DQ36" s="54">
        <f t="shared" si="32"/>
        <v>8</v>
      </c>
      <c r="DR36" s="54">
        <f t="shared" si="32"/>
        <v>8</v>
      </c>
      <c r="DS36" s="54">
        <f t="shared" si="32"/>
        <v>8</v>
      </c>
      <c r="DT36" s="54">
        <f t="shared" si="32"/>
        <v>8</v>
      </c>
      <c r="DU36" s="54">
        <f t="shared" si="32"/>
        <v>8</v>
      </c>
      <c r="DV36" s="54">
        <f t="shared" si="32"/>
        <v>8</v>
      </c>
      <c r="DW36" s="54">
        <f t="shared" si="32"/>
        <v>8</v>
      </c>
    </row>
    <row r="37" spans="1:127" ht="20.5" x14ac:dyDescent="0.2">
      <c r="A37" s="16">
        <f>入力シート_PCB!Q14</f>
        <v>0.8</v>
      </c>
      <c r="B37" s="23" t="s">
        <v>74</v>
      </c>
      <c r="C37" s="494" t="s">
        <v>75</v>
      </c>
      <c r="D37" s="495"/>
      <c r="E37" s="492"/>
      <c r="F37" s="1" t="s">
        <v>60</v>
      </c>
      <c r="G37" s="25">
        <f>IF(A37="",1,A37)</f>
        <v>0.8</v>
      </c>
      <c r="J37" s="51">
        <f t="shared" si="72"/>
        <v>0.8</v>
      </c>
      <c r="K37" s="54">
        <f t="shared" si="69"/>
        <v>0.8</v>
      </c>
      <c r="L37" s="54">
        <f t="shared" si="40"/>
        <v>0.8</v>
      </c>
      <c r="M37" s="54">
        <f t="shared" si="40"/>
        <v>0.8</v>
      </c>
      <c r="N37" s="54">
        <f t="shared" si="40"/>
        <v>0.8</v>
      </c>
      <c r="O37" s="54">
        <f t="shared" si="41"/>
        <v>0.8</v>
      </c>
      <c r="P37" s="54">
        <f t="shared" si="41"/>
        <v>0.8</v>
      </c>
      <c r="Q37" s="54">
        <f t="shared" si="41"/>
        <v>0.8</v>
      </c>
      <c r="R37" s="54">
        <f t="shared" si="42"/>
        <v>0.8</v>
      </c>
      <c r="S37" s="54">
        <f t="shared" si="42"/>
        <v>0.8</v>
      </c>
      <c r="T37" s="54">
        <f t="shared" si="42"/>
        <v>0.8</v>
      </c>
      <c r="U37" s="51">
        <f t="shared" si="70"/>
        <v>0.8</v>
      </c>
      <c r="V37" s="54">
        <f t="shared" si="71"/>
        <v>0.8</v>
      </c>
      <c r="W37" s="54">
        <f t="shared" si="71"/>
        <v>0.8</v>
      </c>
      <c r="X37" s="54">
        <f t="shared" si="71"/>
        <v>0.8</v>
      </c>
      <c r="Y37" s="54">
        <f t="shared" si="71"/>
        <v>0.8</v>
      </c>
      <c r="Z37" s="54">
        <f t="shared" si="71"/>
        <v>0.8</v>
      </c>
      <c r="AA37" s="54">
        <f t="shared" si="71"/>
        <v>0.8</v>
      </c>
      <c r="AB37" s="54">
        <f t="shared" si="71"/>
        <v>0.8</v>
      </c>
      <c r="AC37" s="54">
        <f t="shared" si="71"/>
        <v>0.8</v>
      </c>
      <c r="AD37" s="54">
        <f t="shared" si="71"/>
        <v>0.8</v>
      </c>
      <c r="AE37" s="54">
        <f t="shared" si="71"/>
        <v>0.8</v>
      </c>
      <c r="AF37" s="54">
        <f t="shared" si="71"/>
        <v>0.8</v>
      </c>
      <c r="AG37" s="54">
        <f t="shared" si="71"/>
        <v>0.8</v>
      </c>
      <c r="AH37" s="54">
        <f t="shared" si="44"/>
        <v>0.8</v>
      </c>
      <c r="AI37" s="54">
        <f t="shared" si="44"/>
        <v>0.8</v>
      </c>
      <c r="AJ37" s="54">
        <f t="shared" si="44"/>
        <v>0.8</v>
      </c>
      <c r="AK37" s="54">
        <f t="shared" si="45"/>
        <v>0.8</v>
      </c>
      <c r="AL37" s="54">
        <f t="shared" si="45"/>
        <v>0.8</v>
      </c>
      <c r="AM37" s="54">
        <f t="shared" si="45"/>
        <v>0.8</v>
      </c>
      <c r="AN37" s="54">
        <f t="shared" si="46"/>
        <v>0.8</v>
      </c>
      <c r="AO37" s="54">
        <f t="shared" si="46"/>
        <v>0.8</v>
      </c>
      <c r="AP37" s="54">
        <f t="shared" si="46"/>
        <v>0.8</v>
      </c>
      <c r="AQ37" s="54">
        <f t="shared" si="46"/>
        <v>0.8</v>
      </c>
      <c r="AR37" s="54">
        <f t="shared" si="46"/>
        <v>0.8</v>
      </c>
      <c r="AS37" s="54">
        <f t="shared" si="46"/>
        <v>0.8</v>
      </c>
      <c r="AT37" s="54">
        <f t="shared" si="46"/>
        <v>0.8</v>
      </c>
      <c r="AU37" s="54">
        <f t="shared" si="46"/>
        <v>0.8</v>
      </c>
      <c r="AV37" s="54">
        <f t="shared" si="46"/>
        <v>0.8</v>
      </c>
      <c r="AW37" s="54">
        <f t="shared" si="46"/>
        <v>0.8</v>
      </c>
      <c r="AX37" s="54">
        <f t="shared" si="46"/>
        <v>0.8</v>
      </c>
      <c r="AY37" s="54">
        <f t="shared" si="46"/>
        <v>0.8</v>
      </c>
      <c r="AZ37" s="54">
        <f t="shared" si="46"/>
        <v>0.8</v>
      </c>
      <c r="BA37" s="54">
        <f t="shared" si="46"/>
        <v>0.8</v>
      </c>
      <c r="BB37" s="54">
        <f t="shared" si="46"/>
        <v>0.8</v>
      </c>
      <c r="BC37" s="54">
        <f t="shared" si="46"/>
        <v>0.8</v>
      </c>
      <c r="BD37" s="54">
        <f t="shared" si="47"/>
        <v>0.8</v>
      </c>
      <c r="BE37" s="54">
        <f t="shared" si="47"/>
        <v>0.8</v>
      </c>
      <c r="BF37" s="54">
        <f t="shared" si="47"/>
        <v>0.8</v>
      </c>
      <c r="BG37" s="54">
        <f t="shared" si="48"/>
        <v>0.8</v>
      </c>
      <c r="BH37" s="54">
        <f t="shared" si="48"/>
        <v>0.8</v>
      </c>
      <c r="BI37" s="54">
        <f t="shared" si="49"/>
        <v>0.8</v>
      </c>
      <c r="BJ37" s="54">
        <f t="shared" si="49"/>
        <v>0.8</v>
      </c>
      <c r="BK37" s="54">
        <f t="shared" si="50"/>
        <v>0.8</v>
      </c>
      <c r="BL37" s="54">
        <f t="shared" si="51"/>
        <v>0.8</v>
      </c>
      <c r="BM37" s="54">
        <f t="shared" si="51"/>
        <v>0.8</v>
      </c>
      <c r="BN37" s="54">
        <f t="shared" si="51"/>
        <v>0.8</v>
      </c>
      <c r="BO37" s="54">
        <f t="shared" si="51"/>
        <v>0.8</v>
      </c>
      <c r="BP37" s="54">
        <f t="shared" si="52"/>
        <v>0.8</v>
      </c>
      <c r="BQ37" s="54">
        <f t="shared" si="53"/>
        <v>0.8</v>
      </c>
      <c r="BR37" s="54">
        <f t="shared" si="53"/>
        <v>0.8</v>
      </c>
      <c r="BS37" s="54">
        <f t="shared" si="53"/>
        <v>0.8</v>
      </c>
      <c r="BT37" s="54">
        <f t="shared" si="53"/>
        <v>0.8</v>
      </c>
      <c r="BU37" s="54">
        <f t="shared" si="54"/>
        <v>0.8</v>
      </c>
      <c r="BV37" s="54">
        <f t="shared" si="55"/>
        <v>0.8</v>
      </c>
      <c r="BW37" s="54">
        <f t="shared" si="56"/>
        <v>0.8</v>
      </c>
      <c r="BX37" s="54">
        <f t="shared" si="56"/>
        <v>0.8</v>
      </c>
      <c r="BY37" s="54">
        <f t="shared" si="57"/>
        <v>0.8</v>
      </c>
      <c r="BZ37" s="54">
        <f t="shared" si="57"/>
        <v>0.8</v>
      </c>
      <c r="CA37" s="54">
        <f t="shared" si="57"/>
        <v>0.8</v>
      </c>
      <c r="CB37" s="54">
        <f t="shared" si="57"/>
        <v>0.8</v>
      </c>
      <c r="CC37" s="54">
        <f t="shared" si="58"/>
        <v>0.8</v>
      </c>
      <c r="CD37" s="54">
        <f t="shared" si="58"/>
        <v>0.8</v>
      </c>
      <c r="CE37" s="54">
        <f t="shared" si="59"/>
        <v>0.8</v>
      </c>
      <c r="CF37" s="54">
        <f t="shared" si="60"/>
        <v>0.8</v>
      </c>
      <c r="CG37" s="54">
        <f t="shared" si="61"/>
        <v>0.8</v>
      </c>
      <c r="CH37" s="54">
        <f t="shared" si="62"/>
        <v>0.8</v>
      </c>
      <c r="CI37" s="54">
        <f t="shared" si="62"/>
        <v>0.8</v>
      </c>
      <c r="CJ37" s="54">
        <f t="shared" si="62"/>
        <v>0.8</v>
      </c>
      <c r="CK37" s="54">
        <f t="shared" si="62"/>
        <v>0.8</v>
      </c>
      <c r="CL37" s="54">
        <f t="shared" si="62"/>
        <v>0.8</v>
      </c>
      <c r="CM37" s="54">
        <f t="shared" si="62"/>
        <v>0.8</v>
      </c>
      <c r="CN37" s="54">
        <f t="shared" si="62"/>
        <v>0.8</v>
      </c>
      <c r="CO37" s="54">
        <f t="shared" si="62"/>
        <v>0.8</v>
      </c>
      <c r="CP37" s="54">
        <f t="shared" si="62"/>
        <v>0.8</v>
      </c>
      <c r="CQ37" s="54">
        <f t="shared" si="62"/>
        <v>0.8</v>
      </c>
      <c r="CR37" s="54">
        <f t="shared" si="63"/>
        <v>0.8</v>
      </c>
      <c r="CS37" s="54">
        <f t="shared" si="63"/>
        <v>0.8</v>
      </c>
      <c r="CT37" s="54">
        <f t="shared" si="64"/>
        <v>0.8</v>
      </c>
      <c r="CU37" s="54">
        <f t="shared" si="64"/>
        <v>0.8</v>
      </c>
      <c r="CV37" s="54">
        <f t="shared" si="65"/>
        <v>0.8</v>
      </c>
      <c r="CW37" s="54">
        <f t="shared" si="65"/>
        <v>0.8</v>
      </c>
      <c r="CX37" s="54">
        <f t="shared" si="66"/>
        <v>0.8</v>
      </c>
      <c r="CY37" s="54">
        <f t="shared" si="66"/>
        <v>0.8</v>
      </c>
      <c r="CZ37" s="54">
        <f t="shared" si="66"/>
        <v>0.8</v>
      </c>
      <c r="DA37" s="54">
        <f t="shared" si="66"/>
        <v>0.8</v>
      </c>
      <c r="DB37" s="54">
        <f t="shared" si="66"/>
        <v>0.8</v>
      </c>
      <c r="DC37" s="54">
        <f t="shared" si="67"/>
        <v>0.8</v>
      </c>
      <c r="DD37" s="54">
        <f t="shared" si="67"/>
        <v>0.8</v>
      </c>
      <c r="DE37" s="54">
        <f t="shared" si="68"/>
        <v>0.8</v>
      </c>
      <c r="DF37" s="54">
        <f t="shared" si="73"/>
        <v>0.8</v>
      </c>
      <c r="DG37" s="54">
        <f t="shared" si="74"/>
        <v>0.8</v>
      </c>
      <c r="DH37" s="54">
        <f t="shared" si="74"/>
        <v>0.8</v>
      </c>
      <c r="DI37" s="54">
        <f t="shared" si="74"/>
        <v>0.8</v>
      </c>
      <c r="DJ37" s="54">
        <f t="shared" si="74"/>
        <v>0.8</v>
      </c>
      <c r="DK37" s="54">
        <f t="shared" si="74"/>
        <v>0.8</v>
      </c>
      <c r="DL37" s="54">
        <f t="shared" si="74"/>
        <v>0.8</v>
      </c>
      <c r="DM37" s="54">
        <f t="shared" si="74"/>
        <v>0.8</v>
      </c>
      <c r="DN37" s="54">
        <f t="shared" si="74"/>
        <v>0.8</v>
      </c>
      <c r="DO37" s="54">
        <f t="shared" si="75"/>
        <v>0.8</v>
      </c>
      <c r="DP37" s="54">
        <f t="shared" si="32"/>
        <v>0.8</v>
      </c>
      <c r="DQ37" s="54">
        <f t="shared" si="32"/>
        <v>0.8</v>
      </c>
      <c r="DR37" s="54">
        <f t="shared" si="32"/>
        <v>0.8</v>
      </c>
      <c r="DS37" s="54">
        <f t="shared" si="32"/>
        <v>0.8</v>
      </c>
      <c r="DT37" s="54">
        <f t="shared" si="32"/>
        <v>0.8</v>
      </c>
      <c r="DU37" s="54">
        <f t="shared" si="32"/>
        <v>0.8</v>
      </c>
      <c r="DV37" s="54">
        <f t="shared" si="32"/>
        <v>0.8</v>
      </c>
      <c r="DW37" s="54">
        <f t="shared" si="32"/>
        <v>0.8</v>
      </c>
    </row>
    <row r="38" spans="1:127" ht="21" x14ac:dyDescent="0.2">
      <c r="A38" s="16">
        <f>+G37</f>
        <v>0.8</v>
      </c>
      <c r="B38" s="23" t="s">
        <v>76</v>
      </c>
      <c r="C38" s="494" t="s">
        <v>77</v>
      </c>
      <c r="D38" s="495"/>
      <c r="E38" s="492"/>
      <c r="F38" s="1" t="s">
        <v>60</v>
      </c>
      <c r="G38" s="25">
        <f>IF(A38="",1,A38)</f>
        <v>0.8</v>
      </c>
      <c r="J38" s="51">
        <f t="shared" si="72"/>
        <v>0.8</v>
      </c>
      <c r="K38" s="54">
        <f t="shared" si="69"/>
        <v>0.8</v>
      </c>
      <c r="L38" s="54">
        <f t="shared" si="40"/>
        <v>0.8</v>
      </c>
      <c r="M38" s="54">
        <f t="shared" si="40"/>
        <v>0.8</v>
      </c>
      <c r="N38" s="54">
        <f t="shared" si="40"/>
        <v>0.8</v>
      </c>
      <c r="O38" s="54">
        <f t="shared" si="41"/>
        <v>0.8</v>
      </c>
      <c r="P38" s="54">
        <f t="shared" si="41"/>
        <v>0.8</v>
      </c>
      <c r="Q38" s="54">
        <f t="shared" si="41"/>
        <v>0.8</v>
      </c>
      <c r="R38" s="54">
        <f t="shared" si="42"/>
        <v>0.8</v>
      </c>
      <c r="S38" s="54">
        <f t="shared" si="42"/>
        <v>0.8</v>
      </c>
      <c r="T38" s="54">
        <f t="shared" si="42"/>
        <v>0.8</v>
      </c>
      <c r="U38" s="51">
        <f t="shared" si="70"/>
        <v>0.8</v>
      </c>
      <c r="V38" s="54">
        <f t="shared" si="71"/>
        <v>0.8</v>
      </c>
      <c r="W38" s="54">
        <f t="shared" si="71"/>
        <v>0.8</v>
      </c>
      <c r="X38" s="54">
        <f t="shared" si="71"/>
        <v>0.8</v>
      </c>
      <c r="Y38" s="54">
        <f t="shared" si="71"/>
        <v>0.8</v>
      </c>
      <c r="Z38" s="54">
        <f t="shared" si="71"/>
        <v>0.8</v>
      </c>
      <c r="AA38" s="54">
        <f t="shared" si="71"/>
        <v>0.8</v>
      </c>
      <c r="AB38" s="54">
        <f t="shared" si="71"/>
        <v>0.8</v>
      </c>
      <c r="AC38" s="54">
        <f t="shared" si="71"/>
        <v>0.8</v>
      </c>
      <c r="AD38" s="54">
        <f t="shared" si="71"/>
        <v>0.8</v>
      </c>
      <c r="AE38" s="54">
        <f t="shared" si="71"/>
        <v>0.8</v>
      </c>
      <c r="AF38" s="54">
        <f t="shared" si="71"/>
        <v>0.8</v>
      </c>
      <c r="AG38" s="54">
        <f t="shared" si="71"/>
        <v>0.8</v>
      </c>
      <c r="AH38" s="54">
        <f t="shared" si="44"/>
        <v>0.8</v>
      </c>
      <c r="AI38" s="54">
        <f t="shared" si="44"/>
        <v>0.8</v>
      </c>
      <c r="AJ38" s="54">
        <f t="shared" si="44"/>
        <v>0.8</v>
      </c>
      <c r="AK38" s="54">
        <f t="shared" si="45"/>
        <v>0.8</v>
      </c>
      <c r="AL38" s="54">
        <f t="shared" si="45"/>
        <v>0.8</v>
      </c>
      <c r="AM38" s="54">
        <f t="shared" si="45"/>
        <v>0.8</v>
      </c>
      <c r="AN38" s="54">
        <f t="shared" si="46"/>
        <v>0.8</v>
      </c>
      <c r="AO38" s="54">
        <f t="shared" si="46"/>
        <v>0.8</v>
      </c>
      <c r="AP38" s="54">
        <f t="shared" si="46"/>
        <v>0.8</v>
      </c>
      <c r="AQ38" s="54">
        <f t="shared" si="46"/>
        <v>0.8</v>
      </c>
      <c r="AR38" s="54">
        <f t="shared" si="46"/>
        <v>0.8</v>
      </c>
      <c r="AS38" s="54">
        <f t="shared" si="46"/>
        <v>0.8</v>
      </c>
      <c r="AT38" s="54">
        <f t="shared" si="46"/>
        <v>0.8</v>
      </c>
      <c r="AU38" s="54">
        <f t="shared" si="46"/>
        <v>0.8</v>
      </c>
      <c r="AV38" s="54">
        <f t="shared" si="46"/>
        <v>0.8</v>
      </c>
      <c r="AW38" s="54">
        <f t="shared" si="46"/>
        <v>0.8</v>
      </c>
      <c r="AX38" s="54">
        <f t="shared" si="46"/>
        <v>0.8</v>
      </c>
      <c r="AY38" s="54">
        <f t="shared" si="46"/>
        <v>0.8</v>
      </c>
      <c r="AZ38" s="54">
        <f t="shared" si="46"/>
        <v>0.8</v>
      </c>
      <c r="BA38" s="54">
        <f t="shared" si="46"/>
        <v>0.8</v>
      </c>
      <c r="BB38" s="54">
        <f t="shared" si="46"/>
        <v>0.8</v>
      </c>
      <c r="BC38" s="54">
        <f t="shared" si="46"/>
        <v>0.8</v>
      </c>
      <c r="BD38" s="54">
        <f t="shared" si="47"/>
        <v>0.8</v>
      </c>
      <c r="BE38" s="54">
        <f t="shared" si="47"/>
        <v>0.8</v>
      </c>
      <c r="BF38" s="54">
        <f t="shared" si="47"/>
        <v>0.8</v>
      </c>
      <c r="BG38" s="54">
        <f t="shared" si="48"/>
        <v>0.8</v>
      </c>
      <c r="BH38" s="54">
        <f t="shared" si="48"/>
        <v>0.8</v>
      </c>
      <c r="BI38" s="54">
        <f t="shared" si="49"/>
        <v>0.8</v>
      </c>
      <c r="BJ38" s="54">
        <f t="shared" si="49"/>
        <v>0.8</v>
      </c>
      <c r="BK38" s="54">
        <f t="shared" si="50"/>
        <v>0.8</v>
      </c>
      <c r="BL38" s="54">
        <f t="shared" si="51"/>
        <v>0.8</v>
      </c>
      <c r="BM38" s="54">
        <f t="shared" si="51"/>
        <v>0.8</v>
      </c>
      <c r="BN38" s="54">
        <f t="shared" si="51"/>
        <v>0.8</v>
      </c>
      <c r="BO38" s="54">
        <f t="shared" si="51"/>
        <v>0.8</v>
      </c>
      <c r="BP38" s="54">
        <f t="shared" si="52"/>
        <v>0.8</v>
      </c>
      <c r="BQ38" s="54">
        <f t="shared" si="53"/>
        <v>0.8</v>
      </c>
      <c r="BR38" s="54">
        <f t="shared" si="53"/>
        <v>0.8</v>
      </c>
      <c r="BS38" s="54">
        <f t="shared" si="53"/>
        <v>0.8</v>
      </c>
      <c r="BT38" s="54">
        <f t="shared" si="53"/>
        <v>0.8</v>
      </c>
      <c r="BU38" s="54">
        <f t="shared" si="54"/>
        <v>0.8</v>
      </c>
      <c r="BV38" s="54">
        <f t="shared" si="55"/>
        <v>0.8</v>
      </c>
      <c r="BW38" s="54">
        <f t="shared" si="56"/>
        <v>0.8</v>
      </c>
      <c r="BX38" s="54">
        <f t="shared" si="56"/>
        <v>0.8</v>
      </c>
      <c r="BY38" s="54">
        <f t="shared" si="57"/>
        <v>0.8</v>
      </c>
      <c r="BZ38" s="54">
        <f t="shared" si="57"/>
        <v>0.8</v>
      </c>
      <c r="CA38" s="54">
        <f t="shared" si="57"/>
        <v>0.8</v>
      </c>
      <c r="CB38" s="54">
        <f t="shared" si="57"/>
        <v>0.8</v>
      </c>
      <c r="CC38" s="54">
        <f t="shared" si="58"/>
        <v>0.8</v>
      </c>
      <c r="CD38" s="54">
        <f t="shared" si="58"/>
        <v>0.8</v>
      </c>
      <c r="CE38" s="54">
        <f t="shared" si="59"/>
        <v>0.8</v>
      </c>
      <c r="CF38" s="54">
        <f t="shared" si="60"/>
        <v>0.8</v>
      </c>
      <c r="CG38" s="54">
        <f t="shared" si="61"/>
        <v>0.8</v>
      </c>
      <c r="CH38" s="54">
        <f t="shared" si="62"/>
        <v>0.8</v>
      </c>
      <c r="CI38" s="54">
        <f t="shared" si="62"/>
        <v>0.8</v>
      </c>
      <c r="CJ38" s="54">
        <f t="shared" si="62"/>
        <v>0.8</v>
      </c>
      <c r="CK38" s="54">
        <f t="shared" si="62"/>
        <v>0.8</v>
      </c>
      <c r="CL38" s="54">
        <f t="shared" si="62"/>
        <v>0.8</v>
      </c>
      <c r="CM38" s="54">
        <f t="shared" si="62"/>
        <v>0.8</v>
      </c>
      <c r="CN38" s="54">
        <f t="shared" si="62"/>
        <v>0.8</v>
      </c>
      <c r="CO38" s="54">
        <f t="shared" si="62"/>
        <v>0.8</v>
      </c>
      <c r="CP38" s="54">
        <f t="shared" si="62"/>
        <v>0.8</v>
      </c>
      <c r="CQ38" s="54">
        <f t="shared" si="62"/>
        <v>0.8</v>
      </c>
      <c r="CR38" s="54">
        <f t="shared" si="63"/>
        <v>0.8</v>
      </c>
      <c r="CS38" s="54">
        <f t="shared" si="63"/>
        <v>0.8</v>
      </c>
      <c r="CT38" s="54">
        <f t="shared" si="64"/>
        <v>0.8</v>
      </c>
      <c r="CU38" s="54">
        <f t="shared" si="64"/>
        <v>0.8</v>
      </c>
      <c r="CV38" s="54">
        <f t="shared" si="65"/>
        <v>0.8</v>
      </c>
      <c r="CW38" s="54">
        <f t="shared" si="65"/>
        <v>0.8</v>
      </c>
      <c r="CX38" s="54">
        <f t="shared" si="66"/>
        <v>0.8</v>
      </c>
      <c r="CY38" s="54">
        <f t="shared" si="66"/>
        <v>0.8</v>
      </c>
      <c r="CZ38" s="54">
        <f t="shared" si="66"/>
        <v>0.8</v>
      </c>
      <c r="DA38" s="54">
        <f t="shared" si="66"/>
        <v>0.8</v>
      </c>
      <c r="DB38" s="54">
        <f t="shared" si="66"/>
        <v>0.8</v>
      </c>
      <c r="DC38" s="54">
        <f t="shared" si="67"/>
        <v>0.8</v>
      </c>
      <c r="DD38" s="54">
        <f t="shared" si="67"/>
        <v>0.8</v>
      </c>
      <c r="DE38" s="54">
        <f t="shared" si="68"/>
        <v>0.8</v>
      </c>
      <c r="DF38" s="54">
        <f t="shared" si="73"/>
        <v>0.8</v>
      </c>
      <c r="DG38" s="54">
        <f t="shared" si="74"/>
        <v>0.8</v>
      </c>
      <c r="DH38" s="54">
        <f t="shared" si="74"/>
        <v>0.8</v>
      </c>
      <c r="DI38" s="54">
        <f t="shared" si="74"/>
        <v>0.8</v>
      </c>
      <c r="DJ38" s="54">
        <f t="shared" si="74"/>
        <v>0.8</v>
      </c>
      <c r="DK38" s="54">
        <f t="shared" si="74"/>
        <v>0.8</v>
      </c>
      <c r="DL38" s="54">
        <f t="shared" si="74"/>
        <v>0.8</v>
      </c>
      <c r="DM38" s="54">
        <f t="shared" si="74"/>
        <v>0.8</v>
      </c>
      <c r="DN38" s="54">
        <f t="shared" si="74"/>
        <v>0.8</v>
      </c>
      <c r="DO38" s="54">
        <f t="shared" si="75"/>
        <v>0.8</v>
      </c>
      <c r="DP38" s="54">
        <f t="shared" si="32"/>
        <v>0.8</v>
      </c>
      <c r="DQ38" s="54">
        <f t="shared" si="32"/>
        <v>0.8</v>
      </c>
      <c r="DR38" s="54">
        <f t="shared" si="32"/>
        <v>0.8</v>
      </c>
      <c r="DS38" s="54">
        <f t="shared" si="32"/>
        <v>0.8</v>
      </c>
      <c r="DT38" s="54">
        <f t="shared" si="32"/>
        <v>0.8</v>
      </c>
      <c r="DU38" s="54">
        <f t="shared" si="32"/>
        <v>0.8</v>
      </c>
      <c r="DV38" s="54">
        <f t="shared" si="32"/>
        <v>0.8</v>
      </c>
      <c r="DW38" s="54">
        <f t="shared" si="32"/>
        <v>0.8</v>
      </c>
    </row>
    <row r="39" spans="1:127" ht="18" x14ac:dyDescent="0.2">
      <c r="A39" s="27">
        <f>入力シート_PCB!Q19</f>
        <v>3.0000000000000001E-5</v>
      </c>
      <c r="B39" s="23" t="s">
        <v>78</v>
      </c>
      <c r="C39" s="494" t="s">
        <v>79</v>
      </c>
      <c r="D39" s="495"/>
      <c r="E39" s="492"/>
      <c r="F39" s="1" t="s">
        <v>80</v>
      </c>
      <c r="G39" s="28">
        <f>IF(A39="",0.000032,A39)</f>
        <v>3.0000000000000001E-5</v>
      </c>
      <c r="J39" s="51">
        <f t="shared" si="72"/>
        <v>3.0000000000000001E-5</v>
      </c>
      <c r="K39" s="54">
        <f t="shared" si="69"/>
        <v>3.0000000000000001E-5</v>
      </c>
      <c r="L39" s="54">
        <f t="shared" si="40"/>
        <v>3.0000000000000001E-5</v>
      </c>
      <c r="M39" s="54">
        <f t="shared" si="40"/>
        <v>3.0000000000000001E-5</v>
      </c>
      <c r="N39" s="54">
        <f t="shared" si="40"/>
        <v>3.0000000000000001E-5</v>
      </c>
      <c r="O39" s="54">
        <f t="shared" si="41"/>
        <v>3.0000000000000001E-5</v>
      </c>
      <c r="P39" s="54">
        <f t="shared" si="41"/>
        <v>3.0000000000000001E-5</v>
      </c>
      <c r="Q39" s="54">
        <f t="shared" si="41"/>
        <v>3.0000000000000001E-5</v>
      </c>
      <c r="R39" s="54">
        <f t="shared" si="42"/>
        <v>3.0000000000000001E-5</v>
      </c>
      <c r="S39" s="54">
        <f t="shared" si="42"/>
        <v>3.0000000000000001E-5</v>
      </c>
      <c r="T39" s="54">
        <f t="shared" si="42"/>
        <v>3.0000000000000001E-5</v>
      </c>
      <c r="U39" s="51">
        <f t="shared" si="70"/>
        <v>3.0000000000000001E-5</v>
      </c>
      <c r="V39" s="54">
        <f t="shared" si="71"/>
        <v>3.0000000000000001E-5</v>
      </c>
      <c r="W39" s="54">
        <f t="shared" si="71"/>
        <v>3.0000000000000001E-5</v>
      </c>
      <c r="X39" s="54">
        <f t="shared" si="71"/>
        <v>3.0000000000000001E-5</v>
      </c>
      <c r="Y39" s="54">
        <f t="shared" si="71"/>
        <v>3.0000000000000001E-5</v>
      </c>
      <c r="Z39" s="54">
        <f t="shared" si="71"/>
        <v>3.0000000000000001E-5</v>
      </c>
      <c r="AA39" s="54">
        <f t="shared" si="71"/>
        <v>3.0000000000000001E-5</v>
      </c>
      <c r="AB39" s="54">
        <f t="shared" si="71"/>
        <v>3.0000000000000001E-5</v>
      </c>
      <c r="AC39" s="54">
        <f t="shared" si="71"/>
        <v>3.0000000000000001E-5</v>
      </c>
      <c r="AD39" s="54">
        <f t="shared" si="71"/>
        <v>3.0000000000000001E-5</v>
      </c>
      <c r="AE39" s="54">
        <f t="shared" si="71"/>
        <v>3.0000000000000001E-5</v>
      </c>
      <c r="AF39" s="54">
        <f t="shared" si="71"/>
        <v>3.0000000000000001E-5</v>
      </c>
      <c r="AG39" s="54">
        <f t="shared" si="71"/>
        <v>3.0000000000000001E-5</v>
      </c>
      <c r="AH39" s="54">
        <f t="shared" si="44"/>
        <v>3.0000000000000001E-5</v>
      </c>
      <c r="AI39" s="54">
        <f t="shared" si="44"/>
        <v>3.0000000000000001E-5</v>
      </c>
      <c r="AJ39" s="54">
        <f t="shared" si="44"/>
        <v>3.0000000000000001E-5</v>
      </c>
      <c r="AK39" s="54">
        <f t="shared" si="45"/>
        <v>3.0000000000000001E-5</v>
      </c>
      <c r="AL39" s="54">
        <f t="shared" si="45"/>
        <v>3.0000000000000001E-5</v>
      </c>
      <c r="AM39" s="54">
        <f t="shared" si="45"/>
        <v>3.0000000000000001E-5</v>
      </c>
      <c r="AN39" s="54">
        <f t="shared" si="46"/>
        <v>3.0000000000000001E-5</v>
      </c>
      <c r="AO39" s="54">
        <f t="shared" si="46"/>
        <v>3.0000000000000001E-5</v>
      </c>
      <c r="AP39" s="54">
        <f t="shared" si="46"/>
        <v>3.0000000000000001E-5</v>
      </c>
      <c r="AQ39" s="54">
        <f t="shared" si="46"/>
        <v>3.0000000000000001E-5</v>
      </c>
      <c r="AR39" s="54">
        <f t="shared" si="46"/>
        <v>3.0000000000000001E-5</v>
      </c>
      <c r="AS39" s="54">
        <f t="shared" si="46"/>
        <v>3.0000000000000001E-5</v>
      </c>
      <c r="AT39" s="54">
        <f t="shared" si="46"/>
        <v>3.0000000000000001E-5</v>
      </c>
      <c r="AU39" s="54">
        <f t="shared" si="46"/>
        <v>3.0000000000000001E-5</v>
      </c>
      <c r="AV39" s="54">
        <f t="shared" si="46"/>
        <v>3.0000000000000001E-5</v>
      </c>
      <c r="AW39" s="54">
        <f t="shared" si="46"/>
        <v>3.0000000000000001E-5</v>
      </c>
      <c r="AX39" s="54">
        <f t="shared" si="46"/>
        <v>3.0000000000000001E-5</v>
      </c>
      <c r="AY39" s="54">
        <f t="shared" si="46"/>
        <v>3.0000000000000001E-5</v>
      </c>
      <c r="AZ39" s="54">
        <f t="shared" si="46"/>
        <v>3.0000000000000001E-5</v>
      </c>
      <c r="BA39" s="54">
        <f t="shared" si="46"/>
        <v>3.0000000000000001E-5</v>
      </c>
      <c r="BB39" s="54">
        <f t="shared" si="46"/>
        <v>3.0000000000000001E-5</v>
      </c>
      <c r="BC39" s="54">
        <f t="shared" si="46"/>
        <v>3.0000000000000001E-5</v>
      </c>
      <c r="BD39" s="54">
        <f t="shared" si="47"/>
        <v>3.0000000000000001E-5</v>
      </c>
      <c r="BE39" s="54">
        <f t="shared" si="47"/>
        <v>3.0000000000000001E-5</v>
      </c>
      <c r="BF39" s="54">
        <f t="shared" si="47"/>
        <v>3.0000000000000001E-5</v>
      </c>
      <c r="BG39" s="54">
        <f t="shared" si="48"/>
        <v>3.0000000000000001E-5</v>
      </c>
      <c r="BH39" s="54">
        <f t="shared" si="48"/>
        <v>3.0000000000000001E-5</v>
      </c>
      <c r="BI39" s="54">
        <f t="shared" si="49"/>
        <v>3.0000000000000001E-5</v>
      </c>
      <c r="BJ39" s="54">
        <f t="shared" si="49"/>
        <v>3.0000000000000001E-5</v>
      </c>
      <c r="BK39" s="54">
        <f t="shared" si="50"/>
        <v>3.0000000000000001E-5</v>
      </c>
      <c r="BL39" s="54">
        <f t="shared" si="51"/>
        <v>3.0000000000000001E-5</v>
      </c>
      <c r="BM39" s="54">
        <f t="shared" si="51"/>
        <v>3.0000000000000001E-5</v>
      </c>
      <c r="BN39" s="54">
        <f t="shared" si="51"/>
        <v>3.0000000000000001E-5</v>
      </c>
      <c r="BO39" s="54">
        <f t="shared" si="51"/>
        <v>3.0000000000000001E-5</v>
      </c>
      <c r="BP39" s="54">
        <f t="shared" si="52"/>
        <v>3.0000000000000001E-5</v>
      </c>
      <c r="BQ39" s="54">
        <f t="shared" si="53"/>
        <v>3.0000000000000001E-5</v>
      </c>
      <c r="BR39" s="54">
        <f t="shared" si="53"/>
        <v>3.0000000000000001E-5</v>
      </c>
      <c r="BS39" s="54">
        <f t="shared" si="53"/>
        <v>3.0000000000000001E-5</v>
      </c>
      <c r="BT39" s="54">
        <f t="shared" si="53"/>
        <v>3.0000000000000001E-5</v>
      </c>
      <c r="BU39" s="54">
        <f t="shared" si="54"/>
        <v>3.0000000000000001E-5</v>
      </c>
      <c r="BV39" s="54">
        <f t="shared" si="55"/>
        <v>3.0000000000000001E-5</v>
      </c>
      <c r="BW39" s="54">
        <f t="shared" si="56"/>
        <v>3.0000000000000001E-5</v>
      </c>
      <c r="BX39" s="54">
        <f t="shared" si="56"/>
        <v>3.0000000000000001E-5</v>
      </c>
      <c r="BY39" s="54">
        <f t="shared" si="57"/>
        <v>3.0000000000000001E-5</v>
      </c>
      <c r="BZ39" s="54">
        <f t="shared" si="57"/>
        <v>3.0000000000000001E-5</v>
      </c>
      <c r="CA39" s="54">
        <f t="shared" si="57"/>
        <v>3.0000000000000001E-5</v>
      </c>
      <c r="CB39" s="54">
        <f t="shared" si="57"/>
        <v>3.0000000000000001E-5</v>
      </c>
      <c r="CC39" s="54">
        <f t="shared" si="58"/>
        <v>3.0000000000000001E-5</v>
      </c>
      <c r="CD39" s="54">
        <f t="shared" si="58"/>
        <v>3.0000000000000001E-5</v>
      </c>
      <c r="CE39" s="54">
        <f t="shared" si="59"/>
        <v>3.0000000000000001E-5</v>
      </c>
      <c r="CF39" s="54">
        <f t="shared" si="60"/>
        <v>3.0000000000000001E-5</v>
      </c>
      <c r="CG39" s="54">
        <f t="shared" si="61"/>
        <v>3.0000000000000001E-5</v>
      </c>
      <c r="CH39" s="54">
        <f t="shared" si="62"/>
        <v>3.0000000000000001E-5</v>
      </c>
      <c r="CI39" s="54">
        <f t="shared" si="62"/>
        <v>3.0000000000000001E-5</v>
      </c>
      <c r="CJ39" s="54">
        <f t="shared" si="62"/>
        <v>3.0000000000000001E-5</v>
      </c>
      <c r="CK39" s="54">
        <f t="shared" si="62"/>
        <v>3.0000000000000001E-5</v>
      </c>
      <c r="CL39" s="54">
        <f t="shared" si="62"/>
        <v>3.0000000000000001E-5</v>
      </c>
      <c r="CM39" s="54">
        <f t="shared" si="62"/>
        <v>3.0000000000000001E-5</v>
      </c>
      <c r="CN39" s="54">
        <f t="shared" si="62"/>
        <v>3.0000000000000001E-5</v>
      </c>
      <c r="CO39" s="54">
        <f t="shared" si="62"/>
        <v>3.0000000000000001E-5</v>
      </c>
      <c r="CP39" s="54">
        <f t="shared" si="62"/>
        <v>3.0000000000000001E-5</v>
      </c>
      <c r="CQ39" s="54">
        <f t="shared" si="62"/>
        <v>3.0000000000000001E-5</v>
      </c>
      <c r="CR39" s="54">
        <f t="shared" si="63"/>
        <v>3.0000000000000001E-5</v>
      </c>
      <c r="CS39" s="54">
        <f t="shared" si="63"/>
        <v>3.0000000000000001E-5</v>
      </c>
      <c r="CT39" s="54">
        <f t="shared" si="64"/>
        <v>3.0000000000000001E-5</v>
      </c>
      <c r="CU39" s="54">
        <f t="shared" si="64"/>
        <v>3.0000000000000001E-5</v>
      </c>
      <c r="CV39" s="54">
        <f t="shared" si="65"/>
        <v>3.0000000000000001E-5</v>
      </c>
      <c r="CW39" s="54">
        <f t="shared" si="65"/>
        <v>3.0000000000000001E-5</v>
      </c>
      <c r="CX39" s="54">
        <f t="shared" si="66"/>
        <v>3.0000000000000001E-5</v>
      </c>
      <c r="CY39" s="54">
        <f t="shared" si="66"/>
        <v>3.0000000000000001E-5</v>
      </c>
      <c r="CZ39" s="54">
        <f t="shared" si="66"/>
        <v>3.0000000000000001E-5</v>
      </c>
      <c r="DA39" s="54">
        <f t="shared" si="66"/>
        <v>3.0000000000000001E-5</v>
      </c>
      <c r="DB39" s="54">
        <f t="shared" si="66"/>
        <v>3.0000000000000001E-5</v>
      </c>
      <c r="DC39" s="54">
        <f t="shared" si="67"/>
        <v>3.0000000000000001E-5</v>
      </c>
      <c r="DD39" s="54">
        <f t="shared" si="67"/>
        <v>3.0000000000000001E-5</v>
      </c>
      <c r="DE39" s="54">
        <f t="shared" si="68"/>
        <v>3.0000000000000001E-5</v>
      </c>
      <c r="DF39" s="54">
        <f t="shared" si="73"/>
        <v>3.0000000000000001E-5</v>
      </c>
      <c r="DG39" s="54">
        <f t="shared" si="74"/>
        <v>3.0000000000000001E-5</v>
      </c>
      <c r="DH39" s="54">
        <f t="shared" si="74"/>
        <v>3.0000000000000001E-5</v>
      </c>
      <c r="DI39" s="54">
        <f t="shared" si="74"/>
        <v>3.0000000000000001E-5</v>
      </c>
      <c r="DJ39" s="54">
        <f t="shared" si="74"/>
        <v>3.0000000000000001E-5</v>
      </c>
      <c r="DK39" s="54">
        <f t="shared" si="74"/>
        <v>3.0000000000000001E-5</v>
      </c>
      <c r="DL39" s="54">
        <f t="shared" si="74"/>
        <v>3.0000000000000001E-5</v>
      </c>
      <c r="DM39" s="54">
        <f t="shared" si="74"/>
        <v>3.0000000000000001E-5</v>
      </c>
      <c r="DN39" s="54">
        <f t="shared" si="74"/>
        <v>3.0000000000000001E-5</v>
      </c>
      <c r="DO39" s="54">
        <f t="shared" si="75"/>
        <v>3.0000000000000001E-5</v>
      </c>
      <c r="DP39" s="54">
        <f t="shared" si="32"/>
        <v>3.0000000000000001E-5</v>
      </c>
      <c r="DQ39" s="54">
        <f t="shared" si="32"/>
        <v>3.0000000000000001E-5</v>
      </c>
      <c r="DR39" s="54">
        <f t="shared" si="32"/>
        <v>3.0000000000000001E-5</v>
      </c>
      <c r="DS39" s="54">
        <f t="shared" si="32"/>
        <v>3.0000000000000001E-5</v>
      </c>
      <c r="DT39" s="54">
        <f t="shared" si="32"/>
        <v>3.0000000000000001E-5</v>
      </c>
      <c r="DU39" s="54">
        <f t="shared" si="32"/>
        <v>3.0000000000000001E-5</v>
      </c>
      <c r="DV39" s="54">
        <f t="shared" si="32"/>
        <v>3.0000000000000001E-5</v>
      </c>
      <c r="DW39" s="54">
        <f t="shared" si="32"/>
        <v>3.0000000000000001E-5</v>
      </c>
    </row>
    <row r="40" spans="1:127" ht="18" x14ac:dyDescent="0.2">
      <c r="A40" s="16">
        <f>入力シート_PCB!G18</f>
        <v>5.0000000000000001E-3</v>
      </c>
      <c r="B40" s="23" t="s">
        <v>81</v>
      </c>
      <c r="C40" s="494" t="s">
        <v>82</v>
      </c>
      <c r="D40" s="495"/>
      <c r="E40" s="492"/>
      <c r="F40" s="1" t="s">
        <v>83</v>
      </c>
      <c r="G40" s="25">
        <f>IF(A40="",0.005,A40)</f>
        <v>5.0000000000000001E-3</v>
      </c>
      <c r="J40" s="51">
        <f t="shared" si="72"/>
        <v>5.0000000000000001E-3</v>
      </c>
      <c r="K40" s="54">
        <f t="shared" si="69"/>
        <v>5.0000000000000001E-3</v>
      </c>
      <c r="L40" s="54">
        <f t="shared" si="40"/>
        <v>5.0000000000000001E-3</v>
      </c>
      <c r="M40" s="54">
        <f t="shared" si="40"/>
        <v>5.0000000000000001E-3</v>
      </c>
      <c r="N40" s="54">
        <f t="shared" si="40"/>
        <v>5.0000000000000001E-3</v>
      </c>
      <c r="O40" s="54">
        <f t="shared" si="41"/>
        <v>5.0000000000000001E-3</v>
      </c>
      <c r="P40" s="54">
        <f t="shared" si="41"/>
        <v>5.0000000000000001E-3</v>
      </c>
      <c r="Q40" s="54">
        <f t="shared" si="41"/>
        <v>5.0000000000000001E-3</v>
      </c>
      <c r="R40" s="54">
        <f t="shared" si="42"/>
        <v>5.0000000000000001E-3</v>
      </c>
      <c r="S40" s="54">
        <f t="shared" si="42"/>
        <v>5.0000000000000001E-3</v>
      </c>
      <c r="T40" s="54">
        <f t="shared" si="42"/>
        <v>5.0000000000000001E-3</v>
      </c>
      <c r="U40" s="51">
        <f t="shared" si="70"/>
        <v>5.0000000000000001E-3</v>
      </c>
      <c r="V40" s="54">
        <f t="shared" si="71"/>
        <v>5.0000000000000001E-3</v>
      </c>
      <c r="W40" s="54">
        <f t="shared" si="71"/>
        <v>5.0000000000000001E-3</v>
      </c>
      <c r="X40" s="54">
        <f t="shared" si="71"/>
        <v>5.0000000000000001E-3</v>
      </c>
      <c r="Y40" s="54">
        <f t="shared" si="71"/>
        <v>5.0000000000000001E-3</v>
      </c>
      <c r="Z40" s="54">
        <f t="shared" si="71"/>
        <v>5.0000000000000001E-3</v>
      </c>
      <c r="AA40" s="54">
        <f t="shared" si="71"/>
        <v>5.0000000000000001E-3</v>
      </c>
      <c r="AB40" s="54">
        <f t="shared" si="71"/>
        <v>5.0000000000000001E-3</v>
      </c>
      <c r="AC40" s="54">
        <f t="shared" si="71"/>
        <v>5.0000000000000001E-3</v>
      </c>
      <c r="AD40" s="54">
        <f t="shared" si="71"/>
        <v>5.0000000000000001E-3</v>
      </c>
      <c r="AE40" s="54">
        <f t="shared" si="71"/>
        <v>5.0000000000000001E-3</v>
      </c>
      <c r="AF40" s="54">
        <f t="shared" si="71"/>
        <v>5.0000000000000001E-3</v>
      </c>
      <c r="AG40" s="54">
        <f t="shared" si="71"/>
        <v>5.0000000000000001E-3</v>
      </c>
      <c r="AH40" s="54">
        <f t="shared" si="44"/>
        <v>5.0000000000000001E-3</v>
      </c>
      <c r="AI40" s="54">
        <f t="shared" si="44"/>
        <v>5.0000000000000001E-3</v>
      </c>
      <c r="AJ40" s="54">
        <f t="shared" si="44"/>
        <v>5.0000000000000001E-3</v>
      </c>
      <c r="AK40" s="54">
        <f t="shared" si="45"/>
        <v>5.0000000000000001E-3</v>
      </c>
      <c r="AL40" s="54">
        <f t="shared" si="45"/>
        <v>5.0000000000000001E-3</v>
      </c>
      <c r="AM40" s="54">
        <f t="shared" si="45"/>
        <v>5.0000000000000001E-3</v>
      </c>
      <c r="AN40" s="54">
        <f t="shared" si="46"/>
        <v>5.0000000000000001E-3</v>
      </c>
      <c r="AO40" s="54">
        <f t="shared" si="46"/>
        <v>5.0000000000000001E-3</v>
      </c>
      <c r="AP40" s="54">
        <f t="shared" si="46"/>
        <v>5.0000000000000001E-3</v>
      </c>
      <c r="AQ40" s="54">
        <f t="shared" si="46"/>
        <v>5.0000000000000001E-3</v>
      </c>
      <c r="AR40" s="54">
        <f t="shared" si="46"/>
        <v>5.0000000000000001E-3</v>
      </c>
      <c r="AS40" s="54">
        <f t="shared" si="46"/>
        <v>5.0000000000000001E-3</v>
      </c>
      <c r="AT40" s="54">
        <f t="shared" si="46"/>
        <v>5.0000000000000001E-3</v>
      </c>
      <c r="AU40" s="54">
        <f t="shared" si="46"/>
        <v>5.0000000000000001E-3</v>
      </c>
      <c r="AV40" s="54">
        <f t="shared" si="46"/>
        <v>5.0000000000000001E-3</v>
      </c>
      <c r="AW40" s="54">
        <f t="shared" si="46"/>
        <v>5.0000000000000001E-3</v>
      </c>
      <c r="AX40" s="54">
        <f t="shared" si="46"/>
        <v>5.0000000000000001E-3</v>
      </c>
      <c r="AY40" s="54">
        <f t="shared" si="46"/>
        <v>5.0000000000000001E-3</v>
      </c>
      <c r="AZ40" s="54">
        <f t="shared" si="46"/>
        <v>5.0000000000000001E-3</v>
      </c>
      <c r="BA40" s="54">
        <f t="shared" si="46"/>
        <v>5.0000000000000001E-3</v>
      </c>
      <c r="BB40" s="54">
        <f t="shared" si="46"/>
        <v>5.0000000000000001E-3</v>
      </c>
      <c r="BC40" s="54">
        <f t="shared" si="46"/>
        <v>5.0000000000000001E-3</v>
      </c>
      <c r="BD40" s="54">
        <f t="shared" si="47"/>
        <v>5.0000000000000001E-3</v>
      </c>
      <c r="BE40" s="54">
        <f t="shared" si="47"/>
        <v>5.0000000000000001E-3</v>
      </c>
      <c r="BF40" s="54">
        <f t="shared" si="47"/>
        <v>5.0000000000000001E-3</v>
      </c>
      <c r="BG40" s="54">
        <f t="shared" si="48"/>
        <v>5.0000000000000001E-3</v>
      </c>
      <c r="BH40" s="54">
        <f t="shared" si="48"/>
        <v>5.0000000000000001E-3</v>
      </c>
      <c r="BI40" s="54">
        <f t="shared" si="49"/>
        <v>5.0000000000000001E-3</v>
      </c>
      <c r="BJ40" s="54">
        <f t="shared" si="49"/>
        <v>5.0000000000000001E-3</v>
      </c>
      <c r="BK40" s="54">
        <f t="shared" si="50"/>
        <v>5.0000000000000001E-3</v>
      </c>
      <c r="BL40" s="54">
        <f t="shared" si="51"/>
        <v>5.0000000000000001E-3</v>
      </c>
      <c r="BM40" s="54">
        <f t="shared" si="51"/>
        <v>5.0000000000000001E-3</v>
      </c>
      <c r="BN40" s="54">
        <f t="shared" si="51"/>
        <v>5.0000000000000001E-3</v>
      </c>
      <c r="BO40" s="54">
        <f t="shared" si="51"/>
        <v>5.0000000000000001E-3</v>
      </c>
      <c r="BP40" s="54">
        <f t="shared" si="52"/>
        <v>5.0000000000000001E-3</v>
      </c>
      <c r="BQ40" s="54">
        <f t="shared" si="53"/>
        <v>5.0000000000000001E-3</v>
      </c>
      <c r="BR40" s="54">
        <f t="shared" si="53"/>
        <v>5.0000000000000001E-3</v>
      </c>
      <c r="BS40" s="54">
        <f t="shared" si="53"/>
        <v>5.0000000000000001E-3</v>
      </c>
      <c r="BT40" s="54">
        <f t="shared" si="53"/>
        <v>5.0000000000000001E-3</v>
      </c>
      <c r="BU40" s="54">
        <f t="shared" si="54"/>
        <v>5.0000000000000001E-3</v>
      </c>
      <c r="BV40" s="54">
        <f t="shared" si="55"/>
        <v>5.0000000000000001E-3</v>
      </c>
      <c r="BW40" s="54">
        <f t="shared" si="56"/>
        <v>5.0000000000000001E-3</v>
      </c>
      <c r="BX40" s="54">
        <f t="shared" si="56"/>
        <v>5.0000000000000001E-3</v>
      </c>
      <c r="BY40" s="54">
        <f t="shared" si="57"/>
        <v>5.0000000000000001E-3</v>
      </c>
      <c r="BZ40" s="54">
        <f t="shared" si="57"/>
        <v>5.0000000000000001E-3</v>
      </c>
      <c r="CA40" s="54">
        <f t="shared" si="57"/>
        <v>5.0000000000000001E-3</v>
      </c>
      <c r="CB40" s="54">
        <f t="shared" si="57"/>
        <v>5.0000000000000001E-3</v>
      </c>
      <c r="CC40" s="54">
        <f t="shared" si="58"/>
        <v>5.0000000000000001E-3</v>
      </c>
      <c r="CD40" s="54">
        <f t="shared" si="58"/>
        <v>5.0000000000000001E-3</v>
      </c>
      <c r="CE40" s="54">
        <f t="shared" si="59"/>
        <v>5.0000000000000001E-3</v>
      </c>
      <c r="CF40" s="54">
        <f t="shared" si="60"/>
        <v>5.0000000000000001E-3</v>
      </c>
      <c r="CG40" s="54">
        <f t="shared" si="61"/>
        <v>5.0000000000000001E-3</v>
      </c>
      <c r="CH40" s="54">
        <f t="shared" si="62"/>
        <v>5.0000000000000001E-3</v>
      </c>
      <c r="CI40" s="54">
        <f t="shared" si="62"/>
        <v>5.0000000000000001E-3</v>
      </c>
      <c r="CJ40" s="54">
        <f t="shared" si="62"/>
        <v>5.0000000000000001E-3</v>
      </c>
      <c r="CK40" s="54">
        <f t="shared" si="62"/>
        <v>5.0000000000000001E-3</v>
      </c>
      <c r="CL40" s="54">
        <f t="shared" si="62"/>
        <v>5.0000000000000001E-3</v>
      </c>
      <c r="CM40" s="54">
        <f t="shared" si="62"/>
        <v>5.0000000000000001E-3</v>
      </c>
      <c r="CN40" s="54">
        <f t="shared" si="62"/>
        <v>5.0000000000000001E-3</v>
      </c>
      <c r="CO40" s="54">
        <f t="shared" si="62"/>
        <v>5.0000000000000001E-3</v>
      </c>
      <c r="CP40" s="54">
        <f t="shared" si="62"/>
        <v>5.0000000000000001E-3</v>
      </c>
      <c r="CQ40" s="54">
        <f t="shared" si="62"/>
        <v>5.0000000000000001E-3</v>
      </c>
      <c r="CR40" s="54">
        <f t="shared" si="63"/>
        <v>5.0000000000000001E-3</v>
      </c>
      <c r="CS40" s="54">
        <f t="shared" si="63"/>
        <v>5.0000000000000001E-3</v>
      </c>
      <c r="CT40" s="54">
        <f t="shared" si="64"/>
        <v>5.0000000000000001E-3</v>
      </c>
      <c r="CU40" s="54">
        <f t="shared" si="64"/>
        <v>5.0000000000000001E-3</v>
      </c>
      <c r="CV40" s="54">
        <f t="shared" si="65"/>
        <v>5.0000000000000001E-3</v>
      </c>
      <c r="CW40" s="54">
        <f t="shared" si="65"/>
        <v>5.0000000000000001E-3</v>
      </c>
      <c r="CX40" s="54">
        <f t="shared" si="66"/>
        <v>5.0000000000000001E-3</v>
      </c>
      <c r="CY40" s="54">
        <f t="shared" si="66"/>
        <v>5.0000000000000001E-3</v>
      </c>
      <c r="CZ40" s="54">
        <f t="shared" si="66"/>
        <v>5.0000000000000001E-3</v>
      </c>
      <c r="DA40" s="54">
        <f t="shared" si="66"/>
        <v>5.0000000000000001E-3</v>
      </c>
      <c r="DB40" s="54">
        <f t="shared" si="66"/>
        <v>5.0000000000000001E-3</v>
      </c>
      <c r="DC40" s="54">
        <f t="shared" si="67"/>
        <v>5.0000000000000001E-3</v>
      </c>
      <c r="DD40" s="54">
        <f t="shared" si="67"/>
        <v>5.0000000000000001E-3</v>
      </c>
      <c r="DE40" s="54">
        <f t="shared" si="68"/>
        <v>5.0000000000000001E-3</v>
      </c>
      <c r="DF40" s="54">
        <f t="shared" si="73"/>
        <v>5.0000000000000001E-3</v>
      </c>
      <c r="DG40" s="54">
        <f t="shared" si="74"/>
        <v>5.0000000000000001E-3</v>
      </c>
      <c r="DH40" s="54">
        <f t="shared" si="74"/>
        <v>5.0000000000000001E-3</v>
      </c>
      <c r="DI40" s="54">
        <f t="shared" si="74"/>
        <v>5.0000000000000001E-3</v>
      </c>
      <c r="DJ40" s="54">
        <f t="shared" si="74"/>
        <v>5.0000000000000001E-3</v>
      </c>
      <c r="DK40" s="54">
        <f t="shared" si="74"/>
        <v>5.0000000000000001E-3</v>
      </c>
      <c r="DL40" s="54">
        <f t="shared" si="74"/>
        <v>5.0000000000000001E-3</v>
      </c>
      <c r="DM40" s="54">
        <f t="shared" si="74"/>
        <v>5.0000000000000001E-3</v>
      </c>
      <c r="DN40" s="54">
        <f t="shared" si="74"/>
        <v>5.0000000000000001E-3</v>
      </c>
      <c r="DO40" s="54">
        <f t="shared" si="75"/>
        <v>5.0000000000000001E-3</v>
      </c>
      <c r="DP40" s="54">
        <f t="shared" si="32"/>
        <v>5.0000000000000001E-3</v>
      </c>
      <c r="DQ40" s="54">
        <f t="shared" si="32"/>
        <v>5.0000000000000001E-3</v>
      </c>
      <c r="DR40" s="54">
        <f t="shared" si="32"/>
        <v>5.0000000000000001E-3</v>
      </c>
      <c r="DS40" s="54">
        <f t="shared" si="32"/>
        <v>5.0000000000000001E-3</v>
      </c>
      <c r="DT40" s="54">
        <f t="shared" si="32"/>
        <v>5.0000000000000001E-3</v>
      </c>
      <c r="DU40" s="54">
        <f t="shared" si="32"/>
        <v>5.0000000000000001E-3</v>
      </c>
      <c r="DV40" s="54">
        <f t="shared" si="32"/>
        <v>5.0000000000000001E-3</v>
      </c>
      <c r="DW40" s="54">
        <f t="shared" si="32"/>
        <v>5.0000000000000001E-3</v>
      </c>
    </row>
    <row r="41" spans="1:127" ht="18" x14ac:dyDescent="0.2">
      <c r="A41" s="16">
        <f>入力シート_PCB!Q20</f>
        <v>0.3</v>
      </c>
      <c r="B41" s="23" t="s">
        <v>137</v>
      </c>
      <c r="C41" s="494" t="s">
        <v>84</v>
      </c>
      <c r="D41" s="495"/>
      <c r="E41" s="492"/>
      <c r="F41" s="1" t="s">
        <v>85</v>
      </c>
      <c r="G41" s="25">
        <f>IF(A41="",0.2,A41)</f>
        <v>0.3</v>
      </c>
      <c r="J41" s="51">
        <f>G41</f>
        <v>0.3</v>
      </c>
      <c r="K41" s="54">
        <f t="shared" si="69"/>
        <v>0.3</v>
      </c>
      <c r="L41" s="54">
        <f t="shared" si="40"/>
        <v>0.3</v>
      </c>
      <c r="M41" s="54">
        <f t="shared" si="40"/>
        <v>0.3</v>
      </c>
      <c r="N41" s="54">
        <f t="shared" si="40"/>
        <v>0.3</v>
      </c>
      <c r="O41" s="54">
        <f t="shared" si="41"/>
        <v>0.3</v>
      </c>
      <c r="P41" s="54">
        <f t="shared" si="41"/>
        <v>0.3</v>
      </c>
      <c r="Q41" s="54">
        <f t="shared" si="41"/>
        <v>0.3</v>
      </c>
      <c r="R41" s="54">
        <f t="shared" si="42"/>
        <v>0.3</v>
      </c>
      <c r="S41" s="54">
        <f t="shared" si="42"/>
        <v>0.3</v>
      </c>
      <c r="T41" s="54">
        <f t="shared" si="42"/>
        <v>0.3</v>
      </c>
      <c r="U41" s="51">
        <f t="shared" si="70"/>
        <v>0.3</v>
      </c>
      <c r="V41" s="54">
        <f t="shared" si="71"/>
        <v>0.3</v>
      </c>
      <c r="W41" s="54">
        <f t="shared" si="71"/>
        <v>0.3</v>
      </c>
      <c r="X41" s="54">
        <f t="shared" si="71"/>
        <v>0.3</v>
      </c>
      <c r="Y41" s="54">
        <f t="shared" si="71"/>
        <v>0.3</v>
      </c>
      <c r="Z41" s="54">
        <f t="shared" si="71"/>
        <v>0.3</v>
      </c>
      <c r="AA41" s="54">
        <f t="shared" si="71"/>
        <v>0.3</v>
      </c>
      <c r="AB41" s="54">
        <f t="shared" si="71"/>
        <v>0.3</v>
      </c>
      <c r="AC41" s="54">
        <f t="shared" si="71"/>
        <v>0.3</v>
      </c>
      <c r="AD41" s="54">
        <f t="shared" si="71"/>
        <v>0.3</v>
      </c>
      <c r="AE41" s="54">
        <f t="shared" si="71"/>
        <v>0.3</v>
      </c>
      <c r="AF41" s="54">
        <f t="shared" si="71"/>
        <v>0.3</v>
      </c>
      <c r="AG41" s="54">
        <f t="shared" si="71"/>
        <v>0.3</v>
      </c>
      <c r="AH41" s="54">
        <f t="shared" si="44"/>
        <v>0.3</v>
      </c>
      <c r="AI41" s="54">
        <f t="shared" si="44"/>
        <v>0.3</v>
      </c>
      <c r="AJ41" s="54">
        <f t="shared" si="44"/>
        <v>0.3</v>
      </c>
      <c r="AK41" s="54">
        <f t="shared" si="45"/>
        <v>0.3</v>
      </c>
      <c r="AL41" s="54">
        <f t="shared" si="45"/>
        <v>0.3</v>
      </c>
      <c r="AM41" s="54">
        <f t="shared" si="45"/>
        <v>0.3</v>
      </c>
      <c r="AN41" s="54">
        <f t="shared" si="46"/>
        <v>0.3</v>
      </c>
      <c r="AO41" s="54">
        <f t="shared" si="46"/>
        <v>0.3</v>
      </c>
      <c r="AP41" s="54">
        <f t="shared" si="46"/>
        <v>0.3</v>
      </c>
      <c r="AQ41" s="54">
        <f t="shared" si="46"/>
        <v>0.3</v>
      </c>
      <c r="AR41" s="54">
        <f t="shared" si="46"/>
        <v>0.3</v>
      </c>
      <c r="AS41" s="54">
        <f t="shared" si="46"/>
        <v>0.3</v>
      </c>
      <c r="AT41" s="54">
        <f t="shared" si="46"/>
        <v>0.3</v>
      </c>
      <c r="AU41" s="54">
        <f t="shared" si="46"/>
        <v>0.3</v>
      </c>
      <c r="AV41" s="54">
        <f t="shared" si="46"/>
        <v>0.3</v>
      </c>
      <c r="AW41" s="54">
        <f t="shared" si="46"/>
        <v>0.3</v>
      </c>
      <c r="AX41" s="54">
        <f t="shared" si="46"/>
        <v>0.3</v>
      </c>
      <c r="AY41" s="54">
        <f t="shared" si="46"/>
        <v>0.3</v>
      </c>
      <c r="AZ41" s="54">
        <f t="shared" si="46"/>
        <v>0.3</v>
      </c>
      <c r="BA41" s="54">
        <f t="shared" si="46"/>
        <v>0.3</v>
      </c>
      <c r="BB41" s="54">
        <f t="shared" si="46"/>
        <v>0.3</v>
      </c>
      <c r="BC41" s="54">
        <f t="shared" si="46"/>
        <v>0.3</v>
      </c>
      <c r="BD41" s="54">
        <f t="shared" si="47"/>
        <v>0.3</v>
      </c>
      <c r="BE41" s="54">
        <f t="shared" si="47"/>
        <v>0.3</v>
      </c>
      <c r="BF41" s="54">
        <f t="shared" si="47"/>
        <v>0.3</v>
      </c>
      <c r="BG41" s="54">
        <f t="shared" si="48"/>
        <v>0.3</v>
      </c>
      <c r="BH41" s="54">
        <f t="shared" si="48"/>
        <v>0.3</v>
      </c>
      <c r="BI41" s="54">
        <f t="shared" si="49"/>
        <v>0.3</v>
      </c>
      <c r="BJ41" s="54">
        <f t="shared" si="49"/>
        <v>0.3</v>
      </c>
      <c r="BK41" s="54">
        <f t="shared" si="50"/>
        <v>0.3</v>
      </c>
      <c r="BL41" s="54">
        <f t="shared" si="51"/>
        <v>0.3</v>
      </c>
      <c r="BM41" s="54">
        <f t="shared" si="51"/>
        <v>0.3</v>
      </c>
      <c r="BN41" s="54">
        <f t="shared" si="51"/>
        <v>0.3</v>
      </c>
      <c r="BO41" s="54">
        <f t="shared" si="51"/>
        <v>0.3</v>
      </c>
      <c r="BP41" s="54">
        <f t="shared" si="52"/>
        <v>0.3</v>
      </c>
      <c r="BQ41" s="54">
        <f t="shared" si="53"/>
        <v>0.3</v>
      </c>
      <c r="BR41" s="54">
        <f t="shared" si="53"/>
        <v>0.3</v>
      </c>
      <c r="BS41" s="54">
        <f t="shared" si="53"/>
        <v>0.3</v>
      </c>
      <c r="BT41" s="54">
        <f t="shared" si="53"/>
        <v>0.3</v>
      </c>
      <c r="BU41" s="54">
        <f t="shared" si="54"/>
        <v>0.3</v>
      </c>
      <c r="BV41" s="54">
        <f t="shared" si="55"/>
        <v>0.3</v>
      </c>
      <c r="BW41" s="54">
        <f t="shared" si="56"/>
        <v>0.3</v>
      </c>
      <c r="BX41" s="54">
        <f t="shared" si="56"/>
        <v>0.3</v>
      </c>
      <c r="BY41" s="54">
        <f t="shared" si="57"/>
        <v>0.3</v>
      </c>
      <c r="BZ41" s="54">
        <f t="shared" si="57"/>
        <v>0.3</v>
      </c>
      <c r="CA41" s="54">
        <f t="shared" si="57"/>
        <v>0.3</v>
      </c>
      <c r="CB41" s="54">
        <f t="shared" si="57"/>
        <v>0.3</v>
      </c>
      <c r="CC41" s="54">
        <f t="shared" si="58"/>
        <v>0.3</v>
      </c>
      <c r="CD41" s="54">
        <f t="shared" si="58"/>
        <v>0.3</v>
      </c>
      <c r="CE41" s="54">
        <f t="shared" si="59"/>
        <v>0.3</v>
      </c>
      <c r="CF41" s="54">
        <f t="shared" si="60"/>
        <v>0.3</v>
      </c>
      <c r="CG41" s="54">
        <f t="shared" si="61"/>
        <v>0.3</v>
      </c>
      <c r="CH41" s="54">
        <f t="shared" si="62"/>
        <v>0.3</v>
      </c>
      <c r="CI41" s="54">
        <f t="shared" si="62"/>
        <v>0.3</v>
      </c>
      <c r="CJ41" s="54">
        <f t="shared" si="62"/>
        <v>0.3</v>
      </c>
      <c r="CK41" s="54">
        <f t="shared" si="62"/>
        <v>0.3</v>
      </c>
      <c r="CL41" s="54">
        <f t="shared" si="62"/>
        <v>0.3</v>
      </c>
      <c r="CM41" s="54">
        <f t="shared" si="62"/>
        <v>0.3</v>
      </c>
      <c r="CN41" s="54">
        <f t="shared" si="62"/>
        <v>0.3</v>
      </c>
      <c r="CO41" s="54">
        <f t="shared" si="62"/>
        <v>0.3</v>
      </c>
      <c r="CP41" s="54">
        <f t="shared" si="62"/>
        <v>0.3</v>
      </c>
      <c r="CQ41" s="54">
        <f t="shared" si="62"/>
        <v>0.3</v>
      </c>
      <c r="CR41" s="54">
        <f t="shared" si="63"/>
        <v>0.3</v>
      </c>
      <c r="CS41" s="54">
        <f t="shared" si="63"/>
        <v>0.3</v>
      </c>
      <c r="CT41" s="54">
        <f t="shared" si="64"/>
        <v>0.3</v>
      </c>
      <c r="CU41" s="54">
        <f t="shared" si="64"/>
        <v>0.3</v>
      </c>
      <c r="CV41" s="54">
        <f t="shared" si="65"/>
        <v>0.3</v>
      </c>
      <c r="CW41" s="54">
        <f t="shared" si="65"/>
        <v>0.3</v>
      </c>
      <c r="CX41" s="54">
        <f t="shared" si="66"/>
        <v>0.3</v>
      </c>
      <c r="CY41" s="54">
        <f t="shared" si="66"/>
        <v>0.3</v>
      </c>
      <c r="CZ41" s="54">
        <f t="shared" si="66"/>
        <v>0.3</v>
      </c>
      <c r="DA41" s="54">
        <f t="shared" si="66"/>
        <v>0.3</v>
      </c>
      <c r="DB41" s="54">
        <f t="shared" si="66"/>
        <v>0.3</v>
      </c>
      <c r="DC41" s="54">
        <f t="shared" si="67"/>
        <v>0.3</v>
      </c>
      <c r="DD41" s="54">
        <f t="shared" si="67"/>
        <v>0.3</v>
      </c>
      <c r="DE41" s="54">
        <f t="shared" si="68"/>
        <v>0.3</v>
      </c>
      <c r="DF41" s="54">
        <f t="shared" si="73"/>
        <v>0.3</v>
      </c>
      <c r="DG41" s="54">
        <f t="shared" si="74"/>
        <v>0.3</v>
      </c>
      <c r="DH41" s="54">
        <f t="shared" si="74"/>
        <v>0.3</v>
      </c>
      <c r="DI41" s="54">
        <f t="shared" si="74"/>
        <v>0.3</v>
      </c>
      <c r="DJ41" s="54">
        <f t="shared" si="74"/>
        <v>0.3</v>
      </c>
      <c r="DK41" s="54">
        <f t="shared" si="74"/>
        <v>0.3</v>
      </c>
      <c r="DL41" s="54">
        <f t="shared" si="74"/>
        <v>0.3</v>
      </c>
      <c r="DM41" s="54">
        <f t="shared" si="74"/>
        <v>0.3</v>
      </c>
      <c r="DN41" s="54">
        <f t="shared" si="74"/>
        <v>0.3</v>
      </c>
      <c r="DO41" s="54">
        <f t="shared" si="75"/>
        <v>0.3</v>
      </c>
      <c r="DP41" s="54">
        <f t="shared" si="32"/>
        <v>0.3</v>
      </c>
      <c r="DQ41" s="54">
        <f t="shared" si="32"/>
        <v>0.3</v>
      </c>
      <c r="DR41" s="54">
        <f t="shared" si="32"/>
        <v>0.3</v>
      </c>
      <c r="DS41" s="54">
        <f t="shared" si="32"/>
        <v>0.3</v>
      </c>
      <c r="DT41" s="54">
        <f t="shared" si="32"/>
        <v>0.3</v>
      </c>
      <c r="DU41" s="54">
        <f t="shared" si="32"/>
        <v>0.3</v>
      </c>
      <c r="DV41" s="54">
        <f t="shared" si="32"/>
        <v>0.3</v>
      </c>
      <c r="DW41" s="54">
        <f t="shared" si="32"/>
        <v>0.3</v>
      </c>
    </row>
    <row r="42" spans="1:127" ht="21" x14ac:dyDescent="0.2">
      <c r="A42" s="16">
        <f>IF(+入力シート_PCB!Q12="-",0,+入力シート_PCB!Q12)</f>
        <v>0</v>
      </c>
      <c r="B42" s="23" t="s">
        <v>86</v>
      </c>
      <c r="C42" s="494" t="s">
        <v>87</v>
      </c>
      <c r="D42" s="495"/>
      <c r="E42" s="492"/>
      <c r="F42" s="1" t="s">
        <v>67</v>
      </c>
      <c r="G42" s="29">
        <f>IF(A42="",7,A42)</f>
        <v>0</v>
      </c>
      <c r="J42" s="51">
        <f>G42</f>
        <v>0</v>
      </c>
      <c r="K42" s="54">
        <f t="shared" si="69"/>
        <v>0</v>
      </c>
      <c r="L42" s="54">
        <f t="shared" si="40"/>
        <v>0</v>
      </c>
      <c r="M42" s="54">
        <f t="shared" si="40"/>
        <v>0</v>
      </c>
      <c r="N42" s="54">
        <f t="shared" si="40"/>
        <v>0</v>
      </c>
      <c r="O42" s="54">
        <f t="shared" si="41"/>
        <v>0</v>
      </c>
      <c r="P42" s="54">
        <f t="shared" si="41"/>
        <v>0</v>
      </c>
      <c r="Q42" s="54">
        <f t="shared" si="41"/>
        <v>0</v>
      </c>
      <c r="R42" s="54">
        <f t="shared" si="42"/>
        <v>0</v>
      </c>
      <c r="S42" s="54">
        <f t="shared" si="42"/>
        <v>0</v>
      </c>
      <c r="T42" s="54">
        <f t="shared" si="42"/>
        <v>0</v>
      </c>
      <c r="U42" s="51">
        <f t="shared" si="70"/>
        <v>0</v>
      </c>
      <c r="V42" s="54">
        <f t="shared" si="71"/>
        <v>0</v>
      </c>
      <c r="W42" s="54">
        <f t="shared" si="71"/>
        <v>0</v>
      </c>
      <c r="X42" s="54">
        <f t="shared" si="71"/>
        <v>0</v>
      </c>
      <c r="Y42" s="54">
        <f t="shared" si="71"/>
        <v>0</v>
      </c>
      <c r="Z42" s="54">
        <f t="shared" si="71"/>
        <v>0</v>
      </c>
      <c r="AA42" s="54">
        <f t="shared" si="71"/>
        <v>0</v>
      </c>
      <c r="AB42" s="54">
        <f t="shared" si="71"/>
        <v>0</v>
      </c>
      <c r="AC42" s="54">
        <f t="shared" si="71"/>
        <v>0</v>
      </c>
      <c r="AD42" s="54">
        <f t="shared" si="71"/>
        <v>0</v>
      </c>
      <c r="AE42" s="54">
        <f t="shared" si="71"/>
        <v>0</v>
      </c>
      <c r="AF42" s="54">
        <f t="shared" si="71"/>
        <v>0</v>
      </c>
      <c r="AG42" s="54">
        <f t="shared" si="71"/>
        <v>0</v>
      </c>
      <c r="AH42" s="54">
        <f t="shared" si="44"/>
        <v>0</v>
      </c>
      <c r="AI42" s="54">
        <f t="shared" si="44"/>
        <v>0</v>
      </c>
      <c r="AJ42" s="54">
        <f t="shared" si="44"/>
        <v>0</v>
      </c>
      <c r="AK42" s="54">
        <f t="shared" si="45"/>
        <v>0</v>
      </c>
      <c r="AL42" s="54">
        <f t="shared" si="45"/>
        <v>0</v>
      </c>
      <c r="AM42" s="54">
        <f t="shared" si="45"/>
        <v>0</v>
      </c>
      <c r="AN42" s="54">
        <f t="shared" si="46"/>
        <v>0</v>
      </c>
      <c r="AO42" s="54">
        <f t="shared" si="46"/>
        <v>0</v>
      </c>
      <c r="AP42" s="54">
        <f t="shared" si="46"/>
        <v>0</v>
      </c>
      <c r="AQ42" s="54">
        <f t="shared" si="46"/>
        <v>0</v>
      </c>
      <c r="AR42" s="54">
        <f t="shared" si="46"/>
        <v>0</v>
      </c>
      <c r="AS42" s="54">
        <f t="shared" si="46"/>
        <v>0</v>
      </c>
      <c r="AT42" s="54">
        <f t="shared" si="46"/>
        <v>0</v>
      </c>
      <c r="AU42" s="54">
        <f t="shared" si="46"/>
        <v>0</v>
      </c>
      <c r="AV42" s="54">
        <f t="shared" si="46"/>
        <v>0</v>
      </c>
      <c r="AW42" s="54">
        <f t="shared" si="46"/>
        <v>0</v>
      </c>
      <c r="AX42" s="54">
        <f t="shared" si="46"/>
        <v>0</v>
      </c>
      <c r="AY42" s="54">
        <f t="shared" si="46"/>
        <v>0</v>
      </c>
      <c r="AZ42" s="54">
        <f t="shared" si="46"/>
        <v>0</v>
      </c>
      <c r="BA42" s="54">
        <f t="shared" si="46"/>
        <v>0</v>
      </c>
      <c r="BB42" s="54">
        <f t="shared" si="46"/>
        <v>0</v>
      </c>
      <c r="BC42" s="54">
        <f t="shared" si="46"/>
        <v>0</v>
      </c>
      <c r="BD42" s="54">
        <f t="shared" si="47"/>
        <v>0</v>
      </c>
      <c r="BE42" s="54">
        <f t="shared" si="47"/>
        <v>0</v>
      </c>
      <c r="BF42" s="54">
        <f t="shared" si="47"/>
        <v>0</v>
      </c>
      <c r="BG42" s="54">
        <f t="shared" si="48"/>
        <v>0</v>
      </c>
      <c r="BH42" s="54">
        <f t="shared" si="48"/>
        <v>0</v>
      </c>
      <c r="BI42" s="54">
        <f t="shared" si="49"/>
        <v>0</v>
      </c>
      <c r="BJ42" s="54">
        <f t="shared" si="49"/>
        <v>0</v>
      </c>
      <c r="BK42" s="54">
        <f t="shared" si="50"/>
        <v>0</v>
      </c>
      <c r="BL42" s="54">
        <f t="shared" si="51"/>
        <v>0</v>
      </c>
      <c r="BM42" s="54">
        <f t="shared" si="51"/>
        <v>0</v>
      </c>
      <c r="BN42" s="54">
        <f t="shared" si="51"/>
        <v>0</v>
      </c>
      <c r="BO42" s="54">
        <f t="shared" si="51"/>
        <v>0</v>
      </c>
      <c r="BP42" s="54">
        <f t="shared" si="52"/>
        <v>0</v>
      </c>
      <c r="BQ42" s="54">
        <f t="shared" si="53"/>
        <v>0</v>
      </c>
      <c r="BR42" s="54">
        <f t="shared" si="53"/>
        <v>0</v>
      </c>
      <c r="BS42" s="54">
        <f t="shared" si="53"/>
        <v>0</v>
      </c>
      <c r="BT42" s="54">
        <f t="shared" si="53"/>
        <v>0</v>
      </c>
      <c r="BU42" s="54">
        <f t="shared" si="54"/>
        <v>0</v>
      </c>
      <c r="BV42" s="54">
        <f t="shared" si="55"/>
        <v>0</v>
      </c>
      <c r="BW42" s="54">
        <f t="shared" si="56"/>
        <v>0</v>
      </c>
      <c r="BX42" s="54">
        <f t="shared" si="56"/>
        <v>0</v>
      </c>
      <c r="BY42" s="54">
        <f t="shared" si="57"/>
        <v>0</v>
      </c>
      <c r="BZ42" s="54">
        <f t="shared" si="57"/>
        <v>0</v>
      </c>
      <c r="CA42" s="54">
        <f t="shared" si="57"/>
        <v>0</v>
      </c>
      <c r="CB42" s="54">
        <f t="shared" si="57"/>
        <v>0</v>
      </c>
      <c r="CC42" s="54">
        <f t="shared" si="58"/>
        <v>0</v>
      </c>
      <c r="CD42" s="54">
        <f t="shared" si="58"/>
        <v>0</v>
      </c>
      <c r="CE42" s="54">
        <f t="shared" si="59"/>
        <v>0</v>
      </c>
      <c r="CF42" s="54">
        <f t="shared" si="60"/>
        <v>0</v>
      </c>
      <c r="CG42" s="54">
        <f t="shared" si="61"/>
        <v>0</v>
      </c>
      <c r="CH42" s="54">
        <f t="shared" si="62"/>
        <v>0</v>
      </c>
      <c r="CI42" s="54">
        <f t="shared" si="62"/>
        <v>0</v>
      </c>
      <c r="CJ42" s="54">
        <f t="shared" si="62"/>
        <v>0</v>
      </c>
      <c r="CK42" s="54">
        <f t="shared" si="62"/>
        <v>0</v>
      </c>
      <c r="CL42" s="54">
        <f t="shared" si="62"/>
        <v>0</v>
      </c>
      <c r="CM42" s="54">
        <f t="shared" si="62"/>
        <v>0</v>
      </c>
      <c r="CN42" s="54">
        <f t="shared" si="62"/>
        <v>0</v>
      </c>
      <c r="CO42" s="54">
        <f t="shared" si="62"/>
        <v>0</v>
      </c>
      <c r="CP42" s="54">
        <f t="shared" si="62"/>
        <v>0</v>
      </c>
      <c r="CQ42" s="54">
        <f t="shared" si="62"/>
        <v>0</v>
      </c>
      <c r="CR42" s="54">
        <f t="shared" si="63"/>
        <v>0</v>
      </c>
      <c r="CS42" s="54">
        <f t="shared" si="63"/>
        <v>0</v>
      </c>
      <c r="CT42" s="54">
        <f t="shared" si="64"/>
        <v>0</v>
      </c>
      <c r="CU42" s="54">
        <f t="shared" si="64"/>
        <v>0</v>
      </c>
      <c r="CV42" s="54">
        <f t="shared" si="65"/>
        <v>0</v>
      </c>
      <c r="CW42" s="54">
        <f t="shared" si="65"/>
        <v>0</v>
      </c>
      <c r="CX42" s="54">
        <f t="shared" si="66"/>
        <v>0</v>
      </c>
      <c r="CY42" s="54">
        <f t="shared" si="66"/>
        <v>0</v>
      </c>
      <c r="CZ42" s="54">
        <f t="shared" si="66"/>
        <v>0</v>
      </c>
      <c r="DA42" s="54">
        <f t="shared" si="66"/>
        <v>0</v>
      </c>
      <c r="DB42" s="54">
        <f t="shared" si="66"/>
        <v>0</v>
      </c>
      <c r="DC42" s="54">
        <f t="shared" si="67"/>
        <v>0</v>
      </c>
      <c r="DD42" s="54">
        <f t="shared" si="67"/>
        <v>0</v>
      </c>
      <c r="DE42" s="54">
        <f t="shared" si="68"/>
        <v>0</v>
      </c>
      <c r="DF42" s="54">
        <f t="shared" si="73"/>
        <v>0</v>
      </c>
      <c r="DG42" s="54">
        <f t="shared" si="74"/>
        <v>0</v>
      </c>
      <c r="DH42" s="54">
        <f t="shared" si="74"/>
        <v>0</v>
      </c>
      <c r="DI42" s="54">
        <f t="shared" si="74"/>
        <v>0</v>
      </c>
      <c r="DJ42" s="54">
        <f t="shared" si="74"/>
        <v>0</v>
      </c>
      <c r="DK42" s="54">
        <f t="shared" si="74"/>
        <v>0</v>
      </c>
      <c r="DL42" s="54">
        <f t="shared" si="74"/>
        <v>0</v>
      </c>
      <c r="DM42" s="54">
        <f t="shared" si="74"/>
        <v>0</v>
      </c>
      <c r="DN42" s="54">
        <f t="shared" si="74"/>
        <v>0</v>
      </c>
      <c r="DO42" s="54">
        <f t="shared" si="75"/>
        <v>0</v>
      </c>
      <c r="DP42" s="54">
        <f t="shared" si="32"/>
        <v>0</v>
      </c>
      <c r="DQ42" s="54">
        <f t="shared" si="32"/>
        <v>0</v>
      </c>
      <c r="DR42" s="54">
        <f t="shared" si="32"/>
        <v>0</v>
      </c>
      <c r="DS42" s="54">
        <f t="shared" si="32"/>
        <v>0</v>
      </c>
      <c r="DT42" s="54">
        <f t="shared" si="32"/>
        <v>0</v>
      </c>
      <c r="DU42" s="54">
        <f t="shared" si="32"/>
        <v>0</v>
      </c>
      <c r="DV42" s="54">
        <f t="shared" si="32"/>
        <v>0</v>
      </c>
      <c r="DW42" s="54">
        <f t="shared" si="32"/>
        <v>0</v>
      </c>
    </row>
    <row r="43" spans="1:127" ht="14" x14ac:dyDescent="0.3">
      <c r="A43" s="30">
        <f>入力シート_PCB!Q21</f>
        <v>0.4</v>
      </c>
      <c r="B43" s="31" t="s">
        <v>138</v>
      </c>
      <c r="C43" s="496" t="s">
        <v>126</v>
      </c>
      <c r="D43" s="496"/>
      <c r="E43" s="496"/>
      <c r="F43" s="292" t="s">
        <v>140</v>
      </c>
      <c r="G43" s="25">
        <f>IF(A43="",0.2,A43)</f>
        <v>0.4</v>
      </c>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36"/>
      <c r="BR43" s="36"/>
      <c r="BS43" s="36"/>
      <c r="BT43" s="36"/>
      <c r="BU43" s="36"/>
      <c r="BV43" s="36"/>
      <c r="BW43" s="36"/>
      <c r="BX43" s="36"/>
      <c r="BY43" s="36"/>
      <c r="BZ43" s="36"/>
      <c r="CA43" s="36"/>
      <c r="CB43" s="36"/>
      <c r="CC43" s="36"/>
      <c r="CD43" s="36"/>
      <c r="CE43" s="36"/>
      <c r="CF43" s="36"/>
      <c r="CG43" s="36"/>
      <c r="CH43" s="36"/>
      <c r="CI43" s="36"/>
      <c r="CJ43" s="36"/>
      <c r="CK43" s="36"/>
      <c r="CL43" s="36"/>
      <c r="CM43" s="36"/>
      <c r="CN43" s="36"/>
      <c r="CO43" s="36"/>
      <c r="CP43" s="36"/>
      <c r="CQ43" s="36"/>
      <c r="CR43" s="36"/>
      <c r="CS43" s="36"/>
      <c r="CT43" s="36"/>
      <c r="CU43" s="36"/>
      <c r="CV43" s="36"/>
      <c r="CW43" s="36"/>
      <c r="CX43" s="36"/>
      <c r="CY43" s="36"/>
      <c r="CZ43" s="36"/>
      <c r="DA43" s="36"/>
      <c r="DB43" s="36"/>
      <c r="DC43" s="36"/>
      <c r="DD43" s="36"/>
      <c r="DE43" s="36"/>
      <c r="DF43" s="36"/>
      <c r="DG43" s="36"/>
      <c r="DH43" s="36"/>
      <c r="DI43" s="36"/>
      <c r="DJ43" s="36"/>
      <c r="DK43" s="36"/>
      <c r="DL43" s="36"/>
      <c r="DM43" s="36"/>
      <c r="DN43" s="36"/>
      <c r="DO43" s="36"/>
      <c r="DP43" s="36"/>
      <c r="DQ43" s="36"/>
      <c r="DR43" s="36"/>
      <c r="DS43" s="36"/>
      <c r="DT43" s="36"/>
      <c r="DU43" s="36"/>
      <c r="DV43" s="36"/>
      <c r="DW43" s="36"/>
    </row>
    <row r="44" spans="1:127" ht="14" x14ac:dyDescent="0.3">
      <c r="A44" s="16">
        <f>入力シート_PCB!Q10</f>
        <v>250</v>
      </c>
      <c r="B44" s="32" t="s">
        <v>88</v>
      </c>
      <c r="C44" s="493" t="s">
        <v>89</v>
      </c>
      <c r="D44" s="493"/>
      <c r="E44" s="493"/>
      <c r="F44" s="291" t="s">
        <v>90</v>
      </c>
      <c r="G44" s="33">
        <f>IF(A44="",IF(G45*G46&gt;0,G45*G46,G43),A44)</f>
        <v>250</v>
      </c>
      <c r="J44" s="51">
        <f t="shared" ref="J44:J51" si="76">G44</f>
        <v>250</v>
      </c>
      <c r="K44" s="51">
        <f t="shared" ref="K44:N52" si="77">+J44</f>
        <v>250</v>
      </c>
      <c r="L44" s="51">
        <f t="shared" si="77"/>
        <v>250</v>
      </c>
      <c r="M44" s="51">
        <f t="shared" si="77"/>
        <v>250</v>
      </c>
      <c r="N44" s="51">
        <f t="shared" si="77"/>
        <v>250</v>
      </c>
      <c r="O44" s="51">
        <f t="shared" ref="O44:Q52" si="78">+J44</f>
        <v>250</v>
      </c>
      <c r="P44" s="51">
        <f t="shared" si="78"/>
        <v>250</v>
      </c>
      <c r="Q44" s="51">
        <f t="shared" si="78"/>
        <v>250</v>
      </c>
      <c r="R44" s="51">
        <f t="shared" ref="R44:T52" si="79">+L44</f>
        <v>250</v>
      </c>
      <c r="S44" s="51">
        <f t="shared" si="79"/>
        <v>250</v>
      </c>
      <c r="T44" s="51">
        <f t="shared" si="79"/>
        <v>250</v>
      </c>
      <c r="U44" s="51">
        <f t="shared" si="70"/>
        <v>250</v>
      </c>
      <c r="V44" s="51">
        <f>+U44</f>
        <v>250</v>
      </c>
      <c r="W44" s="51">
        <f t="shared" ref="W44:AG44" si="80">+V44</f>
        <v>250</v>
      </c>
      <c r="X44" s="51">
        <f t="shared" si="80"/>
        <v>250</v>
      </c>
      <c r="Y44" s="51">
        <f t="shared" si="80"/>
        <v>250</v>
      </c>
      <c r="Z44" s="51">
        <f t="shared" si="80"/>
        <v>250</v>
      </c>
      <c r="AA44" s="51">
        <f t="shared" si="80"/>
        <v>250</v>
      </c>
      <c r="AB44" s="51">
        <f t="shared" si="80"/>
        <v>250</v>
      </c>
      <c r="AC44" s="51">
        <f t="shared" si="80"/>
        <v>250</v>
      </c>
      <c r="AD44" s="51">
        <f t="shared" si="80"/>
        <v>250</v>
      </c>
      <c r="AE44" s="51">
        <f t="shared" si="80"/>
        <v>250</v>
      </c>
      <c r="AF44" s="51">
        <f t="shared" si="80"/>
        <v>250</v>
      </c>
      <c r="AG44" s="51">
        <f t="shared" si="80"/>
        <v>250</v>
      </c>
      <c r="AH44" s="51">
        <f t="shared" ref="AH44:AJ52" si="81">+AC44</f>
        <v>250</v>
      </c>
      <c r="AI44" s="51">
        <f t="shared" si="81"/>
        <v>250</v>
      </c>
      <c r="AJ44" s="51">
        <f t="shared" si="81"/>
        <v>250</v>
      </c>
      <c r="AK44" s="51">
        <f t="shared" ref="AK44:AM52" si="82">+AE44</f>
        <v>250</v>
      </c>
      <c r="AL44" s="51">
        <f t="shared" si="82"/>
        <v>250</v>
      </c>
      <c r="AM44" s="51">
        <f t="shared" si="82"/>
        <v>250</v>
      </c>
      <c r="AN44" s="51">
        <f t="shared" ref="AN44:BA52" si="83">+AM44</f>
        <v>250</v>
      </c>
      <c r="AO44" s="51">
        <f t="shared" si="83"/>
        <v>250</v>
      </c>
      <c r="AP44" s="51">
        <f t="shared" si="83"/>
        <v>250</v>
      </c>
      <c r="AQ44" s="51">
        <f t="shared" si="83"/>
        <v>250</v>
      </c>
      <c r="AR44" s="51">
        <f t="shared" si="83"/>
        <v>250</v>
      </c>
      <c r="AS44" s="51">
        <f t="shared" si="83"/>
        <v>250</v>
      </c>
      <c r="AT44" s="51">
        <f t="shared" si="83"/>
        <v>250</v>
      </c>
      <c r="AU44" s="51">
        <f t="shared" si="83"/>
        <v>250</v>
      </c>
      <c r="AV44" s="51">
        <f t="shared" si="83"/>
        <v>250</v>
      </c>
      <c r="AW44" s="51">
        <f t="shared" si="83"/>
        <v>250</v>
      </c>
      <c r="AX44" s="51">
        <f t="shared" si="83"/>
        <v>250</v>
      </c>
      <c r="AY44" s="51">
        <f t="shared" si="83"/>
        <v>250</v>
      </c>
      <c r="AZ44" s="51">
        <f t="shared" si="83"/>
        <v>250</v>
      </c>
      <c r="BA44" s="51">
        <f>+AZ44</f>
        <v>250</v>
      </c>
      <c r="BB44" s="51">
        <f t="shared" ref="BB44:BF52" si="84">+BA44</f>
        <v>250</v>
      </c>
      <c r="BC44" s="51">
        <f t="shared" si="84"/>
        <v>250</v>
      </c>
      <c r="BD44" s="51">
        <f t="shared" si="84"/>
        <v>250</v>
      </c>
      <c r="BE44" s="51">
        <f t="shared" si="84"/>
        <v>250</v>
      </c>
      <c r="BF44" s="51">
        <f t="shared" si="84"/>
        <v>250</v>
      </c>
      <c r="BG44" s="51">
        <f t="shared" ref="BG44:BH52" si="85">+BE44</f>
        <v>250</v>
      </c>
      <c r="BH44" s="51">
        <f t="shared" si="85"/>
        <v>250</v>
      </c>
      <c r="BI44" s="51">
        <f t="shared" ref="BI44:BJ52" si="86">+BH44</f>
        <v>250</v>
      </c>
      <c r="BJ44" s="51">
        <f t="shared" si="86"/>
        <v>250</v>
      </c>
      <c r="BK44" s="51">
        <f t="shared" ref="BK44:BK52" si="87">+AZ44</f>
        <v>250</v>
      </c>
      <c r="BL44" s="51">
        <f t="shared" ref="BL44:BO52" si="88">+BK44</f>
        <v>250</v>
      </c>
      <c r="BM44" s="51">
        <f t="shared" si="88"/>
        <v>250</v>
      </c>
      <c r="BN44" s="51">
        <f t="shared" si="88"/>
        <v>250</v>
      </c>
      <c r="BO44" s="51">
        <f t="shared" si="88"/>
        <v>250</v>
      </c>
      <c r="BP44" s="51">
        <f t="shared" ref="BP44:BP52" si="89">+BE44</f>
        <v>250</v>
      </c>
      <c r="BQ44" s="51">
        <f t="shared" ref="BQ44:BT52" si="90">+BP44</f>
        <v>250</v>
      </c>
      <c r="BR44" s="51">
        <f t="shared" si="90"/>
        <v>250</v>
      </c>
      <c r="BS44" s="51">
        <f t="shared" si="90"/>
        <v>250</v>
      </c>
      <c r="BT44" s="51">
        <f t="shared" si="90"/>
        <v>250</v>
      </c>
      <c r="BU44" s="51">
        <f t="shared" ref="BU44:BU52" si="91">+BJ44</f>
        <v>250</v>
      </c>
      <c r="BV44" s="51">
        <f t="shared" ref="BV44:BV52" si="92">+BU44</f>
        <v>250</v>
      </c>
      <c r="BW44" s="51">
        <f t="shared" ref="BW44:BX52" si="93">+BU44</f>
        <v>250</v>
      </c>
      <c r="BX44" s="51">
        <f t="shared" si="93"/>
        <v>250</v>
      </c>
      <c r="BY44" s="51">
        <f t="shared" ref="BY44:CB52" si="94">+BX44</f>
        <v>250</v>
      </c>
      <c r="BZ44" s="51">
        <f t="shared" si="94"/>
        <v>250</v>
      </c>
      <c r="CA44" s="51">
        <f t="shared" si="94"/>
        <v>250</v>
      </c>
      <c r="CB44" s="51">
        <f t="shared" si="94"/>
        <v>250</v>
      </c>
      <c r="CC44" s="51">
        <f t="shared" ref="CC44:CD52" si="95">+CA44</f>
        <v>250</v>
      </c>
      <c r="CD44" s="51">
        <f t="shared" si="95"/>
        <v>250</v>
      </c>
      <c r="CE44" s="51">
        <f t="shared" ref="CE44:CE52" si="96">+CD44</f>
        <v>250</v>
      </c>
      <c r="CF44" s="51">
        <f t="shared" ref="CF44:CF52" si="97">+BA44</f>
        <v>250</v>
      </c>
      <c r="CG44" s="51">
        <f t="shared" ref="CG44:CG52" si="98">+BA44</f>
        <v>250</v>
      </c>
      <c r="CH44" s="51">
        <f t="shared" ref="CH44:CQ52" si="99">+BA44</f>
        <v>250</v>
      </c>
      <c r="CI44" s="51">
        <f t="shared" si="99"/>
        <v>250</v>
      </c>
      <c r="CJ44" s="51">
        <f t="shared" si="99"/>
        <v>250</v>
      </c>
      <c r="CK44" s="51">
        <f t="shared" si="99"/>
        <v>250</v>
      </c>
      <c r="CL44" s="51">
        <f t="shared" si="99"/>
        <v>250</v>
      </c>
      <c r="CM44" s="51">
        <f t="shared" si="99"/>
        <v>250</v>
      </c>
      <c r="CN44" s="51">
        <f t="shared" si="99"/>
        <v>250</v>
      </c>
      <c r="CO44" s="51">
        <f t="shared" si="99"/>
        <v>250</v>
      </c>
      <c r="CP44" s="51">
        <f t="shared" si="99"/>
        <v>250</v>
      </c>
      <c r="CQ44" s="51">
        <f t="shared" si="99"/>
        <v>250</v>
      </c>
      <c r="CR44" s="51">
        <f t="shared" ref="CR44:CS52" si="100">+BU44</f>
        <v>250</v>
      </c>
      <c r="CS44" s="51">
        <f t="shared" si="100"/>
        <v>250</v>
      </c>
      <c r="CT44" s="51">
        <f t="shared" ref="CT44:CU52" si="101">+BX44</f>
        <v>250</v>
      </c>
      <c r="CU44" s="51">
        <f t="shared" si="101"/>
        <v>250</v>
      </c>
      <c r="CV44" s="51">
        <f t="shared" ref="CV44:CW52" si="102">+BU44</f>
        <v>250</v>
      </c>
      <c r="CW44" s="51">
        <f t="shared" si="102"/>
        <v>250</v>
      </c>
      <c r="CX44" s="51">
        <f t="shared" ref="CX44:DB52" si="103">+BX44</f>
        <v>250</v>
      </c>
      <c r="CY44" s="51">
        <f t="shared" si="103"/>
        <v>250</v>
      </c>
      <c r="CZ44" s="51">
        <f t="shared" si="103"/>
        <v>250</v>
      </c>
      <c r="DA44" s="51">
        <f t="shared" si="103"/>
        <v>250</v>
      </c>
      <c r="DB44" s="51">
        <f t="shared" si="103"/>
        <v>250</v>
      </c>
      <c r="DC44" s="51">
        <f t="shared" ref="DC44:DD52" si="104">+CD44</f>
        <v>250</v>
      </c>
      <c r="DD44" s="51">
        <f t="shared" si="104"/>
        <v>250</v>
      </c>
      <c r="DE44" s="51">
        <f t="shared" ref="DE44:DE52" si="105">+CE44</f>
        <v>250</v>
      </c>
      <c r="DF44" s="51">
        <f t="shared" ref="DF44:DF52" si="106">+BU44</f>
        <v>250</v>
      </c>
      <c r="DG44" s="51">
        <f t="shared" ref="DG44:DN52" si="107">+DF44</f>
        <v>250</v>
      </c>
      <c r="DH44" s="51">
        <f t="shared" si="107"/>
        <v>250</v>
      </c>
      <c r="DI44" s="51">
        <f t="shared" si="107"/>
        <v>250</v>
      </c>
      <c r="DJ44" s="51">
        <f t="shared" si="107"/>
        <v>250</v>
      </c>
      <c r="DK44" s="51">
        <f t="shared" si="107"/>
        <v>250</v>
      </c>
      <c r="DL44" s="51">
        <f t="shared" si="107"/>
        <v>250</v>
      </c>
      <c r="DM44" s="51">
        <f t="shared" si="107"/>
        <v>250</v>
      </c>
      <c r="DN44" s="51">
        <f t="shared" si="107"/>
        <v>250</v>
      </c>
      <c r="DO44" s="51">
        <f t="shared" ref="DO44:DO52" si="108">+DE44</f>
        <v>250</v>
      </c>
      <c r="DP44" s="51">
        <f t="shared" ref="DP44:DW52" si="109">+DO44</f>
        <v>250</v>
      </c>
      <c r="DQ44" s="51">
        <f t="shared" si="109"/>
        <v>250</v>
      </c>
      <c r="DR44" s="51">
        <f t="shared" si="109"/>
        <v>250</v>
      </c>
      <c r="DS44" s="51">
        <f t="shared" si="109"/>
        <v>250</v>
      </c>
      <c r="DT44" s="51">
        <f t="shared" si="109"/>
        <v>250</v>
      </c>
      <c r="DU44" s="51">
        <f t="shared" si="109"/>
        <v>250</v>
      </c>
      <c r="DV44" s="51">
        <f t="shared" si="109"/>
        <v>250</v>
      </c>
      <c r="DW44" s="51">
        <f t="shared" si="109"/>
        <v>250</v>
      </c>
    </row>
    <row r="45" spans="1:127" ht="18" x14ac:dyDescent="0.4">
      <c r="A45" s="16">
        <f>入力シート_PCB!Q11</f>
        <v>250000</v>
      </c>
      <c r="B45" s="20" t="s">
        <v>91</v>
      </c>
      <c r="C45" s="493" t="s">
        <v>92</v>
      </c>
      <c r="D45" s="493"/>
      <c r="E45" s="493"/>
      <c r="F45" s="291" t="s">
        <v>93</v>
      </c>
      <c r="G45" s="33">
        <f>IF(A45="",154.9,A45)</f>
        <v>250000</v>
      </c>
      <c r="J45" s="51">
        <f t="shared" si="76"/>
        <v>250000</v>
      </c>
      <c r="K45" s="51">
        <f t="shared" si="77"/>
        <v>250000</v>
      </c>
      <c r="L45" s="51">
        <f t="shared" si="77"/>
        <v>250000</v>
      </c>
      <c r="M45" s="51">
        <f t="shared" si="77"/>
        <v>250000</v>
      </c>
      <c r="N45" s="51">
        <f t="shared" si="77"/>
        <v>250000</v>
      </c>
      <c r="O45" s="51">
        <f t="shared" si="78"/>
        <v>250000</v>
      </c>
      <c r="P45" s="51">
        <f t="shared" si="78"/>
        <v>250000</v>
      </c>
      <c r="Q45" s="51">
        <f t="shared" si="78"/>
        <v>250000</v>
      </c>
      <c r="R45" s="51">
        <f t="shared" si="79"/>
        <v>250000</v>
      </c>
      <c r="S45" s="51">
        <f t="shared" si="79"/>
        <v>250000</v>
      </c>
      <c r="T45" s="51">
        <f t="shared" si="79"/>
        <v>250000</v>
      </c>
      <c r="U45" s="51">
        <f t="shared" si="70"/>
        <v>250000</v>
      </c>
      <c r="V45" s="51">
        <f t="shared" ref="V45:AG52" si="110">+U45</f>
        <v>250000</v>
      </c>
      <c r="W45" s="51">
        <f t="shared" si="110"/>
        <v>250000</v>
      </c>
      <c r="X45" s="51">
        <f t="shared" si="110"/>
        <v>250000</v>
      </c>
      <c r="Y45" s="51">
        <f t="shared" si="110"/>
        <v>250000</v>
      </c>
      <c r="Z45" s="51">
        <f t="shared" si="110"/>
        <v>250000</v>
      </c>
      <c r="AA45" s="51">
        <f t="shared" si="110"/>
        <v>250000</v>
      </c>
      <c r="AB45" s="51">
        <f t="shared" si="110"/>
        <v>250000</v>
      </c>
      <c r="AC45" s="51">
        <f t="shared" si="110"/>
        <v>250000</v>
      </c>
      <c r="AD45" s="51">
        <f t="shared" si="110"/>
        <v>250000</v>
      </c>
      <c r="AE45" s="51">
        <f t="shared" si="110"/>
        <v>250000</v>
      </c>
      <c r="AF45" s="51">
        <f t="shared" si="110"/>
        <v>250000</v>
      </c>
      <c r="AG45" s="51">
        <f t="shared" si="110"/>
        <v>250000</v>
      </c>
      <c r="AH45" s="51">
        <f t="shared" si="81"/>
        <v>250000</v>
      </c>
      <c r="AI45" s="51">
        <f t="shared" si="81"/>
        <v>250000</v>
      </c>
      <c r="AJ45" s="51">
        <f t="shared" si="81"/>
        <v>250000</v>
      </c>
      <c r="AK45" s="51">
        <f t="shared" si="82"/>
        <v>250000</v>
      </c>
      <c r="AL45" s="51">
        <f t="shared" si="82"/>
        <v>250000</v>
      </c>
      <c r="AM45" s="51">
        <f t="shared" si="82"/>
        <v>250000</v>
      </c>
      <c r="AN45" s="51">
        <f t="shared" si="83"/>
        <v>250000</v>
      </c>
      <c r="AO45" s="51">
        <f t="shared" si="83"/>
        <v>250000</v>
      </c>
      <c r="AP45" s="51">
        <f t="shared" si="83"/>
        <v>250000</v>
      </c>
      <c r="AQ45" s="51">
        <f t="shared" si="83"/>
        <v>250000</v>
      </c>
      <c r="AR45" s="51">
        <f t="shared" si="83"/>
        <v>250000</v>
      </c>
      <c r="AS45" s="51">
        <f t="shared" si="83"/>
        <v>250000</v>
      </c>
      <c r="AT45" s="51">
        <f t="shared" si="83"/>
        <v>250000</v>
      </c>
      <c r="AU45" s="51">
        <f t="shared" si="83"/>
        <v>250000</v>
      </c>
      <c r="AV45" s="51">
        <f t="shared" si="83"/>
        <v>250000</v>
      </c>
      <c r="AW45" s="51">
        <f t="shared" si="83"/>
        <v>250000</v>
      </c>
      <c r="AX45" s="51">
        <f t="shared" si="83"/>
        <v>250000</v>
      </c>
      <c r="AY45" s="51">
        <f t="shared" si="83"/>
        <v>250000</v>
      </c>
      <c r="AZ45" s="51">
        <f t="shared" si="83"/>
        <v>250000</v>
      </c>
      <c r="BA45" s="51">
        <f>+AZ45</f>
        <v>250000</v>
      </c>
      <c r="BB45" s="51">
        <f t="shared" si="84"/>
        <v>250000</v>
      </c>
      <c r="BC45" s="51">
        <f t="shared" si="84"/>
        <v>250000</v>
      </c>
      <c r="BD45" s="51">
        <f t="shared" si="84"/>
        <v>250000</v>
      </c>
      <c r="BE45" s="51">
        <f t="shared" si="84"/>
        <v>250000</v>
      </c>
      <c r="BF45" s="51">
        <f t="shared" si="84"/>
        <v>250000</v>
      </c>
      <c r="BG45" s="51">
        <f t="shared" si="85"/>
        <v>250000</v>
      </c>
      <c r="BH45" s="51">
        <f t="shared" si="85"/>
        <v>250000</v>
      </c>
      <c r="BI45" s="51">
        <f t="shared" si="86"/>
        <v>250000</v>
      </c>
      <c r="BJ45" s="51">
        <f t="shared" si="86"/>
        <v>250000</v>
      </c>
      <c r="BK45" s="51">
        <f t="shared" si="87"/>
        <v>250000</v>
      </c>
      <c r="BL45" s="51">
        <f t="shared" si="88"/>
        <v>250000</v>
      </c>
      <c r="BM45" s="51">
        <f t="shared" si="88"/>
        <v>250000</v>
      </c>
      <c r="BN45" s="51">
        <f t="shared" si="88"/>
        <v>250000</v>
      </c>
      <c r="BO45" s="51">
        <f t="shared" si="88"/>
        <v>250000</v>
      </c>
      <c r="BP45" s="51">
        <f t="shared" si="89"/>
        <v>250000</v>
      </c>
      <c r="BQ45" s="51">
        <f t="shared" si="90"/>
        <v>250000</v>
      </c>
      <c r="BR45" s="51">
        <f t="shared" si="90"/>
        <v>250000</v>
      </c>
      <c r="BS45" s="51">
        <f t="shared" si="90"/>
        <v>250000</v>
      </c>
      <c r="BT45" s="51">
        <f t="shared" si="90"/>
        <v>250000</v>
      </c>
      <c r="BU45" s="51">
        <f t="shared" si="91"/>
        <v>250000</v>
      </c>
      <c r="BV45" s="51">
        <f t="shared" si="92"/>
        <v>250000</v>
      </c>
      <c r="BW45" s="51">
        <f t="shared" si="93"/>
        <v>250000</v>
      </c>
      <c r="BX45" s="51">
        <f t="shared" si="93"/>
        <v>250000</v>
      </c>
      <c r="BY45" s="51">
        <f t="shared" si="94"/>
        <v>250000</v>
      </c>
      <c r="BZ45" s="51">
        <f t="shared" si="94"/>
        <v>250000</v>
      </c>
      <c r="CA45" s="51">
        <f t="shared" si="94"/>
        <v>250000</v>
      </c>
      <c r="CB45" s="51">
        <f t="shared" si="94"/>
        <v>250000</v>
      </c>
      <c r="CC45" s="51">
        <f t="shared" si="95"/>
        <v>250000</v>
      </c>
      <c r="CD45" s="51">
        <f t="shared" si="95"/>
        <v>250000</v>
      </c>
      <c r="CE45" s="51">
        <f t="shared" si="96"/>
        <v>250000</v>
      </c>
      <c r="CF45" s="51">
        <f t="shared" si="97"/>
        <v>250000</v>
      </c>
      <c r="CG45" s="51">
        <f t="shared" si="98"/>
        <v>250000</v>
      </c>
      <c r="CH45" s="51">
        <f t="shared" si="99"/>
        <v>250000</v>
      </c>
      <c r="CI45" s="51">
        <f t="shared" si="99"/>
        <v>250000</v>
      </c>
      <c r="CJ45" s="51">
        <f t="shared" si="99"/>
        <v>250000</v>
      </c>
      <c r="CK45" s="51">
        <f t="shared" si="99"/>
        <v>250000</v>
      </c>
      <c r="CL45" s="51">
        <f t="shared" si="99"/>
        <v>250000</v>
      </c>
      <c r="CM45" s="51">
        <f t="shared" si="99"/>
        <v>250000</v>
      </c>
      <c r="CN45" s="51">
        <f t="shared" si="99"/>
        <v>250000</v>
      </c>
      <c r="CO45" s="51">
        <f t="shared" si="99"/>
        <v>250000</v>
      </c>
      <c r="CP45" s="51">
        <f t="shared" si="99"/>
        <v>250000</v>
      </c>
      <c r="CQ45" s="51">
        <f t="shared" si="99"/>
        <v>250000</v>
      </c>
      <c r="CR45" s="51">
        <f t="shared" si="100"/>
        <v>250000</v>
      </c>
      <c r="CS45" s="51">
        <f t="shared" si="100"/>
        <v>250000</v>
      </c>
      <c r="CT45" s="51">
        <f t="shared" si="101"/>
        <v>250000</v>
      </c>
      <c r="CU45" s="51">
        <f t="shared" si="101"/>
        <v>250000</v>
      </c>
      <c r="CV45" s="51">
        <f t="shared" si="102"/>
        <v>250000</v>
      </c>
      <c r="CW45" s="51">
        <f t="shared" si="102"/>
        <v>250000</v>
      </c>
      <c r="CX45" s="51">
        <f t="shared" si="103"/>
        <v>250000</v>
      </c>
      <c r="CY45" s="51">
        <f t="shared" si="103"/>
        <v>250000</v>
      </c>
      <c r="CZ45" s="51">
        <f t="shared" si="103"/>
        <v>250000</v>
      </c>
      <c r="DA45" s="51">
        <f t="shared" si="103"/>
        <v>250000</v>
      </c>
      <c r="DB45" s="51">
        <f t="shared" si="103"/>
        <v>250000</v>
      </c>
      <c r="DC45" s="51">
        <f t="shared" si="104"/>
        <v>250000</v>
      </c>
      <c r="DD45" s="51">
        <f t="shared" si="104"/>
        <v>250000</v>
      </c>
      <c r="DE45" s="51">
        <f t="shared" si="105"/>
        <v>250000</v>
      </c>
      <c r="DF45" s="51">
        <f t="shared" si="106"/>
        <v>250000</v>
      </c>
      <c r="DG45" s="51">
        <f t="shared" si="107"/>
        <v>250000</v>
      </c>
      <c r="DH45" s="51">
        <f t="shared" si="107"/>
        <v>250000</v>
      </c>
      <c r="DI45" s="51">
        <f t="shared" si="107"/>
        <v>250000</v>
      </c>
      <c r="DJ45" s="51">
        <f t="shared" si="107"/>
        <v>250000</v>
      </c>
      <c r="DK45" s="51">
        <f t="shared" si="107"/>
        <v>250000</v>
      </c>
      <c r="DL45" s="51">
        <f t="shared" si="107"/>
        <v>250000</v>
      </c>
      <c r="DM45" s="51">
        <f t="shared" si="107"/>
        <v>250000</v>
      </c>
      <c r="DN45" s="51">
        <f t="shared" si="107"/>
        <v>250000</v>
      </c>
      <c r="DO45" s="51">
        <f t="shared" si="108"/>
        <v>250000</v>
      </c>
      <c r="DP45" s="51">
        <f t="shared" si="109"/>
        <v>250000</v>
      </c>
      <c r="DQ45" s="51">
        <f t="shared" si="109"/>
        <v>250000</v>
      </c>
      <c r="DR45" s="51">
        <f t="shared" si="109"/>
        <v>250000</v>
      </c>
      <c r="DS45" s="51">
        <f t="shared" si="109"/>
        <v>250000</v>
      </c>
      <c r="DT45" s="51">
        <f t="shared" si="109"/>
        <v>250000</v>
      </c>
      <c r="DU45" s="51">
        <f t="shared" si="109"/>
        <v>250000</v>
      </c>
      <c r="DV45" s="51">
        <f t="shared" si="109"/>
        <v>250000</v>
      </c>
      <c r="DW45" s="51">
        <f t="shared" si="109"/>
        <v>250000</v>
      </c>
    </row>
    <row r="46" spans="1:127" ht="18" x14ac:dyDescent="0.4">
      <c r="A46" s="16"/>
      <c r="B46" s="20" t="s">
        <v>94</v>
      </c>
      <c r="C46" s="493" t="s">
        <v>95</v>
      </c>
      <c r="D46" s="493"/>
      <c r="E46" s="493"/>
      <c r="F46" s="291" t="s">
        <v>96</v>
      </c>
      <c r="G46" s="33">
        <f>IF(A46="",0.001,A46)</f>
        <v>1E-3</v>
      </c>
      <c r="J46" s="51">
        <f t="shared" si="76"/>
        <v>1E-3</v>
      </c>
      <c r="K46" s="51">
        <f t="shared" si="77"/>
        <v>1E-3</v>
      </c>
      <c r="L46" s="51">
        <f t="shared" si="77"/>
        <v>1E-3</v>
      </c>
      <c r="M46" s="51">
        <f t="shared" si="77"/>
        <v>1E-3</v>
      </c>
      <c r="N46" s="51">
        <f t="shared" si="77"/>
        <v>1E-3</v>
      </c>
      <c r="O46" s="51">
        <f t="shared" si="78"/>
        <v>1E-3</v>
      </c>
      <c r="P46" s="51">
        <f t="shared" si="78"/>
        <v>1E-3</v>
      </c>
      <c r="Q46" s="51">
        <f t="shared" si="78"/>
        <v>1E-3</v>
      </c>
      <c r="R46" s="51">
        <f t="shared" si="79"/>
        <v>1E-3</v>
      </c>
      <c r="S46" s="51">
        <f t="shared" si="79"/>
        <v>1E-3</v>
      </c>
      <c r="T46" s="51">
        <f t="shared" si="79"/>
        <v>1E-3</v>
      </c>
      <c r="U46" s="51">
        <f t="shared" si="70"/>
        <v>1E-3</v>
      </c>
      <c r="V46" s="51">
        <f t="shared" si="110"/>
        <v>1E-3</v>
      </c>
      <c r="W46" s="51">
        <f t="shared" si="110"/>
        <v>1E-3</v>
      </c>
      <c r="X46" s="51">
        <f t="shared" si="110"/>
        <v>1E-3</v>
      </c>
      <c r="Y46" s="51">
        <f t="shared" si="110"/>
        <v>1E-3</v>
      </c>
      <c r="Z46" s="51">
        <f t="shared" si="110"/>
        <v>1E-3</v>
      </c>
      <c r="AA46" s="51">
        <f t="shared" si="110"/>
        <v>1E-3</v>
      </c>
      <c r="AB46" s="51">
        <f t="shared" si="110"/>
        <v>1E-3</v>
      </c>
      <c r="AC46" s="51">
        <f t="shared" si="110"/>
        <v>1E-3</v>
      </c>
      <c r="AD46" s="51">
        <f t="shared" si="110"/>
        <v>1E-3</v>
      </c>
      <c r="AE46" s="51">
        <f t="shared" si="110"/>
        <v>1E-3</v>
      </c>
      <c r="AF46" s="51">
        <f t="shared" si="110"/>
        <v>1E-3</v>
      </c>
      <c r="AG46" s="51">
        <f t="shared" si="110"/>
        <v>1E-3</v>
      </c>
      <c r="AH46" s="51">
        <f t="shared" si="81"/>
        <v>1E-3</v>
      </c>
      <c r="AI46" s="51">
        <f t="shared" si="81"/>
        <v>1E-3</v>
      </c>
      <c r="AJ46" s="51">
        <f t="shared" si="81"/>
        <v>1E-3</v>
      </c>
      <c r="AK46" s="51">
        <f t="shared" si="82"/>
        <v>1E-3</v>
      </c>
      <c r="AL46" s="51">
        <f t="shared" si="82"/>
        <v>1E-3</v>
      </c>
      <c r="AM46" s="51">
        <f t="shared" si="82"/>
        <v>1E-3</v>
      </c>
      <c r="AN46" s="51">
        <f t="shared" si="83"/>
        <v>1E-3</v>
      </c>
      <c r="AO46" s="51">
        <f t="shared" si="83"/>
        <v>1E-3</v>
      </c>
      <c r="AP46" s="51">
        <f t="shared" si="83"/>
        <v>1E-3</v>
      </c>
      <c r="AQ46" s="51">
        <f t="shared" si="83"/>
        <v>1E-3</v>
      </c>
      <c r="AR46" s="51">
        <f t="shared" si="83"/>
        <v>1E-3</v>
      </c>
      <c r="AS46" s="51">
        <f t="shared" si="83"/>
        <v>1E-3</v>
      </c>
      <c r="AT46" s="51">
        <f t="shared" si="83"/>
        <v>1E-3</v>
      </c>
      <c r="AU46" s="51">
        <f t="shared" si="83"/>
        <v>1E-3</v>
      </c>
      <c r="AV46" s="51">
        <f t="shared" si="83"/>
        <v>1E-3</v>
      </c>
      <c r="AW46" s="51">
        <f t="shared" si="83"/>
        <v>1E-3</v>
      </c>
      <c r="AX46" s="51">
        <f t="shared" si="83"/>
        <v>1E-3</v>
      </c>
      <c r="AY46" s="51">
        <f t="shared" si="83"/>
        <v>1E-3</v>
      </c>
      <c r="AZ46" s="51">
        <f t="shared" si="83"/>
        <v>1E-3</v>
      </c>
      <c r="BA46" s="51">
        <f t="shared" si="83"/>
        <v>1E-3</v>
      </c>
      <c r="BB46" s="51">
        <f t="shared" si="84"/>
        <v>1E-3</v>
      </c>
      <c r="BC46" s="51">
        <f t="shared" si="84"/>
        <v>1E-3</v>
      </c>
      <c r="BD46" s="51">
        <f t="shared" si="84"/>
        <v>1E-3</v>
      </c>
      <c r="BE46" s="51">
        <f t="shared" si="84"/>
        <v>1E-3</v>
      </c>
      <c r="BF46" s="51">
        <f t="shared" si="84"/>
        <v>1E-3</v>
      </c>
      <c r="BG46" s="51">
        <f t="shared" si="85"/>
        <v>1E-3</v>
      </c>
      <c r="BH46" s="51">
        <f t="shared" si="85"/>
        <v>1E-3</v>
      </c>
      <c r="BI46" s="51">
        <f t="shared" si="86"/>
        <v>1E-3</v>
      </c>
      <c r="BJ46" s="51">
        <f t="shared" si="86"/>
        <v>1E-3</v>
      </c>
      <c r="BK46" s="51">
        <f t="shared" si="87"/>
        <v>1E-3</v>
      </c>
      <c r="BL46" s="51">
        <f t="shared" si="88"/>
        <v>1E-3</v>
      </c>
      <c r="BM46" s="51">
        <f t="shared" si="88"/>
        <v>1E-3</v>
      </c>
      <c r="BN46" s="51">
        <f t="shared" si="88"/>
        <v>1E-3</v>
      </c>
      <c r="BO46" s="51">
        <f t="shared" si="88"/>
        <v>1E-3</v>
      </c>
      <c r="BP46" s="51">
        <f t="shared" si="89"/>
        <v>1E-3</v>
      </c>
      <c r="BQ46" s="51">
        <f t="shared" si="90"/>
        <v>1E-3</v>
      </c>
      <c r="BR46" s="51">
        <f t="shared" si="90"/>
        <v>1E-3</v>
      </c>
      <c r="BS46" s="51">
        <f t="shared" si="90"/>
        <v>1E-3</v>
      </c>
      <c r="BT46" s="51">
        <f t="shared" si="90"/>
        <v>1E-3</v>
      </c>
      <c r="BU46" s="51">
        <f t="shared" si="91"/>
        <v>1E-3</v>
      </c>
      <c r="BV46" s="51">
        <f t="shared" si="92"/>
        <v>1E-3</v>
      </c>
      <c r="BW46" s="51">
        <f t="shared" si="93"/>
        <v>1E-3</v>
      </c>
      <c r="BX46" s="51">
        <f t="shared" si="93"/>
        <v>1E-3</v>
      </c>
      <c r="BY46" s="51">
        <f t="shared" si="94"/>
        <v>1E-3</v>
      </c>
      <c r="BZ46" s="51">
        <f t="shared" si="94"/>
        <v>1E-3</v>
      </c>
      <c r="CA46" s="51">
        <f t="shared" si="94"/>
        <v>1E-3</v>
      </c>
      <c r="CB46" s="51">
        <f t="shared" si="94"/>
        <v>1E-3</v>
      </c>
      <c r="CC46" s="51">
        <f t="shared" si="95"/>
        <v>1E-3</v>
      </c>
      <c r="CD46" s="51">
        <f t="shared" si="95"/>
        <v>1E-3</v>
      </c>
      <c r="CE46" s="51">
        <f t="shared" si="96"/>
        <v>1E-3</v>
      </c>
      <c r="CF46" s="51">
        <f t="shared" si="97"/>
        <v>1E-3</v>
      </c>
      <c r="CG46" s="51">
        <f t="shared" si="98"/>
        <v>1E-3</v>
      </c>
      <c r="CH46" s="51">
        <f t="shared" si="99"/>
        <v>1E-3</v>
      </c>
      <c r="CI46" s="51">
        <f t="shared" si="99"/>
        <v>1E-3</v>
      </c>
      <c r="CJ46" s="51">
        <f t="shared" si="99"/>
        <v>1E-3</v>
      </c>
      <c r="CK46" s="51">
        <f t="shared" si="99"/>
        <v>1E-3</v>
      </c>
      <c r="CL46" s="51">
        <f t="shared" si="99"/>
        <v>1E-3</v>
      </c>
      <c r="CM46" s="51">
        <f t="shared" si="99"/>
        <v>1E-3</v>
      </c>
      <c r="CN46" s="51">
        <f t="shared" si="99"/>
        <v>1E-3</v>
      </c>
      <c r="CO46" s="51">
        <f t="shared" si="99"/>
        <v>1E-3</v>
      </c>
      <c r="CP46" s="51">
        <f t="shared" si="99"/>
        <v>1E-3</v>
      </c>
      <c r="CQ46" s="51">
        <f t="shared" si="99"/>
        <v>1E-3</v>
      </c>
      <c r="CR46" s="51">
        <f t="shared" si="100"/>
        <v>1E-3</v>
      </c>
      <c r="CS46" s="51">
        <f t="shared" si="100"/>
        <v>1E-3</v>
      </c>
      <c r="CT46" s="51">
        <f t="shared" si="101"/>
        <v>1E-3</v>
      </c>
      <c r="CU46" s="51">
        <f t="shared" si="101"/>
        <v>1E-3</v>
      </c>
      <c r="CV46" s="51">
        <f t="shared" si="102"/>
        <v>1E-3</v>
      </c>
      <c r="CW46" s="51">
        <f t="shared" si="102"/>
        <v>1E-3</v>
      </c>
      <c r="CX46" s="51">
        <f t="shared" si="103"/>
        <v>1E-3</v>
      </c>
      <c r="CY46" s="51">
        <f t="shared" si="103"/>
        <v>1E-3</v>
      </c>
      <c r="CZ46" s="51">
        <f t="shared" si="103"/>
        <v>1E-3</v>
      </c>
      <c r="DA46" s="51">
        <f t="shared" si="103"/>
        <v>1E-3</v>
      </c>
      <c r="DB46" s="51">
        <f t="shared" si="103"/>
        <v>1E-3</v>
      </c>
      <c r="DC46" s="51">
        <f t="shared" si="104"/>
        <v>1E-3</v>
      </c>
      <c r="DD46" s="51">
        <f t="shared" si="104"/>
        <v>1E-3</v>
      </c>
      <c r="DE46" s="51">
        <f t="shared" si="105"/>
        <v>1E-3</v>
      </c>
      <c r="DF46" s="51">
        <f t="shared" si="106"/>
        <v>1E-3</v>
      </c>
      <c r="DG46" s="51">
        <f t="shared" si="107"/>
        <v>1E-3</v>
      </c>
      <c r="DH46" s="51">
        <f t="shared" si="107"/>
        <v>1E-3</v>
      </c>
      <c r="DI46" s="51">
        <f t="shared" si="107"/>
        <v>1E-3</v>
      </c>
      <c r="DJ46" s="51">
        <f t="shared" si="107"/>
        <v>1E-3</v>
      </c>
      <c r="DK46" s="51">
        <f t="shared" si="107"/>
        <v>1E-3</v>
      </c>
      <c r="DL46" s="51">
        <f t="shared" si="107"/>
        <v>1E-3</v>
      </c>
      <c r="DM46" s="51">
        <f t="shared" si="107"/>
        <v>1E-3</v>
      </c>
      <c r="DN46" s="51">
        <f t="shared" si="107"/>
        <v>1E-3</v>
      </c>
      <c r="DO46" s="51">
        <f t="shared" si="108"/>
        <v>1E-3</v>
      </c>
      <c r="DP46" s="51">
        <f t="shared" si="109"/>
        <v>1E-3</v>
      </c>
      <c r="DQ46" s="51">
        <f t="shared" si="109"/>
        <v>1E-3</v>
      </c>
      <c r="DR46" s="51">
        <f t="shared" si="109"/>
        <v>1E-3</v>
      </c>
      <c r="DS46" s="51">
        <f t="shared" si="109"/>
        <v>1E-3</v>
      </c>
      <c r="DT46" s="51">
        <f t="shared" si="109"/>
        <v>1E-3</v>
      </c>
      <c r="DU46" s="51">
        <f t="shared" si="109"/>
        <v>1E-3</v>
      </c>
      <c r="DV46" s="51">
        <f t="shared" si="109"/>
        <v>1E-3</v>
      </c>
      <c r="DW46" s="51">
        <f t="shared" si="109"/>
        <v>1E-3</v>
      </c>
    </row>
    <row r="47" spans="1:127" ht="18" x14ac:dyDescent="0.2">
      <c r="A47" s="19"/>
      <c r="B47" s="23" t="s">
        <v>97</v>
      </c>
      <c r="C47" s="494" t="s">
        <v>98</v>
      </c>
      <c r="D47" s="495"/>
      <c r="E47" s="492"/>
      <c r="F47" s="1" t="s">
        <v>99</v>
      </c>
      <c r="G47" s="34">
        <f>IF(G42=0,0,LN(2)/G42)</f>
        <v>0</v>
      </c>
      <c r="J47" s="51">
        <f t="shared" si="76"/>
        <v>0</v>
      </c>
      <c r="K47" s="51">
        <f t="shared" si="77"/>
        <v>0</v>
      </c>
      <c r="L47" s="51">
        <f t="shared" si="77"/>
        <v>0</v>
      </c>
      <c r="M47" s="51">
        <f t="shared" si="77"/>
        <v>0</v>
      </c>
      <c r="N47" s="51">
        <f t="shared" si="77"/>
        <v>0</v>
      </c>
      <c r="O47" s="51">
        <f t="shared" si="78"/>
        <v>0</v>
      </c>
      <c r="P47" s="51">
        <f t="shared" si="78"/>
        <v>0</v>
      </c>
      <c r="Q47" s="51">
        <f t="shared" si="78"/>
        <v>0</v>
      </c>
      <c r="R47" s="51">
        <f t="shared" si="79"/>
        <v>0</v>
      </c>
      <c r="S47" s="51">
        <f t="shared" si="79"/>
        <v>0</v>
      </c>
      <c r="T47" s="51">
        <f t="shared" si="79"/>
        <v>0</v>
      </c>
      <c r="U47" s="53">
        <f t="shared" si="70"/>
        <v>0</v>
      </c>
      <c r="V47" s="51">
        <f t="shared" si="110"/>
        <v>0</v>
      </c>
      <c r="W47" s="51">
        <f t="shared" si="110"/>
        <v>0</v>
      </c>
      <c r="X47" s="51">
        <f t="shared" si="110"/>
        <v>0</v>
      </c>
      <c r="Y47" s="51">
        <f t="shared" si="110"/>
        <v>0</v>
      </c>
      <c r="Z47" s="51">
        <f t="shared" si="110"/>
        <v>0</v>
      </c>
      <c r="AA47" s="51">
        <f t="shared" si="110"/>
        <v>0</v>
      </c>
      <c r="AB47" s="51">
        <f t="shared" si="110"/>
        <v>0</v>
      </c>
      <c r="AC47" s="51">
        <f t="shared" si="110"/>
        <v>0</v>
      </c>
      <c r="AD47" s="51">
        <f t="shared" si="110"/>
        <v>0</v>
      </c>
      <c r="AE47" s="51">
        <f t="shared" si="110"/>
        <v>0</v>
      </c>
      <c r="AF47" s="51">
        <f t="shared" si="110"/>
        <v>0</v>
      </c>
      <c r="AG47" s="51">
        <f t="shared" si="110"/>
        <v>0</v>
      </c>
      <c r="AH47" s="51">
        <f t="shared" si="81"/>
        <v>0</v>
      </c>
      <c r="AI47" s="51">
        <f t="shared" si="81"/>
        <v>0</v>
      </c>
      <c r="AJ47" s="51">
        <f t="shared" si="81"/>
        <v>0</v>
      </c>
      <c r="AK47" s="51">
        <f t="shared" si="82"/>
        <v>0</v>
      </c>
      <c r="AL47" s="51">
        <f t="shared" si="82"/>
        <v>0</v>
      </c>
      <c r="AM47" s="51">
        <f t="shared" si="82"/>
        <v>0</v>
      </c>
      <c r="AN47" s="51">
        <f t="shared" si="83"/>
        <v>0</v>
      </c>
      <c r="AO47" s="51">
        <f t="shared" si="83"/>
        <v>0</v>
      </c>
      <c r="AP47" s="51">
        <f t="shared" si="83"/>
        <v>0</v>
      </c>
      <c r="AQ47" s="51">
        <f t="shared" si="83"/>
        <v>0</v>
      </c>
      <c r="AR47" s="51">
        <f t="shared" si="83"/>
        <v>0</v>
      </c>
      <c r="AS47" s="51">
        <f t="shared" si="83"/>
        <v>0</v>
      </c>
      <c r="AT47" s="51">
        <f t="shared" si="83"/>
        <v>0</v>
      </c>
      <c r="AU47" s="51">
        <f t="shared" si="83"/>
        <v>0</v>
      </c>
      <c r="AV47" s="51">
        <f t="shared" si="83"/>
        <v>0</v>
      </c>
      <c r="AW47" s="51">
        <f t="shared" si="83"/>
        <v>0</v>
      </c>
      <c r="AX47" s="51">
        <f t="shared" si="83"/>
        <v>0</v>
      </c>
      <c r="AY47" s="51">
        <f t="shared" si="83"/>
        <v>0</v>
      </c>
      <c r="AZ47" s="51">
        <f t="shared" si="83"/>
        <v>0</v>
      </c>
      <c r="BA47" s="51">
        <f t="shared" si="83"/>
        <v>0</v>
      </c>
      <c r="BB47" s="51">
        <f t="shared" si="84"/>
        <v>0</v>
      </c>
      <c r="BC47" s="51">
        <f t="shared" si="84"/>
        <v>0</v>
      </c>
      <c r="BD47" s="51">
        <f t="shared" si="84"/>
        <v>0</v>
      </c>
      <c r="BE47" s="51">
        <f t="shared" si="84"/>
        <v>0</v>
      </c>
      <c r="BF47" s="51">
        <f t="shared" si="84"/>
        <v>0</v>
      </c>
      <c r="BG47" s="51">
        <f t="shared" si="85"/>
        <v>0</v>
      </c>
      <c r="BH47" s="51">
        <f t="shared" si="85"/>
        <v>0</v>
      </c>
      <c r="BI47" s="51">
        <f t="shared" si="86"/>
        <v>0</v>
      </c>
      <c r="BJ47" s="51">
        <f t="shared" si="86"/>
        <v>0</v>
      </c>
      <c r="BK47" s="51">
        <f t="shared" si="87"/>
        <v>0</v>
      </c>
      <c r="BL47" s="51">
        <f t="shared" si="88"/>
        <v>0</v>
      </c>
      <c r="BM47" s="51">
        <f t="shared" si="88"/>
        <v>0</v>
      </c>
      <c r="BN47" s="51">
        <f t="shared" si="88"/>
        <v>0</v>
      </c>
      <c r="BO47" s="51">
        <f t="shared" si="88"/>
        <v>0</v>
      </c>
      <c r="BP47" s="51">
        <f t="shared" si="89"/>
        <v>0</v>
      </c>
      <c r="BQ47" s="51">
        <f t="shared" si="90"/>
        <v>0</v>
      </c>
      <c r="BR47" s="51">
        <f t="shared" si="90"/>
        <v>0</v>
      </c>
      <c r="BS47" s="51">
        <f t="shared" si="90"/>
        <v>0</v>
      </c>
      <c r="BT47" s="51">
        <f t="shared" si="90"/>
        <v>0</v>
      </c>
      <c r="BU47" s="51">
        <f t="shared" si="91"/>
        <v>0</v>
      </c>
      <c r="BV47" s="51">
        <f t="shared" si="92"/>
        <v>0</v>
      </c>
      <c r="BW47" s="51">
        <f t="shared" si="93"/>
        <v>0</v>
      </c>
      <c r="BX47" s="51">
        <f t="shared" si="93"/>
        <v>0</v>
      </c>
      <c r="BY47" s="51">
        <f t="shared" si="94"/>
        <v>0</v>
      </c>
      <c r="BZ47" s="51">
        <f t="shared" si="94"/>
        <v>0</v>
      </c>
      <c r="CA47" s="51">
        <f t="shared" si="94"/>
        <v>0</v>
      </c>
      <c r="CB47" s="51">
        <f t="shared" si="94"/>
        <v>0</v>
      </c>
      <c r="CC47" s="51">
        <f t="shared" si="95"/>
        <v>0</v>
      </c>
      <c r="CD47" s="51">
        <f t="shared" si="95"/>
        <v>0</v>
      </c>
      <c r="CE47" s="51">
        <f t="shared" si="96"/>
        <v>0</v>
      </c>
      <c r="CF47" s="51">
        <f t="shared" si="97"/>
        <v>0</v>
      </c>
      <c r="CG47" s="51">
        <f t="shared" si="98"/>
        <v>0</v>
      </c>
      <c r="CH47" s="51">
        <f t="shared" si="99"/>
        <v>0</v>
      </c>
      <c r="CI47" s="51">
        <f t="shared" si="99"/>
        <v>0</v>
      </c>
      <c r="CJ47" s="51">
        <f t="shared" si="99"/>
        <v>0</v>
      </c>
      <c r="CK47" s="51">
        <f t="shared" si="99"/>
        <v>0</v>
      </c>
      <c r="CL47" s="51">
        <f t="shared" si="99"/>
        <v>0</v>
      </c>
      <c r="CM47" s="51">
        <f t="shared" si="99"/>
        <v>0</v>
      </c>
      <c r="CN47" s="51">
        <f t="shared" si="99"/>
        <v>0</v>
      </c>
      <c r="CO47" s="51">
        <f t="shared" si="99"/>
        <v>0</v>
      </c>
      <c r="CP47" s="51">
        <f t="shared" si="99"/>
        <v>0</v>
      </c>
      <c r="CQ47" s="51">
        <f t="shared" si="99"/>
        <v>0</v>
      </c>
      <c r="CR47" s="51">
        <f t="shared" si="100"/>
        <v>0</v>
      </c>
      <c r="CS47" s="51">
        <f t="shared" si="100"/>
        <v>0</v>
      </c>
      <c r="CT47" s="51">
        <f t="shared" si="101"/>
        <v>0</v>
      </c>
      <c r="CU47" s="51">
        <f t="shared" si="101"/>
        <v>0</v>
      </c>
      <c r="CV47" s="51">
        <f t="shared" si="102"/>
        <v>0</v>
      </c>
      <c r="CW47" s="51">
        <f t="shared" si="102"/>
        <v>0</v>
      </c>
      <c r="CX47" s="51">
        <f t="shared" si="103"/>
        <v>0</v>
      </c>
      <c r="CY47" s="51">
        <f t="shared" si="103"/>
        <v>0</v>
      </c>
      <c r="CZ47" s="51">
        <f t="shared" si="103"/>
        <v>0</v>
      </c>
      <c r="DA47" s="51">
        <f t="shared" si="103"/>
        <v>0</v>
      </c>
      <c r="DB47" s="51">
        <f t="shared" si="103"/>
        <v>0</v>
      </c>
      <c r="DC47" s="51">
        <f t="shared" si="104"/>
        <v>0</v>
      </c>
      <c r="DD47" s="51">
        <f t="shared" si="104"/>
        <v>0</v>
      </c>
      <c r="DE47" s="51">
        <f t="shared" si="105"/>
        <v>0</v>
      </c>
      <c r="DF47" s="51">
        <f t="shared" si="106"/>
        <v>0</v>
      </c>
      <c r="DG47" s="51">
        <f t="shared" si="107"/>
        <v>0</v>
      </c>
      <c r="DH47" s="51">
        <f t="shared" si="107"/>
        <v>0</v>
      </c>
      <c r="DI47" s="51">
        <f t="shared" si="107"/>
        <v>0</v>
      </c>
      <c r="DJ47" s="51">
        <f t="shared" si="107"/>
        <v>0</v>
      </c>
      <c r="DK47" s="51">
        <f t="shared" si="107"/>
        <v>0</v>
      </c>
      <c r="DL47" s="51">
        <f t="shared" si="107"/>
        <v>0</v>
      </c>
      <c r="DM47" s="51">
        <f t="shared" si="107"/>
        <v>0</v>
      </c>
      <c r="DN47" s="51">
        <f t="shared" si="107"/>
        <v>0</v>
      </c>
      <c r="DO47" s="51">
        <f t="shared" si="108"/>
        <v>0</v>
      </c>
      <c r="DP47" s="51">
        <f t="shared" si="109"/>
        <v>0</v>
      </c>
      <c r="DQ47" s="51">
        <f t="shared" si="109"/>
        <v>0</v>
      </c>
      <c r="DR47" s="51">
        <f t="shared" si="109"/>
        <v>0</v>
      </c>
      <c r="DS47" s="51">
        <f t="shared" si="109"/>
        <v>0</v>
      </c>
      <c r="DT47" s="51">
        <f t="shared" si="109"/>
        <v>0</v>
      </c>
      <c r="DU47" s="51">
        <f t="shared" si="109"/>
        <v>0</v>
      </c>
      <c r="DV47" s="51">
        <f t="shared" si="109"/>
        <v>0</v>
      </c>
      <c r="DW47" s="51">
        <f t="shared" si="109"/>
        <v>0</v>
      </c>
    </row>
    <row r="48" spans="1:127" ht="18" x14ac:dyDescent="0.2">
      <c r="A48" s="19"/>
      <c r="B48" s="23" t="s">
        <v>100</v>
      </c>
      <c r="C48" s="494" t="s">
        <v>101</v>
      </c>
      <c r="D48" s="495"/>
      <c r="E48" s="492"/>
      <c r="F48" s="1" t="s">
        <v>102</v>
      </c>
      <c r="G48" s="35">
        <f>+G49*G40/G41</f>
        <v>15.768000000000002</v>
      </c>
      <c r="J48" s="51">
        <f t="shared" si="76"/>
        <v>15.768000000000002</v>
      </c>
      <c r="K48" s="51">
        <f t="shared" si="77"/>
        <v>15.768000000000002</v>
      </c>
      <c r="L48" s="51">
        <f t="shared" si="77"/>
        <v>15.768000000000002</v>
      </c>
      <c r="M48" s="51">
        <f t="shared" si="77"/>
        <v>15.768000000000002</v>
      </c>
      <c r="N48" s="51">
        <f t="shared" si="77"/>
        <v>15.768000000000002</v>
      </c>
      <c r="O48" s="51">
        <f t="shared" si="78"/>
        <v>15.768000000000002</v>
      </c>
      <c r="P48" s="51">
        <f t="shared" si="78"/>
        <v>15.768000000000002</v>
      </c>
      <c r="Q48" s="51">
        <f t="shared" si="78"/>
        <v>15.768000000000002</v>
      </c>
      <c r="R48" s="51">
        <f t="shared" si="79"/>
        <v>15.768000000000002</v>
      </c>
      <c r="S48" s="51">
        <f t="shared" si="79"/>
        <v>15.768000000000002</v>
      </c>
      <c r="T48" s="51">
        <f t="shared" si="79"/>
        <v>15.768000000000002</v>
      </c>
      <c r="U48" s="51">
        <f t="shared" si="70"/>
        <v>15.768000000000002</v>
      </c>
      <c r="V48" s="51">
        <f t="shared" si="110"/>
        <v>15.768000000000002</v>
      </c>
      <c r="W48" s="51">
        <f t="shared" si="110"/>
        <v>15.768000000000002</v>
      </c>
      <c r="X48" s="51">
        <f t="shared" si="110"/>
        <v>15.768000000000002</v>
      </c>
      <c r="Y48" s="51">
        <f t="shared" si="110"/>
        <v>15.768000000000002</v>
      </c>
      <c r="Z48" s="51">
        <f t="shared" si="110"/>
        <v>15.768000000000002</v>
      </c>
      <c r="AA48" s="51">
        <f t="shared" si="110"/>
        <v>15.768000000000002</v>
      </c>
      <c r="AB48" s="51">
        <f t="shared" si="110"/>
        <v>15.768000000000002</v>
      </c>
      <c r="AC48" s="51">
        <f t="shared" si="110"/>
        <v>15.768000000000002</v>
      </c>
      <c r="AD48" s="51">
        <f t="shared" si="110"/>
        <v>15.768000000000002</v>
      </c>
      <c r="AE48" s="51">
        <f t="shared" si="110"/>
        <v>15.768000000000002</v>
      </c>
      <c r="AF48" s="51">
        <f t="shared" si="110"/>
        <v>15.768000000000002</v>
      </c>
      <c r="AG48" s="51">
        <f t="shared" si="110"/>
        <v>15.768000000000002</v>
      </c>
      <c r="AH48" s="51">
        <f t="shared" si="81"/>
        <v>15.768000000000002</v>
      </c>
      <c r="AI48" s="51">
        <f t="shared" si="81"/>
        <v>15.768000000000002</v>
      </c>
      <c r="AJ48" s="51">
        <f t="shared" si="81"/>
        <v>15.768000000000002</v>
      </c>
      <c r="AK48" s="51">
        <f t="shared" si="82"/>
        <v>15.768000000000002</v>
      </c>
      <c r="AL48" s="51">
        <f t="shared" si="82"/>
        <v>15.768000000000002</v>
      </c>
      <c r="AM48" s="51">
        <f t="shared" si="82"/>
        <v>15.768000000000002</v>
      </c>
      <c r="AN48" s="51">
        <f t="shared" si="83"/>
        <v>15.768000000000002</v>
      </c>
      <c r="AO48" s="51">
        <f t="shared" si="83"/>
        <v>15.768000000000002</v>
      </c>
      <c r="AP48" s="51">
        <f t="shared" si="83"/>
        <v>15.768000000000002</v>
      </c>
      <c r="AQ48" s="51">
        <f t="shared" si="83"/>
        <v>15.768000000000002</v>
      </c>
      <c r="AR48" s="51">
        <f t="shared" si="83"/>
        <v>15.768000000000002</v>
      </c>
      <c r="AS48" s="51">
        <f t="shared" si="83"/>
        <v>15.768000000000002</v>
      </c>
      <c r="AT48" s="51">
        <f t="shared" si="83"/>
        <v>15.768000000000002</v>
      </c>
      <c r="AU48" s="51">
        <f t="shared" si="83"/>
        <v>15.768000000000002</v>
      </c>
      <c r="AV48" s="51">
        <f t="shared" si="83"/>
        <v>15.768000000000002</v>
      </c>
      <c r="AW48" s="51">
        <f t="shared" si="83"/>
        <v>15.768000000000002</v>
      </c>
      <c r="AX48" s="51">
        <f t="shared" si="83"/>
        <v>15.768000000000002</v>
      </c>
      <c r="AY48" s="51">
        <f t="shared" si="83"/>
        <v>15.768000000000002</v>
      </c>
      <c r="AZ48" s="51">
        <f t="shared" si="83"/>
        <v>15.768000000000002</v>
      </c>
      <c r="BA48" s="51">
        <f t="shared" si="83"/>
        <v>15.768000000000002</v>
      </c>
      <c r="BB48" s="51">
        <f t="shared" si="84"/>
        <v>15.768000000000002</v>
      </c>
      <c r="BC48" s="51">
        <f t="shared" si="84"/>
        <v>15.768000000000002</v>
      </c>
      <c r="BD48" s="51">
        <f t="shared" si="84"/>
        <v>15.768000000000002</v>
      </c>
      <c r="BE48" s="51">
        <f t="shared" si="84"/>
        <v>15.768000000000002</v>
      </c>
      <c r="BF48" s="51">
        <f t="shared" si="84"/>
        <v>15.768000000000002</v>
      </c>
      <c r="BG48" s="51">
        <f t="shared" si="85"/>
        <v>15.768000000000002</v>
      </c>
      <c r="BH48" s="51">
        <f t="shared" si="85"/>
        <v>15.768000000000002</v>
      </c>
      <c r="BI48" s="51">
        <f t="shared" si="86"/>
        <v>15.768000000000002</v>
      </c>
      <c r="BJ48" s="51">
        <f t="shared" si="86"/>
        <v>15.768000000000002</v>
      </c>
      <c r="BK48" s="51">
        <f t="shared" si="87"/>
        <v>15.768000000000002</v>
      </c>
      <c r="BL48" s="51">
        <f t="shared" si="88"/>
        <v>15.768000000000002</v>
      </c>
      <c r="BM48" s="51">
        <f t="shared" si="88"/>
        <v>15.768000000000002</v>
      </c>
      <c r="BN48" s="51">
        <f t="shared" si="88"/>
        <v>15.768000000000002</v>
      </c>
      <c r="BO48" s="51">
        <f t="shared" si="88"/>
        <v>15.768000000000002</v>
      </c>
      <c r="BP48" s="51">
        <f t="shared" si="89"/>
        <v>15.768000000000002</v>
      </c>
      <c r="BQ48" s="51">
        <f t="shared" si="90"/>
        <v>15.768000000000002</v>
      </c>
      <c r="BR48" s="51">
        <f t="shared" si="90"/>
        <v>15.768000000000002</v>
      </c>
      <c r="BS48" s="51">
        <f t="shared" si="90"/>
        <v>15.768000000000002</v>
      </c>
      <c r="BT48" s="51">
        <f t="shared" si="90"/>
        <v>15.768000000000002</v>
      </c>
      <c r="BU48" s="51">
        <f t="shared" si="91"/>
        <v>15.768000000000002</v>
      </c>
      <c r="BV48" s="51">
        <f t="shared" si="92"/>
        <v>15.768000000000002</v>
      </c>
      <c r="BW48" s="51">
        <f t="shared" si="93"/>
        <v>15.768000000000002</v>
      </c>
      <c r="BX48" s="51">
        <f t="shared" si="93"/>
        <v>15.768000000000002</v>
      </c>
      <c r="BY48" s="51">
        <f t="shared" si="94"/>
        <v>15.768000000000002</v>
      </c>
      <c r="BZ48" s="51">
        <f t="shared" si="94"/>
        <v>15.768000000000002</v>
      </c>
      <c r="CA48" s="51">
        <f t="shared" si="94"/>
        <v>15.768000000000002</v>
      </c>
      <c r="CB48" s="51">
        <f t="shared" si="94"/>
        <v>15.768000000000002</v>
      </c>
      <c r="CC48" s="51">
        <f t="shared" si="95"/>
        <v>15.768000000000002</v>
      </c>
      <c r="CD48" s="51">
        <f t="shared" si="95"/>
        <v>15.768000000000002</v>
      </c>
      <c r="CE48" s="51">
        <f t="shared" si="96"/>
        <v>15.768000000000002</v>
      </c>
      <c r="CF48" s="51">
        <f t="shared" si="97"/>
        <v>15.768000000000002</v>
      </c>
      <c r="CG48" s="51">
        <f t="shared" si="98"/>
        <v>15.768000000000002</v>
      </c>
      <c r="CH48" s="51">
        <f t="shared" si="99"/>
        <v>15.768000000000002</v>
      </c>
      <c r="CI48" s="51">
        <f t="shared" si="99"/>
        <v>15.768000000000002</v>
      </c>
      <c r="CJ48" s="51">
        <f t="shared" si="99"/>
        <v>15.768000000000002</v>
      </c>
      <c r="CK48" s="51">
        <f t="shared" si="99"/>
        <v>15.768000000000002</v>
      </c>
      <c r="CL48" s="51">
        <f t="shared" si="99"/>
        <v>15.768000000000002</v>
      </c>
      <c r="CM48" s="51">
        <f t="shared" si="99"/>
        <v>15.768000000000002</v>
      </c>
      <c r="CN48" s="51">
        <f t="shared" si="99"/>
        <v>15.768000000000002</v>
      </c>
      <c r="CO48" s="51">
        <f t="shared" si="99"/>
        <v>15.768000000000002</v>
      </c>
      <c r="CP48" s="51">
        <f t="shared" si="99"/>
        <v>15.768000000000002</v>
      </c>
      <c r="CQ48" s="51">
        <f t="shared" si="99"/>
        <v>15.768000000000002</v>
      </c>
      <c r="CR48" s="51">
        <f t="shared" si="100"/>
        <v>15.768000000000002</v>
      </c>
      <c r="CS48" s="51">
        <f t="shared" si="100"/>
        <v>15.768000000000002</v>
      </c>
      <c r="CT48" s="51">
        <f t="shared" si="101"/>
        <v>15.768000000000002</v>
      </c>
      <c r="CU48" s="51">
        <f t="shared" si="101"/>
        <v>15.768000000000002</v>
      </c>
      <c r="CV48" s="51">
        <f t="shared" si="102"/>
        <v>15.768000000000002</v>
      </c>
      <c r="CW48" s="51">
        <f t="shared" si="102"/>
        <v>15.768000000000002</v>
      </c>
      <c r="CX48" s="51">
        <f t="shared" si="103"/>
        <v>15.768000000000002</v>
      </c>
      <c r="CY48" s="51">
        <f t="shared" si="103"/>
        <v>15.768000000000002</v>
      </c>
      <c r="CZ48" s="51">
        <f t="shared" si="103"/>
        <v>15.768000000000002</v>
      </c>
      <c r="DA48" s="51">
        <f t="shared" si="103"/>
        <v>15.768000000000002</v>
      </c>
      <c r="DB48" s="51">
        <f t="shared" si="103"/>
        <v>15.768000000000002</v>
      </c>
      <c r="DC48" s="51">
        <f t="shared" si="104"/>
        <v>15.768000000000002</v>
      </c>
      <c r="DD48" s="51">
        <f t="shared" si="104"/>
        <v>15.768000000000002</v>
      </c>
      <c r="DE48" s="51">
        <f t="shared" si="105"/>
        <v>15.768000000000002</v>
      </c>
      <c r="DF48" s="51">
        <f t="shared" si="106"/>
        <v>15.768000000000002</v>
      </c>
      <c r="DG48" s="51">
        <f t="shared" si="107"/>
        <v>15.768000000000002</v>
      </c>
      <c r="DH48" s="51">
        <f t="shared" si="107"/>
        <v>15.768000000000002</v>
      </c>
      <c r="DI48" s="51">
        <f t="shared" si="107"/>
        <v>15.768000000000002</v>
      </c>
      <c r="DJ48" s="51">
        <f t="shared" si="107"/>
        <v>15.768000000000002</v>
      </c>
      <c r="DK48" s="51">
        <f t="shared" si="107"/>
        <v>15.768000000000002</v>
      </c>
      <c r="DL48" s="51">
        <f t="shared" si="107"/>
        <v>15.768000000000002</v>
      </c>
      <c r="DM48" s="51">
        <f t="shared" si="107"/>
        <v>15.768000000000002</v>
      </c>
      <c r="DN48" s="51">
        <f t="shared" si="107"/>
        <v>15.768000000000002</v>
      </c>
      <c r="DO48" s="51">
        <f t="shared" si="108"/>
        <v>15.768000000000002</v>
      </c>
      <c r="DP48" s="51">
        <f t="shared" si="109"/>
        <v>15.768000000000002</v>
      </c>
      <c r="DQ48" s="51">
        <f t="shared" si="109"/>
        <v>15.768000000000002</v>
      </c>
      <c r="DR48" s="51">
        <f t="shared" si="109"/>
        <v>15.768000000000002</v>
      </c>
      <c r="DS48" s="51">
        <f t="shared" si="109"/>
        <v>15.768000000000002</v>
      </c>
      <c r="DT48" s="51">
        <f t="shared" si="109"/>
        <v>15.768000000000002</v>
      </c>
      <c r="DU48" s="51">
        <f t="shared" si="109"/>
        <v>15.768000000000002</v>
      </c>
      <c r="DV48" s="51">
        <f t="shared" si="109"/>
        <v>15.768000000000002</v>
      </c>
      <c r="DW48" s="51">
        <f t="shared" si="109"/>
        <v>15.768000000000002</v>
      </c>
    </row>
    <row r="49" spans="1:127" ht="18" x14ac:dyDescent="0.2">
      <c r="A49" s="19"/>
      <c r="B49" s="23" t="s">
        <v>78</v>
      </c>
      <c r="C49" s="494" t="s">
        <v>79</v>
      </c>
      <c r="D49" s="495"/>
      <c r="E49" s="492"/>
      <c r="F49" s="1" t="s">
        <v>102</v>
      </c>
      <c r="G49" s="36">
        <f>+G39*86400*365</f>
        <v>946.08</v>
      </c>
      <c r="J49" s="51">
        <f t="shared" si="76"/>
        <v>946.08</v>
      </c>
      <c r="K49" s="51">
        <f t="shared" si="77"/>
        <v>946.08</v>
      </c>
      <c r="L49" s="51">
        <f t="shared" si="77"/>
        <v>946.08</v>
      </c>
      <c r="M49" s="51">
        <f t="shared" si="77"/>
        <v>946.08</v>
      </c>
      <c r="N49" s="51">
        <f t="shared" si="77"/>
        <v>946.08</v>
      </c>
      <c r="O49" s="51">
        <f t="shared" si="78"/>
        <v>946.08</v>
      </c>
      <c r="P49" s="51">
        <f t="shared" si="78"/>
        <v>946.08</v>
      </c>
      <c r="Q49" s="51">
        <f t="shared" si="78"/>
        <v>946.08</v>
      </c>
      <c r="R49" s="51">
        <f t="shared" si="79"/>
        <v>946.08</v>
      </c>
      <c r="S49" s="51">
        <f t="shared" si="79"/>
        <v>946.08</v>
      </c>
      <c r="T49" s="51">
        <f t="shared" si="79"/>
        <v>946.08</v>
      </c>
      <c r="U49" s="51">
        <f t="shared" si="70"/>
        <v>946.08</v>
      </c>
      <c r="V49" s="51">
        <f t="shared" si="110"/>
        <v>946.08</v>
      </c>
      <c r="W49" s="51">
        <f t="shared" si="110"/>
        <v>946.08</v>
      </c>
      <c r="X49" s="51">
        <f t="shared" si="110"/>
        <v>946.08</v>
      </c>
      <c r="Y49" s="51">
        <f t="shared" si="110"/>
        <v>946.08</v>
      </c>
      <c r="Z49" s="51">
        <f t="shared" si="110"/>
        <v>946.08</v>
      </c>
      <c r="AA49" s="51">
        <f t="shared" si="110"/>
        <v>946.08</v>
      </c>
      <c r="AB49" s="51">
        <f t="shared" si="110"/>
        <v>946.08</v>
      </c>
      <c r="AC49" s="51">
        <f t="shared" si="110"/>
        <v>946.08</v>
      </c>
      <c r="AD49" s="51">
        <f t="shared" si="110"/>
        <v>946.08</v>
      </c>
      <c r="AE49" s="51">
        <f t="shared" si="110"/>
        <v>946.08</v>
      </c>
      <c r="AF49" s="51">
        <f t="shared" si="110"/>
        <v>946.08</v>
      </c>
      <c r="AG49" s="51">
        <f t="shared" si="110"/>
        <v>946.08</v>
      </c>
      <c r="AH49" s="51">
        <f t="shared" si="81"/>
        <v>946.08</v>
      </c>
      <c r="AI49" s="51">
        <f t="shared" si="81"/>
        <v>946.08</v>
      </c>
      <c r="AJ49" s="51">
        <f t="shared" si="81"/>
        <v>946.08</v>
      </c>
      <c r="AK49" s="51">
        <f t="shared" si="82"/>
        <v>946.08</v>
      </c>
      <c r="AL49" s="51">
        <f t="shared" si="82"/>
        <v>946.08</v>
      </c>
      <c r="AM49" s="51">
        <f t="shared" si="82"/>
        <v>946.08</v>
      </c>
      <c r="AN49" s="51">
        <f t="shared" si="83"/>
        <v>946.08</v>
      </c>
      <c r="AO49" s="51">
        <f t="shared" si="83"/>
        <v>946.08</v>
      </c>
      <c r="AP49" s="51">
        <f t="shared" si="83"/>
        <v>946.08</v>
      </c>
      <c r="AQ49" s="51">
        <f t="shared" si="83"/>
        <v>946.08</v>
      </c>
      <c r="AR49" s="51">
        <f t="shared" si="83"/>
        <v>946.08</v>
      </c>
      <c r="AS49" s="51">
        <f t="shared" si="83"/>
        <v>946.08</v>
      </c>
      <c r="AT49" s="51">
        <f t="shared" si="83"/>
        <v>946.08</v>
      </c>
      <c r="AU49" s="51">
        <f t="shared" si="83"/>
        <v>946.08</v>
      </c>
      <c r="AV49" s="51">
        <f t="shared" si="83"/>
        <v>946.08</v>
      </c>
      <c r="AW49" s="51">
        <f t="shared" si="83"/>
        <v>946.08</v>
      </c>
      <c r="AX49" s="51">
        <f t="shared" si="83"/>
        <v>946.08</v>
      </c>
      <c r="AY49" s="51">
        <f t="shared" si="83"/>
        <v>946.08</v>
      </c>
      <c r="AZ49" s="51">
        <f t="shared" si="83"/>
        <v>946.08</v>
      </c>
      <c r="BA49" s="51">
        <f t="shared" si="83"/>
        <v>946.08</v>
      </c>
      <c r="BB49" s="51">
        <f t="shared" si="84"/>
        <v>946.08</v>
      </c>
      <c r="BC49" s="51">
        <f t="shared" si="84"/>
        <v>946.08</v>
      </c>
      <c r="BD49" s="51">
        <f t="shared" si="84"/>
        <v>946.08</v>
      </c>
      <c r="BE49" s="51">
        <f t="shared" si="84"/>
        <v>946.08</v>
      </c>
      <c r="BF49" s="51">
        <f t="shared" si="84"/>
        <v>946.08</v>
      </c>
      <c r="BG49" s="51">
        <f t="shared" si="85"/>
        <v>946.08</v>
      </c>
      <c r="BH49" s="51">
        <f t="shared" si="85"/>
        <v>946.08</v>
      </c>
      <c r="BI49" s="51">
        <f t="shared" si="86"/>
        <v>946.08</v>
      </c>
      <c r="BJ49" s="51">
        <f t="shared" si="86"/>
        <v>946.08</v>
      </c>
      <c r="BK49" s="51">
        <f t="shared" si="87"/>
        <v>946.08</v>
      </c>
      <c r="BL49" s="51">
        <f t="shared" si="88"/>
        <v>946.08</v>
      </c>
      <c r="BM49" s="51">
        <f t="shared" si="88"/>
        <v>946.08</v>
      </c>
      <c r="BN49" s="51">
        <f t="shared" si="88"/>
        <v>946.08</v>
      </c>
      <c r="BO49" s="51">
        <f t="shared" si="88"/>
        <v>946.08</v>
      </c>
      <c r="BP49" s="51">
        <f t="shared" si="89"/>
        <v>946.08</v>
      </c>
      <c r="BQ49" s="51">
        <f t="shared" si="90"/>
        <v>946.08</v>
      </c>
      <c r="BR49" s="51">
        <f t="shared" si="90"/>
        <v>946.08</v>
      </c>
      <c r="BS49" s="51">
        <f t="shared" si="90"/>
        <v>946.08</v>
      </c>
      <c r="BT49" s="51">
        <f t="shared" si="90"/>
        <v>946.08</v>
      </c>
      <c r="BU49" s="51">
        <f t="shared" si="91"/>
        <v>946.08</v>
      </c>
      <c r="BV49" s="51">
        <f t="shared" si="92"/>
        <v>946.08</v>
      </c>
      <c r="BW49" s="51">
        <f t="shared" si="93"/>
        <v>946.08</v>
      </c>
      <c r="BX49" s="51">
        <f t="shared" si="93"/>
        <v>946.08</v>
      </c>
      <c r="BY49" s="51">
        <f t="shared" si="94"/>
        <v>946.08</v>
      </c>
      <c r="BZ49" s="51">
        <f t="shared" si="94"/>
        <v>946.08</v>
      </c>
      <c r="CA49" s="51">
        <f t="shared" si="94"/>
        <v>946.08</v>
      </c>
      <c r="CB49" s="51">
        <f t="shared" si="94"/>
        <v>946.08</v>
      </c>
      <c r="CC49" s="51">
        <f t="shared" si="95"/>
        <v>946.08</v>
      </c>
      <c r="CD49" s="51">
        <f t="shared" si="95"/>
        <v>946.08</v>
      </c>
      <c r="CE49" s="51">
        <f t="shared" si="96"/>
        <v>946.08</v>
      </c>
      <c r="CF49" s="51">
        <f t="shared" si="97"/>
        <v>946.08</v>
      </c>
      <c r="CG49" s="51">
        <f t="shared" si="98"/>
        <v>946.08</v>
      </c>
      <c r="CH49" s="51">
        <f t="shared" si="99"/>
        <v>946.08</v>
      </c>
      <c r="CI49" s="51">
        <f t="shared" si="99"/>
        <v>946.08</v>
      </c>
      <c r="CJ49" s="51">
        <f t="shared" si="99"/>
        <v>946.08</v>
      </c>
      <c r="CK49" s="51">
        <f t="shared" si="99"/>
        <v>946.08</v>
      </c>
      <c r="CL49" s="51">
        <f t="shared" si="99"/>
        <v>946.08</v>
      </c>
      <c r="CM49" s="51">
        <f t="shared" si="99"/>
        <v>946.08</v>
      </c>
      <c r="CN49" s="51">
        <f t="shared" si="99"/>
        <v>946.08</v>
      </c>
      <c r="CO49" s="51">
        <f t="shared" si="99"/>
        <v>946.08</v>
      </c>
      <c r="CP49" s="51">
        <f t="shared" si="99"/>
        <v>946.08</v>
      </c>
      <c r="CQ49" s="51">
        <f t="shared" si="99"/>
        <v>946.08</v>
      </c>
      <c r="CR49" s="51">
        <f t="shared" si="100"/>
        <v>946.08</v>
      </c>
      <c r="CS49" s="51">
        <f t="shared" si="100"/>
        <v>946.08</v>
      </c>
      <c r="CT49" s="51">
        <f t="shared" si="101"/>
        <v>946.08</v>
      </c>
      <c r="CU49" s="51">
        <f t="shared" si="101"/>
        <v>946.08</v>
      </c>
      <c r="CV49" s="51">
        <f t="shared" si="102"/>
        <v>946.08</v>
      </c>
      <c r="CW49" s="51">
        <f t="shared" si="102"/>
        <v>946.08</v>
      </c>
      <c r="CX49" s="51">
        <f t="shared" si="103"/>
        <v>946.08</v>
      </c>
      <c r="CY49" s="51">
        <f t="shared" si="103"/>
        <v>946.08</v>
      </c>
      <c r="CZ49" s="51">
        <f t="shared" si="103"/>
        <v>946.08</v>
      </c>
      <c r="DA49" s="51">
        <f t="shared" si="103"/>
        <v>946.08</v>
      </c>
      <c r="DB49" s="51">
        <f t="shared" si="103"/>
        <v>946.08</v>
      </c>
      <c r="DC49" s="51">
        <f t="shared" si="104"/>
        <v>946.08</v>
      </c>
      <c r="DD49" s="51">
        <f t="shared" si="104"/>
        <v>946.08</v>
      </c>
      <c r="DE49" s="51">
        <f t="shared" si="105"/>
        <v>946.08</v>
      </c>
      <c r="DF49" s="51">
        <f t="shared" si="106"/>
        <v>946.08</v>
      </c>
      <c r="DG49" s="51">
        <f t="shared" si="107"/>
        <v>946.08</v>
      </c>
      <c r="DH49" s="51">
        <f t="shared" si="107"/>
        <v>946.08</v>
      </c>
      <c r="DI49" s="51">
        <f t="shared" si="107"/>
        <v>946.08</v>
      </c>
      <c r="DJ49" s="51">
        <f t="shared" si="107"/>
        <v>946.08</v>
      </c>
      <c r="DK49" s="51">
        <f t="shared" si="107"/>
        <v>946.08</v>
      </c>
      <c r="DL49" s="51">
        <f t="shared" si="107"/>
        <v>946.08</v>
      </c>
      <c r="DM49" s="51">
        <f t="shared" si="107"/>
        <v>946.08</v>
      </c>
      <c r="DN49" s="51">
        <f t="shared" si="107"/>
        <v>946.08</v>
      </c>
      <c r="DO49" s="51">
        <f t="shared" si="108"/>
        <v>946.08</v>
      </c>
      <c r="DP49" s="51">
        <f t="shared" si="109"/>
        <v>946.08</v>
      </c>
      <c r="DQ49" s="51">
        <f t="shared" si="109"/>
        <v>946.08</v>
      </c>
      <c r="DR49" s="51">
        <f t="shared" si="109"/>
        <v>946.08</v>
      </c>
      <c r="DS49" s="51">
        <f t="shared" si="109"/>
        <v>946.08</v>
      </c>
      <c r="DT49" s="51">
        <f t="shared" si="109"/>
        <v>946.08</v>
      </c>
      <c r="DU49" s="51">
        <f t="shared" si="109"/>
        <v>946.08</v>
      </c>
      <c r="DV49" s="51">
        <f t="shared" si="109"/>
        <v>946.08</v>
      </c>
      <c r="DW49" s="51">
        <f t="shared" si="109"/>
        <v>946.08</v>
      </c>
    </row>
    <row r="50" spans="1:127" ht="18" x14ac:dyDescent="0.2">
      <c r="A50" s="19"/>
      <c r="B50" s="23" t="s">
        <v>103</v>
      </c>
      <c r="C50" s="494" t="s">
        <v>104</v>
      </c>
      <c r="D50" s="495"/>
      <c r="E50" s="492"/>
      <c r="F50" s="1"/>
      <c r="G50" s="93">
        <f>1+G44*G51/G41</f>
        <v>1351</v>
      </c>
      <c r="J50" s="51">
        <f t="shared" si="76"/>
        <v>1351</v>
      </c>
      <c r="K50" s="51">
        <f t="shared" si="77"/>
        <v>1351</v>
      </c>
      <c r="L50" s="51">
        <f t="shared" si="77"/>
        <v>1351</v>
      </c>
      <c r="M50" s="51">
        <f t="shared" si="77"/>
        <v>1351</v>
      </c>
      <c r="N50" s="51">
        <f t="shared" si="77"/>
        <v>1351</v>
      </c>
      <c r="O50" s="51">
        <f t="shared" si="78"/>
        <v>1351</v>
      </c>
      <c r="P50" s="51">
        <f t="shared" si="78"/>
        <v>1351</v>
      </c>
      <c r="Q50" s="51">
        <f t="shared" si="78"/>
        <v>1351</v>
      </c>
      <c r="R50" s="51">
        <f t="shared" si="79"/>
        <v>1351</v>
      </c>
      <c r="S50" s="51">
        <f t="shared" si="79"/>
        <v>1351</v>
      </c>
      <c r="T50" s="51">
        <f t="shared" si="79"/>
        <v>1351</v>
      </c>
      <c r="U50" s="51">
        <f t="shared" si="70"/>
        <v>1351</v>
      </c>
      <c r="V50" s="51">
        <f t="shared" si="110"/>
        <v>1351</v>
      </c>
      <c r="W50" s="51">
        <f t="shared" si="110"/>
        <v>1351</v>
      </c>
      <c r="X50" s="51">
        <f t="shared" si="110"/>
        <v>1351</v>
      </c>
      <c r="Y50" s="51">
        <f t="shared" si="110"/>
        <v>1351</v>
      </c>
      <c r="Z50" s="51">
        <f t="shared" si="110"/>
        <v>1351</v>
      </c>
      <c r="AA50" s="51">
        <f t="shared" si="110"/>
        <v>1351</v>
      </c>
      <c r="AB50" s="51">
        <f t="shared" si="110"/>
        <v>1351</v>
      </c>
      <c r="AC50" s="51">
        <f t="shared" si="110"/>
        <v>1351</v>
      </c>
      <c r="AD50" s="51">
        <f t="shared" si="110"/>
        <v>1351</v>
      </c>
      <c r="AE50" s="51">
        <f t="shared" si="110"/>
        <v>1351</v>
      </c>
      <c r="AF50" s="51">
        <f t="shared" si="110"/>
        <v>1351</v>
      </c>
      <c r="AG50" s="51">
        <f t="shared" si="110"/>
        <v>1351</v>
      </c>
      <c r="AH50" s="51">
        <f t="shared" si="81"/>
        <v>1351</v>
      </c>
      <c r="AI50" s="51">
        <f t="shared" si="81"/>
        <v>1351</v>
      </c>
      <c r="AJ50" s="51">
        <f t="shared" si="81"/>
        <v>1351</v>
      </c>
      <c r="AK50" s="51">
        <f t="shared" si="82"/>
        <v>1351</v>
      </c>
      <c r="AL50" s="51">
        <f t="shared" si="82"/>
        <v>1351</v>
      </c>
      <c r="AM50" s="51">
        <f t="shared" si="82"/>
        <v>1351</v>
      </c>
      <c r="AN50" s="51">
        <f t="shared" si="83"/>
        <v>1351</v>
      </c>
      <c r="AO50" s="51">
        <f t="shared" si="83"/>
        <v>1351</v>
      </c>
      <c r="AP50" s="51">
        <f t="shared" si="83"/>
        <v>1351</v>
      </c>
      <c r="AQ50" s="51">
        <f t="shared" si="83"/>
        <v>1351</v>
      </c>
      <c r="AR50" s="51">
        <f t="shared" si="83"/>
        <v>1351</v>
      </c>
      <c r="AS50" s="51">
        <f t="shared" si="83"/>
        <v>1351</v>
      </c>
      <c r="AT50" s="51">
        <f t="shared" si="83"/>
        <v>1351</v>
      </c>
      <c r="AU50" s="51">
        <f t="shared" si="83"/>
        <v>1351</v>
      </c>
      <c r="AV50" s="51">
        <f t="shared" si="83"/>
        <v>1351</v>
      </c>
      <c r="AW50" s="51">
        <f t="shared" si="83"/>
        <v>1351</v>
      </c>
      <c r="AX50" s="51">
        <f t="shared" si="83"/>
        <v>1351</v>
      </c>
      <c r="AY50" s="51">
        <f t="shared" si="83"/>
        <v>1351</v>
      </c>
      <c r="AZ50" s="51">
        <f t="shared" si="83"/>
        <v>1351</v>
      </c>
      <c r="BA50" s="51">
        <f t="shared" si="83"/>
        <v>1351</v>
      </c>
      <c r="BB50" s="51">
        <f t="shared" si="84"/>
        <v>1351</v>
      </c>
      <c r="BC50" s="51">
        <f t="shared" si="84"/>
        <v>1351</v>
      </c>
      <c r="BD50" s="51">
        <f t="shared" si="84"/>
        <v>1351</v>
      </c>
      <c r="BE50" s="51">
        <f t="shared" si="84"/>
        <v>1351</v>
      </c>
      <c r="BF50" s="51">
        <f t="shared" si="84"/>
        <v>1351</v>
      </c>
      <c r="BG50" s="51">
        <f t="shared" si="85"/>
        <v>1351</v>
      </c>
      <c r="BH50" s="51">
        <f t="shared" si="85"/>
        <v>1351</v>
      </c>
      <c r="BI50" s="51">
        <f t="shared" si="86"/>
        <v>1351</v>
      </c>
      <c r="BJ50" s="51">
        <f t="shared" si="86"/>
        <v>1351</v>
      </c>
      <c r="BK50" s="51">
        <f t="shared" si="87"/>
        <v>1351</v>
      </c>
      <c r="BL50" s="51">
        <f t="shared" si="88"/>
        <v>1351</v>
      </c>
      <c r="BM50" s="51">
        <f t="shared" si="88"/>
        <v>1351</v>
      </c>
      <c r="BN50" s="51">
        <f t="shared" si="88"/>
        <v>1351</v>
      </c>
      <c r="BO50" s="51">
        <f t="shared" si="88"/>
        <v>1351</v>
      </c>
      <c r="BP50" s="51">
        <f t="shared" si="89"/>
        <v>1351</v>
      </c>
      <c r="BQ50" s="51">
        <f t="shared" si="90"/>
        <v>1351</v>
      </c>
      <c r="BR50" s="51">
        <f t="shared" si="90"/>
        <v>1351</v>
      </c>
      <c r="BS50" s="51">
        <f t="shared" si="90"/>
        <v>1351</v>
      </c>
      <c r="BT50" s="51">
        <f t="shared" si="90"/>
        <v>1351</v>
      </c>
      <c r="BU50" s="51">
        <f t="shared" si="91"/>
        <v>1351</v>
      </c>
      <c r="BV50" s="51">
        <f t="shared" si="92"/>
        <v>1351</v>
      </c>
      <c r="BW50" s="51">
        <f t="shared" si="93"/>
        <v>1351</v>
      </c>
      <c r="BX50" s="51">
        <f t="shared" si="93"/>
        <v>1351</v>
      </c>
      <c r="BY50" s="51">
        <f t="shared" si="94"/>
        <v>1351</v>
      </c>
      <c r="BZ50" s="51">
        <f t="shared" si="94"/>
        <v>1351</v>
      </c>
      <c r="CA50" s="51">
        <f t="shared" si="94"/>
        <v>1351</v>
      </c>
      <c r="CB50" s="51">
        <f t="shared" si="94"/>
        <v>1351</v>
      </c>
      <c r="CC50" s="51">
        <f t="shared" si="95"/>
        <v>1351</v>
      </c>
      <c r="CD50" s="51">
        <f t="shared" si="95"/>
        <v>1351</v>
      </c>
      <c r="CE50" s="51">
        <f t="shared" si="96"/>
        <v>1351</v>
      </c>
      <c r="CF50" s="51">
        <f t="shared" si="97"/>
        <v>1351</v>
      </c>
      <c r="CG50" s="51">
        <f t="shared" si="98"/>
        <v>1351</v>
      </c>
      <c r="CH50" s="51">
        <f t="shared" si="99"/>
        <v>1351</v>
      </c>
      <c r="CI50" s="51">
        <f t="shared" si="99"/>
        <v>1351</v>
      </c>
      <c r="CJ50" s="51">
        <f t="shared" si="99"/>
        <v>1351</v>
      </c>
      <c r="CK50" s="51">
        <f t="shared" si="99"/>
        <v>1351</v>
      </c>
      <c r="CL50" s="51">
        <f t="shared" si="99"/>
        <v>1351</v>
      </c>
      <c r="CM50" s="51">
        <f t="shared" si="99"/>
        <v>1351</v>
      </c>
      <c r="CN50" s="51">
        <f t="shared" si="99"/>
        <v>1351</v>
      </c>
      <c r="CO50" s="51">
        <f t="shared" si="99"/>
        <v>1351</v>
      </c>
      <c r="CP50" s="51">
        <f t="shared" si="99"/>
        <v>1351</v>
      </c>
      <c r="CQ50" s="51">
        <f t="shared" si="99"/>
        <v>1351</v>
      </c>
      <c r="CR50" s="51">
        <f t="shared" si="100"/>
        <v>1351</v>
      </c>
      <c r="CS50" s="51">
        <f t="shared" si="100"/>
        <v>1351</v>
      </c>
      <c r="CT50" s="51">
        <f t="shared" si="101"/>
        <v>1351</v>
      </c>
      <c r="CU50" s="51">
        <f t="shared" si="101"/>
        <v>1351</v>
      </c>
      <c r="CV50" s="51">
        <f t="shared" si="102"/>
        <v>1351</v>
      </c>
      <c r="CW50" s="51">
        <f t="shared" si="102"/>
        <v>1351</v>
      </c>
      <c r="CX50" s="51">
        <f t="shared" si="103"/>
        <v>1351</v>
      </c>
      <c r="CY50" s="51">
        <f t="shared" si="103"/>
        <v>1351</v>
      </c>
      <c r="CZ50" s="51">
        <f t="shared" si="103"/>
        <v>1351</v>
      </c>
      <c r="DA50" s="51">
        <f t="shared" si="103"/>
        <v>1351</v>
      </c>
      <c r="DB50" s="51">
        <f t="shared" si="103"/>
        <v>1351</v>
      </c>
      <c r="DC50" s="51">
        <f t="shared" si="104"/>
        <v>1351</v>
      </c>
      <c r="DD50" s="51">
        <f t="shared" si="104"/>
        <v>1351</v>
      </c>
      <c r="DE50" s="51">
        <f t="shared" si="105"/>
        <v>1351</v>
      </c>
      <c r="DF50" s="51">
        <f t="shared" si="106"/>
        <v>1351</v>
      </c>
      <c r="DG50" s="51">
        <f t="shared" si="107"/>
        <v>1351</v>
      </c>
      <c r="DH50" s="51">
        <f t="shared" si="107"/>
        <v>1351</v>
      </c>
      <c r="DI50" s="51">
        <f t="shared" si="107"/>
        <v>1351</v>
      </c>
      <c r="DJ50" s="51">
        <f t="shared" si="107"/>
        <v>1351</v>
      </c>
      <c r="DK50" s="51">
        <f t="shared" si="107"/>
        <v>1351</v>
      </c>
      <c r="DL50" s="51">
        <f t="shared" si="107"/>
        <v>1351</v>
      </c>
      <c r="DM50" s="51">
        <f t="shared" si="107"/>
        <v>1351</v>
      </c>
      <c r="DN50" s="51">
        <f t="shared" si="107"/>
        <v>1351</v>
      </c>
      <c r="DO50" s="51">
        <f t="shared" si="108"/>
        <v>1351</v>
      </c>
      <c r="DP50" s="51">
        <f t="shared" si="109"/>
        <v>1351</v>
      </c>
      <c r="DQ50" s="51">
        <f t="shared" si="109"/>
        <v>1351</v>
      </c>
      <c r="DR50" s="51">
        <f t="shared" si="109"/>
        <v>1351</v>
      </c>
      <c r="DS50" s="51">
        <f t="shared" si="109"/>
        <v>1351</v>
      </c>
      <c r="DT50" s="51">
        <f t="shared" si="109"/>
        <v>1351</v>
      </c>
      <c r="DU50" s="51">
        <f t="shared" si="109"/>
        <v>1351</v>
      </c>
      <c r="DV50" s="51">
        <f t="shared" si="109"/>
        <v>1351</v>
      </c>
      <c r="DW50" s="51">
        <f t="shared" si="109"/>
        <v>1351</v>
      </c>
    </row>
    <row r="51" spans="1:127" ht="18" x14ac:dyDescent="0.4">
      <c r="A51" s="16">
        <f>入力シート_PCB!Q23</f>
        <v>1.62</v>
      </c>
      <c r="B51" s="20" t="s">
        <v>105</v>
      </c>
      <c r="C51" s="494" t="s">
        <v>106</v>
      </c>
      <c r="D51" s="495"/>
      <c r="E51" s="492"/>
      <c r="F51" s="291" t="s">
        <v>107</v>
      </c>
      <c r="G51" s="25">
        <f>IF(A51="",1.67,A51)</f>
        <v>1.62</v>
      </c>
      <c r="J51" s="51">
        <f t="shared" si="76"/>
        <v>1.62</v>
      </c>
      <c r="K51" s="51">
        <f t="shared" si="77"/>
        <v>1.62</v>
      </c>
      <c r="L51" s="51">
        <f t="shared" si="77"/>
        <v>1.62</v>
      </c>
      <c r="M51" s="51">
        <f t="shared" si="77"/>
        <v>1.62</v>
      </c>
      <c r="N51" s="51">
        <f t="shared" si="77"/>
        <v>1.62</v>
      </c>
      <c r="O51" s="51">
        <f t="shared" si="78"/>
        <v>1.62</v>
      </c>
      <c r="P51" s="51">
        <f t="shared" si="78"/>
        <v>1.62</v>
      </c>
      <c r="Q51" s="51">
        <f t="shared" si="78"/>
        <v>1.62</v>
      </c>
      <c r="R51" s="51">
        <f t="shared" si="79"/>
        <v>1.62</v>
      </c>
      <c r="S51" s="51">
        <f t="shared" si="79"/>
        <v>1.62</v>
      </c>
      <c r="T51" s="51">
        <f t="shared" si="79"/>
        <v>1.62</v>
      </c>
      <c r="U51" s="52">
        <f t="shared" si="70"/>
        <v>1.62</v>
      </c>
      <c r="V51" s="51">
        <f t="shared" si="110"/>
        <v>1.62</v>
      </c>
      <c r="W51" s="51">
        <f t="shared" si="110"/>
        <v>1.62</v>
      </c>
      <c r="X51" s="51">
        <f t="shared" si="110"/>
        <v>1.62</v>
      </c>
      <c r="Y51" s="51">
        <f t="shared" si="110"/>
        <v>1.62</v>
      </c>
      <c r="Z51" s="51">
        <f t="shared" si="110"/>
        <v>1.62</v>
      </c>
      <c r="AA51" s="51">
        <f t="shared" si="110"/>
        <v>1.62</v>
      </c>
      <c r="AB51" s="51">
        <f t="shared" si="110"/>
        <v>1.62</v>
      </c>
      <c r="AC51" s="51">
        <f t="shared" si="110"/>
        <v>1.62</v>
      </c>
      <c r="AD51" s="51">
        <f t="shared" si="110"/>
        <v>1.62</v>
      </c>
      <c r="AE51" s="51">
        <f t="shared" si="110"/>
        <v>1.62</v>
      </c>
      <c r="AF51" s="51">
        <f t="shared" si="110"/>
        <v>1.62</v>
      </c>
      <c r="AG51" s="51">
        <f t="shared" si="110"/>
        <v>1.62</v>
      </c>
      <c r="AH51" s="51">
        <f t="shared" si="81"/>
        <v>1.62</v>
      </c>
      <c r="AI51" s="51">
        <f t="shared" si="81"/>
        <v>1.62</v>
      </c>
      <c r="AJ51" s="51">
        <f t="shared" si="81"/>
        <v>1.62</v>
      </c>
      <c r="AK51" s="51">
        <f t="shared" si="82"/>
        <v>1.62</v>
      </c>
      <c r="AL51" s="51">
        <f t="shared" si="82"/>
        <v>1.62</v>
      </c>
      <c r="AM51" s="51">
        <f t="shared" si="82"/>
        <v>1.62</v>
      </c>
      <c r="AN51" s="51">
        <f t="shared" si="83"/>
        <v>1.62</v>
      </c>
      <c r="AO51" s="51">
        <f t="shared" si="83"/>
        <v>1.62</v>
      </c>
      <c r="AP51" s="51">
        <f t="shared" si="83"/>
        <v>1.62</v>
      </c>
      <c r="AQ51" s="51">
        <f t="shared" si="83"/>
        <v>1.62</v>
      </c>
      <c r="AR51" s="51">
        <f t="shared" si="83"/>
        <v>1.62</v>
      </c>
      <c r="AS51" s="51">
        <f t="shared" si="83"/>
        <v>1.62</v>
      </c>
      <c r="AT51" s="51">
        <f t="shared" si="83"/>
        <v>1.62</v>
      </c>
      <c r="AU51" s="51">
        <f t="shared" si="83"/>
        <v>1.62</v>
      </c>
      <c r="AV51" s="51">
        <f t="shared" si="83"/>
        <v>1.62</v>
      </c>
      <c r="AW51" s="51">
        <f t="shared" si="83"/>
        <v>1.62</v>
      </c>
      <c r="AX51" s="51">
        <f t="shared" si="83"/>
        <v>1.62</v>
      </c>
      <c r="AY51" s="51">
        <f t="shared" si="83"/>
        <v>1.62</v>
      </c>
      <c r="AZ51" s="51">
        <f t="shared" si="83"/>
        <v>1.62</v>
      </c>
      <c r="BA51" s="51">
        <f t="shared" si="83"/>
        <v>1.62</v>
      </c>
      <c r="BB51" s="51">
        <f t="shared" si="84"/>
        <v>1.62</v>
      </c>
      <c r="BC51" s="51">
        <f t="shared" si="84"/>
        <v>1.62</v>
      </c>
      <c r="BD51" s="51">
        <f t="shared" si="84"/>
        <v>1.62</v>
      </c>
      <c r="BE51" s="51">
        <f t="shared" si="84"/>
        <v>1.62</v>
      </c>
      <c r="BF51" s="51">
        <f t="shared" si="84"/>
        <v>1.62</v>
      </c>
      <c r="BG51" s="51">
        <f t="shared" si="85"/>
        <v>1.62</v>
      </c>
      <c r="BH51" s="51">
        <f t="shared" si="85"/>
        <v>1.62</v>
      </c>
      <c r="BI51" s="51">
        <f t="shared" si="86"/>
        <v>1.62</v>
      </c>
      <c r="BJ51" s="51">
        <f t="shared" si="86"/>
        <v>1.62</v>
      </c>
      <c r="BK51" s="51">
        <f t="shared" si="87"/>
        <v>1.62</v>
      </c>
      <c r="BL51" s="51">
        <f t="shared" si="88"/>
        <v>1.62</v>
      </c>
      <c r="BM51" s="51">
        <f t="shared" si="88"/>
        <v>1.62</v>
      </c>
      <c r="BN51" s="51">
        <f t="shared" si="88"/>
        <v>1.62</v>
      </c>
      <c r="BO51" s="51">
        <f t="shared" si="88"/>
        <v>1.62</v>
      </c>
      <c r="BP51" s="51">
        <f t="shared" si="89"/>
        <v>1.62</v>
      </c>
      <c r="BQ51" s="51">
        <f t="shared" si="90"/>
        <v>1.62</v>
      </c>
      <c r="BR51" s="51">
        <f t="shared" si="90"/>
        <v>1.62</v>
      </c>
      <c r="BS51" s="51">
        <f t="shared" si="90"/>
        <v>1.62</v>
      </c>
      <c r="BT51" s="51">
        <f t="shared" si="90"/>
        <v>1.62</v>
      </c>
      <c r="BU51" s="51">
        <f t="shared" si="91"/>
        <v>1.62</v>
      </c>
      <c r="BV51" s="51">
        <f t="shared" si="92"/>
        <v>1.62</v>
      </c>
      <c r="BW51" s="51">
        <f t="shared" si="93"/>
        <v>1.62</v>
      </c>
      <c r="BX51" s="51">
        <f t="shared" si="93"/>
        <v>1.62</v>
      </c>
      <c r="BY51" s="51">
        <f t="shared" si="94"/>
        <v>1.62</v>
      </c>
      <c r="BZ51" s="51">
        <f t="shared" si="94"/>
        <v>1.62</v>
      </c>
      <c r="CA51" s="51">
        <f t="shared" si="94"/>
        <v>1.62</v>
      </c>
      <c r="CB51" s="51">
        <f t="shared" si="94"/>
        <v>1.62</v>
      </c>
      <c r="CC51" s="51">
        <f t="shared" si="95"/>
        <v>1.62</v>
      </c>
      <c r="CD51" s="51">
        <f t="shared" si="95"/>
        <v>1.62</v>
      </c>
      <c r="CE51" s="51">
        <f t="shared" si="96"/>
        <v>1.62</v>
      </c>
      <c r="CF51" s="51">
        <f t="shared" si="97"/>
        <v>1.62</v>
      </c>
      <c r="CG51" s="51">
        <f t="shared" si="98"/>
        <v>1.62</v>
      </c>
      <c r="CH51" s="51">
        <f t="shared" si="99"/>
        <v>1.62</v>
      </c>
      <c r="CI51" s="51">
        <f t="shared" si="99"/>
        <v>1.62</v>
      </c>
      <c r="CJ51" s="51">
        <f t="shared" si="99"/>
        <v>1.62</v>
      </c>
      <c r="CK51" s="51">
        <f t="shared" si="99"/>
        <v>1.62</v>
      </c>
      <c r="CL51" s="51">
        <f t="shared" si="99"/>
        <v>1.62</v>
      </c>
      <c r="CM51" s="51">
        <f t="shared" si="99"/>
        <v>1.62</v>
      </c>
      <c r="CN51" s="51">
        <f t="shared" si="99"/>
        <v>1.62</v>
      </c>
      <c r="CO51" s="51">
        <f t="shared" si="99"/>
        <v>1.62</v>
      </c>
      <c r="CP51" s="51">
        <f t="shared" si="99"/>
        <v>1.62</v>
      </c>
      <c r="CQ51" s="51">
        <f t="shared" si="99"/>
        <v>1.62</v>
      </c>
      <c r="CR51" s="51">
        <f t="shared" si="100"/>
        <v>1.62</v>
      </c>
      <c r="CS51" s="51">
        <f t="shared" si="100"/>
        <v>1.62</v>
      </c>
      <c r="CT51" s="51">
        <f t="shared" si="101"/>
        <v>1.62</v>
      </c>
      <c r="CU51" s="51">
        <f t="shared" si="101"/>
        <v>1.62</v>
      </c>
      <c r="CV51" s="51">
        <f t="shared" si="102"/>
        <v>1.62</v>
      </c>
      <c r="CW51" s="51">
        <f t="shared" si="102"/>
        <v>1.62</v>
      </c>
      <c r="CX51" s="51">
        <f t="shared" si="103"/>
        <v>1.62</v>
      </c>
      <c r="CY51" s="51">
        <f t="shared" si="103"/>
        <v>1.62</v>
      </c>
      <c r="CZ51" s="51">
        <f t="shared" si="103"/>
        <v>1.62</v>
      </c>
      <c r="DA51" s="51">
        <f t="shared" si="103"/>
        <v>1.62</v>
      </c>
      <c r="DB51" s="51">
        <f t="shared" si="103"/>
        <v>1.62</v>
      </c>
      <c r="DC51" s="51">
        <f t="shared" si="104"/>
        <v>1.62</v>
      </c>
      <c r="DD51" s="51">
        <f t="shared" si="104"/>
        <v>1.62</v>
      </c>
      <c r="DE51" s="51">
        <f t="shared" si="105"/>
        <v>1.62</v>
      </c>
      <c r="DF51" s="51">
        <f t="shared" si="106"/>
        <v>1.62</v>
      </c>
      <c r="DG51" s="51">
        <f t="shared" si="107"/>
        <v>1.62</v>
      </c>
      <c r="DH51" s="51">
        <f t="shared" si="107"/>
        <v>1.62</v>
      </c>
      <c r="DI51" s="51">
        <f t="shared" si="107"/>
        <v>1.62</v>
      </c>
      <c r="DJ51" s="51">
        <f t="shared" si="107"/>
        <v>1.62</v>
      </c>
      <c r="DK51" s="51">
        <f t="shared" si="107"/>
        <v>1.62</v>
      </c>
      <c r="DL51" s="51">
        <f t="shared" si="107"/>
        <v>1.62</v>
      </c>
      <c r="DM51" s="51">
        <f t="shared" si="107"/>
        <v>1.62</v>
      </c>
      <c r="DN51" s="51">
        <f t="shared" si="107"/>
        <v>1.62</v>
      </c>
      <c r="DO51" s="51">
        <f t="shared" si="108"/>
        <v>1.62</v>
      </c>
      <c r="DP51" s="51">
        <f t="shared" si="109"/>
        <v>1.62</v>
      </c>
      <c r="DQ51" s="51">
        <f t="shared" si="109"/>
        <v>1.62</v>
      </c>
      <c r="DR51" s="51">
        <f t="shared" si="109"/>
        <v>1.62</v>
      </c>
      <c r="DS51" s="51">
        <f t="shared" si="109"/>
        <v>1.62</v>
      </c>
      <c r="DT51" s="51">
        <f t="shared" si="109"/>
        <v>1.62</v>
      </c>
      <c r="DU51" s="51">
        <f t="shared" si="109"/>
        <v>1.62</v>
      </c>
      <c r="DV51" s="51">
        <f t="shared" si="109"/>
        <v>1.62</v>
      </c>
      <c r="DW51" s="51">
        <f t="shared" si="109"/>
        <v>1.62</v>
      </c>
    </row>
    <row r="52" spans="1:127" ht="37.5" customHeight="1" x14ac:dyDescent="0.2">
      <c r="A52" s="19"/>
      <c r="B52" s="37"/>
      <c r="C52" s="492"/>
      <c r="D52" s="493"/>
      <c r="E52" s="493"/>
      <c r="F52" s="291"/>
      <c r="G52" s="38">
        <f>SQRT(1+4*G47*G36/G48)</f>
        <v>1</v>
      </c>
      <c r="J52" s="52">
        <f>G52</f>
        <v>1</v>
      </c>
      <c r="K52" s="55">
        <f t="shared" si="77"/>
        <v>1</v>
      </c>
      <c r="L52" s="55">
        <f t="shared" si="77"/>
        <v>1</v>
      </c>
      <c r="M52" s="55">
        <f t="shared" si="77"/>
        <v>1</v>
      </c>
      <c r="N52" s="55">
        <f t="shared" si="77"/>
        <v>1</v>
      </c>
      <c r="O52" s="55">
        <f t="shared" si="78"/>
        <v>1</v>
      </c>
      <c r="P52" s="55">
        <f t="shared" si="78"/>
        <v>1</v>
      </c>
      <c r="Q52" s="55">
        <f t="shared" si="78"/>
        <v>1</v>
      </c>
      <c r="R52" s="55">
        <f t="shared" si="79"/>
        <v>1</v>
      </c>
      <c r="S52" s="55">
        <f t="shared" si="79"/>
        <v>1</v>
      </c>
      <c r="T52" s="55">
        <f t="shared" si="79"/>
        <v>1</v>
      </c>
      <c r="U52" s="52">
        <f>G52</f>
        <v>1</v>
      </c>
      <c r="V52" s="55">
        <f>+U52</f>
        <v>1</v>
      </c>
      <c r="W52" s="55">
        <f t="shared" si="110"/>
        <v>1</v>
      </c>
      <c r="X52" s="55">
        <f t="shared" si="110"/>
        <v>1</v>
      </c>
      <c r="Y52" s="55">
        <f t="shared" si="110"/>
        <v>1</v>
      </c>
      <c r="Z52" s="55">
        <f t="shared" si="110"/>
        <v>1</v>
      </c>
      <c r="AA52" s="55">
        <f t="shared" si="110"/>
        <v>1</v>
      </c>
      <c r="AB52" s="55">
        <f t="shared" si="110"/>
        <v>1</v>
      </c>
      <c r="AC52" s="55">
        <f t="shared" si="110"/>
        <v>1</v>
      </c>
      <c r="AD52" s="55">
        <f t="shared" si="110"/>
        <v>1</v>
      </c>
      <c r="AE52" s="55">
        <f t="shared" si="110"/>
        <v>1</v>
      </c>
      <c r="AF52" s="55">
        <f t="shared" si="110"/>
        <v>1</v>
      </c>
      <c r="AG52" s="55">
        <f t="shared" si="110"/>
        <v>1</v>
      </c>
      <c r="AH52" s="55">
        <f t="shared" si="81"/>
        <v>1</v>
      </c>
      <c r="AI52" s="55">
        <f t="shared" si="81"/>
        <v>1</v>
      </c>
      <c r="AJ52" s="55">
        <f t="shared" si="81"/>
        <v>1</v>
      </c>
      <c r="AK52" s="55">
        <f t="shared" si="82"/>
        <v>1</v>
      </c>
      <c r="AL52" s="55">
        <f t="shared" si="82"/>
        <v>1</v>
      </c>
      <c r="AM52" s="55">
        <f t="shared" si="82"/>
        <v>1</v>
      </c>
      <c r="AN52" s="55">
        <f t="shared" si="83"/>
        <v>1</v>
      </c>
      <c r="AO52" s="55">
        <f t="shared" si="83"/>
        <v>1</v>
      </c>
      <c r="AP52" s="55">
        <f t="shared" si="83"/>
        <v>1</v>
      </c>
      <c r="AQ52" s="55">
        <f t="shared" si="83"/>
        <v>1</v>
      </c>
      <c r="AR52" s="55">
        <f t="shared" si="83"/>
        <v>1</v>
      </c>
      <c r="AS52" s="55">
        <f t="shared" si="83"/>
        <v>1</v>
      </c>
      <c r="AT52" s="55">
        <f t="shared" si="83"/>
        <v>1</v>
      </c>
      <c r="AU52" s="55">
        <f t="shared" si="83"/>
        <v>1</v>
      </c>
      <c r="AV52" s="55">
        <f t="shared" si="83"/>
        <v>1</v>
      </c>
      <c r="AW52" s="55">
        <f t="shared" si="83"/>
        <v>1</v>
      </c>
      <c r="AX52" s="55">
        <f t="shared" si="83"/>
        <v>1</v>
      </c>
      <c r="AY52" s="55">
        <f t="shared" si="83"/>
        <v>1</v>
      </c>
      <c r="AZ52" s="55">
        <f t="shared" si="83"/>
        <v>1</v>
      </c>
      <c r="BA52" s="55">
        <f t="shared" si="83"/>
        <v>1</v>
      </c>
      <c r="BB52" s="55">
        <f t="shared" si="84"/>
        <v>1</v>
      </c>
      <c r="BC52" s="55">
        <f t="shared" si="84"/>
        <v>1</v>
      </c>
      <c r="BD52" s="55">
        <f t="shared" si="84"/>
        <v>1</v>
      </c>
      <c r="BE52" s="55">
        <f t="shared" si="84"/>
        <v>1</v>
      </c>
      <c r="BF52" s="55">
        <f t="shared" si="84"/>
        <v>1</v>
      </c>
      <c r="BG52" s="55">
        <f t="shared" si="85"/>
        <v>1</v>
      </c>
      <c r="BH52" s="55">
        <f t="shared" si="85"/>
        <v>1</v>
      </c>
      <c r="BI52" s="55">
        <f t="shared" si="86"/>
        <v>1</v>
      </c>
      <c r="BJ52" s="55">
        <f t="shared" si="86"/>
        <v>1</v>
      </c>
      <c r="BK52" s="55">
        <f t="shared" si="87"/>
        <v>1</v>
      </c>
      <c r="BL52" s="55">
        <f t="shared" si="88"/>
        <v>1</v>
      </c>
      <c r="BM52" s="55">
        <f t="shared" si="88"/>
        <v>1</v>
      </c>
      <c r="BN52" s="55">
        <f t="shared" si="88"/>
        <v>1</v>
      </c>
      <c r="BO52" s="55">
        <f t="shared" si="88"/>
        <v>1</v>
      </c>
      <c r="BP52" s="55">
        <f t="shared" si="89"/>
        <v>1</v>
      </c>
      <c r="BQ52" s="55">
        <f t="shared" si="90"/>
        <v>1</v>
      </c>
      <c r="BR52" s="55">
        <f t="shared" si="90"/>
        <v>1</v>
      </c>
      <c r="BS52" s="55">
        <f t="shared" si="90"/>
        <v>1</v>
      </c>
      <c r="BT52" s="55">
        <f t="shared" si="90"/>
        <v>1</v>
      </c>
      <c r="BU52" s="55">
        <f t="shared" si="91"/>
        <v>1</v>
      </c>
      <c r="BV52" s="55">
        <f t="shared" si="92"/>
        <v>1</v>
      </c>
      <c r="BW52" s="55">
        <f t="shared" si="93"/>
        <v>1</v>
      </c>
      <c r="BX52" s="55">
        <f t="shared" si="93"/>
        <v>1</v>
      </c>
      <c r="BY52" s="55">
        <f t="shared" si="94"/>
        <v>1</v>
      </c>
      <c r="BZ52" s="55">
        <f t="shared" si="94"/>
        <v>1</v>
      </c>
      <c r="CA52" s="55">
        <f t="shared" si="94"/>
        <v>1</v>
      </c>
      <c r="CB52" s="55">
        <f t="shared" si="94"/>
        <v>1</v>
      </c>
      <c r="CC52" s="55">
        <f t="shared" si="95"/>
        <v>1</v>
      </c>
      <c r="CD52" s="55">
        <f t="shared" si="95"/>
        <v>1</v>
      </c>
      <c r="CE52" s="55">
        <f t="shared" si="96"/>
        <v>1</v>
      </c>
      <c r="CF52" s="55">
        <f t="shared" si="97"/>
        <v>1</v>
      </c>
      <c r="CG52" s="55">
        <f t="shared" si="98"/>
        <v>1</v>
      </c>
      <c r="CH52" s="55">
        <f t="shared" si="99"/>
        <v>1</v>
      </c>
      <c r="CI52" s="55">
        <f t="shared" si="99"/>
        <v>1</v>
      </c>
      <c r="CJ52" s="55">
        <f t="shared" si="99"/>
        <v>1</v>
      </c>
      <c r="CK52" s="55">
        <f t="shared" si="99"/>
        <v>1</v>
      </c>
      <c r="CL52" s="55">
        <f t="shared" si="99"/>
        <v>1</v>
      </c>
      <c r="CM52" s="55">
        <f t="shared" si="99"/>
        <v>1</v>
      </c>
      <c r="CN52" s="55">
        <f t="shared" si="99"/>
        <v>1</v>
      </c>
      <c r="CO52" s="55">
        <f t="shared" si="99"/>
        <v>1</v>
      </c>
      <c r="CP52" s="55">
        <f t="shared" si="99"/>
        <v>1</v>
      </c>
      <c r="CQ52" s="55">
        <f t="shared" si="99"/>
        <v>1</v>
      </c>
      <c r="CR52" s="55">
        <f t="shared" si="100"/>
        <v>1</v>
      </c>
      <c r="CS52" s="55">
        <f t="shared" si="100"/>
        <v>1</v>
      </c>
      <c r="CT52" s="55">
        <f t="shared" si="101"/>
        <v>1</v>
      </c>
      <c r="CU52" s="55">
        <f t="shared" si="101"/>
        <v>1</v>
      </c>
      <c r="CV52" s="55">
        <f t="shared" si="102"/>
        <v>1</v>
      </c>
      <c r="CW52" s="55">
        <f t="shared" si="102"/>
        <v>1</v>
      </c>
      <c r="CX52" s="55">
        <f t="shared" si="103"/>
        <v>1</v>
      </c>
      <c r="CY52" s="55">
        <f t="shared" si="103"/>
        <v>1</v>
      </c>
      <c r="CZ52" s="55">
        <f t="shared" si="103"/>
        <v>1</v>
      </c>
      <c r="DA52" s="55">
        <f t="shared" si="103"/>
        <v>1</v>
      </c>
      <c r="DB52" s="55">
        <f t="shared" si="103"/>
        <v>1</v>
      </c>
      <c r="DC52" s="55">
        <f t="shared" si="104"/>
        <v>1</v>
      </c>
      <c r="DD52" s="55">
        <f t="shared" si="104"/>
        <v>1</v>
      </c>
      <c r="DE52" s="55">
        <f t="shared" si="105"/>
        <v>1</v>
      </c>
      <c r="DF52" s="55">
        <f t="shared" si="106"/>
        <v>1</v>
      </c>
      <c r="DG52" s="55">
        <f t="shared" si="107"/>
        <v>1</v>
      </c>
      <c r="DH52" s="55">
        <f t="shared" si="107"/>
        <v>1</v>
      </c>
      <c r="DI52" s="55">
        <f t="shared" si="107"/>
        <v>1</v>
      </c>
      <c r="DJ52" s="55">
        <f t="shared" si="107"/>
        <v>1</v>
      </c>
      <c r="DK52" s="55">
        <f t="shared" si="107"/>
        <v>1</v>
      </c>
      <c r="DL52" s="55">
        <f t="shared" si="107"/>
        <v>1</v>
      </c>
      <c r="DM52" s="55">
        <f t="shared" si="107"/>
        <v>1</v>
      </c>
      <c r="DN52" s="55">
        <f t="shared" si="107"/>
        <v>1</v>
      </c>
      <c r="DO52" s="55">
        <f t="shared" si="108"/>
        <v>1</v>
      </c>
      <c r="DP52" s="55">
        <f t="shared" si="109"/>
        <v>1</v>
      </c>
      <c r="DQ52" s="55">
        <f t="shared" si="109"/>
        <v>1</v>
      </c>
      <c r="DR52" s="55">
        <f t="shared" si="109"/>
        <v>1</v>
      </c>
      <c r="DS52" s="55">
        <f t="shared" si="109"/>
        <v>1</v>
      </c>
      <c r="DT52" s="55">
        <f t="shared" si="109"/>
        <v>1</v>
      </c>
      <c r="DU52" s="55">
        <f t="shared" si="109"/>
        <v>1</v>
      </c>
      <c r="DV52" s="55">
        <f t="shared" si="109"/>
        <v>1</v>
      </c>
      <c r="DW52" s="55">
        <f t="shared" si="109"/>
        <v>1</v>
      </c>
    </row>
    <row r="53" spans="1:127" ht="37.5" customHeight="1" x14ac:dyDescent="0.2">
      <c r="A53" s="19"/>
      <c r="B53" s="37" t="s">
        <v>108</v>
      </c>
      <c r="C53" s="492"/>
      <c r="D53" s="493"/>
      <c r="E53" s="493"/>
      <c r="F53" s="39"/>
      <c r="G53" s="38">
        <f>EXP(G30/(2*G36)*(1-G52))</f>
        <v>1</v>
      </c>
      <c r="I53" s="71">
        <f>J53</f>
        <v>1</v>
      </c>
      <c r="J53" s="38">
        <f>EXP(J30/(2*J36)*(1-J52))</f>
        <v>1</v>
      </c>
      <c r="K53" s="38">
        <f t="shared" ref="K53:T53" si="111">EXP(K30/(2*K36)*(1-K52))</f>
        <v>1</v>
      </c>
      <c r="L53" s="38">
        <f t="shared" si="111"/>
        <v>1</v>
      </c>
      <c r="M53" s="38">
        <f t="shared" si="111"/>
        <v>1</v>
      </c>
      <c r="N53" s="38">
        <f t="shared" si="111"/>
        <v>1</v>
      </c>
      <c r="O53" s="38">
        <f t="shared" si="111"/>
        <v>1</v>
      </c>
      <c r="P53" s="38">
        <f t="shared" si="111"/>
        <v>1</v>
      </c>
      <c r="Q53" s="38">
        <f t="shared" si="111"/>
        <v>1</v>
      </c>
      <c r="R53" s="38">
        <f t="shared" si="111"/>
        <v>1</v>
      </c>
      <c r="S53" s="38">
        <f t="shared" si="111"/>
        <v>1</v>
      </c>
      <c r="T53" s="38">
        <f t="shared" si="111"/>
        <v>1</v>
      </c>
      <c r="U53" s="38">
        <f>EXP(U30/(2*U36)*(1-U52))</f>
        <v>1</v>
      </c>
      <c r="V53" s="38">
        <f>EXP(V30/(2*V36)*(1-V52))</f>
        <v>1</v>
      </c>
      <c r="W53" s="38">
        <f t="shared" ref="W53:CH53" si="112">EXP(W30/(2*W36)*(1-W52))</f>
        <v>1</v>
      </c>
      <c r="X53" s="38">
        <f t="shared" si="112"/>
        <v>1</v>
      </c>
      <c r="Y53" s="38">
        <f t="shared" si="112"/>
        <v>1</v>
      </c>
      <c r="Z53" s="38">
        <f t="shared" si="112"/>
        <v>1</v>
      </c>
      <c r="AA53" s="38">
        <f t="shared" si="112"/>
        <v>1</v>
      </c>
      <c r="AB53" s="38">
        <f t="shared" si="112"/>
        <v>1</v>
      </c>
      <c r="AC53" s="38">
        <f t="shared" si="112"/>
        <v>1</v>
      </c>
      <c r="AD53" s="38">
        <f t="shared" si="112"/>
        <v>1</v>
      </c>
      <c r="AE53" s="38">
        <f t="shared" si="112"/>
        <v>1</v>
      </c>
      <c r="AF53" s="38">
        <f t="shared" si="112"/>
        <v>1</v>
      </c>
      <c r="AG53" s="38">
        <f t="shared" si="112"/>
        <v>1</v>
      </c>
      <c r="AH53" s="38">
        <f t="shared" si="112"/>
        <v>1</v>
      </c>
      <c r="AI53" s="38">
        <f t="shared" si="112"/>
        <v>1</v>
      </c>
      <c r="AJ53" s="38">
        <f t="shared" si="112"/>
        <v>1</v>
      </c>
      <c r="AK53" s="38">
        <f t="shared" si="112"/>
        <v>1</v>
      </c>
      <c r="AL53" s="38">
        <f t="shared" si="112"/>
        <v>1</v>
      </c>
      <c r="AM53" s="38">
        <f t="shared" si="112"/>
        <v>1</v>
      </c>
      <c r="AN53" s="38">
        <f t="shared" si="112"/>
        <v>1</v>
      </c>
      <c r="AO53" s="38">
        <f t="shared" si="112"/>
        <v>1</v>
      </c>
      <c r="AP53" s="38">
        <f t="shared" si="112"/>
        <v>1</v>
      </c>
      <c r="AQ53" s="38">
        <f t="shared" si="112"/>
        <v>1</v>
      </c>
      <c r="AR53" s="38">
        <f t="shared" si="112"/>
        <v>1</v>
      </c>
      <c r="AS53" s="38">
        <f t="shared" si="112"/>
        <v>1</v>
      </c>
      <c r="AT53" s="38">
        <f t="shared" si="112"/>
        <v>1</v>
      </c>
      <c r="AU53" s="38">
        <f t="shared" si="112"/>
        <v>1</v>
      </c>
      <c r="AV53" s="38">
        <f t="shared" si="112"/>
        <v>1</v>
      </c>
      <c r="AW53" s="38">
        <f t="shared" si="112"/>
        <v>1</v>
      </c>
      <c r="AX53" s="38">
        <f t="shared" si="112"/>
        <v>1</v>
      </c>
      <c r="AY53" s="38">
        <f t="shared" si="112"/>
        <v>1</v>
      </c>
      <c r="AZ53" s="38">
        <f t="shared" si="112"/>
        <v>1</v>
      </c>
      <c r="BA53" s="38">
        <f t="shared" si="112"/>
        <v>1</v>
      </c>
      <c r="BB53" s="38">
        <f t="shared" si="112"/>
        <v>1</v>
      </c>
      <c r="BC53" s="38">
        <f t="shared" si="112"/>
        <v>1</v>
      </c>
      <c r="BD53" s="38">
        <f t="shared" si="112"/>
        <v>1</v>
      </c>
      <c r="BE53" s="38">
        <f t="shared" si="112"/>
        <v>1</v>
      </c>
      <c r="BF53" s="38">
        <f t="shared" si="112"/>
        <v>1</v>
      </c>
      <c r="BG53" s="38">
        <f t="shared" si="112"/>
        <v>1</v>
      </c>
      <c r="BH53" s="38">
        <f t="shared" si="112"/>
        <v>1</v>
      </c>
      <c r="BI53" s="38">
        <f t="shared" si="112"/>
        <v>1</v>
      </c>
      <c r="BJ53" s="38">
        <f t="shared" si="112"/>
        <v>1</v>
      </c>
      <c r="BK53" s="38">
        <f t="shared" si="112"/>
        <v>1</v>
      </c>
      <c r="BL53" s="38">
        <f t="shared" si="112"/>
        <v>1</v>
      </c>
      <c r="BM53" s="38">
        <f t="shared" si="112"/>
        <v>1</v>
      </c>
      <c r="BN53" s="38">
        <f t="shared" si="112"/>
        <v>1</v>
      </c>
      <c r="BO53" s="38">
        <f t="shared" si="112"/>
        <v>1</v>
      </c>
      <c r="BP53" s="38">
        <f t="shared" si="112"/>
        <v>1</v>
      </c>
      <c r="BQ53" s="38">
        <f t="shared" si="112"/>
        <v>1</v>
      </c>
      <c r="BR53" s="38">
        <f t="shared" si="112"/>
        <v>1</v>
      </c>
      <c r="BS53" s="38">
        <f t="shared" si="112"/>
        <v>1</v>
      </c>
      <c r="BT53" s="38">
        <f t="shared" si="112"/>
        <v>1</v>
      </c>
      <c r="BU53" s="38">
        <f t="shared" si="112"/>
        <v>1</v>
      </c>
      <c r="BV53" s="38">
        <f t="shared" si="112"/>
        <v>1</v>
      </c>
      <c r="BW53" s="38">
        <f t="shared" si="112"/>
        <v>1</v>
      </c>
      <c r="BX53" s="38">
        <f t="shared" si="112"/>
        <v>1</v>
      </c>
      <c r="BY53" s="38">
        <f t="shared" si="112"/>
        <v>1</v>
      </c>
      <c r="BZ53" s="38">
        <f t="shared" si="112"/>
        <v>1</v>
      </c>
      <c r="CA53" s="38">
        <f t="shared" si="112"/>
        <v>1</v>
      </c>
      <c r="CB53" s="38">
        <f t="shared" si="112"/>
        <v>1</v>
      </c>
      <c r="CC53" s="38">
        <f t="shared" si="112"/>
        <v>1</v>
      </c>
      <c r="CD53" s="38">
        <f t="shared" si="112"/>
        <v>1</v>
      </c>
      <c r="CE53" s="38">
        <f t="shared" si="112"/>
        <v>1</v>
      </c>
      <c r="CF53" s="38">
        <f t="shared" si="112"/>
        <v>1</v>
      </c>
      <c r="CG53" s="38">
        <f t="shared" si="112"/>
        <v>1</v>
      </c>
      <c r="CH53" s="38">
        <f t="shared" si="112"/>
        <v>1</v>
      </c>
      <c r="CI53" s="38">
        <f t="shared" ref="CI53:DW53" si="113">EXP(CI30/(2*CI36)*(1-CI52))</f>
        <v>1</v>
      </c>
      <c r="CJ53" s="38">
        <f t="shared" si="113"/>
        <v>1</v>
      </c>
      <c r="CK53" s="38">
        <f t="shared" si="113"/>
        <v>1</v>
      </c>
      <c r="CL53" s="38">
        <f t="shared" si="113"/>
        <v>1</v>
      </c>
      <c r="CM53" s="38">
        <f t="shared" si="113"/>
        <v>1</v>
      </c>
      <c r="CN53" s="38">
        <f t="shared" si="113"/>
        <v>1</v>
      </c>
      <c r="CO53" s="38">
        <f t="shared" si="113"/>
        <v>1</v>
      </c>
      <c r="CP53" s="38">
        <f t="shared" si="113"/>
        <v>1</v>
      </c>
      <c r="CQ53" s="38">
        <f t="shared" si="113"/>
        <v>1</v>
      </c>
      <c r="CR53" s="38">
        <f t="shared" si="113"/>
        <v>1</v>
      </c>
      <c r="CS53" s="38">
        <f t="shared" si="113"/>
        <v>1</v>
      </c>
      <c r="CT53" s="38">
        <f t="shared" si="113"/>
        <v>1</v>
      </c>
      <c r="CU53" s="38">
        <f t="shared" si="113"/>
        <v>1</v>
      </c>
      <c r="CV53" s="38">
        <f t="shared" si="113"/>
        <v>1</v>
      </c>
      <c r="CW53" s="38">
        <f t="shared" si="113"/>
        <v>1</v>
      </c>
      <c r="CX53" s="38">
        <f t="shared" si="113"/>
        <v>1</v>
      </c>
      <c r="CY53" s="38">
        <f t="shared" si="113"/>
        <v>1</v>
      </c>
      <c r="CZ53" s="38">
        <f t="shared" si="113"/>
        <v>1</v>
      </c>
      <c r="DA53" s="38">
        <f t="shared" si="113"/>
        <v>1</v>
      </c>
      <c r="DB53" s="38">
        <f t="shared" si="113"/>
        <v>1</v>
      </c>
      <c r="DC53" s="38">
        <f t="shared" si="113"/>
        <v>1</v>
      </c>
      <c r="DD53" s="38">
        <f t="shared" si="113"/>
        <v>1</v>
      </c>
      <c r="DE53" s="38">
        <f t="shared" si="113"/>
        <v>1</v>
      </c>
      <c r="DF53" s="38">
        <f t="shared" si="113"/>
        <v>1</v>
      </c>
      <c r="DG53" s="38">
        <f t="shared" si="113"/>
        <v>1</v>
      </c>
      <c r="DH53" s="38">
        <f t="shared" si="113"/>
        <v>1</v>
      </c>
      <c r="DI53" s="38">
        <f t="shared" si="113"/>
        <v>1</v>
      </c>
      <c r="DJ53" s="38">
        <f t="shared" si="113"/>
        <v>1</v>
      </c>
      <c r="DK53" s="38">
        <f t="shared" si="113"/>
        <v>1</v>
      </c>
      <c r="DL53" s="38">
        <f t="shared" si="113"/>
        <v>1</v>
      </c>
      <c r="DM53" s="38">
        <f t="shared" si="113"/>
        <v>1</v>
      </c>
      <c r="DN53" s="38">
        <f t="shared" si="113"/>
        <v>1</v>
      </c>
      <c r="DO53" s="38">
        <f t="shared" si="113"/>
        <v>1</v>
      </c>
      <c r="DP53" s="38">
        <f t="shared" si="113"/>
        <v>1</v>
      </c>
      <c r="DQ53" s="38">
        <f t="shared" si="113"/>
        <v>1</v>
      </c>
      <c r="DR53" s="38">
        <f t="shared" si="113"/>
        <v>1</v>
      </c>
      <c r="DS53" s="38">
        <f t="shared" si="113"/>
        <v>1</v>
      </c>
      <c r="DT53" s="38">
        <f t="shared" si="113"/>
        <v>1</v>
      </c>
      <c r="DU53" s="38">
        <f t="shared" si="113"/>
        <v>1</v>
      </c>
      <c r="DV53" s="38">
        <f t="shared" si="113"/>
        <v>1</v>
      </c>
      <c r="DW53" s="38">
        <f t="shared" si="113"/>
        <v>1</v>
      </c>
    </row>
    <row r="54" spans="1:127" ht="37.5" customHeight="1" x14ac:dyDescent="0.2">
      <c r="A54" s="19"/>
      <c r="B54" s="37" t="s">
        <v>109</v>
      </c>
      <c r="C54" s="492"/>
      <c r="D54" s="493"/>
      <c r="E54" s="493"/>
      <c r="F54" s="291"/>
      <c r="G54" s="40">
        <f>IF(G30-G48*G33/G50*G52&lt;=0,2-ERFC((-G30+G48*G33/G50*G52)/(2*SQRT(G36*G48*G33/G50))),ERFC((G30-G48*G33/G50*G52)/(2*SQRT(G36*G48*G33/G50))))</f>
        <v>9.0819419607490671E-116</v>
      </c>
      <c r="I54" s="71">
        <f>J54/2</f>
        <v>1.242212939728109E-4</v>
      </c>
      <c r="J54" s="48">
        <f>IF(J30-J48*J33/J50*J52&lt;=0,2-ERFC((-J30+J48*J33/J50*J52)/(2*SQRT(J36*J48*J33/J50))),ERFC((J30-J48*J33/J50*J52)/(2*SQRT(J36*J48*J33/J50))))</f>
        <v>2.484425879456218E-4</v>
      </c>
      <c r="K54" s="48">
        <f t="shared" ref="K54:T54" si="114">IF(K30-K48*K33/K50*K52&lt;=0,2-ERFC((-K30+K48*K33/K50*K52)/(2*SQRT(K36*K48*K33/K50))),ERFC((K30-K48*K33/K50*K52)/(2*SQRT(K36*K48*K33/K50))))</f>
        <v>0</v>
      </c>
      <c r="L54" s="48">
        <f t="shared" si="114"/>
        <v>0</v>
      </c>
      <c r="M54" s="48">
        <f t="shared" si="114"/>
        <v>0</v>
      </c>
      <c r="N54" s="48">
        <f t="shared" si="114"/>
        <v>0</v>
      </c>
      <c r="O54" s="48">
        <f t="shared" si="114"/>
        <v>0</v>
      </c>
      <c r="P54" s="48">
        <f t="shared" si="114"/>
        <v>0</v>
      </c>
      <c r="Q54" s="48">
        <f t="shared" si="114"/>
        <v>0</v>
      </c>
      <c r="R54" s="48">
        <f t="shared" si="114"/>
        <v>0</v>
      </c>
      <c r="S54" s="48">
        <f t="shared" si="114"/>
        <v>0</v>
      </c>
      <c r="T54" s="48">
        <f t="shared" si="114"/>
        <v>0</v>
      </c>
      <c r="U54" s="48">
        <f>IF(U30-U48*U33/U50*U52&lt;=0,2-ERFC((-U30+U48*U33/U50*U52)/(2*SQRT(U36*U48*U33/U50))),ERFC((U30-U48*U33/U50*U52)/(2*SQRT(U36*U48*U33/U50))))</f>
        <v>0</v>
      </c>
      <c r="V54" s="48">
        <f>IF(V30-V48*V33/V50*V52&lt;=0,2-ERFC((-V30+V48*V33/V50*V52)/(2*SQRT(V36*V48*V33/V50))),ERFC((V30-V48*V33/V50*V52)/(2*SQRT(V36*V48*V33/V50))))</f>
        <v>0</v>
      </c>
      <c r="W54" s="48">
        <f t="shared" ref="W54:CH54" si="115">IF(W30-W48*W33/W50*W52&lt;=0,2-ERFC((-W30+W48*W33/W50*W52)/(2*SQRT(W36*W48*W33/W50))),ERFC((W30-W48*W33/W50*W52)/(2*SQRT(W36*W48*W33/W50))))</f>
        <v>0</v>
      </c>
      <c r="X54" s="48">
        <f t="shared" si="115"/>
        <v>0</v>
      </c>
      <c r="Y54" s="48">
        <f t="shared" si="115"/>
        <v>0</v>
      </c>
      <c r="Z54" s="48">
        <f t="shared" si="115"/>
        <v>0</v>
      </c>
      <c r="AA54" s="48">
        <f t="shared" si="115"/>
        <v>0</v>
      </c>
      <c r="AB54" s="48">
        <f t="shared" si="115"/>
        <v>0</v>
      </c>
      <c r="AC54" s="48">
        <f t="shared" si="115"/>
        <v>0</v>
      </c>
      <c r="AD54" s="48">
        <f t="shared" si="115"/>
        <v>0</v>
      </c>
      <c r="AE54" s="48">
        <f t="shared" si="115"/>
        <v>0</v>
      </c>
      <c r="AF54" s="48">
        <f t="shared" si="115"/>
        <v>0</v>
      </c>
      <c r="AG54" s="48">
        <f t="shared" si="115"/>
        <v>0</v>
      </c>
      <c r="AH54" s="48">
        <f t="shared" si="115"/>
        <v>0</v>
      </c>
      <c r="AI54" s="48">
        <f t="shared" si="115"/>
        <v>0</v>
      </c>
      <c r="AJ54" s="48">
        <f t="shared" si="115"/>
        <v>0</v>
      </c>
      <c r="AK54" s="48">
        <f t="shared" si="115"/>
        <v>0</v>
      </c>
      <c r="AL54" s="48">
        <f t="shared" si="115"/>
        <v>0</v>
      </c>
      <c r="AM54" s="48">
        <f t="shared" si="115"/>
        <v>0</v>
      </c>
      <c r="AN54" s="48">
        <f t="shared" si="115"/>
        <v>0</v>
      </c>
      <c r="AO54" s="48">
        <f t="shared" si="115"/>
        <v>0</v>
      </c>
      <c r="AP54" s="48">
        <f t="shared" si="115"/>
        <v>0</v>
      </c>
      <c r="AQ54" s="48">
        <f t="shared" si="115"/>
        <v>0</v>
      </c>
      <c r="AR54" s="48">
        <f t="shared" si="115"/>
        <v>0</v>
      </c>
      <c r="AS54" s="48">
        <f t="shared" si="115"/>
        <v>0</v>
      </c>
      <c r="AT54" s="48">
        <f t="shared" si="115"/>
        <v>0</v>
      </c>
      <c r="AU54" s="48">
        <f t="shared" si="115"/>
        <v>0</v>
      </c>
      <c r="AV54" s="48">
        <f t="shared" si="115"/>
        <v>0</v>
      </c>
      <c r="AW54" s="48">
        <f t="shared" si="115"/>
        <v>9.0819419607490671E-116</v>
      </c>
      <c r="AX54" s="48">
        <f t="shared" si="115"/>
        <v>9.0819419607490671E-116</v>
      </c>
      <c r="AY54" s="48">
        <f t="shared" si="115"/>
        <v>6.7063530602477836E-94</v>
      </c>
      <c r="AZ54" s="48">
        <f t="shared" si="115"/>
        <v>2.3692528022685712E-74</v>
      </c>
      <c r="BA54" s="48">
        <f t="shared" si="115"/>
        <v>4.0180208741385488E-57</v>
      </c>
      <c r="BB54" s="48">
        <f t="shared" si="115"/>
        <v>3.2871309048706163E-42</v>
      </c>
      <c r="BC54" s="48">
        <f t="shared" si="115"/>
        <v>1.3070831877496269E-29</v>
      </c>
      <c r="BD54" s="48">
        <f t="shared" si="115"/>
        <v>2.5579482411424152E-19</v>
      </c>
      <c r="BE54" s="48">
        <f t="shared" si="115"/>
        <v>2.5204660757528557E-11</v>
      </c>
      <c r="BF54" s="48">
        <f t="shared" si="115"/>
        <v>1.3120504548814336E-5</v>
      </c>
      <c r="BG54" s="48">
        <f t="shared" si="115"/>
        <v>4.095352087543537E-2</v>
      </c>
      <c r="BH54" s="48">
        <f t="shared" si="115"/>
        <v>1.0308517471369005</v>
      </c>
      <c r="BI54" s="48">
        <f t="shared" si="115"/>
        <v>3.4852555388703242E-8</v>
      </c>
      <c r="BJ54" s="48">
        <f t="shared" si="115"/>
        <v>1.265868263980841E-7</v>
      </c>
      <c r="BK54" s="48">
        <f t="shared" si="115"/>
        <v>4.3649562322656774E-7</v>
      </c>
      <c r="BL54" s="48">
        <f t="shared" si="115"/>
        <v>1.4291004249859627E-6</v>
      </c>
      <c r="BM54" s="48">
        <f t="shared" si="115"/>
        <v>4.4432139010165286E-6</v>
      </c>
      <c r="BN54" s="48">
        <f t="shared" si="115"/>
        <v>1.3120504548814336E-5</v>
      </c>
      <c r="BO54" s="48">
        <f t="shared" si="115"/>
        <v>3.6804258839876198E-5</v>
      </c>
      <c r="BP54" s="48">
        <f t="shared" si="115"/>
        <v>9.8089982786229339E-5</v>
      </c>
      <c r="BQ54" s="48">
        <f t="shared" si="115"/>
        <v>2.484425879456218E-4</v>
      </c>
      <c r="BR54" s="48">
        <f t="shared" si="115"/>
        <v>5.9815087593341281E-4</v>
      </c>
      <c r="BS54" s="48">
        <f t="shared" si="115"/>
        <v>1.3693111808049537E-3</v>
      </c>
      <c r="BT54" s="48">
        <f t="shared" si="115"/>
        <v>2.9815434122113104E-3</v>
      </c>
      <c r="BU54" s="48">
        <f t="shared" si="115"/>
        <v>6.1771633045427229E-3</v>
      </c>
      <c r="BV54" s="48">
        <f t="shared" si="115"/>
        <v>1.2182364778157774E-2</v>
      </c>
      <c r="BW54" s="48">
        <f t="shared" si="115"/>
        <v>2.2881417764851475E-2</v>
      </c>
      <c r="BX54" s="48">
        <f t="shared" si="115"/>
        <v>4.095352087543537E-2</v>
      </c>
      <c r="BY54" s="48">
        <f t="shared" si="115"/>
        <v>6.9894814513298403E-2</v>
      </c>
      <c r="BZ54" s="48">
        <f t="shared" si="115"/>
        <v>0.11383615755256458</v>
      </c>
      <c r="CA54" s="48">
        <f t="shared" si="115"/>
        <v>0.1770882774970004</v>
      </c>
      <c r="CB54" s="48">
        <f t="shared" si="115"/>
        <v>0.26341065972893152</v>
      </c>
      <c r="CC54" s="48">
        <f t="shared" si="115"/>
        <v>0.37510174007512642</v>
      </c>
      <c r="CD54" s="48">
        <f t="shared" si="115"/>
        <v>2.484425879456218E-4</v>
      </c>
      <c r="CE54" s="48">
        <f t="shared" si="115"/>
        <v>1.0308517471369005</v>
      </c>
      <c r="CF54" s="48">
        <f t="shared" si="115"/>
        <v>1.1226905399781479</v>
      </c>
      <c r="CG54" s="48">
        <f t="shared" si="115"/>
        <v>1.0308517471369005</v>
      </c>
      <c r="CH54" s="48">
        <f t="shared" si="115"/>
        <v>0.84716888736001095</v>
      </c>
      <c r="CI54" s="48">
        <f t="shared" ref="CI54:DW54" si="116">IF(CI30-CI48*CI33/CI50*CI52&lt;=0,2-ERFC((-CI30+CI48*CI33/CI50*CI52)/(2*SQRT(CI36*CI48*CI33/CI50))),ERFC((CI30-CI48*CI33/CI50*CI52)/(2*SQRT(CI36*CI48*CI33/CI50))))</f>
        <v>0.67146334795286544</v>
      </c>
      <c r="CJ54" s="48">
        <f t="shared" si="116"/>
        <v>0.51211432256122036</v>
      </c>
      <c r="CK54" s="48">
        <f t="shared" si="116"/>
        <v>0.37510174007512642</v>
      </c>
      <c r="CL54" s="48">
        <f t="shared" si="116"/>
        <v>4.095352087543537E-2</v>
      </c>
      <c r="CM54" s="48">
        <f t="shared" si="116"/>
        <v>1.3693111808049537E-3</v>
      </c>
      <c r="CN54" s="48">
        <f t="shared" si="116"/>
        <v>1.3120504548814336E-5</v>
      </c>
      <c r="CO54" s="48">
        <f t="shared" si="116"/>
        <v>3.4852555388703242E-8</v>
      </c>
      <c r="CP54" s="48">
        <f t="shared" si="116"/>
        <v>2.5204660757528557E-11</v>
      </c>
      <c r="CQ54" s="48">
        <f t="shared" si="116"/>
        <v>4.9093056289446415E-15</v>
      </c>
      <c r="CR54" s="48">
        <f t="shared" si="116"/>
        <v>2.5579482411424152E-19</v>
      </c>
      <c r="CS54" s="48">
        <f t="shared" si="116"/>
        <v>3.5490700714596223E-24</v>
      </c>
      <c r="CT54" s="48">
        <f t="shared" si="116"/>
        <v>1.3070831877496269E-29</v>
      </c>
      <c r="CU54" s="48">
        <f t="shared" si="116"/>
        <v>1.2748345735494614E-35</v>
      </c>
      <c r="CV54" s="48">
        <f t="shared" si="116"/>
        <v>3.2871309048706163E-42</v>
      </c>
      <c r="CW54" s="48">
        <f t="shared" si="116"/>
        <v>2.2377894152380182E-49</v>
      </c>
      <c r="CX54" s="48">
        <f t="shared" si="116"/>
        <v>4.0180208741385488E-57</v>
      </c>
      <c r="CY54" s="48">
        <f t="shared" si="116"/>
        <v>1.9012494113488154E-65</v>
      </c>
      <c r="CZ54" s="48">
        <f t="shared" si="116"/>
        <v>2.3692528022685712E-74</v>
      </c>
      <c r="DA54" s="48">
        <f t="shared" si="116"/>
        <v>7.7712806944227737E-84</v>
      </c>
      <c r="DB54" s="48">
        <f t="shared" si="116"/>
        <v>6.7063530602477836E-94</v>
      </c>
      <c r="DC54" s="48">
        <f t="shared" si="116"/>
        <v>1.522047658591694E-104</v>
      </c>
      <c r="DD54" s="48">
        <f t="shared" si="116"/>
        <v>9.0819419607490671E-116</v>
      </c>
      <c r="DE54" s="48">
        <f t="shared" si="116"/>
        <v>2.319472342733732E-234</v>
      </c>
      <c r="DF54" s="48">
        <f t="shared" si="116"/>
        <v>1.2665527315553928E-94</v>
      </c>
      <c r="DG54" s="48">
        <f t="shared" si="116"/>
        <v>5.8272950360418124E-48</v>
      </c>
      <c r="DH54" s="48">
        <f t="shared" si="116"/>
        <v>1.4837368956966729E-24</v>
      </c>
      <c r="DI54" s="48">
        <f t="shared" si="116"/>
        <v>1.0244791054714546E-16</v>
      </c>
      <c r="DJ54" s="48">
        <f t="shared" si="116"/>
        <v>8.8718349860130611E-13</v>
      </c>
      <c r="DK54" s="48">
        <f t="shared" si="116"/>
        <v>2.0945573720469813E-10</v>
      </c>
      <c r="DL54" s="48">
        <f t="shared" si="116"/>
        <v>8.1302378367093694E-9</v>
      </c>
      <c r="DM54" s="48">
        <f t="shared" si="116"/>
        <v>8.1025631922904569E-7</v>
      </c>
      <c r="DN54" s="48">
        <f t="shared" si="116"/>
        <v>1.3120504548814336E-5</v>
      </c>
      <c r="DO54" s="48">
        <f t="shared" si="116"/>
        <v>1.2424394439318896E-4</v>
      </c>
      <c r="DP54" s="48">
        <f t="shared" si="116"/>
        <v>5.6454447591394957E-4</v>
      </c>
      <c r="DQ54" s="48">
        <f t="shared" si="116"/>
        <v>1.6821157885306744E-3</v>
      </c>
      <c r="DR54" s="48">
        <f t="shared" si="116"/>
        <v>3.8444247093593338E-3</v>
      </c>
      <c r="DS54" s="48">
        <f t="shared" si="116"/>
        <v>7.3551919143955468E-3</v>
      </c>
      <c r="DT54" s="48">
        <f t="shared" si="116"/>
        <v>1.2416871969290512E-2</v>
      </c>
      <c r="DU54" s="48">
        <f t="shared" si="116"/>
        <v>1.912905046829818E-2</v>
      </c>
      <c r="DV54" s="48">
        <f t="shared" si="116"/>
        <v>2.7505045349981515E-2</v>
      </c>
      <c r="DW54" s="48">
        <f t="shared" si="116"/>
        <v>2.7505045349981515E-2</v>
      </c>
    </row>
    <row r="55" spans="1:127" ht="37.5" customHeight="1" x14ac:dyDescent="0.2">
      <c r="A55" s="19"/>
      <c r="B55" s="37" t="s">
        <v>110</v>
      </c>
      <c r="C55" s="492"/>
      <c r="D55" s="493"/>
      <c r="E55" s="493"/>
      <c r="F55" s="39"/>
      <c r="G55" s="38">
        <f>ERF((G34)/(4*(G37*G30)^0.5))</f>
        <v>0.15667510512298777</v>
      </c>
      <c r="H55" s="41"/>
      <c r="I55" s="71">
        <f>J55</f>
        <v>0.36831256041517868</v>
      </c>
      <c r="J55" s="38">
        <f>ERF((J34)/(4*(J37*J30)^0.5))</f>
        <v>0.36831256041517868</v>
      </c>
      <c r="K55" s="38">
        <f t="shared" ref="K55:T55" si="117">ERF((K34)/(4*(K37*K30)^0.5))</f>
        <v>4.9867460392022467E-3</v>
      </c>
      <c r="L55" s="38">
        <f t="shared" si="117"/>
        <v>3.5261734187406429E-3</v>
      </c>
      <c r="M55" s="38">
        <f t="shared" si="117"/>
        <v>2.8791116641875853E-3</v>
      </c>
      <c r="N55" s="38">
        <f t="shared" si="117"/>
        <v>2.4933851942641628E-3</v>
      </c>
      <c r="O55" s="38">
        <f t="shared" si="117"/>
        <v>2.2301522413465213E-3</v>
      </c>
      <c r="P55" s="38">
        <f t="shared" si="117"/>
        <v>2.0358415905657569E-3</v>
      </c>
      <c r="Q55" s="38">
        <f t="shared" si="117"/>
        <v>1.8848233566647592E-3</v>
      </c>
      <c r="R55" s="38">
        <f t="shared" si="117"/>
        <v>1.7630910137794817E-3</v>
      </c>
      <c r="S55" s="38">
        <f t="shared" si="117"/>
        <v>1.6622582992287564E-3</v>
      </c>
      <c r="T55" s="38">
        <f t="shared" si="117"/>
        <v>1.5769567995979502E-3</v>
      </c>
      <c r="U55" s="38">
        <f>ERF((U34)/(4*(U37*U30)^0.5))</f>
        <v>1.5768551657527899E-2</v>
      </c>
      <c r="V55" s="38">
        <f>ERF((V34)/(4*(V37*V30)^0.5))</f>
        <v>1.1150412755608121E-2</v>
      </c>
      <c r="W55" s="38">
        <f t="shared" ref="W55:CH55" si="118">ERF((W34)/(4*(W37*W30)^0.5))</f>
        <v>9.1043726769731853E-3</v>
      </c>
      <c r="X55" s="38">
        <f t="shared" si="118"/>
        <v>7.8846608000364242E-3</v>
      </c>
      <c r="Y55" s="38">
        <f t="shared" si="118"/>
        <v>7.0522779676913533E-3</v>
      </c>
      <c r="Z55" s="38">
        <f t="shared" si="118"/>
        <v>6.43783351201304E-3</v>
      </c>
      <c r="AA55" s="38">
        <f t="shared" si="118"/>
        <v>5.9602849033622554E-3</v>
      </c>
      <c r="AB55" s="38">
        <f t="shared" si="118"/>
        <v>5.5753424906871451E-3</v>
      </c>
      <c r="AC55" s="38">
        <f t="shared" si="118"/>
        <v>5.2564880631506116E-3</v>
      </c>
      <c r="AD55" s="38">
        <f t="shared" si="118"/>
        <v>4.9835338058494445E-2</v>
      </c>
      <c r="AE55" s="38">
        <f t="shared" si="118"/>
        <v>3.5250373867322833E-2</v>
      </c>
      <c r="AF55" s="38">
        <f t="shared" si="118"/>
        <v>2.8784932257004309E-2</v>
      </c>
      <c r="AG55" s="38">
        <f t="shared" si="118"/>
        <v>2.4929834868754254E-2</v>
      </c>
      <c r="AH55" s="38">
        <f t="shared" si="118"/>
        <v>2.2298647944327364E-2</v>
      </c>
      <c r="AI55" s="38">
        <f t="shared" si="118"/>
        <v>2.0356229179763444E-2</v>
      </c>
      <c r="AJ55" s="38">
        <f t="shared" si="118"/>
        <v>1.8846498243810107E-2</v>
      </c>
      <c r="AK55" s="38">
        <f t="shared" si="118"/>
        <v>1.7629489782642008E-2</v>
      </c>
      <c r="AL55" s="38">
        <f t="shared" si="118"/>
        <v>1.6621392650343809E-2</v>
      </c>
      <c r="AM55" s="38">
        <f t="shared" si="118"/>
        <v>1.5768551657527899E-2</v>
      </c>
      <c r="AN55" s="38">
        <f t="shared" si="118"/>
        <v>4.9835338058494445E-2</v>
      </c>
      <c r="AO55" s="38">
        <f t="shared" si="118"/>
        <v>5.2527260979315045E-2</v>
      </c>
      <c r="AP55" s="38">
        <f t="shared" si="118"/>
        <v>5.570853921978447E-2</v>
      </c>
      <c r="AQ55" s="38">
        <f t="shared" si="118"/>
        <v>5.9548015034165749E-2</v>
      </c>
      <c r="AR55" s="38">
        <f t="shared" si="118"/>
        <v>6.4309246113872398E-2</v>
      </c>
      <c r="AS55" s="38">
        <f t="shared" si="118"/>
        <v>7.0431977722387087E-2</v>
      </c>
      <c r="AT55" s="38">
        <f t="shared" si="118"/>
        <v>7.8719745926375276E-2</v>
      </c>
      <c r="AU55" s="38">
        <f t="shared" si="118"/>
        <v>9.0848506034133192E-2</v>
      </c>
      <c r="AV55" s="38">
        <f t="shared" si="118"/>
        <v>0.11114583723180337</v>
      </c>
      <c r="AW55" s="38">
        <f t="shared" si="118"/>
        <v>0.15667510512298777</v>
      </c>
      <c r="AX55" s="38">
        <f t="shared" si="118"/>
        <v>0.15667510512298777</v>
      </c>
      <c r="AY55" s="38">
        <f t="shared" si="118"/>
        <v>0.16503129364104502</v>
      </c>
      <c r="AZ55" s="38">
        <f t="shared" si="118"/>
        <v>0.17488488460304996</v>
      </c>
      <c r="BA55" s="38">
        <f t="shared" si="118"/>
        <v>0.18674408801357262</v>
      </c>
      <c r="BB55" s="38">
        <f t="shared" si="118"/>
        <v>0.20139675449060934</v>
      </c>
      <c r="BC55" s="38">
        <f t="shared" si="118"/>
        <v>0.22014538203508091</v>
      </c>
      <c r="BD55" s="38">
        <f t="shared" si="118"/>
        <v>0.24533943694031421</v>
      </c>
      <c r="BE55" s="38">
        <f t="shared" si="118"/>
        <v>0.28178387046601411</v>
      </c>
      <c r="BF55" s="38">
        <f t="shared" si="118"/>
        <v>0.34146863350159512</v>
      </c>
      <c r="BG55" s="38">
        <f t="shared" si="118"/>
        <v>0.46802894190259892</v>
      </c>
      <c r="BH55" s="38">
        <f t="shared" si="118"/>
        <v>0.95189317211148061</v>
      </c>
      <c r="BI55" s="38">
        <f t="shared" si="118"/>
        <v>0.30736721595803979</v>
      </c>
      <c r="BJ55" s="38">
        <f t="shared" si="118"/>
        <v>0.31337231963456263</v>
      </c>
      <c r="BK55" s="38">
        <f t="shared" si="118"/>
        <v>0.31974324977733715</v>
      </c>
      <c r="BL55" s="38">
        <f t="shared" si="118"/>
        <v>0.32651866559127751</v>
      </c>
      <c r="BM55" s="38">
        <f t="shared" si="118"/>
        <v>0.33374318797466501</v>
      </c>
      <c r="BN55" s="38">
        <f t="shared" si="118"/>
        <v>0.34146863350159512</v>
      </c>
      <c r="BO55" s="38">
        <f t="shared" si="118"/>
        <v>0.34975557481968306</v>
      </c>
      <c r="BP55" s="38">
        <f t="shared" si="118"/>
        <v>0.35867533433550464</v>
      </c>
      <c r="BQ55" s="38">
        <f t="shared" si="118"/>
        <v>0.36831256041517868</v>
      </c>
      <c r="BR55" s="38">
        <f t="shared" si="118"/>
        <v>0.37876859767072762</v>
      </c>
      <c r="BS55" s="38">
        <f t="shared" si="118"/>
        <v>0.39016595632654066</v>
      </c>
      <c r="BT55" s="38">
        <f t="shared" si="118"/>
        <v>0.40265432842115623</v>
      </c>
      <c r="BU55" s="38">
        <f t="shared" si="118"/>
        <v>0.41641882145600623</v>
      </c>
      <c r="BV55" s="38">
        <f t="shared" si="118"/>
        <v>0.43169143619380518</v>
      </c>
      <c r="BW55" s="38">
        <f t="shared" si="118"/>
        <v>0.44876739893612105</v>
      </c>
      <c r="BX55" s="38">
        <f t="shared" si="118"/>
        <v>0.46802894190259892</v>
      </c>
      <c r="BY55" s="38">
        <f t="shared" si="118"/>
        <v>0.48998083156666578</v>
      </c>
      <c r="BZ55" s="38">
        <f t="shared" si="118"/>
        <v>0.515304997201804</v>
      </c>
      <c r="CA55" s="38">
        <f t="shared" si="118"/>
        <v>0.54494723247925481</v>
      </c>
      <c r="CB55" s="38">
        <f t="shared" si="118"/>
        <v>0.58025949740458516</v>
      </c>
      <c r="CC55" s="38">
        <f t="shared" si="118"/>
        <v>0.62324088218841811</v>
      </c>
      <c r="CD55" s="38">
        <f t="shared" si="118"/>
        <v>0.36831256041517868</v>
      </c>
      <c r="CE55" s="38">
        <f t="shared" si="118"/>
        <v>0.95189317211148061</v>
      </c>
      <c r="CF55" s="38">
        <f t="shared" si="118"/>
        <v>0.99481139244768446</v>
      </c>
      <c r="CG55" s="38">
        <f t="shared" si="118"/>
        <v>0.95189317211148061</v>
      </c>
      <c r="CH55" s="38">
        <f t="shared" si="118"/>
        <v>0.83774950015276817</v>
      </c>
      <c r="CI55" s="38">
        <f t="shared" ref="CI55:DW55" si="119">ERF((CI34)/(4*(CI37*CI30)^0.5))</f>
        <v>0.7461669707841263</v>
      </c>
      <c r="CJ55" s="38">
        <f t="shared" si="119"/>
        <v>0.67695105439907488</v>
      </c>
      <c r="CK55" s="38">
        <f t="shared" si="119"/>
        <v>0.62324088218841811</v>
      </c>
      <c r="CL55" s="38">
        <f t="shared" si="119"/>
        <v>0.46802894190259892</v>
      </c>
      <c r="CM55" s="38">
        <f t="shared" si="119"/>
        <v>0.39016595632654066</v>
      </c>
      <c r="CN55" s="38">
        <f t="shared" si="119"/>
        <v>0.34146863350159512</v>
      </c>
      <c r="CO55" s="38">
        <f t="shared" si="119"/>
        <v>0.30736721595803979</v>
      </c>
      <c r="CP55" s="38">
        <f t="shared" si="119"/>
        <v>0.28178387046601411</v>
      </c>
      <c r="CQ55" s="38">
        <f t="shared" si="119"/>
        <v>0.26167820691832078</v>
      </c>
      <c r="CR55" s="38">
        <f t="shared" si="119"/>
        <v>0.24533943694031421</v>
      </c>
      <c r="CS55" s="38">
        <f t="shared" si="119"/>
        <v>0.2317217964541661</v>
      </c>
      <c r="CT55" s="38">
        <f t="shared" si="119"/>
        <v>0.22014538203508091</v>
      </c>
      <c r="CU55" s="38">
        <f t="shared" si="119"/>
        <v>0.2101465301308737</v>
      </c>
      <c r="CV55" s="38">
        <f t="shared" si="119"/>
        <v>0.20139675449060934</v>
      </c>
      <c r="CW55" s="38">
        <f t="shared" si="119"/>
        <v>0.19365597004290375</v>
      </c>
      <c r="CX55" s="38">
        <f t="shared" si="119"/>
        <v>0.18674408801357262</v>
      </c>
      <c r="CY55" s="38">
        <f t="shared" si="119"/>
        <v>0.18052302322247885</v>
      </c>
      <c r="CZ55" s="38">
        <f t="shared" si="119"/>
        <v>0.17488488460304996</v>
      </c>
      <c r="DA55" s="38">
        <f t="shared" si="119"/>
        <v>0.1697439853379569</v>
      </c>
      <c r="DB55" s="38">
        <f t="shared" si="119"/>
        <v>0.16503129364104502</v>
      </c>
      <c r="DC55" s="38">
        <f t="shared" si="119"/>
        <v>0.16069048943283404</v>
      </c>
      <c r="DD55" s="38">
        <f t="shared" si="119"/>
        <v>0.15667510512298777</v>
      </c>
      <c r="DE55" s="38">
        <f t="shared" si="119"/>
        <v>0.34146863350159512</v>
      </c>
      <c r="DF55" s="38">
        <f t="shared" si="119"/>
        <v>0.34146863350159512</v>
      </c>
      <c r="DG55" s="38">
        <f t="shared" si="119"/>
        <v>0.34146863350159512</v>
      </c>
      <c r="DH55" s="38">
        <f t="shared" si="119"/>
        <v>0.34146863350159512</v>
      </c>
      <c r="DI55" s="38">
        <f t="shared" si="119"/>
        <v>0.34146863350159512</v>
      </c>
      <c r="DJ55" s="38">
        <f t="shared" si="119"/>
        <v>0.34146863350159512</v>
      </c>
      <c r="DK55" s="38">
        <f t="shared" si="119"/>
        <v>0.34146863350159512</v>
      </c>
      <c r="DL55" s="38">
        <f t="shared" si="119"/>
        <v>0.34146863350159512</v>
      </c>
      <c r="DM55" s="38">
        <f t="shared" si="119"/>
        <v>0.34146863350159512</v>
      </c>
      <c r="DN55" s="38">
        <f t="shared" si="119"/>
        <v>0.34146863350159512</v>
      </c>
      <c r="DO55" s="38">
        <f t="shared" si="119"/>
        <v>0.34146863350159512</v>
      </c>
      <c r="DP55" s="38">
        <f t="shared" si="119"/>
        <v>0.34146863350159512</v>
      </c>
      <c r="DQ55" s="38">
        <f t="shared" si="119"/>
        <v>0.34146863350159512</v>
      </c>
      <c r="DR55" s="38">
        <f t="shared" si="119"/>
        <v>0.34146863350159512</v>
      </c>
      <c r="DS55" s="38">
        <f t="shared" si="119"/>
        <v>0.34146863350159512</v>
      </c>
      <c r="DT55" s="38">
        <f t="shared" si="119"/>
        <v>0.34146863350159512</v>
      </c>
      <c r="DU55" s="38">
        <f t="shared" si="119"/>
        <v>0.34146863350159512</v>
      </c>
      <c r="DV55" s="38">
        <f t="shared" si="119"/>
        <v>0.34146863350159512</v>
      </c>
      <c r="DW55" s="38">
        <f t="shared" si="119"/>
        <v>0.34146863350159512</v>
      </c>
    </row>
    <row r="56" spans="1:127" ht="37.5" customHeight="1" x14ac:dyDescent="0.2">
      <c r="B56" s="37" t="s">
        <v>111</v>
      </c>
      <c r="C56" s="492"/>
      <c r="D56" s="493"/>
      <c r="E56" s="493"/>
      <c r="F56" s="39"/>
      <c r="G56" s="38">
        <f>ERF((G35)/(2*(G38*G30)^0.5))</f>
        <v>0.30736721595803979</v>
      </c>
      <c r="J56" s="38">
        <f>ERF((J35)/(2*(J38*J30)^0.5))</f>
        <v>0.66229324397157296</v>
      </c>
      <c r="K56" s="38">
        <f t="shared" ref="K56:T56" si="120">ERF((K35)/(2*(K38*K30)^0.5))</f>
        <v>9.9732972880759441E-3</v>
      </c>
      <c r="L56" s="38">
        <f t="shared" si="120"/>
        <v>7.0522779676913533E-3</v>
      </c>
      <c r="M56" s="38">
        <f t="shared" si="120"/>
        <v>5.7581858402267838E-3</v>
      </c>
      <c r="N56" s="38">
        <f t="shared" si="120"/>
        <v>4.9867460392022467E-3</v>
      </c>
      <c r="O56" s="38">
        <f t="shared" si="120"/>
        <v>4.4602870597080591E-3</v>
      </c>
      <c r="P56" s="38">
        <f t="shared" si="120"/>
        <v>4.071669927004827E-3</v>
      </c>
      <c r="Q56" s="38">
        <f t="shared" si="120"/>
        <v>3.7696361953762749E-3</v>
      </c>
      <c r="R56" s="38">
        <f t="shared" si="120"/>
        <v>3.5261734187406429E-3</v>
      </c>
      <c r="S56" s="38">
        <f t="shared" si="120"/>
        <v>3.3245093838130224E-3</v>
      </c>
      <c r="T56" s="38">
        <f t="shared" si="120"/>
        <v>3.1539074392224384E-3</v>
      </c>
      <c r="U56" s="38">
        <f>ERF((U35)/(2*(U38*U30)^0.5))</f>
        <v>3.1530945127879552E-2</v>
      </c>
      <c r="V56" s="38">
        <f>ERF((V35)/(2*(V38*V30)^0.5))</f>
        <v>2.2298647944327364E-2</v>
      </c>
      <c r="W56" s="38">
        <f t="shared" ref="W56:CH56" si="121">ERF((W35)/(2*(W38*W30)^0.5))</f>
        <v>1.8207559978790821E-2</v>
      </c>
      <c r="X56" s="38">
        <f t="shared" si="121"/>
        <v>1.5768551657527899E-2</v>
      </c>
      <c r="Y56" s="38">
        <f t="shared" si="121"/>
        <v>1.410400500127445E-2</v>
      </c>
      <c r="Z56" s="38">
        <f t="shared" si="121"/>
        <v>1.2875247910157164E-2</v>
      </c>
      <c r="AA56" s="38">
        <f t="shared" si="121"/>
        <v>1.1920237212366902E-2</v>
      </c>
      <c r="AB56" s="38">
        <f t="shared" si="121"/>
        <v>1.1150412755608121E-2</v>
      </c>
      <c r="AC56" s="38">
        <f t="shared" si="121"/>
        <v>1.0512747985894091E-2</v>
      </c>
      <c r="AD56" s="38">
        <f t="shared" si="121"/>
        <v>9.9476449660225785E-2</v>
      </c>
      <c r="AE56" s="38">
        <f t="shared" si="121"/>
        <v>7.0431977722387087E-2</v>
      </c>
      <c r="AF56" s="38">
        <f t="shared" si="121"/>
        <v>5.7532412585581116E-2</v>
      </c>
      <c r="AG56" s="38">
        <f t="shared" si="121"/>
        <v>4.9835338058494445E-2</v>
      </c>
      <c r="AH56" s="38">
        <f t="shared" si="121"/>
        <v>4.4579883006436401E-2</v>
      </c>
      <c r="AI56" s="38">
        <f t="shared" si="121"/>
        <v>4.0699210637790265E-2</v>
      </c>
      <c r="AJ56" s="38">
        <f t="shared" si="121"/>
        <v>3.7682482891192068E-2</v>
      </c>
      <c r="AK56" s="38">
        <f t="shared" si="121"/>
        <v>3.5250373867322833E-2</v>
      </c>
      <c r="AL56" s="38">
        <f t="shared" si="121"/>
        <v>3.3235572980726762E-2</v>
      </c>
      <c r="AM56" s="38">
        <f t="shared" si="121"/>
        <v>3.1530945127879552E-2</v>
      </c>
      <c r="AN56" s="38">
        <f t="shared" si="121"/>
        <v>9.9476449660225785E-2</v>
      </c>
      <c r="AO56" s="38">
        <f t="shared" si="121"/>
        <v>0.10482711518475331</v>
      </c>
      <c r="AP56" s="38">
        <f t="shared" si="121"/>
        <v>0.11114583723180337</v>
      </c>
      <c r="AQ56" s="38">
        <f t="shared" si="121"/>
        <v>0.11876480996972943</v>
      </c>
      <c r="AR56" s="38">
        <f t="shared" si="121"/>
        <v>0.12820139780338702</v>
      </c>
      <c r="AS56" s="38">
        <f t="shared" si="121"/>
        <v>0.1403162048013338</v>
      </c>
      <c r="AT56" s="38">
        <f t="shared" si="121"/>
        <v>0.15667510512298777</v>
      </c>
      <c r="AU56" s="38">
        <f t="shared" si="121"/>
        <v>0.18052302322247885</v>
      </c>
      <c r="AV56" s="38">
        <f t="shared" si="121"/>
        <v>0.22014538203508091</v>
      </c>
      <c r="AW56" s="38">
        <f t="shared" si="121"/>
        <v>0.30736721595803979</v>
      </c>
      <c r="AX56" s="38">
        <f t="shared" si="121"/>
        <v>0.30736721595803979</v>
      </c>
      <c r="AY56" s="38">
        <f t="shared" si="121"/>
        <v>0.32307776097862073</v>
      </c>
      <c r="AZ56" s="38">
        <f t="shared" si="121"/>
        <v>0.34146863350159512</v>
      </c>
      <c r="BA56" s="38">
        <f t="shared" si="121"/>
        <v>0.36339836743639908</v>
      </c>
      <c r="BB56" s="38">
        <f t="shared" si="121"/>
        <v>0.39016595632654066</v>
      </c>
      <c r="BC56" s="38">
        <f t="shared" si="121"/>
        <v>0.42384987796942108</v>
      </c>
      <c r="BD56" s="38">
        <f t="shared" si="121"/>
        <v>0.46802894190259892</v>
      </c>
      <c r="BE56" s="38">
        <f t="shared" si="121"/>
        <v>0.52951357794121034</v>
      </c>
      <c r="BF56" s="38">
        <f t="shared" si="121"/>
        <v>0.62324088218841811</v>
      </c>
      <c r="BG56" s="38">
        <f t="shared" si="121"/>
        <v>0.78870045266628952</v>
      </c>
      <c r="BH56" s="38">
        <f t="shared" si="121"/>
        <v>0.99992277320449452</v>
      </c>
      <c r="BI56" s="38">
        <f t="shared" si="121"/>
        <v>0.57080469955965085</v>
      </c>
      <c r="BJ56" s="38">
        <f t="shared" si="121"/>
        <v>0.58025949740458516</v>
      </c>
      <c r="BK56" s="38">
        <f t="shared" si="121"/>
        <v>0.59018861166906378</v>
      </c>
      <c r="BL56" s="38">
        <f t="shared" si="121"/>
        <v>0.60063162681391302</v>
      </c>
      <c r="BM56" s="38">
        <f t="shared" si="121"/>
        <v>0.61163264153724328</v>
      </c>
      <c r="BN56" s="38">
        <f t="shared" si="121"/>
        <v>0.62324088218841811</v>
      </c>
      <c r="BO56" s="38">
        <f t="shared" si="121"/>
        <v>0.63551139597103279</v>
      </c>
      <c r="BP56" s="38">
        <f t="shared" si="121"/>
        <v>0.64850582395371725</v>
      </c>
      <c r="BQ56" s="38">
        <f t="shared" si="121"/>
        <v>0.66229324397157296</v>
      </c>
      <c r="BR56" s="38">
        <f t="shared" si="121"/>
        <v>0.67695105439907488</v>
      </c>
      <c r="BS56" s="38">
        <f t="shared" si="121"/>
        <v>0.69256583407260475</v>
      </c>
      <c r="BT56" s="38">
        <f t="shared" si="121"/>
        <v>0.7092340476848964</v>
      </c>
      <c r="BU56" s="38">
        <f t="shared" si="121"/>
        <v>0.72706234429339356</v>
      </c>
      <c r="BV56" s="38">
        <f t="shared" si="121"/>
        <v>0.7461669707841263</v>
      </c>
      <c r="BW56" s="38">
        <f t="shared" si="121"/>
        <v>0.76667139837805176</v>
      </c>
      <c r="BX56" s="38">
        <f t="shared" si="121"/>
        <v>0.78870045266628952</v>
      </c>
      <c r="BY56" s="38">
        <f t="shared" si="121"/>
        <v>0.81236767000511567</v>
      </c>
      <c r="BZ56" s="38">
        <f t="shared" si="121"/>
        <v>0.83774950015276817</v>
      </c>
      <c r="CA56" s="38">
        <f t="shared" si="121"/>
        <v>0.86483372758401211</v>
      </c>
      <c r="CB56" s="38">
        <f t="shared" si="121"/>
        <v>0.89341683042511233</v>
      </c>
      <c r="CC56" s="38">
        <f t="shared" si="121"/>
        <v>0.92290012825645817</v>
      </c>
      <c r="CD56" s="38">
        <f t="shared" si="121"/>
        <v>0.66229324397157296</v>
      </c>
      <c r="CE56" s="38">
        <f t="shared" si="121"/>
        <v>0.99992277320449452</v>
      </c>
      <c r="CF56" s="38">
        <f t="shared" si="121"/>
        <v>0.99999997731525136</v>
      </c>
      <c r="CG56" s="38">
        <f t="shared" si="121"/>
        <v>0.99992277320449452</v>
      </c>
      <c r="CH56" s="38">
        <f t="shared" si="121"/>
        <v>0.99481139244768446</v>
      </c>
      <c r="CI56" s="38">
        <f t="shared" ref="CI56:DW56" si="122">ERF((CI35)/(2*(CI38*CI30)^0.5))</f>
        <v>0.97752112663387469</v>
      </c>
      <c r="CJ56" s="38">
        <f t="shared" si="122"/>
        <v>0.95189317211148061</v>
      </c>
      <c r="CK56" s="38">
        <f t="shared" si="122"/>
        <v>0.92290012825645817</v>
      </c>
      <c r="CL56" s="38">
        <f t="shared" si="122"/>
        <v>0.78870045266628952</v>
      </c>
      <c r="CM56" s="38">
        <f t="shared" si="122"/>
        <v>0.69256583407260475</v>
      </c>
      <c r="CN56" s="38">
        <f t="shared" si="122"/>
        <v>0.62324088218841811</v>
      </c>
      <c r="CO56" s="38">
        <f t="shared" si="122"/>
        <v>0.57080469955965085</v>
      </c>
      <c r="CP56" s="38">
        <f t="shared" si="122"/>
        <v>0.52951357794121034</v>
      </c>
      <c r="CQ56" s="38">
        <f t="shared" si="122"/>
        <v>0.4959641335474953</v>
      </c>
      <c r="CR56" s="38">
        <f t="shared" si="122"/>
        <v>0.46802894190259892</v>
      </c>
      <c r="CS56" s="38">
        <f t="shared" si="122"/>
        <v>0.44431020971720553</v>
      </c>
      <c r="CT56" s="38">
        <f t="shared" si="122"/>
        <v>0.42384987796942108</v>
      </c>
      <c r="CU56" s="38">
        <f t="shared" si="122"/>
        <v>0.40596765940095836</v>
      </c>
      <c r="CV56" s="38">
        <f t="shared" si="122"/>
        <v>0.39016595632654066</v>
      </c>
      <c r="CW56" s="38">
        <f t="shared" si="122"/>
        <v>0.37607153679147542</v>
      </c>
      <c r="CX56" s="38">
        <f t="shared" si="122"/>
        <v>0.36339836743639908</v>
      </c>
      <c r="CY56" s="38">
        <f t="shared" si="122"/>
        <v>0.35192313186085394</v>
      </c>
      <c r="CZ56" s="38">
        <f t="shared" si="122"/>
        <v>0.34146863350159512</v>
      </c>
      <c r="DA56" s="38">
        <f t="shared" si="122"/>
        <v>0.33189225623330593</v>
      </c>
      <c r="DB56" s="38">
        <f t="shared" si="122"/>
        <v>0.32307776097862073</v>
      </c>
      <c r="DC56" s="38">
        <f t="shared" si="122"/>
        <v>0.31492933768192327</v>
      </c>
      <c r="DD56" s="38">
        <f t="shared" si="122"/>
        <v>0.30736721595803979</v>
      </c>
      <c r="DE56" s="38">
        <f t="shared" si="122"/>
        <v>0.62324088218841811</v>
      </c>
      <c r="DF56" s="38">
        <f t="shared" si="122"/>
        <v>0.62324088218841811</v>
      </c>
      <c r="DG56" s="38">
        <f t="shared" si="122"/>
        <v>0.62324088218841811</v>
      </c>
      <c r="DH56" s="38">
        <f t="shared" si="122"/>
        <v>0.62324088218841811</v>
      </c>
      <c r="DI56" s="38">
        <f t="shared" si="122"/>
        <v>0.62324088218841811</v>
      </c>
      <c r="DJ56" s="38">
        <f t="shared" si="122"/>
        <v>0.62324088218841811</v>
      </c>
      <c r="DK56" s="38">
        <f t="shared" si="122"/>
        <v>0.62324088218841811</v>
      </c>
      <c r="DL56" s="38">
        <f t="shared" si="122"/>
        <v>0.62324088218841811</v>
      </c>
      <c r="DM56" s="38">
        <f t="shared" si="122"/>
        <v>0.62324088218841811</v>
      </c>
      <c r="DN56" s="38">
        <f t="shared" si="122"/>
        <v>0.62324088218841811</v>
      </c>
      <c r="DO56" s="38">
        <f t="shared" si="122"/>
        <v>0.62324088218841811</v>
      </c>
      <c r="DP56" s="38">
        <f t="shared" si="122"/>
        <v>0.62324088218841811</v>
      </c>
      <c r="DQ56" s="38">
        <f t="shared" si="122"/>
        <v>0.62324088218841811</v>
      </c>
      <c r="DR56" s="38">
        <f t="shared" si="122"/>
        <v>0.62324088218841811</v>
      </c>
      <c r="DS56" s="38">
        <f t="shared" si="122"/>
        <v>0.62324088218841811</v>
      </c>
      <c r="DT56" s="38">
        <f t="shared" si="122"/>
        <v>0.62324088218841811</v>
      </c>
      <c r="DU56" s="38">
        <f t="shared" si="122"/>
        <v>0.62324088218841811</v>
      </c>
      <c r="DV56" s="38">
        <f t="shared" si="122"/>
        <v>0.62324088218841811</v>
      </c>
      <c r="DW56" s="38">
        <f t="shared" si="122"/>
        <v>0.62324088218841811</v>
      </c>
    </row>
  </sheetData>
  <mergeCells count="32">
    <mergeCell ref="C55:E55"/>
    <mergeCell ref="C56:E56"/>
    <mergeCell ref="C49:E49"/>
    <mergeCell ref="C50:E50"/>
    <mergeCell ref="C51:E51"/>
    <mergeCell ref="C52:E52"/>
    <mergeCell ref="C53:E53"/>
    <mergeCell ref="C54:E54"/>
    <mergeCell ref="C48:E48"/>
    <mergeCell ref="C37:E37"/>
    <mergeCell ref="C38:E38"/>
    <mergeCell ref="C39:E39"/>
    <mergeCell ref="C40:E40"/>
    <mergeCell ref="C41:E41"/>
    <mergeCell ref="C42:E42"/>
    <mergeCell ref="C43:E43"/>
    <mergeCell ref="C44:E44"/>
    <mergeCell ref="C45:E45"/>
    <mergeCell ref="C46:E46"/>
    <mergeCell ref="C47:E47"/>
    <mergeCell ref="C36:E36"/>
    <mergeCell ref="E23:F23"/>
    <mergeCell ref="C26:E26"/>
    <mergeCell ref="C27:E27"/>
    <mergeCell ref="C28:E28"/>
    <mergeCell ref="C29:E29"/>
    <mergeCell ref="C30:E30"/>
    <mergeCell ref="C31:E31"/>
    <mergeCell ref="C32:E32"/>
    <mergeCell ref="C33:E33"/>
    <mergeCell ref="C34:E34"/>
    <mergeCell ref="C35:E35"/>
  </mergeCells>
  <phoneticPr fontId="2"/>
  <conditionalFormatting sqref="G29">
    <cfRule type="expression" dxfId="29" priority="15">
      <formula>$A$29&gt;0</formula>
    </cfRule>
  </conditionalFormatting>
  <conditionalFormatting sqref="G30">
    <cfRule type="expression" dxfId="28" priority="14">
      <formula>A30&gt;0</formula>
    </cfRule>
  </conditionalFormatting>
  <conditionalFormatting sqref="G42">
    <cfRule type="expression" dxfId="27" priority="13">
      <formula>$A42&gt;0</formula>
    </cfRule>
  </conditionalFormatting>
  <conditionalFormatting sqref="G44">
    <cfRule type="expression" dxfId="26" priority="12">
      <formula>$A$44&gt;0</formula>
    </cfRule>
  </conditionalFormatting>
  <conditionalFormatting sqref="G45">
    <cfRule type="expression" dxfId="25" priority="11">
      <formula>$A$45&gt;0</formula>
    </cfRule>
  </conditionalFormatting>
  <conditionalFormatting sqref="G46">
    <cfRule type="expression" dxfId="24" priority="10">
      <formula>$A$46&gt;0</formula>
    </cfRule>
  </conditionalFormatting>
  <conditionalFormatting sqref="G34">
    <cfRule type="expression" dxfId="23" priority="9">
      <formula>$A$34&gt;0</formula>
    </cfRule>
  </conditionalFormatting>
  <conditionalFormatting sqref="H36 G35:G38">
    <cfRule type="expression" dxfId="22" priority="8">
      <formula>$A$35&gt;0</formula>
    </cfRule>
  </conditionalFormatting>
  <conditionalFormatting sqref="G33">
    <cfRule type="expression" dxfId="21" priority="7">
      <formula>$A$33&gt;0</formula>
    </cfRule>
  </conditionalFormatting>
  <conditionalFormatting sqref="G40:G41">
    <cfRule type="expression" dxfId="20" priority="6">
      <formula>$A$40&gt;0</formula>
    </cfRule>
  </conditionalFormatting>
  <conditionalFormatting sqref="G41">
    <cfRule type="expression" dxfId="19" priority="5">
      <formula>$A$41&gt;0</formula>
    </cfRule>
  </conditionalFormatting>
  <conditionalFormatting sqref="G39">
    <cfRule type="expression" dxfId="18" priority="4">
      <formula>$A$39&gt;0</formula>
    </cfRule>
  </conditionalFormatting>
  <conditionalFormatting sqref="G51">
    <cfRule type="expression" dxfId="17" priority="3">
      <formula>$A$51&gt;0</formula>
    </cfRule>
  </conditionalFormatting>
  <conditionalFormatting sqref="G43">
    <cfRule type="expression" dxfId="16" priority="2">
      <formula>$A$40&gt;0</formula>
    </cfRule>
  </conditionalFormatting>
  <conditionalFormatting sqref="G43">
    <cfRule type="expression" dxfId="15" priority="1">
      <formula>$A$41&gt;0</formula>
    </cfRule>
  </conditionalFormatting>
  <pageMargins left="0.7" right="0.7" top="0.75" bottom="0.75" header="0.3" footer="0.3"/>
  <pageSetup paperSize="9" orientation="portrait" horizontalDpi="300" verticalDpi="300" r:id="rId1"/>
  <drawing r:id="rId2"/>
  <legacyDrawing r:id="rId3"/>
  <oleObjects>
    <mc:AlternateContent xmlns:mc="http://schemas.openxmlformats.org/markup-compatibility/2006">
      <mc:Choice Requires="x14">
        <oleObject progId="Equation.3" shapeId="58369" r:id="rId4">
          <objectPr defaultSize="0" autoPict="0" r:id="rId5">
            <anchor moveWithCells="1" sizeWithCells="1">
              <from>
                <xdr:col>2</xdr:col>
                <xdr:colOff>107950</xdr:colOff>
                <xdr:row>52</xdr:row>
                <xdr:rowOff>57150</xdr:rowOff>
              </from>
              <to>
                <xdr:col>4</xdr:col>
                <xdr:colOff>781050</xdr:colOff>
                <xdr:row>53</xdr:row>
                <xdr:rowOff>0</xdr:rowOff>
              </to>
            </anchor>
          </objectPr>
        </oleObject>
      </mc:Choice>
      <mc:Fallback>
        <oleObject progId="Equation.3" shapeId="58369" r:id="rId4"/>
      </mc:Fallback>
    </mc:AlternateContent>
    <mc:AlternateContent xmlns:mc="http://schemas.openxmlformats.org/markup-compatibility/2006">
      <mc:Choice Requires="x14">
        <oleObject progId="Equation.3" shapeId="58370" r:id="rId6">
          <objectPr defaultSize="0" autoPict="0" r:id="rId7">
            <anchor moveWithCells="1" sizeWithCells="1">
              <from>
                <xdr:col>1</xdr:col>
                <xdr:colOff>1003300</xdr:colOff>
                <xdr:row>53</xdr:row>
                <xdr:rowOff>38100</xdr:rowOff>
              </from>
              <to>
                <xdr:col>5</xdr:col>
                <xdr:colOff>0</xdr:colOff>
                <xdr:row>54</xdr:row>
                <xdr:rowOff>0</xdr:rowOff>
              </to>
            </anchor>
          </objectPr>
        </oleObject>
      </mc:Choice>
      <mc:Fallback>
        <oleObject progId="Equation.3" shapeId="58370" r:id="rId6"/>
      </mc:Fallback>
    </mc:AlternateContent>
    <mc:AlternateContent xmlns:mc="http://schemas.openxmlformats.org/markup-compatibility/2006">
      <mc:Choice Requires="x14">
        <oleObject progId="Equation.3" shapeId="58371" r:id="rId8">
          <objectPr defaultSize="0" autoPict="0" r:id="rId9">
            <anchor moveWithCells="1" sizeWithCells="1">
              <from>
                <xdr:col>2</xdr:col>
                <xdr:colOff>95250</xdr:colOff>
                <xdr:row>51</xdr:row>
                <xdr:rowOff>19050</xdr:rowOff>
              </from>
              <to>
                <xdr:col>4</xdr:col>
                <xdr:colOff>584200</xdr:colOff>
                <xdr:row>51</xdr:row>
                <xdr:rowOff>438150</xdr:rowOff>
              </to>
            </anchor>
          </objectPr>
        </oleObject>
      </mc:Choice>
      <mc:Fallback>
        <oleObject progId="Equation.3" shapeId="58371" r:id="rId8"/>
      </mc:Fallback>
    </mc:AlternateContent>
    <mc:AlternateContent xmlns:mc="http://schemas.openxmlformats.org/markup-compatibility/2006">
      <mc:Choice Requires="x14">
        <oleObject progId="Equation.3" shapeId="58372" r:id="rId10">
          <objectPr defaultSize="0" autoPict="0" r:id="rId11">
            <anchor>
              <from>
                <xdr:col>0</xdr:col>
                <xdr:colOff>469900</xdr:colOff>
                <xdr:row>4</xdr:row>
                <xdr:rowOff>76200</xdr:rowOff>
              </from>
              <to>
                <xdr:col>4</xdr:col>
                <xdr:colOff>527050</xdr:colOff>
                <xdr:row>8</xdr:row>
                <xdr:rowOff>12700</xdr:rowOff>
              </to>
            </anchor>
          </objectPr>
        </oleObject>
      </mc:Choice>
      <mc:Fallback>
        <oleObject progId="Equation.3" shapeId="58372" r:id="rId10"/>
      </mc:Fallback>
    </mc:AlternateContent>
    <mc:AlternateContent xmlns:mc="http://schemas.openxmlformats.org/markup-compatibility/2006">
      <mc:Choice Requires="x14">
        <oleObject progId="Equation.3" shapeId="58373" r:id="rId12">
          <objectPr defaultSize="0" autoPict="0" r:id="rId13">
            <anchor>
              <from>
                <xdr:col>10</xdr:col>
                <xdr:colOff>0</xdr:colOff>
                <xdr:row>4</xdr:row>
                <xdr:rowOff>57150</xdr:rowOff>
              </from>
              <to>
                <xdr:col>13</xdr:col>
                <xdr:colOff>127000</xdr:colOff>
                <xdr:row>7</xdr:row>
                <xdr:rowOff>146050</xdr:rowOff>
              </to>
            </anchor>
          </objectPr>
        </oleObject>
      </mc:Choice>
      <mc:Fallback>
        <oleObject progId="Equation.3" shapeId="58373" r:id="rId12"/>
      </mc:Fallback>
    </mc:AlternateContent>
    <mc:AlternateContent xmlns:mc="http://schemas.openxmlformats.org/markup-compatibility/2006">
      <mc:Choice Requires="x14">
        <oleObject progId="Equation.3" shapeId="58374" r:id="rId14">
          <objectPr defaultSize="0" autoPict="0" r:id="rId15">
            <anchor>
              <from>
                <xdr:col>4</xdr:col>
                <xdr:colOff>565150</xdr:colOff>
                <xdr:row>4</xdr:row>
                <xdr:rowOff>38100</xdr:rowOff>
              </from>
              <to>
                <xdr:col>9</xdr:col>
                <xdr:colOff>641350</xdr:colOff>
                <xdr:row>8</xdr:row>
                <xdr:rowOff>50800</xdr:rowOff>
              </to>
            </anchor>
          </objectPr>
        </oleObject>
      </mc:Choice>
      <mc:Fallback>
        <oleObject progId="Equation.3" shapeId="58374" r:id="rId14"/>
      </mc:Fallback>
    </mc:AlternateContent>
    <mc:AlternateContent xmlns:mc="http://schemas.openxmlformats.org/markup-compatibility/2006">
      <mc:Choice Requires="x14">
        <oleObject progId="Equation.3" shapeId="58375" r:id="rId16">
          <objectPr defaultSize="0" autoPict="0" r:id="rId17">
            <anchor>
              <from>
                <xdr:col>2</xdr:col>
                <xdr:colOff>57150</xdr:colOff>
                <xdr:row>54</xdr:row>
                <xdr:rowOff>12700</xdr:rowOff>
              </from>
              <to>
                <xdr:col>4</xdr:col>
                <xdr:colOff>717550</xdr:colOff>
                <xdr:row>54</xdr:row>
                <xdr:rowOff>450850</xdr:rowOff>
              </to>
            </anchor>
          </objectPr>
        </oleObject>
      </mc:Choice>
      <mc:Fallback>
        <oleObject progId="Equation.3" shapeId="58375" r:id="rId16"/>
      </mc:Fallback>
    </mc:AlternateContent>
  </oleObject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rgb="FFFF0000"/>
    <pageSetUpPr fitToPage="1"/>
  </sheetPr>
  <dimension ref="A1:AA67"/>
  <sheetViews>
    <sheetView showGridLines="0" showRowColHeaders="0" zoomScaleNormal="100" zoomScaleSheetLayoutView="106" workbookViewId="0">
      <selection activeCell="G25" sqref="G25:G26"/>
    </sheetView>
  </sheetViews>
  <sheetFormatPr defaultColWidth="8.7265625" defaultRowHeight="13" x14ac:dyDescent="0.2"/>
  <cols>
    <col min="1" max="2" width="1.6328125" style="94" customWidth="1"/>
    <col min="3" max="3" width="10.6328125" style="94" customWidth="1"/>
    <col min="4" max="4" width="13.36328125" style="94" customWidth="1"/>
    <col min="5" max="5" width="12.6328125" style="94" customWidth="1"/>
    <col min="6" max="6" width="4.6328125" style="94" customWidth="1"/>
    <col min="7" max="7" width="12.453125" style="94" customWidth="1"/>
    <col min="8" max="8" width="6.90625" style="94" customWidth="1"/>
    <col min="9" max="10" width="8.6328125" style="94" customWidth="1"/>
    <col min="11" max="11" width="8.7265625" style="94"/>
    <col min="12" max="12" width="3.6328125" style="94" customWidth="1"/>
    <col min="13" max="14" width="2.6328125" style="94" customWidth="1"/>
    <col min="15" max="15" width="16.6328125" style="94" customWidth="1"/>
    <col min="16" max="16" width="5.08984375" style="94" customWidth="1"/>
    <col min="17" max="17" width="8.7265625" style="94"/>
    <col min="18" max="18" width="8" style="94" customWidth="1"/>
    <col min="19" max="19" width="2.6328125" style="94" customWidth="1"/>
    <col min="20" max="20" width="1.6328125" style="94" customWidth="1"/>
    <col min="21" max="21" width="9" style="94" customWidth="1"/>
    <col min="22" max="22" width="12.08984375" style="94" hidden="1" customWidth="1"/>
    <col min="23" max="23" width="16.7265625" style="94" hidden="1" customWidth="1"/>
    <col min="24" max="24" width="10.08984375" style="94" hidden="1" customWidth="1"/>
    <col min="25" max="26" width="26.26953125" style="94" hidden="1" customWidth="1"/>
    <col min="27" max="27" width="8.7265625" style="94" customWidth="1"/>
    <col min="28" max="16384" width="8.7265625" style="94"/>
  </cols>
  <sheetData>
    <row r="1" spans="1:27" ht="13.5" thickBot="1" x14ac:dyDescent="0.25">
      <c r="A1" s="157"/>
      <c r="B1" s="157"/>
      <c r="C1" s="157"/>
      <c r="D1" s="157"/>
      <c r="E1" s="157"/>
      <c r="F1" s="157"/>
      <c r="G1" s="157"/>
      <c r="H1" s="157"/>
      <c r="I1" s="157"/>
      <c r="J1" s="157"/>
      <c r="K1" s="157"/>
      <c r="L1" s="157"/>
      <c r="M1" s="157"/>
      <c r="N1" s="157"/>
      <c r="O1" s="157"/>
      <c r="P1" s="157"/>
      <c r="Q1" s="157"/>
      <c r="R1" s="157"/>
      <c r="S1" s="157"/>
      <c r="T1" s="192" t="str">
        <f>'入力シート (複数物質)'!Z1</f>
        <v xml:space="preserve">地下水汚染が到達し得る距離の計算ツール　Ver 1.0  </v>
      </c>
      <c r="U1" s="6"/>
    </row>
    <row r="2" spans="1:27" x14ac:dyDescent="0.2">
      <c r="A2" s="193"/>
      <c r="B2" s="128"/>
      <c r="C2" s="128"/>
      <c r="D2" s="388" t="s">
        <v>321</v>
      </c>
      <c r="E2" s="388"/>
      <c r="F2" s="388"/>
      <c r="G2" s="388"/>
      <c r="H2" s="388"/>
      <c r="I2" s="128"/>
      <c r="J2" s="128"/>
      <c r="K2" s="128"/>
      <c r="L2" s="128"/>
      <c r="M2" s="128"/>
      <c r="N2" s="128"/>
      <c r="O2" s="128"/>
      <c r="P2" s="128"/>
      <c r="Q2" s="128"/>
      <c r="R2" s="128"/>
      <c r="S2" s="128"/>
      <c r="T2" s="179"/>
    </row>
    <row r="3" spans="1:27" ht="13.5" customHeight="1" x14ac:dyDescent="0.2">
      <c r="A3" s="193"/>
      <c r="B3" s="128"/>
      <c r="C3" s="129"/>
      <c r="D3" s="388"/>
      <c r="E3" s="388"/>
      <c r="F3" s="388"/>
      <c r="G3" s="388"/>
      <c r="H3" s="388"/>
      <c r="I3" s="130"/>
      <c r="J3" s="130"/>
      <c r="K3" s="130"/>
      <c r="L3" s="130"/>
      <c r="M3" s="129"/>
      <c r="N3" s="128"/>
      <c r="O3" s="128"/>
      <c r="P3" s="128"/>
      <c r="Q3" s="128"/>
      <c r="R3" s="128"/>
      <c r="S3" s="128"/>
      <c r="T3" s="180"/>
      <c r="V3" s="95" t="s">
        <v>124</v>
      </c>
      <c r="W3" s="246">
        <f>G25</f>
        <v>30</v>
      </c>
      <c r="X3" s="94" t="s">
        <v>125</v>
      </c>
    </row>
    <row r="4" spans="1:27" ht="20.149999999999999" customHeight="1" thickBot="1" x14ac:dyDescent="0.25">
      <c r="A4" s="193"/>
      <c r="B4" s="128"/>
      <c r="C4" s="200" t="s">
        <v>244</v>
      </c>
      <c r="D4" s="158"/>
      <c r="E4" s="158"/>
      <c r="F4" s="158"/>
      <c r="G4" s="158"/>
      <c r="H4" s="158"/>
      <c r="I4" s="158"/>
      <c r="J4" s="158"/>
      <c r="K4" s="158"/>
      <c r="L4" s="159"/>
      <c r="M4" s="129"/>
      <c r="N4" s="131" t="s">
        <v>261</v>
      </c>
      <c r="O4" s="128"/>
      <c r="P4" s="128"/>
      <c r="Q4" s="128"/>
      <c r="R4" s="128"/>
      <c r="S4" s="128"/>
      <c r="T4" s="180"/>
      <c r="V4" s="210" t="s">
        <v>182</v>
      </c>
      <c r="W4"/>
      <c r="X4" s="211" t="s">
        <v>20</v>
      </c>
      <c r="Y4" s="211"/>
      <c r="Z4" s="211"/>
    </row>
    <row r="5" spans="1:27" ht="19.5" customHeight="1" thickBot="1" x14ac:dyDescent="0.25">
      <c r="A5" s="193"/>
      <c r="B5" s="128"/>
      <c r="C5" s="160" t="s">
        <v>158</v>
      </c>
      <c r="D5" s="132"/>
      <c r="E5" s="106"/>
      <c r="F5" s="133"/>
      <c r="G5" s="133"/>
      <c r="H5" s="133"/>
      <c r="I5" s="133"/>
      <c r="J5" s="133"/>
      <c r="K5" s="133"/>
      <c r="L5" s="161"/>
      <c r="M5" s="129"/>
      <c r="N5" s="134"/>
      <c r="O5" s="181"/>
      <c r="P5" s="181"/>
      <c r="Q5" s="181"/>
      <c r="R5" s="181"/>
      <c r="S5" s="182"/>
      <c r="T5" s="180"/>
      <c r="V5" s="212">
        <f>VLOOKUP(G15,W38:X42,2,FALSE)</f>
        <v>3</v>
      </c>
      <c r="W5"/>
      <c r="X5" s="212">
        <f>VLOOKUP(G13,Y38:Z67,2,FALSE)</f>
        <v>305</v>
      </c>
      <c r="Y5" s="211"/>
      <c r="Z5" s="211"/>
    </row>
    <row r="6" spans="1:27" ht="19.5" customHeight="1" thickBot="1" x14ac:dyDescent="0.25">
      <c r="A6" s="193"/>
      <c r="B6" s="128"/>
      <c r="C6" s="162" t="s">
        <v>159</v>
      </c>
      <c r="D6" s="132"/>
      <c r="E6" s="107"/>
      <c r="F6" s="133"/>
      <c r="G6" s="133"/>
      <c r="H6" s="133"/>
      <c r="I6" s="133"/>
      <c r="J6" s="133"/>
      <c r="K6" s="133"/>
      <c r="L6" s="161"/>
      <c r="M6" s="129"/>
      <c r="N6" s="135" t="s">
        <v>155</v>
      </c>
      <c r="O6" s="111" t="s">
        <v>161</v>
      </c>
      <c r="P6" s="112"/>
      <c r="Q6" s="183"/>
      <c r="R6" s="183"/>
      <c r="S6" s="184"/>
      <c r="T6" s="180"/>
      <c r="V6" s="236">
        <v>1</v>
      </c>
      <c r="W6" s="237" t="s">
        <v>183</v>
      </c>
      <c r="X6" s="249">
        <v>1</v>
      </c>
      <c r="Y6" s="213" t="s">
        <v>184</v>
      </c>
      <c r="Z6" s="214"/>
    </row>
    <row r="7" spans="1:27" ht="19.5" customHeight="1" thickBot="1" x14ac:dyDescent="0.25">
      <c r="A7" s="193"/>
      <c r="B7" s="128"/>
      <c r="C7" s="162" t="s">
        <v>160</v>
      </c>
      <c r="D7" s="132"/>
      <c r="E7" s="108"/>
      <c r="F7" s="133"/>
      <c r="G7" s="133"/>
      <c r="H7" s="133"/>
      <c r="I7" s="133"/>
      <c r="J7" s="133"/>
      <c r="K7" s="133"/>
      <c r="L7" s="161"/>
      <c r="M7" s="129"/>
      <c r="N7" s="135"/>
      <c r="O7" s="113" t="s">
        <v>17</v>
      </c>
      <c r="P7" s="113" t="s">
        <v>9</v>
      </c>
      <c r="Q7" s="113" t="s">
        <v>18</v>
      </c>
      <c r="R7" s="113" t="s">
        <v>5</v>
      </c>
      <c r="S7" s="185"/>
      <c r="T7" s="180"/>
      <c r="V7" s="238">
        <v>2</v>
      </c>
      <c r="W7" s="231" t="s">
        <v>185</v>
      </c>
      <c r="X7" s="250">
        <v>2</v>
      </c>
      <c r="Y7" s="216" t="s">
        <v>186</v>
      </c>
      <c r="Z7" s="214"/>
    </row>
    <row r="8" spans="1:27" ht="19.5" customHeight="1" thickBot="1" x14ac:dyDescent="0.25">
      <c r="A8" s="193"/>
      <c r="B8" s="128"/>
      <c r="C8" s="162" t="s">
        <v>240</v>
      </c>
      <c r="D8" s="132"/>
      <c r="E8" s="403"/>
      <c r="F8" s="404"/>
      <c r="G8" s="404"/>
      <c r="H8" s="404"/>
      <c r="I8" s="404"/>
      <c r="J8" s="404"/>
      <c r="K8" s="405"/>
      <c r="L8" s="163"/>
      <c r="M8" s="129"/>
      <c r="N8" s="135"/>
      <c r="O8" s="114" t="s">
        <v>30</v>
      </c>
      <c r="P8" s="115" t="s">
        <v>21</v>
      </c>
      <c r="Q8" s="115">
        <f>VLOOKUP($X$5,'パラメーター 一覧表'!$A$20:$F$49,3)</f>
        <v>5</v>
      </c>
      <c r="R8" s="115" t="s">
        <v>19</v>
      </c>
      <c r="S8" s="184"/>
      <c r="T8" s="180"/>
      <c r="V8" s="239">
        <v>3</v>
      </c>
      <c r="W8" s="231" t="s">
        <v>187</v>
      </c>
      <c r="X8" s="250">
        <v>3</v>
      </c>
      <c r="Y8" s="216" t="s">
        <v>188</v>
      </c>
      <c r="Z8" s="214"/>
    </row>
    <row r="9" spans="1:27" ht="19.5" customHeight="1" thickBot="1" x14ac:dyDescent="0.25">
      <c r="A9" s="193"/>
      <c r="B9" s="128"/>
      <c r="C9" s="162" t="s">
        <v>238</v>
      </c>
      <c r="D9" s="132"/>
      <c r="E9" s="247"/>
      <c r="F9" s="110" t="s">
        <v>242</v>
      </c>
      <c r="G9" s="136"/>
      <c r="H9" s="136"/>
      <c r="I9" s="136"/>
      <c r="J9" s="136"/>
      <c r="K9" s="136"/>
      <c r="L9" s="164"/>
      <c r="M9" s="129"/>
      <c r="N9" s="135"/>
      <c r="O9" s="114" t="s">
        <v>23</v>
      </c>
      <c r="P9" s="115" t="s">
        <v>22</v>
      </c>
      <c r="Q9" s="115">
        <f>VLOOKUP($X$5,'パラメーター 一覧表'!$A$20:$F$49,4)</f>
        <v>10</v>
      </c>
      <c r="R9" s="115" t="s">
        <v>29</v>
      </c>
      <c r="S9" s="184"/>
      <c r="T9" s="180"/>
      <c r="V9" s="240">
        <v>4</v>
      </c>
      <c r="W9" s="231" t="s">
        <v>248</v>
      </c>
      <c r="X9" s="251">
        <v>101</v>
      </c>
      <c r="Y9" s="218" t="s">
        <v>189</v>
      </c>
      <c r="Z9" s="219"/>
    </row>
    <row r="10" spans="1:27" ht="19.5" customHeight="1" thickBot="1" x14ac:dyDescent="0.25">
      <c r="A10" s="193"/>
      <c r="B10" s="128"/>
      <c r="C10" s="174"/>
      <c r="D10" s="175"/>
      <c r="E10" s="175"/>
      <c r="F10" s="175"/>
      <c r="G10" s="175"/>
      <c r="H10" s="175"/>
      <c r="I10" s="176"/>
      <c r="J10" s="177"/>
      <c r="K10" s="175"/>
      <c r="L10" s="178"/>
      <c r="M10" s="129"/>
      <c r="N10" s="135"/>
      <c r="O10" s="114" t="s">
        <v>24</v>
      </c>
      <c r="P10" s="115" t="s">
        <v>27</v>
      </c>
      <c r="Q10" s="115">
        <f>IF(VLOOKUP($X$5,'パラメーター 一覧表'!$A$20:$J$49,5)=0,Q11*Q24,VLOOKUP($X$5,'パラメーター 一覧表'!$A$20:$J$49,5))</f>
        <v>0.65</v>
      </c>
      <c r="R10" s="115" t="s">
        <v>28</v>
      </c>
      <c r="S10" s="184"/>
      <c r="T10" s="180"/>
      <c r="V10" s="241">
        <v>5</v>
      </c>
      <c r="W10" s="242" t="s">
        <v>249</v>
      </c>
      <c r="X10" s="251">
        <v>102</v>
      </c>
      <c r="Y10" s="218" t="s">
        <v>211</v>
      </c>
      <c r="Z10" s="219"/>
    </row>
    <row r="11" spans="1:27" ht="19.5" customHeight="1" x14ac:dyDescent="0.2">
      <c r="A11" s="193"/>
      <c r="B11" s="128"/>
      <c r="C11" s="208"/>
      <c r="D11" s="208"/>
      <c r="E11" s="208"/>
      <c r="F11" s="208"/>
      <c r="G11" s="208"/>
      <c r="H11" s="208"/>
      <c r="I11" s="209"/>
      <c r="J11" s="209"/>
      <c r="K11" s="208"/>
      <c r="L11" s="208"/>
      <c r="M11" s="129"/>
      <c r="N11" s="135"/>
      <c r="O11" s="114" t="s">
        <v>39</v>
      </c>
      <c r="P11" s="115" t="s">
        <v>35</v>
      </c>
      <c r="Q11" s="115">
        <f>VLOOKUP($X$5,'パラメーター 一覧表'!$A$20:$H$49,7)</f>
        <v>650</v>
      </c>
      <c r="R11" s="115" t="s">
        <v>28</v>
      </c>
      <c r="S11" s="184"/>
      <c r="T11" s="180"/>
      <c r="V11" s="220"/>
      <c r="W11" s="66"/>
      <c r="X11" s="217">
        <v>103</v>
      </c>
      <c r="Y11" s="218" t="s">
        <v>190</v>
      </c>
      <c r="Z11" s="219"/>
    </row>
    <row r="12" spans="1:27" ht="19.5" customHeight="1" thickBot="1" x14ac:dyDescent="0.25">
      <c r="A12" s="193"/>
      <c r="B12" s="128"/>
      <c r="C12" s="200" t="s">
        <v>122</v>
      </c>
      <c r="D12" s="201"/>
      <c r="E12" s="201"/>
      <c r="F12" s="201"/>
      <c r="G12" s="202" t="s">
        <v>241</v>
      </c>
      <c r="H12" s="203"/>
      <c r="I12" s="204"/>
      <c r="J12" s="205"/>
      <c r="K12" s="206"/>
      <c r="L12" s="207"/>
      <c r="M12" s="140"/>
      <c r="N12" s="135"/>
      <c r="O12" s="114" t="s">
        <v>25</v>
      </c>
      <c r="P12" s="115" t="s">
        <v>163</v>
      </c>
      <c r="Q12" s="115">
        <f>VLOOKUP($X$5,'パラメーター 一覧表'!$A$20:$F$49,6)</f>
        <v>0.16</v>
      </c>
      <c r="R12" s="115" t="s">
        <v>26</v>
      </c>
      <c r="S12" s="184"/>
      <c r="T12" s="180"/>
      <c r="V12"/>
      <c r="W12"/>
      <c r="X12" s="217">
        <v>104</v>
      </c>
      <c r="Y12" s="218" t="s">
        <v>207</v>
      </c>
      <c r="Z12" s="219"/>
    </row>
    <row r="13" spans="1:27" ht="19.5" customHeight="1" thickBot="1" x14ac:dyDescent="0.25">
      <c r="A13" s="193"/>
      <c r="B13" s="128"/>
      <c r="C13" s="166" t="s">
        <v>155</v>
      </c>
      <c r="D13" s="98" t="s">
        <v>20</v>
      </c>
      <c r="E13" s="99"/>
      <c r="F13" s="100"/>
      <c r="G13" s="406" t="s">
        <v>322</v>
      </c>
      <c r="H13" s="407"/>
      <c r="I13" s="138"/>
      <c r="J13" s="140"/>
      <c r="K13" s="141"/>
      <c r="L13" s="167"/>
      <c r="M13" s="140"/>
      <c r="N13" s="135"/>
      <c r="O13" s="114" t="s">
        <v>113</v>
      </c>
      <c r="P13" s="115" t="s">
        <v>115</v>
      </c>
      <c r="Q13" s="115">
        <f>VLOOKUP($X$5,'パラメーター 一覧表'!$A$20:$J$49,8)</f>
        <v>8</v>
      </c>
      <c r="R13" s="115" t="s">
        <v>117</v>
      </c>
      <c r="S13" s="184"/>
      <c r="T13" s="180"/>
      <c r="V13" s="66"/>
      <c r="W13" s="66"/>
      <c r="X13" s="217">
        <v>105</v>
      </c>
      <c r="Y13" s="218" t="s">
        <v>206</v>
      </c>
      <c r="Z13" s="219"/>
      <c r="AA13" s="105" t="s">
        <v>245</v>
      </c>
    </row>
    <row r="14" spans="1:27" ht="19.5" customHeight="1" thickBot="1" x14ac:dyDescent="0.25">
      <c r="A14" s="193"/>
      <c r="B14" s="128"/>
      <c r="C14" s="166"/>
      <c r="D14" s="290"/>
      <c r="E14" s="290"/>
      <c r="F14" s="290"/>
      <c r="G14" s="140"/>
      <c r="H14" s="140"/>
      <c r="I14" s="137"/>
      <c r="J14" s="129"/>
      <c r="K14" s="142"/>
      <c r="L14" s="168"/>
      <c r="M14" s="129"/>
      <c r="N14" s="135"/>
      <c r="O14" s="114" t="s">
        <v>114</v>
      </c>
      <c r="P14" s="115" t="s">
        <v>116</v>
      </c>
      <c r="Q14" s="115">
        <f>VLOOKUP($X$5,'パラメーター 一覧表'!$A$20:$J$49,9)</f>
        <v>0.8</v>
      </c>
      <c r="R14" s="115" t="s">
        <v>117</v>
      </c>
      <c r="S14" s="184"/>
      <c r="T14" s="180"/>
      <c r="V14" s="66"/>
      <c r="W14" s="66"/>
      <c r="X14" s="217">
        <v>106</v>
      </c>
      <c r="Y14" s="218" t="s">
        <v>212</v>
      </c>
      <c r="Z14" s="219"/>
    </row>
    <row r="15" spans="1:27" ht="19.5" customHeight="1" thickBot="1" x14ac:dyDescent="0.25">
      <c r="A15" s="193"/>
      <c r="B15" s="128"/>
      <c r="C15" s="166" t="s">
        <v>156</v>
      </c>
      <c r="D15" s="101" t="s">
        <v>15</v>
      </c>
      <c r="E15" s="102"/>
      <c r="F15" s="103"/>
      <c r="G15" s="408" t="str">
        <f>'入力シート (複数物質)'!H30</f>
        <v>砂</v>
      </c>
      <c r="H15" s="409"/>
      <c r="I15" s="129"/>
      <c r="J15" s="129"/>
      <c r="K15" s="129"/>
      <c r="L15" s="165"/>
      <c r="M15" s="129"/>
      <c r="N15" s="135"/>
      <c r="O15" s="114" t="s">
        <v>118</v>
      </c>
      <c r="P15" s="115"/>
      <c r="Q15" s="115">
        <f>VLOOKUP($X$5,'パラメーター 一覧表'!$A$20:$J$49,10)</f>
        <v>0.1</v>
      </c>
      <c r="R15" s="115" t="s">
        <v>29</v>
      </c>
      <c r="S15" s="184"/>
      <c r="T15" s="180"/>
      <c r="V15" s="66"/>
      <c r="W15" s="66"/>
      <c r="X15" s="217">
        <v>107</v>
      </c>
      <c r="Y15" s="218" t="s">
        <v>217</v>
      </c>
      <c r="Z15" s="219"/>
    </row>
    <row r="16" spans="1:27" ht="19.5" customHeight="1" x14ac:dyDescent="0.2">
      <c r="A16" s="193"/>
      <c r="B16" s="128"/>
      <c r="C16" s="166"/>
      <c r="D16" s="290"/>
      <c r="E16" s="290"/>
      <c r="F16" s="290"/>
      <c r="G16" s="140"/>
      <c r="H16" s="140"/>
      <c r="I16" s="140"/>
      <c r="J16" s="140"/>
      <c r="K16" s="140"/>
      <c r="L16" s="169"/>
      <c r="M16" s="140"/>
      <c r="N16" s="135"/>
      <c r="O16" s="183"/>
      <c r="P16" s="183"/>
      <c r="Q16" s="183"/>
      <c r="R16" s="183"/>
      <c r="S16" s="184"/>
      <c r="T16" s="180"/>
      <c r="V16" s="66"/>
      <c r="W16" s="66"/>
      <c r="X16" s="217">
        <v>108</v>
      </c>
      <c r="Y16" s="218" t="s">
        <v>224</v>
      </c>
      <c r="Z16" s="219"/>
    </row>
    <row r="17" spans="1:26" ht="19.5" customHeight="1" thickBot="1" x14ac:dyDescent="0.25">
      <c r="A17" s="193"/>
      <c r="B17" s="128"/>
      <c r="C17" s="389" t="s">
        <v>157</v>
      </c>
      <c r="D17" s="390" t="s">
        <v>123</v>
      </c>
      <c r="E17" s="391"/>
      <c r="F17" s="392"/>
      <c r="G17" s="143" t="s">
        <v>18</v>
      </c>
      <c r="H17" s="144" t="s">
        <v>5</v>
      </c>
      <c r="I17" s="128"/>
      <c r="J17" s="140"/>
      <c r="K17" s="140"/>
      <c r="L17" s="169"/>
      <c r="M17" s="140"/>
      <c r="N17" s="135" t="s">
        <v>156</v>
      </c>
      <c r="O17" s="116" t="s">
        <v>16</v>
      </c>
      <c r="P17" s="117"/>
      <c r="Q17" s="183"/>
      <c r="R17" s="183"/>
      <c r="S17" s="184"/>
      <c r="T17" s="180"/>
      <c r="V17"/>
      <c r="W17"/>
      <c r="X17" s="217">
        <v>109</v>
      </c>
      <c r="Y17" s="218" t="s">
        <v>205</v>
      </c>
      <c r="Z17" s="219"/>
    </row>
    <row r="18" spans="1:26" ht="19.5" customHeight="1" thickBot="1" x14ac:dyDescent="0.25">
      <c r="A18" s="193"/>
      <c r="B18" s="128"/>
      <c r="C18" s="389"/>
      <c r="D18" s="393"/>
      <c r="E18" s="394"/>
      <c r="F18" s="394"/>
      <c r="G18" s="104">
        <f>'入力シート (複数物質)'!H33</f>
        <v>5.0000000000000001E-3</v>
      </c>
      <c r="H18" s="109" t="s">
        <v>131</v>
      </c>
      <c r="I18" s="140"/>
      <c r="J18" s="140"/>
      <c r="K18" s="140"/>
      <c r="L18" s="169"/>
      <c r="M18" s="140"/>
      <c r="N18" s="135"/>
      <c r="O18" s="118" t="s">
        <v>17</v>
      </c>
      <c r="P18" s="118" t="s">
        <v>9</v>
      </c>
      <c r="Q18" s="118" t="s">
        <v>18</v>
      </c>
      <c r="R18" s="118" t="s">
        <v>5</v>
      </c>
      <c r="S18" s="185"/>
      <c r="T18" s="180"/>
      <c r="V18"/>
      <c r="W18"/>
      <c r="X18" s="217">
        <v>110</v>
      </c>
      <c r="Y18" s="218" t="s">
        <v>218</v>
      </c>
      <c r="Z18" s="219"/>
    </row>
    <row r="19" spans="1:26" ht="19.5" customHeight="1" x14ac:dyDescent="0.2">
      <c r="A19" s="193"/>
      <c r="B19" s="128"/>
      <c r="C19" s="170"/>
      <c r="D19" s="171"/>
      <c r="E19" s="171"/>
      <c r="F19" s="171"/>
      <c r="G19" s="172"/>
      <c r="H19" s="172"/>
      <c r="I19" s="172"/>
      <c r="J19" s="172"/>
      <c r="K19" s="172"/>
      <c r="L19" s="173"/>
      <c r="M19" s="140"/>
      <c r="N19" s="135"/>
      <c r="O19" s="119" t="s">
        <v>2</v>
      </c>
      <c r="P19" s="120" t="s">
        <v>10</v>
      </c>
      <c r="Q19" s="121">
        <f>VLOOKUP($V$5,'パラメーター 一覧表'!$A$7:$G$12,3)</f>
        <v>3.0000000000000001E-5</v>
      </c>
      <c r="R19" s="120" t="s">
        <v>6</v>
      </c>
      <c r="S19" s="184"/>
      <c r="T19" s="180"/>
      <c r="V19"/>
      <c r="W19"/>
      <c r="X19" s="217">
        <v>111</v>
      </c>
      <c r="Y19" s="218" t="s">
        <v>216</v>
      </c>
      <c r="Z19" s="219"/>
    </row>
    <row r="20" spans="1:26" ht="19.5" customHeight="1" x14ac:dyDescent="0.2">
      <c r="A20" s="193"/>
      <c r="B20" s="128"/>
      <c r="C20" s="290"/>
      <c r="D20" s="290"/>
      <c r="E20" s="290"/>
      <c r="F20" s="290"/>
      <c r="G20" s="140"/>
      <c r="H20" s="140"/>
      <c r="I20" s="140"/>
      <c r="J20" s="140"/>
      <c r="K20" s="140"/>
      <c r="L20" s="140"/>
      <c r="M20" s="140"/>
      <c r="N20" s="135"/>
      <c r="O20" s="119" t="s">
        <v>3</v>
      </c>
      <c r="P20" s="120" t="s">
        <v>11</v>
      </c>
      <c r="Q20" s="120">
        <f>VLOOKUP($V$5,'パラメーター 一覧表'!$A$7:$G$12,4)</f>
        <v>0.3</v>
      </c>
      <c r="R20" s="120" t="s">
        <v>7</v>
      </c>
      <c r="S20" s="184"/>
      <c r="T20" s="180"/>
      <c r="V20"/>
      <c r="W20"/>
      <c r="X20" s="217">
        <v>112</v>
      </c>
      <c r="Y20" s="218" t="s">
        <v>208</v>
      </c>
      <c r="Z20" s="219"/>
    </row>
    <row r="21" spans="1:26" ht="19.5" customHeight="1" x14ac:dyDescent="0.2">
      <c r="A21" s="193"/>
      <c r="B21" s="128"/>
      <c r="C21" s="128"/>
      <c r="D21" s="128"/>
      <c r="E21" s="128"/>
      <c r="F21" s="128"/>
      <c r="G21" s="128"/>
      <c r="H21" s="128"/>
      <c r="I21" s="140"/>
      <c r="J21" s="140"/>
      <c r="K21" s="140"/>
      <c r="L21" s="140"/>
      <c r="M21" s="140"/>
      <c r="N21" s="135"/>
      <c r="O21" s="119" t="s">
        <v>126</v>
      </c>
      <c r="P21" s="120" t="s">
        <v>127</v>
      </c>
      <c r="Q21" s="120">
        <f>VLOOKUP($V$5,'パラメーター 一覧表'!$A$7:$G$12,5)</f>
        <v>0.4</v>
      </c>
      <c r="R21" s="120" t="s">
        <v>7</v>
      </c>
      <c r="S21" s="184"/>
      <c r="T21" s="180"/>
      <c r="V21"/>
      <c r="W21"/>
      <c r="X21" s="217">
        <v>113</v>
      </c>
      <c r="Y21" s="218" t="s">
        <v>219</v>
      </c>
      <c r="Z21" s="219"/>
    </row>
    <row r="22" spans="1:26" ht="19.5" customHeight="1" thickBot="1" x14ac:dyDescent="0.25">
      <c r="A22" s="193"/>
      <c r="B22" s="128"/>
      <c r="C22" s="145"/>
      <c r="D22" s="145"/>
      <c r="E22" s="145"/>
      <c r="F22" s="145"/>
      <c r="G22" s="145"/>
      <c r="H22" s="145"/>
      <c r="I22" s="146"/>
      <c r="J22" s="140"/>
      <c r="K22" s="140"/>
      <c r="L22" s="140"/>
      <c r="M22" s="140"/>
      <c r="N22" s="135"/>
      <c r="O22" s="119" t="s">
        <v>4</v>
      </c>
      <c r="P22" s="120" t="s">
        <v>12</v>
      </c>
      <c r="Q22" s="120">
        <f>VLOOKUP($V$5,'パラメーター 一覧表'!$A$7:$G$12,6)</f>
        <v>2.7</v>
      </c>
      <c r="R22" s="120" t="s">
        <v>8</v>
      </c>
      <c r="S22" s="184"/>
      <c r="T22" s="180"/>
      <c r="V22"/>
      <c r="W22"/>
      <c r="X22" s="217">
        <v>201</v>
      </c>
      <c r="Y22" s="218" t="s">
        <v>191</v>
      </c>
      <c r="Z22" s="219"/>
    </row>
    <row r="23" spans="1:26" ht="19.5" customHeight="1" x14ac:dyDescent="0.2">
      <c r="A23" s="193"/>
      <c r="B23" s="128"/>
      <c r="C23" s="147" t="s">
        <v>121</v>
      </c>
      <c r="D23" s="148"/>
      <c r="E23" s="148"/>
      <c r="F23" s="148"/>
      <c r="G23" s="149"/>
      <c r="H23" s="149"/>
      <c r="I23" s="150"/>
      <c r="J23" s="140"/>
      <c r="K23" s="140"/>
      <c r="L23" s="140"/>
      <c r="M23" s="140"/>
      <c r="N23" s="135"/>
      <c r="O23" s="119" t="s">
        <v>13</v>
      </c>
      <c r="P23" s="120" t="s">
        <v>14</v>
      </c>
      <c r="Q23" s="120">
        <f>VLOOKUP($V$5,'パラメーター 一覧表'!$A$7:$G$12,7)</f>
        <v>1.62</v>
      </c>
      <c r="R23" s="120" t="s">
        <v>8</v>
      </c>
      <c r="S23" s="184"/>
      <c r="T23" s="180"/>
      <c r="V23"/>
      <c r="W23"/>
      <c r="X23" s="221">
        <v>202</v>
      </c>
      <c r="Y23" s="222" t="s">
        <v>192</v>
      </c>
      <c r="Z23" s="223"/>
    </row>
    <row r="24" spans="1:26" ht="19.5" customHeight="1" thickBot="1" x14ac:dyDescent="0.25">
      <c r="A24" s="193"/>
      <c r="B24" s="128"/>
      <c r="C24" s="151"/>
      <c r="D24" s="290"/>
      <c r="E24" s="290"/>
      <c r="F24" s="290"/>
      <c r="G24" s="290"/>
      <c r="H24" s="290"/>
      <c r="I24" s="248"/>
      <c r="J24" s="140"/>
      <c r="K24" s="140"/>
      <c r="L24" s="140"/>
      <c r="M24" s="140"/>
      <c r="N24" s="135"/>
      <c r="O24" s="119" t="s">
        <v>38</v>
      </c>
      <c r="P24" s="119" t="s">
        <v>36</v>
      </c>
      <c r="Q24" s="120">
        <f>VLOOKUP($V$5,'パラメーター 一覧表'!$A$7:$H$12,8)</f>
        <v>1E-3</v>
      </c>
      <c r="R24" s="119" t="s">
        <v>37</v>
      </c>
      <c r="S24" s="186"/>
      <c r="T24" s="180"/>
      <c r="V24"/>
      <c r="W24"/>
      <c r="X24" s="221">
        <v>203</v>
      </c>
      <c r="Y24" s="222" t="s">
        <v>193</v>
      </c>
      <c r="Z24" s="223"/>
    </row>
    <row r="25" spans="1:26" ht="19.5" customHeight="1" x14ac:dyDescent="0.2">
      <c r="A25" s="193"/>
      <c r="B25" s="128"/>
      <c r="C25" s="151"/>
      <c r="D25" s="501" t="s">
        <v>120</v>
      </c>
      <c r="E25" s="502"/>
      <c r="F25" s="502"/>
      <c r="G25" s="399">
        <f>計算シート_有機リン!$C$21</f>
        <v>30</v>
      </c>
      <c r="H25" s="401" t="s">
        <v>19</v>
      </c>
      <c r="I25" s="248"/>
      <c r="J25" s="140"/>
      <c r="K25" s="140"/>
      <c r="L25" s="140"/>
      <c r="M25" s="140"/>
      <c r="N25" s="135"/>
      <c r="O25" s="183"/>
      <c r="P25" s="183"/>
      <c r="Q25" s="183"/>
      <c r="R25" s="183"/>
      <c r="S25" s="184"/>
      <c r="T25" s="180"/>
      <c r="V25"/>
      <c r="W25"/>
      <c r="X25" s="217">
        <v>204</v>
      </c>
      <c r="Y25" s="218" t="s">
        <v>194</v>
      </c>
      <c r="Z25" s="219"/>
    </row>
    <row r="26" spans="1:26" ht="19.5" customHeight="1" thickBot="1" x14ac:dyDescent="0.25">
      <c r="A26" s="193"/>
      <c r="B26" s="128"/>
      <c r="C26" s="151"/>
      <c r="D26" s="503"/>
      <c r="E26" s="504"/>
      <c r="F26" s="504"/>
      <c r="G26" s="400"/>
      <c r="H26" s="402"/>
      <c r="I26" s="248"/>
      <c r="J26" s="140"/>
      <c r="K26" s="140"/>
      <c r="L26" s="140"/>
      <c r="M26" s="140"/>
      <c r="N26" s="135" t="s">
        <v>157</v>
      </c>
      <c r="O26" s="122" t="s">
        <v>162</v>
      </c>
      <c r="P26" s="123"/>
      <c r="Q26" s="183"/>
      <c r="R26" s="183"/>
      <c r="S26" s="184"/>
      <c r="T26" s="180"/>
      <c r="V26"/>
      <c r="W26"/>
      <c r="X26" s="217">
        <v>205</v>
      </c>
      <c r="Y26" s="218" t="s">
        <v>195</v>
      </c>
      <c r="Z26" s="219"/>
    </row>
    <row r="27" spans="1:26" ht="19.5" customHeight="1" x14ac:dyDescent="0.2">
      <c r="A27" s="193"/>
      <c r="B27" s="128"/>
      <c r="C27" s="151"/>
      <c r="D27" s="290"/>
      <c r="E27" s="290"/>
      <c r="F27" s="290"/>
      <c r="G27" s="266">
        <f>+計算シート_有機リン!C24</f>
        <v>26</v>
      </c>
      <c r="H27" s="290"/>
      <c r="I27" s="248"/>
      <c r="J27" s="140"/>
      <c r="K27" s="140"/>
      <c r="L27" s="140"/>
      <c r="M27" s="140"/>
      <c r="N27" s="135"/>
      <c r="O27" s="124" t="s">
        <v>17</v>
      </c>
      <c r="P27" s="124" t="s">
        <v>9</v>
      </c>
      <c r="Q27" s="124" t="s">
        <v>18</v>
      </c>
      <c r="R27" s="124" t="s">
        <v>5</v>
      </c>
      <c r="S27" s="185"/>
      <c r="T27" s="180"/>
      <c r="V27"/>
      <c r="W27"/>
      <c r="X27" s="217">
        <v>206</v>
      </c>
      <c r="Y27" s="218" t="s">
        <v>196</v>
      </c>
      <c r="Z27" s="219"/>
    </row>
    <row r="28" spans="1:26" ht="19.5" customHeight="1" x14ac:dyDescent="0.2">
      <c r="A28" s="193"/>
      <c r="B28" s="128"/>
      <c r="C28" s="153"/>
      <c r="D28" s="140"/>
      <c r="E28" s="140"/>
      <c r="F28" s="140"/>
      <c r="G28" s="290"/>
      <c r="H28" s="198" t="s">
        <v>239</v>
      </c>
      <c r="I28" s="152"/>
      <c r="J28" s="140"/>
      <c r="K28" s="140"/>
      <c r="L28" s="140"/>
      <c r="M28" s="140"/>
      <c r="N28" s="135"/>
      <c r="O28" s="125" t="s">
        <v>150</v>
      </c>
      <c r="P28" s="125" t="s">
        <v>151</v>
      </c>
      <c r="Q28" s="126">
        <f>+計算シート_有機リン!G48</f>
        <v>15.768000000000002</v>
      </c>
      <c r="R28" s="126" t="s">
        <v>154</v>
      </c>
      <c r="S28" s="184"/>
      <c r="T28" s="180"/>
      <c r="V28"/>
      <c r="W28"/>
      <c r="X28" s="217">
        <v>207</v>
      </c>
      <c r="Y28" s="218" t="s">
        <v>197</v>
      </c>
      <c r="Z28" s="219"/>
    </row>
    <row r="29" spans="1:26" ht="19.5" customHeight="1" thickBot="1" x14ac:dyDescent="0.25">
      <c r="A29" s="193"/>
      <c r="B29" s="128"/>
      <c r="C29" s="154"/>
      <c r="D29" s="145"/>
      <c r="E29" s="145"/>
      <c r="F29" s="145"/>
      <c r="G29" s="145"/>
      <c r="H29" s="145"/>
      <c r="I29" s="155"/>
      <c r="J29" s="140"/>
      <c r="K29" s="140"/>
      <c r="L29" s="140"/>
      <c r="M29" s="140"/>
      <c r="N29" s="135"/>
      <c r="O29" s="125" t="s">
        <v>152</v>
      </c>
      <c r="P29" s="127" t="s">
        <v>153</v>
      </c>
      <c r="Q29" s="126">
        <f>+計算シート_有機リン!G50</f>
        <v>4.5100000000000007</v>
      </c>
      <c r="R29" s="126"/>
      <c r="S29" s="184"/>
      <c r="T29" s="180"/>
      <c r="V29"/>
      <c r="W29"/>
      <c r="X29" s="217">
        <v>208</v>
      </c>
      <c r="Y29" s="218" t="s">
        <v>198</v>
      </c>
      <c r="Z29" s="219"/>
    </row>
    <row r="30" spans="1:26" ht="19.5" customHeight="1" x14ac:dyDescent="0.2">
      <c r="A30" s="193"/>
      <c r="B30" s="128"/>
      <c r="C30" s="128"/>
      <c r="D30" s="128"/>
      <c r="E30" s="128"/>
      <c r="F30" s="128"/>
      <c r="G30" s="128"/>
      <c r="H30" s="128"/>
      <c r="I30" s="140"/>
      <c r="J30" s="140"/>
      <c r="K30" s="140"/>
      <c r="L30" s="140"/>
      <c r="M30" s="140"/>
      <c r="N30" s="156"/>
      <c r="O30" s="189"/>
      <c r="P30" s="190"/>
      <c r="Q30" s="191"/>
      <c r="R30" s="191"/>
      <c r="S30" s="187"/>
      <c r="T30" s="180"/>
      <c r="V30"/>
      <c r="W30"/>
      <c r="X30" s="217">
        <v>209</v>
      </c>
      <c r="Y30" s="218" t="s">
        <v>199</v>
      </c>
      <c r="Z30" s="219"/>
    </row>
    <row r="31" spans="1:26" ht="7.5" customHeight="1" thickBot="1" x14ac:dyDescent="0.25">
      <c r="A31" s="194"/>
      <c r="B31" s="157"/>
      <c r="C31" s="157"/>
      <c r="D31" s="157"/>
      <c r="E31" s="157"/>
      <c r="F31" s="157"/>
      <c r="G31" s="157"/>
      <c r="H31" s="157"/>
      <c r="I31" s="139"/>
      <c r="J31" s="139"/>
      <c r="K31" s="139"/>
      <c r="L31" s="139"/>
      <c r="M31" s="139"/>
      <c r="N31" s="157"/>
      <c r="O31" s="157"/>
      <c r="P31" s="157"/>
      <c r="Q31" s="157"/>
      <c r="R31" s="157"/>
      <c r="S31" s="157"/>
      <c r="T31" s="188"/>
      <c r="V31"/>
      <c r="W31"/>
      <c r="X31" s="217">
        <v>301</v>
      </c>
      <c r="Y31" s="218" t="s">
        <v>200</v>
      </c>
      <c r="Z31" s="219"/>
    </row>
    <row r="32" spans="1:26" ht="19.5" customHeight="1" x14ac:dyDescent="0.2">
      <c r="V32"/>
      <c r="W32"/>
      <c r="X32" s="217">
        <v>302</v>
      </c>
      <c r="Y32" s="218" t="s">
        <v>201</v>
      </c>
      <c r="Z32" s="219"/>
    </row>
    <row r="33" spans="3:26" ht="19.5" hidden="1" customHeight="1" x14ac:dyDescent="0.2">
      <c r="C33" s="105" t="s">
        <v>155</v>
      </c>
      <c r="D33" s="105" t="s">
        <v>156</v>
      </c>
      <c r="E33" s="105" t="s">
        <v>157</v>
      </c>
      <c r="V33"/>
      <c r="W33"/>
      <c r="X33" s="217">
        <v>303</v>
      </c>
      <c r="Y33" s="218" t="s">
        <v>202</v>
      </c>
      <c r="Z33" s="219"/>
    </row>
    <row r="34" spans="3:26" ht="19.5" hidden="1" customHeight="1" x14ac:dyDescent="0.2">
      <c r="C34" s="262">
        <f>LOG(+計算シート_有機リン!J53)</f>
        <v>-1.5026291326406171</v>
      </c>
      <c r="D34" s="262">
        <f>LOG(+計算シート_有機リン!J54/2)</f>
        <v>0</v>
      </c>
      <c r="E34" s="262">
        <f>+LOG(計算シート_有機リン!J55)</f>
        <v>-0.52043295826930958</v>
      </c>
      <c r="V34"/>
      <c r="W34"/>
      <c r="X34" s="217">
        <v>304</v>
      </c>
      <c r="Y34" s="218" t="s">
        <v>203</v>
      </c>
      <c r="Z34" s="219"/>
    </row>
    <row r="35" spans="3:26" ht="19.5" customHeight="1" thickBot="1" x14ac:dyDescent="0.25">
      <c r="V35"/>
      <c r="W35"/>
      <c r="X35" s="224">
        <v>305</v>
      </c>
      <c r="Y35" s="225" t="s">
        <v>204</v>
      </c>
      <c r="Z35" s="219"/>
    </row>
    <row r="36" spans="3:26" ht="19.5" customHeight="1" x14ac:dyDescent="0.2">
      <c r="Y36" s="211"/>
      <c r="Z36" s="211"/>
    </row>
    <row r="37" spans="3:26" ht="19.5" customHeight="1" thickBot="1" x14ac:dyDescent="0.25">
      <c r="V37"/>
      <c r="W37"/>
      <c r="X37" s="211"/>
      <c r="Y37" s="211"/>
      <c r="Z37" s="211"/>
    </row>
    <row r="38" spans="3:26" ht="19.5" customHeight="1" x14ac:dyDescent="0.2">
      <c r="V38"/>
      <c r="W38" s="226" t="s">
        <v>185</v>
      </c>
      <c r="X38" s="227">
        <v>2</v>
      </c>
      <c r="Y38" s="228" t="s">
        <v>224</v>
      </c>
      <c r="Z38" s="229">
        <v>108</v>
      </c>
    </row>
    <row r="39" spans="3:26" ht="19.5" customHeight="1" x14ac:dyDescent="0.2">
      <c r="V39"/>
      <c r="W39" s="230" t="s">
        <v>243</v>
      </c>
      <c r="X39" s="231">
        <v>4</v>
      </c>
      <c r="Y39" s="217" t="s">
        <v>205</v>
      </c>
      <c r="Z39" s="218">
        <v>109</v>
      </c>
    </row>
    <row r="40" spans="3:26" ht="19.5" customHeight="1" x14ac:dyDescent="0.2">
      <c r="V40"/>
      <c r="W40" s="230" t="s">
        <v>187</v>
      </c>
      <c r="X40" s="231">
        <v>3</v>
      </c>
      <c r="Y40" s="217" t="s">
        <v>206</v>
      </c>
      <c r="Z40" s="218">
        <v>105</v>
      </c>
    </row>
    <row r="41" spans="3:26" ht="16.5" x14ac:dyDescent="0.2">
      <c r="V41"/>
      <c r="W41" s="230" t="s">
        <v>183</v>
      </c>
      <c r="X41" s="231">
        <v>1</v>
      </c>
      <c r="Y41" s="217" t="s">
        <v>207</v>
      </c>
      <c r="Z41" s="218">
        <v>104</v>
      </c>
    </row>
    <row r="42" spans="3:26" ht="17" thickBot="1" x14ac:dyDescent="0.25">
      <c r="V42"/>
      <c r="W42" s="232" t="s">
        <v>246</v>
      </c>
      <c r="X42" s="233">
        <v>5</v>
      </c>
      <c r="Y42" s="217" t="s">
        <v>208</v>
      </c>
      <c r="Z42" s="218">
        <v>112</v>
      </c>
    </row>
    <row r="43" spans="3:26" ht="16.5" x14ac:dyDescent="0.2">
      <c r="V43"/>
      <c r="W43"/>
      <c r="X43" s="211"/>
      <c r="Y43" s="217" t="s">
        <v>203</v>
      </c>
      <c r="Z43" s="218">
        <v>304</v>
      </c>
    </row>
    <row r="44" spans="3:26" ht="16.5" x14ac:dyDescent="0.2">
      <c r="V44"/>
      <c r="W44"/>
      <c r="X44" s="211"/>
      <c r="Y44" s="234" t="s">
        <v>192</v>
      </c>
      <c r="Z44" s="235">
        <v>202</v>
      </c>
    </row>
    <row r="45" spans="3:26" ht="16.5" x14ac:dyDescent="0.2">
      <c r="V45"/>
      <c r="W45"/>
      <c r="X45" s="211"/>
      <c r="Y45" s="217" t="s">
        <v>189</v>
      </c>
      <c r="Z45" s="218">
        <v>101</v>
      </c>
    </row>
    <row r="46" spans="3:26" ht="16.5" x14ac:dyDescent="0.2">
      <c r="V46"/>
      <c r="W46"/>
      <c r="X46" s="211"/>
      <c r="Y46" s="217" t="s">
        <v>199</v>
      </c>
      <c r="Z46" s="218">
        <v>209</v>
      </c>
    </row>
    <row r="47" spans="3:26" ht="16.5" x14ac:dyDescent="0.2">
      <c r="V47"/>
      <c r="W47"/>
      <c r="X47" s="211"/>
      <c r="Y47" s="217" t="s">
        <v>190</v>
      </c>
      <c r="Z47" s="218">
        <v>103</v>
      </c>
    </row>
    <row r="48" spans="3:26" ht="16.5" x14ac:dyDescent="0.2">
      <c r="V48"/>
      <c r="W48"/>
      <c r="X48" s="211"/>
      <c r="Y48" s="217" t="s">
        <v>211</v>
      </c>
      <c r="Z48" s="218">
        <v>102</v>
      </c>
    </row>
    <row r="49" spans="3:26" ht="16.5" x14ac:dyDescent="0.2">
      <c r="V49"/>
      <c r="W49"/>
      <c r="X49" s="211"/>
      <c r="Y49" s="217" t="s">
        <v>212</v>
      </c>
      <c r="Z49" s="218">
        <v>106</v>
      </c>
    </row>
    <row r="50" spans="3:26" ht="16.5" x14ac:dyDescent="0.2">
      <c r="C50"/>
      <c r="D50"/>
      <c r="E50"/>
      <c r="F50"/>
      <c r="G50"/>
      <c r="V50"/>
      <c r="W50"/>
      <c r="X50" s="211"/>
      <c r="Y50" s="217" t="s">
        <v>200</v>
      </c>
      <c r="Z50" s="218">
        <v>301</v>
      </c>
    </row>
    <row r="51" spans="3:26" ht="16.5" x14ac:dyDescent="0.2">
      <c r="C51"/>
      <c r="D51"/>
      <c r="E51"/>
      <c r="F51"/>
      <c r="G51"/>
      <c r="V51"/>
      <c r="W51"/>
      <c r="X51" s="211"/>
      <c r="Y51" s="234" t="s">
        <v>193</v>
      </c>
      <c r="Z51" s="235">
        <v>203</v>
      </c>
    </row>
    <row r="52" spans="3:26" ht="16.5" x14ac:dyDescent="0.2">
      <c r="V52"/>
      <c r="W52"/>
      <c r="X52" s="211"/>
      <c r="Y52" s="217" t="s">
        <v>198</v>
      </c>
      <c r="Z52" s="218">
        <v>208</v>
      </c>
    </row>
    <row r="53" spans="3:26" ht="16.5" x14ac:dyDescent="0.2">
      <c r="V53"/>
      <c r="W53"/>
      <c r="X53" s="211"/>
      <c r="Y53" s="215" t="s">
        <v>184</v>
      </c>
      <c r="Z53" s="216">
        <v>1</v>
      </c>
    </row>
    <row r="54" spans="3:26" ht="16.5" x14ac:dyDescent="0.2">
      <c r="V54"/>
      <c r="W54"/>
      <c r="X54" s="211"/>
      <c r="Y54" s="215" t="s">
        <v>186</v>
      </c>
      <c r="Z54" s="216">
        <v>2</v>
      </c>
    </row>
    <row r="55" spans="3:26" ht="16.5" x14ac:dyDescent="0.2">
      <c r="V55"/>
      <c r="W55"/>
      <c r="X55" s="211"/>
      <c r="Y55" s="215" t="s">
        <v>188</v>
      </c>
      <c r="Z55" s="216">
        <v>3</v>
      </c>
    </row>
    <row r="56" spans="3:26" ht="16.5" x14ac:dyDescent="0.2">
      <c r="V56"/>
      <c r="W56"/>
      <c r="X56" s="211"/>
      <c r="Y56" s="217" t="s">
        <v>201</v>
      </c>
      <c r="Z56" s="218">
        <v>302</v>
      </c>
    </row>
    <row r="57" spans="3:26" ht="16.5" x14ac:dyDescent="0.2">
      <c r="V57"/>
      <c r="W57"/>
      <c r="X57" s="211"/>
      <c r="Y57" s="217" t="s">
        <v>202</v>
      </c>
      <c r="Z57" s="218">
        <v>303</v>
      </c>
    </row>
    <row r="58" spans="3:26" ht="16.5" x14ac:dyDescent="0.2">
      <c r="V58"/>
      <c r="W58"/>
      <c r="X58" s="211"/>
      <c r="Y58" s="217" t="s">
        <v>216</v>
      </c>
      <c r="Z58" s="218">
        <v>111</v>
      </c>
    </row>
    <row r="59" spans="3:26" ht="16.5" x14ac:dyDescent="0.2">
      <c r="V59"/>
      <c r="W59"/>
      <c r="X59" s="211"/>
      <c r="Y59" s="217" t="s">
        <v>217</v>
      </c>
      <c r="Z59" s="218">
        <v>107</v>
      </c>
    </row>
    <row r="60" spans="3:26" ht="16.5" x14ac:dyDescent="0.2">
      <c r="V60"/>
      <c r="W60"/>
      <c r="X60" s="211"/>
      <c r="Y60" s="217" t="s">
        <v>218</v>
      </c>
      <c r="Z60" s="218">
        <v>110</v>
      </c>
    </row>
    <row r="61" spans="3:26" ht="16.5" x14ac:dyDescent="0.2">
      <c r="V61"/>
      <c r="W61"/>
      <c r="X61" s="211"/>
      <c r="Y61" s="217" t="s">
        <v>191</v>
      </c>
      <c r="Z61" s="218">
        <v>201</v>
      </c>
    </row>
    <row r="62" spans="3:26" ht="16.5" x14ac:dyDescent="0.2">
      <c r="V62"/>
      <c r="W62"/>
      <c r="X62" s="211"/>
      <c r="Y62" s="217" t="s">
        <v>194</v>
      </c>
      <c r="Z62" s="218">
        <v>204</v>
      </c>
    </row>
    <row r="63" spans="3:26" ht="16.5" x14ac:dyDescent="0.2">
      <c r="V63"/>
      <c r="W63"/>
      <c r="X63" s="211"/>
      <c r="Y63" s="217" t="s">
        <v>196</v>
      </c>
      <c r="Z63" s="218">
        <v>206</v>
      </c>
    </row>
    <row r="64" spans="3:26" ht="16.5" x14ac:dyDescent="0.2">
      <c r="V64"/>
      <c r="W64"/>
      <c r="X64" s="211"/>
      <c r="Y64" s="217" t="s">
        <v>219</v>
      </c>
      <c r="Z64" s="218">
        <v>113</v>
      </c>
    </row>
    <row r="65" spans="22:26" ht="16.5" x14ac:dyDescent="0.2">
      <c r="V65"/>
      <c r="W65"/>
      <c r="X65" s="211"/>
      <c r="Y65" s="217" t="s">
        <v>197</v>
      </c>
      <c r="Z65" s="218">
        <v>207</v>
      </c>
    </row>
    <row r="66" spans="22:26" ht="16.5" x14ac:dyDescent="0.2">
      <c r="V66"/>
      <c r="W66"/>
      <c r="X66" s="211"/>
      <c r="Y66" s="217" t="s">
        <v>204</v>
      </c>
      <c r="Z66" s="218">
        <v>305</v>
      </c>
    </row>
    <row r="67" spans="22:26" ht="17" thickBot="1" x14ac:dyDescent="0.25">
      <c r="V67"/>
      <c r="W67"/>
      <c r="X67" s="211"/>
      <c r="Y67" s="224" t="s">
        <v>195</v>
      </c>
      <c r="Z67" s="225">
        <v>205</v>
      </c>
    </row>
  </sheetData>
  <mergeCells count="9">
    <mergeCell ref="D25:F26"/>
    <mergeCell ref="G25:G26"/>
    <mergeCell ref="H25:H26"/>
    <mergeCell ref="D2:H3"/>
    <mergeCell ref="E8:K8"/>
    <mergeCell ref="G13:H13"/>
    <mergeCell ref="G15:H15"/>
    <mergeCell ref="C17:C18"/>
    <mergeCell ref="D17:F18"/>
  </mergeCells>
  <phoneticPr fontId="2"/>
  <pageMargins left="0.39370078740157483" right="0.39370078740157483" top="0.59055118110236227" bottom="0.19685039370078741" header="0.39370078740157483" footer="0.19685039370078741"/>
  <pageSetup paperSize="9" orientation="landscape" horizontalDpi="300" verticalDpi="300"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W56"/>
  <sheetViews>
    <sheetView zoomScale="69" zoomScaleNormal="69" workbookViewId="0">
      <selection activeCell="C23" sqref="C23"/>
    </sheetView>
  </sheetViews>
  <sheetFormatPr defaultRowHeight="13" x14ac:dyDescent="0.2"/>
  <cols>
    <col min="1" max="1" width="11.26953125" customWidth="1"/>
    <col min="2" max="2" width="13.26953125" customWidth="1"/>
    <col min="3" max="3" width="9.453125" bestFit="1" customWidth="1"/>
    <col min="5" max="5" width="10.453125" bestFit="1" customWidth="1"/>
    <col min="6" max="6" width="9.453125" bestFit="1" customWidth="1"/>
    <col min="7" max="7" width="10.08984375" bestFit="1" customWidth="1"/>
    <col min="9" max="9" width="9.08984375" bestFit="1" customWidth="1"/>
    <col min="10" max="127" width="10.08984375" style="45" bestFit="1" customWidth="1"/>
  </cols>
  <sheetData>
    <row r="1" spans="1:127" x14ac:dyDescent="0.2">
      <c r="A1" t="s">
        <v>40</v>
      </c>
    </row>
    <row r="3" spans="1:127" x14ac:dyDescent="0.2">
      <c r="A3" t="s">
        <v>41</v>
      </c>
      <c r="B3" t="s">
        <v>112</v>
      </c>
    </row>
    <row r="10" spans="1:127" x14ac:dyDescent="0.2">
      <c r="A10" s="42"/>
      <c r="B10" s="42"/>
      <c r="C10" s="42"/>
      <c r="D10" s="42"/>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row>
    <row r="11" spans="1:127" x14ac:dyDescent="0.2">
      <c r="A11" s="42"/>
      <c r="B11" s="42"/>
      <c r="C11" s="42"/>
      <c r="D11" s="42"/>
      <c r="E11" s="43"/>
      <c r="F11" s="42"/>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row>
    <row r="12" spans="1:127" x14ac:dyDescent="0.2">
      <c r="A12" s="42"/>
      <c r="B12" s="42"/>
      <c r="C12" s="42"/>
      <c r="D12" s="42"/>
      <c r="E12" s="4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c r="DT12" s="42"/>
      <c r="DU12" s="42"/>
      <c r="DV12" s="42"/>
      <c r="DW12" s="42"/>
    </row>
    <row r="13" spans="1:127" x14ac:dyDescent="0.2">
      <c r="A13" s="42"/>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c r="DT13" s="42"/>
      <c r="DU13" s="42"/>
      <c r="DV13" s="42"/>
      <c r="DW13" s="42"/>
    </row>
    <row r="14" spans="1:127" x14ac:dyDescent="0.2">
      <c r="A14" s="42"/>
      <c r="B14" s="43"/>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c r="DT14" s="42"/>
      <c r="DU14" s="42"/>
      <c r="DV14" s="42"/>
      <c r="DW14" s="42"/>
    </row>
    <row r="15" spans="1:127" x14ac:dyDescent="0.2">
      <c r="A15" s="42"/>
      <c r="B15" s="42"/>
      <c r="C15" s="42"/>
      <c r="D15" s="43"/>
      <c r="E15" s="42"/>
      <c r="F15" s="42"/>
      <c r="G15" s="42"/>
      <c r="H15" s="42"/>
      <c r="I15" s="42"/>
      <c r="J15" s="42"/>
      <c r="K15" s="42"/>
      <c r="L15" s="42"/>
      <c r="M15" s="42"/>
      <c r="N15" s="42"/>
      <c r="O15" s="42"/>
      <c r="P15" s="42"/>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c r="BC15" s="42"/>
      <c r="BD15" s="42"/>
      <c r="BE15" s="42"/>
      <c r="BF15" s="42"/>
      <c r="BG15" s="42"/>
      <c r="BH15" s="42"/>
      <c r="BI15" s="42"/>
      <c r="BJ15" s="42"/>
      <c r="BK15" s="42"/>
      <c r="BL15" s="42"/>
      <c r="BM15" s="42"/>
      <c r="BN15" s="42"/>
      <c r="BO15" s="42"/>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c r="CN15" s="42"/>
      <c r="CO15" s="42"/>
      <c r="CP15" s="42"/>
      <c r="CQ15" s="42"/>
      <c r="CR15" s="42"/>
      <c r="CS15" s="42"/>
      <c r="CT15" s="42"/>
      <c r="CU15" s="42"/>
      <c r="CV15" s="42"/>
      <c r="CW15" s="42"/>
      <c r="CX15" s="42"/>
      <c r="CY15" s="42"/>
      <c r="CZ15" s="42"/>
      <c r="DA15" s="42"/>
      <c r="DB15" s="42"/>
      <c r="DC15" s="42"/>
      <c r="DD15" s="42"/>
      <c r="DE15" s="42"/>
      <c r="DF15" s="42"/>
      <c r="DG15" s="42"/>
      <c r="DH15" s="42"/>
      <c r="DI15" s="42"/>
      <c r="DJ15" s="42"/>
      <c r="DK15" s="42"/>
      <c r="DL15" s="42"/>
      <c r="DM15" s="42"/>
      <c r="DN15" s="42"/>
      <c r="DO15" s="42"/>
      <c r="DP15" s="42"/>
      <c r="DQ15" s="42"/>
      <c r="DR15" s="42"/>
      <c r="DS15" s="42"/>
      <c r="DT15" s="42"/>
      <c r="DU15" s="42"/>
      <c r="DV15" s="42"/>
      <c r="DW15" s="42"/>
    </row>
    <row r="16" spans="1:127" x14ac:dyDescent="0.2">
      <c r="A16" s="42"/>
      <c r="B16" s="42"/>
      <c r="C16" s="42"/>
      <c r="D16" s="42"/>
      <c r="E16" s="42"/>
      <c r="F16" s="42"/>
      <c r="G16" s="42"/>
      <c r="H16" s="42"/>
      <c r="I16" s="42"/>
      <c r="J16" s="42"/>
      <c r="K16" s="42"/>
      <c r="L16" s="42"/>
      <c r="M16" s="42"/>
      <c r="N16" s="42"/>
      <c r="O16" s="42"/>
      <c r="P16" s="42"/>
      <c r="Q16" s="42"/>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42"/>
      <c r="CQ16" s="42"/>
      <c r="CR16" s="42"/>
      <c r="CS16" s="42"/>
      <c r="CT16" s="42"/>
      <c r="CU16" s="42"/>
      <c r="CV16" s="42"/>
      <c r="CW16" s="42"/>
      <c r="CX16" s="42"/>
      <c r="CY16" s="42"/>
      <c r="CZ16" s="42"/>
      <c r="DA16" s="42"/>
      <c r="DB16" s="42"/>
      <c r="DC16" s="42"/>
      <c r="DD16" s="42"/>
      <c r="DE16" s="42"/>
      <c r="DF16" s="42"/>
      <c r="DG16" s="42"/>
      <c r="DH16" s="42"/>
      <c r="DI16" s="42"/>
      <c r="DJ16" s="42"/>
      <c r="DK16" s="42"/>
      <c r="DL16" s="42"/>
      <c r="DM16" s="42"/>
      <c r="DN16" s="42"/>
      <c r="DO16" s="42"/>
      <c r="DP16" s="42"/>
      <c r="DQ16" s="42"/>
      <c r="DR16" s="42"/>
      <c r="DS16" s="42"/>
      <c r="DT16" s="42"/>
      <c r="DU16" s="42"/>
      <c r="DV16" s="42"/>
      <c r="DW16" s="42"/>
    </row>
    <row r="17" spans="1:127" x14ac:dyDescent="0.2">
      <c r="A17" s="42"/>
      <c r="B17" s="42"/>
      <c r="C17" s="42"/>
      <c r="D17" s="42"/>
      <c r="E17" s="42"/>
      <c r="F17" s="42"/>
      <c r="G17" s="42"/>
      <c r="H17" s="42"/>
      <c r="I17" s="42"/>
      <c r="J17" s="42"/>
      <c r="K17" s="42"/>
      <c r="L17" s="42"/>
      <c r="M17" s="42"/>
      <c r="N17" s="42"/>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c r="DO17" s="42"/>
      <c r="DP17" s="42"/>
      <c r="DQ17" s="42"/>
      <c r="DR17" s="42"/>
      <c r="DS17" s="42"/>
      <c r="DT17" s="42"/>
      <c r="DU17" s="42"/>
      <c r="DV17" s="42"/>
      <c r="DW17" s="42"/>
    </row>
    <row r="18" spans="1:127" x14ac:dyDescent="0.2">
      <c r="A18" s="42"/>
      <c r="B18" s="42"/>
      <c r="C18" s="42"/>
      <c r="D18" s="42"/>
      <c r="E18" s="42"/>
      <c r="F18" s="42"/>
      <c r="G18" s="42"/>
      <c r="H18" s="42"/>
      <c r="I18" s="42"/>
      <c r="J18" s="42"/>
      <c r="K18" s="42"/>
      <c r="L18" s="42"/>
      <c r="M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c r="DI18" s="42"/>
      <c r="DJ18" s="42"/>
      <c r="DK18" s="42"/>
      <c r="DL18" s="42"/>
      <c r="DM18" s="42"/>
      <c r="DN18" s="42"/>
      <c r="DO18" s="42"/>
      <c r="DP18" s="42"/>
      <c r="DQ18" s="42"/>
      <c r="DR18" s="42"/>
      <c r="DS18" s="42"/>
      <c r="DT18" s="42"/>
      <c r="DU18" s="42"/>
      <c r="DV18" s="42"/>
      <c r="DW18" s="42"/>
    </row>
    <row r="19" spans="1:127" x14ac:dyDescent="0.2">
      <c r="A19" s="42"/>
      <c r="B19" s="42"/>
      <c r="C19" s="42"/>
      <c r="D19" s="42"/>
      <c r="E19" s="44"/>
      <c r="F19" s="44"/>
      <c r="G19" s="44"/>
      <c r="H19" s="42"/>
      <c r="I19" s="42"/>
      <c r="J19" s="44"/>
      <c r="K19" s="44"/>
      <c r="L19" s="44"/>
      <c r="M19" s="44"/>
      <c r="N19" s="44"/>
      <c r="O19" s="44"/>
      <c r="P19" s="44"/>
      <c r="Q19" s="44"/>
      <c r="R19" s="44"/>
      <c r="S19" s="44"/>
      <c r="T19" s="44"/>
      <c r="U19" s="44"/>
      <c r="V19" s="44"/>
      <c r="W19" s="44"/>
      <c r="X19" s="44"/>
      <c r="Y19" s="44"/>
      <c r="Z19" s="44"/>
      <c r="AA19" s="44"/>
      <c r="AB19" s="44"/>
      <c r="AC19" s="44"/>
      <c r="AD19" s="44"/>
      <c r="AE19" s="44"/>
      <c r="AF19" s="44"/>
      <c r="AG19" s="44"/>
      <c r="AH19" s="44"/>
      <c r="AI19" s="44"/>
      <c r="AJ19" s="44"/>
      <c r="AK19" s="44"/>
      <c r="AL19" s="44"/>
      <c r="AM19" s="44"/>
      <c r="AN19" s="44"/>
      <c r="AO19" s="44"/>
      <c r="AP19" s="44"/>
      <c r="AQ19" s="44"/>
      <c r="AR19" s="44"/>
      <c r="AS19" s="44"/>
      <c r="AT19" s="44"/>
      <c r="AU19" s="44"/>
      <c r="AV19" s="44"/>
      <c r="AW19" s="44"/>
      <c r="AX19" s="44"/>
      <c r="AY19" s="44"/>
      <c r="AZ19" s="44"/>
      <c r="BA19" s="44"/>
      <c r="BB19" s="44"/>
      <c r="BC19" s="44"/>
      <c r="BD19" s="44"/>
      <c r="BE19" s="44"/>
      <c r="BF19" s="44"/>
      <c r="BG19" s="44"/>
      <c r="BH19" s="44"/>
      <c r="BI19" s="44"/>
      <c r="BJ19" s="44"/>
      <c r="BK19" s="44"/>
      <c r="BL19" s="44"/>
      <c r="BM19" s="44"/>
      <c r="BN19" s="44"/>
      <c r="BO19" s="44"/>
      <c r="BP19" s="44"/>
      <c r="BQ19" s="44"/>
      <c r="BR19" s="44"/>
      <c r="BS19" s="44"/>
      <c r="BT19" s="44"/>
      <c r="BU19" s="44"/>
      <c r="BV19" s="44"/>
      <c r="BW19" s="44"/>
      <c r="BX19" s="44"/>
      <c r="BY19" s="44"/>
      <c r="BZ19" s="44"/>
      <c r="CA19" s="44"/>
      <c r="CB19" s="44"/>
      <c r="CC19" s="44"/>
      <c r="CD19" s="44"/>
      <c r="CE19" s="44">
        <f>IF(CE20&lt;60,100,+IF(CE20&lt;120,200,+IF(CE20&lt;300,500,1000)))</f>
        <v>1000</v>
      </c>
      <c r="CF19" s="44"/>
      <c r="CG19" s="44"/>
      <c r="CH19" s="44"/>
      <c r="CI19" s="44"/>
      <c r="CJ19" s="44"/>
      <c r="CK19" s="44"/>
      <c r="CL19" s="44"/>
      <c r="CM19" s="44"/>
      <c r="CN19" s="44"/>
      <c r="CO19" s="44"/>
      <c r="CP19" s="44"/>
      <c r="CQ19" s="44"/>
      <c r="CR19" s="44"/>
      <c r="CS19" s="44"/>
      <c r="CT19" s="44"/>
      <c r="CU19" s="44"/>
      <c r="CV19" s="44"/>
      <c r="CW19" s="44"/>
      <c r="CX19" s="44"/>
      <c r="CY19" s="44"/>
      <c r="CZ19" s="44"/>
      <c r="DA19" s="44"/>
      <c r="DB19" s="44"/>
      <c r="DC19" s="44"/>
      <c r="DD19" s="44"/>
      <c r="DE19" s="44"/>
      <c r="DF19" s="44"/>
      <c r="DG19" s="44"/>
      <c r="DH19" s="44"/>
      <c r="DI19" s="44"/>
      <c r="DJ19" s="44"/>
      <c r="DK19" s="44"/>
      <c r="DL19" s="44"/>
      <c r="DM19" s="44"/>
      <c r="DN19" s="44"/>
      <c r="DO19" s="44"/>
      <c r="DP19" s="44"/>
      <c r="DQ19" s="44"/>
      <c r="DR19" s="44"/>
      <c r="DS19" s="44"/>
      <c r="DT19" s="44"/>
      <c r="DU19" s="44"/>
      <c r="DV19" s="44"/>
      <c r="DW19" s="44"/>
    </row>
    <row r="20" spans="1:127" x14ac:dyDescent="0.2">
      <c r="A20" s="42"/>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c r="BZ20" s="42"/>
      <c r="CA20" s="42"/>
      <c r="CB20" s="42"/>
      <c r="CC20" s="42"/>
      <c r="CD20" s="42"/>
      <c r="CE20" s="42">
        <f>BI23</f>
        <v>858</v>
      </c>
      <c r="CF20" s="42"/>
      <c r="CG20" s="42"/>
      <c r="CH20" s="42"/>
      <c r="CI20" s="42"/>
      <c r="CJ20" s="42"/>
      <c r="CK20" s="42"/>
      <c r="CL20" s="42"/>
      <c r="CM20" s="42"/>
      <c r="CN20" s="42"/>
      <c r="CO20" s="42"/>
      <c r="CP20" s="42"/>
      <c r="CQ20" s="42"/>
      <c r="CR20" s="42"/>
      <c r="CS20" s="42"/>
      <c r="CT20" s="42"/>
      <c r="CU20" s="42"/>
      <c r="CV20" s="42"/>
      <c r="CW20" s="42"/>
      <c r="CX20" s="42"/>
      <c r="CY20" s="42"/>
      <c r="CZ20" s="42"/>
      <c r="DA20" s="42"/>
      <c r="DB20" s="42"/>
      <c r="DC20" s="42"/>
      <c r="DD20" s="42"/>
      <c r="DE20" s="42"/>
      <c r="DF20" s="42"/>
      <c r="DG20" s="42"/>
      <c r="DH20" s="42"/>
      <c r="DI20" s="42"/>
      <c r="DJ20" s="42"/>
      <c r="DK20" s="42"/>
      <c r="DL20" s="42"/>
      <c r="DM20" s="42"/>
      <c r="DN20" s="42"/>
      <c r="DO20" s="42"/>
      <c r="DP20" s="42"/>
      <c r="DQ20" s="42"/>
      <c r="DR20" s="42"/>
      <c r="DS20" s="42"/>
      <c r="DT20" s="42"/>
      <c r="DU20" s="42"/>
      <c r="DV20" s="42"/>
      <c r="DW20" s="42"/>
    </row>
    <row r="21" spans="1:127" x14ac:dyDescent="0.2">
      <c r="A21" s="42"/>
      <c r="B21" s="244" t="s">
        <v>149</v>
      </c>
      <c r="C21" s="245">
        <f>IF(C24&gt;1000000,"&gt;1,000,000",IF(C24&gt;500,ROUNDUP(C24,-2),IF(C24&gt;100,ROUNDUP(C24/5,-1)*5,ROUNDUP(C24,-1))))</f>
        <v>900</v>
      </c>
      <c r="D21" s="42"/>
      <c r="E21" s="83">
        <f>IF(CD27&lt;0.01,IF(CD27&lt;0.001,ROUNDDOWN(CD27,5),ROUNDDOWN(CD27,4)),ROUNDDOWN(CD27,3))</f>
        <v>9.9000000000000005E-2</v>
      </c>
      <c r="F21" s="42"/>
      <c r="G21" s="42"/>
      <c r="H21" s="42"/>
      <c r="I21" s="42"/>
      <c r="J21" s="83">
        <f>IF(J27&lt;0.01,IF(J27&lt;0.001,ROUNDDOWN(J27,5),ROUNDDOWN(J27,4)),ROUNDDOWN(J27,3))</f>
        <v>9.9000000000000005E-2</v>
      </c>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c r="BZ21" s="42"/>
      <c r="CA21" s="42"/>
      <c r="CB21" s="42"/>
      <c r="CC21" s="42"/>
      <c r="CD21" s="42"/>
      <c r="CE21" s="42">
        <f>ROUNDUP(CE20*1.8/CE19,0)</f>
        <v>2</v>
      </c>
      <c r="CF21" s="42"/>
      <c r="CG21" s="42"/>
      <c r="CH21" s="42"/>
      <c r="CI21" s="42"/>
      <c r="CJ21" s="42"/>
      <c r="CK21" s="42"/>
      <c r="CL21" s="42"/>
      <c r="CM21" s="42"/>
      <c r="CN21" s="42"/>
      <c r="CO21" s="42"/>
      <c r="CP21" s="42"/>
      <c r="CQ21" s="42"/>
      <c r="CR21" s="42"/>
      <c r="CS21" s="42"/>
      <c r="CT21" s="42"/>
      <c r="CU21" s="42"/>
      <c r="CV21" s="42"/>
      <c r="CW21" s="42"/>
      <c r="CX21" s="42"/>
      <c r="CY21" s="42"/>
      <c r="CZ21" s="42"/>
      <c r="DA21" s="42"/>
      <c r="DB21" s="42"/>
      <c r="DC21" s="42"/>
      <c r="DD21" s="42"/>
      <c r="DE21" s="42"/>
      <c r="DF21" s="42"/>
      <c r="DG21" s="42"/>
      <c r="DH21" s="42"/>
      <c r="DI21" s="42"/>
      <c r="DJ21" s="42"/>
      <c r="DK21" s="42"/>
      <c r="DL21" s="42"/>
      <c r="DM21" s="42"/>
      <c r="DN21" s="42"/>
      <c r="DO21" s="42"/>
      <c r="DP21" s="42"/>
      <c r="DQ21" s="42"/>
      <c r="DR21" s="42"/>
      <c r="DS21" s="42"/>
      <c r="DT21" s="42"/>
      <c r="DU21" s="42"/>
      <c r="DV21" s="42"/>
      <c r="DW21" s="42"/>
    </row>
    <row r="22" spans="1:127" ht="13.5" thickBot="1" x14ac:dyDescent="0.25">
      <c r="H22">
        <v>1</v>
      </c>
      <c r="I22" s="71">
        <f>+CE21*CE19</f>
        <v>2000</v>
      </c>
      <c r="CE22" s="45">
        <v>0</v>
      </c>
      <c r="CF22" s="45">
        <v>0.1</v>
      </c>
      <c r="CG22" s="45">
        <v>0.2</v>
      </c>
      <c r="CH22" s="45">
        <v>0.4</v>
      </c>
      <c r="CI22" s="45">
        <v>0.6</v>
      </c>
      <c r="CJ22" s="45">
        <v>0.8</v>
      </c>
      <c r="CK22" s="45">
        <v>1</v>
      </c>
      <c r="CL22" s="45">
        <v>2</v>
      </c>
      <c r="CM22" s="45">
        <v>3</v>
      </c>
      <c r="CN22" s="45">
        <v>4</v>
      </c>
      <c r="CO22" s="45">
        <v>5</v>
      </c>
      <c r="CP22" s="45">
        <v>6</v>
      </c>
      <c r="CQ22" s="45">
        <v>7</v>
      </c>
      <c r="CR22" s="45">
        <v>8</v>
      </c>
      <c r="CS22" s="45">
        <v>9</v>
      </c>
      <c r="CT22" s="45">
        <v>10</v>
      </c>
      <c r="CU22" s="45">
        <v>11</v>
      </c>
      <c r="CV22" s="45">
        <v>12</v>
      </c>
      <c r="CW22" s="45">
        <v>13</v>
      </c>
      <c r="CX22" s="45">
        <v>14</v>
      </c>
      <c r="CY22" s="45">
        <v>15</v>
      </c>
      <c r="CZ22" s="45">
        <v>16</v>
      </c>
      <c r="DA22" s="45">
        <v>17</v>
      </c>
      <c r="DB22" s="45">
        <v>18</v>
      </c>
      <c r="DC22" s="45">
        <v>19</v>
      </c>
      <c r="DD22" s="45">
        <v>20</v>
      </c>
    </row>
    <row r="23" spans="1:127" ht="13.5" thickBot="1" x14ac:dyDescent="0.25">
      <c r="B23" s="7" t="s">
        <v>43</v>
      </c>
      <c r="C23" s="8">
        <f>'入力シート (一物質)'!Q15</f>
        <v>0.1</v>
      </c>
      <c r="D23" s="9" t="s">
        <v>392</v>
      </c>
      <c r="E23" s="497" t="s">
        <v>44</v>
      </c>
      <c r="F23" s="498"/>
      <c r="H23">
        <f>+C23</f>
        <v>0.1</v>
      </c>
      <c r="I23">
        <f>+C23</f>
        <v>0.1</v>
      </c>
      <c r="J23" s="6">
        <f>MIN(J24:AL24)</f>
        <v>858</v>
      </c>
      <c r="K23" s="264">
        <f>IF(MIN(K24:T24)=0,1000000,MIN(K24:T24))</f>
        <v>100000</v>
      </c>
      <c r="U23" s="264">
        <f>IF(MIN(U24:AC24)=0,1000000,MIN(U24:AC24))</f>
        <v>10000</v>
      </c>
      <c r="AD23" s="264">
        <f>IF(MIN(AD24:AM24)=0,1000000,MIN(AD24:AM24))</f>
        <v>1000</v>
      </c>
      <c r="AN23" s="264">
        <f>IF(MIN(AN24:AW24)=0,1000000,MIN(AN24:AW24))</f>
        <v>900</v>
      </c>
      <c r="AX23" s="264">
        <f>IF(MIN(AX24:BG24)=0,1000000,MIN(AX24:BG24))</f>
        <v>860</v>
      </c>
      <c r="BI23" s="264">
        <f>IF(MIN(BI24:CC24)=0,1000000,MIN(BI24:CC24))</f>
        <v>858</v>
      </c>
    </row>
    <row r="24" spans="1:127" ht="13.5" thickBot="1" x14ac:dyDescent="0.25">
      <c r="B24" s="10" t="s">
        <v>45</v>
      </c>
      <c r="C24" s="11">
        <f>IF(+BI23=1000000,"&gt;1,000,000",+BI23)</f>
        <v>858</v>
      </c>
      <c r="D24" s="12" t="s">
        <v>393</v>
      </c>
      <c r="E24" s="60">
        <f>IF(CD27&lt;0.1,IF(CD27&lt;0.01,IF(CD27&lt;0.001,ROUNDDOWN(CD27,5),ROUNDDOWN(CD27,4)),ROUNDDOWN(CD27,3)),ROUNDDOWN(CD27,2))</f>
        <v>9.9000000000000005E-2</v>
      </c>
      <c r="F24" s="13" t="s">
        <v>394</v>
      </c>
      <c r="H24">
        <f>+BI30</f>
        <v>865</v>
      </c>
      <c r="I24">
        <f>+CC30</f>
        <v>845</v>
      </c>
      <c r="J24" s="57">
        <f>IF(J27&lt;=$C$23,J30,"")</f>
        <v>858</v>
      </c>
      <c r="K24" s="58">
        <f t="shared" ref="K24:T24" si="0">IF(K27&lt;=$C$23,K30,"")</f>
        <v>100000</v>
      </c>
      <c r="L24" s="58">
        <f t="shared" si="0"/>
        <v>200000</v>
      </c>
      <c r="M24" s="58">
        <f t="shared" si="0"/>
        <v>300000</v>
      </c>
      <c r="N24" s="58">
        <f t="shared" si="0"/>
        <v>400000</v>
      </c>
      <c r="O24" s="58">
        <f t="shared" si="0"/>
        <v>500000</v>
      </c>
      <c r="P24" s="58">
        <f t="shared" si="0"/>
        <v>600000</v>
      </c>
      <c r="Q24" s="58">
        <f t="shared" si="0"/>
        <v>700000</v>
      </c>
      <c r="R24" s="58">
        <f t="shared" si="0"/>
        <v>800000</v>
      </c>
      <c r="S24" s="58">
        <f t="shared" si="0"/>
        <v>900000</v>
      </c>
      <c r="T24" s="263">
        <f t="shared" si="0"/>
        <v>1000000</v>
      </c>
      <c r="U24" s="57">
        <f>IF(U27&lt;=$C$23,U30,"")</f>
        <v>10000</v>
      </c>
      <c r="V24" s="58">
        <f t="shared" ref="V24:AM24" si="1">IF(V27&lt;=$C$23,V30,"")</f>
        <v>20000</v>
      </c>
      <c r="W24" s="58">
        <f t="shared" si="1"/>
        <v>30000</v>
      </c>
      <c r="X24" s="58">
        <f t="shared" si="1"/>
        <v>40000</v>
      </c>
      <c r="Y24" s="58">
        <f t="shared" si="1"/>
        <v>50000</v>
      </c>
      <c r="Z24" s="58">
        <f t="shared" si="1"/>
        <v>60000</v>
      </c>
      <c r="AA24" s="58">
        <f t="shared" si="1"/>
        <v>70000</v>
      </c>
      <c r="AB24" s="58">
        <f t="shared" si="1"/>
        <v>80000</v>
      </c>
      <c r="AC24" s="58">
        <f t="shared" si="1"/>
        <v>90000</v>
      </c>
      <c r="AD24" s="58">
        <f t="shared" si="1"/>
        <v>1000</v>
      </c>
      <c r="AE24" s="58">
        <f t="shared" si="1"/>
        <v>2000</v>
      </c>
      <c r="AF24" s="58">
        <f t="shared" si="1"/>
        <v>3000</v>
      </c>
      <c r="AG24" s="58">
        <f t="shared" si="1"/>
        <v>4000</v>
      </c>
      <c r="AH24" s="58">
        <f t="shared" si="1"/>
        <v>5000</v>
      </c>
      <c r="AI24" s="58">
        <f t="shared" si="1"/>
        <v>6000</v>
      </c>
      <c r="AJ24" s="58">
        <f t="shared" si="1"/>
        <v>7000</v>
      </c>
      <c r="AK24" s="58">
        <f t="shared" si="1"/>
        <v>8000</v>
      </c>
      <c r="AL24" s="58">
        <f t="shared" si="1"/>
        <v>9000</v>
      </c>
      <c r="AM24" s="58">
        <f t="shared" si="1"/>
        <v>10000</v>
      </c>
      <c r="AN24" s="56">
        <f>IF(AN27&lt;=$C$23,AN30,"")</f>
        <v>1000</v>
      </c>
      <c r="AO24" s="56">
        <f t="shared" ref="AO24:BG24" si="2">IF(AO27&lt;=$C$23,AO30,"")</f>
        <v>900</v>
      </c>
      <c r="AP24" s="56" t="str">
        <f t="shared" si="2"/>
        <v/>
      </c>
      <c r="AQ24" s="56" t="str">
        <f t="shared" si="2"/>
        <v/>
      </c>
      <c r="AR24" s="56" t="str">
        <f t="shared" si="2"/>
        <v/>
      </c>
      <c r="AS24" s="56" t="str">
        <f t="shared" si="2"/>
        <v/>
      </c>
      <c r="AT24" s="56" t="str">
        <f t="shared" si="2"/>
        <v/>
      </c>
      <c r="AU24" s="56" t="str">
        <f t="shared" si="2"/>
        <v/>
      </c>
      <c r="AV24" s="56" t="str">
        <f t="shared" si="2"/>
        <v/>
      </c>
      <c r="AW24" s="56" t="str">
        <f t="shared" si="2"/>
        <v/>
      </c>
      <c r="AX24" s="56">
        <f t="shared" si="2"/>
        <v>900</v>
      </c>
      <c r="AY24" s="56">
        <f t="shared" si="2"/>
        <v>890</v>
      </c>
      <c r="AZ24" s="56">
        <f t="shared" si="2"/>
        <v>880</v>
      </c>
      <c r="BA24" s="56">
        <f t="shared" si="2"/>
        <v>870</v>
      </c>
      <c r="BB24" s="56">
        <f t="shared" si="2"/>
        <v>860</v>
      </c>
      <c r="BC24" s="56" t="str">
        <f t="shared" si="2"/>
        <v/>
      </c>
      <c r="BD24" s="56" t="str">
        <f t="shared" si="2"/>
        <v/>
      </c>
      <c r="BE24" s="56" t="str">
        <f t="shared" si="2"/>
        <v/>
      </c>
      <c r="BF24" s="56" t="str">
        <f t="shared" si="2"/>
        <v/>
      </c>
      <c r="BG24" s="56" t="str">
        <f t="shared" si="2"/>
        <v/>
      </c>
      <c r="BH24" s="56" t="str">
        <f>IF(BH27&lt;=$C$23,BH30,"")</f>
        <v/>
      </c>
      <c r="BI24" s="56">
        <f t="shared" ref="BI24:CD24" si="3">IF(BI27&lt;=$C$23,BI30,"")</f>
        <v>865</v>
      </c>
      <c r="BJ24" s="56">
        <f t="shared" si="3"/>
        <v>864</v>
      </c>
      <c r="BK24" s="56">
        <f t="shared" si="3"/>
        <v>863</v>
      </c>
      <c r="BL24" s="56">
        <f t="shared" si="3"/>
        <v>862</v>
      </c>
      <c r="BM24" s="56">
        <f t="shared" si="3"/>
        <v>861</v>
      </c>
      <c r="BN24" s="56">
        <f t="shared" si="3"/>
        <v>860</v>
      </c>
      <c r="BO24" s="56">
        <f t="shared" si="3"/>
        <v>859</v>
      </c>
      <c r="BP24" s="56">
        <f t="shared" si="3"/>
        <v>858</v>
      </c>
      <c r="BQ24" s="56" t="str">
        <f t="shared" si="3"/>
        <v/>
      </c>
      <c r="BR24" s="56" t="str">
        <f t="shared" si="3"/>
        <v/>
      </c>
      <c r="BS24" s="56" t="str">
        <f t="shared" si="3"/>
        <v/>
      </c>
      <c r="BT24" s="56" t="str">
        <f t="shared" si="3"/>
        <v/>
      </c>
      <c r="BU24" s="56" t="str">
        <f t="shared" si="3"/>
        <v/>
      </c>
      <c r="BV24" s="56" t="str">
        <f t="shared" si="3"/>
        <v/>
      </c>
      <c r="BW24" s="56" t="str">
        <f t="shared" si="3"/>
        <v/>
      </c>
      <c r="BX24" s="56" t="str">
        <f t="shared" si="3"/>
        <v/>
      </c>
      <c r="BY24" s="56" t="str">
        <f t="shared" si="3"/>
        <v/>
      </c>
      <c r="BZ24" s="56" t="str">
        <f t="shared" si="3"/>
        <v/>
      </c>
      <c r="CA24" s="56" t="str">
        <f t="shared" si="3"/>
        <v/>
      </c>
      <c r="CB24" s="56" t="str">
        <f t="shared" si="3"/>
        <v/>
      </c>
      <c r="CC24" s="56" t="str">
        <f t="shared" si="3"/>
        <v/>
      </c>
      <c r="CD24" s="56">
        <f t="shared" si="3"/>
        <v>858</v>
      </c>
      <c r="CE24" s="69"/>
      <c r="CF24" s="69"/>
      <c r="CG24" s="69"/>
      <c r="CH24" s="69"/>
      <c r="CI24" s="69"/>
      <c r="CJ24" s="69"/>
      <c r="CK24" s="69"/>
      <c r="CL24" s="69"/>
      <c r="CM24" s="69"/>
      <c r="CN24" s="69"/>
      <c r="CO24" s="69"/>
      <c r="CP24" s="69"/>
      <c r="CQ24" s="69"/>
      <c r="CR24" s="69"/>
      <c r="CS24" s="69"/>
      <c r="CT24" s="69"/>
      <c r="CU24" s="69"/>
      <c r="CV24" s="69"/>
      <c r="CW24" s="69"/>
      <c r="CX24" s="69"/>
      <c r="CY24" s="69"/>
      <c r="CZ24" s="69"/>
      <c r="DA24" s="69"/>
      <c r="DB24" s="69"/>
      <c r="DC24" s="69"/>
      <c r="DD24" s="69"/>
      <c r="DE24" s="67"/>
      <c r="DF24" s="67"/>
      <c r="DG24" s="67"/>
      <c r="DH24" s="67"/>
      <c r="DI24" s="67"/>
      <c r="DJ24" s="67"/>
      <c r="DK24" s="67"/>
      <c r="DL24" s="67"/>
      <c r="DM24" s="67"/>
      <c r="DN24" s="67"/>
      <c r="DO24" s="67"/>
      <c r="DP24" s="67"/>
      <c r="DQ24" s="67"/>
      <c r="DR24" s="67"/>
      <c r="DS24" s="67"/>
      <c r="DT24" s="67"/>
      <c r="DU24" s="67"/>
      <c r="DV24" s="67"/>
      <c r="DW24" s="67"/>
    </row>
    <row r="25" spans="1:127" ht="13.5" thickBot="1" x14ac:dyDescent="0.25">
      <c r="A25" s="14"/>
      <c r="B25" s="14"/>
      <c r="C25" s="14">
        <f>IF(BI23=1000000,-100,BI23)</f>
        <v>858</v>
      </c>
      <c r="D25" s="14"/>
      <c r="E25" s="84">
        <f>E24</f>
        <v>9.9000000000000005E-2</v>
      </c>
      <c r="F25" s="15"/>
      <c r="G25" s="14"/>
      <c r="H25">
        <f>+AX30</f>
        <v>900</v>
      </c>
      <c r="I25">
        <f>IF(BH30&lt;10,0.1,+BH30-10)</f>
        <v>790</v>
      </c>
      <c r="J25" s="46"/>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6"/>
      <c r="BM25" s="46"/>
      <c r="BN25" s="46"/>
      <c r="BO25" s="46"/>
      <c r="BP25" s="46"/>
      <c r="BQ25" s="46"/>
      <c r="BR25" s="46"/>
      <c r="BS25" s="46"/>
      <c r="BT25" s="46"/>
      <c r="BU25" s="46"/>
      <c r="BV25" s="46"/>
      <c r="BW25" s="46"/>
      <c r="BX25" s="46"/>
      <c r="BY25" s="46"/>
      <c r="BZ25" s="46"/>
      <c r="CA25" s="46"/>
      <c r="CB25" s="46"/>
      <c r="CC25" s="46"/>
      <c r="CD25" s="46"/>
      <c r="CE25" s="46"/>
      <c r="CF25" s="46"/>
      <c r="CG25" s="46"/>
      <c r="CH25" s="46"/>
      <c r="CI25" s="46"/>
      <c r="CJ25" s="46"/>
      <c r="CK25" s="46"/>
      <c r="CL25" s="46"/>
      <c r="CM25" s="46"/>
      <c r="CN25" s="46"/>
      <c r="CO25" s="46"/>
      <c r="CP25" s="46"/>
      <c r="CQ25" s="46"/>
      <c r="CR25" s="46"/>
      <c r="CS25" s="46"/>
      <c r="CT25" s="46"/>
      <c r="CU25" s="46"/>
      <c r="CV25" s="46"/>
      <c r="CW25" s="46"/>
      <c r="CX25" s="46"/>
      <c r="CY25" s="46"/>
      <c r="CZ25" s="46"/>
      <c r="DA25" s="46"/>
      <c r="DB25" s="46"/>
      <c r="DC25" s="46"/>
      <c r="DD25" s="46"/>
      <c r="DE25" s="46"/>
      <c r="DF25" s="46"/>
      <c r="DG25" s="46"/>
      <c r="DH25" s="46"/>
      <c r="DI25" s="46"/>
      <c r="DJ25" s="46"/>
      <c r="DK25" s="46"/>
      <c r="DL25" s="46"/>
      <c r="DM25" s="46"/>
      <c r="DN25" s="46"/>
      <c r="DO25" s="46"/>
      <c r="DP25" s="46"/>
      <c r="DQ25" s="46"/>
      <c r="DR25" s="46"/>
      <c r="DS25" s="46"/>
      <c r="DT25" s="46"/>
      <c r="DU25" s="46"/>
      <c r="DV25" s="46"/>
      <c r="DW25" s="46"/>
    </row>
    <row r="26" spans="1:127" x14ac:dyDescent="0.2">
      <c r="A26" s="16" t="s">
        <v>47</v>
      </c>
      <c r="B26" s="17" t="s">
        <v>48</v>
      </c>
      <c r="C26" s="499" t="s">
        <v>49</v>
      </c>
      <c r="D26" s="500"/>
      <c r="E26" s="500"/>
      <c r="F26" s="18" t="s">
        <v>50</v>
      </c>
      <c r="G26" s="18" t="s">
        <v>51</v>
      </c>
      <c r="J26" s="47" t="s">
        <v>51</v>
      </c>
      <c r="K26" s="47" t="s">
        <v>51</v>
      </c>
      <c r="L26" s="47" t="s">
        <v>51</v>
      </c>
      <c r="M26" s="47" t="s">
        <v>51</v>
      </c>
      <c r="N26" s="47" t="s">
        <v>51</v>
      </c>
      <c r="O26" s="47" t="s">
        <v>51</v>
      </c>
      <c r="P26" s="47" t="s">
        <v>51</v>
      </c>
      <c r="Q26" s="47" t="s">
        <v>51</v>
      </c>
      <c r="R26" s="47" t="s">
        <v>51</v>
      </c>
      <c r="S26" s="47" t="s">
        <v>51</v>
      </c>
      <c r="T26" s="47" t="s">
        <v>51</v>
      </c>
      <c r="U26" s="47" t="s">
        <v>51</v>
      </c>
      <c r="V26" s="47" t="s">
        <v>51</v>
      </c>
      <c r="W26" s="47" t="s">
        <v>51</v>
      </c>
      <c r="X26" s="47" t="s">
        <v>51</v>
      </c>
      <c r="Y26" s="47" t="s">
        <v>51</v>
      </c>
      <c r="Z26" s="47" t="s">
        <v>51</v>
      </c>
      <c r="AA26" s="47" t="s">
        <v>51</v>
      </c>
      <c r="AB26" s="47" t="s">
        <v>51</v>
      </c>
      <c r="AC26" s="47" t="s">
        <v>51</v>
      </c>
      <c r="AD26" s="47" t="s">
        <v>51</v>
      </c>
      <c r="AE26" s="47" t="s">
        <v>51</v>
      </c>
      <c r="AF26" s="47" t="s">
        <v>51</v>
      </c>
      <c r="AG26" s="47" t="s">
        <v>51</v>
      </c>
      <c r="AH26" s="47" t="s">
        <v>51</v>
      </c>
      <c r="AI26" s="47" t="s">
        <v>51</v>
      </c>
      <c r="AJ26" s="47" t="s">
        <v>51</v>
      </c>
      <c r="AK26" s="47" t="s">
        <v>51</v>
      </c>
      <c r="AL26" s="47" t="s">
        <v>51</v>
      </c>
      <c r="AM26" s="47" t="s">
        <v>51</v>
      </c>
      <c r="AN26" s="47" t="s">
        <v>51</v>
      </c>
      <c r="AO26" s="47" t="s">
        <v>51</v>
      </c>
      <c r="AP26" s="47" t="s">
        <v>51</v>
      </c>
      <c r="AQ26" s="47" t="s">
        <v>51</v>
      </c>
      <c r="AR26" s="47" t="s">
        <v>51</v>
      </c>
      <c r="AS26" s="47" t="s">
        <v>51</v>
      </c>
      <c r="AT26" s="47" t="s">
        <v>51</v>
      </c>
      <c r="AU26" s="47" t="s">
        <v>51</v>
      </c>
      <c r="AV26" s="47" t="s">
        <v>51</v>
      </c>
      <c r="AW26" s="47" t="s">
        <v>51</v>
      </c>
      <c r="AX26" s="47" t="s">
        <v>51</v>
      </c>
      <c r="AY26" s="47" t="s">
        <v>51</v>
      </c>
      <c r="AZ26" s="47" t="s">
        <v>51</v>
      </c>
      <c r="BA26" s="47" t="s">
        <v>51</v>
      </c>
      <c r="BB26" s="47" t="s">
        <v>51</v>
      </c>
      <c r="BC26" s="47" t="s">
        <v>51</v>
      </c>
      <c r="BD26" s="47" t="s">
        <v>51</v>
      </c>
      <c r="BE26" s="47" t="s">
        <v>51</v>
      </c>
      <c r="BF26" s="47" t="s">
        <v>51</v>
      </c>
      <c r="BG26" s="47" t="s">
        <v>51</v>
      </c>
      <c r="BH26" s="47" t="s">
        <v>51</v>
      </c>
      <c r="BI26" s="47" t="s">
        <v>51</v>
      </c>
      <c r="BJ26" s="47" t="s">
        <v>51</v>
      </c>
      <c r="BK26" s="47" t="s">
        <v>51</v>
      </c>
      <c r="BL26" s="47" t="s">
        <v>51</v>
      </c>
      <c r="BM26" s="47" t="s">
        <v>51</v>
      </c>
      <c r="BN26" s="47" t="s">
        <v>51</v>
      </c>
      <c r="BO26" s="47" t="s">
        <v>51</v>
      </c>
      <c r="BP26" s="47" t="s">
        <v>51</v>
      </c>
      <c r="BQ26" s="47" t="s">
        <v>51</v>
      </c>
      <c r="BR26" s="47" t="s">
        <v>51</v>
      </c>
      <c r="BS26" s="47" t="s">
        <v>51</v>
      </c>
      <c r="BT26" s="47" t="s">
        <v>51</v>
      </c>
      <c r="BU26" s="47" t="s">
        <v>51</v>
      </c>
      <c r="BV26" s="47" t="s">
        <v>51</v>
      </c>
      <c r="BW26" s="47" t="s">
        <v>51</v>
      </c>
      <c r="BX26" s="47" t="s">
        <v>51</v>
      </c>
      <c r="BY26" s="47" t="s">
        <v>51</v>
      </c>
      <c r="BZ26" s="47" t="s">
        <v>51</v>
      </c>
      <c r="CA26" s="47" t="s">
        <v>51</v>
      </c>
      <c r="CB26" s="47" t="s">
        <v>51</v>
      </c>
      <c r="CC26" s="47" t="s">
        <v>51</v>
      </c>
      <c r="CD26" s="47" t="s">
        <v>51</v>
      </c>
      <c r="CE26" s="47" t="s">
        <v>51</v>
      </c>
      <c r="CF26" s="47" t="s">
        <v>51</v>
      </c>
      <c r="CG26" s="47" t="s">
        <v>51</v>
      </c>
      <c r="CH26" s="47" t="s">
        <v>51</v>
      </c>
      <c r="CI26" s="47" t="s">
        <v>51</v>
      </c>
      <c r="CJ26" s="47" t="s">
        <v>51</v>
      </c>
      <c r="CK26" s="47" t="s">
        <v>51</v>
      </c>
      <c r="CL26" s="47" t="s">
        <v>51</v>
      </c>
      <c r="CM26" s="47" t="s">
        <v>51</v>
      </c>
      <c r="CN26" s="47" t="s">
        <v>51</v>
      </c>
      <c r="CO26" s="47" t="s">
        <v>51</v>
      </c>
      <c r="CP26" s="47" t="s">
        <v>51</v>
      </c>
      <c r="CQ26" s="47" t="s">
        <v>51</v>
      </c>
      <c r="CR26" s="47" t="s">
        <v>51</v>
      </c>
      <c r="CS26" s="47" t="s">
        <v>51</v>
      </c>
      <c r="CT26" s="47" t="s">
        <v>51</v>
      </c>
      <c r="CU26" s="47" t="s">
        <v>51</v>
      </c>
      <c r="CV26" s="47" t="s">
        <v>51</v>
      </c>
      <c r="CW26" s="47" t="s">
        <v>51</v>
      </c>
      <c r="CX26" s="47" t="s">
        <v>51</v>
      </c>
      <c r="CY26" s="47" t="s">
        <v>51</v>
      </c>
      <c r="CZ26" s="47" t="s">
        <v>51</v>
      </c>
      <c r="DA26" s="47" t="s">
        <v>51</v>
      </c>
      <c r="DB26" s="47" t="s">
        <v>51</v>
      </c>
      <c r="DC26" s="47" t="s">
        <v>51</v>
      </c>
      <c r="DD26" s="47" t="s">
        <v>51</v>
      </c>
      <c r="DE26" s="47" t="s">
        <v>51</v>
      </c>
      <c r="DF26" s="47" t="s">
        <v>51</v>
      </c>
      <c r="DG26" s="47" t="s">
        <v>51</v>
      </c>
      <c r="DH26" s="47" t="s">
        <v>51</v>
      </c>
      <c r="DI26" s="47" t="s">
        <v>51</v>
      </c>
      <c r="DJ26" s="47" t="s">
        <v>51</v>
      </c>
      <c r="DK26" s="47" t="s">
        <v>51</v>
      </c>
      <c r="DL26" s="47" t="s">
        <v>51</v>
      </c>
      <c r="DM26" s="47" t="s">
        <v>51</v>
      </c>
      <c r="DN26" s="47" t="s">
        <v>51</v>
      </c>
      <c r="DO26" s="47" t="s">
        <v>51</v>
      </c>
      <c r="DP26" s="47" t="s">
        <v>51</v>
      </c>
      <c r="DQ26" s="47" t="s">
        <v>51</v>
      </c>
      <c r="DR26" s="47" t="s">
        <v>51</v>
      </c>
      <c r="DS26" s="47" t="s">
        <v>51</v>
      </c>
      <c r="DT26" s="47" t="s">
        <v>51</v>
      </c>
      <c r="DU26" s="47" t="s">
        <v>51</v>
      </c>
      <c r="DV26" s="47" t="s">
        <v>51</v>
      </c>
      <c r="DW26" s="47" t="s">
        <v>51</v>
      </c>
    </row>
    <row r="27" spans="1:127" ht="21" x14ac:dyDescent="0.55000000000000004">
      <c r="A27" s="19"/>
      <c r="B27" s="20" t="s">
        <v>395</v>
      </c>
      <c r="C27" s="492" t="s">
        <v>53</v>
      </c>
      <c r="D27" s="493"/>
      <c r="E27" s="493"/>
      <c r="F27" s="307" t="s">
        <v>396</v>
      </c>
      <c r="G27" s="22">
        <f>+G29*G53*G54*G55/2</f>
        <v>5.9790203893774265</v>
      </c>
      <c r="I27" s="61">
        <f>+G29</f>
        <v>100</v>
      </c>
      <c r="J27" s="22">
        <f t="shared" ref="J27:BU27" si="4">+J29*J53*J54*J55/2</f>
        <v>9.994131082667812E-2</v>
      </c>
      <c r="K27" s="22">
        <f t="shared" si="4"/>
        <v>0</v>
      </c>
      <c r="L27" s="22">
        <f t="shared" si="4"/>
        <v>0</v>
      </c>
      <c r="M27" s="22">
        <f t="shared" si="4"/>
        <v>0</v>
      </c>
      <c r="N27" s="22">
        <f t="shared" si="4"/>
        <v>0</v>
      </c>
      <c r="O27" s="22">
        <f t="shared" si="4"/>
        <v>0</v>
      </c>
      <c r="P27" s="22">
        <f t="shared" si="4"/>
        <v>0</v>
      </c>
      <c r="Q27" s="22">
        <f t="shared" si="4"/>
        <v>0</v>
      </c>
      <c r="R27" s="22">
        <f t="shared" si="4"/>
        <v>0</v>
      </c>
      <c r="S27" s="22">
        <f t="shared" si="4"/>
        <v>0</v>
      </c>
      <c r="T27" s="22">
        <f t="shared" si="4"/>
        <v>0</v>
      </c>
      <c r="U27" s="22">
        <f t="shared" si="4"/>
        <v>3.7884769937226776E-67</v>
      </c>
      <c r="V27" s="22">
        <f t="shared" si="4"/>
        <v>1.4704860580538453E-291</v>
      </c>
      <c r="W27" s="22">
        <f t="shared" si="4"/>
        <v>0</v>
      </c>
      <c r="X27" s="22">
        <f t="shared" si="4"/>
        <v>0</v>
      </c>
      <c r="Y27" s="22">
        <f t="shared" si="4"/>
        <v>0</v>
      </c>
      <c r="Z27" s="22">
        <f t="shared" si="4"/>
        <v>0</v>
      </c>
      <c r="AA27" s="22">
        <f t="shared" si="4"/>
        <v>0</v>
      </c>
      <c r="AB27" s="22">
        <f t="shared" si="4"/>
        <v>0</v>
      </c>
      <c r="AC27" s="22">
        <f t="shared" si="4"/>
        <v>0</v>
      </c>
      <c r="AD27" s="22">
        <f t="shared" si="4"/>
        <v>5.2496252939107028E-2</v>
      </c>
      <c r="AE27" s="22">
        <f t="shared" si="4"/>
        <v>5.3652072770553404E-4</v>
      </c>
      <c r="AF27" s="22">
        <f t="shared" si="4"/>
        <v>1.2211639639144287E-6</v>
      </c>
      <c r="AG27" s="22">
        <f t="shared" si="4"/>
        <v>1.4411182695568249E-10</v>
      </c>
      <c r="AH27" s="22">
        <f t="shared" si="4"/>
        <v>5.3109812555310226E-16</v>
      </c>
      <c r="AI27" s="22">
        <f t="shared" si="4"/>
        <v>5.2215748275141055E-23</v>
      </c>
      <c r="AJ27" s="22">
        <f t="shared" si="4"/>
        <v>1.287521416851929E-31</v>
      </c>
      <c r="AK27" s="22">
        <f t="shared" si="4"/>
        <v>7.7292840226802095E-42</v>
      </c>
      <c r="AL27" s="22">
        <f t="shared" si="4"/>
        <v>1.1112841550839914E-53</v>
      </c>
      <c r="AM27" s="22">
        <f t="shared" si="4"/>
        <v>3.7884769937226776E-67</v>
      </c>
      <c r="AN27" s="22">
        <f t="shared" si="4"/>
        <v>5.2496252939107028E-2</v>
      </c>
      <c r="AO27" s="22">
        <f t="shared" si="4"/>
        <v>8.2522199796651291E-2</v>
      </c>
      <c r="AP27" s="22">
        <f t="shared" si="4"/>
        <v>0.13043750865631495</v>
      </c>
      <c r="AQ27" s="22">
        <f t="shared" si="4"/>
        <v>0.20771450746478806</v>
      </c>
      <c r="AR27" s="22">
        <f t="shared" si="4"/>
        <v>0.33411615696612745</v>
      </c>
      <c r="AS27" s="22">
        <f t="shared" si="4"/>
        <v>0.54497707864975209</v>
      </c>
      <c r="AT27" s="22">
        <f t="shared" si="4"/>
        <v>0.90714604981016289</v>
      </c>
      <c r="AU27" s="22">
        <f t="shared" si="4"/>
        <v>1.5593533502166641</v>
      </c>
      <c r="AV27" s="22">
        <f t="shared" si="4"/>
        <v>2.8425296555149013</v>
      </c>
      <c r="AW27" s="22">
        <f t="shared" si="4"/>
        <v>5.9790203893774265</v>
      </c>
      <c r="AX27" s="22">
        <f t="shared" si="4"/>
        <v>8.2522199796651291E-2</v>
      </c>
      <c r="AY27" s="22">
        <f t="shared" si="4"/>
        <v>8.636425666733602E-2</v>
      </c>
      <c r="AZ27" s="22">
        <f t="shared" si="4"/>
        <v>9.0390296409141063E-2</v>
      </c>
      <c r="BA27" s="22">
        <f t="shared" si="4"/>
        <v>9.4609527852538136E-2</v>
      </c>
      <c r="BB27" s="22">
        <f t="shared" si="4"/>
        <v>9.9031649885792272E-2</v>
      </c>
      <c r="BC27" s="22">
        <f t="shared" si="4"/>
        <v>0.10366687978530698</v>
      </c>
      <c r="BD27" s="22">
        <f t="shared" si="4"/>
        <v>0.10852598337116362</v>
      </c>
      <c r="BE27" s="22">
        <f t="shared" si="4"/>
        <v>0.11362030712199719</v>
      </c>
      <c r="BF27" s="22">
        <f t="shared" si="4"/>
        <v>0.11896181239475097</v>
      </c>
      <c r="BG27" s="22">
        <f t="shared" si="4"/>
        <v>0.12456311190737604</v>
      </c>
      <c r="BH27" s="22">
        <f t="shared" si="4"/>
        <v>0.13043750865631495</v>
      </c>
      <c r="BI27" s="22">
        <f t="shared" si="4"/>
        <v>9.6794601459537097E-2</v>
      </c>
      <c r="BJ27" s="22">
        <f t="shared" si="4"/>
        <v>9.7237812250349664E-2</v>
      </c>
      <c r="BK27" s="22">
        <f t="shared" si="4"/>
        <v>9.7683112167576996E-2</v>
      </c>
      <c r="BL27" s="22">
        <f t="shared" si="4"/>
        <v>9.8130511505043955E-2</v>
      </c>
      <c r="BM27" s="22">
        <f t="shared" si="4"/>
        <v>9.8580020610473287E-2</v>
      </c>
      <c r="BN27" s="22">
        <f t="shared" si="4"/>
        <v>9.9031649885792272E-2</v>
      </c>
      <c r="BO27" s="22">
        <f t="shared" si="4"/>
        <v>9.948540978744011E-2</v>
      </c>
      <c r="BP27" s="22">
        <f t="shared" si="4"/>
        <v>9.994131082667812E-2</v>
      </c>
      <c r="BQ27" s="22">
        <f t="shared" si="4"/>
        <v>0.1003993635699016</v>
      </c>
      <c r="BR27" s="22">
        <f t="shared" si="4"/>
        <v>0.10085957863895366</v>
      </c>
      <c r="BS27" s="22">
        <f t="shared" si="4"/>
        <v>0.10132196671144092</v>
      </c>
      <c r="BT27" s="22">
        <f t="shared" si="4"/>
        <v>0.10178653852105159</v>
      </c>
      <c r="BU27" s="22">
        <f t="shared" si="4"/>
        <v>0.10225330485787486</v>
      </c>
      <c r="BV27" s="22">
        <f t="shared" ref="BV27:CD27" si="5">+BV29*BV53*BV54*BV55/2</f>
        <v>0.10272227656872335</v>
      </c>
      <c r="BW27" s="22">
        <f t="shared" si="5"/>
        <v>0.10319346455745654</v>
      </c>
      <c r="BX27" s="22">
        <f t="shared" si="5"/>
        <v>0.10366687978530698</v>
      </c>
      <c r="BY27" s="22">
        <f t="shared" si="5"/>
        <v>0.10414253327120826</v>
      </c>
      <c r="BZ27" s="22">
        <f t="shared" si="5"/>
        <v>0.10462043609212521</v>
      </c>
      <c r="CA27" s="22">
        <f t="shared" si="5"/>
        <v>0.10510059938338584</v>
      </c>
      <c r="CB27" s="22">
        <f t="shared" si="5"/>
        <v>0.10558303433901603</v>
      </c>
      <c r="CC27" s="22">
        <f t="shared" si="5"/>
        <v>0.10606775221207593</v>
      </c>
      <c r="CD27" s="22">
        <f t="shared" si="5"/>
        <v>9.994131082667812E-2</v>
      </c>
      <c r="CE27" s="82">
        <f>IF(+CE29*CE53*CE54*CE55/2&lt;0.0000000001,0.0000000001,+CE29*CE53*CE54*CE55/2)</f>
        <v>73.352073407495098</v>
      </c>
      <c r="CF27" s="82">
        <f>IF(+CF29*CF53*CF54*CF55/2&lt;0.0000000001,0.0000000001,+CF29*CF53*CF54*CF55/2)</f>
        <v>26.554343760497524</v>
      </c>
      <c r="CG27" s="82">
        <f t="shared" ref="CG27:DD27" si="6">IF(+CG29*CG53*CG54*CG55/2&lt;0.0000000001,0.0000000001,+CG29*CG53*CG54*CG55/2)</f>
        <v>18.230652248891865</v>
      </c>
      <c r="CH27" s="82">
        <f t="shared" si="6"/>
        <v>11.966387497849103</v>
      </c>
      <c r="CI27" s="82">
        <f t="shared" si="6"/>
        <v>9.0385084797748352</v>
      </c>
      <c r="CJ27" s="82">
        <f t="shared" si="6"/>
        <v>7.2348811401785431</v>
      </c>
      <c r="CK27" s="82">
        <f t="shared" si="6"/>
        <v>5.9790203893774265</v>
      </c>
      <c r="CL27" s="82">
        <f t="shared" si="6"/>
        <v>2.8425296555149013</v>
      </c>
      <c r="CM27" s="82">
        <f t="shared" si="6"/>
        <v>1.5593533502166641</v>
      </c>
      <c r="CN27" s="82">
        <f t="shared" si="6"/>
        <v>0.90714604981016289</v>
      </c>
      <c r="CO27" s="82">
        <f t="shared" si="6"/>
        <v>0.54497707864975209</v>
      </c>
      <c r="CP27" s="82">
        <f t="shared" si="6"/>
        <v>0.33411615696612745</v>
      </c>
      <c r="CQ27" s="82">
        <f t="shared" si="6"/>
        <v>0.20771450746478806</v>
      </c>
      <c r="CR27" s="82">
        <f t="shared" si="6"/>
        <v>0.13043750865631495</v>
      </c>
      <c r="CS27" s="82">
        <f t="shared" si="6"/>
        <v>8.2522199796651291E-2</v>
      </c>
      <c r="CT27" s="82">
        <f t="shared" si="6"/>
        <v>5.2496252939107028E-2</v>
      </c>
      <c r="CU27" s="82">
        <f t="shared" si="6"/>
        <v>3.3525631074680907E-2</v>
      </c>
      <c r="CV27" s="82">
        <f t="shared" si="6"/>
        <v>2.1462179533812967E-2</v>
      </c>
      <c r="CW27" s="82">
        <f t="shared" si="6"/>
        <v>1.3752158981890604E-2</v>
      </c>
      <c r="CX27" s="82">
        <f t="shared" si="6"/>
        <v>8.8059271307799804E-3</v>
      </c>
      <c r="CY27" s="82">
        <f t="shared" si="6"/>
        <v>5.6250308897778951E-3</v>
      </c>
      <c r="CZ27" s="82">
        <f t="shared" si="6"/>
        <v>3.5775195324654193E-3</v>
      </c>
      <c r="DA27" s="82">
        <f t="shared" si="6"/>
        <v>2.2606656088193368E-3</v>
      </c>
      <c r="DB27" s="82">
        <f t="shared" si="6"/>
        <v>1.4161915488287086E-3</v>
      </c>
      <c r="DC27" s="82">
        <f t="shared" si="6"/>
        <v>8.7748652953122737E-4</v>
      </c>
      <c r="DD27" s="82">
        <f t="shared" si="6"/>
        <v>5.3652072770553404E-4</v>
      </c>
      <c r="DE27" s="22">
        <f t="shared" ref="DE27:DW27" si="7">+DE29*DE53*DE54*DE55/2</f>
        <v>5.0861435215102275E-33</v>
      </c>
      <c r="DF27" s="22">
        <f t="shared" si="7"/>
        <v>4.9295635331414867E-13</v>
      </c>
      <c r="DG27" s="22">
        <f t="shared" si="7"/>
        <v>1.996674764716048E-6</v>
      </c>
      <c r="DH27" s="22">
        <f t="shared" si="7"/>
        <v>2.7231293767883136E-3</v>
      </c>
      <c r="DI27" s="22">
        <f t="shared" si="7"/>
        <v>2.1122757222899479E-2</v>
      </c>
      <c r="DJ27" s="22">
        <f t="shared" si="7"/>
        <v>4.6661566849977305E-2</v>
      </c>
      <c r="DK27" s="22">
        <f t="shared" si="7"/>
        <v>6.5142926496044612E-2</v>
      </c>
      <c r="DL27" s="22">
        <f t="shared" si="7"/>
        <v>7.505051281174821E-2</v>
      </c>
      <c r="DM27" s="22">
        <f t="shared" si="7"/>
        <v>8.148691409596466E-2</v>
      </c>
      <c r="DN27" s="22">
        <f t="shared" si="7"/>
        <v>8.2522199796651291E-2</v>
      </c>
      <c r="DO27" s="22">
        <f t="shared" si="7"/>
        <v>8.2675246536206407E-2</v>
      </c>
      <c r="DP27" s="22">
        <f t="shared" si="7"/>
        <v>8.2687083635400574E-2</v>
      </c>
      <c r="DQ27" s="22">
        <f t="shared" si="7"/>
        <v>8.2687951897231035E-2</v>
      </c>
      <c r="DR27" s="22">
        <f t="shared" si="7"/>
        <v>8.2688013789127157E-2</v>
      </c>
      <c r="DS27" s="22">
        <f t="shared" si="7"/>
        <v>8.2688018127992008E-2</v>
      </c>
      <c r="DT27" s="22">
        <f t="shared" si="7"/>
        <v>8.2688018429060414E-2</v>
      </c>
      <c r="DU27" s="22">
        <f t="shared" si="7"/>
        <v>8.2688018449814771E-2</v>
      </c>
      <c r="DV27" s="22">
        <f t="shared" si="7"/>
        <v>8.2688018451239367E-2</v>
      </c>
      <c r="DW27" s="22">
        <f t="shared" si="7"/>
        <v>8.2688018451239367E-2</v>
      </c>
    </row>
    <row r="28" spans="1:127" ht="21" x14ac:dyDescent="0.55000000000000004">
      <c r="A28" s="19"/>
      <c r="B28" s="20" t="s">
        <v>397</v>
      </c>
      <c r="C28" s="492" t="s">
        <v>53</v>
      </c>
      <c r="D28" s="493"/>
      <c r="E28" s="493"/>
      <c r="F28" s="307" t="s">
        <v>398</v>
      </c>
      <c r="G28" s="22">
        <f>+G29*G53*G55</f>
        <v>5.9790484695295323</v>
      </c>
      <c r="J28" s="22">
        <f t="shared" ref="J28:BU28" si="8">+J29*J53*J55</f>
        <v>0.10009584299556333</v>
      </c>
      <c r="K28" s="22">
        <f t="shared" si="8"/>
        <v>3.9032532549185132E-174</v>
      </c>
      <c r="L28" s="22">
        <f t="shared" si="8"/>
        <v>0</v>
      </c>
      <c r="M28" s="22">
        <f t="shared" si="8"/>
        <v>0</v>
      </c>
      <c r="N28" s="22">
        <f t="shared" si="8"/>
        <v>0</v>
      </c>
      <c r="O28" s="22">
        <f t="shared" si="8"/>
        <v>0</v>
      </c>
      <c r="P28" s="22">
        <f t="shared" si="8"/>
        <v>0</v>
      </c>
      <c r="Q28" s="22">
        <f t="shared" si="8"/>
        <v>0</v>
      </c>
      <c r="R28" s="22">
        <f t="shared" si="8"/>
        <v>0</v>
      </c>
      <c r="S28" s="22">
        <f t="shared" si="8"/>
        <v>0</v>
      </c>
      <c r="T28" s="22">
        <f t="shared" si="8"/>
        <v>0</v>
      </c>
      <c r="U28" s="22">
        <f t="shared" si="8"/>
        <v>4.6183758869346628E-18</v>
      </c>
      <c r="V28" s="22">
        <f t="shared" si="8"/>
        <v>1.6907603698513359E-35</v>
      </c>
      <c r="W28" s="22">
        <f t="shared" si="8"/>
        <v>7.1472865608292779E-53</v>
      </c>
      <c r="X28" s="22">
        <f t="shared" si="8"/>
        <v>3.2046148238662492E-70</v>
      </c>
      <c r="Y28" s="22">
        <f t="shared" si="8"/>
        <v>1.4839680134190889E-87</v>
      </c>
      <c r="Z28" s="22">
        <f t="shared" si="8"/>
        <v>7.0135431815003842E-105</v>
      </c>
      <c r="AA28" s="22">
        <f t="shared" si="8"/>
        <v>3.3617665576117048E-122</v>
      </c>
      <c r="AB28" s="22">
        <f t="shared" si="8"/>
        <v>1.6280772112828768E-139</v>
      </c>
      <c r="AC28" s="22">
        <f t="shared" si="8"/>
        <v>7.9469799728748017E-157</v>
      </c>
      <c r="AD28" s="22">
        <f t="shared" si="8"/>
        <v>5.2688389411941532E-2</v>
      </c>
      <c r="AE28" s="22">
        <f t="shared" si="8"/>
        <v>6.9607411577751949E-4</v>
      </c>
      <c r="AF28" s="22">
        <f t="shared" si="8"/>
        <v>1.0617817567746305E-5</v>
      </c>
      <c r="AG28" s="22">
        <f t="shared" si="8"/>
        <v>1.7178441330428069E-7</v>
      </c>
      <c r="AH28" s="22">
        <f t="shared" si="8"/>
        <v>2.8704077826516328E-9</v>
      </c>
      <c r="AI28" s="22">
        <f t="shared" si="8"/>
        <v>4.8951535294759075E-11</v>
      </c>
      <c r="AJ28" s="22">
        <f t="shared" si="8"/>
        <v>8.4665290416179385E-13</v>
      </c>
      <c r="AK28" s="22">
        <f t="shared" si="8"/>
        <v>1.4795218054280039E-14</v>
      </c>
      <c r="AL28" s="22">
        <f t="shared" si="8"/>
        <v>2.6058936722529568E-16</v>
      </c>
      <c r="AM28" s="22">
        <f t="shared" si="8"/>
        <v>4.6183758869346628E-18</v>
      </c>
      <c r="AN28" s="22">
        <f t="shared" si="8"/>
        <v>5.2688389411941532E-2</v>
      </c>
      <c r="AO28" s="22">
        <f t="shared" si="8"/>
        <v>8.268801845134402E-2</v>
      </c>
      <c r="AP28" s="22">
        <f t="shared" si="8"/>
        <v>0.13057656788592245</v>
      </c>
      <c r="AQ28" s="22">
        <f t="shared" si="8"/>
        <v>0.20782798983753226</v>
      </c>
      <c r="AR28" s="22">
        <f t="shared" si="8"/>
        <v>0.33420647706205242</v>
      </c>
      <c r="AS28" s="22">
        <f t="shared" si="8"/>
        <v>0.5450474382521413</v>
      </c>
      <c r="AT28" s="22">
        <f t="shared" si="8"/>
        <v>0.90720002741080907</v>
      </c>
      <c r="AU28" s="22">
        <f t="shared" si="8"/>
        <v>1.5593946097995137</v>
      </c>
      <c r="AV28" s="22">
        <f t="shared" si="8"/>
        <v>2.842561919298868</v>
      </c>
      <c r="AW28" s="22">
        <f t="shared" si="8"/>
        <v>5.9790484695295323</v>
      </c>
      <c r="AX28" s="22">
        <f t="shared" si="8"/>
        <v>8.268801845134402E-2</v>
      </c>
      <c r="AY28" s="22">
        <f t="shared" si="8"/>
        <v>8.6527389885583866E-2</v>
      </c>
      <c r="AZ28" s="22">
        <f t="shared" si="8"/>
        <v>9.0550741772653862E-2</v>
      </c>
      <c r="BA28" s="22">
        <f t="shared" si="8"/>
        <v>9.4767284696791521E-2</v>
      </c>
      <c r="BB28" s="22">
        <f t="shared" si="8"/>
        <v>9.9186719270070584E-2</v>
      </c>
      <c r="BC28" s="22">
        <f t="shared" si="8"/>
        <v>0.10381926446109349</v>
      </c>
      <c r="BD28" s="22">
        <f t="shared" si="8"/>
        <v>0.1086756877489627</v>
      </c>
      <c r="BE28" s="22">
        <f t="shared" si="8"/>
        <v>0.11376733723667511</v>
      </c>
      <c r="BF28" s="22">
        <f t="shared" si="8"/>
        <v>0.11910617586948313</v>
      </c>
      <c r="BG28" s="22">
        <f t="shared" si="8"/>
        <v>0.12470481791629057</v>
      </c>
      <c r="BH28" s="22">
        <f t="shared" si="8"/>
        <v>0.13057656788592245</v>
      </c>
      <c r="BI28" s="22">
        <f t="shared" si="8"/>
        <v>9.6951014334870314E-2</v>
      </c>
      <c r="BJ28" s="22">
        <f t="shared" si="8"/>
        <v>9.7393956382476429E-2</v>
      </c>
      <c r="BK28" s="22">
        <f t="shared" si="8"/>
        <v>9.7838987577309161E-2</v>
      </c>
      <c r="BL28" s="22">
        <f t="shared" si="8"/>
        <v>9.8286118214880897E-2</v>
      </c>
      <c r="BM28" s="22">
        <f t="shared" si="8"/>
        <v>9.8735358644598634E-2</v>
      </c>
      <c r="BN28" s="22">
        <f t="shared" si="8"/>
        <v>9.9186719270070584E-2</v>
      </c>
      <c r="BO28" s="22">
        <f t="shared" si="8"/>
        <v>9.9640210549413591E-2</v>
      </c>
      <c r="BP28" s="22">
        <f t="shared" si="8"/>
        <v>0.10009584299556333</v>
      </c>
      <c r="BQ28" s="22">
        <f t="shared" si="8"/>
        <v>0.10055362717658607</v>
      </c>
      <c r="BR28" s="22">
        <f t="shared" si="8"/>
        <v>0.10101357371599257</v>
      </c>
      <c r="BS28" s="22">
        <f t="shared" si="8"/>
        <v>0.10147569329305371</v>
      </c>
      <c r="BT28" s="22">
        <f t="shared" si="8"/>
        <v>0.10193999664311862</v>
      </c>
      <c r="BU28" s="22">
        <f t="shared" si="8"/>
        <v>0.10240649455793402</v>
      </c>
      <c r="BV28" s="22">
        <f t="shared" ref="BV28:DW28" si="9">+BV29*BV53*BV55</f>
        <v>0.10287519788596657</v>
      </c>
      <c r="BW28" s="22">
        <f t="shared" si="9"/>
        <v>0.10334611753272648</v>
      </c>
      <c r="BX28" s="22">
        <f t="shared" si="9"/>
        <v>0.10381926446109349</v>
      </c>
      <c r="BY28" s="22">
        <f t="shared" si="9"/>
        <v>0.10429464969164499</v>
      </c>
      <c r="BZ28" s="22">
        <f t="shared" si="9"/>
        <v>0.10477228430298613</v>
      </c>
      <c r="CA28" s="22">
        <f t="shared" si="9"/>
        <v>0.10525217943208172</v>
      </c>
      <c r="CB28" s="22">
        <f t="shared" si="9"/>
        <v>0.10573434627459102</v>
      </c>
      <c r="CC28" s="22">
        <f t="shared" si="9"/>
        <v>0.10621879608520397</v>
      </c>
      <c r="CD28" s="22">
        <f t="shared" si="9"/>
        <v>0.10009584299556333</v>
      </c>
      <c r="CE28" s="22">
        <f t="shared" si="9"/>
        <v>73.352212175024562</v>
      </c>
      <c r="CF28" s="22">
        <f t="shared" si="9"/>
        <v>26.554398405234082</v>
      </c>
      <c r="CG28" s="22">
        <f t="shared" si="9"/>
        <v>18.230693426606816</v>
      </c>
      <c r="CH28" s="22">
        <f t="shared" si="9"/>
        <v>11.966420024921844</v>
      </c>
      <c r="CI28" s="22">
        <f t="shared" si="9"/>
        <v>9.0385380034653195</v>
      </c>
      <c r="CJ28" s="22">
        <f t="shared" si="9"/>
        <v>7.2349094976598884</v>
      </c>
      <c r="CK28" s="22">
        <f t="shared" si="9"/>
        <v>5.9790484695295323</v>
      </c>
      <c r="CL28" s="22">
        <f t="shared" si="9"/>
        <v>2.842561919298868</v>
      </c>
      <c r="CM28" s="22">
        <f t="shared" si="9"/>
        <v>1.5593946097995137</v>
      </c>
      <c r="CN28" s="22">
        <f t="shared" si="9"/>
        <v>0.90720002741080907</v>
      </c>
      <c r="CO28" s="22">
        <f t="shared" si="9"/>
        <v>0.5450474382521413</v>
      </c>
      <c r="CP28" s="22">
        <f t="shared" si="9"/>
        <v>0.33420647706205242</v>
      </c>
      <c r="CQ28" s="22">
        <f t="shared" si="9"/>
        <v>0.20782798983753226</v>
      </c>
      <c r="CR28" s="22">
        <f t="shared" si="9"/>
        <v>0.13057656788592245</v>
      </c>
      <c r="CS28" s="22">
        <f t="shared" si="9"/>
        <v>8.268801845134402E-2</v>
      </c>
      <c r="CT28" s="22">
        <f t="shared" si="9"/>
        <v>5.2688389411941532E-2</v>
      </c>
      <c r="CU28" s="22">
        <f t="shared" si="9"/>
        <v>3.3741768166425032E-2</v>
      </c>
      <c r="CV28" s="22">
        <f t="shared" si="9"/>
        <v>2.1698086823189067E-2</v>
      </c>
      <c r="CW28" s="22">
        <f t="shared" si="9"/>
        <v>1.4001908045731098E-2</v>
      </c>
      <c r="CX28" s="22">
        <f t="shared" si="9"/>
        <v>9.0623510764584452E-3</v>
      </c>
      <c r="CY28" s="22">
        <f t="shared" si="9"/>
        <v>5.8803694363746689E-3</v>
      </c>
      <c r="CZ28" s="22">
        <f t="shared" si="9"/>
        <v>3.8241511715004163E-3</v>
      </c>
      <c r="DA28" s="22">
        <f t="shared" si="9"/>
        <v>2.4918100964243474E-3</v>
      </c>
      <c r="DB28" s="22">
        <f t="shared" si="9"/>
        <v>1.6264740492566445E-3</v>
      </c>
      <c r="DC28" s="22">
        <f t="shared" si="9"/>
        <v>1.0632864228103979E-3</v>
      </c>
      <c r="DD28" s="22">
        <f t="shared" si="9"/>
        <v>6.9607411577751949E-4</v>
      </c>
      <c r="DE28" s="22">
        <f t="shared" si="9"/>
        <v>8.268801845134402E-2</v>
      </c>
      <c r="DF28" s="22">
        <f t="shared" si="9"/>
        <v>8.268801845134402E-2</v>
      </c>
      <c r="DG28" s="22">
        <f t="shared" si="9"/>
        <v>8.268801845134402E-2</v>
      </c>
      <c r="DH28" s="22">
        <f t="shared" si="9"/>
        <v>8.268801845134402E-2</v>
      </c>
      <c r="DI28" s="22">
        <f t="shared" si="9"/>
        <v>8.268801845134402E-2</v>
      </c>
      <c r="DJ28" s="22">
        <f t="shared" si="9"/>
        <v>8.268801845134402E-2</v>
      </c>
      <c r="DK28" s="22">
        <f t="shared" si="9"/>
        <v>8.268801845134402E-2</v>
      </c>
      <c r="DL28" s="22">
        <f t="shared" si="9"/>
        <v>8.268801845134402E-2</v>
      </c>
      <c r="DM28" s="22">
        <f t="shared" si="9"/>
        <v>8.268801845134402E-2</v>
      </c>
      <c r="DN28" s="22">
        <f t="shared" si="9"/>
        <v>8.268801845134402E-2</v>
      </c>
      <c r="DO28" s="22">
        <f t="shared" si="9"/>
        <v>8.268801845134402E-2</v>
      </c>
      <c r="DP28" s="22">
        <f t="shared" si="9"/>
        <v>8.268801845134402E-2</v>
      </c>
      <c r="DQ28" s="22">
        <f t="shared" si="9"/>
        <v>8.268801845134402E-2</v>
      </c>
      <c r="DR28" s="22">
        <f t="shared" si="9"/>
        <v>8.268801845134402E-2</v>
      </c>
      <c r="DS28" s="22">
        <f t="shared" si="9"/>
        <v>8.268801845134402E-2</v>
      </c>
      <c r="DT28" s="22">
        <f t="shared" si="9"/>
        <v>8.268801845134402E-2</v>
      </c>
      <c r="DU28" s="22">
        <f t="shared" si="9"/>
        <v>8.268801845134402E-2</v>
      </c>
      <c r="DV28" s="22">
        <f t="shared" si="9"/>
        <v>8.268801845134402E-2</v>
      </c>
      <c r="DW28" s="22">
        <f t="shared" si="9"/>
        <v>8.268801845134402E-2</v>
      </c>
    </row>
    <row r="29" spans="1:127" ht="18" x14ac:dyDescent="0.2">
      <c r="A29" s="16">
        <f>'入力シート (一物質)'!Q9</f>
        <v>100</v>
      </c>
      <c r="B29" s="23" t="s">
        <v>399</v>
      </c>
      <c r="C29" s="492" t="s">
        <v>57</v>
      </c>
      <c r="D29" s="493"/>
      <c r="E29" s="493"/>
      <c r="F29" s="1" t="s">
        <v>400</v>
      </c>
      <c r="G29" s="72">
        <f>IF(A29="",1,A29)</f>
        <v>100</v>
      </c>
      <c r="J29" s="51">
        <f t="shared" ref="J29:J32" si="10">G29</f>
        <v>100</v>
      </c>
      <c r="K29" s="50">
        <f t="shared" ref="K29:N29" si="11">+J29</f>
        <v>100</v>
      </c>
      <c r="L29" s="50">
        <f t="shared" si="11"/>
        <v>100</v>
      </c>
      <c r="M29" s="50">
        <f t="shared" si="11"/>
        <v>100</v>
      </c>
      <c r="N29" s="50">
        <f t="shared" si="11"/>
        <v>100</v>
      </c>
      <c r="O29" s="50">
        <f>+J29</f>
        <v>100</v>
      </c>
      <c r="P29" s="50">
        <f>+K29</f>
        <v>100</v>
      </c>
      <c r="Q29" s="50">
        <f>+L29</f>
        <v>100</v>
      </c>
      <c r="R29" s="50">
        <f>+L29</f>
        <v>100</v>
      </c>
      <c r="S29" s="50">
        <f>+M29</f>
        <v>100</v>
      </c>
      <c r="T29" s="50">
        <f>+N29</f>
        <v>100</v>
      </c>
      <c r="U29" s="50">
        <f>G29</f>
        <v>100</v>
      </c>
      <c r="V29" s="50">
        <f>+U29</f>
        <v>100</v>
      </c>
      <c r="W29" s="50">
        <f t="shared" ref="W29:AG29" si="12">+V29</f>
        <v>100</v>
      </c>
      <c r="X29" s="50">
        <f t="shared" si="12"/>
        <v>100</v>
      </c>
      <c r="Y29" s="50">
        <f t="shared" si="12"/>
        <v>100</v>
      </c>
      <c r="Z29" s="50">
        <f t="shared" si="12"/>
        <v>100</v>
      </c>
      <c r="AA29" s="50">
        <f t="shared" si="12"/>
        <v>100</v>
      </c>
      <c r="AB29" s="50">
        <f t="shared" si="12"/>
        <v>100</v>
      </c>
      <c r="AC29" s="50">
        <f t="shared" si="12"/>
        <v>100</v>
      </c>
      <c r="AD29" s="50">
        <f t="shared" si="12"/>
        <v>100</v>
      </c>
      <c r="AE29" s="50">
        <f t="shared" si="12"/>
        <v>100</v>
      </c>
      <c r="AF29" s="50">
        <f t="shared" si="12"/>
        <v>100</v>
      </c>
      <c r="AG29" s="50">
        <f t="shared" si="12"/>
        <v>100</v>
      </c>
      <c r="AH29" s="50">
        <f>+AC29</f>
        <v>100</v>
      </c>
      <c r="AI29" s="50">
        <f>+AD29</f>
        <v>100</v>
      </c>
      <c r="AJ29" s="50">
        <f>+AE29</f>
        <v>100</v>
      </c>
      <c r="AK29" s="50">
        <f>+AE29</f>
        <v>100</v>
      </c>
      <c r="AL29" s="50">
        <f>+AF29</f>
        <v>100</v>
      </c>
      <c r="AM29" s="50">
        <f>+AG29</f>
        <v>100</v>
      </c>
      <c r="AN29" s="50">
        <f t="shared" ref="AN29:BF29" si="13">+AM29</f>
        <v>100</v>
      </c>
      <c r="AO29" s="50">
        <f t="shared" si="13"/>
        <v>100</v>
      </c>
      <c r="AP29" s="50">
        <f t="shared" si="13"/>
        <v>100</v>
      </c>
      <c r="AQ29" s="50">
        <f t="shared" si="13"/>
        <v>100</v>
      </c>
      <c r="AR29" s="50">
        <f t="shared" si="13"/>
        <v>100</v>
      </c>
      <c r="AS29" s="50">
        <f t="shared" si="13"/>
        <v>100</v>
      </c>
      <c r="AT29" s="50">
        <f t="shared" si="13"/>
        <v>100</v>
      </c>
      <c r="AU29" s="50">
        <f t="shared" si="13"/>
        <v>100</v>
      </c>
      <c r="AV29" s="50">
        <f t="shared" si="13"/>
        <v>100</v>
      </c>
      <c r="AW29" s="50">
        <f t="shared" si="13"/>
        <v>100</v>
      </c>
      <c r="AX29" s="50">
        <f t="shared" si="13"/>
        <v>100</v>
      </c>
      <c r="AY29" s="50">
        <f t="shared" si="13"/>
        <v>100</v>
      </c>
      <c r="AZ29" s="50">
        <f t="shared" si="13"/>
        <v>100</v>
      </c>
      <c r="BA29" s="50">
        <f t="shared" si="13"/>
        <v>100</v>
      </c>
      <c r="BB29" s="50">
        <f t="shared" si="13"/>
        <v>100</v>
      </c>
      <c r="BC29" s="50">
        <f t="shared" si="13"/>
        <v>100</v>
      </c>
      <c r="BD29" s="50">
        <f t="shared" si="13"/>
        <v>100</v>
      </c>
      <c r="BE29" s="50">
        <f t="shared" si="13"/>
        <v>100</v>
      </c>
      <c r="BF29" s="50">
        <f t="shared" si="13"/>
        <v>100</v>
      </c>
      <c r="BG29" s="50">
        <f t="shared" ref="BG29" si="14">+BE29</f>
        <v>100</v>
      </c>
      <c r="BH29" s="50">
        <f>+BF29</f>
        <v>100</v>
      </c>
      <c r="BI29" s="50">
        <f t="shared" ref="BI29:BJ29" si="15">+BH29</f>
        <v>100</v>
      </c>
      <c r="BJ29" s="50">
        <f t="shared" si="15"/>
        <v>100</v>
      </c>
      <c r="BK29" s="50">
        <f t="shared" ref="BK29" si="16">+AZ29</f>
        <v>100</v>
      </c>
      <c r="BL29" s="50">
        <f t="shared" ref="BL29:BO29" si="17">+BK29</f>
        <v>100</v>
      </c>
      <c r="BM29" s="50">
        <f t="shared" si="17"/>
        <v>100</v>
      </c>
      <c r="BN29" s="50">
        <f t="shared" si="17"/>
        <v>100</v>
      </c>
      <c r="BO29" s="50">
        <f t="shared" si="17"/>
        <v>100</v>
      </c>
      <c r="BP29" s="50">
        <f t="shared" ref="BP29" si="18">+BE29</f>
        <v>100</v>
      </c>
      <c r="BQ29" s="50">
        <f t="shared" ref="BQ29:BT29" si="19">+BP29</f>
        <v>100</v>
      </c>
      <c r="BR29" s="50">
        <f t="shared" si="19"/>
        <v>100</v>
      </c>
      <c r="BS29" s="50">
        <f t="shared" si="19"/>
        <v>100</v>
      </c>
      <c r="BT29" s="50">
        <f t="shared" si="19"/>
        <v>100</v>
      </c>
      <c r="BU29" s="50">
        <f t="shared" ref="BU29" si="20">+BJ29</f>
        <v>100</v>
      </c>
      <c r="BV29" s="50">
        <f t="shared" ref="BV29" si="21">+BU29</f>
        <v>100</v>
      </c>
      <c r="BW29" s="50">
        <f t="shared" ref="BW29:BX29" si="22">+BU29</f>
        <v>100</v>
      </c>
      <c r="BX29" s="50">
        <f t="shared" si="22"/>
        <v>100</v>
      </c>
      <c r="BY29" s="50">
        <f t="shared" ref="BY29:CB29" si="23">+BX29</f>
        <v>100</v>
      </c>
      <c r="BZ29" s="50">
        <f t="shared" si="23"/>
        <v>100</v>
      </c>
      <c r="CA29" s="50">
        <f t="shared" si="23"/>
        <v>100</v>
      </c>
      <c r="CB29" s="50">
        <f t="shared" si="23"/>
        <v>100</v>
      </c>
      <c r="CC29" s="50">
        <f>+CA29</f>
        <v>100</v>
      </c>
      <c r="CD29" s="50">
        <f>+CB29</f>
        <v>100</v>
      </c>
      <c r="CE29" s="50">
        <f t="shared" ref="CE29" si="24">+CD29</f>
        <v>100</v>
      </c>
      <c r="CF29" s="50">
        <f>+BA29</f>
        <v>100</v>
      </c>
      <c r="CG29" s="50">
        <f>+BA29</f>
        <v>100</v>
      </c>
      <c r="CH29" s="50">
        <f t="shared" ref="CH29:CQ29" si="25">+BA29</f>
        <v>100</v>
      </c>
      <c r="CI29" s="50">
        <f t="shared" si="25"/>
        <v>100</v>
      </c>
      <c r="CJ29" s="50">
        <f t="shared" si="25"/>
        <v>100</v>
      </c>
      <c r="CK29" s="50">
        <f t="shared" si="25"/>
        <v>100</v>
      </c>
      <c r="CL29" s="50">
        <f t="shared" si="25"/>
        <v>100</v>
      </c>
      <c r="CM29" s="50">
        <f t="shared" si="25"/>
        <v>100</v>
      </c>
      <c r="CN29" s="50">
        <f t="shared" si="25"/>
        <v>100</v>
      </c>
      <c r="CO29" s="50">
        <f t="shared" si="25"/>
        <v>100</v>
      </c>
      <c r="CP29" s="50">
        <f t="shared" si="25"/>
        <v>100</v>
      </c>
      <c r="CQ29" s="50">
        <f t="shared" si="25"/>
        <v>100</v>
      </c>
      <c r="CR29" s="50">
        <f>+BU29</f>
        <v>100</v>
      </c>
      <c r="CS29" s="50">
        <f>+BV29</f>
        <v>100</v>
      </c>
      <c r="CT29" s="50">
        <f t="shared" ref="CT29:CU29" si="26">+BX29</f>
        <v>100</v>
      </c>
      <c r="CU29" s="50">
        <f t="shared" si="26"/>
        <v>100</v>
      </c>
      <c r="CV29" s="50">
        <f>+BU29</f>
        <v>100</v>
      </c>
      <c r="CW29" s="50">
        <f>+BV29</f>
        <v>100</v>
      </c>
      <c r="CX29" s="50">
        <f>+BX29</f>
        <v>100</v>
      </c>
      <c r="CY29" s="50">
        <f>+BY29</f>
        <v>100</v>
      </c>
      <c r="CZ29" s="50">
        <f>+BZ29</f>
        <v>100</v>
      </c>
      <c r="DA29" s="50">
        <f>+CA29</f>
        <v>100</v>
      </c>
      <c r="DB29" s="50">
        <f>+CB29</f>
        <v>100</v>
      </c>
      <c r="DC29" s="50">
        <f t="shared" ref="DC29:DD29" si="27">+CD29</f>
        <v>100</v>
      </c>
      <c r="DD29" s="50">
        <f t="shared" si="27"/>
        <v>100</v>
      </c>
      <c r="DE29" s="50">
        <f t="shared" ref="DE29" si="28">+CE29</f>
        <v>100</v>
      </c>
      <c r="DF29" s="50">
        <f t="shared" ref="DF29" si="29">+BU29</f>
        <v>100</v>
      </c>
      <c r="DG29" s="50">
        <f t="shared" ref="DG29:DO32" si="30">+DF29</f>
        <v>100</v>
      </c>
      <c r="DH29" s="50">
        <f t="shared" si="30"/>
        <v>100</v>
      </c>
      <c r="DI29" s="50">
        <f t="shared" si="30"/>
        <v>100</v>
      </c>
      <c r="DJ29" s="50">
        <f t="shared" si="30"/>
        <v>100</v>
      </c>
      <c r="DK29" s="50">
        <f t="shared" si="30"/>
        <v>100</v>
      </c>
      <c r="DL29" s="50">
        <f t="shared" si="30"/>
        <v>100</v>
      </c>
      <c r="DM29" s="50">
        <f t="shared" si="30"/>
        <v>100</v>
      </c>
      <c r="DN29" s="50">
        <f t="shared" si="30"/>
        <v>100</v>
      </c>
      <c r="DO29" s="50">
        <f t="shared" ref="DO29" si="31">+DE29</f>
        <v>100</v>
      </c>
      <c r="DP29" s="50">
        <f t="shared" ref="DP29:DW42" si="32">+DO29</f>
        <v>100</v>
      </c>
      <c r="DQ29" s="50">
        <f t="shared" si="32"/>
        <v>100</v>
      </c>
      <c r="DR29" s="50">
        <f t="shared" si="32"/>
        <v>100</v>
      </c>
      <c r="DS29" s="50">
        <f t="shared" si="32"/>
        <v>100</v>
      </c>
      <c r="DT29" s="50">
        <f t="shared" si="32"/>
        <v>100</v>
      </c>
      <c r="DU29" s="50">
        <f t="shared" si="32"/>
        <v>100</v>
      </c>
      <c r="DV29" s="50">
        <f t="shared" si="32"/>
        <v>100</v>
      </c>
      <c r="DW29" s="50">
        <f>+DV29</f>
        <v>100</v>
      </c>
    </row>
    <row r="30" spans="1:127" ht="18" x14ac:dyDescent="0.2">
      <c r="A30" s="16"/>
      <c r="B30" s="23" t="s">
        <v>58</v>
      </c>
      <c r="C30" s="494" t="s">
        <v>59</v>
      </c>
      <c r="D30" s="495"/>
      <c r="E30" s="492"/>
      <c r="F30" s="1" t="s">
        <v>60</v>
      </c>
      <c r="G30" s="24">
        <f>IF(A30="",100,A30)</f>
        <v>100</v>
      </c>
      <c r="I30">
        <v>1</v>
      </c>
      <c r="J30" s="49">
        <f>IF(C24="&gt;1,000,000",1800000,C24)</f>
        <v>858</v>
      </c>
      <c r="K30" s="49">
        <v>100000</v>
      </c>
      <c r="L30" s="49">
        <f>+K30+100000</f>
        <v>200000</v>
      </c>
      <c r="M30" s="49">
        <f t="shared" ref="M30:T30" si="33">+L30+100000</f>
        <v>300000</v>
      </c>
      <c r="N30" s="49">
        <f t="shared" si="33"/>
        <v>400000</v>
      </c>
      <c r="O30" s="49">
        <f t="shared" si="33"/>
        <v>500000</v>
      </c>
      <c r="P30" s="49">
        <f t="shared" si="33"/>
        <v>600000</v>
      </c>
      <c r="Q30" s="49">
        <f t="shared" si="33"/>
        <v>700000</v>
      </c>
      <c r="R30" s="49">
        <f t="shared" si="33"/>
        <v>800000</v>
      </c>
      <c r="S30" s="49">
        <f t="shared" si="33"/>
        <v>900000</v>
      </c>
      <c r="T30" s="49">
        <f t="shared" si="33"/>
        <v>1000000</v>
      </c>
      <c r="U30" s="49">
        <f>+$K$23-100000+10000</f>
        <v>10000</v>
      </c>
      <c r="V30" s="49">
        <f>+U30+10000</f>
        <v>20000</v>
      </c>
      <c r="W30" s="49">
        <f t="shared" ref="W30:AC30" si="34">+V30+10000</f>
        <v>30000</v>
      </c>
      <c r="X30" s="49">
        <f t="shared" si="34"/>
        <v>40000</v>
      </c>
      <c r="Y30" s="49">
        <f t="shared" si="34"/>
        <v>50000</v>
      </c>
      <c r="Z30" s="49">
        <f t="shared" si="34"/>
        <v>60000</v>
      </c>
      <c r="AA30" s="49">
        <f t="shared" si="34"/>
        <v>70000</v>
      </c>
      <c r="AB30" s="49">
        <f t="shared" si="34"/>
        <v>80000</v>
      </c>
      <c r="AC30" s="49">
        <f t="shared" si="34"/>
        <v>90000</v>
      </c>
      <c r="AD30" s="265">
        <f>+$U$23-10000+1000</f>
        <v>1000</v>
      </c>
      <c r="AE30" s="49">
        <f>+AD30+1000</f>
        <v>2000</v>
      </c>
      <c r="AF30" s="49">
        <f t="shared" ref="AF30:AM30" si="35">+AE30+1000</f>
        <v>3000</v>
      </c>
      <c r="AG30" s="49">
        <f t="shared" si="35"/>
        <v>4000</v>
      </c>
      <c r="AH30" s="49">
        <f t="shared" si="35"/>
        <v>5000</v>
      </c>
      <c r="AI30" s="49">
        <f t="shared" si="35"/>
        <v>6000</v>
      </c>
      <c r="AJ30" s="49">
        <f t="shared" si="35"/>
        <v>7000</v>
      </c>
      <c r="AK30" s="49">
        <f t="shared" si="35"/>
        <v>8000</v>
      </c>
      <c r="AL30" s="49">
        <f t="shared" si="35"/>
        <v>9000</v>
      </c>
      <c r="AM30" s="49">
        <f t="shared" si="35"/>
        <v>10000</v>
      </c>
      <c r="AN30" s="59">
        <f>+AD23</f>
        <v>1000</v>
      </c>
      <c r="AO30" s="49">
        <f>+AN30-100</f>
        <v>900</v>
      </c>
      <c r="AP30" s="49">
        <f t="shared" ref="AP30:AW30" si="36">+AO30-100</f>
        <v>800</v>
      </c>
      <c r="AQ30" s="49">
        <f t="shared" si="36"/>
        <v>700</v>
      </c>
      <c r="AR30" s="49">
        <f t="shared" si="36"/>
        <v>600</v>
      </c>
      <c r="AS30" s="49">
        <f t="shared" si="36"/>
        <v>500</v>
      </c>
      <c r="AT30" s="49">
        <f t="shared" si="36"/>
        <v>400</v>
      </c>
      <c r="AU30" s="49">
        <f t="shared" si="36"/>
        <v>300</v>
      </c>
      <c r="AV30" s="49">
        <f t="shared" si="36"/>
        <v>200</v>
      </c>
      <c r="AW30" s="49">
        <f t="shared" si="36"/>
        <v>100</v>
      </c>
      <c r="AX30" s="59">
        <f>AN23</f>
        <v>900</v>
      </c>
      <c r="AY30" s="49">
        <f>+AX30-10</f>
        <v>890</v>
      </c>
      <c r="AZ30" s="49">
        <f t="shared" ref="AZ30:BG30" si="37">+AY30-10</f>
        <v>880</v>
      </c>
      <c r="BA30" s="49">
        <f t="shared" si="37"/>
        <v>870</v>
      </c>
      <c r="BB30" s="49">
        <f t="shared" si="37"/>
        <v>860</v>
      </c>
      <c r="BC30" s="49">
        <f t="shared" si="37"/>
        <v>850</v>
      </c>
      <c r="BD30" s="49">
        <f t="shared" si="37"/>
        <v>840</v>
      </c>
      <c r="BE30" s="49">
        <f t="shared" si="37"/>
        <v>830</v>
      </c>
      <c r="BF30" s="49">
        <f t="shared" si="37"/>
        <v>820</v>
      </c>
      <c r="BG30" s="49">
        <f t="shared" si="37"/>
        <v>810</v>
      </c>
      <c r="BH30" s="49">
        <f>IF(BG30=10,1,+BG30-10)</f>
        <v>800</v>
      </c>
      <c r="BI30" s="59">
        <f>AX23+5</f>
        <v>865</v>
      </c>
      <c r="BJ30" s="49">
        <f>IF(+BI30-1&gt;0,+BI30-1,0.1)</f>
        <v>864</v>
      </c>
      <c r="BK30" s="49">
        <f t="shared" ref="BK30:CC30" si="38">IF(+BJ30-1&gt;0,+BJ30-1,0.1)</f>
        <v>863</v>
      </c>
      <c r="BL30" s="49">
        <f t="shared" si="38"/>
        <v>862</v>
      </c>
      <c r="BM30" s="49">
        <f t="shared" si="38"/>
        <v>861</v>
      </c>
      <c r="BN30" s="49">
        <f t="shared" si="38"/>
        <v>860</v>
      </c>
      <c r="BO30" s="49">
        <f t="shared" si="38"/>
        <v>859</v>
      </c>
      <c r="BP30" s="49">
        <f t="shared" si="38"/>
        <v>858</v>
      </c>
      <c r="BQ30" s="49">
        <f t="shared" si="38"/>
        <v>857</v>
      </c>
      <c r="BR30" s="49">
        <f t="shared" si="38"/>
        <v>856</v>
      </c>
      <c r="BS30" s="49">
        <f t="shared" si="38"/>
        <v>855</v>
      </c>
      <c r="BT30" s="49">
        <f t="shared" si="38"/>
        <v>854</v>
      </c>
      <c r="BU30" s="49">
        <f t="shared" si="38"/>
        <v>853</v>
      </c>
      <c r="BV30" s="49">
        <f t="shared" si="38"/>
        <v>852</v>
      </c>
      <c r="BW30" s="49">
        <f t="shared" si="38"/>
        <v>851</v>
      </c>
      <c r="BX30" s="49">
        <f t="shared" si="38"/>
        <v>850</v>
      </c>
      <c r="BY30" s="49">
        <f t="shared" si="38"/>
        <v>849</v>
      </c>
      <c r="BZ30" s="49">
        <f t="shared" si="38"/>
        <v>848</v>
      </c>
      <c r="CA30" s="49">
        <f t="shared" si="38"/>
        <v>847</v>
      </c>
      <c r="CB30" s="49">
        <f t="shared" si="38"/>
        <v>846</v>
      </c>
      <c r="CC30" s="49">
        <f t="shared" si="38"/>
        <v>845</v>
      </c>
      <c r="CD30" s="73">
        <f>+BI23</f>
        <v>858</v>
      </c>
      <c r="CE30" s="59">
        <v>1</v>
      </c>
      <c r="CF30" s="70">
        <f>+$CE$21*CF22*($CE$19/20)</f>
        <v>10</v>
      </c>
      <c r="CG30" s="70">
        <f t="shared" ref="CG30:DD30" si="39">+$CE$21*CG22*($CE$19/20)</f>
        <v>20</v>
      </c>
      <c r="CH30" s="70">
        <f t="shared" si="39"/>
        <v>40</v>
      </c>
      <c r="CI30" s="70">
        <f t="shared" si="39"/>
        <v>60</v>
      </c>
      <c r="CJ30" s="70">
        <f t="shared" si="39"/>
        <v>80</v>
      </c>
      <c r="CK30" s="70">
        <f t="shared" si="39"/>
        <v>100</v>
      </c>
      <c r="CL30" s="70">
        <f t="shared" si="39"/>
        <v>200</v>
      </c>
      <c r="CM30" s="70">
        <f t="shared" si="39"/>
        <v>300</v>
      </c>
      <c r="CN30" s="70">
        <f t="shared" si="39"/>
        <v>400</v>
      </c>
      <c r="CO30" s="70">
        <f t="shared" si="39"/>
        <v>500</v>
      </c>
      <c r="CP30" s="70">
        <f t="shared" si="39"/>
        <v>600</v>
      </c>
      <c r="CQ30" s="70">
        <f t="shared" si="39"/>
        <v>700</v>
      </c>
      <c r="CR30" s="70">
        <f t="shared" si="39"/>
        <v>800</v>
      </c>
      <c r="CS30" s="70">
        <f t="shared" si="39"/>
        <v>900</v>
      </c>
      <c r="CT30" s="70">
        <f t="shared" si="39"/>
        <v>1000</v>
      </c>
      <c r="CU30" s="70">
        <f t="shared" si="39"/>
        <v>1100</v>
      </c>
      <c r="CV30" s="70">
        <f t="shared" si="39"/>
        <v>1200</v>
      </c>
      <c r="CW30" s="70">
        <f t="shared" si="39"/>
        <v>1300</v>
      </c>
      <c r="CX30" s="70">
        <f t="shared" si="39"/>
        <v>1400</v>
      </c>
      <c r="CY30" s="70">
        <f t="shared" si="39"/>
        <v>1500</v>
      </c>
      <c r="CZ30" s="70">
        <f t="shared" si="39"/>
        <v>1600</v>
      </c>
      <c r="DA30" s="70">
        <f t="shared" si="39"/>
        <v>1700</v>
      </c>
      <c r="DB30" s="70">
        <f t="shared" si="39"/>
        <v>1800</v>
      </c>
      <c r="DC30" s="70">
        <f t="shared" si="39"/>
        <v>1900</v>
      </c>
      <c r="DD30" s="70">
        <f t="shared" si="39"/>
        <v>2000</v>
      </c>
      <c r="DE30" s="49">
        <f>'入力シート (一物質)'!W3</f>
        <v>900</v>
      </c>
      <c r="DF30" s="49">
        <f>+DE30</f>
        <v>900</v>
      </c>
      <c r="DG30" s="49">
        <f t="shared" si="30"/>
        <v>900</v>
      </c>
      <c r="DH30" s="49">
        <f t="shared" si="30"/>
        <v>900</v>
      </c>
      <c r="DI30" s="49">
        <f t="shared" si="30"/>
        <v>900</v>
      </c>
      <c r="DJ30" s="49">
        <f t="shared" si="30"/>
        <v>900</v>
      </c>
      <c r="DK30" s="49">
        <f t="shared" si="30"/>
        <v>900</v>
      </c>
      <c r="DL30" s="49">
        <f t="shared" si="30"/>
        <v>900</v>
      </c>
      <c r="DM30" s="49">
        <f t="shared" si="30"/>
        <v>900</v>
      </c>
      <c r="DN30" s="49">
        <f t="shared" si="30"/>
        <v>900</v>
      </c>
      <c r="DO30" s="49">
        <f t="shared" si="30"/>
        <v>900</v>
      </c>
      <c r="DP30" s="49">
        <f t="shared" si="32"/>
        <v>900</v>
      </c>
      <c r="DQ30" s="49">
        <f t="shared" si="32"/>
        <v>900</v>
      </c>
      <c r="DR30" s="49">
        <f t="shared" si="32"/>
        <v>900</v>
      </c>
      <c r="DS30" s="49">
        <f t="shared" si="32"/>
        <v>900</v>
      </c>
      <c r="DT30" s="49">
        <f t="shared" si="32"/>
        <v>900</v>
      </c>
      <c r="DU30" s="49">
        <f t="shared" si="32"/>
        <v>900</v>
      </c>
      <c r="DV30" s="49">
        <f t="shared" si="32"/>
        <v>900</v>
      </c>
      <c r="DW30" s="49">
        <f>+DV30</f>
        <v>900</v>
      </c>
    </row>
    <row r="31" spans="1:127" ht="18" x14ac:dyDescent="0.2">
      <c r="A31" s="19"/>
      <c r="B31" s="23" t="s">
        <v>401</v>
      </c>
      <c r="C31" s="494" t="s">
        <v>62</v>
      </c>
      <c r="D31" s="495"/>
      <c r="E31" s="492"/>
      <c r="F31" s="1" t="s">
        <v>402</v>
      </c>
      <c r="G31" s="25">
        <v>0</v>
      </c>
      <c r="J31" s="51">
        <f>G31</f>
        <v>0</v>
      </c>
      <c r="K31" s="54">
        <f>+J31</f>
        <v>0</v>
      </c>
      <c r="L31" s="54">
        <f t="shared" ref="L31:N42" si="40">+K31</f>
        <v>0</v>
      </c>
      <c r="M31" s="54">
        <f t="shared" si="40"/>
        <v>0</v>
      </c>
      <c r="N31" s="54">
        <f t="shared" si="40"/>
        <v>0</v>
      </c>
      <c r="O31" s="54">
        <f t="shared" ref="O31:Q42" si="41">+J31</f>
        <v>0</v>
      </c>
      <c r="P31" s="54">
        <f t="shared" si="41"/>
        <v>0</v>
      </c>
      <c r="Q31" s="54">
        <f t="shared" si="41"/>
        <v>0</v>
      </c>
      <c r="R31" s="54">
        <f t="shared" ref="R31:T42" si="42">+L31</f>
        <v>0</v>
      </c>
      <c r="S31" s="54">
        <f t="shared" si="42"/>
        <v>0</v>
      </c>
      <c r="T31" s="54">
        <f t="shared" si="42"/>
        <v>0</v>
      </c>
      <c r="U31" s="51">
        <f>G31</f>
        <v>0</v>
      </c>
      <c r="V31" s="54">
        <f>+U31</f>
        <v>0</v>
      </c>
      <c r="W31" s="54">
        <f t="shared" ref="W31:AG31" si="43">+V31</f>
        <v>0</v>
      </c>
      <c r="X31" s="54">
        <f t="shared" si="43"/>
        <v>0</v>
      </c>
      <c r="Y31" s="54">
        <f t="shared" si="43"/>
        <v>0</v>
      </c>
      <c r="Z31" s="54">
        <f t="shared" si="43"/>
        <v>0</v>
      </c>
      <c r="AA31" s="54">
        <f t="shared" si="43"/>
        <v>0</v>
      </c>
      <c r="AB31" s="54">
        <f t="shared" si="43"/>
        <v>0</v>
      </c>
      <c r="AC31" s="54">
        <f t="shared" si="43"/>
        <v>0</v>
      </c>
      <c r="AD31" s="54">
        <f t="shared" si="43"/>
        <v>0</v>
      </c>
      <c r="AE31" s="54">
        <f t="shared" si="43"/>
        <v>0</v>
      </c>
      <c r="AF31" s="54">
        <f t="shared" si="43"/>
        <v>0</v>
      </c>
      <c r="AG31" s="54">
        <f t="shared" si="43"/>
        <v>0</v>
      </c>
      <c r="AH31" s="54">
        <f t="shared" ref="AH31:AJ42" si="44">+AC31</f>
        <v>0</v>
      </c>
      <c r="AI31" s="54">
        <f t="shared" si="44"/>
        <v>0</v>
      </c>
      <c r="AJ31" s="54">
        <f t="shared" si="44"/>
        <v>0</v>
      </c>
      <c r="AK31" s="54">
        <f t="shared" ref="AK31:AM42" si="45">+AE31</f>
        <v>0</v>
      </c>
      <c r="AL31" s="54">
        <f t="shared" si="45"/>
        <v>0</v>
      </c>
      <c r="AM31" s="54">
        <f t="shared" si="45"/>
        <v>0</v>
      </c>
      <c r="AN31" s="54">
        <f t="shared" ref="AN31:BF42" si="46">+AM31</f>
        <v>0</v>
      </c>
      <c r="AO31" s="54">
        <f t="shared" si="46"/>
        <v>0</v>
      </c>
      <c r="AP31" s="54">
        <f t="shared" si="46"/>
        <v>0</v>
      </c>
      <c r="AQ31" s="54">
        <f t="shared" si="46"/>
        <v>0</v>
      </c>
      <c r="AR31" s="54">
        <f t="shared" si="46"/>
        <v>0</v>
      </c>
      <c r="AS31" s="54">
        <f t="shared" si="46"/>
        <v>0</v>
      </c>
      <c r="AT31" s="54">
        <f t="shared" si="46"/>
        <v>0</v>
      </c>
      <c r="AU31" s="54">
        <f t="shared" si="46"/>
        <v>0</v>
      </c>
      <c r="AV31" s="54">
        <f t="shared" si="46"/>
        <v>0</v>
      </c>
      <c r="AW31" s="54">
        <f t="shared" si="46"/>
        <v>0</v>
      </c>
      <c r="AX31" s="54">
        <f t="shared" si="46"/>
        <v>0</v>
      </c>
      <c r="AY31" s="54">
        <f t="shared" si="46"/>
        <v>0</v>
      </c>
      <c r="AZ31" s="54">
        <f t="shared" si="46"/>
        <v>0</v>
      </c>
      <c r="BA31" s="54">
        <f t="shared" si="46"/>
        <v>0</v>
      </c>
      <c r="BB31" s="54">
        <f t="shared" si="46"/>
        <v>0</v>
      </c>
      <c r="BC31" s="54">
        <f t="shared" si="46"/>
        <v>0</v>
      </c>
      <c r="BD31" s="54">
        <f t="shared" si="46"/>
        <v>0</v>
      </c>
      <c r="BE31" s="54">
        <f t="shared" si="46"/>
        <v>0</v>
      </c>
      <c r="BF31" s="54">
        <f t="shared" si="46"/>
        <v>0</v>
      </c>
      <c r="BG31" s="54">
        <f t="shared" ref="BG31:BH42" si="47">+BE31</f>
        <v>0</v>
      </c>
      <c r="BH31" s="54">
        <f t="shared" si="47"/>
        <v>0</v>
      </c>
      <c r="BI31" s="54">
        <f t="shared" ref="BI31:BJ42" si="48">+BH31</f>
        <v>0</v>
      </c>
      <c r="BJ31" s="54">
        <f t="shared" si="48"/>
        <v>0</v>
      </c>
      <c r="BK31" s="54">
        <f t="shared" ref="BK31:BK42" si="49">+AZ31</f>
        <v>0</v>
      </c>
      <c r="BL31" s="54">
        <f t="shared" ref="BL31:BO42" si="50">+BK31</f>
        <v>0</v>
      </c>
      <c r="BM31" s="54">
        <f t="shared" si="50"/>
        <v>0</v>
      </c>
      <c r="BN31" s="54">
        <f t="shared" si="50"/>
        <v>0</v>
      </c>
      <c r="BO31" s="54">
        <f t="shared" si="50"/>
        <v>0</v>
      </c>
      <c r="BP31" s="54">
        <f t="shared" ref="BP31:BP42" si="51">+BE31</f>
        <v>0</v>
      </c>
      <c r="BQ31" s="54">
        <f t="shared" ref="BQ31:BT42" si="52">+BP31</f>
        <v>0</v>
      </c>
      <c r="BR31" s="54">
        <f t="shared" si="52"/>
        <v>0</v>
      </c>
      <c r="BS31" s="54">
        <f t="shared" si="52"/>
        <v>0</v>
      </c>
      <c r="BT31" s="54">
        <f t="shared" si="52"/>
        <v>0</v>
      </c>
      <c r="BU31" s="54">
        <f t="shared" ref="BU31:BU42" si="53">+BJ31</f>
        <v>0</v>
      </c>
      <c r="BV31" s="54">
        <f t="shared" ref="BV31:BV42" si="54">+BU31</f>
        <v>0</v>
      </c>
      <c r="BW31" s="54">
        <f t="shared" ref="BW31:BX42" si="55">+BU31</f>
        <v>0</v>
      </c>
      <c r="BX31" s="54">
        <f t="shared" si="55"/>
        <v>0</v>
      </c>
      <c r="BY31" s="54">
        <f t="shared" ref="BY31:CB42" si="56">+BX31</f>
        <v>0</v>
      </c>
      <c r="BZ31" s="54">
        <f t="shared" si="56"/>
        <v>0</v>
      </c>
      <c r="CA31" s="54">
        <f t="shared" si="56"/>
        <v>0</v>
      </c>
      <c r="CB31" s="54">
        <f t="shared" si="56"/>
        <v>0</v>
      </c>
      <c r="CC31" s="54">
        <f t="shared" ref="CC31:CD42" si="57">+CA31</f>
        <v>0</v>
      </c>
      <c r="CD31" s="54">
        <f t="shared" si="57"/>
        <v>0</v>
      </c>
      <c r="CE31" s="54">
        <f t="shared" ref="CE31:CE42" si="58">+CD31</f>
        <v>0</v>
      </c>
      <c r="CF31" s="54">
        <f t="shared" ref="CF31:CF42" si="59">+BA31</f>
        <v>0</v>
      </c>
      <c r="CG31" s="54">
        <f t="shared" ref="CG31:CG42" si="60">+BA31</f>
        <v>0</v>
      </c>
      <c r="CH31" s="54">
        <f t="shared" ref="CH31:CQ42" si="61">+BA31</f>
        <v>0</v>
      </c>
      <c r="CI31" s="54">
        <f t="shared" si="61"/>
        <v>0</v>
      </c>
      <c r="CJ31" s="54">
        <f t="shared" si="61"/>
        <v>0</v>
      </c>
      <c r="CK31" s="54">
        <f t="shared" si="61"/>
        <v>0</v>
      </c>
      <c r="CL31" s="54">
        <f t="shared" si="61"/>
        <v>0</v>
      </c>
      <c r="CM31" s="54">
        <f t="shared" si="61"/>
        <v>0</v>
      </c>
      <c r="CN31" s="54">
        <f t="shared" si="61"/>
        <v>0</v>
      </c>
      <c r="CO31" s="54">
        <f t="shared" si="61"/>
        <v>0</v>
      </c>
      <c r="CP31" s="54">
        <f t="shared" si="61"/>
        <v>0</v>
      </c>
      <c r="CQ31" s="54">
        <f t="shared" si="61"/>
        <v>0</v>
      </c>
      <c r="CR31" s="54">
        <f t="shared" ref="CR31:CS42" si="62">+BU31</f>
        <v>0</v>
      </c>
      <c r="CS31" s="54">
        <f t="shared" si="62"/>
        <v>0</v>
      </c>
      <c r="CT31" s="54">
        <f t="shared" ref="CT31:CU42" si="63">+BX31</f>
        <v>0</v>
      </c>
      <c r="CU31" s="54">
        <f t="shared" si="63"/>
        <v>0</v>
      </c>
      <c r="CV31" s="54">
        <f t="shared" ref="CV31:CW42" si="64">+BU31</f>
        <v>0</v>
      </c>
      <c r="CW31" s="54">
        <f t="shared" si="64"/>
        <v>0</v>
      </c>
      <c r="CX31" s="54">
        <f t="shared" ref="CX31:DB42" si="65">+BX31</f>
        <v>0</v>
      </c>
      <c r="CY31" s="54">
        <f t="shared" si="65"/>
        <v>0</v>
      </c>
      <c r="CZ31" s="54">
        <f t="shared" si="65"/>
        <v>0</v>
      </c>
      <c r="DA31" s="54">
        <f t="shared" si="65"/>
        <v>0</v>
      </c>
      <c r="DB31" s="54">
        <f t="shared" si="65"/>
        <v>0</v>
      </c>
      <c r="DC31" s="54">
        <f t="shared" ref="DC31:DD42" si="66">+CD31</f>
        <v>0</v>
      </c>
      <c r="DD31" s="54">
        <f t="shared" si="66"/>
        <v>0</v>
      </c>
      <c r="DE31" s="54">
        <f t="shared" ref="DE31:DE42" si="67">+CE31</f>
        <v>0</v>
      </c>
      <c r="DF31" s="54">
        <f>+BU31</f>
        <v>0</v>
      </c>
      <c r="DG31" s="54">
        <f t="shared" si="30"/>
        <v>0</v>
      </c>
      <c r="DH31" s="54">
        <f t="shared" si="30"/>
        <v>0</v>
      </c>
      <c r="DI31" s="54">
        <f t="shared" si="30"/>
        <v>0</v>
      </c>
      <c r="DJ31" s="54">
        <f t="shared" si="30"/>
        <v>0</v>
      </c>
      <c r="DK31" s="54">
        <f t="shared" si="30"/>
        <v>0</v>
      </c>
      <c r="DL31" s="54">
        <f t="shared" si="30"/>
        <v>0</v>
      </c>
      <c r="DM31" s="54">
        <f t="shared" si="30"/>
        <v>0</v>
      </c>
      <c r="DN31" s="54">
        <f t="shared" si="30"/>
        <v>0</v>
      </c>
      <c r="DO31" s="54">
        <f>+DE31</f>
        <v>0</v>
      </c>
      <c r="DP31" s="54">
        <f t="shared" si="32"/>
        <v>0</v>
      </c>
      <c r="DQ31" s="54">
        <f t="shared" si="32"/>
        <v>0</v>
      </c>
      <c r="DR31" s="54">
        <f t="shared" si="32"/>
        <v>0</v>
      </c>
      <c r="DS31" s="54">
        <f t="shared" si="32"/>
        <v>0</v>
      </c>
      <c r="DT31" s="54">
        <f t="shared" si="32"/>
        <v>0</v>
      </c>
      <c r="DU31" s="54">
        <f t="shared" si="32"/>
        <v>0</v>
      </c>
      <c r="DV31" s="54">
        <f t="shared" si="32"/>
        <v>0</v>
      </c>
      <c r="DW31" s="54">
        <f>+DV31</f>
        <v>0</v>
      </c>
    </row>
    <row r="32" spans="1:127" ht="18" x14ac:dyDescent="0.2">
      <c r="A32" s="19"/>
      <c r="B32" s="23" t="s">
        <v>63</v>
      </c>
      <c r="C32" s="494" t="s">
        <v>64</v>
      </c>
      <c r="D32" s="495"/>
      <c r="E32" s="492"/>
      <c r="F32" s="1" t="s">
        <v>60</v>
      </c>
      <c r="G32" s="25">
        <v>0</v>
      </c>
      <c r="J32" s="51">
        <f t="shared" si="10"/>
        <v>0</v>
      </c>
      <c r="K32" s="54">
        <f t="shared" ref="K32:K42" si="68">+J32</f>
        <v>0</v>
      </c>
      <c r="L32" s="54">
        <f t="shared" si="40"/>
        <v>0</v>
      </c>
      <c r="M32" s="54">
        <f t="shared" si="40"/>
        <v>0</v>
      </c>
      <c r="N32" s="54">
        <f t="shared" si="40"/>
        <v>0</v>
      </c>
      <c r="O32" s="54">
        <f t="shared" si="41"/>
        <v>0</v>
      </c>
      <c r="P32" s="54">
        <f t="shared" si="41"/>
        <v>0</v>
      </c>
      <c r="Q32" s="54">
        <f t="shared" si="41"/>
        <v>0</v>
      </c>
      <c r="R32" s="54">
        <f t="shared" si="42"/>
        <v>0</v>
      </c>
      <c r="S32" s="54">
        <f t="shared" si="42"/>
        <v>0</v>
      </c>
      <c r="T32" s="54">
        <f t="shared" si="42"/>
        <v>0</v>
      </c>
      <c r="U32" s="51">
        <f t="shared" ref="U32:U51" si="69">G32</f>
        <v>0</v>
      </c>
      <c r="V32" s="54">
        <f t="shared" ref="V32:AG42" si="70">+U32</f>
        <v>0</v>
      </c>
      <c r="W32" s="54">
        <f t="shared" si="70"/>
        <v>0</v>
      </c>
      <c r="X32" s="54">
        <f t="shared" si="70"/>
        <v>0</v>
      </c>
      <c r="Y32" s="54">
        <f t="shared" si="70"/>
        <v>0</v>
      </c>
      <c r="Z32" s="54">
        <f t="shared" si="70"/>
        <v>0</v>
      </c>
      <c r="AA32" s="54">
        <f t="shared" si="70"/>
        <v>0</v>
      </c>
      <c r="AB32" s="54">
        <f t="shared" si="70"/>
        <v>0</v>
      </c>
      <c r="AC32" s="54">
        <f t="shared" si="70"/>
        <v>0</v>
      </c>
      <c r="AD32" s="54">
        <f t="shared" si="70"/>
        <v>0</v>
      </c>
      <c r="AE32" s="54">
        <f t="shared" si="70"/>
        <v>0</v>
      </c>
      <c r="AF32" s="54">
        <f t="shared" si="70"/>
        <v>0</v>
      </c>
      <c r="AG32" s="54">
        <f t="shared" si="70"/>
        <v>0</v>
      </c>
      <c r="AH32" s="54">
        <f t="shared" si="44"/>
        <v>0</v>
      </c>
      <c r="AI32" s="54">
        <f t="shared" si="44"/>
        <v>0</v>
      </c>
      <c r="AJ32" s="54">
        <f t="shared" si="44"/>
        <v>0</v>
      </c>
      <c r="AK32" s="54">
        <f t="shared" si="45"/>
        <v>0</v>
      </c>
      <c r="AL32" s="54">
        <f t="shared" si="45"/>
        <v>0</v>
      </c>
      <c r="AM32" s="54">
        <f t="shared" si="45"/>
        <v>0</v>
      </c>
      <c r="AN32" s="54">
        <f t="shared" si="46"/>
        <v>0</v>
      </c>
      <c r="AO32" s="54">
        <f t="shared" si="46"/>
        <v>0</v>
      </c>
      <c r="AP32" s="54">
        <f t="shared" si="46"/>
        <v>0</v>
      </c>
      <c r="AQ32" s="54">
        <f t="shared" si="46"/>
        <v>0</v>
      </c>
      <c r="AR32" s="54">
        <f t="shared" si="46"/>
        <v>0</v>
      </c>
      <c r="AS32" s="54">
        <f t="shared" si="46"/>
        <v>0</v>
      </c>
      <c r="AT32" s="54">
        <f t="shared" si="46"/>
        <v>0</v>
      </c>
      <c r="AU32" s="54">
        <f t="shared" si="46"/>
        <v>0</v>
      </c>
      <c r="AV32" s="54">
        <f t="shared" si="46"/>
        <v>0</v>
      </c>
      <c r="AW32" s="54">
        <f t="shared" si="46"/>
        <v>0</v>
      </c>
      <c r="AX32" s="54">
        <f t="shared" si="46"/>
        <v>0</v>
      </c>
      <c r="AY32" s="54">
        <f t="shared" si="46"/>
        <v>0</v>
      </c>
      <c r="AZ32" s="54">
        <f t="shared" si="46"/>
        <v>0</v>
      </c>
      <c r="BA32" s="54">
        <f t="shared" si="46"/>
        <v>0</v>
      </c>
      <c r="BB32" s="54">
        <f t="shared" si="46"/>
        <v>0</v>
      </c>
      <c r="BC32" s="54">
        <f t="shared" si="46"/>
        <v>0</v>
      </c>
      <c r="BD32" s="54">
        <f t="shared" si="46"/>
        <v>0</v>
      </c>
      <c r="BE32" s="54">
        <f t="shared" si="46"/>
        <v>0</v>
      </c>
      <c r="BF32" s="54">
        <f t="shared" si="46"/>
        <v>0</v>
      </c>
      <c r="BG32" s="54">
        <f t="shared" si="47"/>
        <v>0</v>
      </c>
      <c r="BH32" s="54">
        <f t="shared" si="47"/>
        <v>0</v>
      </c>
      <c r="BI32" s="54">
        <f t="shared" si="48"/>
        <v>0</v>
      </c>
      <c r="BJ32" s="54">
        <f t="shared" si="48"/>
        <v>0</v>
      </c>
      <c r="BK32" s="54">
        <f t="shared" si="49"/>
        <v>0</v>
      </c>
      <c r="BL32" s="54">
        <f t="shared" si="50"/>
        <v>0</v>
      </c>
      <c r="BM32" s="54">
        <f t="shared" si="50"/>
        <v>0</v>
      </c>
      <c r="BN32" s="54">
        <f t="shared" si="50"/>
        <v>0</v>
      </c>
      <c r="BO32" s="54">
        <f t="shared" si="50"/>
        <v>0</v>
      </c>
      <c r="BP32" s="54">
        <f t="shared" si="51"/>
        <v>0</v>
      </c>
      <c r="BQ32" s="54">
        <f t="shared" si="52"/>
        <v>0</v>
      </c>
      <c r="BR32" s="54">
        <f t="shared" si="52"/>
        <v>0</v>
      </c>
      <c r="BS32" s="54">
        <f t="shared" si="52"/>
        <v>0</v>
      </c>
      <c r="BT32" s="54">
        <f t="shared" si="52"/>
        <v>0</v>
      </c>
      <c r="BU32" s="54">
        <f t="shared" si="53"/>
        <v>0</v>
      </c>
      <c r="BV32" s="54">
        <f t="shared" si="54"/>
        <v>0</v>
      </c>
      <c r="BW32" s="54">
        <f t="shared" si="55"/>
        <v>0</v>
      </c>
      <c r="BX32" s="54">
        <f t="shared" si="55"/>
        <v>0</v>
      </c>
      <c r="BY32" s="54">
        <f t="shared" si="56"/>
        <v>0</v>
      </c>
      <c r="BZ32" s="54">
        <f t="shared" si="56"/>
        <v>0</v>
      </c>
      <c r="CA32" s="54">
        <f t="shared" si="56"/>
        <v>0</v>
      </c>
      <c r="CB32" s="54">
        <f t="shared" si="56"/>
        <v>0</v>
      </c>
      <c r="CC32" s="54">
        <f t="shared" si="57"/>
        <v>0</v>
      </c>
      <c r="CD32" s="54">
        <f t="shared" si="57"/>
        <v>0</v>
      </c>
      <c r="CE32" s="54">
        <f t="shared" si="58"/>
        <v>0</v>
      </c>
      <c r="CF32" s="54">
        <f t="shared" si="59"/>
        <v>0</v>
      </c>
      <c r="CG32" s="54">
        <f t="shared" si="60"/>
        <v>0</v>
      </c>
      <c r="CH32" s="54">
        <f t="shared" si="61"/>
        <v>0</v>
      </c>
      <c r="CI32" s="54">
        <f t="shared" si="61"/>
        <v>0</v>
      </c>
      <c r="CJ32" s="54">
        <f t="shared" si="61"/>
        <v>0</v>
      </c>
      <c r="CK32" s="54">
        <f t="shared" si="61"/>
        <v>0</v>
      </c>
      <c r="CL32" s="54">
        <f t="shared" si="61"/>
        <v>0</v>
      </c>
      <c r="CM32" s="54">
        <f t="shared" si="61"/>
        <v>0</v>
      </c>
      <c r="CN32" s="54">
        <f t="shared" si="61"/>
        <v>0</v>
      </c>
      <c r="CO32" s="54">
        <f t="shared" si="61"/>
        <v>0</v>
      </c>
      <c r="CP32" s="54">
        <f t="shared" si="61"/>
        <v>0</v>
      </c>
      <c r="CQ32" s="54">
        <f t="shared" si="61"/>
        <v>0</v>
      </c>
      <c r="CR32" s="54">
        <f t="shared" si="62"/>
        <v>0</v>
      </c>
      <c r="CS32" s="54">
        <f t="shared" si="62"/>
        <v>0</v>
      </c>
      <c r="CT32" s="54">
        <f t="shared" si="63"/>
        <v>0</v>
      </c>
      <c r="CU32" s="54">
        <f t="shared" si="63"/>
        <v>0</v>
      </c>
      <c r="CV32" s="54">
        <f t="shared" si="64"/>
        <v>0</v>
      </c>
      <c r="CW32" s="54">
        <f t="shared" si="64"/>
        <v>0</v>
      </c>
      <c r="CX32" s="54">
        <f t="shared" si="65"/>
        <v>0</v>
      </c>
      <c r="CY32" s="54">
        <f t="shared" si="65"/>
        <v>0</v>
      </c>
      <c r="CZ32" s="54">
        <f t="shared" si="65"/>
        <v>0</v>
      </c>
      <c r="DA32" s="54">
        <f t="shared" si="65"/>
        <v>0</v>
      </c>
      <c r="DB32" s="54">
        <f t="shared" si="65"/>
        <v>0</v>
      </c>
      <c r="DC32" s="54">
        <f t="shared" si="66"/>
        <v>0</v>
      </c>
      <c r="DD32" s="54">
        <f t="shared" si="66"/>
        <v>0</v>
      </c>
      <c r="DE32" s="54">
        <f t="shared" si="67"/>
        <v>0</v>
      </c>
      <c r="DF32" s="54">
        <f>+BU32</f>
        <v>0</v>
      </c>
      <c r="DG32" s="54">
        <f t="shared" si="30"/>
        <v>0</v>
      </c>
      <c r="DH32" s="54">
        <f t="shared" si="30"/>
        <v>0</v>
      </c>
      <c r="DI32" s="54">
        <f t="shared" si="30"/>
        <v>0</v>
      </c>
      <c r="DJ32" s="54">
        <f t="shared" si="30"/>
        <v>0</v>
      </c>
      <c r="DK32" s="54">
        <f t="shared" si="30"/>
        <v>0</v>
      </c>
      <c r="DL32" s="54">
        <f t="shared" si="30"/>
        <v>0</v>
      </c>
      <c r="DM32" s="54">
        <f t="shared" si="30"/>
        <v>0</v>
      </c>
      <c r="DN32" s="54">
        <f t="shared" si="30"/>
        <v>0</v>
      </c>
      <c r="DO32" s="54">
        <f>+DE32</f>
        <v>0</v>
      </c>
      <c r="DP32" s="54">
        <f t="shared" si="32"/>
        <v>0</v>
      </c>
      <c r="DQ32" s="54">
        <f t="shared" si="32"/>
        <v>0</v>
      </c>
      <c r="DR32" s="54">
        <f t="shared" si="32"/>
        <v>0</v>
      </c>
      <c r="DS32" s="54">
        <f t="shared" si="32"/>
        <v>0</v>
      </c>
      <c r="DT32" s="54">
        <f t="shared" si="32"/>
        <v>0</v>
      </c>
      <c r="DU32" s="54">
        <f t="shared" si="32"/>
        <v>0</v>
      </c>
      <c r="DV32" s="54">
        <f t="shared" si="32"/>
        <v>0</v>
      </c>
      <c r="DW32" s="54">
        <f>+DV32</f>
        <v>0</v>
      </c>
    </row>
    <row r="33" spans="1:127" ht="18" x14ac:dyDescent="0.2">
      <c r="A33" s="16"/>
      <c r="B33" s="23" t="s">
        <v>65</v>
      </c>
      <c r="C33" s="494" t="s">
        <v>66</v>
      </c>
      <c r="D33" s="495"/>
      <c r="E33" s="492"/>
      <c r="F33" s="1" t="s">
        <v>67</v>
      </c>
      <c r="G33" s="25">
        <f>IF(A33="",100,A33)</f>
        <v>100</v>
      </c>
      <c r="J33" s="51">
        <f>G33</f>
        <v>100</v>
      </c>
      <c r="K33" s="54">
        <f t="shared" si="68"/>
        <v>100</v>
      </c>
      <c r="L33" s="54">
        <f t="shared" si="40"/>
        <v>100</v>
      </c>
      <c r="M33" s="54">
        <f t="shared" si="40"/>
        <v>100</v>
      </c>
      <c r="N33" s="54">
        <f t="shared" si="40"/>
        <v>100</v>
      </c>
      <c r="O33" s="54">
        <f t="shared" si="41"/>
        <v>100</v>
      </c>
      <c r="P33" s="54">
        <f t="shared" si="41"/>
        <v>100</v>
      </c>
      <c r="Q33" s="54">
        <f t="shared" si="41"/>
        <v>100</v>
      </c>
      <c r="R33" s="54">
        <f t="shared" si="42"/>
        <v>100</v>
      </c>
      <c r="S33" s="54">
        <f t="shared" si="42"/>
        <v>100</v>
      </c>
      <c r="T33" s="54">
        <f t="shared" si="42"/>
        <v>100</v>
      </c>
      <c r="U33" s="51">
        <f t="shared" si="69"/>
        <v>100</v>
      </c>
      <c r="V33" s="54">
        <f t="shared" si="70"/>
        <v>100</v>
      </c>
      <c r="W33" s="54">
        <f t="shared" si="70"/>
        <v>100</v>
      </c>
      <c r="X33" s="54">
        <f t="shared" si="70"/>
        <v>100</v>
      </c>
      <c r="Y33" s="54">
        <f t="shared" si="70"/>
        <v>100</v>
      </c>
      <c r="Z33" s="54">
        <f t="shared" si="70"/>
        <v>100</v>
      </c>
      <c r="AA33" s="54">
        <f t="shared" si="70"/>
        <v>100</v>
      </c>
      <c r="AB33" s="54">
        <f t="shared" si="70"/>
        <v>100</v>
      </c>
      <c r="AC33" s="54">
        <f t="shared" si="70"/>
        <v>100</v>
      </c>
      <c r="AD33" s="54">
        <f t="shared" si="70"/>
        <v>100</v>
      </c>
      <c r="AE33" s="54">
        <f t="shared" si="70"/>
        <v>100</v>
      </c>
      <c r="AF33" s="54">
        <f t="shared" si="70"/>
        <v>100</v>
      </c>
      <c r="AG33" s="54">
        <f t="shared" si="70"/>
        <v>100</v>
      </c>
      <c r="AH33" s="54">
        <f t="shared" si="44"/>
        <v>100</v>
      </c>
      <c r="AI33" s="54">
        <f t="shared" si="44"/>
        <v>100</v>
      </c>
      <c r="AJ33" s="54">
        <f t="shared" si="44"/>
        <v>100</v>
      </c>
      <c r="AK33" s="54">
        <f t="shared" si="45"/>
        <v>100</v>
      </c>
      <c r="AL33" s="54">
        <f t="shared" si="45"/>
        <v>100</v>
      </c>
      <c r="AM33" s="54">
        <f t="shared" si="45"/>
        <v>100</v>
      </c>
      <c r="AN33" s="54">
        <f t="shared" si="46"/>
        <v>100</v>
      </c>
      <c r="AO33" s="54">
        <f t="shared" si="46"/>
        <v>100</v>
      </c>
      <c r="AP33" s="54">
        <f t="shared" si="46"/>
        <v>100</v>
      </c>
      <c r="AQ33" s="54">
        <f t="shared" si="46"/>
        <v>100</v>
      </c>
      <c r="AR33" s="54">
        <f t="shared" si="46"/>
        <v>100</v>
      </c>
      <c r="AS33" s="54">
        <f t="shared" si="46"/>
        <v>100</v>
      </c>
      <c r="AT33" s="54">
        <f t="shared" si="46"/>
        <v>100</v>
      </c>
      <c r="AU33" s="54">
        <f t="shared" si="46"/>
        <v>100</v>
      </c>
      <c r="AV33" s="54">
        <f t="shared" si="46"/>
        <v>100</v>
      </c>
      <c r="AW33" s="54">
        <f t="shared" si="46"/>
        <v>100</v>
      </c>
      <c r="AX33" s="54">
        <f t="shared" si="46"/>
        <v>100</v>
      </c>
      <c r="AY33" s="54">
        <f t="shared" si="46"/>
        <v>100</v>
      </c>
      <c r="AZ33" s="54">
        <f t="shared" si="46"/>
        <v>100</v>
      </c>
      <c r="BA33" s="54">
        <f t="shared" si="46"/>
        <v>100</v>
      </c>
      <c r="BB33" s="54">
        <f t="shared" si="46"/>
        <v>100</v>
      </c>
      <c r="BC33" s="54">
        <f t="shared" si="46"/>
        <v>100</v>
      </c>
      <c r="BD33" s="54">
        <f t="shared" si="46"/>
        <v>100</v>
      </c>
      <c r="BE33" s="54">
        <f t="shared" si="46"/>
        <v>100</v>
      </c>
      <c r="BF33" s="54">
        <f t="shared" si="46"/>
        <v>100</v>
      </c>
      <c r="BG33" s="54">
        <f t="shared" si="47"/>
        <v>100</v>
      </c>
      <c r="BH33" s="54">
        <f t="shared" si="47"/>
        <v>100</v>
      </c>
      <c r="BI33" s="54">
        <f t="shared" si="48"/>
        <v>100</v>
      </c>
      <c r="BJ33" s="54">
        <f t="shared" si="48"/>
        <v>100</v>
      </c>
      <c r="BK33" s="54">
        <f t="shared" si="49"/>
        <v>100</v>
      </c>
      <c r="BL33" s="54">
        <f t="shared" si="50"/>
        <v>100</v>
      </c>
      <c r="BM33" s="54">
        <f t="shared" si="50"/>
        <v>100</v>
      </c>
      <c r="BN33" s="54">
        <f t="shared" si="50"/>
        <v>100</v>
      </c>
      <c r="BO33" s="54">
        <f t="shared" si="50"/>
        <v>100</v>
      </c>
      <c r="BP33" s="54">
        <f t="shared" si="51"/>
        <v>100</v>
      </c>
      <c r="BQ33" s="54">
        <f t="shared" si="52"/>
        <v>100</v>
      </c>
      <c r="BR33" s="54">
        <f t="shared" si="52"/>
        <v>100</v>
      </c>
      <c r="BS33" s="54">
        <f t="shared" si="52"/>
        <v>100</v>
      </c>
      <c r="BT33" s="54">
        <f t="shared" si="52"/>
        <v>100</v>
      </c>
      <c r="BU33" s="54">
        <f t="shared" si="53"/>
        <v>100</v>
      </c>
      <c r="BV33" s="54">
        <f t="shared" si="54"/>
        <v>100</v>
      </c>
      <c r="BW33" s="54">
        <f t="shared" si="55"/>
        <v>100</v>
      </c>
      <c r="BX33" s="54">
        <f t="shared" si="55"/>
        <v>100</v>
      </c>
      <c r="BY33" s="54">
        <f t="shared" si="56"/>
        <v>100</v>
      </c>
      <c r="BZ33" s="54">
        <f t="shared" si="56"/>
        <v>100</v>
      </c>
      <c r="CA33" s="54">
        <f t="shared" si="56"/>
        <v>100</v>
      </c>
      <c r="CB33" s="54">
        <f t="shared" si="56"/>
        <v>100</v>
      </c>
      <c r="CC33" s="54">
        <f t="shared" si="57"/>
        <v>100</v>
      </c>
      <c r="CD33" s="54">
        <f t="shared" si="57"/>
        <v>100</v>
      </c>
      <c r="CE33" s="54">
        <f t="shared" si="58"/>
        <v>100</v>
      </c>
      <c r="CF33" s="54">
        <f t="shared" si="59"/>
        <v>100</v>
      </c>
      <c r="CG33" s="54">
        <f t="shared" si="60"/>
        <v>100</v>
      </c>
      <c r="CH33" s="54">
        <f t="shared" si="61"/>
        <v>100</v>
      </c>
      <c r="CI33" s="54">
        <f t="shared" si="61"/>
        <v>100</v>
      </c>
      <c r="CJ33" s="54">
        <f t="shared" si="61"/>
        <v>100</v>
      </c>
      <c r="CK33" s="54">
        <f t="shared" si="61"/>
        <v>100</v>
      </c>
      <c r="CL33" s="54">
        <f t="shared" si="61"/>
        <v>100</v>
      </c>
      <c r="CM33" s="54">
        <f t="shared" si="61"/>
        <v>100</v>
      </c>
      <c r="CN33" s="54">
        <f t="shared" si="61"/>
        <v>100</v>
      </c>
      <c r="CO33" s="54">
        <f t="shared" si="61"/>
        <v>100</v>
      </c>
      <c r="CP33" s="54">
        <f t="shared" si="61"/>
        <v>100</v>
      </c>
      <c r="CQ33" s="54">
        <f t="shared" si="61"/>
        <v>100</v>
      </c>
      <c r="CR33" s="54">
        <f t="shared" si="62"/>
        <v>100</v>
      </c>
      <c r="CS33" s="54">
        <f t="shared" si="62"/>
        <v>100</v>
      </c>
      <c r="CT33" s="54">
        <f t="shared" si="63"/>
        <v>100</v>
      </c>
      <c r="CU33" s="54">
        <f t="shared" si="63"/>
        <v>100</v>
      </c>
      <c r="CV33" s="54">
        <f t="shared" si="64"/>
        <v>100</v>
      </c>
      <c r="CW33" s="54">
        <f t="shared" si="64"/>
        <v>100</v>
      </c>
      <c r="CX33" s="54">
        <f t="shared" si="65"/>
        <v>100</v>
      </c>
      <c r="CY33" s="54">
        <f t="shared" si="65"/>
        <v>100</v>
      </c>
      <c r="CZ33" s="54">
        <f t="shared" si="65"/>
        <v>100</v>
      </c>
      <c r="DA33" s="54">
        <f t="shared" si="65"/>
        <v>100</v>
      </c>
      <c r="DB33" s="54">
        <f t="shared" si="65"/>
        <v>100</v>
      </c>
      <c r="DC33" s="54">
        <f t="shared" si="66"/>
        <v>100</v>
      </c>
      <c r="DD33" s="54">
        <f t="shared" si="66"/>
        <v>100</v>
      </c>
      <c r="DE33" s="68">
        <v>2</v>
      </c>
      <c r="DF33" s="68">
        <v>5</v>
      </c>
      <c r="DG33" s="68">
        <v>10</v>
      </c>
      <c r="DH33" s="68">
        <v>20</v>
      </c>
      <c r="DI33" s="68">
        <v>30</v>
      </c>
      <c r="DJ33" s="68">
        <v>40</v>
      </c>
      <c r="DK33" s="68">
        <v>50</v>
      </c>
      <c r="DL33" s="68">
        <v>60</v>
      </c>
      <c r="DM33" s="68">
        <v>80</v>
      </c>
      <c r="DN33" s="68">
        <v>100</v>
      </c>
      <c r="DO33" s="68">
        <v>125</v>
      </c>
      <c r="DP33" s="68">
        <v>150</v>
      </c>
      <c r="DQ33" s="68">
        <v>175</v>
      </c>
      <c r="DR33" s="68">
        <v>200</v>
      </c>
      <c r="DS33" s="68">
        <v>225</v>
      </c>
      <c r="DT33" s="68">
        <v>250</v>
      </c>
      <c r="DU33" s="68">
        <v>275</v>
      </c>
      <c r="DV33" s="68">
        <v>300</v>
      </c>
      <c r="DW33" s="68">
        <v>300</v>
      </c>
    </row>
    <row r="34" spans="1:127" ht="18" x14ac:dyDescent="0.2">
      <c r="A34" s="16">
        <f>'入力シート (一物質)'!Q8</f>
        <v>10</v>
      </c>
      <c r="B34" s="23" t="s">
        <v>403</v>
      </c>
      <c r="C34" s="494" t="s">
        <v>69</v>
      </c>
      <c r="D34" s="495"/>
      <c r="E34" s="492"/>
      <c r="F34" s="1" t="s">
        <v>404</v>
      </c>
      <c r="G34" s="25">
        <f>IF(A34="",10,A34)</f>
        <v>10</v>
      </c>
      <c r="J34" s="51">
        <f t="shared" ref="J34:J40" si="71">G34</f>
        <v>10</v>
      </c>
      <c r="K34" s="54">
        <f t="shared" si="68"/>
        <v>10</v>
      </c>
      <c r="L34" s="54">
        <f t="shared" si="40"/>
        <v>10</v>
      </c>
      <c r="M34" s="54">
        <f t="shared" si="40"/>
        <v>10</v>
      </c>
      <c r="N34" s="54">
        <f t="shared" si="40"/>
        <v>10</v>
      </c>
      <c r="O34" s="54">
        <f t="shared" si="41"/>
        <v>10</v>
      </c>
      <c r="P34" s="54">
        <f t="shared" si="41"/>
        <v>10</v>
      </c>
      <c r="Q34" s="54">
        <f t="shared" si="41"/>
        <v>10</v>
      </c>
      <c r="R34" s="54">
        <f t="shared" si="42"/>
        <v>10</v>
      </c>
      <c r="S34" s="54">
        <f t="shared" si="42"/>
        <v>10</v>
      </c>
      <c r="T34" s="54">
        <f t="shared" si="42"/>
        <v>10</v>
      </c>
      <c r="U34" s="51">
        <f t="shared" si="69"/>
        <v>10</v>
      </c>
      <c r="V34" s="54">
        <f t="shared" si="70"/>
        <v>10</v>
      </c>
      <c r="W34" s="54">
        <f t="shared" si="70"/>
        <v>10</v>
      </c>
      <c r="X34" s="54">
        <f t="shared" si="70"/>
        <v>10</v>
      </c>
      <c r="Y34" s="54">
        <f t="shared" si="70"/>
        <v>10</v>
      </c>
      <c r="Z34" s="54">
        <f t="shared" si="70"/>
        <v>10</v>
      </c>
      <c r="AA34" s="54">
        <f t="shared" si="70"/>
        <v>10</v>
      </c>
      <c r="AB34" s="54">
        <f t="shared" si="70"/>
        <v>10</v>
      </c>
      <c r="AC34" s="54">
        <f t="shared" si="70"/>
        <v>10</v>
      </c>
      <c r="AD34" s="54">
        <f t="shared" si="70"/>
        <v>10</v>
      </c>
      <c r="AE34" s="54">
        <f t="shared" si="70"/>
        <v>10</v>
      </c>
      <c r="AF34" s="54">
        <f t="shared" si="70"/>
        <v>10</v>
      </c>
      <c r="AG34" s="54">
        <f t="shared" si="70"/>
        <v>10</v>
      </c>
      <c r="AH34" s="54">
        <f t="shared" si="44"/>
        <v>10</v>
      </c>
      <c r="AI34" s="54">
        <f t="shared" si="44"/>
        <v>10</v>
      </c>
      <c r="AJ34" s="54">
        <f t="shared" si="44"/>
        <v>10</v>
      </c>
      <c r="AK34" s="54">
        <f t="shared" si="45"/>
        <v>10</v>
      </c>
      <c r="AL34" s="54">
        <f t="shared" si="45"/>
        <v>10</v>
      </c>
      <c r="AM34" s="54">
        <f t="shared" si="45"/>
        <v>10</v>
      </c>
      <c r="AN34" s="54">
        <f t="shared" si="46"/>
        <v>10</v>
      </c>
      <c r="AO34" s="54">
        <f t="shared" si="46"/>
        <v>10</v>
      </c>
      <c r="AP34" s="54">
        <f t="shared" si="46"/>
        <v>10</v>
      </c>
      <c r="AQ34" s="54">
        <f t="shared" si="46"/>
        <v>10</v>
      </c>
      <c r="AR34" s="54">
        <f t="shared" si="46"/>
        <v>10</v>
      </c>
      <c r="AS34" s="54">
        <f t="shared" si="46"/>
        <v>10</v>
      </c>
      <c r="AT34" s="54">
        <f t="shared" si="46"/>
        <v>10</v>
      </c>
      <c r="AU34" s="54">
        <f t="shared" si="46"/>
        <v>10</v>
      </c>
      <c r="AV34" s="54">
        <f t="shared" si="46"/>
        <v>10</v>
      </c>
      <c r="AW34" s="54">
        <f t="shared" si="46"/>
        <v>10</v>
      </c>
      <c r="AX34" s="54">
        <f t="shared" si="46"/>
        <v>10</v>
      </c>
      <c r="AY34" s="54">
        <f t="shared" si="46"/>
        <v>10</v>
      </c>
      <c r="AZ34" s="54">
        <f t="shared" si="46"/>
        <v>10</v>
      </c>
      <c r="BA34" s="54">
        <f t="shared" si="46"/>
        <v>10</v>
      </c>
      <c r="BB34" s="54">
        <f t="shared" si="46"/>
        <v>10</v>
      </c>
      <c r="BC34" s="54">
        <f t="shared" si="46"/>
        <v>10</v>
      </c>
      <c r="BD34" s="54">
        <f t="shared" si="46"/>
        <v>10</v>
      </c>
      <c r="BE34" s="54">
        <f t="shared" si="46"/>
        <v>10</v>
      </c>
      <c r="BF34" s="54">
        <f t="shared" si="46"/>
        <v>10</v>
      </c>
      <c r="BG34" s="54">
        <f t="shared" si="47"/>
        <v>10</v>
      </c>
      <c r="BH34" s="54">
        <f t="shared" si="47"/>
        <v>10</v>
      </c>
      <c r="BI34" s="54">
        <f t="shared" si="48"/>
        <v>10</v>
      </c>
      <c r="BJ34" s="54">
        <f t="shared" si="48"/>
        <v>10</v>
      </c>
      <c r="BK34" s="54">
        <f t="shared" si="49"/>
        <v>10</v>
      </c>
      <c r="BL34" s="54">
        <f t="shared" si="50"/>
        <v>10</v>
      </c>
      <c r="BM34" s="54">
        <f t="shared" si="50"/>
        <v>10</v>
      </c>
      <c r="BN34" s="54">
        <f t="shared" si="50"/>
        <v>10</v>
      </c>
      <c r="BO34" s="54">
        <f t="shared" si="50"/>
        <v>10</v>
      </c>
      <c r="BP34" s="54">
        <f t="shared" si="51"/>
        <v>10</v>
      </c>
      <c r="BQ34" s="54">
        <f t="shared" si="52"/>
        <v>10</v>
      </c>
      <c r="BR34" s="54">
        <f t="shared" si="52"/>
        <v>10</v>
      </c>
      <c r="BS34" s="54">
        <f t="shared" si="52"/>
        <v>10</v>
      </c>
      <c r="BT34" s="54">
        <f t="shared" si="52"/>
        <v>10</v>
      </c>
      <c r="BU34" s="54">
        <f t="shared" si="53"/>
        <v>10</v>
      </c>
      <c r="BV34" s="54">
        <f t="shared" si="54"/>
        <v>10</v>
      </c>
      <c r="BW34" s="54">
        <f t="shared" si="55"/>
        <v>10</v>
      </c>
      <c r="BX34" s="54">
        <f t="shared" si="55"/>
        <v>10</v>
      </c>
      <c r="BY34" s="54">
        <f t="shared" si="56"/>
        <v>10</v>
      </c>
      <c r="BZ34" s="54">
        <f t="shared" si="56"/>
        <v>10</v>
      </c>
      <c r="CA34" s="54">
        <f t="shared" si="56"/>
        <v>10</v>
      </c>
      <c r="CB34" s="54">
        <f t="shared" si="56"/>
        <v>10</v>
      </c>
      <c r="CC34" s="54">
        <f t="shared" si="57"/>
        <v>10</v>
      </c>
      <c r="CD34" s="54">
        <f t="shared" si="57"/>
        <v>10</v>
      </c>
      <c r="CE34" s="54">
        <f t="shared" si="58"/>
        <v>10</v>
      </c>
      <c r="CF34" s="54">
        <f t="shared" si="59"/>
        <v>10</v>
      </c>
      <c r="CG34" s="54">
        <f t="shared" si="60"/>
        <v>10</v>
      </c>
      <c r="CH34" s="54">
        <f t="shared" si="61"/>
        <v>10</v>
      </c>
      <c r="CI34" s="54">
        <f t="shared" si="61"/>
        <v>10</v>
      </c>
      <c r="CJ34" s="54">
        <f t="shared" si="61"/>
        <v>10</v>
      </c>
      <c r="CK34" s="54">
        <f t="shared" si="61"/>
        <v>10</v>
      </c>
      <c r="CL34" s="54">
        <f t="shared" si="61"/>
        <v>10</v>
      </c>
      <c r="CM34" s="54">
        <f t="shared" si="61"/>
        <v>10</v>
      </c>
      <c r="CN34" s="54">
        <f t="shared" si="61"/>
        <v>10</v>
      </c>
      <c r="CO34" s="54">
        <f t="shared" si="61"/>
        <v>10</v>
      </c>
      <c r="CP34" s="54">
        <f t="shared" si="61"/>
        <v>10</v>
      </c>
      <c r="CQ34" s="54">
        <f t="shared" si="61"/>
        <v>10</v>
      </c>
      <c r="CR34" s="54">
        <f t="shared" si="62"/>
        <v>10</v>
      </c>
      <c r="CS34" s="54">
        <f t="shared" si="62"/>
        <v>10</v>
      </c>
      <c r="CT34" s="54">
        <f t="shared" si="63"/>
        <v>10</v>
      </c>
      <c r="CU34" s="54">
        <f t="shared" si="63"/>
        <v>10</v>
      </c>
      <c r="CV34" s="54">
        <f t="shared" si="64"/>
        <v>10</v>
      </c>
      <c r="CW34" s="54">
        <f t="shared" si="64"/>
        <v>10</v>
      </c>
      <c r="CX34" s="54">
        <f t="shared" si="65"/>
        <v>10</v>
      </c>
      <c r="CY34" s="54">
        <f t="shared" si="65"/>
        <v>10</v>
      </c>
      <c r="CZ34" s="54">
        <f t="shared" si="65"/>
        <v>10</v>
      </c>
      <c r="DA34" s="54">
        <f t="shared" si="65"/>
        <v>10</v>
      </c>
      <c r="DB34" s="54">
        <f t="shared" si="65"/>
        <v>10</v>
      </c>
      <c r="DC34" s="54">
        <f t="shared" si="66"/>
        <v>10</v>
      </c>
      <c r="DD34" s="54">
        <f t="shared" si="66"/>
        <v>10</v>
      </c>
      <c r="DE34" s="54">
        <f t="shared" si="67"/>
        <v>10</v>
      </c>
      <c r="DF34" s="54">
        <f t="shared" ref="DF34:DF42" si="72">+BU34</f>
        <v>10</v>
      </c>
      <c r="DG34" s="54">
        <f t="shared" ref="DG34:DN42" si="73">+DF34</f>
        <v>10</v>
      </c>
      <c r="DH34" s="54">
        <f t="shared" si="73"/>
        <v>10</v>
      </c>
      <c r="DI34" s="54">
        <f t="shared" si="73"/>
        <v>10</v>
      </c>
      <c r="DJ34" s="54">
        <f t="shared" si="73"/>
        <v>10</v>
      </c>
      <c r="DK34" s="54">
        <f t="shared" si="73"/>
        <v>10</v>
      </c>
      <c r="DL34" s="54">
        <f t="shared" si="73"/>
        <v>10</v>
      </c>
      <c r="DM34" s="54">
        <f t="shared" si="73"/>
        <v>10</v>
      </c>
      <c r="DN34" s="54">
        <f t="shared" si="73"/>
        <v>10</v>
      </c>
      <c r="DO34" s="54">
        <f t="shared" ref="DO34:DO42" si="74">+DE34</f>
        <v>10</v>
      </c>
      <c r="DP34" s="54">
        <f t="shared" si="32"/>
        <v>10</v>
      </c>
      <c r="DQ34" s="54">
        <f t="shared" si="32"/>
        <v>10</v>
      </c>
      <c r="DR34" s="54">
        <f t="shared" si="32"/>
        <v>10</v>
      </c>
      <c r="DS34" s="54">
        <f t="shared" si="32"/>
        <v>10</v>
      </c>
      <c r="DT34" s="54">
        <f t="shared" si="32"/>
        <v>10</v>
      </c>
      <c r="DU34" s="54">
        <f t="shared" si="32"/>
        <v>10</v>
      </c>
      <c r="DV34" s="54">
        <f t="shared" si="32"/>
        <v>10</v>
      </c>
      <c r="DW34" s="54">
        <f t="shared" si="32"/>
        <v>10</v>
      </c>
    </row>
    <row r="35" spans="1:127" ht="18" x14ac:dyDescent="0.2">
      <c r="A35" s="16"/>
      <c r="B35" s="23" t="s">
        <v>70</v>
      </c>
      <c r="C35" s="494" t="s">
        <v>71</v>
      </c>
      <c r="D35" s="495"/>
      <c r="E35" s="492"/>
      <c r="F35" s="1" t="s">
        <v>60</v>
      </c>
      <c r="G35" s="25">
        <f>IF(A35="",5,A35)</f>
        <v>5</v>
      </c>
      <c r="J35" s="51">
        <f t="shared" si="71"/>
        <v>5</v>
      </c>
      <c r="K35" s="54">
        <f t="shared" si="68"/>
        <v>5</v>
      </c>
      <c r="L35" s="54">
        <f t="shared" si="40"/>
        <v>5</v>
      </c>
      <c r="M35" s="54">
        <f t="shared" si="40"/>
        <v>5</v>
      </c>
      <c r="N35" s="54">
        <f t="shared" si="40"/>
        <v>5</v>
      </c>
      <c r="O35" s="54">
        <f t="shared" si="41"/>
        <v>5</v>
      </c>
      <c r="P35" s="54">
        <f t="shared" si="41"/>
        <v>5</v>
      </c>
      <c r="Q35" s="54">
        <f t="shared" si="41"/>
        <v>5</v>
      </c>
      <c r="R35" s="54">
        <f t="shared" si="42"/>
        <v>5</v>
      </c>
      <c r="S35" s="54">
        <f t="shared" si="42"/>
        <v>5</v>
      </c>
      <c r="T35" s="54">
        <f t="shared" si="42"/>
        <v>5</v>
      </c>
      <c r="U35" s="51">
        <f t="shared" si="69"/>
        <v>5</v>
      </c>
      <c r="V35" s="54">
        <f t="shared" si="70"/>
        <v>5</v>
      </c>
      <c r="W35" s="54">
        <f t="shared" si="70"/>
        <v>5</v>
      </c>
      <c r="X35" s="54">
        <f t="shared" si="70"/>
        <v>5</v>
      </c>
      <c r="Y35" s="54">
        <f t="shared" si="70"/>
        <v>5</v>
      </c>
      <c r="Z35" s="54">
        <f t="shared" si="70"/>
        <v>5</v>
      </c>
      <c r="AA35" s="54">
        <f t="shared" si="70"/>
        <v>5</v>
      </c>
      <c r="AB35" s="54">
        <f t="shared" si="70"/>
        <v>5</v>
      </c>
      <c r="AC35" s="54">
        <f t="shared" si="70"/>
        <v>5</v>
      </c>
      <c r="AD35" s="54">
        <f t="shared" si="70"/>
        <v>5</v>
      </c>
      <c r="AE35" s="54">
        <f t="shared" si="70"/>
        <v>5</v>
      </c>
      <c r="AF35" s="54">
        <f t="shared" si="70"/>
        <v>5</v>
      </c>
      <c r="AG35" s="54">
        <f t="shared" si="70"/>
        <v>5</v>
      </c>
      <c r="AH35" s="54">
        <f t="shared" si="44"/>
        <v>5</v>
      </c>
      <c r="AI35" s="54">
        <f t="shared" si="44"/>
        <v>5</v>
      </c>
      <c r="AJ35" s="54">
        <f t="shared" si="44"/>
        <v>5</v>
      </c>
      <c r="AK35" s="54">
        <f t="shared" si="45"/>
        <v>5</v>
      </c>
      <c r="AL35" s="54">
        <f t="shared" si="45"/>
        <v>5</v>
      </c>
      <c r="AM35" s="54">
        <f t="shared" si="45"/>
        <v>5</v>
      </c>
      <c r="AN35" s="54">
        <f t="shared" si="46"/>
        <v>5</v>
      </c>
      <c r="AO35" s="54">
        <f t="shared" si="46"/>
        <v>5</v>
      </c>
      <c r="AP35" s="54">
        <f t="shared" si="46"/>
        <v>5</v>
      </c>
      <c r="AQ35" s="54">
        <f t="shared" si="46"/>
        <v>5</v>
      </c>
      <c r="AR35" s="54">
        <f t="shared" si="46"/>
        <v>5</v>
      </c>
      <c r="AS35" s="54">
        <f t="shared" si="46"/>
        <v>5</v>
      </c>
      <c r="AT35" s="54">
        <f t="shared" si="46"/>
        <v>5</v>
      </c>
      <c r="AU35" s="54">
        <f t="shared" si="46"/>
        <v>5</v>
      </c>
      <c r="AV35" s="54">
        <f t="shared" si="46"/>
        <v>5</v>
      </c>
      <c r="AW35" s="54">
        <f t="shared" si="46"/>
        <v>5</v>
      </c>
      <c r="AX35" s="54">
        <f t="shared" si="46"/>
        <v>5</v>
      </c>
      <c r="AY35" s="54">
        <f t="shared" si="46"/>
        <v>5</v>
      </c>
      <c r="AZ35" s="54">
        <f t="shared" si="46"/>
        <v>5</v>
      </c>
      <c r="BA35" s="54">
        <f t="shared" si="46"/>
        <v>5</v>
      </c>
      <c r="BB35" s="54">
        <f t="shared" si="46"/>
        <v>5</v>
      </c>
      <c r="BC35" s="54">
        <f t="shared" si="46"/>
        <v>5</v>
      </c>
      <c r="BD35" s="54">
        <f t="shared" si="46"/>
        <v>5</v>
      </c>
      <c r="BE35" s="54">
        <f t="shared" si="46"/>
        <v>5</v>
      </c>
      <c r="BF35" s="54">
        <f t="shared" si="46"/>
        <v>5</v>
      </c>
      <c r="BG35" s="54">
        <f t="shared" si="47"/>
        <v>5</v>
      </c>
      <c r="BH35" s="54">
        <f t="shared" si="47"/>
        <v>5</v>
      </c>
      <c r="BI35" s="54">
        <f t="shared" si="48"/>
        <v>5</v>
      </c>
      <c r="BJ35" s="54">
        <f t="shared" si="48"/>
        <v>5</v>
      </c>
      <c r="BK35" s="54">
        <f t="shared" si="49"/>
        <v>5</v>
      </c>
      <c r="BL35" s="54">
        <f t="shared" si="50"/>
        <v>5</v>
      </c>
      <c r="BM35" s="54">
        <f t="shared" si="50"/>
        <v>5</v>
      </c>
      <c r="BN35" s="54">
        <f t="shared" si="50"/>
        <v>5</v>
      </c>
      <c r="BO35" s="54">
        <f t="shared" si="50"/>
        <v>5</v>
      </c>
      <c r="BP35" s="54">
        <f t="shared" si="51"/>
        <v>5</v>
      </c>
      <c r="BQ35" s="54">
        <f t="shared" si="52"/>
        <v>5</v>
      </c>
      <c r="BR35" s="54">
        <f t="shared" si="52"/>
        <v>5</v>
      </c>
      <c r="BS35" s="54">
        <f t="shared" si="52"/>
        <v>5</v>
      </c>
      <c r="BT35" s="54">
        <f t="shared" si="52"/>
        <v>5</v>
      </c>
      <c r="BU35" s="54">
        <f t="shared" si="53"/>
        <v>5</v>
      </c>
      <c r="BV35" s="54">
        <f t="shared" si="54"/>
        <v>5</v>
      </c>
      <c r="BW35" s="54">
        <f t="shared" si="55"/>
        <v>5</v>
      </c>
      <c r="BX35" s="54">
        <f t="shared" si="55"/>
        <v>5</v>
      </c>
      <c r="BY35" s="54">
        <f t="shared" si="56"/>
        <v>5</v>
      </c>
      <c r="BZ35" s="54">
        <f t="shared" si="56"/>
        <v>5</v>
      </c>
      <c r="CA35" s="54">
        <f t="shared" si="56"/>
        <v>5</v>
      </c>
      <c r="CB35" s="54">
        <f t="shared" si="56"/>
        <v>5</v>
      </c>
      <c r="CC35" s="54">
        <f t="shared" si="57"/>
        <v>5</v>
      </c>
      <c r="CD35" s="54">
        <f t="shared" si="57"/>
        <v>5</v>
      </c>
      <c r="CE35" s="54">
        <f t="shared" si="58"/>
        <v>5</v>
      </c>
      <c r="CF35" s="54">
        <f t="shared" si="59"/>
        <v>5</v>
      </c>
      <c r="CG35" s="54">
        <f t="shared" si="60"/>
        <v>5</v>
      </c>
      <c r="CH35" s="54">
        <f t="shared" si="61"/>
        <v>5</v>
      </c>
      <c r="CI35" s="54">
        <f t="shared" si="61"/>
        <v>5</v>
      </c>
      <c r="CJ35" s="54">
        <f t="shared" si="61"/>
        <v>5</v>
      </c>
      <c r="CK35" s="54">
        <f t="shared" si="61"/>
        <v>5</v>
      </c>
      <c r="CL35" s="54">
        <f t="shared" si="61"/>
        <v>5</v>
      </c>
      <c r="CM35" s="54">
        <f t="shared" si="61"/>
        <v>5</v>
      </c>
      <c r="CN35" s="54">
        <f t="shared" si="61"/>
        <v>5</v>
      </c>
      <c r="CO35" s="54">
        <f t="shared" si="61"/>
        <v>5</v>
      </c>
      <c r="CP35" s="54">
        <f t="shared" si="61"/>
        <v>5</v>
      </c>
      <c r="CQ35" s="54">
        <f t="shared" si="61"/>
        <v>5</v>
      </c>
      <c r="CR35" s="54">
        <f t="shared" si="62"/>
        <v>5</v>
      </c>
      <c r="CS35" s="54">
        <f t="shared" si="62"/>
        <v>5</v>
      </c>
      <c r="CT35" s="54">
        <f t="shared" si="63"/>
        <v>5</v>
      </c>
      <c r="CU35" s="54">
        <f t="shared" si="63"/>
        <v>5</v>
      </c>
      <c r="CV35" s="54">
        <f t="shared" si="64"/>
        <v>5</v>
      </c>
      <c r="CW35" s="54">
        <f t="shared" si="64"/>
        <v>5</v>
      </c>
      <c r="CX35" s="54">
        <f t="shared" si="65"/>
        <v>5</v>
      </c>
      <c r="CY35" s="54">
        <f t="shared" si="65"/>
        <v>5</v>
      </c>
      <c r="CZ35" s="54">
        <f t="shared" si="65"/>
        <v>5</v>
      </c>
      <c r="DA35" s="54">
        <f t="shared" si="65"/>
        <v>5</v>
      </c>
      <c r="DB35" s="54">
        <f t="shared" si="65"/>
        <v>5</v>
      </c>
      <c r="DC35" s="54">
        <f t="shared" si="66"/>
        <v>5</v>
      </c>
      <c r="DD35" s="54">
        <f t="shared" si="66"/>
        <v>5</v>
      </c>
      <c r="DE35" s="54">
        <f t="shared" si="67"/>
        <v>5</v>
      </c>
      <c r="DF35" s="54">
        <f t="shared" si="72"/>
        <v>5</v>
      </c>
      <c r="DG35" s="54">
        <f t="shared" si="73"/>
        <v>5</v>
      </c>
      <c r="DH35" s="54">
        <f t="shared" si="73"/>
        <v>5</v>
      </c>
      <c r="DI35" s="54">
        <f t="shared" si="73"/>
        <v>5</v>
      </c>
      <c r="DJ35" s="54">
        <f t="shared" si="73"/>
        <v>5</v>
      </c>
      <c r="DK35" s="54">
        <f t="shared" si="73"/>
        <v>5</v>
      </c>
      <c r="DL35" s="54">
        <f t="shared" si="73"/>
        <v>5</v>
      </c>
      <c r="DM35" s="54">
        <f t="shared" si="73"/>
        <v>5</v>
      </c>
      <c r="DN35" s="54">
        <f t="shared" si="73"/>
        <v>5</v>
      </c>
      <c r="DO35" s="54">
        <f t="shared" si="74"/>
        <v>5</v>
      </c>
      <c r="DP35" s="54">
        <f t="shared" si="32"/>
        <v>5</v>
      </c>
      <c r="DQ35" s="54">
        <f t="shared" si="32"/>
        <v>5</v>
      </c>
      <c r="DR35" s="54">
        <f t="shared" si="32"/>
        <v>5</v>
      </c>
      <c r="DS35" s="54">
        <f t="shared" si="32"/>
        <v>5</v>
      </c>
      <c r="DT35" s="54">
        <f t="shared" si="32"/>
        <v>5</v>
      </c>
      <c r="DU35" s="54">
        <f t="shared" si="32"/>
        <v>5</v>
      </c>
      <c r="DV35" s="54">
        <f t="shared" si="32"/>
        <v>5</v>
      </c>
      <c r="DW35" s="54">
        <f t="shared" si="32"/>
        <v>5</v>
      </c>
    </row>
    <row r="36" spans="1:127" ht="21" x14ac:dyDescent="0.2">
      <c r="A36" s="16">
        <f>'入力シート (一物質)'!Q13</f>
        <v>100</v>
      </c>
      <c r="B36" s="23" t="s">
        <v>72</v>
      </c>
      <c r="C36" s="494" t="s">
        <v>73</v>
      </c>
      <c r="D36" s="495"/>
      <c r="E36" s="492"/>
      <c r="F36" s="1" t="s">
        <v>60</v>
      </c>
      <c r="G36" s="25">
        <f>IF(A36="",10,A36)</f>
        <v>100</v>
      </c>
      <c r="H36" s="26"/>
      <c r="J36" s="51">
        <f t="shared" si="71"/>
        <v>100</v>
      </c>
      <c r="K36" s="54">
        <f t="shared" si="68"/>
        <v>100</v>
      </c>
      <c r="L36" s="54">
        <f t="shared" si="40"/>
        <v>100</v>
      </c>
      <c r="M36" s="54">
        <f t="shared" si="40"/>
        <v>100</v>
      </c>
      <c r="N36" s="54">
        <f t="shared" si="40"/>
        <v>100</v>
      </c>
      <c r="O36" s="54">
        <f t="shared" si="41"/>
        <v>100</v>
      </c>
      <c r="P36" s="54">
        <f t="shared" si="41"/>
        <v>100</v>
      </c>
      <c r="Q36" s="54">
        <f t="shared" si="41"/>
        <v>100</v>
      </c>
      <c r="R36" s="54">
        <f t="shared" si="42"/>
        <v>100</v>
      </c>
      <c r="S36" s="54">
        <f t="shared" si="42"/>
        <v>100</v>
      </c>
      <c r="T36" s="54">
        <f t="shared" si="42"/>
        <v>100</v>
      </c>
      <c r="U36" s="51">
        <f t="shared" si="69"/>
        <v>100</v>
      </c>
      <c r="V36" s="54">
        <f t="shared" si="70"/>
        <v>100</v>
      </c>
      <c r="W36" s="54">
        <f t="shared" si="70"/>
        <v>100</v>
      </c>
      <c r="X36" s="54">
        <f t="shared" si="70"/>
        <v>100</v>
      </c>
      <c r="Y36" s="54">
        <f t="shared" si="70"/>
        <v>100</v>
      </c>
      <c r="Z36" s="54">
        <f t="shared" si="70"/>
        <v>100</v>
      </c>
      <c r="AA36" s="54">
        <f t="shared" si="70"/>
        <v>100</v>
      </c>
      <c r="AB36" s="54">
        <f t="shared" si="70"/>
        <v>100</v>
      </c>
      <c r="AC36" s="54">
        <f t="shared" si="70"/>
        <v>100</v>
      </c>
      <c r="AD36" s="54">
        <f t="shared" si="70"/>
        <v>100</v>
      </c>
      <c r="AE36" s="54">
        <f t="shared" si="70"/>
        <v>100</v>
      </c>
      <c r="AF36" s="54">
        <f t="shared" si="70"/>
        <v>100</v>
      </c>
      <c r="AG36" s="54">
        <f t="shared" si="70"/>
        <v>100</v>
      </c>
      <c r="AH36" s="54">
        <f t="shared" si="44"/>
        <v>100</v>
      </c>
      <c r="AI36" s="54">
        <f t="shared" si="44"/>
        <v>100</v>
      </c>
      <c r="AJ36" s="54">
        <f t="shared" si="44"/>
        <v>100</v>
      </c>
      <c r="AK36" s="54">
        <f t="shared" si="45"/>
        <v>100</v>
      </c>
      <c r="AL36" s="54">
        <f t="shared" si="45"/>
        <v>100</v>
      </c>
      <c r="AM36" s="54">
        <f t="shared" si="45"/>
        <v>100</v>
      </c>
      <c r="AN36" s="54">
        <f t="shared" si="46"/>
        <v>100</v>
      </c>
      <c r="AO36" s="54">
        <f t="shared" si="46"/>
        <v>100</v>
      </c>
      <c r="AP36" s="54">
        <f t="shared" si="46"/>
        <v>100</v>
      </c>
      <c r="AQ36" s="54">
        <f t="shared" si="46"/>
        <v>100</v>
      </c>
      <c r="AR36" s="54">
        <f t="shared" si="46"/>
        <v>100</v>
      </c>
      <c r="AS36" s="54">
        <f t="shared" si="46"/>
        <v>100</v>
      </c>
      <c r="AT36" s="54">
        <f t="shared" si="46"/>
        <v>100</v>
      </c>
      <c r="AU36" s="54">
        <f t="shared" si="46"/>
        <v>100</v>
      </c>
      <c r="AV36" s="54">
        <f t="shared" si="46"/>
        <v>100</v>
      </c>
      <c r="AW36" s="54">
        <f t="shared" si="46"/>
        <v>100</v>
      </c>
      <c r="AX36" s="54">
        <f t="shared" si="46"/>
        <v>100</v>
      </c>
      <c r="AY36" s="54">
        <f t="shared" si="46"/>
        <v>100</v>
      </c>
      <c r="AZ36" s="54">
        <f t="shared" si="46"/>
        <v>100</v>
      </c>
      <c r="BA36" s="54">
        <f t="shared" si="46"/>
        <v>100</v>
      </c>
      <c r="BB36" s="54">
        <f t="shared" si="46"/>
        <v>100</v>
      </c>
      <c r="BC36" s="54">
        <f t="shared" si="46"/>
        <v>100</v>
      </c>
      <c r="BD36" s="54">
        <f t="shared" si="46"/>
        <v>100</v>
      </c>
      <c r="BE36" s="54">
        <f t="shared" si="46"/>
        <v>100</v>
      </c>
      <c r="BF36" s="54">
        <f t="shared" si="46"/>
        <v>100</v>
      </c>
      <c r="BG36" s="54">
        <f t="shared" si="47"/>
        <v>100</v>
      </c>
      <c r="BH36" s="54">
        <f t="shared" si="47"/>
        <v>100</v>
      </c>
      <c r="BI36" s="54">
        <f t="shared" si="48"/>
        <v>100</v>
      </c>
      <c r="BJ36" s="54">
        <f t="shared" si="48"/>
        <v>100</v>
      </c>
      <c r="BK36" s="54">
        <f t="shared" si="49"/>
        <v>100</v>
      </c>
      <c r="BL36" s="54">
        <f t="shared" si="50"/>
        <v>100</v>
      </c>
      <c r="BM36" s="54">
        <f t="shared" si="50"/>
        <v>100</v>
      </c>
      <c r="BN36" s="54">
        <f t="shared" si="50"/>
        <v>100</v>
      </c>
      <c r="BO36" s="54">
        <f t="shared" si="50"/>
        <v>100</v>
      </c>
      <c r="BP36" s="54">
        <f t="shared" si="51"/>
        <v>100</v>
      </c>
      <c r="BQ36" s="54">
        <f t="shared" si="52"/>
        <v>100</v>
      </c>
      <c r="BR36" s="54">
        <f t="shared" si="52"/>
        <v>100</v>
      </c>
      <c r="BS36" s="54">
        <f t="shared" si="52"/>
        <v>100</v>
      </c>
      <c r="BT36" s="54">
        <f t="shared" si="52"/>
        <v>100</v>
      </c>
      <c r="BU36" s="54">
        <f t="shared" si="53"/>
        <v>100</v>
      </c>
      <c r="BV36" s="54">
        <f t="shared" si="54"/>
        <v>100</v>
      </c>
      <c r="BW36" s="54">
        <f t="shared" si="55"/>
        <v>100</v>
      </c>
      <c r="BX36" s="54">
        <f t="shared" si="55"/>
        <v>100</v>
      </c>
      <c r="BY36" s="54">
        <f t="shared" si="56"/>
        <v>100</v>
      </c>
      <c r="BZ36" s="54">
        <f t="shared" si="56"/>
        <v>100</v>
      </c>
      <c r="CA36" s="54">
        <f t="shared" si="56"/>
        <v>100</v>
      </c>
      <c r="CB36" s="54">
        <f t="shared" si="56"/>
        <v>100</v>
      </c>
      <c r="CC36" s="54">
        <f t="shared" si="57"/>
        <v>100</v>
      </c>
      <c r="CD36" s="54">
        <f t="shared" si="57"/>
        <v>100</v>
      </c>
      <c r="CE36" s="54">
        <f t="shared" si="58"/>
        <v>100</v>
      </c>
      <c r="CF36" s="54">
        <f t="shared" si="59"/>
        <v>100</v>
      </c>
      <c r="CG36" s="54">
        <f t="shared" si="60"/>
        <v>100</v>
      </c>
      <c r="CH36" s="54">
        <f t="shared" si="61"/>
        <v>100</v>
      </c>
      <c r="CI36" s="54">
        <f t="shared" si="61"/>
        <v>100</v>
      </c>
      <c r="CJ36" s="54">
        <f t="shared" si="61"/>
        <v>100</v>
      </c>
      <c r="CK36" s="54">
        <f t="shared" si="61"/>
        <v>100</v>
      </c>
      <c r="CL36" s="54">
        <f t="shared" si="61"/>
        <v>100</v>
      </c>
      <c r="CM36" s="54">
        <f t="shared" si="61"/>
        <v>100</v>
      </c>
      <c r="CN36" s="54">
        <f t="shared" si="61"/>
        <v>100</v>
      </c>
      <c r="CO36" s="54">
        <f t="shared" si="61"/>
        <v>100</v>
      </c>
      <c r="CP36" s="54">
        <f t="shared" si="61"/>
        <v>100</v>
      </c>
      <c r="CQ36" s="54">
        <f t="shared" si="61"/>
        <v>100</v>
      </c>
      <c r="CR36" s="54">
        <f t="shared" si="62"/>
        <v>100</v>
      </c>
      <c r="CS36" s="54">
        <f t="shared" si="62"/>
        <v>100</v>
      </c>
      <c r="CT36" s="54">
        <f t="shared" si="63"/>
        <v>100</v>
      </c>
      <c r="CU36" s="54">
        <f t="shared" si="63"/>
        <v>100</v>
      </c>
      <c r="CV36" s="54">
        <f t="shared" si="64"/>
        <v>100</v>
      </c>
      <c r="CW36" s="54">
        <f t="shared" si="64"/>
        <v>100</v>
      </c>
      <c r="CX36" s="54">
        <f t="shared" si="65"/>
        <v>100</v>
      </c>
      <c r="CY36" s="54">
        <f t="shared" si="65"/>
        <v>100</v>
      </c>
      <c r="CZ36" s="54">
        <f t="shared" si="65"/>
        <v>100</v>
      </c>
      <c r="DA36" s="54">
        <f t="shared" si="65"/>
        <v>100</v>
      </c>
      <c r="DB36" s="54">
        <f t="shared" si="65"/>
        <v>100</v>
      </c>
      <c r="DC36" s="54">
        <f t="shared" si="66"/>
        <v>100</v>
      </c>
      <c r="DD36" s="54">
        <f t="shared" si="66"/>
        <v>100</v>
      </c>
      <c r="DE36" s="54">
        <f t="shared" si="67"/>
        <v>100</v>
      </c>
      <c r="DF36" s="54">
        <f t="shared" si="72"/>
        <v>100</v>
      </c>
      <c r="DG36" s="54">
        <f t="shared" si="73"/>
        <v>100</v>
      </c>
      <c r="DH36" s="54">
        <f t="shared" si="73"/>
        <v>100</v>
      </c>
      <c r="DI36" s="54">
        <f t="shared" si="73"/>
        <v>100</v>
      </c>
      <c r="DJ36" s="54">
        <f t="shared" si="73"/>
        <v>100</v>
      </c>
      <c r="DK36" s="54">
        <f t="shared" si="73"/>
        <v>100</v>
      </c>
      <c r="DL36" s="54">
        <f t="shared" si="73"/>
        <v>100</v>
      </c>
      <c r="DM36" s="54">
        <f t="shared" si="73"/>
        <v>100</v>
      </c>
      <c r="DN36" s="54">
        <f t="shared" si="73"/>
        <v>100</v>
      </c>
      <c r="DO36" s="54">
        <f t="shared" si="74"/>
        <v>100</v>
      </c>
      <c r="DP36" s="54">
        <f t="shared" si="32"/>
        <v>100</v>
      </c>
      <c r="DQ36" s="54">
        <f t="shared" si="32"/>
        <v>100</v>
      </c>
      <c r="DR36" s="54">
        <f t="shared" si="32"/>
        <v>100</v>
      </c>
      <c r="DS36" s="54">
        <f t="shared" si="32"/>
        <v>100</v>
      </c>
      <c r="DT36" s="54">
        <f t="shared" si="32"/>
        <v>100</v>
      </c>
      <c r="DU36" s="54">
        <f t="shared" si="32"/>
        <v>100</v>
      </c>
      <c r="DV36" s="54">
        <f t="shared" si="32"/>
        <v>100</v>
      </c>
      <c r="DW36" s="54">
        <f t="shared" si="32"/>
        <v>100</v>
      </c>
    </row>
    <row r="37" spans="1:127" ht="20.5" x14ac:dyDescent="0.2">
      <c r="A37" s="16">
        <f>'入力シート (一物質)'!Q14</f>
        <v>10</v>
      </c>
      <c r="B37" s="23" t="s">
        <v>405</v>
      </c>
      <c r="C37" s="494" t="s">
        <v>75</v>
      </c>
      <c r="D37" s="495"/>
      <c r="E37" s="492"/>
      <c r="F37" s="1" t="s">
        <v>406</v>
      </c>
      <c r="G37" s="25">
        <f>IF(A37="",1,A37)</f>
        <v>10</v>
      </c>
      <c r="J37" s="51">
        <f t="shared" si="71"/>
        <v>10</v>
      </c>
      <c r="K37" s="54">
        <f t="shared" si="68"/>
        <v>10</v>
      </c>
      <c r="L37" s="54">
        <f t="shared" si="40"/>
        <v>10</v>
      </c>
      <c r="M37" s="54">
        <f t="shared" si="40"/>
        <v>10</v>
      </c>
      <c r="N37" s="54">
        <f t="shared" si="40"/>
        <v>10</v>
      </c>
      <c r="O37" s="54">
        <f t="shared" si="41"/>
        <v>10</v>
      </c>
      <c r="P37" s="54">
        <f t="shared" si="41"/>
        <v>10</v>
      </c>
      <c r="Q37" s="54">
        <f t="shared" si="41"/>
        <v>10</v>
      </c>
      <c r="R37" s="54">
        <f t="shared" si="42"/>
        <v>10</v>
      </c>
      <c r="S37" s="54">
        <f t="shared" si="42"/>
        <v>10</v>
      </c>
      <c r="T37" s="54">
        <f t="shared" si="42"/>
        <v>10</v>
      </c>
      <c r="U37" s="51">
        <f t="shared" si="69"/>
        <v>10</v>
      </c>
      <c r="V37" s="54">
        <f t="shared" si="70"/>
        <v>10</v>
      </c>
      <c r="W37" s="54">
        <f t="shared" si="70"/>
        <v>10</v>
      </c>
      <c r="X37" s="54">
        <f t="shared" si="70"/>
        <v>10</v>
      </c>
      <c r="Y37" s="54">
        <f t="shared" si="70"/>
        <v>10</v>
      </c>
      <c r="Z37" s="54">
        <f t="shared" si="70"/>
        <v>10</v>
      </c>
      <c r="AA37" s="54">
        <f t="shared" si="70"/>
        <v>10</v>
      </c>
      <c r="AB37" s="54">
        <f t="shared" si="70"/>
        <v>10</v>
      </c>
      <c r="AC37" s="54">
        <f t="shared" si="70"/>
        <v>10</v>
      </c>
      <c r="AD37" s="54">
        <f t="shared" si="70"/>
        <v>10</v>
      </c>
      <c r="AE37" s="54">
        <f t="shared" si="70"/>
        <v>10</v>
      </c>
      <c r="AF37" s="54">
        <f t="shared" si="70"/>
        <v>10</v>
      </c>
      <c r="AG37" s="54">
        <f t="shared" si="70"/>
        <v>10</v>
      </c>
      <c r="AH37" s="54">
        <f t="shared" si="44"/>
        <v>10</v>
      </c>
      <c r="AI37" s="54">
        <f t="shared" si="44"/>
        <v>10</v>
      </c>
      <c r="AJ37" s="54">
        <f t="shared" si="44"/>
        <v>10</v>
      </c>
      <c r="AK37" s="54">
        <f t="shared" si="45"/>
        <v>10</v>
      </c>
      <c r="AL37" s="54">
        <f t="shared" si="45"/>
        <v>10</v>
      </c>
      <c r="AM37" s="54">
        <f t="shared" si="45"/>
        <v>10</v>
      </c>
      <c r="AN37" s="54">
        <f t="shared" si="46"/>
        <v>10</v>
      </c>
      <c r="AO37" s="54">
        <f t="shared" si="46"/>
        <v>10</v>
      </c>
      <c r="AP37" s="54">
        <f t="shared" si="46"/>
        <v>10</v>
      </c>
      <c r="AQ37" s="54">
        <f t="shared" si="46"/>
        <v>10</v>
      </c>
      <c r="AR37" s="54">
        <f t="shared" si="46"/>
        <v>10</v>
      </c>
      <c r="AS37" s="54">
        <f t="shared" si="46"/>
        <v>10</v>
      </c>
      <c r="AT37" s="54">
        <f t="shared" si="46"/>
        <v>10</v>
      </c>
      <c r="AU37" s="54">
        <f t="shared" si="46"/>
        <v>10</v>
      </c>
      <c r="AV37" s="54">
        <f t="shared" si="46"/>
        <v>10</v>
      </c>
      <c r="AW37" s="54">
        <f t="shared" si="46"/>
        <v>10</v>
      </c>
      <c r="AX37" s="54">
        <f t="shared" si="46"/>
        <v>10</v>
      </c>
      <c r="AY37" s="54">
        <f t="shared" si="46"/>
        <v>10</v>
      </c>
      <c r="AZ37" s="54">
        <f t="shared" si="46"/>
        <v>10</v>
      </c>
      <c r="BA37" s="54">
        <f t="shared" si="46"/>
        <v>10</v>
      </c>
      <c r="BB37" s="54">
        <f t="shared" si="46"/>
        <v>10</v>
      </c>
      <c r="BC37" s="54">
        <f t="shared" si="46"/>
        <v>10</v>
      </c>
      <c r="BD37" s="54">
        <f t="shared" si="46"/>
        <v>10</v>
      </c>
      <c r="BE37" s="54">
        <f t="shared" si="46"/>
        <v>10</v>
      </c>
      <c r="BF37" s="54">
        <f t="shared" si="46"/>
        <v>10</v>
      </c>
      <c r="BG37" s="54">
        <f t="shared" si="47"/>
        <v>10</v>
      </c>
      <c r="BH37" s="54">
        <f t="shared" si="47"/>
        <v>10</v>
      </c>
      <c r="BI37" s="54">
        <f t="shared" si="48"/>
        <v>10</v>
      </c>
      <c r="BJ37" s="54">
        <f t="shared" si="48"/>
        <v>10</v>
      </c>
      <c r="BK37" s="54">
        <f t="shared" si="49"/>
        <v>10</v>
      </c>
      <c r="BL37" s="54">
        <f t="shared" si="50"/>
        <v>10</v>
      </c>
      <c r="BM37" s="54">
        <f t="shared" si="50"/>
        <v>10</v>
      </c>
      <c r="BN37" s="54">
        <f t="shared" si="50"/>
        <v>10</v>
      </c>
      <c r="BO37" s="54">
        <f t="shared" si="50"/>
        <v>10</v>
      </c>
      <c r="BP37" s="54">
        <f t="shared" si="51"/>
        <v>10</v>
      </c>
      <c r="BQ37" s="54">
        <f t="shared" si="52"/>
        <v>10</v>
      </c>
      <c r="BR37" s="54">
        <f t="shared" si="52"/>
        <v>10</v>
      </c>
      <c r="BS37" s="54">
        <f t="shared" si="52"/>
        <v>10</v>
      </c>
      <c r="BT37" s="54">
        <f t="shared" si="52"/>
        <v>10</v>
      </c>
      <c r="BU37" s="54">
        <f t="shared" si="53"/>
        <v>10</v>
      </c>
      <c r="BV37" s="54">
        <f t="shared" si="54"/>
        <v>10</v>
      </c>
      <c r="BW37" s="54">
        <f t="shared" si="55"/>
        <v>10</v>
      </c>
      <c r="BX37" s="54">
        <f t="shared" si="55"/>
        <v>10</v>
      </c>
      <c r="BY37" s="54">
        <f t="shared" si="56"/>
        <v>10</v>
      </c>
      <c r="BZ37" s="54">
        <f t="shared" si="56"/>
        <v>10</v>
      </c>
      <c r="CA37" s="54">
        <f t="shared" si="56"/>
        <v>10</v>
      </c>
      <c r="CB37" s="54">
        <f t="shared" si="56"/>
        <v>10</v>
      </c>
      <c r="CC37" s="54">
        <f t="shared" si="57"/>
        <v>10</v>
      </c>
      <c r="CD37" s="54">
        <f t="shared" si="57"/>
        <v>10</v>
      </c>
      <c r="CE37" s="54">
        <f t="shared" si="58"/>
        <v>10</v>
      </c>
      <c r="CF37" s="54">
        <f t="shared" si="59"/>
        <v>10</v>
      </c>
      <c r="CG37" s="54">
        <f t="shared" si="60"/>
        <v>10</v>
      </c>
      <c r="CH37" s="54">
        <f t="shared" si="61"/>
        <v>10</v>
      </c>
      <c r="CI37" s="54">
        <f t="shared" si="61"/>
        <v>10</v>
      </c>
      <c r="CJ37" s="54">
        <f t="shared" si="61"/>
        <v>10</v>
      </c>
      <c r="CK37" s="54">
        <f t="shared" si="61"/>
        <v>10</v>
      </c>
      <c r="CL37" s="54">
        <f t="shared" si="61"/>
        <v>10</v>
      </c>
      <c r="CM37" s="54">
        <f t="shared" si="61"/>
        <v>10</v>
      </c>
      <c r="CN37" s="54">
        <f t="shared" si="61"/>
        <v>10</v>
      </c>
      <c r="CO37" s="54">
        <f t="shared" si="61"/>
        <v>10</v>
      </c>
      <c r="CP37" s="54">
        <f t="shared" si="61"/>
        <v>10</v>
      </c>
      <c r="CQ37" s="54">
        <f t="shared" si="61"/>
        <v>10</v>
      </c>
      <c r="CR37" s="54">
        <f t="shared" si="62"/>
        <v>10</v>
      </c>
      <c r="CS37" s="54">
        <f t="shared" si="62"/>
        <v>10</v>
      </c>
      <c r="CT37" s="54">
        <f t="shared" si="63"/>
        <v>10</v>
      </c>
      <c r="CU37" s="54">
        <f t="shared" si="63"/>
        <v>10</v>
      </c>
      <c r="CV37" s="54">
        <f t="shared" si="64"/>
        <v>10</v>
      </c>
      <c r="CW37" s="54">
        <f t="shared" si="64"/>
        <v>10</v>
      </c>
      <c r="CX37" s="54">
        <f t="shared" si="65"/>
        <v>10</v>
      </c>
      <c r="CY37" s="54">
        <f t="shared" si="65"/>
        <v>10</v>
      </c>
      <c r="CZ37" s="54">
        <f t="shared" si="65"/>
        <v>10</v>
      </c>
      <c r="DA37" s="54">
        <f t="shared" si="65"/>
        <v>10</v>
      </c>
      <c r="DB37" s="54">
        <f t="shared" si="65"/>
        <v>10</v>
      </c>
      <c r="DC37" s="54">
        <f t="shared" si="66"/>
        <v>10</v>
      </c>
      <c r="DD37" s="54">
        <f t="shared" si="66"/>
        <v>10</v>
      </c>
      <c r="DE37" s="54">
        <f t="shared" si="67"/>
        <v>10</v>
      </c>
      <c r="DF37" s="54">
        <f t="shared" si="72"/>
        <v>10</v>
      </c>
      <c r="DG37" s="54">
        <f t="shared" si="73"/>
        <v>10</v>
      </c>
      <c r="DH37" s="54">
        <f t="shared" si="73"/>
        <v>10</v>
      </c>
      <c r="DI37" s="54">
        <f t="shared" si="73"/>
        <v>10</v>
      </c>
      <c r="DJ37" s="54">
        <f t="shared" si="73"/>
        <v>10</v>
      </c>
      <c r="DK37" s="54">
        <f t="shared" si="73"/>
        <v>10</v>
      </c>
      <c r="DL37" s="54">
        <f t="shared" si="73"/>
        <v>10</v>
      </c>
      <c r="DM37" s="54">
        <f t="shared" si="73"/>
        <v>10</v>
      </c>
      <c r="DN37" s="54">
        <f t="shared" si="73"/>
        <v>10</v>
      </c>
      <c r="DO37" s="54">
        <f t="shared" si="74"/>
        <v>10</v>
      </c>
      <c r="DP37" s="54">
        <f t="shared" si="32"/>
        <v>10</v>
      </c>
      <c r="DQ37" s="54">
        <f t="shared" si="32"/>
        <v>10</v>
      </c>
      <c r="DR37" s="54">
        <f t="shared" si="32"/>
        <v>10</v>
      </c>
      <c r="DS37" s="54">
        <f t="shared" si="32"/>
        <v>10</v>
      </c>
      <c r="DT37" s="54">
        <f t="shared" si="32"/>
        <v>10</v>
      </c>
      <c r="DU37" s="54">
        <f t="shared" si="32"/>
        <v>10</v>
      </c>
      <c r="DV37" s="54">
        <f t="shared" si="32"/>
        <v>10</v>
      </c>
      <c r="DW37" s="54">
        <f t="shared" si="32"/>
        <v>10</v>
      </c>
    </row>
    <row r="38" spans="1:127" ht="21" x14ac:dyDescent="0.2">
      <c r="A38" s="16">
        <f>+G37</f>
        <v>10</v>
      </c>
      <c r="B38" s="23" t="s">
        <v>76</v>
      </c>
      <c r="C38" s="494" t="s">
        <v>77</v>
      </c>
      <c r="D38" s="495"/>
      <c r="E38" s="492"/>
      <c r="F38" s="1" t="s">
        <v>406</v>
      </c>
      <c r="G38" s="25">
        <f>IF(A38="",1,A38)</f>
        <v>10</v>
      </c>
      <c r="J38" s="51">
        <f t="shared" si="71"/>
        <v>10</v>
      </c>
      <c r="K38" s="54">
        <f t="shared" si="68"/>
        <v>10</v>
      </c>
      <c r="L38" s="54">
        <f t="shared" si="40"/>
        <v>10</v>
      </c>
      <c r="M38" s="54">
        <f t="shared" si="40"/>
        <v>10</v>
      </c>
      <c r="N38" s="54">
        <f t="shared" si="40"/>
        <v>10</v>
      </c>
      <c r="O38" s="54">
        <f t="shared" si="41"/>
        <v>10</v>
      </c>
      <c r="P38" s="54">
        <f t="shared" si="41"/>
        <v>10</v>
      </c>
      <c r="Q38" s="54">
        <f t="shared" si="41"/>
        <v>10</v>
      </c>
      <c r="R38" s="54">
        <f t="shared" si="42"/>
        <v>10</v>
      </c>
      <c r="S38" s="54">
        <f t="shared" si="42"/>
        <v>10</v>
      </c>
      <c r="T38" s="54">
        <f t="shared" si="42"/>
        <v>10</v>
      </c>
      <c r="U38" s="51">
        <f t="shared" si="69"/>
        <v>10</v>
      </c>
      <c r="V38" s="54">
        <f t="shared" si="70"/>
        <v>10</v>
      </c>
      <c r="W38" s="54">
        <f t="shared" si="70"/>
        <v>10</v>
      </c>
      <c r="X38" s="54">
        <f t="shared" si="70"/>
        <v>10</v>
      </c>
      <c r="Y38" s="54">
        <f t="shared" si="70"/>
        <v>10</v>
      </c>
      <c r="Z38" s="54">
        <f t="shared" si="70"/>
        <v>10</v>
      </c>
      <c r="AA38" s="54">
        <f t="shared" si="70"/>
        <v>10</v>
      </c>
      <c r="AB38" s="54">
        <f t="shared" si="70"/>
        <v>10</v>
      </c>
      <c r="AC38" s="54">
        <f t="shared" si="70"/>
        <v>10</v>
      </c>
      <c r="AD38" s="54">
        <f t="shared" si="70"/>
        <v>10</v>
      </c>
      <c r="AE38" s="54">
        <f t="shared" si="70"/>
        <v>10</v>
      </c>
      <c r="AF38" s="54">
        <f t="shared" si="70"/>
        <v>10</v>
      </c>
      <c r="AG38" s="54">
        <f t="shared" si="70"/>
        <v>10</v>
      </c>
      <c r="AH38" s="54">
        <f t="shared" si="44"/>
        <v>10</v>
      </c>
      <c r="AI38" s="54">
        <f t="shared" si="44"/>
        <v>10</v>
      </c>
      <c r="AJ38" s="54">
        <f t="shared" si="44"/>
        <v>10</v>
      </c>
      <c r="AK38" s="54">
        <f t="shared" si="45"/>
        <v>10</v>
      </c>
      <c r="AL38" s="54">
        <f t="shared" si="45"/>
        <v>10</v>
      </c>
      <c r="AM38" s="54">
        <f t="shared" si="45"/>
        <v>10</v>
      </c>
      <c r="AN38" s="54">
        <f t="shared" si="46"/>
        <v>10</v>
      </c>
      <c r="AO38" s="54">
        <f t="shared" si="46"/>
        <v>10</v>
      </c>
      <c r="AP38" s="54">
        <f t="shared" si="46"/>
        <v>10</v>
      </c>
      <c r="AQ38" s="54">
        <f t="shared" si="46"/>
        <v>10</v>
      </c>
      <c r="AR38" s="54">
        <f t="shared" si="46"/>
        <v>10</v>
      </c>
      <c r="AS38" s="54">
        <f t="shared" si="46"/>
        <v>10</v>
      </c>
      <c r="AT38" s="54">
        <f t="shared" si="46"/>
        <v>10</v>
      </c>
      <c r="AU38" s="54">
        <f t="shared" si="46"/>
        <v>10</v>
      </c>
      <c r="AV38" s="54">
        <f t="shared" si="46"/>
        <v>10</v>
      </c>
      <c r="AW38" s="54">
        <f t="shared" si="46"/>
        <v>10</v>
      </c>
      <c r="AX38" s="54">
        <f t="shared" si="46"/>
        <v>10</v>
      </c>
      <c r="AY38" s="54">
        <f t="shared" si="46"/>
        <v>10</v>
      </c>
      <c r="AZ38" s="54">
        <f t="shared" si="46"/>
        <v>10</v>
      </c>
      <c r="BA38" s="54">
        <f t="shared" si="46"/>
        <v>10</v>
      </c>
      <c r="BB38" s="54">
        <f t="shared" si="46"/>
        <v>10</v>
      </c>
      <c r="BC38" s="54">
        <f t="shared" si="46"/>
        <v>10</v>
      </c>
      <c r="BD38" s="54">
        <f t="shared" si="46"/>
        <v>10</v>
      </c>
      <c r="BE38" s="54">
        <f t="shared" si="46"/>
        <v>10</v>
      </c>
      <c r="BF38" s="54">
        <f t="shared" si="46"/>
        <v>10</v>
      </c>
      <c r="BG38" s="54">
        <f t="shared" si="47"/>
        <v>10</v>
      </c>
      <c r="BH38" s="54">
        <f t="shared" si="47"/>
        <v>10</v>
      </c>
      <c r="BI38" s="54">
        <f t="shared" si="48"/>
        <v>10</v>
      </c>
      <c r="BJ38" s="54">
        <f t="shared" si="48"/>
        <v>10</v>
      </c>
      <c r="BK38" s="54">
        <f t="shared" si="49"/>
        <v>10</v>
      </c>
      <c r="BL38" s="54">
        <f t="shared" si="50"/>
        <v>10</v>
      </c>
      <c r="BM38" s="54">
        <f t="shared" si="50"/>
        <v>10</v>
      </c>
      <c r="BN38" s="54">
        <f t="shared" si="50"/>
        <v>10</v>
      </c>
      <c r="BO38" s="54">
        <f t="shared" si="50"/>
        <v>10</v>
      </c>
      <c r="BP38" s="54">
        <f t="shared" si="51"/>
        <v>10</v>
      </c>
      <c r="BQ38" s="54">
        <f t="shared" si="52"/>
        <v>10</v>
      </c>
      <c r="BR38" s="54">
        <f t="shared" si="52"/>
        <v>10</v>
      </c>
      <c r="BS38" s="54">
        <f t="shared" si="52"/>
        <v>10</v>
      </c>
      <c r="BT38" s="54">
        <f t="shared" si="52"/>
        <v>10</v>
      </c>
      <c r="BU38" s="54">
        <f t="shared" si="53"/>
        <v>10</v>
      </c>
      <c r="BV38" s="54">
        <f t="shared" si="54"/>
        <v>10</v>
      </c>
      <c r="BW38" s="54">
        <f t="shared" si="55"/>
        <v>10</v>
      </c>
      <c r="BX38" s="54">
        <f t="shared" si="55"/>
        <v>10</v>
      </c>
      <c r="BY38" s="54">
        <f t="shared" si="56"/>
        <v>10</v>
      </c>
      <c r="BZ38" s="54">
        <f t="shared" si="56"/>
        <v>10</v>
      </c>
      <c r="CA38" s="54">
        <f t="shared" si="56"/>
        <v>10</v>
      </c>
      <c r="CB38" s="54">
        <f t="shared" si="56"/>
        <v>10</v>
      </c>
      <c r="CC38" s="54">
        <f t="shared" si="57"/>
        <v>10</v>
      </c>
      <c r="CD38" s="54">
        <f t="shared" si="57"/>
        <v>10</v>
      </c>
      <c r="CE38" s="54">
        <f t="shared" si="58"/>
        <v>10</v>
      </c>
      <c r="CF38" s="54">
        <f t="shared" si="59"/>
        <v>10</v>
      </c>
      <c r="CG38" s="54">
        <f t="shared" si="60"/>
        <v>10</v>
      </c>
      <c r="CH38" s="54">
        <f t="shared" si="61"/>
        <v>10</v>
      </c>
      <c r="CI38" s="54">
        <f t="shared" si="61"/>
        <v>10</v>
      </c>
      <c r="CJ38" s="54">
        <f t="shared" si="61"/>
        <v>10</v>
      </c>
      <c r="CK38" s="54">
        <f t="shared" si="61"/>
        <v>10</v>
      </c>
      <c r="CL38" s="54">
        <f t="shared" si="61"/>
        <v>10</v>
      </c>
      <c r="CM38" s="54">
        <f t="shared" si="61"/>
        <v>10</v>
      </c>
      <c r="CN38" s="54">
        <f t="shared" si="61"/>
        <v>10</v>
      </c>
      <c r="CO38" s="54">
        <f t="shared" si="61"/>
        <v>10</v>
      </c>
      <c r="CP38" s="54">
        <f t="shared" si="61"/>
        <v>10</v>
      </c>
      <c r="CQ38" s="54">
        <f t="shared" si="61"/>
        <v>10</v>
      </c>
      <c r="CR38" s="54">
        <f t="shared" si="62"/>
        <v>10</v>
      </c>
      <c r="CS38" s="54">
        <f t="shared" si="62"/>
        <v>10</v>
      </c>
      <c r="CT38" s="54">
        <f t="shared" si="63"/>
        <v>10</v>
      </c>
      <c r="CU38" s="54">
        <f t="shared" si="63"/>
        <v>10</v>
      </c>
      <c r="CV38" s="54">
        <f t="shared" si="64"/>
        <v>10</v>
      </c>
      <c r="CW38" s="54">
        <f t="shared" si="64"/>
        <v>10</v>
      </c>
      <c r="CX38" s="54">
        <f t="shared" si="65"/>
        <v>10</v>
      </c>
      <c r="CY38" s="54">
        <f t="shared" si="65"/>
        <v>10</v>
      </c>
      <c r="CZ38" s="54">
        <f t="shared" si="65"/>
        <v>10</v>
      </c>
      <c r="DA38" s="54">
        <f t="shared" si="65"/>
        <v>10</v>
      </c>
      <c r="DB38" s="54">
        <f t="shared" si="65"/>
        <v>10</v>
      </c>
      <c r="DC38" s="54">
        <f t="shared" si="66"/>
        <v>10</v>
      </c>
      <c r="DD38" s="54">
        <f t="shared" si="66"/>
        <v>10</v>
      </c>
      <c r="DE38" s="54">
        <f t="shared" si="67"/>
        <v>10</v>
      </c>
      <c r="DF38" s="54">
        <f t="shared" si="72"/>
        <v>10</v>
      </c>
      <c r="DG38" s="54">
        <f t="shared" si="73"/>
        <v>10</v>
      </c>
      <c r="DH38" s="54">
        <f t="shared" si="73"/>
        <v>10</v>
      </c>
      <c r="DI38" s="54">
        <f t="shared" si="73"/>
        <v>10</v>
      </c>
      <c r="DJ38" s="54">
        <f t="shared" si="73"/>
        <v>10</v>
      </c>
      <c r="DK38" s="54">
        <f t="shared" si="73"/>
        <v>10</v>
      </c>
      <c r="DL38" s="54">
        <f t="shared" si="73"/>
        <v>10</v>
      </c>
      <c r="DM38" s="54">
        <f t="shared" si="73"/>
        <v>10</v>
      </c>
      <c r="DN38" s="54">
        <f t="shared" si="73"/>
        <v>10</v>
      </c>
      <c r="DO38" s="54">
        <f t="shared" si="74"/>
        <v>10</v>
      </c>
      <c r="DP38" s="54">
        <f t="shared" si="32"/>
        <v>10</v>
      </c>
      <c r="DQ38" s="54">
        <f t="shared" si="32"/>
        <v>10</v>
      </c>
      <c r="DR38" s="54">
        <f t="shared" si="32"/>
        <v>10</v>
      </c>
      <c r="DS38" s="54">
        <f t="shared" si="32"/>
        <v>10</v>
      </c>
      <c r="DT38" s="54">
        <f t="shared" si="32"/>
        <v>10</v>
      </c>
      <c r="DU38" s="54">
        <f t="shared" si="32"/>
        <v>10</v>
      </c>
      <c r="DV38" s="54">
        <f t="shared" si="32"/>
        <v>10</v>
      </c>
      <c r="DW38" s="54">
        <f t="shared" si="32"/>
        <v>10</v>
      </c>
    </row>
    <row r="39" spans="1:127" ht="18" x14ac:dyDescent="0.2">
      <c r="A39" s="27">
        <f>'入力シート (一物質)'!Q19</f>
        <v>3.0000000000000001E-5</v>
      </c>
      <c r="B39" s="23" t="s">
        <v>407</v>
      </c>
      <c r="C39" s="494" t="s">
        <v>79</v>
      </c>
      <c r="D39" s="495"/>
      <c r="E39" s="492"/>
      <c r="F39" s="1" t="s">
        <v>408</v>
      </c>
      <c r="G39" s="28">
        <f>IF(A39="",0.000032,A39)</f>
        <v>3.0000000000000001E-5</v>
      </c>
      <c r="J39" s="51">
        <f t="shared" si="71"/>
        <v>3.0000000000000001E-5</v>
      </c>
      <c r="K39" s="54">
        <f t="shared" si="68"/>
        <v>3.0000000000000001E-5</v>
      </c>
      <c r="L39" s="54">
        <f t="shared" si="40"/>
        <v>3.0000000000000001E-5</v>
      </c>
      <c r="M39" s="54">
        <f t="shared" si="40"/>
        <v>3.0000000000000001E-5</v>
      </c>
      <c r="N39" s="54">
        <f t="shared" si="40"/>
        <v>3.0000000000000001E-5</v>
      </c>
      <c r="O39" s="54">
        <f t="shared" si="41"/>
        <v>3.0000000000000001E-5</v>
      </c>
      <c r="P39" s="54">
        <f t="shared" si="41"/>
        <v>3.0000000000000001E-5</v>
      </c>
      <c r="Q39" s="54">
        <f t="shared" si="41"/>
        <v>3.0000000000000001E-5</v>
      </c>
      <c r="R39" s="54">
        <f t="shared" si="42"/>
        <v>3.0000000000000001E-5</v>
      </c>
      <c r="S39" s="54">
        <f t="shared" si="42"/>
        <v>3.0000000000000001E-5</v>
      </c>
      <c r="T39" s="54">
        <f t="shared" si="42"/>
        <v>3.0000000000000001E-5</v>
      </c>
      <c r="U39" s="51">
        <f t="shared" si="69"/>
        <v>3.0000000000000001E-5</v>
      </c>
      <c r="V39" s="54">
        <f t="shared" si="70"/>
        <v>3.0000000000000001E-5</v>
      </c>
      <c r="W39" s="54">
        <f t="shared" si="70"/>
        <v>3.0000000000000001E-5</v>
      </c>
      <c r="X39" s="54">
        <f t="shared" si="70"/>
        <v>3.0000000000000001E-5</v>
      </c>
      <c r="Y39" s="54">
        <f t="shared" si="70"/>
        <v>3.0000000000000001E-5</v>
      </c>
      <c r="Z39" s="54">
        <f t="shared" si="70"/>
        <v>3.0000000000000001E-5</v>
      </c>
      <c r="AA39" s="54">
        <f t="shared" si="70"/>
        <v>3.0000000000000001E-5</v>
      </c>
      <c r="AB39" s="54">
        <f t="shared" si="70"/>
        <v>3.0000000000000001E-5</v>
      </c>
      <c r="AC39" s="54">
        <f t="shared" si="70"/>
        <v>3.0000000000000001E-5</v>
      </c>
      <c r="AD39" s="54">
        <f t="shared" si="70"/>
        <v>3.0000000000000001E-5</v>
      </c>
      <c r="AE39" s="54">
        <f t="shared" si="70"/>
        <v>3.0000000000000001E-5</v>
      </c>
      <c r="AF39" s="54">
        <f t="shared" si="70"/>
        <v>3.0000000000000001E-5</v>
      </c>
      <c r="AG39" s="54">
        <f t="shared" si="70"/>
        <v>3.0000000000000001E-5</v>
      </c>
      <c r="AH39" s="54">
        <f t="shared" si="44"/>
        <v>3.0000000000000001E-5</v>
      </c>
      <c r="AI39" s="54">
        <f t="shared" si="44"/>
        <v>3.0000000000000001E-5</v>
      </c>
      <c r="AJ39" s="54">
        <f t="shared" si="44"/>
        <v>3.0000000000000001E-5</v>
      </c>
      <c r="AK39" s="54">
        <f t="shared" si="45"/>
        <v>3.0000000000000001E-5</v>
      </c>
      <c r="AL39" s="54">
        <f t="shared" si="45"/>
        <v>3.0000000000000001E-5</v>
      </c>
      <c r="AM39" s="54">
        <f t="shared" si="45"/>
        <v>3.0000000000000001E-5</v>
      </c>
      <c r="AN39" s="54">
        <f t="shared" si="46"/>
        <v>3.0000000000000001E-5</v>
      </c>
      <c r="AO39" s="54">
        <f t="shared" si="46"/>
        <v>3.0000000000000001E-5</v>
      </c>
      <c r="AP39" s="54">
        <f t="shared" si="46"/>
        <v>3.0000000000000001E-5</v>
      </c>
      <c r="AQ39" s="54">
        <f t="shared" si="46"/>
        <v>3.0000000000000001E-5</v>
      </c>
      <c r="AR39" s="54">
        <f t="shared" si="46"/>
        <v>3.0000000000000001E-5</v>
      </c>
      <c r="AS39" s="54">
        <f t="shared" si="46"/>
        <v>3.0000000000000001E-5</v>
      </c>
      <c r="AT39" s="54">
        <f t="shared" si="46"/>
        <v>3.0000000000000001E-5</v>
      </c>
      <c r="AU39" s="54">
        <f t="shared" si="46"/>
        <v>3.0000000000000001E-5</v>
      </c>
      <c r="AV39" s="54">
        <f t="shared" si="46"/>
        <v>3.0000000000000001E-5</v>
      </c>
      <c r="AW39" s="54">
        <f t="shared" si="46"/>
        <v>3.0000000000000001E-5</v>
      </c>
      <c r="AX39" s="54">
        <f t="shared" si="46"/>
        <v>3.0000000000000001E-5</v>
      </c>
      <c r="AY39" s="54">
        <f t="shared" si="46"/>
        <v>3.0000000000000001E-5</v>
      </c>
      <c r="AZ39" s="54">
        <f t="shared" si="46"/>
        <v>3.0000000000000001E-5</v>
      </c>
      <c r="BA39" s="54">
        <f t="shared" si="46"/>
        <v>3.0000000000000001E-5</v>
      </c>
      <c r="BB39" s="54">
        <f t="shared" si="46"/>
        <v>3.0000000000000001E-5</v>
      </c>
      <c r="BC39" s="54">
        <f t="shared" si="46"/>
        <v>3.0000000000000001E-5</v>
      </c>
      <c r="BD39" s="54">
        <f t="shared" si="46"/>
        <v>3.0000000000000001E-5</v>
      </c>
      <c r="BE39" s="54">
        <f t="shared" si="46"/>
        <v>3.0000000000000001E-5</v>
      </c>
      <c r="BF39" s="54">
        <f t="shared" si="46"/>
        <v>3.0000000000000001E-5</v>
      </c>
      <c r="BG39" s="54">
        <f t="shared" si="47"/>
        <v>3.0000000000000001E-5</v>
      </c>
      <c r="BH39" s="54">
        <f t="shared" si="47"/>
        <v>3.0000000000000001E-5</v>
      </c>
      <c r="BI39" s="54">
        <f t="shared" si="48"/>
        <v>3.0000000000000001E-5</v>
      </c>
      <c r="BJ39" s="54">
        <f t="shared" si="48"/>
        <v>3.0000000000000001E-5</v>
      </c>
      <c r="BK39" s="54">
        <f t="shared" si="49"/>
        <v>3.0000000000000001E-5</v>
      </c>
      <c r="BL39" s="54">
        <f t="shared" si="50"/>
        <v>3.0000000000000001E-5</v>
      </c>
      <c r="BM39" s="54">
        <f t="shared" si="50"/>
        <v>3.0000000000000001E-5</v>
      </c>
      <c r="BN39" s="54">
        <f t="shared" si="50"/>
        <v>3.0000000000000001E-5</v>
      </c>
      <c r="BO39" s="54">
        <f t="shared" si="50"/>
        <v>3.0000000000000001E-5</v>
      </c>
      <c r="BP39" s="54">
        <f t="shared" si="51"/>
        <v>3.0000000000000001E-5</v>
      </c>
      <c r="BQ39" s="54">
        <f t="shared" si="52"/>
        <v>3.0000000000000001E-5</v>
      </c>
      <c r="BR39" s="54">
        <f t="shared" si="52"/>
        <v>3.0000000000000001E-5</v>
      </c>
      <c r="BS39" s="54">
        <f t="shared" si="52"/>
        <v>3.0000000000000001E-5</v>
      </c>
      <c r="BT39" s="54">
        <f t="shared" si="52"/>
        <v>3.0000000000000001E-5</v>
      </c>
      <c r="BU39" s="54">
        <f t="shared" si="53"/>
        <v>3.0000000000000001E-5</v>
      </c>
      <c r="BV39" s="54">
        <f t="shared" si="54"/>
        <v>3.0000000000000001E-5</v>
      </c>
      <c r="BW39" s="54">
        <f t="shared" si="55"/>
        <v>3.0000000000000001E-5</v>
      </c>
      <c r="BX39" s="54">
        <f t="shared" si="55"/>
        <v>3.0000000000000001E-5</v>
      </c>
      <c r="BY39" s="54">
        <f t="shared" si="56"/>
        <v>3.0000000000000001E-5</v>
      </c>
      <c r="BZ39" s="54">
        <f t="shared" si="56"/>
        <v>3.0000000000000001E-5</v>
      </c>
      <c r="CA39" s="54">
        <f t="shared" si="56"/>
        <v>3.0000000000000001E-5</v>
      </c>
      <c r="CB39" s="54">
        <f t="shared" si="56"/>
        <v>3.0000000000000001E-5</v>
      </c>
      <c r="CC39" s="54">
        <f t="shared" si="57"/>
        <v>3.0000000000000001E-5</v>
      </c>
      <c r="CD39" s="54">
        <f t="shared" si="57"/>
        <v>3.0000000000000001E-5</v>
      </c>
      <c r="CE39" s="54">
        <f t="shared" si="58"/>
        <v>3.0000000000000001E-5</v>
      </c>
      <c r="CF39" s="54">
        <f t="shared" si="59"/>
        <v>3.0000000000000001E-5</v>
      </c>
      <c r="CG39" s="54">
        <f t="shared" si="60"/>
        <v>3.0000000000000001E-5</v>
      </c>
      <c r="CH39" s="54">
        <f t="shared" si="61"/>
        <v>3.0000000000000001E-5</v>
      </c>
      <c r="CI39" s="54">
        <f t="shared" si="61"/>
        <v>3.0000000000000001E-5</v>
      </c>
      <c r="CJ39" s="54">
        <f t="shared" si="61"/>
        <v>3.0000000000000001E-5</v>
      </c>
      <c r="CK39" s="54">
        <f t="shared" si="61"/>
        <v>3.0000000000000001E-5</v>
      </c>
      <c r="CL39" s="54">
        <f t="shared" si="61"/>
        <v>3.0000000000000001E-5</v>
      </c>
      <c r="CM39" s="54">
        <f t="shared" si="61"/>
        <v>3.0000000000000001E-5</v>
      </c>
      <c r="CN39" s="54">
        <f t="shared" si="61"/>
        <v>3.0000000000000001E-5</v>
      </c>
      <c r="CO39" s="54">
        <f t="shared" si="61"/>
        <v>3.0000000000000001E-5</v>
      </c>
      <c r="CP39" s="54">
        <f t="shared" si="61"/>
        <v>3.0000000000000001E-5</v>
      </c>
      <c r="CQ39" s="54">
        <f t="shared" si="61"/>
        <v>3.0000000000000001E-5</v>
      </c>
      <c r="CR39" s="54">
        <f t="shared" si="62"/>
        <v>3.0000000000000001E-5</v>
      </c>
      <c r="CS39" s="54">
        <f t="shared" si="62"/>
        <v>3.0000000000000001E-5</v>
      </c>
      <c r="CT39" s="54">
        <f t="shared" si="63"/>
        <v>3.0000000000000001E-5</v>
      </c>
      <c r="CU39" s="54">
        <f t="shared" si="63"/>
        <v>3.0000000000000001E-5</v>
      </c>
      <c r="CV39" s="54">
        <f t="shared" si="64"/>
        <v>3.0000000000000001E-5</v>
      </c>
      <c r="CW39" s="54">
        <f t="shared" si="64"/>
        <v>3.0000000000000001E-5</v>
      </c>
      <c r="CX39" s="54">
        <f t="shared" si="65"/>
        <v>3.0000000000000001E-5</v>
      </c>
      <c r="CY39" s="54">
        <f t="shared" si="65"/>
        <v>3.0000000000000001E-5</v>
      </c>
      <c r="CZ39" s="54">
        <f t="shared" si="65"/>
        <v>3.0000000000000001E-5</v>
      </c>
      <c r="DA39" s="54">
        <f t="shared" si="65"/>
        <v>3.0000000000000001E-5</v>
      </c>
      <c r="DB39" s="54">
        <f t="shared" si="65"/>
        <v>3.0000000000000001E-5</v>
      </c>
      <c r="DC39" s="54">
        <f t="shared" si="66"/>
        <v>3.0000000000000001E-5</v>
      </c>
      <c r="DD39" s="54">
        <f t="shared" si="66"/>
        <v>3.0000000000000001E-5</v>
      </c>
      <c r="DE39" s="54">
        <f t="shared" si="67"/>
        <v>3.0000000000000001E-5</v>
      </c>
      <c r="DF39" s="54">
        <f t="shared" si="72"/>
        <v>3.0000000000000001E-5</v>
      </c>
      <c r="DG39" s="54">
        <f t="shared" si="73"/>
        <v>3.0000000000000001E-5</v>
      </c>
      <c r="DH39" s="54">
        <f t="shared" si="73"/>
        <v>3.0000000000000001E-5</v>
      </c>
      <c r="DI39" s="54">
        <f t="shared" si="73"/>
        <v>3.0000000000000001E-5</v>
      </c>
      <c r="DJ39" s="54">
        <f t="shared" si="73"/>
        <v>3.0000000000000001E-5</v>
      </c>
      <c r="DK39" s="54">
        <f t="shared" si="73"/>
        <v>3.0000000000000001E-5</v>
      </c>
      <c r="DL39" s="54">
        <f t="shared" si="73"/>
        <v>3.0000000000000001E-5</v>
      </c>
      <c r="DM39" s="54">
        <f t="shared" si="73"/>
        <v>3.0000000000000001E-5</v>
      </c>
      <c r="DN39" s="54">
        <f t="shared" si="73"/>
        <v>3.0000000000000001E-5</v>
      </c>
      <c r="DO39" s="54">
        <f t="shared" si="74"/>
        <v>3.0000000000000001E-5</v>
      </c>
      <c r="DP39" s="54">
        <f t="shared" si="32"/>
        <v>3.0000000000000001E-5</v>
      </c>
      <c r="DQ39" s="54">
        <f t="shared" si="32"/>
        <v>3.0000000000000001E-5</v>
      </c>
      <c r="DR39" s="54">
        <f t="shared" si="32"/>
        <v>3.0000000000000001E-5</v>
      </c>
      <c r="DS39" s="54">
        <f t="shared" si="32"/>
        <v>3.0000000000000001E-5</v>
      </c>
      <c r="DT39" s="54">
        <f t="shared" si="32"/>
        <v>3.0000000000000001E-5</v>
      </c>
      <c r="DU39" s="54">
        <f t="shared" si="32"/>
        <v>3.0000000000000001E-5</v>
      </c>
      <c r="DV39" s="54">
        <f t="shared" si="32"/>
        <v>3.0000000000000001E-5</v>
      </c>
      <c r="DW39" s="54">
        <f t="shared" si="32"/>
        <v>3.0000000000000001E-5</v>
      </c>
    </row>
    <row r="40" spans="1:127" ht="18" x14ac:dyDescent="0.2">
      <c r="A40" s="16">
        <f>'入力シート (一物質)'!G19</f>
        <v>5.0000000000000001E-3</v>
      </c>
      <c r="B40" s="23" t="s">
        <v>409</v>
      </c>
      <c r="C40" s="494" t="s">
        <v>82</v>
      </c>
      <c r="D40" s="495"/>
      <c r="E40" s="492"/>
      <c r="F40" s="1" t="s">
        <v>410</v>
      </c>
      <c r="G40" s="25">
        <f>IF(A40="",0.005,A40)</f>
        <v>5.0000000000000001E-3</v>
      </c>
      <c r="J40" s="51">
        <f t="shared" si="71"/>
        <v>5.0000000000000001E-3</v>
      </c>
      <c r="K40" s="54">
        <f t="shared" si="68"/>
        <v>5.0000000000000001E-3</v>
      </c>
      <c r="L40" s="54">
        <f t="shared" si="40"/>
        <v>5.0000000000000001E-3</v>
      </c>
      <c r="M40" s="54">
        <f t="shared" si="40"/>
        <v>5.0000000000000001E-3</v>
      </c>
      <c r="N40" s="54">
        <f t="shared" si="40"/>
        <v>5.0000000000000001E-3</v>
      </c>
      <c r="O40" s="54">
        <f t="shared" si="41"/>
        <v>5.0000000000000001E-3</v>
      </c>
      <c r="P40" s="54">
        <f t="shared" si="41"/>
        <v>5.0000000000000001E-3</v>
      </c>
      <c r="Q40" s="54">
        <f t="shared" si="41"/>
        <v>5.0000000000000001E-3</v>
      </c>
      <c r="R40" s="54">
        <f t="shared" si="42"/>
        <v>5.0000000000000001E-3</v>
      </c>
      <c r="S40" s="54">
        <f t="shared" si="42"/>
        <v>5.0000000000000001E-3</v>
      </c>
      <c r="T40" s="54">
        <f t="shared" si="42"/>
        <v>5.0000000000000001E-3</v>
      </c>
      <c r="U40" s="51">
        <f t="shared" si="69"/>
        <v>5.0000000000000001E-3</v>
      </c>
      <c r="V40" s="54">
        <f t="shared" si="70"/>
        <v>5.0000000000000001E-3</v>
      </c>
      <c r="W40" s="54">
        <f t="shared" si="70"/>
        <v>5.0000000000000001E-3</v>
      </c>
      <c r="X40" s="54">
        <f t="shared" si="70"/>
        <v>5.0000000000000001E-3</v>
      </c>
      <c r="Y40" s="54">
        <f t="shared" si="70"/>
        <v>5.0000000000000001E-3</v>
      </c>
      <c r="Z40" s="54">
        <f t="shared" si="70"/>
        <v>5.0000000000000001E-3</v>
      </c>
      <c r="AA40" s="54">
        <f t="shared" si="70"/>
        <v>5.0000000000000001E-3</v>
      </c>
      <c r="AB40" s="54">
        <f t="shared" si="70"/>
        <v>5.0000000000000001E-3</v>
      </c>
      <c r="AC40" s="54">
        <f t="shared" si="70"/>
        <v>5.0000000000000001E-3</v>
      </c>
      <c r="AD40" s="54">
        <f t="shared" si="70"/>
        <v>5.0000000000000001E-3</v>
      </c>
      <c r="AE40" s="54">
        <f t="shared" si="70"/>
        <v>5.0000000000000001E-3</v>
      </c>
      <c r="AF40" s="54">
        <f t="shared" si="70"/>
        <v>5.0000000000000001E-3</v>
      </c>
      <c r="AG40" s="54">
        <f t="shared" si="70"/>
        <v>5.0000000000000001E-3</v>
      </c>
      <c r="AH40" s="54">
        <f t="shared" si="44"/>
        <v>5.0000000000000001E-3</v>
      </c>
      <c r="AI40" s="54">
        <f t="shared" si="44"/>
        <v>5.0000000000000001E-3</v>
      </c>
      <c r="AJ40" s="54">
        <f t="shared" si="44"/>
        <v>5.0000000000000001E-3</v>
      </c>
      <c r="AK40" s="54">
        <f t="shared" si="45"/>
        <v>5.0000000000000001E-3</v>
      </c>
      <c r="AL40" s="54">
        <f t="shared" si="45"/>
        <v>5.0000000000000001E-3</v>
      </c>
      <c r="AM40" s="54">
        <f t="shared" si="45"/>
        <v>5.0000000000000001E-3</v>
      </c>
      <c r="AN40" s="54">
        <f t="shared" si="46"/>
        <v>5.0000000000000001E-3</v>
      </c>
      <c r="AO40" s="54">
        <f t="shared" si="46"/>
        <v>5.0000000000000001E-3</v>
      </c>
      <c r="AP40" s="54">
        <f t="shared" si="46"/>
        <v>5.0000000000000001E-3</v>
      </c>
      <c r="AQ40" s="54">
        <f t="shared" si="46"/>
        <v>5.0000000000000001E-3</v>
      </c>
      <c r="AR40" s="54">
        <f t="shared" si="46"/>
        <v>5.0000000000000001E-3</v>
      </c>
      <c r="AS40" s="54">
        <f t="shared" si="46"/>
        <v>5.0000000000000001E-3</v>
      </c>
      <c r="AT40" s="54">
        <f t="shared" si="46"/>
        <v>5.0000000000000001E-3</v>
      </c>
      <c r="AU40" s="54">
        <f t="shared" si="46"/>
        <v>5.0000000000000001E-3</v>
      </c>
      <c r="AV40" s="54">
        <f t="shared" si="46"/>
        <v>5.0000000000000001E-3</v>
      </c>
      <c r="AW40" s="54">
        <f t="shared" si="46"/>
        <v>5.0000000000000001E-3</v>
      </c>
      <c r="AX40" s="54">
        <f t="shared" si="46"/>
        <v>5.0000000000000001E-3</v>
      </c>
      <c r="AY40" s="54">
        <f t="shared" si="46"/>
        <v>5.0000000000000001E-3</v>
      </c>
      <c r="AZ40" s="54">
        <f t="shared" si="46"/>
        <v>5.0000000000000001E-3</v>
      </c>
      <c r="BA40" s="54">
        <f t="shared" si="46"/>
        <v>5.0000000000000001E-3</v>
      </c>
      <c r="BB40" s="54">
        <f t="shared" si="46"/>
        <v>5.0000000000000001E-3</v>
      </c>
      <c r="BC40" s="54">
        <f t="shared" si="46"/>
        <v>5.0000000000000001E-3</v>
      </c>
      <c r="BD40" s="54">
        <f t="shared" si="46"/>
        <v>5.0000000000000001E-3</v>
      </c>
      <c r="BE40" s="54">
        <f t="shared" si="46"/>
        <v>5.0000000000000001E-3</v>
      </c>
      <c r="BF40" s="54">
        <f t="shared" si="46"/>
        <v>5.0000000000000001E-3</v>
      </c>
      <c r="BG40" s="54">
        <f t="shared" si="47"/>
        <v>5.0000000000000001E-3</v>
      </c>
      <c r="BH40" s="54">
        <f t="shared" si="47"/>
        <v>5.0000000000000001E-3</v>
      </c>
      <c r="BI40" s="54">
        <f t="shared" si="48"/>
        <v>5.0000000000000001E-3</v>
      </c>
      <c r="BJ40" s="54">
        <f t="shared" si="48"/>
        <v>5.0000000000000001E-3</v>
      </c>
      <c r="BK40" s="54">
        <f t="shared" si="49"/>
        <v>5.0000000000000001E-3</v>
      </c>
      <c r="BL40" s="54">
        <f t="shared" si="50"/>
        <v>5.0000000000000001E-3</v>
      </c>
      <c r="BM40" s="54">
        <f t="shared" si="50"/>
        <v>5.0000000000000001E-3</v>
      </c>
      <c r="BN40" s="54">
        <f t="shared" si="50"/>
        <v>5.0000000000000001E-3</v>
      </c>
      <c r="BO40" s="54">
        <f t="shared" si="50"/>
        <v>5.0000000000000001E-3</v>
      </c>
      <c r="BP40" s="54">
        <f t="shared" si="51"/>
        <v>5.0000000000000001E-3</v>
      </c>
      <c r="BQ40" s="54">
        <f t="shared" si="52"/>
        <v>5.0000000000000001E-3</v>
      </c>
      <c r="BR40" s="54">
        <f t="shared" si="52"/>
        <v>5.0000000000000001E-3</v>
      </c>
      <c r="BS40" s="54">
        <f t="shared" si="52"/>
        <v>5.0000000000000001E-3</v>
      </c>
      <c r="BT40" s="54">
        <f t="shared" si="52"/>
        <v>5.0000000000000001E-3</v>
      </c>
      <c r="BU40" s="54">
        <f t="shared" si="53"/>
        <v>5.0000000000000001E-3</v>
      </c>
      <c r="BV40" s="54">
        <f t="shared" si="54"/>
        <v>5.0000000000000001E-3</v>
      </c>
      <c r="BW40" s="54">
        <f t="shared" si="55"/>
        <v>5.0000000000000001E-3</v>
      </c>
      <c r="BX40" s="54">
        <f t="shared" si="55"/>
        <v>5.0000000000000001E-3</v>
      </c>
      <c r="BY40" s="54">
        <f t="shared" si="56"/>
        <v>5.0000000000000001E-3</v>
      </c>
      <c r="BZ40" s="54">
        <f t="shared" si="56"/>
        <v>5.0000000000000001E-3</v>
      </c>
      <c r="CA40" s="54">
        <f t="shared" si="56"/>
        <v>5.0000000000000001E-3</v>
      </c>
      <c r="CB40" s="54">
        <f t="shared" si="56"/>
        <v>5.0000000000000001E-3</v>
      </c>
      <c r="CC40" s="54">
        <f t="shared" si="57"/>
        <v>5.0000000000000001E-3</v>
      </c>
      <c r="CD40" s="54">
        <f t="shared" si="57"/>
        <v>5.0000000000000001E-3</v>
      </c>
      <c r="CE40" s="54">
        <f t="shared" si="58"/>
        <v>5.0000000000000001E-3</v>
      </c>
      <c r="CF40" s="54">
        <f t="shared" si="59"/>
        <v>5.0000000000000001E-3</v>
      </c>
      <c r="CG40" s="54">
        <f t="shared" si="60"/>
        <v>5.0000000000000001E-3</v>
      </c>
      <c r="CH40" s="54">
        <f t="shared" si="61"/>
        <v>5.0000000000000001E-3</v>
      </c>
      <c r="CI40" s="54">
        <f t="shared" si="61"/>
        <v>5.0000000000000001E-3</v>
      </c>
      <c r="CJ40" s="54">
        <f t="shared" si="61"/>
        <v>5.0000000000000001E-3</v>
      </c>
      <c r="CK40" s="54">
        <f t="shared" si="61"/>
        <v>5.0000000000000001E-3</v>
      </c>
      <c r="CL40" s="54">
        <f t="shared" si="61"/>
        <v>5.0000000000000001E-3</v>
      </c>
      <c r="CM40" s="54">
        <f t="shared" si="61"/>
        <v>5.0000000000000001E-3</v>
      </c>
      <c r="CN40" s="54">
        <f t="shared" si="61"/>
        <v>5.0000000000000001E-3</v>
      </c>
      <c r="CO40" s="54">
        <f t="shared" si="61"/>
        <v>5.0000000000000001E-3</v>
      </c>
      <c r="CP40" s="54">
        <f t="shared" si="61"/>
        <v>5.0000000000000001E-3</v>
      </c>
      <c r="CQ40" s="54">
        <f t="shared" si="61"/>
        <v>5.0000000000000001E-3</v>
      </c>
      <c r="CR40" s="54">
        <f t="shared" si="62"/>
        <v>5.0000000000000001E-3</v>
      </c>
      <c r="CS40" s="54">
        <f t="shared" si="62"/>
        <v>5.0000000000000001E-3</v>
      </c>
      <c r="CT40" s="54">
        <f t="shared" si="63"/>
        <v>5.0000000000000001E-3</v>
      </c>
      <c r="CU40" s="54">
        <f t="shared" si="63"/>
        <v>5.0000000000000001E-3</v>
      </c>
      <c r="CV40" s="54">
        <f t="shared" si="64"/>
        <v>5.0000000000000001E-3</v>
      </c>
      <c r="CW40" s="54">
        <f t="shared" si="64"/>
        <v>5.0000000000000001E-3</v>
      </c>
      <c r="CX40" s="54">
        <f t="shared" si="65"/>
        <v>5.0000000000000001E-3</v>
      </c>
      <c r="CY40" s="54">
        <f t="shared" si="65"/>
        <v>5.0000000000000001E-3</v>
      </c>
      <c r="CZ40" s="54">
        <f t="shared" si="65"/>
        <v>5.0000000000000001E-3</v>
      </c>
      <c r="DA40" s="54">
        <f t="shared" si="65"/>
        <v>5.0000000000000001E-3</v>
      </c>
      <c r="DB40" s="54">
        <f t="shared" si="65"/>
        <v>5.0000000000000001E-3</v>
      </c>
      <c r="DC40" s="54">
        <f t="shared" si="66"/>
        <v>5.0000000000000001E-3</v>
      </c>
      <c r="DD40" s="54">
        <f t="shared" si="66"/>
        <v>5.0000000000000001E-3</v>
      </c>
      <c r="DE40" s="54">
        <f t="shared" si="67"/>
        <v>5.0000000000000001E-3</v>
      </c>
      <c r="DF40" s="54">
        <f t="shared" si="72"/>
        <v>5.0000000000000001E-3</v>
      </c>
      <c r="DG40" s="54">
        <f t="shared" si="73"/>
        <v>5.0000000000000001E-3</v>
      </c>
      <c r="DH40" s="54">
        <f t="shared" si="73"/>
        <v>5.0000000000000001E-3</v>
      </c>
      <c r="DI40" s="54">
        <f t="shared" si="73"/>
        <v>5.0000000000000001E-3</v>
      </c>
      <c r="DJ40" s="54">
        <f t="shared" si="73"/>
        <v>5.0000000000000001E-3</v>
      </c>
      <c r="DK40" s="54">
        <f t="shared" si="73"/>
        <v>5.0000000000000001E-3</v>
      </c>
      <c r="DL40" s="54">
        <f t="shared" si="73"/>
        <v>5.0000000000000001E-3</v>
      </c>
      <c r="DM40" s="54">
        <f t="shared" si="73"/>
        <v>5.0000000000000001E-3</v>
      </c>
      <c r="DN40" s="54">
        <f t="shared" si="73"/>
        <v>5.0000000000000001E-3</v>
      </c>
      <c r="DO40" s="54">
        <f t="shared" si="74"/>
        <v>5.0000000000000001E-3</v>
      </c>
      <c r="DP40" s="54">
        <f t="shared" si="32"/>
        <v>5.0000000000000001E-3</v>
      </c>
      <c r="DQ40" s="54">
        <f t="shared" si="32"/>
        <v>5.0000000000000001E-3</v>
      </c>
      <c r="DR40" s="54">
        <f t="shared" si="32"/>
        <v>5.0000000000000001E-3</v>
      </c>
      <c r="DS40" s="54">
        <f t="shared" si="32"/>
        <v>5.0000000000000001E-3</v>
      </c>
      <c r="DT40" s="54">
        <f t="shared" si="32"/>
        <v>5.0000000000000001E-3</v>
      </c>
      <c r="DU40" s="54">
        <f t="shared" si="32"/>
        <v>5.0000000000000001E-3</v>
      </c>
      <c r="DV40" s="54">
        <f t="shared" si="32"/>
        <v>5.0000000000000001E-3</v>
      </c>
      <c r="DW40" s="54">
        <f t="shared" si="32"/>
        <v>5.0000000000000001E-3</v>
      </c>
    </row>
    <row r="41" spans="1:127" ht="18" x14ac:dyDescent="0.2">
      <c r="A41" s="16">
        <f>'入力シート (一物質)'!Q20</f>
        <v>0.3</v>
      </c>
      <c r="B41" s="23" t="s">
        <v>411</v>
      </c>
      <c r="C41" s="494" t="s">
        <v>84</v>
      </c>
      <c r="D41" s="495"/>
      <c r="E41" s="492"/>
      <c r="F41" s="1" t="s">
        <v>412</v>
      </c>
      <c r="G41" s="25">
        <f>IF(A41="",0.2,A41)</f>
        <v>0.3</v>
      </c>
      <c r="J41" s="51">
        <f>G41</f>
        <v>0.3</v>
      </c>
      <c r="K41" s="54">
        <f t="shared" si="68"/>
        <v>0.3</v>
      </c>
      <c r="L41" s="54">
        <f t="shared" si="40"/>
        <v>0.3</v>
      </c>
      <c r="M41" s="54">
        <f t="shared" si="40"/>
        <v>0.3</v>
      </c>
      <c r="N41" s="54">
        <f t="shared" si="40"/>
        <v>0.3</v>
      </c>
      <c r="O41" s="54">
        <f t="shared" si="41"/>
        <v>0.3</v>
      </c>
      <c r="P41" s="54">
        <f t="shared" si="41"/>
        <v>0.3</v>
      </c>
      <c r="Q41" s="54">
        <f t="shared" si="41"/>
        <v>0.3</v>
      </c>
      <c r="R41" s="54">
        <f t="shared" si="42"/>
        <v>0.3</v>
      </c>
      <c r="S41" s="54">
        <f t="shared" si="42"/>
        <v>0.3</v>
      </c>
      <c r="T41" s="54">
        <f t="shared" si="42"/>
        <v>0.3</v>
      </c>
      <c r="U41" s="51">
        <f t="shared" si="69"/>
        <v>0.3</v>
      </c>
      <c r="V41" s="54">
        <f t="shared" si="70"/>
        <v>0.3</v>
      </c>
      <c r="W41" s="54">
        <f t="shared" si="70"/>
        <v>0.3</v>
      </c>
      <c r="X41" s="54">
        <f t="shared" si="70"/>
        <v>0.3</v>
      </c>
      <c r="Y41" s="54">
        <f t="shared" si="70"/>
        <v>0.3</v>
      </c>
      <c r="Z41" s="54">
        <f t="shared" si="70"/>
        <v>0.3</v>
      </c>
      <c r="AA41" s="54">
        <f t="shared" si="70"/>
        <v>0.3</v>
      </c>
      <c r="AB41" s="54">
        <f t="shared" si="70"/>
        <v>0.3</v>
      </c>
      <c r="AC41" s="54">
        <f t="shared" si="70"/>
        <v>0.3</v>
      </c>
      <c r="AD41" s="54">
        <f t="shared" si="70"/>
        <v>0.3</v>
      </c>
      <c r="AE41" s="54">
        <f t="shared" si="70"/>
        <v>0.3</v>
      </c>
      <c r="AF41" s="54">
        <f t="shared" si="70"/>
        <v>0.3</v>
      </c>
      <c r="AG41" s="54">
        <f t="shared" si="70"/>
        <v>0.3</v>
      </c>
      <c r="AH41" s="54">
        <f t="shared" si="44"/>
        <v>0.3</v>
      </c>
      <c r="AI41" s="54">
        <f t="shared" si="44"/>
        <v>0.3</v>
      </c>
      <c r="AJ41" s="54">
        <f t="shared" si="44"/>
        <v>0.3</v>
      </c>
      <c r="AK41" s="54">
        <f t="shared" si="45"/>
        <v>0.3</v>
      </c>
      <c r="AL41" s="54">
        <f t="shared" si="45"/>
        <v>0.3</v>
      </c>
      <c r="AM41" s="54">
        <f t="shared" si="45"/>
        <v>0.3</v>
      </c>
      <c r="AN41" s="54">
        <f t="shared" si="46"/>
        <v>0.3</v>
      </c>
      <c r="AO41" s="54">
        <f t="shared" si="46"/>
        <v>0.3</v>
      </c>
      <c r="AP41" s="54">
        <f t="shared" si="46"/>
        <v>0.3</v>
      </c>
      <c r="AQ41" s="54">
        <f t="shared" si="46"/>
        <v>0.3</v>
      </c>
      <c r="AR41" s="54">
        <f t="shared" si="46"/>
        <v>0.3</v>
      </c>
      <c r="AS41" s="54">
        <f t="shared" si="46"/>
        <v>0.3</v>
      </c>
      <c r="AT41" s="54">
        <f t="shared" si="46"/>
        <v>0.3</v>
      </c>
      <c r="AU41" s="54">
        <f t="shared" si="46"/>
        <v>0.3</v>
      </c>
      <c r="AV41" s="54">
        <f t="shared" si="46"/>
        <v>0.3</v>
      </c>
      <c r="AW41" s="54">
        <f t="shared" si="46"/>
        <v>0.3</v>
      </c>
      <c r="AX41" s="54">
        <f t="shared" si="46"/>
        <v>0.3</v>
      </c>
      <c r="AY41" s="54">
        <f t="shared" si="46"/>
        <v>0.3</v>
      </c>
      <c r="AZ41" s="54">
        <f t="shared" si="46"/>
        <v>0.3</v>
      </c>
      <c r="BA41" s="54">
        <f t="shared" si="46"/>
        <v>0.3</v>
      </c>
      <c r="BB41" s="54">
        <f t="shared" si="46"/>
        <v>0.3</v>
      </c>
      <c r="BC41" s="54">
        <f t="shared" si="46"/>
        <v>0.3</v>
      </c>
      <c r="BD41" s="54">
        <f t="shared" si="46"/>
        <v>0.3</v>
      </c>
      <c r="BE41" s="54">
        <f t="shared" si="46"/>
        <v>0.3</v>
      </c>
      <c r="BF41" s="54">
        <f t="shared" si="46"/>
        <v>0.3</v>
      </c>
      <c r="BG41" s="54">
        <f t="shared" si="47"/>
        <v>0.3</v>
      </c>
      <c r="BH41" s="54">
        <f t="shared" si="47"/>
        <v>0.3</v>
      </c>
      <c r="BI41" s="54">
        <f t="shared" si="48"/>
        <v>0.3</v>
      </c>
      <c r="BJ41" s="54">
        <f t="shared" si="48"/>
        <v>0.3</v>
      </c>
      <c r="BK41" s="54">
        <f t="shared" si="49"/>
        <v>0.3</v>
      </c>
      <c r="BL41" s="54">
        <f t="shared" si="50"/>
        <v>0.3</v>
      </c>
      <c r="BM41" s="54">
        <f t="shared" si="50"/>
        <v>0.3</v>
      </c>
      <c r="BN41" s="54">
        <f t="shared" si="50"/>
        <v>0.3</v>
      </c>
      <c r="BO41" s="54">
        <f t="shared" si="50"/>
        <v>0.3</v>
      </c>
      <c r="BP41" s="54">
        <f t="shared" si="51"/>
        <v>0.3</v>
      </c>
      <c r="BQ41" s="54">
        <f t="shared" si="52"/>
        <v>0.3</v>
      </c>
      <c r="BR41" s="54">
        <f t="shared" si="52"/>
        <v>0.3</v>
      </c>
      <c r="BS41" s="54">
        <f t="shared" si="52"/>
        <v>0.3</v>
      </c>
      <c r="BT41" s="54">
        <f t="shared" si="52"/>
        <v>0.3</v>
      </c>
      <c r="BU41" s="54">
        <f t="shared" si="53"/>
        <v>0.3</v>
      </c>
      <c r="BV41" s="54">
        <f t="shared" si="54"/>
        <v>0.3</v>
      </c>
      <c r="BW41" s="54">
        <f t="shared" si="55"/>
        <v>0.3</v>
      </c>
      <c r="BX41" s="54">
        <f t="shared" si="55"/>
        <v>0.3</v>
      </c>
      <c r="BY41" s="54">
        <f t="shared" si="56"/>
        <v>0.3</v>
      </c>
      <c r="BZ41" s="54">
        <f t="shared" si="56"/>
        <v>0.3</v>
      </c>
      <c r="CA41" s="54">
        <f t="shared" si="56"/>
        <v>0.3</v>
      </c>
      <c r="CB41" s="54">
        <f t="shared" si="56"/>
        <v>0.3</v>
      </c>
      <c r="CC41" s="54">
        <f t="shared" si="57"/>
        <v>0.3</v>
      </c>
      <c r="CD41" s="54">
        <f t="shared" si="57"/>
        <v>0.3</v>
      </c>
      <c r="CE41" s="54">
        <f t="shared" si="58"/>
        <v>0.3</v>
      </c>
      <c r="CF41" s="54">
        <f t="shared" si="59"/>
        <v>0.3</v>
      </c>
      <c r="CG41" s="54">
        <f t="shared" si="60"/>
        <v>0.3</v>
      </c>
      <c r="CH41" s="54">
        <f t="shared" si="61"/>
        <v>0.3</v>
      </c>
      <c r="CI41" s="54">
        <f t="shared" si="61"/>
        <v>0.3</v>
      </c>
      <c r="CJ41" s="54">
        <f t="shared" si="61"/>
        <v>0.3</v>
      </c>
      <c r="CK41" s="54">
        <f t="shared" si="61"/>
        <v>0.3</v>
      </c>
      <c r="CL41" s="54">
        <f t="shared" si="61"/>
        <v>0.3</v>
      </c>
      <c r="CM41" s="54">
        <f t="shared" si="61"/>
        <v>0.3</v>
      </c>
      <c r="CN41" s="54">
        <f t="shared" si="61"/>
        <v>0.3</v>
      </c>
      <c r="CO41" s="54">
        <f t="shared" si="61"/>
        <v>0.3</v>
      </c>
      <c r="CP41" s="54">
        <f t="shared" si="61"/>
        <v>0.3</v>
      </c>
      <c r="CQ41" s="54">
        <f t="shared" si="61"/>
        <v>0.3</v>
      </c>
      <c r="CR41" s="54">
        <f t="shared" si="62"/>
        <v>0.3</v>
      </c>
      <c r="CS41" s="54">
        <f t="shared" si="62"/>
        <v>0.3</v>
      </c>
      <c r="CT41" s="54">
        <f t="shared" si="63"/>
        <v>0.3</v>
      </c>
      <c r="CU41" s="54">
        <f t="shared" si="63"/>
        <v>0.3</v>
      </c>
      <c r="CV41" s="54">
        <f t="shared" si="64"/>
        <v>0.3</v>
      </c>
      <c r="CW41" s="54">
        <f t="shared" si="64"/>
        <v>0.3</v>
      </c>
      <c r="CX41" s="54">
        <f t="shared" si="65"/>
        <v>0.3</v>
      </c>
      <c r="CY41" s="54">
        <f t="shared" si="65"/>
        <v>0.3</v>
      </c>
      <c r="CZ41" s="54">
        <f t="shared" si="65"/>
        <v>0.3</v>
      </c>
      <c r="DA41" s="54">
        <f t="shared" si="65"/>
        <v>0.3</v>
      </c>
      <c r="DB41" s="54">
        <f t="shared" si="65"/>
        <v>0.3</v>
      </c>
      <c r="DC41" s="54">
        <f t="shared" si="66"/>
        <v>0.3</v>
      </c>
      <c r="DD41" s="54">
        <f t="shared" si="66"/>
        <v>0.3</v>
      </c>
      <c r="DE41" s="54">
        <f t="shared" si="67"/>
        <v>0.3</v>
      </c>
      <c r="DF41" s="54">
        <f t="shared" si="72"/>
        <v>0.3</v>
      </c>
      <c r="DG41" s="54">
        <f t="shared" si="73"/>
        <v>0.3</v>
      </c>
      <c r="DH41" s="54">
        <f t="shared" si="73"/>
        <v>0.3</v>
      </c>
      <c r="DI41" s="54">
        <f t="shared" si="73"/>
        <v>0.3</v>
      </c>
      <c r="DJ41" s="54">
        <f t="shared" si="73"/>
        <v>0.3</v>
      </c>
      <c r="DK41" s="54">
        <f t="shared" si="73"/>
        <v>0.3</v>
      </c>
      <c r="DL41" s="54">
        <f t="shared" si="73"/>
        <v>0.3</v>
      </c>
      <c r="DM41" s="54">
        <f t="shared" si="73"/>
        <v>0.3</v>
      </c>
      <c r="DN41" s="54">
        <f t="shared" si="73"/>
        <v>0.3</v>
      </c>
      <c r="DO41" s="54">
        <f t="shared" si="74"/>
        <v>0.3</v>
      </c>
      <c r="DP41" s="54">
        <f t="shared" si="32"/>
        <v>0.3</v>
      </c>
      <c r="DQ41" s="54">
        <f t="shared" si="32"/>
        <v>0.3</v>
      </c>
      <c r="DR41" s="54">
        <f t="shared" si="32"/>
        <v>0.3</v>
      </c>
      <c r="DS41" s="54">
        <f t="shared" si="32"/>
        <v>0.3</v>
      </c>
      <c r="DT41" s="54">
        <f t="shared" si="32"/>
        <v>0.3</v>
      </c>
      <c r="DU41" s="54">
        <f t="shared" si="32"/>
        <v>0.3</v>
      </c>
      <c r="DV41" s="54">
        <f t="shared" si="32"/>
        <v>0.3</v>
      </c>
      <c r="DW41" s="54">
        <f t="shared" si="32"/>
        <v>0.3</v>
      </c>
    </row>
    <row r="42" spans="1:127" ht="21" x14ac:dyDescent="0.2">
      <c r="A42" s="16">
        <f>IF(+'入力シート (一物質)'!Q12="-",0,+'入力シート (一物質)'!Q12)</f>
        <v>7.9</v>
      </c>
      <c r="B42" s="23" t="s">
        <v>413</v>
      </c>
      <c r="C42" s="494" t="s">
        <v>87</v>
      </c>
      <c r="D42" s="495"/>
      <c r="E42" s="492"/>
      <c r="F42" s="1" t="s">
        <v>414</v>
      </c>
      <c r="G42" s="29">
        <f>IF(A42="",7,A42)</f>
        <v>7.9</v>
      </c>
      <c r="J42" s="51">
        <f>G42</f>
        <v>7.9</v>
      </c>
      <c r="K42" s="54">
        <f t="shared" si="68"/>
        <v>7.9</v>
      </c>
      <c r="L42" s="54">
        <f t="shared" si="40"/>
        <v>7.9</v>
      </c>
      <c r="M42" s="54">
        <f t="shared" si="40"/>
        <v>7.9</v>
      </c>
      <c r="N42" s="54">
        <f t="shared" si="40"/>
        <v>7.9</v>
      </c>
      <c r="O42" s="54">
        <f t="shared" si="41"/>
        <v>7.9</v>
      </c>
      <c r="P42" s="54">
        <f t="shared" si="41"/>
        <v>7.9</v>
      </c>
      <c r="Q42" s="54">
        <f t="shared" si="41"/>
        <v>7.9</v>
      </c>
      <c r="R42" s="54">
        <f t="shared" si="42"/>
        <v>7.9</v>
      </c>
      <c r="S42" s="54">
        <f t="shared" si="42"/>
        <v>7.9</v>
      </c>
      <c r="T42" s="54">
        <f t="shared" si="42"/>
        <v>7.9</v>
      </c>
      <c r="U42" s="51">
        <f t="shared" si="69"/>
        <v>7.9</v>
      </c>
      <c r="V42" s="54">
        <f t="shared" si="70"/>
        <v>7.9</v>
      </c>
      <c r="W42" s="54">
        <f t="shared" si="70"/>
        <v>7.9</v>
      </c>
      <c r="X42" s="54">
        <f t="shared" si="70"/>
        <v>7.9</v>
      </c>
      <c r="Y42" s="54">
        <f t="shared" si="70"/>
        <v>7.9</v>
      </c>
      <c r="Z42" s="54">
        <f t="shared" si="70"/>
        <v>7.9</v>
      </c>
      <c r="AA42" s="54">
        <f t="shared" si="70"/>
        <v>7.9</v>
      </c>
      <c r="AB42" s="54">
        <f t="shared" si="70"/>
        <v>7.9</v>
      </c>
      <c r="AC42" s="54">
        <f t="shared" si="70"/>
        <v>7.9</v>
      </c>
      <c r="AD42" s="54">
        <f t="shared" si="70"/>
        <v>7.9</v>
      </c>
      <c r="AE42" s="54">
        <f t="shared" si="70"/>
        <v>7.9</v>
      </c>
      <c r="AF42" s="54">
        <f t="shared" si="70"/>
        <v>7.9</v>
      </c>
      <c r="AG42" s="54">
        <f t="shared" si="70"/>
        <v>7.9</v>
      </c>
      <c r="AH42" s="54">
        <f t="shared" si="44"/>
        <v>7.9</v>
      </c>
      <c r="AI42" s="54">
        <f t="shared" si="44"/>
        <v>7.9</v>
      </c>
      <c r="AJ42" s="54">
        <f t="shared" si="44"/>
        <v>7.9</v>
      </c>
      <c r="AK42" s="54">
        <f t="shared" si="45"/>
        <v>7.9</v>
      </c>
      <c r="AL42" s="54">
        <f t="shared" si="45"/>
        <v>7.9</v>
      </c>
      <c r="AM42" s="54">
        <f t="shared" si="45"/>
        <v>7.9</v>
      </c>
      <c r="AN42" s="54">
        <f t="shared" si="46"/>
        <v>7.9</v>
      </c>
      <c r="AO42" s="54">
        <f t="shared" si="46"/>
        <v>7.9</v>
      </c>
      <c r="AP42" s="54">
        <f t="shared" si="46"/>
        <v>7.9</v>
      </c>
      <c r="AQ42" s="54">
        <f t="shared" si="46"/>
        <v>7.9</v>
      </c>
      <c r="AR42" s="54">
        <f t="shared" si="46"/>
        <v>7.9</v>
      </c>
      <c r="AS42" s="54">
        <f t="shared" si="46"/>
        <v>7.9</v>
      </c>
      <c r="AT42" s="54">
        <f t="shared" si="46"/>
        <v>7.9</v>
      </c>
      <c r="AU42" s="54">
        <f t="shared" si="46"/>
        <v>7.9</v>
      </c>
      <c r="AV42" s="54">
        <f t="shared" si="46"/>
        <v>7.9</v>
      </c>
      <c r="AW42" s="54">
        <f t="shared" si="46"/>
        <v>7.9</v>
      </c>
      <c r="AX42" s="54">
        <f t="shared" si="46"/>
        <v>7.9</v>
      </c>
      <c r="AY42" s="54">
        <f t="shared" si="46"/>
        <v>7.9</v>
      </c>
      <c r="AZ42" s="54">
        <f t="shared" si="46"/>
        <v>7.9</v>
      </c>
      <c r="BA42" s="54">
        <f t="shared" si="46"/>
        <v>7.9</v>
      </c>
      <c r="BB42" s="54">
        <f t="shared" si="46"/>
        <v>7.9</v>
      </c>
      <c r="BC42" s="54">
        <f t="shared" si="46"/>
        <v>7.9</v>
      </c>
      <c r="BD42" s="54">
        <f t="shared" si="46"/>
        <v>7.9</v>
      </c>
      <c r="BE42" s="54">
        <f t="shared" si="46"/>
        <v>7.9</v>
      </c>
      <c r="BF42" s="54">
        <f t="shared" si="46"/>
        <v>7.9</v>
      </c>
      <c r="BG42" s="54">
        <f t="shared" si="47"/>
        <v>7.9</v>
      </c>
      <c r="BH42" s="54">
        <f t="shared" si="47"/>
        <v>7.9</v>
      </c>
      <c r="BI42" s="54">
        <f t="shared" si="48"/>
        <v>7.9</v>
      </c>
      <c r="BJ42" s="54">
        <f t="shared" si="48"/>
        <v>7.9</v>
      </c>
      <c r="BK42" s="54">
        <f t="shared" si="49"/>
        <v>7.9</v>
      </c>
      <c r="BL42" s="54">
        <f t="shared" si="50"/>
        <v>7.9</v>
      </c>
      <c r="BM42" s="54">
        <f t="shared" si="50"/>
        <v>7.9</v>
      </c>
      <c r="BN42" s="54">
        <f t="shared" si="50"/>
        <v>7.9</v>
      </c>
      <c r="BO42" s="54">
        <f t="shared" si="50"/>
        <v>7.9</v>
      </c>
      <c r="BP42" s="54">
        <f t="shared" si="51"/>
        <v>7.9</v>
      </c>
      <c r="BQ42" s="54">
        <f t="shared" si="52"/>
        <v>7.9</v>
      </c>
      <c r="BR42" s="54">
        <f t="shared" si="52"/>
        <v>7.9</v>
      </c>
      <c r="BS42" s="54">
        <f t="shared" si="52"/>
        <v>7.9</v>
      </c>
      <c r="BT42" s="54">
        <f t="shared" si="52"/>
        <v>7.9</v>
      </c>
      <c r="BU42" s="54">
        <f t="shared" si="53"/>
        <v>7.9</v>
      </c>
      <c r="BV42" s="54">
        <f t="shared" si="54"/>
        <v>7.9</v>
      </c>
      <c r="BW42" s="54">
        <f t="shared" si="55"/>
        <v>7.9</v>
      </c>
      <c r="BX42" s="54">
        <f t="shared" si="55"/>
        <v>7.9</v>
      </c>
      <c r="BY42" s="54">
        <f t="shared" si="56"/>
        <v>7.9</v>
      </c>
      <c r="BZ42" s="54">
        <f t="shared" si="56"/>
        <v>7.9</v>
      </c>
      <c r="CA42" s="54">
        <f t="shared" si="56"/>
        <v>7.9</v>
      </c>
      <c r="CB42" s="54">
        <f t="shared" si="56"/>
        <v>7.9</v>
      </c>
      <c r="CC42" s="54">
        <f t="shared" si="57"/>
        <v>7.9</v>
      </c>
      <c r="CD42" s="54">
        <f t="shared" si="57"/>
        <v>7.9</v>
      </c>
      <c r="CE42" s="54">
        <f t="shared" si="58"/>
        <v>7.9</v>
      </c>
      <c r="CF42" s="54">
        <f t="shared" si="59"/>
        <v>7.9</v>
      </c>
      <c r="CG42" s="54">
        <f t="shared" si="60"/>
        <v>7.9</v>
      </c>
      <c r="CH42" s="54">
        <f t="shared" si="61"/>
        <v>7.9</v>
      </c>
      <c r="CI42" s="54">
        <f t="shared" si="61"/>
        <v>7.9</v>
      </c>
      <c r="CJ42" s="54">
        <f t="shared" si="61"/>
        <v>7.9</v>
      </c>
      <c r="CK42" s="54">
        <f t="shared" si="61"/>
        <v>7.9</v>
      </c>
      <c r="CL42" s="54">
        <f t="shared" si="61"/>
        <v>7.9</v>
      </c>
      <c r="CM42" s="54">
        <f t="shared" si="61"/>
        <v>7.9</v>
      </c>
      <c r="CN42" s="54">
        <f t="shared" si="61"/>
        <v>7.9</v>
      </c>
      <c r="CO42" s="54">
        <f t="shared" si="61"/>
        <v>7.9</v>
      </c>
      <c r="CP42" s="54">
        <f t="shared" si="61"/>
        <v>7.9</v>
      </c>
      <c r="CQ42" s="54">
        <f t="shared" si="61"/>
        <v>7.9</v>
      </c>
      <c r="CR42" s="54">
        <f t="shared" si="62"/>
        <v>7.9</v>
      </c>
      <c r="CS42" s="54">
        <f t="shared" si="62"/>
        <v>7.9</v>
      </c>
      <c r="CT42" s="54">
        <f t="shared" si="63"/>
        <v>7.9</v>
      </c>
      <c r="CU42" s="54">
        <f t="shared" si="63"/>
        <v>7.9</v>
      </c>
      <c r="CV42" s="54">
        <f t="shared" si="64"/>
        <v>7.9</v>
      </c>
      <c r="CW42" s="54">
        <f t="shared" si="64"/>
        <v>7.9</v>
      </c>
      <c r="CX42" s="54">
        <f t="shared" si="65"/>
        <v>7.9</v>
      </c>
      <c r="CY42" s="54">
        <f t="shared" si="65"/>
        <v>7.9</v>
      </c>
      <c r="CZ42" s="54">
        <f t="shared" si="65"/>
        <v>7.9</v>
      </c>
      <c r="DA42" s="54">
        <f t="shared" si="65"/>
        <v>7.9</v>
      </c>
      <c r="DB42" s="54">
        <f t="shared" si="65"/>
        <v>7.9</v>
      </c>
      <c r="DC42" s="54">
        <f t="shared" si="66"/>
        <v>7.9</v>
      </c>
      <c r="DD42" s="54">
        <f t="shared" si="66"/>
        <v>7.9</v>
      </c>
      <c r="DE42" s="54">
        <f t="shared" si="67"/>
        <v>7.9</v>
      </c>
      <c r="DF42" s="54">
        <f t="shared" si="72"/>
        <v>7.9</v>
      </c>
      <c r="DG42" s="54">
        <f t="shared" si="73"/>
        <v>7.9</v>
      </c>
      <c r="DH42" s="54">
        <f t="shared" si="73"/>
        <v>7.9</v>
      </c>
      <c r="DI42" s="54">
        <f t="shared" si="73"/>
        <v>7.9</v>
      </c>
      <c r="DJ42" s="54">
        <f t="shared" si="73"/>
        <v>7.9</v>
      </c>
      <c r="DK42" s="54">
        <f t="shared" si="73"/>
        <v>7.9</v>
      </c>
      <c r="DL42" s="54">
        <f t="shared" si="73"/>
        <v>7.9</v>
      </c>
      <c r="DM42" s="54">
        <f t="shared" si="73"/>
        <v>7.9</v>
      </c>
      <c r="DN42" s="54">
        <f t="shared" si="73"/>
        <v>7.9</v>
      </c>
      <c r="DO42" s="54">
        <f t="shared" si="74"/>
        <v>7.9</v>
      </c>
      <c r="DP42" s="54">
        <f t="shared" si="32"/>
        <v>7.9</v>
      </c>
      <c r="DQ42" s="54">
        <f t="shared" si="32"/>
        <v>7.9</v>
      </c>
      <c r="DR42" s="54">
        <f t="shared" si="32"/>
        <v>7.9</v>
      </c>
      <c r="DS42" s="54">
        <f t="shared" si="32"/>
        <v>7.9</v>
      </c>
      <c r="DT42" s="54">
        <f t="shared" si="32"/>
        <v>7.9</v>
      </c>
      <c r="DU42" s="54">
        <f t="shared" si="32"/>
        <v>7.9</v>
      </c>
      <c r="DV42" s="54">
        <f t="shared" si="32"/>
        <v>7.9</v>
      </c>
      <c r="DW42" s="54">
        <f t="shared" si="32"/>
        <v>7.9</v>
      </c>
    </row>
    <row r="43" spans="1:127" ht="14" x14ac:dyDescent="0.3">
      <c r="A43" s="30">
        <f>'入力シート (一物質)'!Q21</f>
        <v>0.4</v>
      </c>
      <c r="B43" s="31" t="s">
        <v>415</v>
      </c>
      <c r="C43" s="496" t="s">
        <v>126</v>
      </c>
      <c r="D43" s="496"/>
      <c r="E43" s="496"/>
      <c r="F43" s="308" t="s">
        <v>416</v>
      </c>
      <c r="G43" s="25">
        <f>IF(A43="",0.2,A43)</f>
        <v>0.4</v>
      </c>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36"/>
      <c r="BR43" s="36"/>
      <c r="BS43" s="36"/>
      <c r="BT43" s="36"/>
      <c r="BU43" s="36"/>
      <c r="BV43" s="36"/>
      <c r="BW43" s="36"/>
      <c r="BX43" s="36"/>
      <c r="BY43" s="36"/>
      <c r="BZ43" s="36"/>
      <c r="CA43" s="36"/>
      <c r="CB43" s="36"/>
      <c r="CC43" s="36"/>
      <c r="CD43" s="36"/>
      <c r="CE43" s="36"/>
      <c r="CF43" s="36"/>
      <c r="CG43" s="36"/>
      <c r="CH43" s="36"/>
      <c r="CI43" s="36"/>
      <c r="CJ43" s="36"/>
      <c r="CK43" s="36"/>
      <c r="CL43" s="36"/>
      <c r="CM43" s="36"/>
      <c r="CN43" s="36"/>
      <c r="CO43" s="36"/>
      <c r="CP43" s="36"/>
      <c r="CQ43" s="36"/>
      <c r="CR43" s="36"/>
      <c r="CS43" s="36"/>
      <c r="CT43" s="36"/>
      <c r="CU43" s="36"/>
      <c r="CV43" s="36"/>
      <c r="CW43" s="36"/>
      <c r="CX43" s="36"/>
      <c r="CY43" s="36"/>
      <c r="CZ43" s="36"/>
      <c r="DA43" s="36"/>
      <c r="DB43" s="36"/>
      <c r="DC43" s="36"/>
      <c r="DD43" s="36"/>
      <c r="DE43" s="36"/>
      <c r="DF43" s="36"/>
      <c r="DG43" s="36"/>
      <c r="DH43" s="36"/>
      <c r="DI43" s="36"/>
      <c r="DJ43" s="36"/>
      <c r="DK43" s="36"/>
      <c r="DL43" s="36"/>
      <c r="DM43" s="36"/>
      <c r="DN43" s="36"/>
      <c r="DO43" s="36"/>
      <c r="DP43" s="36"/>
      <c r="DQ43" s="36"/>
      <c r="DR43" s="36"/>
      <c r="DS43" s="36"/>
      <c r="DT43" s="36"/>
      <c r="DU43" s="36"/>
      <c r="DV43" s="36"/>
      <c r="DW43" s="36"/>
    </row>
    <row r="44" spans="1:127" ht="14" x14ac:dyDescent="0.3">
      <c r="A44" s="16">
        <f>'入力シート (一物質)'!Q10</f>
        <v>3.5000000000000003E-2</v>
      </c>
      <c r="B44" s="32" t="s">
        <v>417</v>
      </c>
      <c r="C44" s="493" t="s">
        <v>89</v>
      </c>
      <c r="D44" s="493"/>
      <c r="E44" s="493"/>
      <c r="F44" s="307" t="s">
        <v>418</v>
      </c>
      <c r="G44" s="33">
        <f>IF(A44="",IF(G45*G46&gt;0,G45*G46,G43),A44)</f>
        <v>3.5000000000000003E-2</v>
      </c>
      <c r="J44" s="51">
        <f t="shared" ref="J44:J51" si="75">G44</f>
        <v>3.5000000000000003E-2</v>
      </c>
      <c r="K44" s="51">
        <f t="shared" ref="K44:N52" si="76">+J44</f>
        <v>3.5000000000000003E-2</v>
      </c>
      <c r="L44" s="51">
        <f t="shared" si="76"/>
        <v>3.5000000000000003E-2</v>
      </c>
      <c r="M44" s="51">
        <f t="shared" si="76"/>
        <v>3.5000000000000003E-2</v>
      </c>
      <c r="N44" s="51">
        <f t="shared" si="76"/>
        <v>3.5000000000000003E-2</v>
      </c>
      <c r="O44" s="51">
        <f t="shared" ref="O44:Q52" si="77">+J44</f>
        <v>3.5000000000000003E-2</v>
      </c>
      <c r="P44" s="51">
        <f t="shared" si="77"/>
        <v>3.5000000000000003E-2</v>
      </c>
      <c r="Q44" s="51">
        <f t="shared" si="77"/>
        <v>3.5000000000000003E-2</v>
      </c>
      <c r="R44" s="51">
        <f t="shared" ref="R44:T52" si="78">+L44</f>
        <v>3.5000000000000003E-2</v>
      </c>
      <c r="S44" s="51">
        <f t="shared" si="78"/>
        <v>3.5000000000000003E-2</v>
      </c>
      <c r="T44" s="51">
        <f t="shared" si="78"/>
        <v>3.5000000000000003E-2</v>
      </c>
      <c r="U44" s="51">
        <f t="shared" si="69"/>
        <v>3.5000000000000003E-2</v>
      </c>
      <c r="V44" s="51">
        <f>+U44</f>
        <v>3.5000000000000003E-2</v>
      </c>
      <c r="W44" s="51">
        <f t="shared" ref="W44:AG44" si="79">+V44</f>
        <v>3.5000000000000003E-2</v>
      </c>
      <c r="X44" s="51">
        <f t="shared" si="79"/>
        <v>3.5000000000000003E-2</v>
      </c>
      <c r="Y44" s="51">
        <f t="shared" si="79"/>
        <v>3.5000000000000003E-2</v>
      </c>
      <c r="Z44" s="51">
        <f t="shared" si="79"/>
        <v>3.5000000000000003E-2</v>
      </c>
      <c r="AA44" s="51">
        <f t="shared" si="79"/>
        <v>3.5000000000000003E-2</v>
      </c>
      <c r="AB44" s="51">
        <f t="shared" si="79"/>
        <v>3.5000000000000003E-2</v>
      </c>
      <c r="AC44" s="51">
        <f t="shared" si="79"/>
        <v>3.5000000000000003E-2</v>
      </c>
      <c r="AD44" s="51">
        <f t="shared" si="79"/>
        <v>3.5000000000000003E-2</v>
      </c>
      <c r="AE44" s="51">
        <f t="shared" si="79"/>
        <v>3.5000000000000003E-2</v>
      </c>
      <c r="AF44" s="51">
        <f t="shared" si="79"/>
        <v>3.5000000000000003E-2</v>
      </c>
      <c r="AG44" s="51">
        <f t="shared" si="79"/>
        <v>3.5000000000000003E-2</v>
      </c>
      <c r="AH44" s="51">
        <f t="shared" ref="AH44:AJ52" si="80">+AC44</f>
        <v>3.5000000000000003E-2</v>
      </c>
      <c r="AI44" s="51">
        <f t="shared" si="80"/>
        <v>3.5000000000000003E-2</v>
      </c>
      <c r="AJ44" s="51">
        <f t="shared" si="80"/>
        <v>3.5000000000000003E-2</v>
      </c>
      <c r="AK44" s="51">
        <f t="shared" ref="AK44:AM52" si="81">+AE44</f>
        <v>3.5000000000000003E-2</v>
      </c>
      <c r="AL44" s="51">
        <f t="shared" si="81"/>
        <v>3.5000000000000003E-2</v>
      </c>
      <c r="AM44" s="51">
        <f t="shared" si="81"/>
        <v>3.5000000000000003E-2</v>
      </c>
      <c r="AN44" s="51">
        <f t="shared" ref="AN44:BA52" si="82">+AM44</f>
        <v>3.5000000000000003E-2</v>
      </c>
      <c r="AO44" s="51">
        <f t="shared" si="82"/>
        <v>3.5000000000000003E-2</v>
      </c>
      <c r="AP44" s="51">
        <f t="shared" si="82"/>
        <v>3.5000000000000003E-2</v>
      </c>
      <c r="AQ44" s="51">
        <f t="shared" si="82"/>
        <v>3.5000000000000003E-2</v>
      </c>
      <c r="AR44" s="51">
        <f t="shared" si="82"/>
        <v>3.5000000000000003E-2</v>
      </c>
      <c r="AS44" s="51">
        <f t="shared" si="82"/>
        <v>3.5000000000000003E-2</v>
      </c>
      <c r="AT44" s="51">
        <f t="shared" si="82"/>
        <v>3.5000000000000003E-2</v>
      </c>
      <c r="AU44" s="51">
        <f t="shared" si="82"/>
        <v>3.5000000000000003E-2</v>
      </c>
      <c r="AV44" s="51">
        <f t="shared" si="82"/>
        <v>3.5000000000000003E-2</v>
      </c>
      <c r="AW44" s="51">
        <f t="shared" si="82"/>
        <v>3.5000000000000003E-2</v>
      </c>
      <c r="AX44" s="51">
        <f t="shared" si="82"/>
        <v>3.5000000000000003E-2</v>
      </c>
      <c r="AY44" s="51">
        <f t="shared" si="82"/>
        <v>3.5000000000000003E-2</v>
      </c>
      <c r="AZ44" s="51">
        <f t="shared" si="82"/>
        <v>3.5000000000000003E-2</v>
      </c>
      <c r="BA44" s="51">
        <f>+AZ44</f>
        <v>3.5000000000000003E-2</v>
      </c>
      <c r="BB44" s="51">
        <f t="shared" ref="BB44:BF52" si="83">+BA44</f>
        <v>3.5000000000000003E-2</v>
      </c>
      <c r="BC44" s="51">
        <f t="shared" si="83"/>
        <v>3.5000000000000003E-2</v>
      </c>
      <c r="BD44" s="51">
        <f t="shared" si="83"/>
        <v>3.5000000000000003E-2</v>
      </c>
      <c r="BE44" s="51">
        <f t="shared" si="83"/>
        <v>3.5000000000000003E-2</v>
      </c>
      <c r="BF44" s="51">
        <f t="shared" si="83"/>
        <v>3.5000000000000003E-2</v>
      </c>
      <c r="BG44" s="51">
        <f t="shared" ref="BG44:BH52" si="84">+BE44</f>
        <v>3.5000000000000003E-2</v>
      </c>
      <c r="BH44" s="51">
        <f t="shared" si="84"/>
        <v>3.5000000000000003E-2</v>
      </c>
      <c r="BI44" s="51">
        <f t="shared" ref="BI44:BJ52" si="85">+BH44</f>
        <v>3.5000000000000003E-2</v>
      </c>
      <c r="BJ44" s="51">
        <f t="shared" si="85"/>
        <v>3.5000000000000003E-2</v>
      </c>
      <c r="BK44" s="51">
        <f t="shared" ref="BK44:BK52" si="86">+AZ44</f>
        <v>3.5000000000000003E-2</v>
      </c>
      <c r="BL44" s="51">
        <f t="shared" ref="BL44:BO52" si="87">+BK44</f>
        <v>3.5000000000000003E-2</v>
      </c>
      <c r="BM44" s="51">
        <f t="shared" si="87"/>
        <v>3.5000000000000003E-2</v>
      </c>
      <c r="BN44" s="51">
        <f t="shared" si="87"/>
        <v>3.5000000000000003E-2</v>
      </c>
      <c r="BO44" s="51">
        <f t="shared" si="87"/>
        <v>3.5000000000000003E-2</v>
      </c>
      <c r="BP44" s="51">
        <f t="shared" ref="BP44:BP52" si="88">+BE44</f>
        <v>3.5000000000000003E-2</v>
      </c>
      <c r="BQ44" s="51">
        <f t="shared" ref="BQ44:BT52" si="89">+BP44</f>
        <v>3.5000000000000003E-2</v>
      </c>
      <c r="BR44" s="51">
        <f t="shared" si="89"/>
        <v>3.5000000000000003E-2</v>
      </c>
      <c r="BS44" s="51">
        <f t="shared" si="89"/>
        <v>3.5000000000000003E-2</v>
      </c>
      <c r="BT44" s="51">
        <f t="shared" si="89"/>
        <v>3.5000000000000003E-2</v>
      </c>
      <c r="BU44" s="51">
        <f t="shared" ref="BU44:BU52" si="90">+BJ44</f>
        <v>3.5000000000000003E-2</v>
      </c>
      <c r="BV44" s="51">
        <f t="shared" ref="BV44:BV52" si="91">+BU44</f>
        <v>3.5000000000000003E-2</v>
      </c>
      <c r="BW44" s="51">
        <f t="shared" ref="BW44:BX52" si="92">+BU44</f>
        <v>3.5000000000000003E-2</v>
      </c>
      <c r="BX44" s="51">
        <f t="shared" si="92"/>
        <v>3.5000000000000003E-2</v>
      </c>
      <c r="BY44" s="51">
        <f t="shared" ref="BY44:CB52" si="93">+BX44</f>
        <v>3.5000000000000003E-2</v>
      </c>
      <c r="BZ44" s="51">
        <f t="shared" si="93"/>
        <v>3.5000000000000003E-2</v>
      </c>
      <c r="CA44" s="51">
        <f t="shared" si="93"/>
        <v>3.5000000000000003E-2</v>
      </c>
      <c r="CB44" s="51">
        <f t="shared" si="93"/>
        <v>3.5000000000000003E-2</v>
      </c>
      <c r="CC44" s="51">
        <f t="shared" ref="CC44:CD52" si="94">+CA44</f>
        <v>3.5000000000000003E-2</v>
      </c>
      <c r="CD44" s="51">
        <f t="shared" si="94"/>
        <v>3.5000000000000003E-2</v>
      </c>
      <c r="CE44" s="51">
        <f t="shared" ref="CE44:CE52" si="95">+CD44</f>
        <v>3.5000000000000003E-2</v>
      </c>
      <c r="CF44" s="51">
        <f t="shared" ref="CF44:CF52" si="96">+BA44</f>
        <v>3.5000000000000003E-2</v>
      </c>
      <c r="CG44" s="51">
        <f t="shared" ref="CG44:CG52" si="97">+BA44</f>
        <v>3.5000000000000003E-2</v>
      </c>
      <c r="CH44" s="51">
        <f t="shared" ref="CH44:CQ52" si="98">+BA44</f>
        <v>3.5000000000000003E-2</v>
      </c>
      <c r="CI44" s="51">
        <f t="shared" si="98"/>
        <v>3.5000000000000003E-2</v>
      </c>
      <c r="CJ44" s="51">
        <f t="shared" si="98"/>
        <v>3.5000000000000003E-2</v>
      </c>
      <c r="CK44" s="51">
        <f t="shared" si="98"/>
        <v>3.5000000000000003E-2</v>
      </c>
      <c r="CL44" s="51">
        <f t="shared" si="98"/>
        <v>3.5000000000000003E-2</v>
      </c>
      <c r="CM44" s="51">
        <f t="shared" si="98"/>
        <v>3.5000000000000003E-2</v>
      </c>
      <c r="CN44" s="51">
        <f t="shared" si="98"/>
        <v>3.5000000000000003E-2</v>
      </c>
      <c r="CO44" s="51">
        <f t="shared" si="98"/>
        <v>3.5000000000000003E-2</v>
      </c>
      <c r="CP44" s="51">
        <f t="shared" si="98"/>
        <v>3.5000000000000003E-2</v>
      </c>
      <c r="CQ44" s="51">
        <f t="shared" si="98"/>
        <v>3.5000000000000003E-2</v>
      </c>
      <c r="CR44" s="51">
        <f t="shared" ref="CR44:CS52" si="99">+BU44</f>
        <v>3.5000000000000003E-2</v>
      </c>
      <c r="CS44" s="51">
        <f t="shared" si="99"/>
        <v>3.5000000000000003E-2</v>
      </c>
      <c r="CT44" s="51">
        <f t="shared" ref="CT44:CU52" si="100">+BX44</f>
        <v>3.5000000000000003E-2</v>
      </c>
      <c r="CU44" s="51">
        <f t="shared" si="100"/>
        <v>3.5000000000000003E-2</v>
      </c>
      <c r="CV44" s="51">
        <f t="shared" ref="CV44:CW52" si="101">+BU44</f>
        <v>3.5000000000000003E-2</v>
      </c>
      <c r="CW44" s="51">
        <f t="shared" si="101"/>
        <v>3.5000000000000003E-2</v>
      </c>
      <c r="CX44" s="51">
        <f t="shared" ref="CX44:DB52" si="102">+BX44</f>
        <v>3.5000000000000003E-2</v>
      </c>
      <c r="CY44" s="51">
        <f t="shared" si="102"/>
        <v>3.5000000000000003E-2</v>
      </c>
      <c r="CZ44" s="51">
        <f t="shared" si="102"/>
        <v>3.5000000000000003E-2</v>
      </c>
      <c r="DA44" s="51">
        <f t="shared" si="102"/>
        <v>3.5000000000000003E-2</v>
      </c>
      <c r="DB44" s="51">
        <f t="shared" si="102"/>
        <v>3.5000000000000003E-2</v>
      </c>
      <c r="DC44" s="51">
        <f t="shared" ref="DC44:DD52" si="103">+CD44</f>
        <v>3.5000000000000003E-2</v>
      </c>
      <c r="DD44" s="51">
        <f t="shared" si="103"/>
        <v>3.5000000000000003E-2</v>
      </c>
      <c r="DE44" s="51">
        <f t="shared" ref="DE44:DE52" si="104">+CE44</f>
        <v>3.5000000000000003E-2</v>
      </c>
      <c r="DF44" s="51">
        <f t="shared" ref="DF44:DF52" si="105">+BU44</f>
        <v>3.5000000000000003E-2</v>
      </c>
      <c r="DG44" s="51">
        <f t="shared" ref="DG44:DN52" si="106">+DF44</f>
        <v>3.5000000000000003E-2</v>
      </c>
      <c r="DH44" s="51">
        <f t="shared" si="106"/>
        <v>3.5000000000000003E-2</v>
      </c>
      <c r="DI44" s="51">
        <f t="shared" si="106"/>
        <v>3.5000000000000003E-2</v>
      </c>
      <c r="DJ44" s="51">
        <f t="shared" si="106"/>
        <v>3.5000000000000003E-2</v>
      </c>
      <c r="DK44" s="51">
        <f t="shared" si="106"/>
        <v>3.5000000000000003E-2</v>
      </c>
      <c r="DL44" s="51">
        <f t="shared" si="106"/>
        <v>3.5000000000000003E-2</v>
      </c>
      <c r="DM44" s="51">
        <f t="shared" si="106"/>
        <v>3.5000000000000003E-2</v>
      </c>
      <c r="DN44" s="51">
        <f t="shared" si="106"/>
        <v>3.5000000000000003E-2</v>
      </c>
      <c r="DO44" s="51">
        <f t="shared" ref="DO44:DO52" si="107">+DE44</f>
        <v>3.5000000000000003E-2</v>
      </c>
      <c r="DP44" s="51">
        <f t="shared" ref="DP44:DW52" si="108">+DO44</f>
        <v>3.5000000000000003E-2</v>
      </c>
      <c r="DQ44" s="51">
        <f t="shared" si="108"/>
        <v>3.5000000000000003E-2</v>
      </c>
      <c r="DR44" s="51">
        <f t="shared" si="108"/>
        <v>3.5000000000000003E-2</v>
      </c>
      <c r="DS44" s="51">
        <f t="shared" si="108"/>
        <v>3.5000000000000003E-2</v>
      </c>
      <c r="DT44" s="51">
        <f t="shared" si="108"/>
        <v>3.5000000000000003E-2</v>
      </c>
      <c r="DU44" s="51">
        <f t="shared" si="108"/>
        <v>3.5000000000000003E-2</v>
      </c>
      <c r="DV44" s="51">
        <f t="shared" si="108"/>
        <v>3.5000000000000003E-2</v>
      </c>
      <c r="DW44" s="51">
        <f t="shared" si="108"/>
        <v>3.5000000000000003E-2</v>
      </c>
    </row>
    <row r="45" spans="1:127" ht="18" x14ac:dyDescent="0.4">
      <c r="A45" s="16">
        <f>'入力シート (一物質)'!Q11</f>
        <v>35</v>
      </c>
      <c r="B45" s="20" t="s">
        <v>419</v>
      </c>
      <c r="C45" s="493" t="s">
        <v>420</v>
      </c>
      <c r="D45" s="493"/>
      <c r="E45" s="493"/>
      <c r="F45" s="307" t="s">
        <v>421</v>
      </c>
      <c r="G45" s="33">
        <f>IF(A45="",154.9,A45)</f>
        <v>35</v>
      </c>
      <c r="J45" s="51">
        <f t="shared" si="75"/>
        <v>35</v>
      </c>
      <c r="K45" s="51">
        <f t="shared" si="76"/>
        <v>35</v>
      </c>
      <c r="L45" s="51">
        <f t="shared" si="76"/>
        <v>35</v>
      </c>
      <c r="M45" s="51">
        <f t="shared" si="76"/>
        <v>35</v>
      </c>
      <c r="N45" s="51">
        <f t="shared" si="76"/>
        <v>35</v>
      </c>
      <c r="O45" s="51">
        <f t="shared" si="77"/>
        <v>35</v>
      </c>
      <c r="P45" s="51">
        <f t="shared" si="77"/>
        <v>35</v>
      </c>
      <c r="Q45" s="51">
        <f t="shared" si="77"/>
        <v>35</v>
      </c>
      <c r="R45" s="51">
        <f t="shared" si="78"/>
        <v>35</v>
      </c>
      <c r="S45" s="51">
        <f t="shared" si="78"/>
        <v>35</v>
      </c>
      <c r="T45" s="51">
        <f t="shared" si="78"/>
        <v>35</v>
      </c>
      <c r="U45" s="51">
        <f t="shared" si="69"/>
        <v>35</v>
      </c>
      <c r="V45" s="51">
        <f t="shared" ref="V45:AG52" si="109">+U45</f>
        <v>35</v>
      </c>
      <c r="W45" s="51">
        <f t="shared" si="109"/>
        <v>35</v>
      </c>
      <c r="X45" s="51">
        <f t="shared" si="109"/>
        <v>35</v>
      </c>
      <c r="Y45" s="51">
        <f t="shared" si="109"/>
        <v>35</v>
      </c>
      <c r="Z45" s="51">
        <f t="shared" si="109"/>
        <v>35</v>
      </c>
      <c r="AA45" s="51">
        <f t="shared" si="109"/>
        <v>35</v>
      </c>
      <c r="AB45" s="51">
        <f t="shared" si="109"/>
        <v>35</v>
      </c>
      <c r="AC45" s="51">
        <f t="shared" si="109"/>
        <v>35</v>
      </c>
      <c r="AD45" s="51">
        <f t="shared" si="109"/>
        <v>35</v>
      </c>
      <c r="AE45" s="51">
        <f t="shared" si="109"/>
        <v>35</v>
      </c>
      <c r="AF45" s="51">
        <f t="shared" si="109"/>
        <v>35</v>
      </c>
      <c r="AG45" s="51">
        <f t="shared" si="109"/>
        <v>35</v>
      </c>
      <c r="AH45" s="51">
        <f t="shared" si="80"/>
        <v>35</v>
      </c>
      <c r="AI45" s="51">
        <f t="shared" si="80"/>
        <v>35</v>
      </c>
      <c r="AJ45" s="51">
        <f t="shared" si="80"/>
        <v>35</v>
      </c>
      <c r="AK45" s="51">
        <f t="shared" si="81"/>
        <v>35</v>
      </c>
      <c r="AL45" s="51">
        <f t="shared" si="81"/>
        <v>35</v>
      </c>
      <c r="AM45" s="51">
        <f t="shared" si="81"/>
        <v>35</v>
      </c>
      <c r="AN45" s="51">
        <f t="shared" si="82"/>
        <v>35</v>
      </c>
      <c r="AO45" s="51">
        <f t="shared" si="82"/>
        <v>35</v>
      </c>
      <c r="AP45" s="51">
        <f t="shared" si="82"/>
        <v>35</v>
      </c>
      <c r="AQ45" s="51">
        <f t="shared" si="82"/>
        <v>35</v>
      </c>
      <c r="AR45" s="51">
        <f t="shared" si="82"/>
        <v>35</v>
      </c>
      <c r="AS45" s="51">
        <f t="shared" si="82"/>
        <v>35</v>
      </c>
      <c r="AT45" s="51">
        <f t="shared" si="82"/>
        <v>35</v>
      </c>
      <c r="AU45" s="51">
        <f t="shared" si="82"/>
        <v>35</v>
      </c>
      <c r="AV45" s="51">
        <f t="shared" si="82"/>
        <v>35</v>
      </c>
      <c r="AW45" s="51">
        <f t="shared" si="82"/>
        <v>35</v>
      </c>
      <c r="AX45" s="51">
        <f t="shared" si="82"/>
        <v>35</v>
      </c>
      <c r="AY45" s="51">
        <f t="shared" si="82"/>
        <v>35</v>
      </c>
      <c r="AZ45" s="51">
        <f t="shared" si="82"/>
        <v>35</v>
      </c>
      <c r="BA45" s="51">
        <f>+AZ45</f>
        <v>35</v>
      </c>
      <c r="BB45" s="51">
        <f t="shared" si="83"/>
        <v>35</v>
      </c>
      <c r="BC45" s="51">
        <f t="shared" si="83"/>
        <v>35</v>
      </c>
      <c r="BD45" s="51">
        <f t="shared" si="83"/>
        <v>35</v>
      </c>
      <c r="BE45" s="51">
        <f t="shared" si="83"/>
        <v>35</v>
      </c>
      <c r="BF45" s="51">
        <f t="shared" si="83"/>
        <v>35</v>
      </c>
      <c r="BG45" s="51">
        <f t="shared" si="84"/>
        <v>35</v>
      </c>
      <c r="BH45" s="51">
        <f t="shared" si="84"/>
        <v>35</v>
      </c>
      <c r="BI45" s="51">
        <f t="shared" si="85"/>
        <v>35</v>
      </c>
      <c r="BJ45" s="51">
        <f t="shared" si="85"/>
        <v>35</v>
      </c>
      <c r="BK45" s="51">
        <f t="shared" si="86"/>
        <v>35</v>
      </c>
      <c r="BL45" s="51">
        <f t="shared" si="87"/>
        <v>35</v>
      </c>
      <c r="BM45" s="51">
        <f t="shared" si="87"/>
        <v>35</v>
      </c>
      <c r="BN45" s="51">
        <f t="shared" si="87"/>
        <v>35</v>
      </c>
      <c r="BO45" s="51">
        <f t="shared" si="87"/>
        <v>35</v>
      </c>
      <c r="BP45" s="51">
        <f t="shared" si="88"/>
        <v>35</v>
      </c>
      <c r="BQ45" s="51">
        <f t="shared" si="89"/>
        <v>35</v>
      </c>
      <c r="BR45" s="51">
        <f t="shared" si="89"/>
        <v>35</v>
      </c>
      <c r="BS45" s="51">
        <f t="shared" si="89"/>
        <v>35</v>
      </c>
      <c r="BT45" s="51">
        <f t="shared" si="89"/>
        <v>35</v>
      </c>
      <c r="BU45" s="51">
        <f t="shared" si="90"/>
        <v>35</v>
      </c>
      <c r="BV45" s="51">
        <f t="shared" si="91"/>
        <v>35</v>
      </c>
      <c r="BW45" s="51">
        <f t="shared" si="92"/>
        <v>35</v>
      </c>
      <c r="BX45" s="51">
        <f t="shared" si="92"/>
        <v>35</v>
      </c>
      <c r="BY45" s="51">
        <f t="shared" si="93"/>
        <v>35</v>
      </c>
      <c r="BZ45" s="51">
        <f t="shared" si="93"/>
        <v>35</v>
      </c>
      <c r="CA45" s="51">
        <f t="shared" si="93"/>
        <v>35</v>
      </c>
      <c r="CB45" s="51">
        <f t="shared" si="93"/>
        <v>35</v>
      </c>
      <c r="CC45" s="51">
        <f t="shared" si="94"/>
        <v>35</v>
      </c>
      <c r="CD45" s="51">
        <f t="shared" si="94"/>
        <v>35</v>
      </c>
      <c r="CE45" s="51">
        <f t="shared" si="95"/>
        <v>35</v>
      </c>
      <c r="CF45" s="51">
        <f t="shared" si="96"/>
        <v>35</v>
      </c>
      <c r="CG45" s="51">
        <f t="shared" si="97"/>
        <v>35</v>
      </c>
      <c r="CH45" s="51">
        <f t="shared" si="98"/>
        <v>35</v>
      </c>
      <c r="CI45" s="51">
        <f t="shared" si="98"/>
        <v>35</v>
      </c>
      <c r="CJ45" s="51">
        <f t="shared" si="98"/>
        <v>35</v>
      </c>
      <c r="CK45" s="51">
        <f t="shared" si="98"/>
        <v>35</v>
      </c>
      <c r="CL45" s="51">
        <f t="shared" si="98"/>
        <v>35</v>
      </c>
      <c r="CM45" s="51">
        <f t="shared" si="98"/>
        <v>35</v>
      </c>
      <c r="CN45" s="51">
        <f t="shared" si="98"/>
        <v>35</v>
      </c>
      <c r="CO45" s="51">
        <f t="shared" si="98"/>
        <v>35</v>
      </c>
      <c r="CP45" s="51">
        <f t="shared" si="98"/>
        <v>35</v>
      </c>
      <c r="CQ45" s="51">
        <f t="shared" si="98"/>
        <v>35</v>
      </c>
      <c r="CR45" s="51">
        <f t="shared" si="99"/>
        <v>35</v>
      </c>
      <c r="CS45" s="51">
        <f t="shared" si="99"/>
        <v>35</v>
      </c>
      <c r="CT45" s="51">
        <f t="shared" si="100"/>
        <v>35</v>
      </c>
      <c r="CU45" s="51">
        <f t="shared" si="100"/>
        <v>35</v>
      </c>
      <c r="CV45" s="51">
        <f t="shared" si="101"/>
        <v>35</v>
      </c>
      <c r="CW45" s="51">
        <f t="shared" si="101"/>
        <v>35</v>
      </c>
      <c r="CX45" s="51">
        <f t="shared" si="102"/>
        <v>35</v>
      </c>
      <c r="CY45" s="51">
        <f t="shared" si="102"/>
        <v>35</v>
      </c>
      <c r="CZ45" s="51">
        <f t="shared" si="102"/>
        <v>35</v>
      </c>
      <c r="DA45" s="51">
        <f t="shared" si="102"/>
        <v>35</v>
      </c>
      <c r="DB45" s="51">
        <f t="shared" si="102"/>
        <v>35</v>
      </c>
      <c r="DC45" s="51">
        <f t="shared" si="103"/>
        <v>35</v>
      </c>
      <c r="DD45" s="51">
        <f t="shared" si="103"/>
        <v>35</v>
      </c>
      <c r="DE45" s="51">
        <f t="shared" si="104"/>
        <v>35</v>
      </c>
      <c r="DF45" s="51">
        <f t="shared" si="105"/>
        <v>35</v>
      </c>
      <c r="DG45" s="51">
        <f t="shared" si="106"/>
        <v>35</v>
      </c>
      <c r="DH45" s="51">
        <f t="shared" si="106"/>
        <v>35</v>
      </c>
      <c r="DI45" s="51">
        <f t="shared" si="106"/>
        <v>35</v>
      </c>
      <c r="DJ45" s="51">
        <f t="shared" si="106"/>
        <v>35</v>
      </c>
      <c r="DK45" s="51">
        <f t="shared" si="106"/>
        <v>35</v>
      </c>
      <c r="DL45" s="51">
        <f t="shared" si="106"/>
        <v>35</v>
      </c>
      <c r="DM45" s="51">
        <f t="shared" si="106"/>
        <v>35</v>
      </c>
      <c r="DN45" s="51">
        <f t="shared" si="106"/>
        <v>35</v>
      </c>
      <c r="DO45" s="51">
        <f t="shared" si="107"/>
        <v>35</v>
      </c>
      <c r="DP45" s="51">
        <f t="shared" si="108"/>
        <v>35</v>
      </c>
      <c r="DQ45" s="51">
        <f t="shared" si="108"/>
        <v>35</v>
      </c>
      <c r="DR45" s="51">
        <f t="shared" si="108"/>
        <v>35</v>
      </c>
      <c r="DS45" s="51">
        <f t="shared" si="108"/>
        <v>35</v>
      </c>
      <c r="DT45" s="51">
        <f t="shared" si="108"/>
        <v>35</v>
      </c>
      <c r="DU45" s="51">
        <f t="shared" si="108"/>
        <v>35</v>
      </c>
      <c r="DV45" s="51">
        <f t="shared" si="108"/>
        <v>35</v>
      </c>
      <c r="DW45" s="51">
        <f t="shared" si="108"/>
        <v>35</v>
      </c>
    </row>
    <row r="46" spans="1:127" ht="18" x14ac:dyDescent="0.4">
      <c r="A46" s="16"/>
      <c r="B46" s="20" t="s">
        <v>422</v>
      </c>
      <c r="C46" s="493" t="s">
        <v>423</v>
      </c>
      <c r="D46" s="493"/>
      <c r="E46" s="493"/>
      <c r="F46" s="307" t="s">
        <v>424</v>
      </c>
      <c r="G46" s="33">
        <f>IF(A46="",0.001,A46)</f>
        <v>1E-3</v>
      </c>
      <c r="J46" s="51">
        <f t="shared" si="75"/>
        <v>1E-3</v>
      </c>
      <c r="K46" s="51">
        <f t="shared" si="76"/>
        <v>1E-3</v>
      </c>
      <c r="L46" s="51">
        <f t="shared" si="76"/>
        <v>1E-3</v>
      </c>
      <c r="M46" s="51">
        <f t="shared" si="76"/>
        <v>1E-3</v>
      </c>
      <c r="N46" s="51">
        <f t="shared" si="76"/>
        <v>1E-3</v>
      </c>
      <c r="O46" s="51">
        <f t="shared" si="77"/>
        <v>1E-3</v>
      </c>
      <c r="P46" s="51">
        <f t="shared" si="77"/>
        <v>1E-3</v>
      </c>
      <c r="Q46" s="51">
        <f t="shared" si="77"/>
        <v>1E-3</v>
      </c>
      <c r="R46" s="51">
        <f t="shared" si="78"/>
        <v>1E-3</v>
      </c>
      <c r="S46" s="51">
        <f t="shared" si="78"/>
        <v>1E-3</v>
      </c>
      <c r="T46" s="51">
        <f t="shared" si="78"/>
        <v>1E-3</v>
      </c>
      <c r="U46" s="51">
        <f t="shared" si="69"/>
        <v>1E-3</v>
      </c>
      <c r="V46" s="51">
        <f t="shared" si="109"/>
        <v>1E-3</v>
      </c>
      <c r="W46" s="51">
        <f t="shared" si="109"/>
        <v>1E-3</v>
      </c>
      <c r="X46" s="51">
        <f t="shared" si="109"/>
        <v>1E-3</v>
      </c>
      <c r="Y46" s="51">
        <f t="shared" si="109"/>
        <v>1E-3</v>
      </c>
      <c r="Z46" s="51">
        <f t="shared" si="109"/>
        <v>1E-3</v>
      </c>
      <c r="AA46" s="51">
        <f t="shared" si="109"/>
        <v>1E-3</v>
      </c>
      <c r="AB46" s="51">
        <f t="shared" si="109"/>
        <v>1E-3</v>
      </c>
      <c r="AC46" s="51">
        <f t="shared" si="109"/>
        <v>1E-3</v>
      </c>
      <c r="AD46" s="51">
        <f t="shared" si="109"/>
        <v>1E-3</v>
      </c>
      <c r="AE46" s="51">
        <f t="shared" si="109"/>
        <v>1E-3</v>
      </c>
      <c r="AF46" s="51">
        <f t="shared" si="109"/>
        <v>1E-3</v>
      </c>
      <c r="AG46" s="51">
        <f t="shared" si="109"/>
        <v>1E-3</v>
      </c>
      <c r="AH46" s="51">
        <f t="shared" si="80"/>
        <v>1E-3</v>
      </c>
      <c r="AI46" s="51">
        <f t="shared" si="80"/>
        <v>1E-3</v>
      </c>
      <c r="AJ46" s="51">
        <f t="shared" si="80"/>
        <v>1E-3</v>
      </c>
      <c r="AK46" s="51">
        <f t="shared" si="81"/>
        <v>1E-3</v>
      </c>
      <c r="AL46" s="51">
        <f t="shared" si="81"/>
        <v>1E-3</v>
      </c>
      <c r="AM46" s="51">
        <f t="shared" si="81"/>
        <v>1E-3</v>
      </c>
      <c r="AN46" s="51">
        <f t="shared" si="82"/>
        <v>1E-3</v>
      </c>
      <c r="AO46" s="51">
        <f t="shared" si="82"/>
        <v>1E-3</v>
      </c>
      <c r="AP46" s="51">
        <f t="shared" si="82"/>
        <v>1E-3</v>
      </c>
      <c r="AQ46" s="51">
        <f t="shared" si="82"/>
        <v>1E-3</v>
      </c>
      <c r="AR46" s="51">
        <f t="shared" si="82"/>
        <v>1E-3</v>
      </c>
      <c r="AS46" s="51">
        <f t="shared" si="82"/>
        <v>1E-3</v>
      </c>
      <c r="AT46" s="51">
        <f t="shared" si="82"/>
        <v>1E-3</v>
      </c>
      <c r="AU46" s="51">
        <f t="shared" si="82"/>
        <v>1E-3</v>
      </c>
      <c r="AV46" s="51">
        <f t="shared" si="82"/>
        <v>1E-3</v>
      </c>
      <c r="AW46" s="51">
        <f t="shared" si="82"/>
        <v>1E-3</v>
      </c>
      <c r="AX46" s="51">
        <f t="shared" si="82"/>
        <v>1E-3</v>
      </c>
      <c r="AY46" s="51">
        <f t="shared" si="82"/>
        <v>1E-3</v>
      </c>
      <c r="AZ46" s="51">
        <f t="shared" si="82"/>
        <v>1E-3</v>
      </c>
      <c r="BA46" s="51">
        <f t="shared" si="82"/>
        <v>1E-3</v>
      </c>
      <c r="BB46" s="51">
        <f t="shared" si="83"/>
        <v>1E-3</v>
      </c>
      <c r="BC46" s="51">
        <f t="shared" si="83"/>
        <v>1E-3</v>
      </c>
      <c r="BD46" s="51">
        <f t="shared" si="83"/>
        <v>1E-3</v>
      </c>
      <c r="BE46" s="51">
        <f t="shared" si="83"/>
        <v>1E-3</v>
      </c>
      <c r="BF46" s="51">
        <f t="shared" si="83"/>
        <v>1E-3</v>
      </c>
      <c r="BG46" s="51">
        <f t="shared" si="84"/>
        <v>1E-3</v>
      </c>
      <c r="BH46" s="51">
        <f t="shared" si="84"/>
        <v>1E-3</v>
      </c>
      <c r="BI46" s="51">
        <f t="shared" si="85"/>
        <v>1E-3</v>
      </c>
      <c r="BJ46" s="51">
        <f t="shared" si="85"/>
        <v>1E-3</v>
      </c>
      <c r="BK46" s="51">
        <f t="shared" si="86"/>
        <v>1E-3</v>
      </c>
      <c r="BL46" s="51">
        <f t="shared" si="87"/>
        <v>1E-3</v>
      </c>
      <c r="BM46" s="51">
        <f t="shared" si="87"/>
        <v>1E-3</v>
      </c>
      <c r="BN46" s="51">
        <f t="shared" si="87"/>
        <v>1E-3</v>
      </c>
      <c r="BO46" s="51">
        <f t="shared" si="87"/>
        <v>1E-3</v>
      </c>
      <c r="BP46" s="51">
        <f t="shared" si="88"/>
        <v>1E-3</v>
      </c>
      <c r="BQ46" s="51">
        <f t="shared" si="89"/>
        <v>1E-3</v>
      </c>
      <c r="BR46" s="51">
        <f t="shared" si="89"/>
        <v>1E-3</v>
      </c>
      <c r="BS46" s="51">
        <f t="shared" si="89"/>
        <v>1E-3</v>
      </c>
      <c r="BT46" s="51">
        <f t="shared" si="89"/>
        <v>1E-3</v>
      </c>
      <c r="BU46" s="51">
        <f t="shared" si="90"/>
        <v>1E-3</v>
      </c>
      <c r="BV46" s="51">
        <f t="shared" si="91"/>
        <v>1E-3</v>
      </c>
      <c r="BW46" s="51">
        <f t="shared" si="92"/>
        <v>1E-3</v>
      </c>
      <c r="BX46" s="51">
        <f t="shared" si="92"/>
        <v>1E-3</v>
      </c>
      <c r="BY46" s="51">
        <f t="shared" si="93"/>
        <v>1E-3</v>
      </c>
      <c r="BZ46" s="51">
        <f t="shared" si="93"/>
        <v>1E-3</v>
      </c>
      <c r="CA46" s="51">
        <f t="shared" si="93"/>
        <v>1E-3</v>
      </c>
      <c r="CB46" s="51">
        <f t="shared" si="93"/>
        <v>1E-3</v>
      </c>
      <c r="CC46" s="51">
        <f t="shared" si="94"/>
        <v>1E-3</v>
      </c>
      <c r="CD46" s="51">
        <f t="shared" si="94"/>
        <v>1E-3</v>
      </c>
      <c r="CE46" s="51">
        <f t="shared" si="95"/>
        <v>1E-3</v>
      </c>
      <c r="CF46" s="51">
        <f t="shared" si="96"/>
        <v>1E-3</v>
      </c>
      <c r="CG46" s="51">
        <f t="shared" si="97"/>
        <v>1E-3</v>
      </c>
      <c r="CH46" s="51">
        <f t="shared" si="98"/>
        <v>1E-3</v>
      </c>
      <c r="CI46" s="51">
        <f t="shared" si="98"/>
        <v>1E-3</v>
      </c>
      <c r="CJ46" s="51">
        <f t="shared" si="98"/>
        <v>1E-3</v>
      </c>
      <c r="CK46" s="51">
        <f t="shared" si="98"/>
        <v>1E-3</v>
      </c>
      <c r="CL46" s="51">
        <f t="shared" si="98"/>
        <v>1E-3</v>
      </c>
      <c r="CM46" s="51">
        <f t="shared" si="98"/>
        <v>1E-3</v>
      </c>
      <c r="CN46" s="51">
        <f t="shared" si="98"/>
        <v>1E-3</v>
      </c>
      <c r="CO46" s="51">
        <f t="shared" si="98"/>
        <v>1E-3</v>
      </c>
      <c r="CP46" s="51">
        <f t="shared" si="98"/>
        <v>1E-3</v>
      </c>
      <c r="CQ46" s="51">
        <f t="shared" si="98"/>
        <v>1E-3</v>
      </c>
      <c r="CR46" s="51">
        <f t="shared" si="99"/>
        <v>1E-3</v>
      </c>
      <c r="CS46" s="51">
        <f t="shared" si="99"/>
        <v>1E-3</v>
      </c>
      <c r="CT46" s="51">
        <f t="shared" si="100"/>
        <v>1E-3</v>
      </c>
      <c r="CU46" s="51">
        <f t="shared" si="100"/>
        <v>1E-3</v>
      </c>
      <c r="CV46" s="51">
        <f t="shared" si="101"/>
        <v>1E-3</v>
      </c>
      <c r="CW46" s="51">
        <f t="shared" si="101"/>
        <v>1E-3</v>
      </c>
      <c r="CX46" s="51">
        <f t="shared" si="102"/>
        <v>1E-3</v>
      </c>
      <c r="CY46" s="51">
        <f t="shared" si="102"/>
        <v>1E-3</v>
      </c>
      <c r="CZ46" s="51">
        <f t="shared" si="102"/>
        <v>1E-3</v>
      </c>
      <c r="DA46" s="51">
        <f t="shared" si="102"/>
        <v>1E-3</v>
      </c>
      <c r="DB46" s="51">
        <f t="shared" si="102"/>
        <v>1E-3</v>
      </c>
      <c r="DC46" s="51">
        <f t="shared" si="103"/>
        <v>1E-3</v>
      </c>
      <c r="DD46" s="51">
        <f t="shared" si="103"/>
        <v>1E-3</v>
      </c>
      <c r="DE46" s="51">
        <f t="shared" si="104"/>
        <v>1E-3</v>
      </c>
      <c r="DF46" s="51">
        <f t="shared" si="105"/>
        <v>1E-3</v>
      </c>
      <c r="DG46" s="51">
        <f t="shared" si="106"/>
        <v>1E-3</v>
      </c>
      <c r="DH46" s="51">
        <f t="shared" si="106"/>
        <v>1E-3</v>
      </c>
      <c r="DI46" s="51">
        <f t="shared" si="106"/>
        <v>1E-3</v>
      </c>
      <c r="DJ46" s="51">
        <f t="shared" si="106"/>
        <v>1E-3</v>
      </c>
      <c r="DK46" s="51">
        <f t="shared" si="106"/>
        <v>1E-3</v>
      </c>
      <c r="DL46" s="51">
        <f t="shared" si="106"/>
        <v>1E-3</v>
      </c>
      <c r="DM46" s="51">
        <f t="shared" si="106"/>
        <v>1E-3</v>
      </c>
      <c r="DN46" s="51">
        <f t="shared" si="106"/>
        <v>1E-3</v>
      </c>
      <c r="DO46" s="51">
        <f t="shared" si="107"/>
        <v>1E-3</v>
      </c>
      <c r="DP46" s="51">
        <f t="shared" si="108"/>
        <v>1E-3</v>
      </c>
      <c r="DQ46" s="51">
        <f t="shared" si="108"/>
        <v>1E-3</v>
      </c>
      <c r="DR46" s="51">
        <f t="shared" si="108"/>
        <v>1E-3</v>
      </c>
      <c r="DS46" s="51">
        <f t="shared" si="108"/>
        <v>1E-3</v>
      </c>
      <c r="DT46" s="51">
        <f t="shared" si="108"/>
        <v>1E-3</v>
      </c>
      <c r="DU46" s="51">
        <f t="shared" si="108"/>
        <v>1E-3</v>
      </c>
      <c r="DV46" s="51">
        <f t="shared" si="108"/>
        <v>1E-3</v>
      </c>
      <c r="DW46" s="51">
        <f t="shared" si="108"/>
        <v>1E-3</v>
      </c>
    </row>
    <row r="47" spans="1:127" ht="18" x14ac:dyDescent="0.2">
      <c r="A47" s="19"/>
      <c r="B47" s="23" t="s">
        <v>425</v>
      </c>
      <c r="C47" s="494" t="s">
        <v>98</v>
      </c>
      <c r="D47" s="495"/>
      <c r="E47" s="492"/>
      <c r="F47" s="1" t="s">
        <v>426</v>
      </c>
      <c r="G47" s="34">
        <f>IF(G42=0,0,LN(2)/G42)</f>
        <v>8.7740149437967749E-2</v>
      </c>
      <c r="J47" s="51">
        <f t="shared" si="75"/>
        <v>8.7740149437967749E-2</v>
      </c>
      <c r="K47" s="51">
        <f t="shared" si="76"/>
        <v>8.7740149437967749E-2</v>
      </c>
      <c r="L47" s="51">
        <f t="shared" si="76"/>
        <v>8.7740149437967749E-2</v>
      </c>
      <c r="M47" s="51">
        <f t="shared" si="76"/>
        <v>8.7740149437967749E-2</v>
      </c>
      <c r="N47" s="51">
        <f t="shared" si="76"/>
        <v>8.7740149437967749E-2</v>
      </c>
      <c r="O47" s="51">
        <f t="shared" si="77"/>
        <v>8.7740149437967749E-2</v>
      </c>
      <c r="P47" s="51">
        <f t="shared" si="77"/>
        <v>8.7740149437967749E-2</v>
      </c>
      <c r="Q47" s="51">
        <f t="shared" si="77"/>
        <v>8.7740149437967749E-2</v>
      </c>
      <c r="R47" s="51">
        <f t="shared" si="78"/>
        <v>8.7740149437967749E-2</v>
      </c>
      <c r="S47" s="51">
        <f t="shared" si="78"/>
        <v>8.7740149437967749E-2</v>
      </c>
      <c r="T47" s="51">
        <f t="shared" si="78"/>
        <v>8.7740149437967749E-2</v>
      </c>
      <c r="U47" s="53">
        <f t="shared" si="69"/>
        <v>8.7740149437967749E-2</v>
      </c>
      <c r="V47" s="51">
        <f t="shared" si="109"/>
        <v>8.7740149437967749E-2</v>
      </c>
      <c r="W47" s="51">
        <f t="shared" si="109"/>
        <v>8.7740149437967749E-2</v>
      </c>
      <c r="X47" s="51">
        <f t="shared" si="109"/>
        <v>8.7740149437967749E-2</v>
      </c>
      <c r="Y47" s="51">
        <f t="shared" si="109"/>
        <v>8.7740149437967749E-2</v>
      </c>
      <c r="Z47" s="51">
        <f t="shared" si="109"/>
        <v>8.7740149437967749E-2</v>
      </c>
      <c r="AA47" s="51">
        <f t="shared" si="109"/>
        <v>8.7740149437967749E-2</v>
      </c>
      <c r="AB47" s="51">
        <f t="shared" si="109"/>
        <v>8.7740149437967749E-2</v>
      </c>
      <c r="AC47" s="51">
        <f t="shared" si="109"/>
        <v>8.7740149437967749E-2</v>
      </c>
      <c r="AD47" s="51">
        <f t="shared" si="109"/>
        <v>8.7740149437967749E-2</v>
      </c>
      <c r="AE47" s="51">
        <f t="shared" si="109"/>
        <v>8.7740149437967749E-2</v>
      </c>
      <c r="AF47" s="51">
        <f t="shared" si="109"/>
        <v>8.7740149437967749E-2</v>
      </c>
      <c r="AG47" s="51">
        <f t="shared" si="109"/>
        <v>8.7740149437967749E-2</v>
      </c>
      <c r="AH47" s="51">
        <f t="shared" si="80"/>
        <v>8.7740149437967749E-2</v>
      </c>
      <c r="AI47" s="51">
        <f t="shared" si="80"/>
        <v>8.7740149437967749E-2</v>
      </c>
      <c r="AJ47" s="51">
        <f t="shared" si="80"/>
        <v>8.7740149437967749E-2</v>
      </c>
      <c r="AK47" s="51">
        <f t="shared" si="81"/>
        <v>8.7740149437967749E-2</v>
      </c>
      <c r="AL47" s="51">
        <f t="shared" si="81"/>
        <v>8.7740149437967749E-2</v>
      </c>
      <c r="AM47" s="51">
        <f t="shared" si="81"/>
        <v>8.7740149437967749E-2</v>
      </c>
      <c r="AN47" s="51">
        <f t="shared" si="82"/>
        <v>8.7740149437967749E-2</v>
      </c>
      <c r="AO47" s="51">
        <f t="shared" si="82"/>
        <v>8.7740149437967749E-2</v>
      </c>
      <c r="AP47" s="51">
        <f t="shared" si="82"/>
        <v>8.7740149437967749E-2</v>
      </c>
      <c r="AQ47" s="51">
        <f t="shared" si="82"/>
        <v>8.7740149437967749E-2</v>
      </c>
      <c r="AR47" s="51">
        <f t="shared" si="82"/>
        <v>8.7740149437967749E-2</v>
      </c>
      <c r="AS47" s="51">
        <f t="shared" si="82"/>
        <v>8.7740149437967749E-2</v>
      </c>
      <c r="AT47" s="51">
        <f t="shared" si="82"/>
        <v>8.7740149437967749E-2</v>
      </c>
      <c r="AU47" s="51">
        <f t="shared" si="82"/>
        <v>8.7740149437967749E-2</v>
      </c>
      <c r="AV47" s="51">
        <f t="shared" si="82"/>
        <v>8.7740149437967749E-2</v>
      </c>
      <c r="AW47" s="51">
        <f t="shared" si="82"/>
        <v>8.7740149437967749E-2</v>
      </c>
      <c r="AX47" s="51">
        <f t="shared" si="82"/>
        <v>8.7740149437967749E-2</v>
      </c>
      <c r="AY47" s="51">
        <f t="shared" si="82"/>
        <v>8.7740149437967749E-2</v>
      </c>
      <c r="AZ47" s="51">
        <f t="shared" si="82"/>
        <v>8.7740149437967749E-2</v>
      </c>
      <c r="BA47" s="51">
        <f t="shared" si="82"/>
        <v>8.7740149437967749E-2</v>
      </c>
      <c r="BB47" s="51">
        <f t="shared" si="83"/>
        <v>8.7740149437967749E-2</v>
      </c>
      <c r="BC47" s="51">
        <f t="shared" si="83"/>
        <v>8.7740149437967749E-2</v>
      </c>
      <c r="BD47" s="51">
        <f t="shared" si="83"/>
        <v>8.7740149437967749E-2</v>
      </c>
      <c r="BE47" s="51">
        <f t="shared" si="83"/>
        <v>8.7740149437967749E-2</v>
      </c>
      <c r="BF47" s="51">
        <f t="shared" si="83"/>
        <v>8.7740149437967749E-2</v>
      </c>
      <c r="BG47" s="51">
        <f t="shared" si="84"/>
        <v>8.7740149437967749E-2</v>
      </c>
      <c r="BH47" s="51">
        <f t="shared" si="84"/>
        <v>8.7740149437967749E-2</v>
      </c>
      <c r="BI47" s="51">
        <f t="shared" si="85"/>
        <v>8.7740149437967749E-2</v>
      </c>
      <c r="BJ47" s="51">
        <f t="shared" si="85"/>
        <v>8.7740149437967749E-2</v>
      </c>
      <c r="BK47" s="51">
        <f t="shared" si="86"/>
        <v>8.7740149437967749E-2</v>
      </c>
      <c r="BL47" s="51">
        <f t="shared" si="87"/>
        <v>8.7740149437967749E-2</v>
      </c>
      <c r="BM47" s="51">
        <f t="shared" si="87"/>
        <v>8.7740149437967749E-2</v>
      </c>
      <c r="BN47" s="51">
        <f t="shared" si="87"/>
        <v>8.7740149437967749E-2</v>
      </c>
      <c r="BO47" s="51">
        <f t="shared" si="87"/>
        <v>8.7740149437967749E-2</v>
      </c>
      <c r="BP47" s="51">
        <f t="shared" si="88"/>
        <v>8.7740149437967749E-2</v>
      </c>
      <c r="BQ47" s="51">
        <f t="shared" si="89"/>
        <v>8.7740149437967749E-2</v>
      </c>
      <c r="BR47" s="51">
        <f t="shared" si="89"/>
        <v>8.7740149437967749E-2</v>
      </c>
      <c r="BS47" s="51">
        <f t="shared" si="89"/>
        <v>8.7740149437967749E-2</v>
      </c>
      <c r="BT47" s="51">
        <f t="shared" si="89"/>
        <v>8.7740149437967749E-2</v>
      </c>
      <c r="BU47" s="51">
        <f t="shared" si="90"/>
        <v>8.7740149437967749E-2</v>
      </c>
      <c r="BV47" s="51">
        <f t="shared" si="91"/>
        <v>8.7740149437967749E-2</v>
      </c>
      <c r="BW47" s="51">
        <f t="shared" si="92"/>
        <v>8.7740149437967749E-2</v>
      </c>
      <c r="BX47" s="51">
        <f t="shared" si="92"/>
        <v>8.7740149437967749E-2</v>
      </c>
      <c r="BY47" s="51">
        <f t="shared" si="93"/>
        <v>8.7740149437967749E-2</v>
      </c>
      <c r="BZ47" s="51">
        <f t="shared" si="93"/>
        <v>8.7740149437967749E-2</v>
      </c>
      <c r="CA47" s="51">
        <f t="shared" si="93"/>
        <v>8.7740149437967749E-2</v>
      </c>
      <c r="CB47" s="51">
        <f t="shared" si="93"/>
        <v>8.7740149437967749E-2</v>
      </c>
      <c r="CC47" s="51">
        <f t="shared" si="94"/>
        <v>8.7740149437967749E-2</v>
      </c>
      <c r="CD47" s="51">
        <f t="shared" si="94"/>
        <v>8.7740149437967749E-2</v>
      </c>
      <c r="CE47" s="51">
        <f t="shared" si="95"/>
        <v>8.7740149437967749E-2</v>
      </c>
      <c r="CF47" s="51">
        <f t="shared" si="96"/>
        <v>8.7740149437967749E-2</v>
      </c>
      <c r="CG47" s="51">
        <f t="shared" si="97"/>
        <v>8.7740149437967749E-2</v>
      </c>
      <c r="CH47" s="51">
        <f t="shared" si="98"/>
        <v>8.7740149437967749E-2</v>
      </c>
      <c r="CI47" s="51">
        <f t="shared" si="98"/>
        <v>8.7740149437967749E-2</v>
      </c>
      <c r="CJ47" s="51">
        <f t="shared" si="98"/>
        <v>8.7740149437967749E-2</v>
      </c>
      <c r="CK47" s="51">
        <f t="shared" si="98"/>
        <v>8.7740149437967749E-2</v>
      </c>
      <c r="CL47" s="51">
        <f t="shared" si="98"/>
        <v>8.7740149437967749E-2</v>
      </c>
      <c r="CM47" s="51">
        <f t="shared" si="98"/>
        <v>8.7740149437967749E-2</v>
      </c>
      <c r="CN47" s="51">
        <f t="shared" si="98"/>
        <v>8.7740149437967749E-2</v>
      </c>
      <c r="CO47" s="51">
        <f t="shared" si="98"/>
        <v>8.7740149437967749E-2</v>
      </c>
      <c r="CP47" s="51">
        <f t="shared" si="98"/>
        <v>8.7740149437967749E-2</v>
      </c>
      <c r="CQ47" s="51">
        <f t="shared" si="98"/>
        <v>8.7740149437967749E-2</v>
      </c>
      <c r="CR47" s="51">
        <f t="shared" si="99"/>
        <v>8.7740149437967749E-2</v>
      </c>
      <c r="CS47" s="51">
        <f t="shared" si="99"/>
        <v>8.7740149437967749E-2</v>
      </c>
      <c r="CT47" s="51">
        <f t="shared" si="100"/>
        <v>8.7740149437967749E-2</v>
      </c>
      <c r="CU47" s="51">
        <f t="shared" si="100"/>
        <v>8.7740149437967749E-2</v>
      </c>
      <c r="CV47" s="51">
        <f t="shared" si="101"/>
        <v>8.7740149437967749E-2</v>
      </c>
      <c r="CW47" s="51">
        <f t="shared" si="101"/>
        <v>8.7740149437967749E-2</v>
      </c>
      <c r="CX47" s="51">
        <f t="shared" si="102"/>
        <v>8.7740149437967749E-2</v>
      </c>
      <c r="CY47" s="51">
        <f t="shared" si="102"/>
        <v>8.7740149437967749E-2</v>
      </c>
      <c r="CZ47" s="51">
        <f t="shared" si="102"/>
        <v>8.7740149437967749E-2</v>
      </c>
      <c r="DA47" s="51">
        <f t="shared" si="102"/>
        <v>8.7740149437967749E-2</v>
      </c>
      <c r="DB47" s="51">
        <f t="shared" si="102"/>
        <v>8.7740149437967749E-2</v>
      </c>
      <c r="DC47" s="51">
        <f t="shared" si="103"/>
        <v>8.7740149437967749E-2</v>
      </c>
      <c r="DD47" s="51">
        <f t="shared" si="103"/>
        <v>8.7740149437967749E-2</v>
      </c>
      <c r="DE47" s="51">
        <f t="shared" si="104"/>
        <v>8.7740149437967749E-2</v>
      </c>
      <c r="DF47" s="51">
        <f t="shared" si="105"/>
        <v>8.7740149437967749E-2</v>
      </c>
      <c r="DG47" s="51">
        <f t="shared" si="106"/>
        <v>8.7740149437967749E-2</v>
      </c>
      <c r="DH47" s="51">
        <f t="shared" si="106"/>
        <v>8.7740149437967749E-2</v>
      </c>
      <c r="DI47" s="51">
        <f t="shared" si="106"/>
        <v>8.7740149437967749E-2</v>
      </c>
      <c r="DJ47" s="51">
        <f t="shared" si="106"/>
        <v>8.7740149437967749E-2</v>
      </c>
      <c r="DK47" s="51">
        <f t="shared" si="106"/>
        <v>8.7740149437967749E-2</v>
      </c>
      <c r="DL47" s="51">
        <f t="shared" si="106"/>
        <v>8.7740149437967749E-2</v>
      </c>
      <c r="DM47" s="51">
        <f t="shared" si="106"/>
        <v>8.7740149437967749E-2</v>
      </c>
      <c r="DN47" s="51">
        <f t="shared" si="106"/>
        <v>8.7740149437967749E-2</v>
      </c>
      <c r="DO47" s="51">
        <f t="shared" si="107"/>
        <v>8.7740149437967749E-2</v>
      </c>
      <c r="DP47" s="51">
        <f t="shared" si="108"/>
        <v>8.7740149437967749E-2</v>
      </c>
      <c r="DQ47" s="51">
        <f t="shared" si="108"/>
        <v>8.7740149437967749E-2</v>
      </c>
      <c r="DR47" s="51">
        <f t="shared" si="108"/>
        <v>8.7740149437967749E-2</v>
      </c>
      <c r="DS47" s="51">
        <f t="shared" si="108"/>
        <v>8.7740149437967749E-2</v>
      </c>
      <c r="DT47" s="51">
        <f t="shared" si="108"/>
        <v>8.7740149437967749E-2</v>
      </c>
      <c r="DU47" s="51">
        <f t="shared" si="108"/>
        <v>8.7740149437967749E-2</v>
      </c>
      <c r="DV47" s="51">
        <f t="shared" si="108"/>
        <v>8.7740149437967749E-2</v>
      </c>
      <c r="DW47" s="51">
        <f t="shared" si="108"/>
        <v>8.7740149437967749E-2</v>
      </c>
    </row>
    <row r="48" spans="1:127" ht="18" x14ac:dyDescent="0.2">
      <c r="A48" s="19"/>
      <c r="B48" s="23" t="s">
        <v>427</v>
      </c>
      <c r="C48" s="494" t="s">
        <v>101</v>
      </c>
      <c r="D48" s="495"/>
      <c r="E48" s="492"/>
      <c r="F48" s="1" t="s">
        <v>428</v>
      </c>
      <c r="G48" s="35">
        <f>+G49*G40/G41</f>
        <v>15.768000000000002</v>
      </c>
      <c r="J48" s="51">
        <f t="shared" si="75"/>
        <v>15.768000000000002</v>
      </c>
      <c r="K48" s="51">
        <f t="shared" si="76"/>
        <v>15.768000000000002</v>
      </c>
      <c r="L48" s="51">
        <f t="shared" si="76"/>
        <v>15.768000000000002</v>
      </c>
      <c r="M48" s="51">
        <f t="shared" si="76"/>
        <v>15.768000000000002</v>
      </c>
      <c r="N48" s="51">
        <f t="shared" si="76"/>
        <v>15.768000000000002</v>
      </c>
      <c r="O48" s="51">
        <f t="shared" si="77"/>
        <v>15.768000000000002</v>
      </c>
      <c r="P48" s="51">
        <f t="shared" si="77"/>
        <v>15.768000000000002</v>
      </c>
      <c r="Q48" s="51">
        <f t="shared" si="77"/>
        <v>15.768000000000002</v>
      </c>
      <c r="R48" s="51">
        <f t="shared" si="78"/>
        <v>15.768000000000002</v>
      </c>
      <c r="S48" s="51">
        <f t="shared" si="78"/>
        <v>15.768000000000002</v>
      </c>
      <c r="T48" s="51">
        <f t="shared" si="78"/>
        <v>15.768000000000002</v>
      </c>
      <c r="U48" s="51">
        <f t="shared" si="69"/>
        <v>15.768000000000002</v>
      </c>
      <c r="V48" s="51">
        <f t="shared" si="109"/>
        <v>15.768000000000002</v>
      </c>
      <c r="W48" s="51">
        <f t="shared" si="109"/>
        <v>15.768000000000002</v>
      </c>
      <c r="X48" s="51">
        <f t="shared" si="109"/>
        <v>15.768000000000002</v>
      </c>
      <c r="Y48" s="51">
        <f t="shared" si="109"/>
        <v>15.768000000000002</v>
      </c>
      <c r="Z48" s="51">
        <f t="shared" si="109"/>
        <v>15.768000000000002</v>
      </c>
      <c r="AA48" s="51">
        <f t="shared" si="109"/>
        <v>15.768000000000002</v>
      </c>
      <c r="AB48" s="51">
        <f t="shared" si="109"/>
        <v>15.768000000000002</v>
      </c>
      <c r="AC48" s="51">
        <f t="shared" si="109"/>
        <v>15.768000000000002</v>
      </c>
      <c r="AD48" s="51">
        <f t="shared" si="109"/>
        <v>15.768000000000002</v>
      </c>
      <c r="AE48" s="51">
        <f t="shared" si="109"/>
        <v>15.768000000000002</v>
      </c>
      <c r="AF48" s="51">
        <f t="shared" si="109"/>
        <v>15.768000000000002</v>
      </c>
      <c r="AG48" s="51">
        <f t="shared" si="109"/>
        <v>15.768000000000002</v>
      </c>
      <c r="AH48" s="51">
        <f t="shared" si="80"/>
        <v>15.768000000000002</v>
      </c>
      <c r="AI48" s="51">
        <f t="shared" si="80"/>
        <v>15.768000000000002</v>
      </c>
      <c r="AJ48" s="51">
        <f t="shared" si="80"/>
        <v>15.768000000000002</v>
      </c>
      <c r="AK48" s="51">
        <f t="shared" si="81"/>
        <v>15.768000000000002</v>
      </c>
      <c r="AL48" s="51">
        <f t="shared" si="81"/>
        <v>15.768000000000002</v>
      </c>
      <c r="AM48" s="51">
        <f t="shared" si="81"/>
        <v>15.768000000000002</v>
      </c>
      <c r="AN48" s="51">
        <f t="shared" si="82"/>
        <v>15.768000000000002</v>
      </c>
      <c r="AO48" s="51">
        <f t="shared" si="82"/>
        <v>15.768000000000002</v>
      </c>
      <c r="AP48" s="51">
        <f t="shared" si="82"/>
        <v>15.768000000000002</v>
      </c>
      <c r="AQ48" s="51">
        <f t="shared" si="82"/>
        <v>15.768000000000002</v>
      </c>
      <c r="AR48" s="51">
        <f t="shared" si="82"/>
        <v>15.768000000000002</v>
      </c>
      <c r="AS48" s="51">
        <f t="shared" si="82"/>
        <v>15.768000000000002</v>
      </c>
      <c r="AT48" s="51">
        <f t="shared" si="82"/>
        <v>15.768000000000002</v>
      </c>
      <c r="AU48" s="51">
        <f t="shared" si="82"/>
        <v>15.768000000000002</v>
      </c>
      <c r="AV48" s="51">
        <f t="shared" si="82"/>
        <v>15.768000000000002</v>
      </c>
      <c r="AW48" s="51">
        <f t="shared" si="82"/>
        <v>15.768000000000002</v>
      </c>
      <c r="AX48" s="51">
        <f t="shared" si="82"/>
        <v>15.768000000000002</v>
      </c>
      <c r="AY48" s="51">
        <f t="shared" si="82"/>
        <v>15.768000000000002</v>
      </c>
      <c r="AZ48" s="51">
        <f t="shared" si="82"/>
        <v>15.768000000000002</v>
      </c>
      <c r="BA48" s="51">
        <f t="shared" si="82"/>
        <v>15.768000000000002</v>
      </c>
      <c r="BB48" s="51">
        <f t="shared" si="83"/>
        <v>15.768000000000002</v>
      </c>
      <c r="BC48" s="51">
        <f t="shared" si="83"/>
        <v>15.768000000000002</v>
      </c>
      <c r="BD48" s="51">
        <f t="shared" si="83"/>
        <v>15.768000000000002</v>
      </c>
      <c r="BE48" s="51">
        <f t="shared" si="83"/>
        <v>15.768000000000002</v>
      </c>
      <c r="BF48" s="51">
        <f t="shared" si="83"/>
        <v>15.768000000000002</v>
      </c>
      <c r="BG48" s="51">
        <f t="shared" si="84"/>
        <v>15.768000000000002</v>
      </c>
      <c r="BH48" s="51">
        <f t="shared" si="84"/>
        <v>15.768000000000002</v>
      </c>
      <c r="BI48" s="51">
        <f t="shared" si="85"/>
        <v>15.768000000000002</v>
      </c>
      <c r="BJ48" s="51">
        <f t="shared" si="85"/>
        <v>15.768000000000002</v>
      </c>
      <c r="BK48" s="51">
        <f t="shared" si="86"/>
        <v>15.768000000000002</v>
      </c>
      <c r="BL48" s="51">
        <f t="shared" si="87"/>
        <v>15.768000000000002</v>
      </c>
      <c r="BM48" s="51">
        <f t="shared" si="87"/>
        <v>15.768000000000002</v>
      </c>
      <c r="BN48" s="51">
        <f t="shared" si="87"/>
        <v>15.768000000000002</v>
      </c>
      <c r="BO48" s="51">
        <f t="shared" si="87"/>
        <v>15.768000000000002</v>
      </c>
      <c r="BP48" s="51">
        <f t="shared" si="88"/>
        <v>15.768000000000002</v>
      </c>
      <c r="BQ48" s="51">
        <f t="shared" si="89"/>
        <v>15.768000000000002</v>
      </c>
      <c r="BR48" s="51">
        <f t="shared" si="89"/>
        <v>15.768000000000002</v>
      </c>
      <c r="BS48" s="51">
        <f t="shared" si="89"/>
        <v>15.768000000000002</v>
      </c>
      <c r="BT48" s="51">
        <f t="shared" si="89"/>
        <v>15.768000000000002</v>
      </c>
      <c r="BU48" s="51">
        <f t="shared" si="90"/>
        <v>15.768000000000002</v>
      </c>
      <c r="BV48" s="51">
        <f t="shared" si="91"/>
        <v>15.768000000000002</v>
      </c>
      <c r="BW48" s="51">
        <f t="shared" si="92"/>
        <v>15.768000000000002</v>
      </c>
      <c r="BX48" s="51">
        <f t="shared" si="92"/>
        <v>15.768000000000002</v>
      </c>
      <c r="BY48" s="51">
        <f t="shared" si="93"/>
        <v>15.768000000000002</v>
      </c>
      <c r="BZ48" s="51">
        <f t="shared" si="93"/>
        <v>15.768000000000002</v>
      </c>
      <c r="CA48" s="51">
        <f t="shared" si="93"/>
        <v>15.768000000000002</v>
      </c>
      <c r="CB48" s="51">
        <f t="shared" si="93"/>
        <v>15.768000000000002</v>
      </c>
      <c r="CC48" s="51">
        <f t="shared" si="94"/>
        <v>15.768000000000002</v>
      </c>
      <c r="CD48" s="51">
        <f t="shared" si="94"/>
        <v>15.768000000000002</v>
      </c>
      <c r="CE48" s="51">
        <f t="shared" si="95"/>
        <v>15.768000000000002</v>
      </c>
      <c r="CF48" s="51">
        <f t="shared" si="96"/>
        <v>15.768000000000002</v>
      </c>
      <c r="CG48" s="51">
        <f t="shared" si="97"/>
        <v>15.768000000000002</v>
      </c>
      <c r="CH48" s="51">
        <f t="shared" si="98"/>
        <v>15.768000000000002</v>
      </c>
      <c r="CI48" s="51">
        <f t="shared" si="98"/>
        <v>15.768000000000002</v>
      </c>
      <c r="CJ48" s="51">
        <f t="shared" si="98"/>
        <v>15.768000000000002</v>
      </c>
      <c r="CK48" s="51">
        <f t="shared" si="98"/>
        <v>15.768000000000002</v>
      </c>
      <c r="CL48" s="51">
        <f t="shared" si="98"/>
        <v>15.768000000000002</v>
      </c>
      <c r="CM48" s="51">
        <f t="shared" si="98"/>
        <v>15.768000000000002</v>
      </c>
      <c r="CN48" s="51">
        <f t="shared" si="98"/>
        <v>15.768000000000002</v>
      </c>
      <c r="CO48" s="51">
        <f t="shared" si="98"/>
        <v>15.768000000000002</v>
      </c>
      <c r="CP48" s="51">
        <f t="shared" si="98"/>
        <v>15.768000000000002</v>
      </c>
      <c r="CQ48" s="51">
        <f t="shared" si="98"/>
        <v>15.768000000000002</v>
      </c>
      <c r="CR48" s="51">
        <f t="shared" si="99"/>
        <v>15.768000000000002</v>
      </c>
      <c r="CS48" s="51">
        <f t="shared" si="99"/>
        <v>15.768000000000002</v>
      </c>
      <c r="CT48" s="51">
        <f t="shared" si="100"/>
        <v>15.768000000000002</v>
      </c>
      <c r="CU48" s="51">
        <f t="shared" si="100"/>
        <v>15.768000000000002</v>
      </c>
      <c r="CV48" s="51">
        <f t="shared" si="101"/>
        <v>15.768000000000002</v>
      </c>
      <c r="CW48" s="51">
        <f t="shared" si="101"/>
        <v>15.768000000000002</v>
      </c>
      <c r="CX48" s="51">
        <f t="shared" si="102"/>
        <v>15.768000000000002</v>
      </c>
      <c r="CY48" s="51">
        <f t="shared" si="102"/>
        <v>15.768000000000002</v>
      </c>
      <c r="CZ48" s="51">
        <f t="shared" si="102"/>
        <v>15.768000000000002</v>
      </c>
      <c r="DA48" s="51">
        <f t="shared" si="102"/>
        <v>15.768000000000002</v>
      </c>
      <c r="DB48" s="51">
        <f t="shared" si="102"/>
        <v>15.768000000000002</v>
      </c>
      <c r="DC48" s="51">
        <f t="shared" si="103"/>
        <v>15.768000000000002</v>
      </c>
      <c r="DD48" s="51">
        <f t="shared" si="103"/>
        <v>15.768000000000002</v>
      </c>
      <c r="DE48" s="51">
        <f t="shared" si="104"/>
        <v>15.768000000000002</v>
      </c>
      <c r="DF48" s="51">
        <f t="shared" si="105"/>
        <v>15.768000000000002</v>
      </c>
      <c r="DG48" s="51">
        <f t="shared" si="106"/>
        <v>15.768000000000002</v>
      </c>
      <c r="DH48" s="51">
        <f t="shared" si="106"/>
        <v>15.768000000000002</v>
      </c>
      <c r="DI48" s="51">
        <f t="shared" si="106"/>
        <v>15.768000000000002</v>
      </c>
      <c r="DJ48" s="51">
        <f t="shared" si="106"/>
        <v>15.768000000000002</v>
      </c>
      <c r="DK48" s="51">
        <f t="shared" si="106"/>
        <v>15.768000000000002</v>
      </c>
      <c r="DL48" s="51">
        <f t="shared" si="106"/>
        <v>15.768000000000002</v>
      </c>
      <c r="DM48" s="51">
        <f t="shared" si="106"/>
        <v>15.768000000000002</v>
      </c>
      <c r="DN48" s="51">
        <f t="shared" si="106"/>
        <v>15.768000000000002</v>
      </c>
      <c r="DO48" s="51">
        <f t="shared" si="107"/>
        <v>15.768000000000002</v>
      </c>
      <c r="DP48" s="51">
        <f t="shared" si="108"/>
        <v>15.768000000000002</v>
      </c>
      <c r="DQ48" s="51">
        <f t="shared" si="108"/>
        <v>15.768000000000002</v>
      </c>
      <c r="DR48" s="51">
        <f t="shared" si="108"/>
        <v>15.768000000000002</v>
      </c>
      <c r="DS48" s="51">
        <f t="shared" si="108"/>
        <v>15.768000000000002</v>
      </c>
      <c r="DT48" s="51">
        <f t="shared" si="108"/>
        <v>15.768000000000002</v>
      </c>
      <c r="DU48" s="51">
        <f t="shared" si="108"/>
        <v>15.768000000000002</v>
      </c>
      <c r="DV48" s="51">
        <f t="shared" si="108"/>
        <v>15.768000000000002</v>
      </c>
      <c r="DW48" s="51">
        <f t="shared" si="108"/>
        <v>15.768000000000002</v>
      </c>
    </row>
    <row r="49" spans="1:127" ht="18" x14ac:dyDescent="0.2">
      <c r="A49" s="19"/>
      <c r="B49" s="23" t="s">
        <v>429</v>
      </c>
      <c r="C49" s="494" t="s">
        <v>79</v>
      </c>
      <c r="D49" s="495"/>
      <c r="E49" s="492"/>
      <c r="F49" s="1" t="s">
        <v>428</v>
      </c>
      <c r="G49" s="36">
        <f>+G39*86400*365</f>
        <v>946.08</v>
      </c>
      <c r="J49" s="51">
        <f t="shared" si="75"/>
        <v>946.08</v>
      </c>
      <c r="K49" s="51">
        <f t="shared" si="76"/>
        <v>946.08</v>
      </c>
      <c r="L49" s="51">
        <f t="shared" si="76"/>
        <v>946.08</v>
      </c>
      <c r="M49" s="51">
        <f t="shared" si="76"/>
        <v>946.08</v>
      </c>
      <c r="N49" s="51">
        <f t="shared" si="76"/>
        <v>946.08</v>
      </c>
      <c r="O49" s="51">
        <f t="shared" si="77"/>
        <v>946.08</v>
      </c>
      <c r="P49" s="51">
        <f t="shared" si="77"/>
        <v>946.08</v>
      </c>
      <c r="Q49" s="51">
        <f t="shared" si="77"/>
        <v>946.08</v>
      </c>
      <c r="R49" s="51">
        <f t="shared" si="78"/>
        <v>946.08</v>
      </c>
      <c r="S49" s="51">
        <f t="shared" si="78"/>
        <v>946.08</v>
      </c>
      <c r="T49" s="51">
        <f t="shared" si="78"/>
        <v>946.08</v>
      </c>
      <c r="U49" s="51">
        <f t="shared" si="69"/>
        <v>946.08</v>
      </c>
      <c r="V49" s="51">
        <f t="shared" si="109"/>
        <v>946.08</v>
      </c>
      <c r="W49" s="51">
        <f t="shared" si="109"/>
        <v>946.08</v>
      </c>
      <c r="X49" s="51">
        <f t="shared" si="109"/>
        <v>946.08</v>
      </c>
      <c r="Y49" s="51">
        <f t="shared" si="109"/>
        <v>946.08</v>
      </c>
      <c r="Z49" s="51">
        <f t="shared" si="109"/>
        <v>946.08</v>
      </c>
      <c r="AA49" s="51">
        <f t="shared" si="109"/>
        <v>946.08</v>
      </c>
      <c r="AB49" s="51">
        <f t="shared" si="109"/>
        <v>946.08</v>
      </c>
      <c r="AC49" s="51">
        <f t="shared" si="109"/>
        <v>946.08</v>
      </c>
      <c r="AD49" s="51">
        <f t="shared" si="109"/>
        <v>946.08</v>
      </c>
      <c r="AE49" s="51">
        <f t="shared" si="109"/>
        <v>946.08</v>
      </c>
      <c r="AF49" s="51">
        <f t="shared" si="109"/>
        <v>946.08</v>
      </c>
      <c r="AG49" s="51">
        <f t="shared" si="109"/>
        <v>946.08</v>
      </c>
      <c r="AH49" s="51">
        <f t="shared" si="80"/>
        <v>946.08</v>
      </c>
      <c r="AI49" s="51">
        <f t="shared" si="80"/>
        <v>946.08</v>
      </c>
      <c r="AJ49" s="51">
        <f t="shared" si="80"/>
        <v>946.08</v>
      </c>
      <c r="AK49" s="51">
        <f t="shared" si="81"/>
        <v>946.08</v>
      </c>
      <c r="AL49" s="51">
        <f t="shared" si="81"/>
        <v>946.08</v>
      </c>
      <c r="AM49" s="51">
        <f t="shared" si="81"/>
        <v>946.08</v>
      </c>
      <c r="AN49" s="51">
        <f t="shared" si="82"/>
        <v>946.08</v>
      </c>
      <c r="AO49" s="51">
        <f t="shared" si="82"/>
        <v>946.08</v>
      </c>
      <c r="AP49" s="51">
        <f t="shared" si="82"/>
        <v>946.08</v>
      </c>
      <c r="AQ49" s="51">
        <f t="shared" si="82"/>
        <v>946.08</v>
      </c>
      <c r="AR49" s="51">
        <f t="shared" si="82"/>
        <v>946.08</v>
      </c>
      <c r="AS49" s="51">
        <f t="shared" si="82"/>
        <v>946.08</v>
      </c>
      <c r="AT49" s="51">
        <f t="shared" si="82"/>
        <v>946.08</v>
      </c>
      <c r="AU49" s="51">
        <f t="shared" si="82"/>
        <v>946.08</v>
      </c>
      <c r="AV49" s="51">
        <f t="shared" si="82"/>
        <v>946.08</v>
      </c>
      <c r="AW49" s="51">
        <f t="shared" si="82"/>
        <v>946.08</v>
      </c>
      <c r="AX49" s="51">
        <f t="shared" si="82"/>
        <v>946.08</v>
      </c>
      <c r="AY49" s="51">
        <f t="shared" si="82"/>
        <v>946.08</v>
      </c>
      <c r="AZ49" s="51">
        <f t="shared" si="82"/>
        <v>946.08</v>
      </c>
      <c r="BA49" s="51">
        <f t="shared" si="82"/>
        <v>946.08</v>
      </c>
      <c r="BB49" s="51">
        <f t="shared" si="83"/>
        <v>946.08</v>
      </c>
      <c r="BC49" s="51">
        <f t="shared" si="83"/>
        <v>946.08</v>
      </c>
      <c r="BD49" s="51">
        <f t="shared" si="83"/>
        <v>946.08</v>
      </c>
      <c r="BE49" s="51">
        <f t="shared" si="83"/>
        <v>946.08</v>
      </c>
      <c r="BF49" s="51">
        <f t="shared" si="83"/>
        <v>946.08</v>
      </c>
      <c r="BG49" s="51">
        <f t="shared" si="84"/>
        <v>946.08</v>
      </c>
      <c r="BH49" s="51">
        <f t="shared" si="84"/>
        <v>946.08</v>
      </c>
      <c r="BI49" s="51">
        <f t="shared" si="85"/>
        <v>946.08</v>
      </c>
      <c r="BJ49" s="51">
        <f t="shared" si="85"/>
        <v>946.08</v>
      </c>
      <c r="BK49" s="51">
        <f t="shared" si="86"/>
        <v>946.08</v>
      </c>
      <c r="BL49" s="51">
        <f t="shared" si="87"/>
        <v>946.08</v>
      </c>
      <c r="BM49" s="51">
        <f t="shared" si="87"/>
        <v>946.08</v>
      </c>
      <c r="BN49" s="51">
        <f t="shared" si="87"/>
        <v>946.08</v>
      </c>
      <c r="BO49" s="51">
        <f t="shared" si="87"/>
        <v>946.08</v>
      </c>
      <c r="BP49" s="51">
        <f t="shared" si="88"/>
        <v>946.08</v>
      </c>
      <c r="BQ49" s="51">
        <f t="shared" si="89"/>
        <v>946.08</v>
      </c>
      <c r="BR49" s="51">
        <f t="shared" si="89"/>
        <v>946.08</v>
      </c>
      <c r="BS49" s="51">
        <f t="shared" si="89"/>
        <v>946.08</v>
      </c>
      <c r="BT49" s="51">
        <f t="shared" si="89"/>
        <v>946.08</v>
      </c>
      <c r="BU49" s="51">
        <f t="shared" si="90"/>
        <v>946.08</v>
      </c>
      <c r="BV49" s="51">
        <f t="shared" si="91"/>
        <v>946.08</v>
      </c>
      <c r="BW49" s="51">
        <f t="shared" si="92"/>
        <v>946.08</v>
      </c>
      <c r="BX49" s="51">
        <f t="shared" si="92"/>
        <v>946.08</v>
      </c>
      <c r="BY49" s="51">
        <f t="shared" si="93"/>
        <v>946.08</v>
      </c>
      <c r="BZ49" s="51">
        <f t="shared" si="93"/>
        <v>946.08</v>
      </c>
      <c r="CA49" s="51">
        <f t="shared" si="93"/>
        <v>946.08</v>
      </c>
      <c r="CB49" s="51">
        <f t="shared" si="93"/>
        <v>946.08</v>
      </c>
      <c r="CC49" s="51">
        <f t="shared" si="94"/>
        <v>946.08</v>
      </c>
      <c r="CD49" s="51">
        <f t="shared" si="94"/>
        <v>946.08</v>
      </c>
      <c r="CE49" s="51">
        <f t="shared" si="95"/>
        <v>946.08</v>
      </c>
      <c r="CF49" s="51">
        <f t="shared" si="96"/>
        <v>946.08</v>
      </c>
      <c r="CG49" s="51">
        <f t="shared" si="97"/>
        <v>946.08</v>
      </c>
      <c r="CH49" s="51">
        <f t="shared" si="98"/>
        <v>946.08</v>
      </c>
      <c r="CI49" s="51">
        <f t="shared" si="98"/>
        <v>946.08</v>
      </c>
      <c r="CJ49" s="51">
        <f t="shared" si="98"/>
        <v>946.08</v>
      </c>
      <c r="CK49" s="51">
        <f t="shared" si="98"/>
        <v>946.08</v>
      </c>
      <c r="CL49" s="51">
        <f t="shared" si="98"/>
        <v>946.08</v>
      </c>
      <c r="CM49" s="51">
        <f t="shared" si="98"/>
        <v>946.08</v>
      </c>
      <c r="CN49" s="51">
        <f t="shared" si="98"/>
        <v>946.08</v>
      </c>
      <c r="CO49" s="51">
        <f t="shared" si="98"/>
        <v>946.08</v>
      </c>
      <c r="CP49" s="51">
        <f t="shared" si="98"/>
        <v>946.08</v>
      </c>
      <c r="CQ49" s="51">
        <f t="shared" si="98"/>
        <v>946.08</v>
      </c>
      <c r="CR49" s="51">
        <f t="shared" si="99"/>
        <v>946.08</v>
      </c>
      <c r="CS49" s="51">
        <f t="shared" si="99"/>
        <v>946.08</v>
      </c>
      <c r="CT49" s="51">
        <f t="shared" si="100"/>
        <v>946.08</v>
      </c>
      <c r="CU49" s="51">
        <f t="shared" si="100"/>
        <v>946.08</v>
      </c>
      <c r="CV49" s="51">
        <f t="shared" si="101"/>
        <v>946.08</v>
      </c>
      <c r="CW49" s="51">
        <f t="shared" si="101"/>
        <v>946.08</v>
      </c>
      <c r="CX49" s="51">
        <f t="shared" si="102"/>
        <v>946.08</v>
      </c>
      <c r="CY49" s="51">
        <f t="shared" si="102"/>
        <v>946.08</v>
      </c>
      <c r="CZ49" s="51">
        <f t="shared" si="102"/>
        <v>946.08</v>
      </c>
      <c r="DA49" s="51">
        <f t="shared" si="102"/>
        <v>946.08</v>
      </c>
      <c r="DB49" s="51">
        <f t="shared" si="102"/>
        <v>946.08</v>
      </c>
      <c r="DC49" s="51">
        <f t="shared" si="103"/>
        <v>946.08</v>
      </c>
      <c r="DD49" s="51">
        <f t="shared" si="103"/>
        <v>946.08</v>
      </c>
      <c r="DE49" s="51">
        <f t="shared" si="104"/>
        <v>946.08</v>
      </c>
      <c r="DF49" s="51">
        <f t="shared" si="105"/>
        <v>946.08</v>
      </c>
      <c r="DG49" s="51">
        <f t="shared" si="106"/>
        <v>946.08</v>
      </c>
      <c r="DH49" s="51">
        <f t="shared" si="106"/>
        <v>946.08</v>
      </c>
      <c r="DI49" s="51">
        <f t="shared" si="106"/>
        <v>946.08</v>
      </c>
      <c r="DJ49" s="51">
        <f t="shared" si="106"/>
        <v>946.08</v>
      </c>
      <c r="DK49" s="51">
        <f t="shared" si="106"/>
        <v>946.08</v>
      </c>
      <c r="DL49" s="51">
        <f t="shared" si="106"/>
        <v>946.08</v>
      </c>
      <c r="DM49" s="51">
        <f t="shared" si="106"/>
        <v>946.08</v>
      </c>
      <c r="DN49" s="51">
        <f t="shared" si="106"/>
        <v>946.08</v>
      </c>
      <c r="DO49" s="51">
        <f t="shared" si="107"/>
        <v>946.08</v>
      </c>
      <c r="DP49" s="51">
        <f t="shared" si="108"/>
        <v>946.08</v>
      </c>
      <c r="DQ49" s="51">
        <f t="shared" si="108"/>
        <v>946.08</v>
      </c>
      <c r="DR49" s="51">
        <f t="shared" si="108"/>
        <v>946.08</v>
      </c>
      <c r="DS49" s="51">
        <f t="shared" si="108"/>
        <v>946.08</v>
      </c>
      <c r="DT49" s="51">
        <f t="shared" si="108"/>
        <v>946.08</v>
      </c>
      <c r="DU49" s="51">
        <f t="shared" si="108"/>
        <v>946.08</v>
      </c>
      <c r="DV49" s="51">
        <f t="shared" si="108"/>
        <v>946.08</v>
      </c>
      <c r="DW49" s="51">
        <f t="shared" si="108"/>
        <v>946.08</v>
      </c>
    </row>
    <row r="50" spans="1:127" ht="18" x14ac:dyDescent="0.2">
      <c r="A50" s="19"/>
      <c r="B50" s="23" t="s">
        <v>430</v>
      </c>
      <c r="C50" s="494" t="s">
        <v>104</v>
      </c>
      <c r="D50" s="495"/>
      <c r="E50" s="492"/>
      <c r="F50" s="1"/>
      <c r="G50" s="93">
        <f>1+G44*G51/G41</f>
        <v>1.1890000000000001</v>
      </c>
      <c r="J50" s="51">
        <f t="shared" si="75"/>
        <v>1.1890000000000001</v>
      </c>
      <c r="K50" s="51">
        <f t="shared" si="76"/>
        <v>1.1890000000000001</v>
      </c>
      <c r="L50" s="51">
        <f t="shared" si="76"/>
        <v>1.1890000000000001</v>
      </c>
      <c r="M50" s="51">
        <f t="shared" si="76"/>
        <v>1.1890000000000001</v>
      </c>
      <c r="N50" s="51">
        <f t="shared" si="76"/>
        <v>1.1890000000000001</v>
      </c>
      <c r="O50" s="51">
        <f t="shared" si="77"/>
        <v>1.1890000000000001</v>
      </c>
      <c r="P50" s="51">
        <f t="shared" si="77"/>
        <v>1.1890000000000001</v>
      </c>
      <c r="Q50" s="51">
        <f t="shared" si="77"/>
        <v>1.1890000000000001</v>
      </c>
      <c r="R50" s="51">
        <f t="shared" si="78"/>
        <v>1.1890000000000001</v>
      </c>
      <c r="S50" s="51">
        <f t="shared" si="78"/>
        <v>1.1890000000000001</v>
      </c>
      <c r="T50" s="51">
        <f t="shared" si="78"/>
        <v>1.1890000000000001</v>
      </c>
      <c r="U50" s="51">
        <f t="shared" si="69"/>
        <v>1.1890000000000001</v>
      </c>
      <c r="V50" s="51">
        <f t="shared" si="109"/>
        <v>1.1890000000000001</v>
      </c>
      <c r="W50" s="51">
        <f t="shared" si="109"/>
        <v>1.1890000000000001</v>
      </c>
      <c r="X50" s="51">
        <f t="shared" si="109"/>
        <v>1.1890000000000001</v>
      </c>
      <c r="Y50" s="51">
        <f t="shared" si="109"/>
        <v>1.1890000000000001</v>
      </c>
      <c r="Z50" s="51">
        <f t="shared" si="109"/>
        <v>1.1890000000000001</v>
      </c>
      <c r="AA50" s="51">
        <f t="shared" si="109"/>
        <v>1.1890000000000001</v>
      </c>
      <c r="AB50" s="51">
        <f t="shared" si="109"/>
        <v>1.1890000000000001</v>
      </c>
      <c r="AC50" s="51">
        <f t="shared" si="109"/>
        <v>1.1890000000000001</v>
      </c>
      <c r="AD50" s="51">
        <f t="shared" si="109"/>
        <v>1.1890000000000001</v>
      </c>
      <c r="AE50" s="51">
        <f t="shared" si="109"/>
        <v>1.1890000000000001</v>
      </c>
      <c r="AF50" s="51">
        <f t="shared" si="109"/>
        <v>1.1890000000000001</v>
      </c>
      <c r="AG50" s="51">
        <f t="shared" si="109"/>
        <v>1.1890000000000001</v>
      </c>
      <c r="AH50" s="51">
        <f t="shared" si="80"/>
        <v>1.1890000000000001</v>
      </c>
      <c r="AI50" s="51">
        <f t="shared" si="80"/>
        <v>1.1890000000000001</v>
      </c>
      <c r="AJ50" s="51">
        <f t="shared" si="80"/>
        <v>1.1890000000000001</v>
      </c>
      <c r="AK50" s="51">
        <f t="shared" si="81"/>
        <v>1.1890000000000001</v>
      </c>
      <c r="AL50" s="51">
        <f t="shared" si="81"/>
        <v>1.1890000000000001</v>
      </c>
      <c r="AM50" s="51">
        <f t="shared" si="81"/>
        <v>1.1890000000000001</v>
      </c>
      <c r="AN50" s="51">
        <f t="shared" si="82"/>
        <v>1.1890000000000001</v>
      </c>
      <c r="AO50" s="51">
        <f t="shared" si="82"/>
        <v>1.1890000000000001</v>
      </c>
      <c r="AP50" s="51">
        <f t="shared" si="82"/>
        <v>1.1890000000000001</v>
      </c>
      <c r="AQ50" s="51">
        <f t="shared" si="82"/>
        <v>1.1890000000000001</v>
      </c>
      <c r="AR50" s="51">
        <f t="shared" si="82"/>
        <v>1.1890000000000001</v>
      </c>
      <c r="AS50" s="51">
        <f t="shared" si="82"/>
        <v>1.1890000000000001</v>
      </c>
      <c r="AT50" s="51">
        <f t="shared" si="82"/>
        <v>1.1890000000000001</v>
      </c>
      <c r="AU50" s="51">
        <f t="shared" si="82"/>
        <v>1.1890000000000001</v>
      </c>
      <c r="AV50" s="51">
        <f t="shared" si="82"/>
        <v>1.1890000000000001</v>
      </c>
      <c r="AW50" s="51">
        <f t="shared" si="82"/>
        <v>1.1890000000000001</v>
      </c>
      <c r="AX50" s="51">
        <f t="shared" si="82"/>
        <v>1.1890000000000001</v>
      </c>
      <c r="AY50" s="51">
        <f t="shared" si="82"/>
        <v>1.1890000000000001</v>
      </c>
      <c r="AZ50" s="51">
        <f t="shared" si="82"/>
        <v>1.1890000000000001</v>
      </c>
      <c r="BA50" s="51">
        <f t="shared" si="82"/>
        <v>1.1890000000000001</v>
      </c>
      <c r="BB50" s="51">
        <f t="shared" si="83"/>
        <v>1.1890000000000001</v>
      </c>
      <c r="BC50" s="51">
        <f t="shared" si="83"/>
        <v>1.1890000000000001</v>
      </c>
      <c r="BD50" s="51">
        <f t="shared" si="83"/>
        <v>1.1890000000000001</v>
      </c>
      <c r="BE50" s="51">
        <f t="shared" si="83"/>
        <v>1.1890000000000001</v>
      </c>
      <c r="BF50" s="51">
        <f t="shared" si="83"/>
        <v>1.1890000000000001</v>
      </c>
      <c r="BG50" s="51">
        <f t="shared" si="84"/>
        <v>1.1890000000000001</v>
      </c>
      <c r="BH50" s="51">
        <f t="shared" si="84"/>
        <v>1.1890000000000001</v>
      </c>
      <c r="BI50" s="51">
        <f t="shared" si="85"/>
        <v>1.1890000000000001</v>
      </c>
      <c r="BJ50" s="51">
        <f t="shared" si="85"/>
        <v>1.1890000000000001</v>
      </c>
      <c r="BK50" s="51">
        <f t="shared" si="86"/>
        <v>1.1890000000000001</v>
      </c>
      <c r="BL50" s="51">
        <f t="shared" si="87"/>
        <v>1.1890000000000001</v>
      </c>
      <c r="BM50" s="51">
        <f t="shared" si="87"/>
        <v>1.1890000000000001</v>
      </c>
      <c r="BN50" s="51">
        <f t="shared" si="87"/>
        <v>1.1890000000000001</v>
      </c>
      <c r="BO50" s="51">
        <f t="shared" si="87"/>
        <v>1.1890000000000001</v>
      </c>
      <c r="BP50" s="51">
        <f t="shared" si="88"/>
        <v>1.1890000000000001</v>
      </c>
      <c r="BQ50" s="51">
        <f t="shared" si="89"/>
        <v>1.1890000000000001</v>
      </c>
      <c r="BR50" s="51">
        <f t="shared" si="89"/>
        <v>1.1890000000000001</v>
      </c>
      <c r="BS50" s="51">
        <f t="shared" si="89"/>
        <v>1.1890000000000001</v>
      </c>
      <c r="BT50" s="51">
        <f t="shared" si="89"/>
        <v>1.1890000000000001</v>
      </c>
      <c r="BU50" s="51">
        <f t="shared" si="90"/>
        <v>1.1890000000000001</v>
      </c>
      <c r="BV50" s="51">
        <f t="shared" si="91"/>
        <v>1.1890000000000001</v>
      </c>
      <c r="BW50" s="51">
        <f t="shared" si="92"/>
        <v>1.1890000000000001</v>
      </c>
      <c r="BX50" s="51">
        <f t="shared" si="92"/>
        <v>1.1890000000000001</v>
      </c>
      <c r="BY50" s="51">
        <f t="shared" si="93"/>
        <v>1.1890000000000001</v>
      </c>
      <c r="BZ50" s="51">
        <f t="shared" si="93"/>
        <v>1.1890000000000001</v>
      </c>
      <c r="CA50" s="51">
        <f t="shared" si="93"/>
        <v>1.1890000000000001</v>
      </c>
      <c r="CB50" s="51">
        <f t="shared" si="93"/>
        <v>1.1890000000000001</v>
      </c>
      <c r="CC50" s="51">
        <f t="shared" si="94"/>
        <v>1.1890000000000001</v>
      </c>
      <c r="CD50" s="51">
        <f t="shared" si="94"/>
        <v>1.1890000000000001</v>
      </c>
      <c r="CE50" s="51">
        <f t="shared" si="95"/>
        <v>1.1890000000000001</v>
      </c>
      <c r="CF50" s="51">
        <f t="shared" si="96"/>
        <v>1.1890000000000001</v>
      </c>
      <c r="CG50" s="51">
        <f t="shared" si="97"/>
        <v>1.1890000000000001</v>
      </c>
      <c r="CH50" s="51">
        <f t="shared" si="98"/>
        <v>1.1890000000000001</v>
      </c>
      <c r="CI50" s="51">
        <f t="shared" si="98"/>
        <v>1.1890000000000001</v>
      </c>
      <c r="CJ50" s="51">
        <f t="shared" si="98"/>
        <v>1.1890000000000001</v>
      </c>
      <c r="CK50" s="51">
        <f t="shared" si="98"/>
        <v>1.1890000000000001</v>
      </c>
      <c r="CL50" s="51">
        <f t="shared" si="98"/>
        <v>1.1890000000000001</v>
      </c>
      <c r="CM50" s="51">
        <f t="shared" si="98"/>
        <v>1.1890000000000001</v>
      </c>
      <c r="CN50" s="51">
        <f t="shared" si="98"/>
        <v>1.1890000000000001</v>
      </c>
      <c r="CO50" s="51">
        <f t="shared" si="98"/>
        <v>1.1890000000000001</v>
      </c>
      <c r="CP50" s="51">
        <f t="shared" si="98"/>
        <v>1.1890000000000001</v>
      </c>
      <c r="CQ50" s="51">
        <f t="shared" si="98"/>
        <v>1.1890000000000001</v>
      </c>
      <c r="CR50" s="51">
        <f t="shared" si="99"/>
        <v>1.1890000000000001</v>
      </c>
      <c r="CS50" s="51">
        <f t="shared" si="99"/>
        <v>1.1890000000000001</v>
      </c>
      <c r="CT50" s="51">
        <f t="shared" si="100"/>
        <v>1.1890000000000001</v>
      </c>
      <c r="CU50" s="51">
        <f t="shared" si="100"/>
        <v>1.1890000000000001</v>
      </c>
      <c r="CV50" s="51">
        <f t="shared" si="101"/>
        <v>1.1890000000000001</v>
      </c>
      <c r="CW50" s="51">
        <f t="shared" si="101"/>
        <v>1.1890000000000001</v>
      </c>
      <c r="CX50" s="51">
        <f t="shared" si="102"/>
        <v>1.1890000000000001</v>
      </c>
      <c r="CY50" s="51">
        <f t="shared" si="102"/>
        <v>1.1890000000000001</v>
      </c>
      <c r="CZ50" s="51">
        <f t="shared" si="102"/>
        <v>1.1890000000000001</v>
      </c>
      <c r="DA50" s="51">
        <f t="shared" si="102"/>
        <v>1.1890000000000001</v>
      </c>
      <c r="DB50" s="51">
        <f t="shared" si="102"/>
        <v>1.1890000000000001</v>
      </c>
      <c r="DC50" s="51">
        <f t="shared" si="103"/>
        <v>1.1890000000000001</v>
      </c>
      <c r="DD50" s="51">
        <f t="shared" si="103"/>
        <v>1.1890000000000001</v>
      </c>
      <c r="DE50" s="51">
        <f t="shared" si="104"/>
        <v>1.1890000000000001</v>
      </c>
      <c r="DF50" s="51">
        <f t="shared" si="105"/>
        <v>1.1890000000000001</v>
      </c>
      <c r="DG50" s="51">
        <f t="shared" si="106"/>
        <v>1.1890000000000001</v>
      </c>
      <c r="DH50" s="51">
        <f t="shared" si="106"/>
        <v>1.1890000000000001</v>
      </c>
      <c r="DI50" s="51">
        <f t="shared" si="106"/>
        <v>1.1890000000000001</v>
      </c>
      <c r="DJ50" s="51">
        <f t="shared" si="106"/>
        <v>1.1890000000000001</v>
      </c>
      <c r="DK50" s="51">
        <f t="shared" si="106"/>
        <v>1.1890000000000001</v>
      </c>
      <c r="DL50" s="51">
        <f t="shared" si="106"/>
        <v>1.1890000000000001</v>
      </c>
      <c r="DM50" s="51">
        <f t="shared" si="106"/>
        <v>1.1890000000000001</v>
      </c>
      <c r="DN50" s="51">
        <f t="shared" si="106"/>
        <v>1.1890000000000001</v>
      </c>
      <c r="DO50" s="51">
        <f t="shared" si="107"/>
        <v>1.1890000000000001</v>
      </c>
      <c r="DP50" s="51">
        <f t="shared" si="108"/>
        <v>1.1890000000000001</v>
      </c>
      <c r="DQ50" s="51">
        <f t="shared" si="108"/>
        <v>1.1890000000000001</v>
      </c>
      <c r="DR50" s="51">
        <f t="shared" si="108"/>
        <v>1.1890000000000001</v>
      </c>
      <c r="DS50" s="51">
        <f t="shared" si="108"/>
        <v>1.1890000000000001</v>
      </c>
      <c r="DT50" s="51">
        <f t="shared" si="108"/>
        <v>1.1890000000000001</v>
      </c>
      <c r="DU50" s="51">
        <f t="shared" si="108"/>
        <v>1.1890000000000001</v>
      </c>
      <c r="DV50" s="51">
        <f t="shared" si="108"/>
        <v>1.1890000000000001</v>
      </c>
      <c r="DW50" s="51">
        <f t="shared" si="108"/>
        <v>1.1890000000000001</v>
      </c>
    </row>
    <row r="51" spans="1:127" ht="18" x14ac:dyDescent="0.4">
      <c r="A51" s="16">
        <f>'入力シート (一物質)'!Q23</f>
        <v>1.62</v>
      </c>
      <c r="B51" s="20" t="s">
        <v>431</v>
      </c>
      <c r="C51" s="494" t="s">
        <v>432</v>
      </c>
      <c r="D51" s="495"/>
      <c r="E51" s="492"/>
      <c r="F51" s="307" t="s">
        <v>433</v>
      </c>
      <c r="G51" s="25">
        <f>IF(A51="",1.67,A51)</f>
        <v>1.62</v>
      </c>
      <c r="J51" s="51">
        <f t="shared" si="75"/>
        <v>1.62</v>
      </c>
      <c r="K51" s="51">
        <f t="shared" si="76"/>
        <v>1.62</v>
      </c>
      <c r="L51" s="51">
        <f t="shared" si="76"/>
        <v>1.62</v>
      </c>
      <c r="M51" s="51">
        <f t="shared" si="76"/>
        <v>1.62</v>
      </c>
      <c r="N51" s="51">
        <f t="shared" si="76"/>
        <v>1.62</v>
      </c>
      <c r="O51" s="51">
        <f t="shared" si="77"/>
        <v>1.62</v>
      </c>
      <c r="P51" s="51">
        <f t="shared" si="77"/>
        <v>1.62</v>
      </c>
      <c r="Q51" s="51">
        <f t="shared" si="77"/>
        <v>1.62</v>
      </c>
      <c r="R51" s="51">
        <f t="shared" si="78"/>
        <v>1.62</v>
      </c>
      <c r="S51" s="51">
        <f t="shared" si="78"/>
        <v>1.62</v>
      </c>
      <c r="T51" s="51">
        <f t="shared" si="78"/>
        <v>1.62</v>
      </c>
      <c r="U51" s="52">
        <f t="shared" si="69"/>
        <v>1.62</v>
      </c>
      <c r="V51" s="51">
        <f t="shared" si="109"/>
        <v>1.62</v>
      </c>
      <c r="W51" s="51">
        <f t="shared" si="109"/>
        <v>1.62</v>
      </c>
      <c r="X51" s="51">
        <f t="shared" si="109"/>
        <v>1.62</v>
      </c>
      <c r="Y51" s="51">
        <f t="shared" si="109"/>
        <v>1.62</v>
      </c>
      <c r="Z51" s="51">
        <f t="shared" si="109"/>
        <v>1.62</v>
      </c>
      <c r="AA51" s="51">
        <f t="shared" si="109"/>
        <v>1.62</v>
      </c>
      <c r="AB51" s="51">
        <f t="shared" si="109"/>
        <v>1.62</v>
      </c>
      <c r="AC51" s="51">
        <f t="shared" si="109"/>
        <v>1.62</v>
      </c>
      <c r="AD51" s="51">
        <f t="shared" si="109"/>
        <v>1.62</v>
      </c>
      <c r="AE51" s="51">
        <f t="shared" si="109"/>
        <v>1.62</v>
      </c>
      <c r="AF51" s="51">
        <f t="shared" si="109"/>
        <v>1.62</v>
      </c>
      <c r="AG51" s="51">
        <f t="shared" si="109"/>
        <v>1.62</v>
      </c>
      <c r="AH51" s="51">
        <f t="shared" si="80"/>
        <v>1.62</v>
      </c>
      <c r="AI51" s="51">
        <f t="shared" si="80"/>
        <v>1.62</v>
      </c>
      <c r="AJ51" s="51">
        <f t="shared" si="80"/>
        <v>1.62</v>
      </c>
      <c r="AK51" s="51">
        <f t="shared" si="81"/>
        <v>1.62</v>
      </c>
      <c r="AL51" s="51">
        <f t="shared" si="81"/>
        <v>1.62</v>
      </c>
      <c r="AM51" s="51">
        <f t="shared" si="81"/>
        <v>1.62</v>
      </c>
      <c r="AN51" s="51">
        <f t="shared" si="82"/>
        <v>1.62</v>
      </c>
      <c r="AO51" s="51">
        <f t="shared" si="82"/>
        <v>1.62</v>
      </c>
      <c r="AP51" s="51">
        <f t="shared" si="82"/>
        <v>1.62</v>
      </c>
      <c r="AQ51" s="51">
        <f t="shared" si="82"/>
        <v>1.62</v>
      </c>
      <c r="AR51" s="51">
        <f t="shared" si="82"/>
        <v>1.62</v>
      </c>
      <c r="AS51" s="51">
        <f t="shared" si="82"/>
        <v>1.62</v>
      </c>
      <c r="AT51" s="51">
        <f t="shared" si="82"/>
        <v>1.62</v>
      </c>
      <c r="AU51" s="51">
        <f t="shared" si="82"/>
        <v>1.62</v>
      </c>
      <c r="AV51" s="51">
        <f t="shared" si="82"/>
        <v>1.62</v>
      </c>
      <c r="AW51" s="51">
        <f t="shared" si="82"/>
        <v>1.62</v>
      </c>
      <c r="AX51" s="51">
        <f t="shared" si="82"/>
        <v>1.62</v>
      </c>
      <c r="AY51" s="51">
        <f t="shared" si="82"/>
        <v>1.62</v>
      </c>
      <c r="AZ51" s="51">
        <f t="shared" si="82"/>
        <v>1.62</v>
      </c>
      <c r="BA51" s="51">
        <f t="shared" si="82"/>
        <v>1.62</v>
      </c>
      <c r="BB51" s="51">
        <f t="shared" si="83"/>
        <v>1.62</v>
      </c>
      <c r="BC51" s="51">
        <f t="shared" si="83"/>
        <v>1.62</v>
      </c>
      <c r="BD51" s="51">
        <f t="shared" si="83"/>
        <v>1.62</v>
      </c>
      <c r="BE51" s="51">
        <f t="shared" si="83"/>
        <v>1.62</v>
      </c>
      <c r="BF51" s="51">
        <f t="shared" si="83"/>
        <v>1.62</v>
      </c>
      <c r="BG51" s="51">
        <f t="shared" si="84"/>
        <v>1.62</v>
      </c>
      <c r="BH51" s="51">
        <f t="shared" si="84"/>
        <v>1.62</v>
      </c>
      <c r="BI51" s="51">
        <f t="shared" si="85"/>
        <v>1.62</v>
      </c>
      <c r="BJ51" s="51">
        <f t="shared" si="85"/>
        <v>1.62</v>
      </c>
      <c r="BK51" s="51">
        <f t="shared" si="86"/>
        <v>1.62</v>
      </c>
      <c r="BL51" s="51">
        <f t="shared" si="87"/>
        <v>1.62</v>
      </c>
      <c r="BM51" s="51">
        <f t="shared" si="87"/>
        <v>1.62</v>
      </c>
      <c r="BN51" s="51">
        <f t="shared" si="87"/>
        <v>1.62</v>
      </c>
      <c r="BO51" s="51">
        <f t="shared" si="87"/>
        <v>1.62</v>
      </c>
      <c r="BP51" s="51">
        <f t="shared" si="88"/>
        <v>1.62</v>
      </c>
      <c r="BQ51" s="51">
        <f t="shared" si="89"/>
        <v>1.62</v>
      </c>
      <c r="BR51" s="51">
        <f t="shared" si="89"/>
        <v>1.62</v>
      </c>
      <c r="BS51" s="51">
        <f t="shared" si="89"/>
        <v>1.62</v>
      </c>
      <c r="BT51" s="51">
        <f t="shared" si="89"/>
        <v>1.62</v>
      </c>
      <c r="BU51" s="51">
        <f t="shared" si="90"/>
        <v>1.62</v>
      </c>
      <c r="BV51" s="51">
        <f t="shared" si="91"/>
        <v>1.62</v>
      </c>
      <c r="BW51" s="51">
        <f t="shared" si="92"/>
        <v>1.62</v>
      </c>
      <c r="BX51" s="51">
        <f t="shared" si="92"/>
        <v>1.62</v>
      </c>
      <c r="BY51" s="51">
        <f t="shared" si="93"/>
        <v>1.62</v>
      </c>
      <c r="BZ51" s="51">
        <f t="shared" si="93"/>
        <v>1.62</v>
      </c>
      <c r="CA51" s="51">
        <f t="shared" si="93"/>
        <v>1.62</v>
      </c>
      <c r="CB51" s="51">
        <f t="shared" si="93"/>
        <v>1.62</v>
      </c>
      <c r="CC51" s="51">
        <f t="shared" si="94"/>
        <v>1.62</v>
      </c>
      <c r="CD51" s="51">
        <f t="shared" si="94"/>
        <v>1.62</v>
      </c>
      <c r="CE51" s="51">
        <f t="shared" si="95"/>
        <v>1.62</v>
      </c>
      <c r="CF51" s="51">
        <f t="shared" si="96"/>
        <v>1.62</v>
      </c>
      <c r="CG51" s="51">
        <f t="shared" si="97"/>
        <v>1.62</v>
      </c>
      <c r="CH51" s="51">
        <f t="shared" si="98"/>
        <v>1.62</v>
      </c>
      <c r="CI51" s="51">
        <f t="shared" si="98"/>
        <v>1.62</v>
      </c>
      <c r="CJ51" s="51">
        <f t="shared" si="98"/>
        <v>1.62</v>
      </c>
      <c r="CK51" s="51">
        <f t="shared" si="98"/>
        <v>1.62</v>
      </c>
      <c r="CL51" s="51">
        <f t="shared" si="98"/>
        <v>1.62</v>
      </c>
      <c r="CM51" s="51">
        <f t="shared" si="98"/>
        <v>1.62</v>
      </c>
      <c r="CN51" s="51">
        <f t="shared" si="98"/>
        <v>1.62</v>
      </c>
      <c r="CO51" s="51">
        <f t="shared" si="98"/>
        <v>1.62</v>
      </c>
      <c r="CP51" s="51">
        <f t="shared" si="98"/>
        <v>1.62</v>
      </c>
      <c r="CQ51" s="51">
        <f t="shared" si="98"/>
        <v>1.62</v>
      </c>
      <c r="CR51" s="51">
        <f t="shared" si="99"/>
        <v>1.62</v>
      </c>
      <c r="CS51" s="51">
        <f t="shared" si="99"/>
        <v>1.62</v>
      </c>
      <c r="CT51" s="51">
        <f t="shared" si="100"/>
        <v>1.62</v>
      </c>
      <c r="CU51" s="51">
        <f t="shared" si="100"/>
        <v>1.62</v>
      </c>
      <c r="CV51" s="51">
        <f t="shared" si="101"/>
        <v>1.62</v>
      </c>
      <c r="CW51" s="51">
        <f t="shared" si="101"/>
        <v>1.62</v>
      </c>
      <c r="CX51" s="51">
        <f t="shared" si="102"/>
        <v>1.62</v>
      </c>
      <c r="CY51" s="51">
        <f t="shared" si="102"/>
        <v>1.62</v>
      </c>
      <c r="CZ51" s="51">
        <f t="shared" si="102"/>
        <v>1.62</v>
      </c>
      <c r="DA51" s="51">
        <f t="shared" si="102"/>
        <v>1.62</v>
      </c>
      <c r="DB51" s="51">
        <f t="shared" si="102"/>
        <v>1.62</v>
      </c>
      <c r="DC51" s="51">
        <f t="shared" si="103"/>
        <v>1.62</v>
      </c>
      <c r="DD51" s="51">
        <f t="shared" si="103"/>
        <v>1.62</v>
      </c>
      <c r="DE51" s="51">
        <f t="shared" si="104"/>
        <v>1.62</v>
      </c>
      <c r="DF51" s="51">
        <f t="shared" si="105"/>
        <v>1.62</v>
      </c>
      <c r="DG51" s="51">
        <f t="shared" si="106"/>
        <v>1.62</v>
      </c>
      <c r="DH51" s="51">
        <f t="shared" si="106"/>
        <v>1.62</v>
      </c>
      <c r="DI51" s="51">
        <f t="shared" si="106"/>
        <v>1.62</v>
      </c>
      <c r="DJ51" s="51">
        <f t="shared" si="106"/>
        <v>1.62</v>
      </c>
      <c r="DK51" s="51">
        <f t="shared" si="106"/>
        <v>1.62</v>
      </c>
      <c r="DL51" s="51">
        <f t="shared" si="106"/>
        <v>1.62</v>
      </c>
      <c r="DM51" s="51">
        <f t="shared" si="106"/>
        <v>1.62</v>
      </c>
      <c r="DN51" s="51">
        <f t="shared" si="106"/>
        <v>1.62</v>
      </c>
      <c r="DO51" s="51">
        <f t="shared" si="107"/>
        <v>1.62</v>
      </c>
      <c r="DP51" s="51">
        <f t="shared" si="108"/>
        <v>1.62</v>
      </c>
      <c r="DQ51" s="51">
        <f t="shared" si="108"/>
        <v>1.62</v>
      </c>
      <c r="DR51" s="51">
        <f t="shared" si="108"/>
        <v>1.62</v>
      </c>
      <c r="DS51" s="51">
        <f t="shared" si="108"/>
        <v>1.62</v>
      </c>
      <c r="DT51" s="51">
        <f t="shared" si="108"/>
        <v>1.62</v>
      </c>
      <c r="DU51" s="51">
        <f t="shared" si="108"/>
        <v>1.62</v>
      </c>
      <c r="DV51" s="51">
        <f t="shared" si="108"/>
        <v>1.62</v>
      </c>
      <c r="DW51" s="51">
        <f t="shared" si="108"/>
        <v>1.62</v>
      </c>
    </row>
    <row r="52" spans="1:127" ht="37.5" customHeight="1" x14ac:dyDescent="0.2">
      <c r="A52" s="19"/>
      <c r="B52" s="37"/>
      <c r="C52" s="492"/>
      <c r="D52" s="493"/>
      <c r="E52" s="493"/>
      <c r="F52" s="307"/>
      <c r="G52" s="38">
        <f>SQRT(1+4*G47*G36/G48)</f>
        <v>1.796044963201618</v>
      </c>
      <c r="J52" s="52">
        <f>G52</f>
        <v>1.796044963201618</v>
      </c>
      <c r="K52" s="55">
        <f t="shared" si="76"/>
        <v>1.796044963201618</v>
      </c>
      <c r="L52" s="55">
        <f t="shared" si="76"/>
        <v>1.796044963201618</v>
      </c>
      <c r="M52" s="55">
        <f t="shared" si="76"/>
        <v>1.796044963201618</v>
      </c>
      <c r="N52" s="55">
        <f t="shared" si="76"/>
        <v>1.796044963201618</v>
      </c>
      <c r="O52" s="55">
        <f t="shared" si="77"/>
        <v>1.796044963201618</v>
      </c>
      <c r="P52" s="55">
        <f t="shared" si="77"/>
        <v>1.796044963201618</v>
      </c>
      <c r="Q52" s="55">
        <f t="shared" si="77"/>
        <v>1.796044963201618</v>
      </c>
      <c r="R52" s="55">
        <f t="shared" si="78"/>
        <v>1.796044963201618</v>
      </c>
      <c r="S52" s="55">
        <f t="shared" si="78"/>
        <v>1.796044963201618</v>
      </c>
      <c r="T52" s="55">
        <f t="shared" si="78"/>
        <v>1.796044963201618</v>
      </c>
      <c r="U52" s="52">
        <f>G52</f>
        <v>1.796044963201618</v>
      </c>
      <c r="V52" s="55">
        <f>+U52</f>
        <v>1.796044963201618</v>
      </c>
      <c r="W52" s="55">
        <f t="shared" si="109"/>
        <v>1.796044963201618</v>
      </c>
      <c r="X52" s="55">
        <f t="shared" si="109"/>
        <v>1.796044963201618</v>
      </c>
      <c r="Y52" s="55">
        <f t="shared" si="109"/>
        <v>1.796044963201618</v>
      </c>
      <c r="Z52" s="55">
        <f t="shared" si="109"/>
        <v>1.796044963201618</v>
      </c>
      <c r="AA52" s="55">
        <f t="shared" si="109"/>
        <v>1.796044963201618</v>
      </c>
      <c r="AB52" s="55">
        <f t="shared" si="109"/>
        <v>1.796044963201618</v>
      </c>
      <c r="AC52" s="55">
        <f t="shared" si="109"/>
        <v>1.796044963201618</v>
      </c>
      <c r="AD52" s="55">
        <f t="shared" si="109"/>
        <v>1.796044963201618</v>
      </c>
      <c r="AE52" s="55">
        <f t="shared" si="109"/>
        <v>1.796044963201618</v>
      </c>
      <c r="AF52" s="55">
        <f t="shared" si="109"/>
        <v>1.796044963201618</v>
      </c>
      <c r="AG52" s="55">
        <f t="shared" si="109"/>
        <v>1.796044963201618</v>
      </c>
      <c r="AH52" s="55">
        <f t="shared" si="80"/>
        <v>1.796044963201618</v>
      </c>
      <c r="AI52" s="55">
        <f t="shared" si="80"/>
        <v>1.796044963201618</v>
      </c>
      <c r="AJ52" s="55">
        <f t="shared" si="80"/>
        <v>1.796044963201618</v>
      </c>
      <c r="AK52" s="55">
        <f t="shared" si="81"/>
        <v>1.796044963201618</v>
      </c>
      <c r="AL52" s="55">
        <f t="shared" si="81"/>
        <v>1.796044963201618</v>
      </c>
      <c r="AM52" s="55">
        <f t="shared" si="81"/>
        <v>1.796044963201618</v>
      </c>
      <c r="AN52" s="55">
        <f t="shared" si="82"/>
        <v>1.796044963201618</v>
      </c>
      <c r="AO52" s="55">
        <f t="shared" si="82"/>
        <v>1.796044963201618</v>
      </c>
      <c r="AP52" s="55">
        <f t="shared" si="82"/>
        <v>1.796044963201618</v>
      </c>
      <c r="AQ52" s="55">
        <f t="shared" si="82"/>
        <v>1.796044963201618</v>
      </c>
      <c r="AR52" s="55">
        <f t="shared" si="82"/>
        <v>1.796044963201618</v>
      </c>
      <c r="AS52" s="55">
        <f t="shared" si="82"/>
        <v>1.796044963201618</v>
      </c>
      <c r="AT52" s="55">
        <f t="shared" si="82"/>
        <v>1.796044963201618</v>
      </c>
      <c r="AU52" s="55">
        <f t="shared" si="82"/>
        <v>1.796044963201618</v>
      </c>
      <c r="AV52" s="55">
        <f t="shared" si="82"/>
        <v>1.796044963201618</v>
      </c>
      <c r="AW52" s="55">
        <f t="shared" si="82"/>
        <v>1.796044963201618</v>
      </c>
      <c r="AX52" s="55">
        <f t="shared" si="82"/>
        <v>1.796044963201618</v>
      </c>
      <c r="AY52" s="55">
        <f t="shared" si="82"/>
        <v>1.796044963201618</v>
      </c>
      <c r="AZ52" s="55">
        <f t="shared" si="82"/>
        <v>1.796044963201618</v>
      </c>
      <c r="BA52" s="55">
        <f t="shared" si="82"/>
        <v>1.796044963201618</v>
      </c>
      <c r="BB52" s="55">
        <f t="shared" si="83"/>
        <v>1.796044963201618</v>
      </c>
      <c r="BC52" s="55">
        <f t="shared" si="83"/>
        <v>1.796044963201618</v>
      </c>
      <c r="BD52" s="55">
        <f t="shared" si="83"/>
        <v>1.796044963201618</v>
      </c>
      <c r="BE52" s="55">
        <f t="shared" si="83"/>
        <v>1.796044963201618</v>
      </c>
      <c r="BF52" s="55">
        <f t="shared" si="83"/>
        <v>1.796044963201618</v>
      </c>
      <c r="BG52" s="55">
        <f t="shared" si="84"/>
        <v>1.796044963201618</v>
      </c>
      <c r="BH52" s="55">
        <f t="shared" si="84"/>
        <v>1.796044963201618</v>
      </c>
      <c r="BI52" s="55">
        <f t="shared" si="85"/>
        <v>1.796044963201618</v>
      </c>
      <c r="BJ52" s="55">
        <f t="shared" si="85"/>
        <v>1.796044963201618</v>
      </c>
      <c r="BK52" s="55">
        <f t="shared" si="86"/>
        <v>1.796044963201618</v>
      </c>
      <c r="BL52" s="55">
        <f t="shared" si="87"/>
        <v>1.796044963201618</v>
      </c>
      <c r="BM52" s="55">
        <f t="shared" si="87"/>
        <v>1.796044963201618</v>
      </c>
      <c r="BN52" s="55">
        <f t="shared" si="87"/>
        <v>1.796044963201618</v>
      </c>
      <c r="BO52" s="55">
        <f t="shared" si="87"/>
        <v>1.796044963201618</v>
      </c>
      <c r="BP52" s="55">
        <f t="shared" si="88"/>
        <v>1.796044963201618</v>
      </c>
      <c r="BQ52" s="55">
        <f t="shared" si="89"/>
        <v>1.796044963201618</v>
      </c>
      <c r="BR52" s="55">
        <f t="shared" si="89"/>
        <v>1.796044963201618</v>
      </c>
      <c r="BS52" s="55">
        <f t="shared" si="89"/>
        <v>1.796044963201618</v>
      </c>
      <c r="BT52" s="55">
        <f t="shared" si="89"/>
        <v>1.796044963201618</v>
      </c>
      <c r="BU52" s="55">
        <f t="shared" si="90"/>
        <v>1.796044963201618</v>
      </c>
      <c r="BV52" s="55">
        <f t="shared" si="91"/>
        <v>1.796044963201618</v>
      </c>
      <c r="BW52" s="55">
        <f t="shared" si="92"/>
        <v>1.796044963201618</v>
      </c>
      <c r="BX52" s="55">
        <f t="shared" si="92"/>
        <v>1.796044963201618</v>
      </c>
      <c r="BY52" s="55">
        <f t="shared" si="93"/>
        <v>1.796044963201618</v>
      </c>
      <c r="BZ52" s="55">
        <f t="shared" si="93"/>
        <v>1.796044963201618</v>
      </c>
      <c r="CA52" s="55">
        <f t="shared" si="93"/>
        <v>1.796044963201618</v>
      </c>
      <c r="CB52" s="55">
        <f t="shared" si="93"/>
        <v>1.796044963201618</v>
      </c>
      <c r="CC52" s="55">
        <f t="shared" si="94"/>
        <v>1.796044963201618</v>
      </c>
      <c r="CD52" s="55">
        <f t="shared" si="94"/>
        <v>1.796044963201618</v>
      </c>
      <c r="CE52" s="55">
        <f t="shared" si="95"/>
        <v>1.796044963201618</v>
      </c>
      <c r="CF52" s="55">
        <f t="shared" si="96"/>
        <v>1.796044963201618</v>
      </c>
      <c r="CG52" s="55">
        <f t="shared" si="97"/>
        <v>1.796044963201618</v>
      </c>
      <c r="CH52" s="55">
        <f t="shared" si="98"/>
        <v>1.796044963201618</v>
      </c>
      <c r="CI52" s="55">
        <f t="shared" si="98"/>
        <v>1.796044963201618</v>
      </c>
      <c r="CJ52" s="55">
        <f t="shared" si="98"/>
        <v>1.796044963201618</v>
      </c>
      <c r="CK52" s="55">
        <f t="shared" si="98"/>
        <v>1.796044963201618</v>
      </c>
      <c r="CL52" s="55">
        <f t="shared" si="98"/>
        <v>1.796044963201618</v>
      </c>
      <c r="CM52" s="55">
        <f t="shared" si="98"/>
        <v>1.796044963201618</v>
      </c>
      <c r="CN52" s="55">
        <f t="shared" si="98"/>
        <v>1.796044963201618</v>
      </c>
      <c r="CO52" s="55">
        <f t="shared" si="98"/>
        <v>1.796044963201618</v>
      </c>
      <c r="CP52" s="55">
        <f t="shared" si="98"/>
        <v>1.796044963201618</v>
      </c>
      <c r="CQ52" s="55">
        <f t="shared" si="98"/>
        <v>1.796044963201618</v>
      </c>
      <c r="CR52" s="55">
        <f t="shared" si="99"/>
        <v>1.796044963201618</v>
      </c>
      <c r="CS52" s="55">
        <f t="shared" si="99"/>
        <v>1.796044963201618</v>
      </c>
      <c r="CT52" s="55">
        <f t="shared" si="100"/>
        <v>1.796044963201618</v>
      </c>
      <c r="CU52" s="55">
        <f t="shared" si="100"/>
        <v>1.796044963201618</v>
      </c>
      <c r="CV52" s="55">
        <f t="shared" si="101"/>
        <v>1.796044963201618</v>
      </c>
      <c r="CW52" s="55">
        <f t="shared" si="101"/>
        <v>1.796044963201618</v>
      </c>
      <c r="CX52" s="55">
        <f t="shared" si="102"/>
        <v>1.796044963201618</v>
      </c>
      <c r="CY52" s="55">
        <f t="shared" si="102"/>
        <v>1.796044963201618</v>
      </c>
      <c r="CZ52" s="55">
        <f t="shared" si="102"/>
        <v>1.796044963201618</v>
      </c>
      <c r="DA52" s="55">
        <f t="shared" si="102"/>
        <v>1.796044963201618</v>
      </c>
      <c r="DB52" s="55">
        <f t="shared" si="102"/>
        <v>1.796044963201618</v>
      </c>
      <c r="DC52" s="55">
        <f t="shared" si="103"/>
        <v>1.796044963201618</v>
      </c>
      <c r="DD52" s="55">
        <f t="shared" si="103"/>
        <v>1.796044963201618</v>
      </c>
      <c r="DE52" s="55">
        <f t="shared" si="104"/>
        <v>1.796044963201618</v>
      </c>
      <c r="DF52" s="55">
        <f t="shared" si="105"/>
        <v>1.796044963201618</v>
      </c>
      <c r="DG52" s="55">
        <f t="shared" si="106"/>
        <v>1.796044963201618</v>
      </c>
      <c r="DH52" s="55">
        <f t="shared" si="106"/>
        <v>1.796044963201618</v>
      </c>
      <c r="DI52" s="55">
        <f t="shared" si="106"/>
        <v>1.796044963201618</v>
      </c>
      <c r="DJ52" s="55">
        <f t="shared" si="106"/>
        <v>1.796044963201618</v>
      </c>
      <c r="DK52" s="55">
        <f t="shared" si="106"/>
        <v>1.796044963201618</v>
      </c>
      <c r="DL52" s="55">
        <f t="shared" si="106"/>
        <v>1.796044963201618</v>
      </c>
      <c r="DM52" s="55">
        <f t="shared" si="106"/>
        <v>1.796044963201618</v>
      </c>
      <c r="DN52" s="55">
        <f t="shared" si="106"/>
        <v>1.796044963201618</v>
      </c>
      <c r="DO52" s="55">
        <f t="shared" si="107"/>
        <v>1.796044963201618</v>
      </c>
      <c r="DP52" s="55">
        <f t="shared" si="108"/>
        <v>1.796044963201618</v>
      </c>
      <c r="DQ52" s="55">
        <f t="shared" si="108"/>
        <v>1.796044963201618</v>
      </c>
      <c r="DR52" s="55">
        <f t="shared" si="108"/>
        <v>1.796044963201618</v>
      </c>
      <c r="DS52" s="55">
        <f t="shared" si="108"/>
        <v>1.796044963201618</v>
      </c>
      <c r="DT52" s="55">
        <f t="shared" si="108"/>
        <v>1.796044963201618</v>
      </c>
      <c r="DU52" s="55">
        <f t="shared" si="108"/>
        <v>1.796044963201618</v>
      </c>
      <c r="DV52" s="55">
        <f t="shared" si="108"/>
        <v>1.796044963201618</v>
      </c>
      <c r="DW52" s="55">
        <f t="shared" si="108"/>
        <v>1.796044963201618</v>
      </c>
    </row>
    <row r="53" spans="1:127" ht="37.5" customHeight="1" x14ac:dyDescent="0.2">
      <c r="A53" s="19"/>
      <c r="B53" s="37" t="s">
        <v>108</v>
      </c>
      <c r="C53" s="492"/>
      <c r="D53" s="493"/>
      <c r="E53" s="493"/>
      <c r="F53" s="39"/>
      <c r="G53" s="38">
        <f>EXP(G30/(2*G36)*(1-G52))</f>
        <v>0.67164692779416058</v>
      </c>
      <c r="I53" s="71">
        <f>J53</f>
        <v>3.2875325344092023E-2</v>
      </c>
      <c r="J53" s="38">
        <f>EXP(J30/(2*J36)*(1-J52))</f>
        <v>3.2875325344092023E-2</v>
      </c>
      <c r="K53" s="38">
        <f t="shared" ref="K53:T53" si="110">EXP(K30/(2*K36)*(1-K52))</f>
        <v>1.3836701351886715E-173</v>
      </c>
      <c r="L53" s="38">
        <f t="shared" si="110"/>
        <v>0</v>
      </c>
      <c r="M53" s="38">
        <f t="shared" si="110"/>
        <v>0</v>
      </c>
      <c r="N53" s="38">
        <f t="shared" si="110"/>
        <v>0</v>
      </c>
      <c r="O53" s="38">
        <f t="shared" si="110"/>
        <v>0</v>
      </c>
      <c r="P53" s="38">
        <f t="shared" si="110"/>
        <v>0</v>
      </c>
      <c r="Q53" s="38">
        <f t="shared" si="110"/>
        <v>0</v>
      </c>
      <c r="R53" s="38">
        <f t="shared" si="110"/>
        <v>0</v>
      </c>
      <c r="S53" s="38">
        <f t="shared" si="110"/>
        <v>0</v>
      </c>
      <c r="T53" s="38">
        <f t="shared" si="110"/>
        <v>0</v>
      </c>
      <c r="U53" s="38">
        <f>EXP(U30/(2*U36)*(1-U52))</f>
        <v>5.17729911443442E-18</v>
      </c>
      <c r="V53" s="38">
        <f>EXP(V30/(2*V36)*(1-V52))</f>
        <v>2.6804426120323424E-35</v>
      </c>
      <c r="W53" s="38">
        <f t="shared" ref="W53:CH53" si="111">EXP(W30/(2*W36)*(1-W52))</f>
        <v>1.3877453161567428E-52</v>
      </c>
      <c r="X53" s="38">
        <f t="shared" si="111"/>
        <v>7.1847725963987668E-70</v>
      </c>
      <c r="Y53" s="38">
        <f t="shared" si="111"/>
        <v>3.7197716800748288E-87</v>
      </c>
      <c r="Z53" s="38">
        <f t="shared" si="111"/>
        <v>1.9258370625149783E-104</v>
      </c>
      <c r="AA53" s="38">
        <f t="shared" si="111"/>
        <v>9.9706345183038511E-122</v>
      </c>
      <c r="AB53" s="38">
        <f t="shared" si="111"/>
        <v>5.1620957261962686E-139</v>
      </c>
      <c r="AC53" s="38">
        <f t="shared" si="111"/>
        <v>2.6725713631861071E-156</v>
      </c>
      <c r="AD53" s="38">
        <f t="shared" si="111"/>
        <v>1.8681438979059876E-2</v>
      </c>
      <c r="AE53" s="38">
        <f t="shared" si="111"/>
        <v>3.4899616232833769E-4</v>
      </c>
      <c r="AF53" s="38">
        <f t="shared" si="111"/>
        <v>6.5197505104629205E-6</v>
      </c>
      <c r="AG53" s="38">
        <f t="shared" si="111"/>
        <v>1.2179832131990742E-7</v>
      </c>
      <c r="AH53" s="38">
        <f t="shared" si="111"/>
        <v>2.27536790748978E-9</v>
      </c>
      <c r="AI53" s="38">
        <f t="shared" si="111"/>
        <v>4.2507146718681513E-11</v>
      </c>
      <c r="AJ53" s="38">
        <f t="shared" si="111"/>
        <v>7.9409466759899461E-13</v>
      </c>
      <c r="AK53" s="38">
        <f t="shared" si="111"/>
        <v>1.4834831076347413E-14</v>
      </c>
      <c r="AL53" s="38">
        <f t="shared" si="111"/>
        <v>2.7713599151744557E-16</v>
      </c>
      <c r="AM53" s="38">
        <f t="shared" si="111"/>
        <v>5.17729911443442E-18</v>
      </c>
      <c r="AN53" s="38">
        <f t="shared" si="111"/>
        <v>1.8681438979059876E-2</v>
      </c>
      <c r="AO53" s="38">
        <f t="shared" si="111"/>
        <v>2.7814374198678941E-2</v>
      </c>
      <c r="AP53" s="38">
        <f t="shared" si="111"/>
        <v>4.1412195973303416E-2</v>
      </c>
      <c r="AQ53" s="38">
        <f t="shared" si="111"/>
        <v>6.1657686888124952E-2</v>
      </c>
      <c r="AR53" s="38">
        <f t="shared" si="111"/>
        <v>9.1800742825732348E-2</v>
      </c>
      <c r="AS53" s="38">
        <f t="shared" si="111"/>
        <v>0.13668006064916666</v>
      </c>
      <c r="AT53" s="38">
        <f t="shared" si="111"/>
        <v>0.20349986725623045</v>
      </c>
      <c r="AU53" s="38">
        <f t="shared" si="111"/>
        <v>0.30298637399350542</v>
      </c>
      <c r="AV53" s="38">
        <f t="shared" si="111"/>
        <v>0.45110959561533431</v>
      </c>
      <c r="AW53" s="38">
        <f t="shared" si="111"/>
        <v>0.67164692779416058</v>
      </c>
      <c r="AX53" s="38">
        <f t="shared" si="111"/>
        <v>2.7814374198678941E-2</v>
      </c>
      <c r="AY53" s="38">
        <f t="shared" si="111"/>
        <v>2.8943776092455402E-2</v>
      </c>
      <c r="AZ53" s="38">
        <f t="shared" si="111"/>
        <v>3.0119037318840049E-2</v>
      </c>
      <c r="BA53" s="38">
        <f t="shared" si="111"/>
        <v>3.1342019994762986E-2</v>
      </c>
      <c r="BB53" s="38">
        <f t="shared" si="111"/>
        <v>3.2614661848360621E-2</v>
      </c>
      <c r="BC53" s="38">
        <f t="shared" si="111"/>
        <v>3.3938979289166706E-2</v>
      </c>
      <c r="BD53" s="38">
        <f t="shared" si="111"/>
        <v>3.5317070602968237E-2</v>
      </c>
      <c r="BE53" s="38">
        <f t="shared" si="111"/>
        <v>3.6751119276388459E-2</v>
      </c>
      <c r="BF53" s="38">
        <f t="shared" si="111"/>
        <v>3.8243397456464483E-2</v>
      </c>
      <c r="BG53" s="38">
        <f t="shared" si="111"/>
        <v>3.9796269550700862E-2</v>
      </c>
      <c r="BH53" s="38">
        <f t="shared" si="111"/>
        <v>4.1412195973303416E-2</v>
      </c>
      <c r="BI53" s="38">
        <f t="shared" si="111"/>
        <v>3.1972009379670714E-2</v>
      </c>
      <c r="BJ53" s="38">
        <f t="shared" si="111"/>
        <v>3.209951875447465E-2</v>
      </c>
      <c r="BK53" s="38">
        <f t="shared" si="111"/>
        <v>3.2227536656611669E-2</v>
      </c>
      <c r="BL53" s="38">
        <f t="shared" si="111"/>
        <v>3.2356065114168338E-2</v>
      </c>
      <c r="BM53" s="38">
        <f t="shared" si="111"/>
        <v>3.248510616331949E-2</v>
      </c>
      <c r="BN53" s="38">
        <f t="shared" si="111"/>
        <v>3.2614661848360621E-2</v>
      </c>
      <c r="BO53" s="38">
        <f t="shared" si="111"/>
        <v>3.2744734221740152E-2</v>
      </c>
      <c r="BP53" s="38">
        <f t="shared" si="111"/>
        <v>3.2875325344092023E-2</v>
      </c>
      <c r="BQ53" s="38">
        <f t="shared" si="111"/>
        <v>3.3006437284268254E-2</v>
      </c>
      <c r="BR53" s="38">
        <f t="shared" si="111"/>
        <v>3.3138072119371816E-2</v>
      </c>
      <c r="BS53" s="38">
        <f t="shared" si="111"/>
        <v>3.3270231934789479E-2</v>
      </c>
      <c r="BT53" s="38">
        <f t="shared" si="111"/>
        <v>3.340291882422488E-2</v>
      </c>
      <c r="BU53" s="38">
        <f t="shared" si="111"/>
        <v>3.3536134889731603E-2</v>
      </c>
      <c r="BV53" s="38">
        <f t="shared" si="111"/>
        <v>3.3669882241746635E-2</v>
      </c>
      <c r="BW53" s="38">
        <f t="shared" si="111"/>
        <v>3.3804162999123658E-2</v>
      </c>
      <c r="BX53" s="38">
        <f t="shared" si="111"/>
        <v>3.3938979289166706E-2</v>
      </c>
      <c r="BY53" s="38">
        <f t="shared" si="111"/>
        <v>3.4074333247663825E-2</v>
      </c>
      <c r="BZ53" s="38">
        <f t="shared" si="111"/>
        <v>3.4210227018920937E-2</v>
      </c>
      <c r="CA53" s="38">
        <f t="shared" si="111"/>
        <v>3.4346662755795739E-2</v>
      </c>
      <c r="CB53" s="38">
        <f t="shared" si="111"/>
        <v>3.4483642619731913E-2</v>
      </c>
      <c r="CC53" s="38">
        <f t="shared" si="111"/>
        <v>3.4621168780793327E-2</v>
      </c>
      <c r="CD53" s="38">
        <f t="shared" si="111"/>
        <v>3.2875325344092023E-2</v>
      </c>
      <c r="CE53" s="38">
        <f t="shared" si="111"/>
        <v>0.99602768577998779</v>
      </c>
      <c r="CF53" s="38">
        <f t="shared" si="111"/>
        <v>0.9609794558191439</v>
      </c>
      <c r="CG53" s="38">
        <f t="shared" si="111"/>
        <v>0.92348151450645799</v>
      </c>
      <c r="CH53" s="38">
        <f t="shared" si="111"/>
        <v>0.85281810763514143</v>
      </c>
      <c r="CI53" s="38">
        <f t="shared" ref="CI53:DW53" si="112">EXP(CI30/(2*CI36)*(1-CI52))</f>
        <v>0.78756175763743197</v>
      </c>
      <c r="CJ53" s="38">
        <f t="shared" si="112"/>
        <v>0.72729872471038359</v>
      </c>
      <c r="CK53" s="38">
        <f t="shared" si="112"/>
        <v>0.67164692779416058</v>
      </c>
      <c r="CL53" s="38">
        <f t="shared" si="112"/>
        <v>0.45110959561533431</v>
      </c>
      <c r="CM53" s="38">
        <f t="shared" si="112"/>
        <v>0.30298637399350542</v>
      </c>
      <c r="CN53" s="38">
        <f t="shared" si="112"/>
        <v>0.20349986725623045</v>
      </c>
      <c r="CO53" s="38">
        <f t="shared" si="112"/>
        <v>0.13668006064916666</v>
      </c>
      <c r="CP53" s="38">
        <f t="shared" si="112"/>
        <v>9.1800742825732348E-2</v>
      </c>
      <c r="CQ53" s="38">
        <f t="shared" si="112"/>
        <v>6.1657686888124952E-2</v>
      </c>
      <c r="CR53" s="38">
        <f t="shared" si="112"/>
        <v>4.1412195973303416E-2</v>
      </c>
      <c r="CS53" s="38">
        <f t="shared" si="112"/>
        <v>2.7814374198678941E-2</v>
      </c>
      <c r="CT53" s="38">
        <f t="shared" si="112"/>
        <v>1.8681438979059876E-2</v>
      </c>
      <c r="CU53" s="38">
        <f t="shared" si="112"/>
        <v>1.2547331097059643E-2</v>
      </c>
      <c r="CV53" s="38">
        <f t="shared" si="112"/>
        <v>8.4273763833562498E-3</v>
      </c>
      <c r="CW53" s="38">
        <f t="shared" si="112"/>
        <v>5.6602214572462886E-3</v>
      </c>
      <c r="CX53" s="38">
        <f t="shared" si="112"/>
        <v>3.8016703523940558E-3</v>
      </c>
      <c r="CY53" s="38">
        <f t="shared" si="112"/>
        <v>2.5533802126716109E-3</v>
      </c>
      <c r="CZ53" s="38">
        <f t="shared" si="112"/>
        <v>1.7149699753312875E-3</v>
      </c>
      <c r="DA53" s="38">
        <f t="shared" si="112"/>
        <v>1.1518543151904865E-3</v>
      </c>
      <c r="DB53" s="38">
        <f t="shared" si="112"/>
        <v>7.7363941206413684E-4</v>
      </c>
      <c r="DC53" s="38">
        <f t="shared" si="112"/>
        <v>5.1961253433335808E-4</v>
      </c>
      <c r="DD53" s="38">
        <f t="shared" si="112"/>
        <v>3.4899616232833769E-4</v>
      </c>
      <c r="DE53" s="38">
        <f t="shared" si="112"/>
        <v>2.7814374198678941E-2</v>
      </c>
      <c r="DF53" s="38">
        <f t="shared" si="112"/>
        <v>2.7814374198678941E-2</v>
      </c>
      <c r="DG53" s="38">
        <f t="shared" si="112"/>
        <v>2.7814374198678941E-2</v>
      </c>
      <c r="DH53" s="38">
        <f t="shared" si="112"/>
        <v>2.7814374198678941E-2</v>
      </c>
      <c r="DI53" s="38">
        <f t="shared" si="112"/>
        <v>2.7814374198678941E-2</v>
      </c>
      <c r="DJ53" s="38">
        <f t="shared" si="112"/>
        <v>2.7814374198678941E-2</v>
      </c>
      <c r="DK53" s="38">
        <f t="shared" si="112"/>
        <v>2.7814374198678941E-2</v>
      </c>
      <c r="DL53" s="38">
        <f t="shared" si="112"/>
        <v>2.7814374198678941E-2</v>
      </c>
      <c r="DM53" s="38">
        <f t="shared" si="112"/>
        <v>2.7814374198678941E-2</v>
      </c>
      <c r="DN53" s="38">
        <f t="shared" si="112"/>
        <v>2.7814374198678941E-2</v>
      </c>
      <c r="DO53" s="38">
        <f t="shared" si="112"/>
        <v>2.7814374198678941E-2</v>
      </c>
      <c r="DP53" s="38">
        <f t="shared" si="112"/>
        <v>2.7814374198678941E-2</v>
      </c>
      <c r="DQ53" s="38">
        <f t="shared" si="112"/>
        <v>2.7814374198678941E-2</v>
      </c>
      <c r="DR53" s="38">
        <f t="shared" si="112"/>
        <v>2.7814374198678941E-2</v>
      </c>
      <c r="DS53" s="38">
        <f t="shared" si="112"/>
        <v>2.7814374198678941E-2</v>
      </c>
      <c r="DT53" s="38">
        <f t="shared" si="112"/>
        <v>2.7814374198678941E-2</v>
      </c>
      <c r="DU53" s="38">
        <f t="shared" si="112"/>
        <v>2.7814374198678941E-2</v>
      </c>
      <c r="DV53" s="38">
        <f t="shared" si="112"/>
        <v>2.7814374198678941E-2</v>
      </c>
      <c r="DW53" s="38">
        <f t="shared" si="112"/>
        <v>2.7814374198678941E-2</v>
      </c>
    </row>
    <row r="54" spans="1:127" ht="37.5" customHeight="1" x14ac:dyDescent="0.2">
      <c r="A54" s="19"/>
      <c r="B54" s="37" t="s">
        <v>109</v>
      </c>
      <c r="C54" s="492"/>
      <c r="D54" s="493"/>
      <c r="E54" s="493"/>
      <c r="F54" s="307"/>
      <c r="G54" s="40">
        <f>IF(G30-G48*G33/G50*G52&lt;=0,2-ERFC((-G30+G48*G33/G50*G52)/(2*SQRT(G36*G48*G33/G50))),ERFC((G30-G48*G33/G50*G52)/(2*SQRT(G36*G48*G33/G50))))</f>
        <v>1.9999906071502016</v>
      </c>
      <c r="I54" s="71">
        <f>J54/2</f>
        <v>0.99845615797559084</v>
      </c>
      <c r="J54" s="48">
        <f>IF(J30-J48*J33/J50*J52&lt;=0,2-ERFC((-J30+J48*J33/J50*J52)/(2*SQRT(J36*J48*J33/J50))),ERFC((J30-J48*J33/J50*J52)/(2*SQRT(J36*J48*J33/J50))))</f>
        <v>1.9969123159511817</v>
      </c>
      <c r="K54" s="48">
        <f t="shared" ref="K54:T54" si="113">IF(K30-K48*K33/K50*K52&lt;=0,2-ERFC((-K30+K48*K33/K50*K52)/(2*SQRT(K36*K48*K33/K50))),ERFC((K30-K48*K33/K50*K52)/(2*SQRT(K36*K48*K33/K50))))</f>
        <v>0</v>
      </c>
      <c r="L54" s="48">
        <f t="shared" si="113"/>
        <v>0</v>
      </c>
      <c r="M54" s="48">
        <f t="shared" si="113"/>
        <v>0</v>
      </c>
      <c r="N54" s="48">
        <f t="shared" si="113"/>
        <v>0</v>
      </c>
      <c r="O54" s="48">
        <f t="shared" si="113"/>
        <v>0</v>
      </c>
      <c r="P54" s="48">
        <f t="shared" si="113"/>
        <v>0</v>
      </c>
      <c r="Q54" s="48">
        <f t="shared" si="113"/>
        <v>0</v>
      </c>
      <c r="R54" s="48">
        <f t="shared" si="113"/>
        <v>0</v>
      </c>
      <c r="S54" s="48">
        <f t="shared" si="113"/>
        <v>0</v>
      </c>
      <c r="T54" s="48">
        <f t="shared" si="113"/>
        <v>0</v>
      </c>
      <c r="U54" s="48">
        <f>IF(U30-U48*U33/U50*U52&lt;=0,2-ERFC((-U30+U48*U33/U50*U52)/(2*SQRT(U36*U48*U33/U50))),ERFC((U30-U48*U33/U50*U52)/(2*SQRT(U36*U48*U33/U50))))</f>
        <v>1.6406100700639112E-49</v>
      </c>
      <c r="V54" s="48">
        <f>IF(V30-V48*V33/V50*V52&lt;=0,2-ERFC((-V30+V48*V33/V50*V52)/(2*SQRT(V36*V48*V33/V50))),ERFC((V30-V48*V33/V50*V52)/(2*SQRT(V36*V48*V33/V50))))</f>
        <v>1.7394375740935316E-256</v>
      </c>
      <c r="W54" s="48">
        <f t="shared" ref="W54:CH54" si="114">IF(W30-W48*W33/W50*W52&lt;=0,2-ERFC((-W30+W48*W33/W50*W52)/(2*SQRT(W36*W48*W33/W50))),ERFC((W30-W48*W33/W50*W52)/(2*SQRT(W36*W48*W33/W50))))</f>
        <v>0</v>
      </c>
      <c r="X54" s="48">
        <f t="shared" si="114"/>
        <v>0</v>
      </c>
      <c r="Y54" s="48">
        <f t="shared" si="114"/>
        <v>0</v>
      </c>
      <c r="Z54" s="48">
        <f t="shared" si="114"/>
        <v>0</v>
      </c>
      <c r="AA54" s="48">
        <f t="shared" si="114"/>
        <v>0</v>
      </c>
      <c r="AB54" s="48">
        <f t="shared" si="114"/>
        <v>0</v>
      </c>
      <c r="AC54" s="48">
        <f t="shared" si="114"/>
        <v>0</v>
      </c>
      <c r="AD54" s="48">
        <f t="shared" si="114"/>
        <v>1.9927066864264043</v>
      </c>
      <c r="AE54" s="48">
        <f t="shared" si="114"/>
        <v>1.5415620708902147</v>
      </c>
      <c r="AF54" s="48">
        <f t="shared" si="114"/>
        <v>0.23002165108278991</v>
      </c>
      <c r="AG54" s="48">
        <f t="shared" si="114"/>
        <v>1.6778219185743946E-3</v>
      </c>
      <c r="AH54" s="48">
        <f t="shared" si="114"/>
        <v>3.7005064490347993E-7</v>
      </c>
      <c r="AI54" s="48">
        <f t="shared" si="114"/>
        <v>2.1333650910324548E-12</v>
      </c>
      <c r="AJ54" s="48">
        <f t="shared" si="114"/>
        <v>3.0414386120286335E-19</v>
      </c>
      <c r="AK54" s="48">
        <f t="shared" si="114"/>
        <v>1.0448354318703998E-27</v>
      </c>
      <c r="AL54" s="48">
        <f t="shared" si="114"/>
        <v>8.5290061288127488E-38</v>
      </c>
      <c r="AM54" s="48">
        <f t="shared" si="114"/>
        <v>1.6406100700639112E-49</v>
      </c>
      <c r="AN54" s="48">
        <f t="shared" si="114"/>
        <v>1.9927066864264043</v>
      </c>
      <c r="AO54" s="48">
        <f t="shared" si="114"/>
        <v>1.9959892942702384</v>
      </c>
      <c r="AP54" s="48">
        <f t="shared" si="114"/>
        <v>1.9978700737527579</v>
      </c>
      <c r="AQ54" s="48">
        <f t="shared" si="114"/>
        <v>1.9989079202196693</v>
      </c>
      <c r="AR54" s="48">
        <f t="shared" si="114"/>
        <v>1.9994594952394762</v>
      </c>
      <c r="AS54" s="48">
        <f t="shared" si="114"/>
        <v>1.9997418220967524</v>
      </c>
      <c r="AT54" s="48">
        <f t="shared" si="114"/>
        <v>1.9998810017658395</v>
      </c>
      <c r="AU54" s="48">
        <f t="shared" si="114"/>
        <v>1.9999470825632073</v>
      </c>
      <c r="AV54" s="48">
        <f t="shared" si="114"/>
        <v>1.9999772995031364</v>
      </c>
      <c r="AW54" s="48">
        <f t="shared" si="114"/>
        <v>1.9999906071502016</v>
      </c>
      <c r="AX54" s="48">
        <f t="shared" si="114"/>
        <v>1.9959892942702384</v>
      </c>
      <c r="AY54" s="48">
        <f t="shared" si="114"/>
        <v>1.9962293276507341</v>
      </c>
      <c r="AZ54" s="48">
        <f t="shared" si="114"/>
        <v>1.9964562330385844</v>
      </c>
      <c r="BA54" s="48">
        <f t="shared" si="114"/>
        <v>1.996670647581428</v>
      </c>
      <c r="BB54" s="48">
        <f t="shared" si="114"/>
        <v>1.9968731825103303</v>
      </c>
      <c r="BC54" s="48">
        <f t="shared" si="114"/>
        <v>1.9970644238990227</v>
      </c>
      <c r="BD54" s="48">
        <f t="shared" si="114"/>
        <v>1.9972449334179527</v>
      </c>
      <c r="BE54" s="48">
        <f t="shared" si="114"/>
        <v>1.9974152490820449</v>
      </c>
      <c r="BF54" s="48">
        <f t="shared" si="114"/>
        <v>1.9975758859911619</v>
      </c>
      <c r="BG54" s="48">
        <f t="shared" si="114"/>
        <v>1.9977273370623154</v>
      </c>
      <c r="BH54" s="48">
        <f t="shared" si="114"/>
        <v>1.9978700737527579</v>
      </c>
      <c r="BI54" s="48">
        <f t="shared" si="114"/>
        <v>1.9967733627872533</v>
      </c>
      <c r="BJ54" s="48">
        <f t="shared" si="114"/>
        <v>1.9967935560290093</v>
      </c>
      <c r="BK54" s="48">
        <f t="shared" si="114"/>
        <v>1.9968136340411535</v>
      </c>
      <c r="BL54" s="48">
        <f t="shared" si="114"/>
        <v>1.9968335974059581</v>
      </c>
      <c r="BM54" s="48">
        <f t="shared" si="114"/>
        <v>1.9968534467032324</v>
      </c>
      <c r="BN54" s="48">
        <f t="shared" si="114"/>
        <v>1.9968731825103303</v>
      </c>
      <c r="BO54" s="48">
        <f t="shared" si="114"/>
        <v>1.996892805402158</v>
      </c>
      <c r="BP54" s="48">
        <f t="shared" si="114"/>
        <v>1.9969123159511817</v>
      </c>
      <c r="BQ54" s="48">
        <f t="shared" si="114"/>
        <v>1.9969317147274348</v>
      </c>
      <c r="BR54" s="48">
        <f t="shared" si="114"/>
        <v>1.9969510022985253</v>
      </c>
      <c r="BS54" s="48">
        <f t="shared" si="114"/>
        <v>1.9969701792296439</v>
      </c>
      <c r="BT54" s="48">
        <f t="shared" si="114"/>
        <v>1.9969892460835705</v>
      </c>
      <c r="BU54" s="48">
        <f t="shared" si="114"/>
        <v>1.9970082034206826</v>
      </c>
      <c r="BV54" s="48">
        <f t="shared" si="114"/>
        <v>1.9970270517989626</v>
      </c>
      <c r="BW54" s="48">
        <f t="shared" si="114"/>
        <v>1.9970457917740045</v>
      </c>
      <c r="BX54" s="48">
        <f t="shared" si="114"/>
        <v>1.9970644238990227</v>
      </c>
      <c r="BY54" s="48">
        <f t="shared" si="114"/>
        <v>1.9970829487248583</v>
      </c>
      <c r="BZ54" s="48">
        <f t="shared" si="114"/>
        <v>1.9971013667999871</v>
      </c>
      <c r="CA54" s="48">
        <f t="shared" si="114"/>
        <v>1.9971196786705268</v>
      </c>
      <c r="CB54" s="48">
        <f t="shared" si="114"/>
        <v>1.9971378848802444</v>
      </c>
      <c r="CC54" s="48">
        <f t="shared" si="114"/>
        <v>1.9971559859705643</v>
      </c>
      <c r="CD54" s="48">
        <f t="shared" si="114"/>
        <v>1.9969123159511817</v>
      </c>
      <c r="CE54" s="48">
        <f t="shared" si="114"/>
        <v>1.9999962164050586</v>
      </c>
      <c r="CF54" s="48">
        <f t="shared" si="114"/>
        <v>1.9999958843174885</v>
      </c>
      <c r="CG54" s="48">
        <f t="shared" si="114"/>
        <v>1.9999954825947663</v>
      </c>
      <c r="CH54" s="48">
        <f t="shared" si="114"/>
        <v>1.9999945636083853</v>
      </c>
      <c r="CI54" s="48">
        <f t="shared" ref="CI54:DW54" si="115">IF(CI30-CI48*CI33/CI50*CI52&lt;=0,2-ERFC((-CI30+CI48*CI33/CI50*CI52)/(2*SQRT(CI36*CI48*CI33/CI50))),ERFC((CI30-CI48*CI33/CI50*CI52)/(2*SQRT(CI36*CI48*CI33/CI50))))</f>
        <v>1.9999934671535433</v>
      </c>
      <c r="CJ54" s="48">
        <f t="shared" si="115"/>
        <v>1.9999921609299036</v>
      </c>
      <c r="CK54" s="48">
        <f t="shared" si="115"/>
        <v>1.9999906071502016</v>
      </c>
      <c r="CL54" s="48">
        <f t="shared" si="115"/>
        <v>1.9999772995031364</v>
      </c>
      <c r="CM54" s="48">
        <f t="shared" si="115"/>
        <v>1.9999470825632073</v>
      </c>
      <c r="CN54" s="48">
        <f t="shared" si="115"/>
        <v>1.9998810017658395</v>
      </c>
      <c r="CO54" s="48">
        <f t="shared" si="115"/>
        <v>1.9997418220967524</v>
      </c>
      <c r="CP54" s="48">
        <f t="shared" si="115"/>
        <v>1.9994594952394762</v>
      </c>
      <c r="CQ54" s="48">
        <f t="shared" si="115"/>
        <v>1.9989079202196693</v>
      </c>
      <c r="CR54" s="48">
        <f t="shared" si="115"/>
        <v>1.9978700737527579</v>
      </c>
      <c r="CS54" s="48">
        <f t="shared" si="115"/>
        <v>1.9959892942702384</v>
      </c>
      <c r="CT54" s="48">
        <f t="shared" si="115"/>
        <v>1.9927066864264043</v>
      </c>
      <c r="CU54" s="48">
        <f t="shared" si="115"/>
        <v>1.9871887513020619</v>
      </c>
      <c r="CV54" s="48">
        <f t="shared" si="115"/>
        <v>1.9782554755819319</v>
      </c>
      <c r="CW54" s="48">
        <f t="shared" si="115"/>
        <v>1.9643264242237848</v>
      </c>
      <c r="CX54" s="48">
        <f t="shared" si="115"/>
        <v>1.9434089578929277</v>
      </c>
      <c r="CY54" s="48">
        <f t="shared" si="115"/>
        <v>1.9131556105923189</v>
      </c>
      <c r="CZ54" s="48">
        <f t="shared" si="115"/>
        <v>1.8710136561164079</v>
      </c>
      <c r="DA54" s="48">
        <f t="shared" si="115"/>
        <v>1.8144766425525813</v>
      </c>
      <c r="DB54" s="48">
        <f t="shared" si="115"/>
        <v>1.7414253236637347</v>
      </c>
      <c r="DC54" s="48">
        <f t="shared" si="115"/>
        <v>1.6505176981606176</v>
      </c>
      <c r="DD54" s="48">
        <f t="shared" si="115"/>
        <v>1.5415620708902147</v>
      </c>
      <c r="DE54" s="48">
        <f t="shared" si="115"/>
        <v>1.2302008481441744E-31</v>
      </c>
      <c r="DF54" s="48">
        <f t="shared" si="115"/>
        <v>1.19232837488836E-11</v>
      </c>
      <c r="DG54" s="48">
        <f t="shared" si="115"/>
        <v>4.8294173741530598E-5</v>
      </c>
      <c r="DH54" s="48">
        <f t="shared" si="115"/>
        <v>6.5865150182324916E-2</v>
      </c>
      <c r="DI54" s="48">
        <f t="shared" si="115"/>
        <v>0.51090248910315128</v>
      </c>
      <c r="DJ54" s="48">
        <f t="shared" si="115"/>
        <v>1.1286173673985016</v>
      </c>
      <c r="DK54" s="48">
        <f t="shared" si="115"/>
        <v>1.575631577974663</v>
      </c>
      <c r="DL54" s="48">
        <f t="shared" si="115"/>
        <v>1.8152693514093599</v>
      </c>
      <c r="DM54" s="48">
        <f t="shared" si="115"/>
        <v>1.9709485272987615</v>
      </c>
      <c r="DN54" s="48">
        <f t="shared" si="115"/>
        <v>1.9959892942702384</v>
      </c>
      <c r="DO54" s="48">
        <f t="shared" si="115"/>
        <v>1.9996910818428879</v>
      </c>
      <c r="DP54" s="48">
        <f t="shared" si="115"/>
        <v>1.999977389325299</v>
      </c>
      <c r="DQ54" s="48">
        <f t="shared" si="115"/>
        <v>1.9999983902356295</v>
      </c>
      <c r="DR54" s="48">
        <f t="shared" si="115"/>
        <v>1.9999998872335571</v>
      </c>
      <c r="DS54" s="48">
        <f t="shared" si="115"/>
        <v>1.9999999921789875</v>
      </c>
      <c r="DT54" s="48">
        <f t="shared" si="115"/>
        <v>1.9999999994610198</v>
      </c>
      <c r="DU54" s="48">
        <f t="shared" si="115"/>
        <v>1.9999999999630118</v>
      </c>
      <c r="DV54" s="48">
        <f t="shared" si="115"/>
        <v>1.9999999999974687</v>
      </c>
      <c r="DW54" s="48">
        <f t="shared" si="115"/>
        <v>1.9999999999974687</v>
      </c>
    </row>
    <row r="55" spans="1:127" ht="37.5" customHeight="1" x14ac:dyDescent="0.2">
      <c r="A55" s="19"/>
      <c r="B55" s="37" t="s">
        <v>110</v>
      </c>
      <c r="C55" s="492"/>
      <c r="D55" s="493"/>
      <c r="E55" s="493"/>
      <c r="F55" s="39"/>
      <c r="G55" s="38">
        <f>ERF((G34)/(4*(G37*G30)^0.5))</f>
        <v>8.9020707489366038E-2</v>
      </c>
      <c r="H55" s="41"/>
      <c r="I55" s="71">
        <f>J55</f>
        <v>3.044710339681898E-2</v>
      </c>
      <c r="J55" s="38">
        <f>ERF((J34)/(4*(J37*J30)^0.5))</f>
        <v>3.044710339681898E-2</v>
      </c>
      <c r="K55" s="38">
        <f t="shared" ref="K55:T55" si="116">ERF((K34)/(4*(K37*K30)^0.5))</f>
        <v>2.8209420407749727E-3</v>
      </c>
      <c r="L55" s="38">
        <f t="shared" si="116"/>
        <v>1.9947093241847345E-3</v>
      </c>
      <c r="M55" s="38">
        <f t="shared" si="116"/>
        <v>1.6286739086527739E-3</v>
      </c>
      <c r="N55" s="38">
        <f t="shared" si="116"/>
        <v>1.4104732242478817E-3</v>
      </c>
      <c r="O55" s="38">
        <f t="shared" si="116"/>
        <v>1.2615657353576683E-3</v>
      </c>
      <c r="P55" s="38">
        <f t="shared" si="116"/>
        <v>1.1516467650270889E-3</v>
      </c>
      <c r="Q55" s="38">
        <f t="shared" si="116"/>
        <v>1.0662177757878872E-3</v>
      </c>
      <c r="R55" s="38">
        <f t="shared" si="116"/>
        <v>9.9735544127559561E-4</v>
      </c>
      <c r="S55" s="38">
        <f t="shared" si="116"/>
        <v>9.4031575491390488E-4</v>
      </c>
      <c r="T55" s="38">
        <f t="shared" si="116"/>
        <v>8.9206187223015831E-4</v>
      </c>
      <c r="U55" s="38">
        <f>ERF((U34)/(4*(U37*U30)^0.5))</f>
        <v>8.9204347379863245E-3</v>
      </c>
      <c r="V55" s="38">
        <f>ERF((V34)/(4*(V37*V30)^0.5))</f>
        <v>6.3077655990903016E-3</v>
      </c>
      <c r="W55" s="38">
        <f t="shared" ref="W55:CH55" si="117">ERF((W34)/(4*(W37*W30)^0.5))</f>
        <v>5.1502869277362476E-3</v>
      </c>
      <c r="X55" s="38">
        <f t="shared" si="117"/>
        <v>4.4602870597080591E-3</v>
      </c>
      <c r="Y55" s="38">
        <f t="shared" si="117"/>
        <v>3.9894061814816457E-3</v>
      </c>
      <c r="Z55" s="38">
        <f t="shared" si="117"/>
        <v>3.6418154567766483E-3</v>
      </c>
      <c r="AA55" s="38">
        <f t="shared" si="117"/>
        <v>3.3716676219956256E-3</v>
      </c>
      <c r="AB55" s="38">
        <f t="shared" si="117"/>
        <v>3.1539074392224384E-3</v>
      </c>
      <c r="AC55" s="38">
        <f t="shared" si="117"/>
        <v>2.9735333104073999E-3</v>
      </c>
      <c r="AD55" s="38">
        <f t="shared" si="117"/>
        <v>2.8203603304328015E-2</v>
      </c>
      <c r="AE55" s="38">
        <f t="shared" si="117"/>
        <v>1.9945036390476088E-2</v>
      </c>
      <c r="AF55" s="38">
        <f t="shared" si="117"/>
        <v>1.6285619443116406E-2</v>
      </c>
      <c r="AG55" s="38">
        <f t="shared" si="117"/>
        <v>1.410400500127445E-2</v>
      </c>
      <c r="AH55" s="38">
        <f t="shared" si="117"/>
        <v>1.2615136977203435E-2</v>
      </c>
      <c r="AI55" s="38">
        <f t="shared" si="117"/>
        <v>1.1516071784052565E-2</v>
      </c>
      <c r="AJ55" s="38">
        <f t="shared" si="117"/>
        <v>1.0661863612832372E-2</v>
      </c>
      <c r="AK55" s="38">
        <f t="shared" si="117"/>
        <v>9.9732972880759441E-3</v>
      </c>
      <c r="AL55" s="38">
        <f t="shared" si="117"/>
        <v>9.4029420645961714E-3</v>
      </c>
      <c r="AM55" s="38">
        <f t="shared" si="117"/>
        <v>8.9204347379863245E-3</v>
      </c>
      <c r="AN55" s="38">
        <f t="shared" si="117"/>
        <v>2.8203603304328015E-2</v>
      </c>
      <c r="AO55" s="38">
        <f t="shared" si="117"/>
        <v>2.9728520174748828E-2</v>
      </c>
      <c r="AP55" s="38">
        <f t="shared" si="117"/>
        <v>3.1530945127879552E-2</v>
      </c>
      <c r="AQ55" s="38">
        <f t="shared" si="117"/>
        <v>3.3706744499615533E-2</v>
      </c>
      <c r="AR55" s="38">
        <f t="shared" si="117"/>
        <v>3.6405639733927311E-2</v>
      </c>
      <c r="AS55" s="38">
        <f t="shared" si="117"/>
        <v>3.9877611676744924E-2</v>
      </c>
      <c r="AT55" s="38">
        <f t="shared" si="117"/>
        <v>4.4579883006436401E-2</v>
      </c>
      <c r="AU55" s="38">
        <f t="shared" si="117"/>
        <v>5.1467483149355737E-2</v>
      </c>
      <c r="AV55" s="38">
        <f t="shared" si="117"/>
        <v>6.3012668028519375E-2</v>
      </c>
      <c r="AW55" s="38">
        <f t="shared" si="117"/>
        <v>8.9020707489366038E-2</v>
      </c>
      <c r="AX55" s="38">
        <f t="shared" si="117"/>
        <v>2.9728520174748828E-2</v>
      </c>
      <c r="AY55" s="38">
        <f t="shared" si="117"/>
        <v>2.989499006943273E-2</v>
      </c>
      <c r="AZ55" s="38">
        <f t="shared" si="117"/>
        <v>3.0064288182282836E-2</v>
      </c>
      <c r="BA55" s="38">
        <f t="shared" si="117"/>
        <v>3.0236495513890429E-2</v>
      </c>
      <c r="BB55" s="38">
        <f t="shared" si="117"/>
        <v>3.0411696350319883E-2</v>
      </c>
      <c r="BC55" s="38">
        <f t="shared" si="117"/>
        <v>3.0589978436455958E-2</v>
      </c>
      <c r="BD55" s="38">
        <f t="shared" si="117"/>
        <v>3.0771433160662262E-2</v>
      </c>
      <c r="BE55" s="38">
        <f t="shared" si="117"/>
        <v>3.0956155751633761E-2</v>
      </c>
      <c r="BF55" s="38">
        <f t="shared" si="117"/>
        <v>3.1144245488406521E-2</v>
      </c>
      <c r="BG55" s="38">
        <f t="shared" si="117"/>
        <v>3.1335805924576757E-2</v>
      </c>
      <c r="BH55" s="38">
        <f t="shared" si="117"/>
        <v>3.1530945127879552E-2</v>
      </c>
      <c r="BI55" s="38">
        <f t="shared" si="117"/>
        <v>3.0323716343119884E-2</v>
      </c>
      <c r="BJ55" s="38">
        <f t="shared" si="117"/>
        <v>3.0341251259070598E-2</v>
      </c>
      <c r="BK55" s="38">
        <f t="shared" si="117"/>
        <v>3.035881662933022E-2</v>
      </c>
      <c r="BL55" s="38">
        <f t="shared" si="117"/>
        <v>3.0376412542155062E-2</v>
      </c>
      <c r="BM55" s="38">
        <f t="shared" si="117"/>
        <v>3.0394039086159896E-2</v>
      </c>
      <c r="BN55" s="38">
        <f t="shared" si="117"/>
        <v>3.0411696350319883E-2</v>
      </c>
      <c r="BO55" s="38">
        <f t="shared" si="117"/>
        <v>3.0429384423972403E-2</v>
      </c>
      <c r="BP55" s="38">
        <f t="shared" si="117"/>
        <v>3.044710339681898E-2</v>
      </c>
      <c r="BQ55" s="38">
        <f t="shared" si="117"/>
        <v>3.0464853358927232E-2</v>
      </c>
      <c r="BR55" s="38">
        <f t="shared" si="117"/>
        <v>3.0482634400732733E-2</v>
      </c>
      <c r="BS55" s="38">
        <f t="shared" si="117"/>
        <v>3.0500446613040962E-2</v>
      </c>
      <c r="BT55" s="38">
        <f t="shared" si="117"/>
        <v>3.051829008702929E-2</v>
      </c>
      <c r="BU55" s="38">
        <f t="shared" si="117"/>
        <v>3.0536164914248886E-2</v>
      </c>
      <c r="BV55" s="38">
        <f t="shared" si="117"/>
        <v>3.0554071186626727E-2</v>
      </c>
      <c r="BW55" s="38">
        <f t="shared" si="117"/>
        <v>3.0572008996467573E-2</v>
      </c>
      <c r="BX55" s="38">
        <f t="shared" si="117"/>
        <v>3.0589978436455958E-2</v>
      </c>
      <c r="BY55" s="38">
        <f t="shared" si="117"/>
        <v>3.0607979599658216E-2</v>
      </c>
      <c r="BZ55" s="38">
        <f t="shared" si="117"/>
        <v>3.0626012579524492E-2</v>
      </c>
      <c r="CA55" s="38">
        <f t="shared" si="117"/>
        <v>3.0644077469890788E-2</v>
      </c>
      <c r="CB55" s="38">
        <f t="shared" si="117"/>
        <v>3.0662174364981004E-2</v>
      </c>
      <c r="CC55" s="38">
        <f t="shared" si="117"/>
        <v>3.0680303359409005E-2</v>
      </c>
      <c r="CD55" s="38">
        <f t="shared" si="117"/>
        <v>3.044710339681898E-2</v>
      </c>
      <c r="CE55" s="38">
        <f t="shared" si="117"/>
        <v>0.73644752271702729</v>
      </c>
      <c r="CF55" s="38">
        <f t="shared" si="117"/>
        <v>0.27632639016823701</v>
      </c>
      <c r="CG55" s="38">
        <f t="shared" si="117"/>
        <v>0.1974126513658474</v>
      </c>
      <c r="CH55" s="38">
        <f t="shared" si="117"/>
        <v>0.1403162048013338</v>
      </c>
      <c r="CI55" s="38">
        <f t="shared" ref="CI55:DW55" si="118">ERF((CI34)/(4*(CI37*CI30)^0.5))</f>
        <v>0.1147660855267984</v>
      </c>
      <c r="CJ55" s="38">
        <f t="shared" si="118"/>
        <v>9.9476449660225785E-2</v>
      </c>
      <c r="CK55" s="38">
        <f t="shared" si="118"/>
        <v>8.9020707489366038E-2</v>
      </c>
      <c r="CL55" s="38">
        <f t="shared" si="118"/>
        <v>6.3012668028519375E-2</v>
      </c>
      <c r="CM55" s="38">
        <f t="shared" si="118"/>
        <v>5.1467483149355737E-2</v>
      </c>
      <c r="CN55" s="38">
        <f t="shared" si="118"/>
        <v>4.4579883006436401E-2</v>
      </c>
      <c r="CO55" s="38">
        <f t="shared" si="118"/>
        <v>3.9877611676744924E-2</v>
      </c>
      <c r="CP55" s="38">
        <f t="shared" si="118"/>
        <v>3.6405639733927311E-2</v>
      </c>
      <c r="CQ55" s="38">
        <f t="shared" si="118"/>
        <v>3.3706744499615533E-2</v>
      </c>
      <c r="CR55" s="38">
        <f t="shared" si="118"/>
        <v>3.1530945127879552E-2</v>
      </c>
      <c r="CS55" s="38">
        <f t="shared" si="118"/>
        <v>2.9728520174748828E-2</v>
      </c>
      <c r="CT55" s="38">
        <f t="shared" si="118"/>
        <v>2.8203603304328015E-2</v>
      </c>
      <c r="CU55" s="38">
        <f t="shared" si="118"/>
        <v>2.6891589857170595E-2</v>
      </c>
      <c r="CV55" s="38">
        <f t="shared" si="118"/>
        <v>2.5747143400456123E-2</v>
      </c>
      <c r="CW55" s="38">
        <f t="shared" si="118"/>
        <v>2.4737385544881245E-2</v>
      </c>
      <c r="CX55" s="38">
        <f t="shared" si="118"/>
        <v>2.3837814003919461E-2</v>
      </c>
      <c r="CY55" s="38">
        <f t="shared" si="118"/>
        <v>2.3029744678024339E-2</v>
      </c>
      <c r="CZ55" s="38">
        <f t="shared" si="118"/>
        <v>2.2298647944327364E-2</v>
      </c>
      <c r="DA55" s="38">
        <f t="shared" si="118"/>
        <v>2.163303174336129E-2</v>
      </c>
      <c r="DB55" s="38">
        <f t="shared" si="118"/>
        <v>2.1023671026752257E-2</v>
      </c>
      <c r="DC55" s="38">
        <f t="shared" si="118"/>
        <v>2.0463063389618792E-2</v>
      </c>
      <c r="DD55" s="38">
        <f t="shared" si="118"/>
        <v>1.9945036390476088E-2</v>
      </c>
      <c r="DE55" s="38">
        <f t="shared" si="118"/>
        <v>2.9728520174748828E-2</v>
      </c>
      <c r="DF55" s="38">
        <f t="shared" si="118"/>
        <v>2.9728520174748828E-2</v>
      </c>
      <c r="DG55" s="38">
        <f t="shared" si="118"/>
        <v>2.9728520174748828E-2</v>
      </c>
      <c r="DH55" s="38">
        <f t="shared" si="118"/>
        <v>2.9728520174748828E-2</v>
      </c>
      <c r="DI55" s="38">
        <f t="shared" si="118"/>
        <v>2.9728520174748828E-2</v>
      </c>
      <c r="DJ55" s="38">
        <f t="shared" si="118"/>
        <v>2.9728520174748828E-2</v>
      </c>
      <c r="DK55" s="38">
        <f t="shared" si="118"/>
        <v>2.9728520174748828E-2</v>
      </c>
      <c r="DL55" s="38">
        <f t="shared" si="118"/>
        <v>2.9728520174748828E-2</v>
      </c>
      <c r="DM55" s="38">
        <f t="shared" si="118"/>
        <v>2.9728520174748828E-2</v>
      </c>
      <c r="DN55" s="38">
        <f t="shared" si="118"/>
        <v>2.9728520174748828E-2</v>
      </c>
      <c r="DO55" s="38">
        <f t="shared" si="118"/>
        <v>2.9728520174748828E-2</v>
      </c>
      <c r="DP55" s="38">
        <f t="shared" si="118"/>
        <v>2.9728520174748828E-2</v>
      </c>
      <c r="DQ55" s="38">
        <f t="shared" si="118"/>
        <v>2.9728520174748828E-2</v>
      </c>
      <c r="DR55" s="38">
        <f t="shared" si="118"/>
        <v>2.9728520174748828E-2</v>
      </c>
      <c r="DS55" s="38">
        <f t="shared" si="118"/>
        <v>2.9728520174748828E-2</v>
      </c>
      <c r="DT55" s="38">
        <f t="shared" si="118"/>
        <v>2.9728520174748828E-2</v>
      </c>
      <c r="DU55" s="38">
        <f t="shared" si="118"/>
        <v>2.9728520174748828E-2</v>
      </c>
      <c r="DV55" s="38">
        <f t="shared" si="118"/>
        <v>2.9728520174748828E-2</v>
      </c>
      <c r="DW55" s="38">
        <f t="shared" si="118"/>
        <v>2.9728520174748828E-2</v>
      </c>
    </row>
    <row r="56" spans="1:127" ht="37.5" customHeight="1" x14ac:dyDescent="0.2">
      <c r="B56" s="37" t="s">
        <v>111</v>
      </c>
      <c r="C56" s="492"/>
      <c r="D56" s="493"/>
      <c r="E56" s="493"/>
      <c r="F56" s="39"/>
      <c r="G56" s="38">
        <f>ERF((G35)/(2*(G38*G30)^0.5))</f>
        <v>8.9020707489366038E-2</v>
      </c>
      <c r="J56" s="38">
        <f>ERF((J35)/(2*(J38*J30)^0.5))</f>
        <v>3.044710339681898E-2</v>
      </c>
      <c r="K56" s="38">
        <f t="shared" ref="K56:T56" si="119">ERF((K35)/(2*(K38*K30)^0.5))</f>
        <v>2.8209420407749727E-3</v>
      </c>
      <c r="L56" s="38">
        <f t="shared" si="119"/>
        <v>1.9947093241847345E-3</v>
      </c>
      <c r="M56" s="38">
        <f t="shared" si="119"/>
        <v>1.6286739086527739E-3</v>
      </c>
      <c r="N56" s="38">
        <f t="shared" si="119"/>
        <v>1.4104732242478817E-3</v>
      </c>
      <c r="O56" s="38">
        <f t="shared" si="119"/>
        <v>1.2615657353576683E-3</v>
      </c>
      <c r="P56" s="38">
        <f t="shared" si="119"/>
        <v>1.1516467650270889E-3</v>
      </c>
      <c r="Q56" s="38">
        <f t="shared" si="119"/>
        <v>1.0662177757878872E-3</v>
      </c>
      <c r="R56" s="38">
        <f t="shared" si="119"/>
        <v>9.9735544127559561E-4</v>
      </c>
      <c r="S56" s="38">
        <f t="shared" si="119"/>
        <v>9.4031575491390488E-4</v>
      </c>
      <c r="T56" s="38">
        <f t="shared" si="119"/>
        <v>8.9206187223015831E-4</v>
      </c>
      <c r="U56" s="38">
        <f>ERF((U35)/(2*(U38*U30)^0.5))</f>
        <v>8.9204347379863245E-3</v>
      </c>
      <c r="V56" s="38">
        <f>ERF((V35)/(2*(V38*V30)^0.5))</f>
        <v>6.3077655990903016E-3</v>
      </c>
      <c r="W56" s="38">
        <f t="shared" ref="W56:CH56" si="120">ERF((W35)/(2*(W38*W30)^0.5))</f>
        <v>5.1502869277362476E-3</v>
      </c>
      <c r="X56" s="38">
        <f t="shared" si="120"/>
        <v>4.4602870597080591E-3</v>
      </c>
      <c r="Y56" s="38">
        <f t="shared" si="120"/>
        <v>3.9894061814816457E-3</v>
      </c>
      <c r="Z56" s="38">
        <f t="shared" si="120"/>
        <v>3.6418154567766483E-3</v>
      </c>
      <c r="AA56" s="38">
        <f t="shared" si="120"/>
        <v>3.3716676219956256E-3</v>
      </c>
      <c r="AB56" s="38">
        <f t="shared" si="120"/>
        <v>3.1539074392224384E-3</v>
      </c>
      <c r="AC56" s="38">
        <f t="shared" si="120"/>
        <v>2.9735333104073999E-3</v>
      </c>
      <c r="AD56" s="38">
        <f t="shared" si="120"/>
        <v>2.8203603304328015E-2</v>
      </c>
      <c r="AE56" s="38">
        <f t="shared" si="120"/>
        <v>1.9945036390476088E-2</v>
      </c>
      <c r="AF56" s="38">
        <f t="shared" si="120"/>
        <v>1.6285619443116406E-2</v>
      </c>
      <c r="AG56" s="38">
        <f t="shared" si="120"/>
        <v>1.410400500127445E-2</v>
      </c>
      <c r="AH56" s="38">
        <f t="shared" si="120"/>
        <v>1.2615136977203435E-2</v>
      </c>
      <c r="AI56" s="38">
        <f t="shared" si="120"/>
        <v>1.1516071784052565E-2</v>
      </c>
      <c r="AJ56" s="38">
        <f t="shared" si="120"/>
        <v>1.0661863612832372E-2</v>
      </c>
      <c r="AK56" s="38">
        <f t="shared" si="120"/>
        <v>9.9732972880759441E-3</v>
      </c>
      <c r="AL56" s="38">
        <f t="shared" si="120"/>
        <v>9.4029420645961714E-3</v>
      </c>
      <c r="AM56" s="38">
        <f t="shared" si="120"/>
        <v>8.9204347379863245E-3</v>
      </c>
      <c r="AN56" s="38">
        <f t="shared" si="120"/>
        <v>2.8203603304328015E-2</v>
      </c>
      <c r="AO56" s="38">
        <f t="shared" si="120"/>
        <v>2.9728520174748828E-2</v>
      </c>
      <c r="AP56" s="38">
        <f t="shared" si="120"/>
        <v>3.1530945127879552E-2</v>
      </c>
      <c r="AQ56" s="38">
        <f t="shared" si="120"/>
        <v>3.3706744499615533E-2</v>
      </c>
      <c r="AR56" s="38">
        <f t="shared" si="120"/>
        <v>3.6405639733927311E-2</v>
      </c>
      <c r="AS56" s="38">
        <f t="shared" si="120"/>
        <v>3.9877611676744924E-2</v>
      </c>
      <c r="AT56" s="38">
        <f t="shared" si="120"/>
        <v>4.4579883006436401E-2</v>
      </c>
      <c r="AU56" s="38">
        <f t="shared" si="120"/>
        <v>5.1467483149355737E-2</v>
      </c>
      <c r="AV56" s="38">
        <f t="shared" si="120"/>
        <v>6.3012668028519375E-2</v>
      </c>
      <c r="AW56" s="38">
        <f t="shared" si="120"/>
        <v>8.9020707489366038E-2</v>
      </c>
      <c r="AX56" s="38">
        <f t="shared" si="120"/>
        <v>2.9728520174748828E-2</v>
      </c>
      <c r="AY56" s="38">
        <f t="shared" si="120"/>
        <v>2.989499006943273E-2</v>
      </c>
      <c r="AZ56" s="38">
        <f t="shared" si="120"/>
        <v>3.0064288182282836E-2</v>
      </c>
      <c r="BA56" s="38">
        <f t="shared" si="120"/>
        <v>3.0236495513890429E-2</v>
      </c>
      <c r="BB56" s="38">
        <f t="shared" si="120"/>
        <v>3.0411696350319883E-2</v>
      </c>
      <c r="BC56" s="38">
        <f t="shared" si="120"/>
        <v>3.0589978436455958E-2</v>
      </c>
      <c r="BD56" s="38">
        <f t="shared" si="120"/>
        <v>3.0771433160662262E-2</v>
      </c>
      <c r="BE56" s="38">
        <f t="shared" si="120"/>
        <v>3.0956155751633761E-2</v>
      </c>
      <c r="BF56" s="38">
        <f t="shared" si="120"/>
        <v>3.1144245488406521E-2</v>
      </c>
      <c r="BG56" s="38">
        <f t="shared" si="120"/>
        <v>3.1335805924576757E-2</v>
      </c>
      <c r="BH56" s="38">
        <f t="shared" si="120"/>
        <v>3.1530945127879552E-2</v>
      </c>
      <c r="BI56" s="38">
        <f t="shared" si="120"/>
        <v>3.0323716343119884E-2</v>
      </c>
      <c r="BJ56" s="38">
        <f t="shared" si="120"/>
        <v>3.0341251259070598E-2</v>
      </c>
      <c r="BK56" s="38">
        <f t="shared" si="120"/>
        <v>3.035881662933022E-2</v>
      </c>
      <c r="BL56" s="38">
        <f t="shared" si="120"/>
        <v>3.0376412542155062E-2</v>
      </c>
      <c r="BM56" s="38">
        <f t="shared" si="120"/>
        <v>3.0394039086159896E-2</v>
      </c>
      <c r="BN56" s="38">
        <f t="shared" si="120"/>
        <v>3.0411696350319883E-2</v>
      </c>
      <c r="BO56" s="38">
        <f t="shared" si="120"/>
        <v>3.0429384423972403E-2</v>
      </c>
      <c r="BP56" s="38">
        <f t="shared" si="120"/>
        <v>3.044710339681898E-2</v>
      </c>
      <c r="BQ56" s="38">
        <f t="shared" si="120"/>
        <v>3.0464853358927232E-2</v>
      </c>
      <c r="BR56" s="38">
        <f t="shared" si="120"/>
        <v>3.0482634400732733E-2</v>
      </c>
      <c r="BS56" s="38">
        <f t="shared" si="120"/>
        <v>3.0500446613040962E-2</v>
      </c>
      <c r="BT56" s="38">
        <f t="shared" si="120"/>
        <v>3.051829008702929E-2</v>
      </c>
      <c r="BU56" s="38">
        <f t="shared" si="120"/>
        <v>3.0536164914248886E-2</v>
      </c>
      <c r="BV56" s="38">
        <f t="shared" si="120"/>
        <v>3.0554071186626727E-2</v>
      </c>
      <c r="BW56" s="38">
        <f t="shared" si="120"/>
        <v>3.0572008996467573E-2</v>
      </c>
      <c r="BX56" s="38">
        <f t="shared" si="120"/>
        <v>3.0589978436455958E-2</v>
      </c>
      <c r="BY56" s="38">
        <f t="shared" si="120"/>
        <v>3.0607979599658216E-2</v>
      </c>
      <c r="BZ56" s="38">
        <f t="shared" si="120"/>
        <v>3.0626012579524492E-2</v>
      </c>
      <c r="CA56" s="38">
        <f t="shared" si="120"/>
        <v>3.0644077469890788E-2</v>
      </c>
      <c r="CB56" s="38">
        <f t="shared" si="120"/>
        <v>3.0662174364981004E-2</v>
      </c>
      <c r="CC56" s="38">
        <f t="shared" si="120"/>
        <v>3.0680303359409005E-2</v>
      </c>
      <c r="CD56" s="38">
        <f t="shared" si="120"/>
        <v>3.044710339681898E-2</v>
      </c>
      <c r="CE56" s="38">
        <f t="shared" si="120"/>
        <v>0.73644752271702729</v>
      </c>
      <c r="CF56" s="38">
        <f t="shared" si="120"/>
        <v>0.27632639016823701</v>
      </c>
      <c r="CG56" s="38">
        <f t="shared" si="120"/>
        <v>0.1974126513658474</v>
      </c>
      <c r="CH56" s="38">
        <f t="shared" si="120"/>
        <v>0.1403162048013338</v>
      </c>
      <c r="CI56" s="38">
        <f t="shared" ref="CI56:DW56" si="121">ERF((CI35)/(2*(CI38*CI30)^0.5))</f>
        <v>0.1147660855267984</v>
      </c>
      <c r="CJ56" s="38">
        <f t="shared" si="121"/>
        <v>9.9476449660225785E-2</v>
      </c>
      <c r="CK56" s="38">
        <f t="shared" si="121"/>
        <v>8.9020707489366038E-2</v>
      </c>
      <c r="CL56" s="38">
        <f t="shared" si="121"/>
        <v>6.3012668028519375E-2</v>
      </c>
      <c r="CM56" s="38">
        <f t="shared" si="121"/>
        <v>5.1467483149355737E-2</v>
      </c>
      <c r="CN56" s="38">
        <f t="shared" si="121"/>
        <v>4.4579883006436401E-2</v>
      </c>
      <c r="CO56" s="38">
        <f t="shared" si="121"/>
        <v>3.9877611676744924E-2</v>
      </c>
      <c r="CP56" s="38">
        <f t="shared" si="121"/>
        <v>3.6405639733927311E-2</v>
      </c>
      <c r="CQ56" s="38">
        <f t="shared" si="121"/>
        <v>3.3706744499615533E-2</v>
      </c>
      <c r="CR56" s="38">
        <f t="shared" si="121"/>
        <v>3.1530945127879552E-2</v>
      </c>
      <c r="CS56" s="38">
        <f t="shared" si="121"/>
        <v>2.9728520174748828E-2</v>
      </c>
      <c r="CT56" s="38">
        <f t="shared" si="121"/>
        <v>2.8203603304328015E-2</v>
      </c>
      <c r="CU56" s="38">
        <f t="shared" si="121"/>
        <v>2.6891589857170595E-2</v>
      </c>
      <c r="CV56" s="38">
        <f t="shared" si="121"/>
        <v>2.5747143400456123E-2</v>
      </c>
      <c r="CW56" s="38">
        <f t="shared" si="121"/>
        <v>2.4737385544881245E-2</v>
      </c>
      <c r="CX56" s="38">
        <f t="shared" si="121"/>
        <v>2.3837814003919461E-2</v>
      </c>
      <c r="CY56" s="38">
        <f t="shared" si="121"/>
        <v>2.3029744678024339E-2</v>
      </c>
      <c r="CZ56" s="38">
        <f t="shared" si="121"/>
        <v>2.2298647944327364E-2</v>
      </c>
      <c r="DA56" s="38">
        <f t="shared" si="121"/>
        <v>2.163303174336129E-2</v>
      </c>
      <c r="DB56" s="38">
        <f t="shared" si="121"/>
        <v>2.1023671026752257E-2</v>
      </c>
      <c r="DC56" s="38">
        <f t="shared" si="121"/>
        <v>2.0463063389618792E-2</v>
      </c>
      <c r="DD56" s="38">
        <f t="shared" si="121"/>
        <v>1.9945036390476088E-2</v>
      </c>
      <c r="DE56" s="38">
        <f t="shared" si="121"/>
        <v>2.9728520174748828E-2</v>
      </c>
      <c r="DF56" s="38">
        <f t="shared" si="121"/>
        <v>2.9728520174748828E-2</v>
      </c>
      <c r="DG56" s="38">
        <f t="shared" si="121"/>
        <v>2.9728520174748828E-2</v>
      </c>
      <c r="DH56" s="38">
        <f t="shared" si="121"/>
        <v>2.9728520174748828E-2</v>
      </c>
      <c r="DI56" s="38">
        <f t="shared" si="121"/>
        <v>2.9728520174748828E-2</v>
      </c>
      <c r="DJ56" s="38">
        <f t="shared" si="121"/>
        <v>2.9728520174748828E-2</v>
      </c>
      <c r="DK56" s="38">
        <f t="shared" si="121"/>
        <v>2.9728520174748828E-2</v>
      </c>
      <c r="DL56" s="38">
        <f t="shared" si="121"/>
        <v>2.9728520174748828E-2</v>
      </c>
      <c r="DM56" s="38">
        <f t="shared" si="121"/>
        <v>2.9728520174748828E-2</v>
      </c>
      <c r="DN56" s="38">
        <f t="shared" si="121"/>
        <v>2.9728520174748828E-2</v>
      </c>
      <c r="DO56" s="38">
        <f t="shared" si="121"/>
        <v>2.9728520174748828E-2</v>
      </c>
      <c r="DP56" s="38">
        <f t="shared" si="121"/>
        <v>2.9728520174748828E-2</v>
      </c>
      <c r="DQ56" s="38">
        <f t="shared" si="121"/>
        <v>2.9728520174748828E-2</v>
      </c>
      <c r="DR56" s="38">
        <f t="shared" si="121"/>
        <v>2.9728520174748828E-2</v>
      </c>
      <c r="DS56" s="38">
        <f t="shared" si="121"/>
        <v>2.9728520174748828E-2</v>
      </c>
      <c r="DT56" s="38">
        <f t="shared" si="121"/>
        <v>2.9728520174748828E-2</v>
      </c>
      <c r="DU56" s="38">
        <f t="shared" si="121"/>
        <v>2.9728520174748828E-2</v>
      </c>
      <c r="DV56" s="38">
        <f t="shared" si="121"/>
        <v>2.9728520174748828E-2</v>
      </c>
      <c r="DW56" s="38">
        <f t="shared" si="121"/>
        <v>2.9728520174748828E-2</v>
      </c>
    </row>
  </sheetData>
  <mergeCells count="32">
    <mergeCell ref="C36:E36"/>
    <mergeCell ref="E23:F23"/>
    <mergeCell ref="C26:E26"/>
    <mergeCell ref="C27:E27"/>
    <mergeCell ref="C28:E28"/>
    <mergeCell ref="C29:E29"/>
    <mergeCell ref="C30:E30"/>
    <mergeCell ref="C31:E31"/>
    <mergeCell ref="C32:E32"/>
    <mergeCell ref="C33:E33"/>
    <mergeCell ref="C34:E34"/>
    <mergeCell ref="C35:E35"/>
    <mergeCell ref="C48:E48"/>
    <mergeCell ref="C37:E37"/>
    <mergeCell ref="C38:E38"/>
    <mergeCell ref="C39:E39"/>
    <mergeCell ref="C40:E40"/>
    <mergeCell ref="C41:E41"/>
    <mergeCell ref="C42:E42"/>
    <mergeCell ref="C43:E43"/>
    <mergeCell ref="C44:E44"/>
    <mergeCell ref="C45:E45"/>
    <mergeCell ref="C46:E46"/>
    <mergeCell ref="C47:E47"/>
    <mergeCell ref="C55:E55"/>
    <mergeCell ref="C56:E56"/>
    <mergeCell ref="C49:E49"/>
    <mergeCell ref="C50:E50"/>
    <mergeCell ref="C51:E51"/>
    <mergeCell ref="C52:E52"/>
    <mergeCell ref="C53:E53"/>
    <mergeCell ref="C54:E54"/>
  </mergeCells>
  <phoneticPr fontId="2"/>
  <conditionalFormatting sqref="G29">
    <cfRule type="expression" dxfId="419" priority="15">
      <formula>$A$29&gt;0</formula>
    </cfRule>
  </conditionalFormatting>
  <conditionalFormatting sqref="G30">
    <cfRule type="expression" dxfId="418" priority="14">
      <formula>A30&gt;0</formula>
    </cfRule>
  </conditionalFormatting>
  <conditionalFormatting sqref="G42">
    <cfRule type="expression" dxfId="417" priority="13">
      <formula>$A42&gt;0</formula>
    </cfRule>
  </conditionalFormatting>
  <conditionalFormatting sqref="G44">
    <cfRule type="expression" dxfId="416" priority="12">
      <formula>$A$44&gt;0</formula>
    </cfRule>
  </conditionalFormatting>
  <conditionalFormatting sqref="G45">
    <cfRule type="expression" dxfId="415" priority="11">
      <formula>$A$45&gt;0</formula>
    </cfRule>
  </conditionalFormatting>
  <conditionalFormatting sqref="G46">
    <cfRule type="expression" dxfId="414" priority="10">
      <formula>$A$46&gt;0</formula>
    </cfRule>
  </conditionalFormatting>
  <conditionalFormatting sqref="G34">
    <cfRule type="expression" dxfId="413" priority="9">
      <formula>$A$34&gt;0</formula>
    </cfRule>
  </conditionalFormatting>
  <conditionalFormatting sqref="H36 G35:G38">
    <cfRule type="expression" dxfId="412" priority="8">
      <formula>$A$35&gt;0</formula>
    </cfRule>
  </conditionalFormatting>
  <conditionalFormatting sqref="G33">
    <cfRule type="expression" dxfId="411" priority="7">
      <formula>$A$33&gt;0</formula>
    </cfRule>
  </conditionalFormatting>
  <conditionalFormatting sqref="G40:G41">
    <cfRule type="expression" dxfId="410" priority="6">
      <formula>$A$40&gt;0</formula>
    </cfRule>
  </conditionalFormatting>
  <conditionalFormatting sqref="G41">
    <cfRule type="expression" dxfId="409" priority="5">
      <formula>$A$41&gt;0</formula>
    </cfRule>
  </conditionalFormatting>
  <conditionalFormatting sqref="G39">
    <cfRule type="expression" dxfId="408" priority="4">
      <formula>$A$39&gt;0</formula>
    </cfRule>
  </conditionalFormatting>
  <conditionalFormatting sqref="G51">
    <cfRule type="expression" dxfId="407" priority="3">
      <formula>$A$51&gt;0</formula>
    </cfRule>
  </conditionalFormatting>
  <conditionalFormatting sqref="G43">
    <cfRule type="expression" dxfId="406" priority="2">
      <formula>$A$40&gt;0</formula>
    </cfRule>
  </conditionalFormatting>
  <conditionalFormatting sqref="G43">
    <cfRule type="expression" dxfId="405" priority="1">
      <formula>$A$41&gt;0</formula>
    </cfRule>
  </conditionalFormatting>
  <pageMargins left="0.7" right="0.7" top="0.75" bottom="0.75" header="0.3" footer="0.3"/>
  <pageSetup paperSize="9" orientation="portrait" horizontalDpi="300" verticalDpi="300" r:id="rId1"/>
  <drawing r:id="rId2"/>
  <legacyDrawing r:id="rId3"/>
  <oleObjects>
    <mc:AlternateContent xmlns:mc="http://schemas.openxmlformats.org/markup-compatibility/2006">
      <mc:Choice Requires="x14">
        <oleObject progId="Equation.3" shapeId="84993" r:id="rId4">
          <objectPr defaultSize="0" autoPict="0" r:id="rId5">
            <anchor moveWithCells="1" sizeWithCells="1">
              <from>
                <xdr:col>2</xdr:col>
                <xdr:colOff>107950</xdr:colOff>
                <xdr:row>52</xdr:row>
                <xdr:rowOff>57150</xdr:rowOff>
              </from>
              <to>
                <xdr:col>4</xdr:col>
                <xdr:colOff>781050</xdr:colOff>
                <xdr:row>53</xdr:row>
                <xdr:rowOff>0</xdr:rowOff>
              </to>
            </anchor>
          </objectPr>
        </oleObject>
      </mc:Choice>
      <mc:Fallback>
        <oleObject progId="Equation.3" shapeId="84993" r:id="rId4"/>
      </mc:Fallback>
    </mc:AlternateContent>
    <mc:AlternateContent xmlns:mc="http://schemas.openxmlformats.org/markup-compatibility/2006">
      <mc:Choice Requires="x14">
        <oleObject progId="Equation.3" shapeId="84994" r:id="rId6">
          <objectPr defaultSize="0" autoPict="0" r:id="rId7">
            <anchor moveWithCells="1" sizeWithCells="1">
              <from>
                <xdr:col>1</xdr:col>
                <xdr:colOff>1003300</xdr:colOff>
                <xdr:row>53</xdr:row>
                <xdr:rowOff>38100</xdr:rowOff>
              </from>
              <to>
                <xdr:col>5</xdr:col>
                <xdr:colOff>0</xdr:colOff>
                <xdr:row>54</xdr:row>
                <xdr:rowOff>0</xdr:rowOff>
              </to>
            </anchor>
          </objectPr>
        </oleObject>
      </mc:Choice>
      <mc:Fallback>
        <oleObject progId="Equation.3" shapeId="84994" r:id="rId6"/>
      </mc:Fallback>
    </mc:AlternateContent>
    <mc:AlternateContent xmlns:mc="http://schemas.openxmlformats.org/markup-compatibility/2006">
      <mc:Choice Requires="x14">
        <oleObject progId="Equation.3" shapeId="84995" r:id="rId8">
          <objectPr defaultSize="0" autoPict="0" r:id="rId9">
            <anchor moveWithCells="1" sizeWithCells="1">
              <from>
                <xdr:col>2</xdr:col>
                <xdr:colOff>95250</xdr:colOff>
                <xdr:row>51</xdr:row>
                <xdr:rowOff>19050</xdr:rowOff>
              </from>
              <to>
                <xdr:col>4</xdr:col>
                <xdr:colOff>584200</xdr:colOff>
                <xdr:row>51</xdr:row>
                <xdr:rowOff>438150</xdr:rowOff>
              </to>
            </anchor>
          </objectPr>
        </oleObject>
      </mc:Choice>
      <mc:Fallback>
        <oleObject progId="Equation.3" shapeId="84995" r:id="rId8"/>
      </mc:Fallback>
    </mc:AlternateContent>
    <mc:AlternateContent xmlns:mc="http://schemas.openxmlformats.org/markup-compatibility/2006">
      <mc:Choice Requires="x14">
        <oleObject progId="Equation.3" shapeId="84996" r:id="rId10">
          <objectPr defaultSize="0" autoPict="0" r:id="rId11">
            <anchor>
              <from>
                <xdr:col>0</xdr:col>
                <xdr:colOff>469900</xdr:colOff>
                <xdr:row>4</xdr:row>
                <xdr:rowOff>76200</xdr:rowOff>
              </from>
              <to>
                <xdr:col>4</xdr:col>
                <xdr:colOff>527050</xdr:colOff>
                <xdr:row>8</xdr:row>
                <xdr:rowOff>12700</xdr:rowOff>
              </to>
            </anchor>
          </objectPr>
        </oleObject>
      </mc:Choice>
      <mc:Fallback>
        <oleObject progId="Equation.3" shapeId="84996" r:id="rId10"/>
      </mc:Fallback>
    </mc:AlternateContent>
    <mc:AlternateContent xmlns:mc="http://schemas.openxmlformats.org/markup-compatibility/2006">
      <mc:Choice Requires="x14">
        <oleObject progId="Equation.3" shapeId="84997" r:id="rId12">
          <objectPr defaultSize="0" autoPict="0" r:id="rId13">
            <anchor>
              <from>
                <xdr:col>10</xdr:col>
                <xdr:colOff>0</xdr:colOff>
                <xdr:row>4</xdr:row>
                <xdr:rowOff>57150</xdr:rowOff>
              </from>
              <to>
                <xdr:col>13</xdr:col>
                <xdr:colOff>127000</xdr:colOff>
                <xdr:row>7</xdr:row>
                <xdr:rowOff>146050</xdr:rowOff>
              </to>
            </anchor>
          </objectPr>
        </oleObject>
      </mc:Choice>
      <mc:Fallback>
        <oleObject progId="Equation.3" shapeId="84997" r:id="rId12"/>
      </mc:Fallback>
    </mc:AlternateContent>
    <mc:AlternateContent xmlns:mc="http://schemas.openxmlformats.org/markup-compatibility/2006">
      <mc:Choice Requires="x14">
        <oleObject progId="Equation.3" shapeId="84998" r:id="rId14">
          <objectPr defaultSize="0" autoPict="0" r:id="rId15">
            <anchor>
              <from>
                <xdr:col>4</xdr:col>
                <xdr:colOff>565150</xdr:colOff>
                <xdr:row>4</xdr:row>
                <xdr:rowOff>38100</xdr:rowOff>
              </from>
              <to>
                <xdr:col>9</xdr:col>
                <xdr:colOff>641350</xdr:colOff>
                <xdr:row>8</xdr:row>
                <xdr:rowOff>50800</xdr:rowOff>
              </to>
            </anchor>
          </objectPr>
        </oleObject>
      </mc:Choice>
      <mc:Fallback>
        <oleObject progId="Equation.3" shapeId="84998" r:id="rId14"/>
      </mc:Fallback>
    </mc:AlternateContent>
    <mc:AlternateContent xmlns:mc="http://schemas.openxmlformats.org/markup-compatibility/2006">
      <mc:Choice Requires="x14">
        <oleObject progId="Equation.3" shapeId="84999" r:id="rId16">
          <objectPr defaultSize="0" autoPict="0" r:id="rId17">
            <anchor>
              <from>
                <xdr:col>2</xdr:col>
                <xdr:colOff>57150</xdr:colOff>
                <xdr:row>54</xdr:row>
                <xdr:rowOff>12700</xdr:rowOff>
              </from>
              <to>
                <xdr:col>4</xdr:col>
                <xdr:colOff>717550</xdr:colOff>
                <xdr:row>54</xdr:row>
                <xdr:rowOff>450850</xdr:rowOff>
              </to>
            </anchor>
          </objectPr>
        </oleObject>
      </mc:Choice>
      <mc:Fallback>
        <oleObject progId="Equation.3" shapeId="84999" r:id="rId16"/>
      </mc:Fallback>
    </mc:AlternateContent>
  </oleObjects>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9"/>
  <dimension ref="A1:DW56"/>
  <sheetViews>
    <sheetView zoomScale="69" zoomScaleNormal="69" workbookViewId="0">
      <selection activeCell="G25" sqref="G25:G26"/>
    </sheetView>
  </sheetViews>
  <sheetFormatPr defaultRowHeight="13" x14ac:dyDescent="0.2"/>
  <cols>
    <col min="1" max="1" width="11.26953125" customWidth="1"/>
    <col min="2" max="2" width="13.26953125" customWidth="1"/>
    <col min="3" max="3" width="9.453125" bestFit="1" customWidth="1"/>
    <col min="5" max="5" width="10.453125" bestFit="1" customWidth="1"/>
    <col min="6" max="6" width="9.453125" bestFit="1" customWidth="1"/>
    <col min="7" max="7" width="10.08984375" bestFit="1" customWidth="1"/>
    <col min="9" max="9" width="9.08984375" bestFit="1" customWidth="1"/>
    <col min="10" max="127" width="10.08984375" style="45" bestFit="1" customWidth="1"/>
  </cols>
  <sheetData>
    <row r="1" spans="1:127" x14ac:dyDescent="0.2">
      <c r="A1" t="s">
        <v>40</v>
      </c>
    </row>
    <row r="3" spans="1:127" x14ac:dyDescent="0.2">
      <c r="A3" t="s">
        <v>41</v>
      </c>
      <c r="B3" t="s">
        <v>112</v>
      </c>
    </row>
    <row r="10" spans="1:127" x14ac:dyDescent="0.2">
      <c r="A10" s="42"/>
      <c r="B10" s="42"/>
      <c r="C10" s="42"/>
      <c r="D10" s="42"/>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row>
    <row r="11" spans="1:127" x14ac:dyDescent="0.2">
      <c r="A11" s="42"/>
      <c r="B11" s="42"/>
      <c r="C11" s="42"/>
      <c r="D11" s="42"/>
      <c r="E11" s="43"/>
      <c r="F11" s="42"/>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row>
    <row r="12" spans="1:127" x14ac:dyDescent="0.2">
      <c r="A12" s="42"/>
      <c r="B12" s="42"/>
      <c r="C12" s="42"/>
      <c r="D12" s="42"/>
      <c r="E12" s="4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c r="DT12" s="42"/>
      <c r="DU12" s="42"/>
      <c r="DV12" s="42"/>
      <c r="DW12" s="42"/>
    </row>
    <row r="13" spans="1:127" x14ac:dyDescent="0.2">
      <c r="A13" s="42"/>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c r="DT13" s="42"/>
      <c r="DU13" s="42"/>
      <c r="DV13" s="42"/>
      <c r="DW13" s="42"/>
    </row>
    <row r="14" spans="1:127" x14ac:dyDescent="0.2">
      <c r="A14" s="42"/>
      <c r="B14" s="43"/>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c r="DT14" s="42"/>
      <c r="DU14" s="42"/>
      <c r="DV14" s="42"/>
      <c r="DW14" s="42"/>
    </row>
    <row r="15" spans="1:127" x14ac:dyDescent="0.2">
      <c r="A15" s="42"/>
      <c r="B15" s="42"/>
      <c r="C15" s="42"/>
      <c r="D15" s="43"/>
      <c r="E15" s="42"/>
      <c r="F15" s="42"/>
      <c r="G15" s="42"/>
      <c r="H15" s="42"/>
      <c r="I15" s="42"/>
      <c r="J15" s="42"/>
      <c r="K15" s="42"/>
      <c r="L15" s="42"/>
      <c r="M15" s="42"/>
      <c r="N15" s="42"/>
      <c r="O15" s="42"/>
      <c r="P15" s="42"/>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c r="BC15" s="42"/>
      <c r="BD15" s="42"/>
      <c r="BE15" s="42"/>
      <c r="BF15" s="42"/>
      <c r="BG15" s="42"/>
      <c r="BH15" s="42"/>
      <c r="BI15" s="42"/>
      <c r="BJ15" s="42"/>
      <c r="BK15" s="42"/>
      <c r="BL15" s="42"/>
      <c r="BM15" s="42"/>
      <c r="BN15" s="42"/>
      <c r="BO15" s="42"/>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c r="CN15" s="42"/>
      <c r="CO15" s="42"/>
      <c r="CP15" s="42"/>
      <c r="CQ15" s="42"/>
      <c r="CR15" s="42"/>
      <c r="CS15" s="42"/>
      <c r="CT15" s="42"/>
      <c r="CU15" s="42"/>
      <c r="CV15" s="42"/>
      <c r="CW15" s="42"/>
      <c r="CX15" s="42"/>
      <c r="CY15" s="42"/>
      <c r="CZ15" s="42"/>
      <c r="DA15" s="42"/>
      <c r="DB15" s="42"/>
      <c r="DC15" s="42"/>
      <c r="DD15" s="42"/>
      <c r="DE15" s="42"/>
      <c r="DF15" s="42"/>
      <c r="DG15" s="42"/>
      <c r="DH15" s="42"/>
      <c r="DI15" s="42"/>
      <c r="DJ15" s="42"/>
      <c r="DK15" s="42"/>
      <c r="DL15" s="42"/>
      <c r="DM15" s="42"/>
      <c r="DN15" s="42"/>
      <c r="DO15" s="42"/>
      <c r="DP15" s="42"/>
      <c r="DQ15" s="42"/>
      <c r="DR15" s="42"/>
      <c r="DS15" s="42"/>
      <c r="DT15" s="42"/>
      <c r="DU15" s="42"/>
      <c r="DV15" s="42"/>
      <c r="DW15" s="42"/>
    </row>
    <row r="16" spans="1:127" x14ac:dyDescent="0.2">
      <c r="A16" s="42"/>
      <c r="B16" s="42"/>
      <c r="C16" s="42"/>
      <c r="D16" s="42"/>
      <c r="E16" s="42"/>
      <c r="F16" s="42"/>
      <c r="G16" s="42"/>
      <c r="H16" s="42"/>
      <c r="I16" s="42"/>
      <c r="J16" s="42"/>
      <c r="K16" s="42"/>
      <c r="L16" s="42"/>
      <c r="M16" s="42"/>
      <c r="N16" s="42"/>
      <c r="O16" s="42"/>
      <c r="P16" s="42"/>
      <c r="Q16" s="42"/>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42"/>
      <c r="CQ16" s="42"/>
      <c r="CR16" s="42"/>
      <c r="CS16" s="42"/>
      <c r="CT16" s="42"/>
      <c r="CU16" s="42"/>
      <c r="CV16" s="42"/>
      <c r="CW16" s="42"/>
      <c r="CX16" s="42"/>
      <c r="CY16" s="42"/>
      <c r="CZ16" s="42"/>
      <c r="DA16" s="42"/>
      <c r="DB16" s="42"/>
      <c r="DC16" s="42"/>
      <c r="DD16" s="42"/>
      <c r="DE16" s="42"/>
      <c r="DF16" s="42"/>
      <c r="DG16" s="42"/>
      <c r="DH16" s="42"/>
      <c r="DI16" s="42"/>
      <c r="DJ16" s="42"/>
      <c r="DK16" s="42"/>
      <c r="DL16" s="42"/>
      <c r="DM16" s="42"/>
      <c r="DN16" s="42"/>
      <c r="DO16" s="42"/>
      <c r="DP16" s="42"/>
      <c r="DQ16" s="42"/>
      <c r="DR16" s="42"/>
      <c r="DS16" s="42"/>
      <c r="DT16" s="42"/>
      <c r="DU16" s="42"/>
      <c r="DV16" s="42"/>
      <c r="DW16" s="42"/>
    </row>
    <row r="17" spans="1:127" x14ac:dyDescent="0.2">
      <c r="A17" s="42"/>
      <c r="B17" s="42"/>
      <c r="C17" s="42"/>
      <c r="D17" s="42"/>
      <c r="E17" s="42"/>
      <c r="F17" s="42"/>
      <c r="G17" s="42"/>
      <c r="H17" s="42"/>
      <c r="I17" s="42"/>
      <c r="J17" s="42"/>
      <c r="K17" s="42"/>
      <c r="L17" s="42"/>
      <c r="M17" s="42"/>
      <c r="N17" s="42"/>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c r="DO17" s="42"/>
      <c r="DP17" s="42"/>
      <c r="DQ17" s="42"/>
      <c r="DR17" s="42"/>
      <c r="DS17" s="42"/>
      <c r="DT17" s="42"/>
      <c r="DU17" s="42"/>
      <c r="DV17" s="42"/>
      <c r="DW17" s="42"/>
    </row>
    <row r="18" spans="1:127" x14ac:dyDescent="0.2">
      <c r="A18" s="42"/>
      <c r="B18" s="42"/>
      <c r="C18" s="42"/>
      <c r="D18" s="42"/>
      <c r="E18" s="42"/>
      <c r="F18" s="42"/>
      <c r="G18" s="42"/>
      <c r="H18" s="42"/>
      <c r="I18" s="42"/>
      <c r="J18" s="42"/>
      <c r="K18" s="42"/>
      <c r="L18" s="42"/>
      <c r="M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c r="DI18" s="42"/>
      <c r="DJ18" s="42"/>
      <c r="DK18" s="42"/>
      <c r="DL18" s="42"/>
      <c r="DM18" s="42"/>
      <c r="DN18" s="42"/>
      <c r="DO18" s="42"/>
      <c r="DP18" s="42"/>
      <c r="DQ18" s="42"/>
      <c r="DR18" s="42"/>
      <c r="DS18" s="42"/>
      <c r="DT18" s="42"/>
      <c r="DU18" s="42"/>
      <c r="DV18" s="42"/>
      <c r="DW18" s="42"/>
    </row>
    <row r="19" spans="1:127" x14ac:dyDescent="0.2">
      <c r="A19" s="42"/>
      <c r="B19" s="42"/>
      <c r="C19" s="42"/>
      <c r="D19" s="42"/>
      <c r="E19" s="44"/>
      <c r="F19" s="44"/>
      <c r="G19" s="44"/>
      <c r="H19" s="42"/>
      <c r="I19" s="42"/>
      <c r="J19" s="44"/>
      <c r="K19" s="44"/>
      <c r="L19" s="44"/>
      <c r="M19" s="44"/>
      <c r="N19" s="44"/>
      <c r="O19" s="44"/>
      <c r="P19" s="44"/>
      <c r="Q19" s="44"/>
      <c r="R19" s="44"/>
      <c r="S19" s="44"/>
      <c r="T19" s="44"/>
      <c r="U19" s="44"/>
      <c r="V19" s="44"/>
      <c r="W19" s="44"/>
      <c r="X19" s="44"/>
      <c r="Y19" s="44"/>
      <c r="Z19" s="44"/>
      <c r="AA19" s="44"/>
      <c r="AB19" s="44"/>
      <c r="AC19" s="44"/>
      <c r="AD19" s="44"/>
      <c r="AE19" s="44"/>
      <c r="AF19" s="44"/>
      <c r="AG19" s="44"/>
      <c r="AH19" s="44"/>
      <c r="AI19" s="44"/>
      <c r="AJ19" s="44"/>
      <c r="AK19" s="44"/>
      <c r="AL19" s="44"/>
      <c r="AM19" s="44"/>
      <c r="AN19" s="44"/>
      <c r="AO19" s="44"/>
      <c r="AP19" s="44"/>
      <c r="AQ19" s="44"/>
      <c r="AR19" s="44"/>
      <c r="AS19" s="44"/>
      <c r="AT19" s="44"/>
      <c r="AU19" s="44"/>
      <c r="AV19" s="44"/>
      <c r="AW19" s="44"/>
      <c r="AX19" s="44"/>
      <c r="AY19" s="44"/>
      <c r="AZ19" s="44"/>
      <c r="BA19" s="44"/>
      <c r="BB19" s="44"/>
      <c r="BC19" s="44"/>
      <c r="BD19" s="44"/>
      <c r="BE19" s="44"/>
      <c r="BF19" s="44"/>
      <c r="BG19" s="44"/>
      <c r="BH19" s="44"/>
      <c r="BI19" s="44"/>
      <c r="BJ19" s="44"/>
      <c r="BK19" s="44"/>
      <c r="BL19" s="44"/>
      <c r="BM19" s="44"/>
      <c r="BN19" s="44"/>
      <c r="BO19" s="44"/>
      <c r="BP19" s="44"/>
      <c r="BQ19" s="44"/>
      <c r="BR19" s="44"/>
      <c r="BS19" s="44"/>
      <c r="BT19" s="44"/>
      <c r="BU19" s="44"/>
      <c r="BV19" s="44"/>
      <c r="BW19" s="44"/>
      <c r="BX19" s="44"/>
      <c r="BY19" s="44"/>
      <c r="BZ19" s="44"/>
      <c r="CA19" s="44"/>
      <c r="CB19" s="44"/>
      <c r="CC19" s="44"/>
      <c r="CD19" s="44"/>
      <c r="CE19" s="44">
        <f>IF(CE20&lt;60,100,+IF(CE20&lt;120,200,+IF(CE20&lt;300,500,1000)))</f>
        <v>100</v>
      </c>
      <c r="CF19" s="44"/>
      <c r="CG19" s="44"/>
      <c r="CH19" s="44"/>
      <c r="CI19" s="44"/>
      <c r="CJ19" s="44"/>
      <c r="CK19" s="44"/>
      <c r="CL19" s="44"/>
      <c r="CM19" s="44"/>
      <c r="CN19" s="44"/>
      <c r="CO19" s="44"/>
      <c r="CP19" s="44"/>
      <c r="CQ19" s="44"/>
      <c r="CR19" s="44"/>
      <c r="CS19" s="44"/>
      <c r="CT19" s="44"/>
      <c r="CU19" s="44"/>
      <c r="CV19" s="44"/>
      <c r="CW19" s="44"/>
      <c r="CX19" s="44"/>
      <c r="CY19" s="44"/>
      <c r="CZ19" s="44"/>
      <c r="DA19" s="44"/>
      <c r="DB19" s="44"/>
      <c r="DC19" s="44"/>
      <c r="DD19" s="44"/>
      <c r="DE19" s="44"/>
      <c r="DF19" s="44"/>
      <c r="DG19" s="44"/>
      <c r="DH19" s="44"/>
      <c r="DI19" s="44"/>
      <c r="DJ19" s="44"/>
      <c r="DK19" s="44"/>
      <c r="DL19" s="44"/>
      <c r="DM19" s="44"/>
      <c r="DN19" s="44"/>
      <c r="DO19" s="44"/>
      <c r="DP19" s="44"/>
      <c r="DQ19" s="44"/>
      <c r="DR19" s="44"/>
      <c r="DS19" s="44"/>
      <c r="DT19" s="44"/>
      <c r="DU19" s="44"/>
      <c r="DV19" s="44"/>
      <c r="DW19" s="44"/>
    </row>
    <row r="20" spans="1:127" x14ac:dyDescent="0.2">
      <c r="A20" s="42"/>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c r="BZ20" s="42"/>
      <c r="CA20" s="42"/>
      <c r="CB20" s="42"/>
      <c r="CC20" s="42"/>
      <c r="CD20" s="42"/>
      <c r="CE20" s="42">
        <f>BI23</f>
        <v>26</v>
      </c>
      <c r="CF20" s="42"/>
      <c r="CG20" s="42"/>
      <c r="CH20" s="42"/>
      <c r="CI20" s="42"/>
      <c r="CJ20" s="42"/>
      <c r="CK20" s="42"/>
      <c r="CL20" s="42"/>
      <c r="CM20" s="42"/>
      <c r="CN20" s="42"/>
      <c r="CO20" s="42"/>
      <c r="CP20" s="42"/>
      <c r="CQ20" s="42"/>
      <c r="CR20" s="42"/>
      <c r="CS20" s="42"/>
      <c r="CT20" s="42"/>
      <c r="CU20" s="42"/>
      <c r="CV20" s="42"/>
      <c r="CW20" s="42"/>
      <c r="CX20" s="42"/>
      <c r="CY20" s="42"/>
      <c r="CZ20" s="42"/>
      <c r="DA20" s="42"/>
      <c r="DB20" s="42"/>
      <c r="DC20" s="42"/>
      <c r="DD20" s="42"/>
      <c r="DE20" s="42"/>
      <c r="DF20" s="42"/>
      <c r="DG20" s="42"/>
      <c r="DH20" s="42"/>
      <c r="DI20" s="42"/>
      <c r="DJ20" s="42"/>
      <c r="DK20" s="42"/>
      <c r="DL20" s="42"/>
      <c r="DM20" s="42"/>
      <c r="DN20" s="42"/>
      <c r="DO20" s="42"/>
      <c r="DP20" s="42"/>
      <c r="DQ20" s="42"/>
      <c r="DR20" s="42"/>
      <c r="DS20" s="42"/>
      <c r="DT20" s="42"/>
      <c r="DU20" s="42"/>
      <c r="DV20" s="42"/>
      <c r="DW20" s="42"/>
    </row>
    <row r="21" spans="1:127" x14ac:dyDescent="0.2">
      <c r="A21" s="42"/>
      <c r="B21" s="244" t="s">
        <v>149</v>
      </c>
      <c r="C21" s="245">
        <f>IF(C24&gt;1000000,"&gt;1,000,000",IF(C24&gt;500,ROUNDUP(C24,-2),IF(C24&gt;100,ROUNDUP(C24/5,-1)*5,ROUNDUP(C24,-1))))</f>
        <v>30</v>
      </c>
      <c r="D21" s="42"/>
      <c r="E21" s="83">
        <f>IF(CD27&lt;0.01,IF(CD27&lt;0.001,ROUNDDOWN(CD27,5),ROUNDDOWN(CD27,4)),ROUNDDOWN(CD27,3))</f>
        <v>9.4E-2</v>
      </c>
      <c r="F21" s="42"/>
      <c r="G21" s="42"/>
      <c r="H21" s="42"/>
      <c r="I21" s="42"/>
      <c r="J21" s="83">
        <f>IF(J27&lt;0.01,IF(J27&lt;0.001,ROUNDDOWN(J27,5),ROUNDDOWN(J27,4)),ROUNDDOWN(J27,3))</f>
        <v>9.4E-2</v>
      </c>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c r="BZ21" s="42"/>
      <c r="CA21" s="42"/>
      <c r="CB21" s="42"/>
      <c r="CC21" s="42"/>
      <c r="CD21" s="42"/>
      <c r="CE21" s="42">
        <f>ROUNDUP(CE20*1.8/CE19,0)</f>
        <v>1</v>
      </c>
      <c r="CF21" s="42"/>
      <c r="CG21" s="42"/>
      <c r="CH21" s="42"/>
      <c r="CI21" s="42"/>
      <c r="CJ21" s="42"/>
      <c r="CK21" s="42"/>
      <c r="CL21" s="42"/>
      <c r="CM21" s="42"/>
      <c r="CN21" s="42"/>
      <c r="CO21" s="42"/>
      <c r="CP21" s="42"/>
      <c r="CQ21" s="42"/>
      <c r="CR21" s="42"/>
      <c r="CS21" s="42"/>
      <c r="CT21" s="42"/>
      <c r="CU21" s="42"/>
      <c r="CV21" s="42"/>
      <c r="CW21" s="42"/>
      <c r="CX21" s="42"/>
      <c r="CY21" s="42"/>
      <c r="CZ21" s="42"/>
      <c r="DA21" s="42"/>
      <c r="DB21" s="42"/>
      <c r="DC21" s="42"/>
      <c r="DD21" s="42"/>
      <c r="DE21" s="42"/>
      <c r="DF21" s="42"/>
      <c r="DG21" s="42"/>
      <c r="DH21" s="42"/>
      <c r="DI21" s="42"/>
      <c r="DJ21" s="42"/>
      <c r="DK21" s="42"/>
      <c r="DL21" s="42"/>
      <c r="DM21" s="42"/>
      <c r="DN21" s="42"/>
      <c r="DO21" s="42"/>
      <c r="DP21" s="42"/>
      <c r="DQ21" s="42"/>
      <c r="DR21" s="42"/>
      <c r="DS21" s="42"/>
      <c r="DT21" s="42"/>
      <c r="DU21" s="42"/>
      <c r="DV21" s="42"/>
      <c r="DW21" s="42"/>
    </row>
    <row r="22" spans="1:127" ht="13.5" thickBot="1" x14ac:dyDescent="0.25">
      <c r="H22">
        <v>1</v>
      </c>
      <c r="I22" s="71">
        <f>+CE21*CE19</f>
        <v>100</v>
      </c>
      <c r="CE22" s="45">
        <v>0</v>
      </c>
      <c r="CF22" s="45">
        <v>0.1</v>
      </c>
      <c r="CG22" s="45">
        <v>0.2</v>
      </c>
      <c r="CH22" s="45">
        <v>0.4</v>
      </c>
      <c r="CI22" s="45">
        <v>0.6</v>
      </c>
      <c r="CJ22" s="45">
        <v>0.8</v>
      </c>
      <c r="CK22" s="45">
        <v>1</v>
      </c>
      <c r="CL22" s="45">
        <v>2</v>
      </c>
      <c r="CM22" s="45">
        <v>3</v>
      </c>
      <c r="CN22" s="45">
        <v>4</v>
      </c>
      <c r="CO22" s="45">
        <v>5</v>
      </c>
      <c r="CP22" s="45">
        <v>6</v>
      </c>
      <c r="CQ22" s="45">
        <v>7</v>
      </c>
      <c r="CR22" s="45">
        <v>8</v>
      </c>
      <c r="CS22" s="45">
        <v>9</v>
      </c>
      <c r="CT22" s="45">
        <v>10</v>
      </c>
      <c r="CU22" s="45">
        <v>11</v>
      </c>
      <c r="CV22" s="45">
        <v>12</v>
      </c>
      <c r="CW22" s="45">
        <v>13</v>
      </c>
      <c r="CX22" s="45">
        <v>14</v>
      </c>
      <c r="CY22" s="45">
        <v>15</v>
      </c>
      <c r="CZ22" s="45">
        <v>16</v>
      </c>
      <c r="DA22" s="45">
        <v>17</v>
      </c>
      <c r="DB22" s="45">
        <v>18</v>
      </c>
      <c r="DC22" s="45">
        <v>19</v>
      </c>
      <c r="DD22" s="45">
        <v>20</v>
      </c>
    </row>
    <row r="23" spans="1:127" ht="13.5" thickBot="1" x14ac:dyDescent="0.25">
      <c r="B23" s="7" t="s">
        <v>43</v>
      </c>
      <c r="C23" s="8">
        <f>入力シート_有機リン!Q15</f>
        <v>0.1</v>
      </c>
      <c r="D23" s="9" t="s">
        <v>42</v>
      </c>
      <c r="E23" s="497" t="s">
        <v>44</v>
      </c>
      <c r="F23" s="498"/>
      <c r="H23">
        <f>+C23</f>
        <v>0.1</v>
      </c>
      <c r="I23">
        <f>+C23</f>
        <v>0.1</v>
      </c>
      <c r="J23" s="6">
        <f>MIN(J24:AL24)</f>
        <v>26</v>
      </c>
      <c r="K23" s="264">
        <f>IF(MIN(K24:T24)=0,1000000,MIN(K24:T24))</f>
        <v>100000</v>
      </c>
      <c r="U23" s="264">
        <f>IF(MIN(U24:AC24)=0,1000000,MIN(U24:AC24))</f>
        <v>10000</v>
      </c>
      <c r="AD23" s="264">
        <f>IF(MIN(AD24:AM24)=0,1000000,MIN(AD24:AM24))</f>
        <v>1000</v>
      </c>
      <c r="AN23" s="264">
        <f>IF(MIN(AN24:AW24)=0,1000000,MIN(AN24:AW24))</f>
        <v>100</v>
      </c>
      <c r="AX23" s="264">
        <f>IF(MIN(AX24:BG24)=0,1000000,MIN(AX24:BG24))</f>
        <v>30</v>
      </c>
      <c r="BI23" s="264">
        <f>IF(MIN(BI24:CC24)=0,1000000,MIN(BI24:CC24))</f>
        <v>26</v>
      </c>
    </row>
    <row r="24" spans="1:127" ht="13.5" thickBot="1" x14ac:dyDescent="0.25">
      <c r="B24" s="10" t="s">
        <v>45</v>
      </c>
      <c r="C24" s="11">
        <f>IF(+BI23=1000000,"&gt;1,000,000",+BI23)</f>
        <v>26</v>
      </c>
      <c r="D24" s="12" t="s">
        <v>46</v>
      </c>
      <c r="E24" s="60">
        <f>IF(CD27&lt;0.1,IF(CD27&lt;0.01,IF(CD27&lt;0.001,ROUNDDOWN(CD27,5),ROUNDDOWN(CD27,4)),ROUNDDOWN(CD27,3)),ROUNDDOWN(CD27,2))</f>
        <v>9.4E-2</v>
      </c>
      <c r="F24" s="13" t="s">
        <v>42</v>
      </c>
      <c r="H24">
        <f>+BI30</f>
        <v>35</v>
      </c>
      <c r="I24">
        <f>+CC30</f>
        <v>15</v>
      </c>
      <c r="J24" s="57">
        <f>IF(J27&lt;=$C$23,J30,"")</f>
        <v>26</v>
      </c>
      <c r="K24" s="58">
        <f t="shared" ref="K24:T24" si="0">IF(K27&lt;=$C$23,K30,"")</f>
        <v>100000</v>
      </c>
      <c r="L24" s="58">
        <f t="shared" si="0"/>
        <v>200000</v>
      </c>
      <c r="M24" s="58">
        <f t="shared" si="0"/>
        <v>300000</v>
      </c>
      <c r="N24" s="58">
        <f t="shared" si="0"/>
        <v>400000</v>
      </c>
      <c r="O24" s="58">
        <f t="shared" si="0"/>
        <v>500000</v>
      </c>
      <c r="P24" s="58">
        <f t="shared" si="0"/>
        <v>600000</v>
      </c>
      <c r="Q24" s="58">
        <f t="shared" si="0"/>
        <v>700000</v>
      </c>
      <c r="R24" s="58">
        <f t="shared" si="0"/>
        <v>800000</v>
      </c>
      <c r="S24" s="58">
        <f t="shared" si="0"/>
        <v>900000</v>
      </c>
      <c r="T24" s="263">
        <f t="shared" si="0"/>
        <v>1000000</v>
      </c>
      <c r="U24" s="57">
        <f>IF(U27&lt;=$C$23,U30,"")</f>
        <v>10000</v>
      </c>
      <c r="V24" s="58">
        <f t="shared" ref="V24:AM24" si="1">IF(V27&lt;=$C$23,V30,"")</f>
        <v>20000</v>
      </c>
      <c r="W24" s="58">
        <f t="shared" si="1"/>
        <v>30000</v>
      </c>
      <c r="X24" s="58">
        <f t="shared" si="1"/>
        <v>40000</v>
      </c>
      <c r="Y24" s="58">
        <f t="shared" si="1"/>
        <v>50000</v>
      </c>
      <c r="Z24" s="58">
        <f t="shared" si="1"/>
        <v>60000</v>
      </c>
      <c r="AA24" s="58">
        <f t="shared" si="1"/>
        <v>70000</v>
      </c>
      <c r="AB24" s="58">
        <f t="shared" si="1"/>
        <v>80000</v>
      </c>
      <c r="AC24" s="58">
        <f t="shared" si="1"/>
        <v>90000</v>
      </c>
      <c r="AD24" s="58">
        <f t="shared" si="1"/>
        <v>1000</v>
      </c>
      <c r="AE24" s="58">
        <f t="shared" si="1"/>
        <v>2000</v>
      </c>
      <c r="AF24" s="58">
        <f t="shared" si="1"/>
        <v>3000</v>
      </c>
      <c r="AG24" s="58">
        <f t="shared" si="1"/>
        <v>4000</v>
      </c>
      <c r="AH24" s="58">
        <f t="shared" si="1"/>
        <v>5000</v>
      </c>
      <c r="AI24" s="58">
        <f t="shared" si="1"/>
        <v>6000</v>
      </c>
      <c r="AJ24" s="58">
        <f t="shared" si="1"/>
        <v>7000</v>
      </c>
      <c r="AK24" s="58">
        <f t="shared" si="1"/>
        <v>8000</v>
      </c>
      <c r="AL24" s="58">
        <f t="shared" si="1"/>
        <v>9000</v>
      </c>
      <c r="AM24" s="58">
        <f t="shared" si="1"/>
        <v>10000</v>
      </c>
      <c r="AN24" s="56">
        <f>IF(AN27&lt;=$C$23,AN30,"")</f>
        <v>1000</v>
      </c>
      <c r="AO24" s="56">
        <f t="shared" ref="AO24:BG24" si="2">IF(AO27&lt;=$C$23,AO30,"")</f>
        <v>900</v>
      </c>
      <c r="AP24" s="56">
        <f t="shared" si="2"/>
        <v>800</v>
      </c>
      <c r="AQ24" s="56">
        <f t="shared" si="2"/>
        <v>700</v>
      </c>
      <c r="AR24" s="56">
        <f t="shared" si="2"/>
        <v>600</v>
      </c>
      <c r="AS24" s="56">
        <f t="shared" si="2"/>
        <v>500</v>
      </c>
      <c r="AT24" s="56">
        <f t="shared" si="2"/>
        <v>400</v>
      </c>
      <c r="AU24" s="56">
        <f t="shared" si="2"/>
        <v>300</v>
      </c>
      <c r="AV24" s="56">
        <f t="shared" si="2"/>
        <v>200</v>
      </c>
      <c r="AW24" s="56">
        <f t="shared" si="2"/>
        <v>100</v>
      </c>
      <c r="AX24" s="56">
        <f t="shared" si="2"/>
        <v>100</v>
      </c>
      <c r="AY24" s="56">
        <f t="shared" si="2"/>
        <v>90</v>
      </c>
      <c r="AZ24" s="56">
        <f t="shared" si="2"/>
        <v>80</v>
      </c>
      <c r="BA24" s="56">
        <f t="shared" si="2"/>
        <v>70</v>
      </c>
      <c r="BB24" s="56">
        <f t="shared" si="2"/>
        <v>60</v>
      </c>
      <c r="BC24" s="56">
        <f t="shared" si="2"/>
        <v>50</v>
      </c>
      <c r="BD24" s="56">
        <f t="shared" si="2"/>
        <v>40</v>
      </c>
      <c r="BE24" s="56">
        <f t="shared" si="2"/>
        <v>30</v>
      </c>
      <c r="BF24" s="56" t="str">
        <f t="shared" si="2"/>
        <v/>
      </c>
      <c r="BG24" s="56" t="str">
        <f t="shared" si="2"/>
        <v/>
      </c>
      <c r="BH24" s="56" t="str">
        <f>IF(BH27&lt;=$C$23,BH30,"")</f>
        <v/>
      </c>
      <c r="BI24" s="56">
        <f t="shared" ref="BI24:CD24" si="3">IF(BI27&lt;=$C$23,BI30,"")</f>
        <v>35</v>
      </c>
      <c r="BJ24" s="56">
        <f t="shared" si="3"/>
        <v>34</v>
      </c>
      <c r="BK24" s="56">
        <f t="shared" si="3"/>
        <v>33</v>
      </c>
      <c r="BL24" s="56">
        <f t="shared" si="3"/>
        <v>32</v>
      </c>
      <c r="BM24" s="56">
        <f t="shared" si="3"/>
        <v>31</v>
      </c>
      <c r="BN24" s="56">
        <f t="shared" si="3"/>
        <v>30</v>
      </c>
      <c r="BO24" s="56">
        <f t="shared" si="3"/>
        <v>29</v>
      </c>
      <c r="BP24" s="56">
        <f t="shared" si="3"/>
        <v>28</v>
      </c>
      <c r="BQ24" s="56">
        <f t="shared" si="3"/>
        <v>27</v>
      </c>
      <c r="BR24" s="56">
        <f t="shared" si="3"/>
        <v>26</v>
      </c>
      <c r="BS24" s="56" t="str">
        <f t="shared" si="3"/>
        <v/>
      </c>
      <c r="BT24" s="56" t="str">
        <f t="shared" si="3"/>
        <v/>
      </c>
      <c r="BU24" s="56" t="str">
        <f t="shared" si="3"/>
        <v/>
      </c>
      <c r="BV24" s="56" t="str">
        <f t="shared" si="3"/>
        <v/>
      </c>
      <c r="BW24" s="56" t="str">
        <f t="shared" si="3"/>
        <v/>
      </c>
      <c r="BX24" s="56" t="str">
        <f t="shared" si="3"/>
        <v/>
      </c>
      <c r="BY24" s="56" t="str">
        <f t="shared" si="3"/>
        <v/>
      </c>
      <c r="BZ24" s="56" t="str">
        <f t="shared" si="3"/>
        <v/>
      </c>
      <c r="CA24" s="56" t="str">
        <f t="shared" si="3"/>
        <v/>
      </c>
      <c r="CB24" s="56" t="str">
        <f t="shared" si="3"/>
        <v/>
      </c>
      <c r="CC24" s="56" t="str">
        <f t="shared" si="3"/>
        <v/>
      </c>
      <c r="CD24" s="56">
        <f t="shared" si="3"/>
        <v>26</v>
      </c>
      <c r="CE24" s="69"/>
      <c r="CF24" s="69"/>
      <c r="CG24" s="69"/>
      <c r="CH24" s="69"/>
      <c r="CI24" s="69"/>
      <c r="CJ24" s="69"/>
      <c r="CK24" s="69"/>
      <c r="CL24" s="69"/>
      <c r="CM24" s="69"/>
      <c r="CN24" s="69"/>
      <c r="CO24" s="69"/>
      <c r="CP24" s="69"/>
      <c r="CQ24" s="69"/>
      <c r="CR24" s="69"/>
      <c r="CS24" s="69"/>
      <c r="CT24" s="69"/>
      <c r="CU24" s="69"/>
      <c r="CV24" s="69"/>
      <c r="CW24" s="69"/>
      <c r="CX24" s="69"/>
      <c r="CY24" s="69"/>
      <c r="CZ24" s="69"/>
      <c r="DA24" s="69"/>
      <c r="DB24" s="69"/>
      <c r="DC24" s="69"/>
      <c r="DD24" s="69"/>
      <c r="DE24" s="67"/>
      <c r="DF24" s="67"/>
      <c r="DG24" s="67"/>
      <c r="DH24" s="67"/>
      <c r="DI24" s="67"/>
      <c r="DJ24" s="67"/>
      <c r="DK24" s="67"/>
      <c r="DL24" s="67"/>
      <c r="DM24" s="67"/>
      <c r="DN24" s="67"/>
      <c r="DO24" s="67"/>
      <c r="DP24" s="67"/>
      <c r="DQ24" s="67"/>
      <c r="DR24" s="67"/>
      <c r="DS24" s="67"/>
      <c r="DT24" s="67"/>
      <c r="DU24" s="67"/>
      <c r="DV24" s="67"/>
      <c r="DW24" s="67"/>
    </row>
    <row r="25" spans="1:127" ht="13.5" thickBot="1" x14ac:dyDescent="0.25">
      <c r="A25" s="14"/>
      <c r="B25" s="14"/>
      <c r="C25" s="14">
        <f>IF(BI23=1000000,-100,BI23)</f>
        <v>26</v>
      </c>
      <c r="D25" s="14"/>
      <c r="E25" s="84">
        <f>E24</f>
        <v>9.4E-2</v>
      </c>
      <c r="F25" s="15"/>
      <c r="G25" s="14"/>
      <c r="H25">
        <f>+AX30</f>
        <v>100</v>
      </c>
      <c r="I25">
        <f>IF(BH30&lt;10,0.1,+BH30-10)</f>
        <v>0.1</v>
      </c>
      <c r="J25" s="46"/>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6"/>
      <c r="BM25" s="46"/>
      <c r="BN25" s="46"/>
      <c r="BO25" s="46"/>
      <c r="BP25" s="46"/>
      <c r="BQ25" s="46"/>
      <c r="BR25" s="46"/>
      <c r="BS25" s="46"/>
      <c r="BT25" s="46"/>
      <c r="BU25" s="46"/>
      <c r="BV25" s="46"/>
      <c r="BW25" s="46"/>
      <c r="BX25" s="46"/>
      <c r="BY25" s="46"/>
      <c r="BZ25" s="46"/>
      <c r="CA25" s="46"/>
      <c r="CB25" s="46"/>
      <c r="CC25" s="46"/>
      <c r="CD25" s="46"/>
      <c r="CE25" s="46"/>
      <c r="CF25" s="46"/>
      <c r="CG25" s="46"/>
      <c r="CH25" s="46"/>
      <c r="CI25" s="46"/>
      <c r="CJ25" s="46"/>
      <c r="CK25" s="46"/>
      <c r="CL25" s="46"/>
      <c r="CM25" s="46"/>
      <c r="CN25" s="46"/>
      <c r="CO25" s="46"/>
      <c r="CP25" s="46"/>
      <c r="CQ25" s="46"/>
      <c r="CR25" s="46"/>
      <c r="CS25" s="46"/>
      <c r="CT25" s="46"/>
      <c r="CU25" s="46"/>
      <c r="CV25" s="46"/>
      <c r="CW25" s="46"/>
      <c r="CX25" s="46"/>
      <c r="CY25" s="46"/>
      <c r="CZ25" s="46"/>
      <c r="DA25" s="46"/>
      <c r="DB25" s="46"/>
      <c r="DC25" s="46"/>
      <c r="DD25" s="46"/>
      <c r="DE25" s="46"/>
      <c r="DF25" s="46"/>
      <c r="DG25" s="46"/>
      <c r="DH25" s="46"/>
      <c r="DI25" s="46"/>
      <c r="DJ25" s="46"/>
      <c r="DK25" s="46"/>
      <c r="DL25" s="46"/>
      <c r="DM25" s="46"/>
      <c r="DN25" s="46"/>
      <c r="DO25" s="46"/>
      <c r="DP25" s="46"/>
      <c r="DQ25" s="46"/>
      <c r="DR25" s="46"/>
      <c r="DS25" s="46"/>
      <c r="DT25" s="46"/>
      <c r="DU25" s="46"/>
      <c r="DV25" s="46"/>
      <c r="DW25" s="46"/>
    </row>
    <row r="26" spans="1:127" x14ac:dyDescent="0.2">
      <c r="A26" s="16" t="s">
        <v>47</v>
      </c>
      <c r="B26" s="17" t="s">
        <v>48</v>
      </c>
      <c r="C26" s="499" t="s">
        <v>49</v>
      </c>
      <c r="D26" s="500"/>
      <c r="E26" s="500"/>
      <c r="F26" s="18" t="s">
        <v>50</v>
      </c>
      <c r="G26" s="18" t="s">
        <v>51</v>
      </c>
      <c r="J26" s="47" t="s">
        <v>51</v>
      </c>
      <c r="K26" s="47" t="s">
        <v>51</v>
      </c>
      <c r="L26" s="47" t="s">
        <v>51</v>
      </c>
      <c r="M26" s="47" t="s">
        <v>51</v>
      </c>
      <c r="N26" s="47" t="s">
        <v>51</v>
      </c>
      <c r="O26" s="47" t="s">
        <v>51</v>
      </c>
      <c r="P26" s="47" t="s">
        <v>51</v>
      </c>
      <c r="Q26" s="47" t="s">
        <v>51</v>
      </c>
      <c r="R26" s="47" t="s">
        <v>51</v>
      </c>
      <c r="S26" s="47" t="s">
        <v>51</v>
      </c>
      <c r="T26" s="47" t="s">
        <v>51</v>
      </c>
      <c r="U26" s="47" t="s">
        <v>51</v>
      </c>
      <c r="V26" s="47" t="s">
        <v>51</v>
      </c>
      <c r="W26" s="47" t="s">
        <v>51</v>
      </c>
      <c r="X26" s="47" t="s">
        <v>51</v>
      </c>
      <c r="Y26" s="47" t="s">
        <v>51</v>
      </c>
      <c r="Z26" s="47" t="s">
        <v>51</v>
      </c>
      <c r="AA26" s="47" t="s">
        <v>51</v>
      </c>
      <c r="AB26" s="47" t="s">
        <v>51</v>
      </c>
      <c r="AC26" s="47" t="s">
        <v>51</v>
      </c>
      <c r="AD26" s="47" t="s">
        <v>51</v>
      </c>
      <c r="AE26" s="47" t="s">
        <v>51</v>
      </c>
      <c r="AF26" s="47" t="s">
        <v>51</v>
      </c>
      <c r="AG26" s="47" t="s">
        <v>51</v>
      </c>
      <c r="AH26" s="47" t="s">
        <v>51</v>
      </c>
      <c r="AI26" s="47" t="s">
        <v>51</v>
      </c>
      <c r="AJ26" s="47" t="s">
        <v>51</v>
      </c>
      <c r="AK26" s="47" t="s">
        <v>51</v>
      </c>
      <c r="AL26" s="47" t="s">
        <v>51</v>
      </c>
      <c r="AM26" s="47" t="s">
        <v>51</v>
      </c>
      <c r="AN26" s="47" t="s">
        <v>51</v>
      </c>
      <c r="AO26" s="47" t="s">
        <v>51</v>
      </c>
      <c r="AP26" s="47" t="s">
        <v>51</v>
      </c>
      <c r="AQ26" s="47" t="s">
        <v>51</v>
      </c>
      <c r="AR26" s="47" t="s">
        <v>51</v>
      </c>
      <c r="AS26" s="47" t="s">
        <v>51</v>
      </c>
      <c r="AT26" s="47" t="s">
        <v>51</v>
      </c>
      <c r="AU26" s="47" t="s">
        <v>51</v>
      </c>
      <c r="AV26" s="47" t="s">
        <v>51</v>
      </c>
      <c r="AW26" s="47" t="s">
        <v>51</v>
      </c>
      <c r="AX26" s="47" t="s">
        <v>51</v>
      </c>
      <c r="AY26" s="47" t="s">
        <v>51</v>
      </c>
      <c r="AZ26" s="47" t="s">
        <v>51</v>
      </c>
      <c r="BA26" s="47" t="s">
        <v>51</v>
      </c>
      <c r="BB26" s="47" t="s">
        <v>51</v>
      </c>
      <c r="BC26" s="47" t="s">
        <v>51</v>
      </c>
      <c r="BD26" s="47" t="s">
        <v>51</v>
      </c>
      <c r="BE26" s="47" t="s">
        <v>51</v>
      </c>
      <c r="BF26" s="47" t="s">
        <v>51</v>
      </c>
      <c r="BG26" s="47" t="s">
        <v>51</v>
      </c>
      <c r="BH26" s="47" t="s">
        <v>51</v>
      </c>
      <c r="BI26" s="47" t="s">
        <v>51</v>
      </c>
      <c r="BJ26" s="47" t="s">
        <v>51</v>
      </c>
      <c r="BK26" s="47" t="s">
        <v>51</v>
      </c>
      <c r="BL26" s="47" t="s">
        <v>51</v>
      </c>
      <c r="BM26" s="47" t="s">
        <v>51</v>
      </c>
      <c r="BN26" s="47" t="s">
        <v>51</v>
      </c>
      <c r="BO26" s="47" t="s">
        <v>51</v>
      </c>
      <c r="BP26" s="47" t="s">
        <v>51</v>
      </c>
      <c r="BQ26" s="47" t="s">
        <v>51</v>
      </c>
      <c r="BR26" s="47" t="s">
        <v>51</v>
      </c>
      <c r="BS26" s="47" t="s">
        <v>51</v>
      </c>
      <c r="BT26" s="47" t="s">
        <v>51</v>
      </c>
      <c r="BU26" s="47" t="s">
        <v>51</v>
      </c>
      <c r="BV26" s="47" t="s">
        <v>51</v>
      </c>
      <c r="BW26" s="47" t="s">
        <v>51</v>
      </c>
      <c r="BX26" s="47" t="s">
        <v>51</v>
      </c>
      <c r="BY26" s="47" t="s">
        <v>51</v>
      </c>
      <c r="BZ26" s="47" t="s">
        <v>51</v>
      </c>
      <c r="CA26" s="47" t="s">
        <v>51</v>
      </c>
      <c r="CB26" s="47" t="s">
        <v>51</v>
      </c>
      <c r="CC26" s="47" t="s">
        <v>51</v>
      </c>
      <c r="CD26" s="47" t="s">
        <v>51</v>
      </c>
      <c r="CE26" s="47" t="s">
        <v>51</v>
      </c>
      <c r="CF26" s="47" t="s">
        <v>51</v>
      </c>
      <c r="CG26" s="47" t="s">
        <v>51</v>
      </c>
      <c r="CH26" s="47" t="s">
        <v>51</v>
      </c>
      <c r="CI26" s="47" t="s">
        <v>51</v>
      </c>
      <c r="CJ26" s="47" t="s">
        <v>51</v>
      </c>
      <c r="CK26" s="47" t="s">
        <v>51</v>
      </c>
      <c r="CL26" s="47" t="s">
        <v>51</v>
      </c>
      <c r="CM26" s="47" t="s">
        <v>51</v>
      </c>
      <c r="CN26" s="47" t="s">
        <v>51</v>
      </c>
      <c r="CO26" s="47" t="s">
        <v>51</v>
      </c>
      <c r="CP26" s="47" t="s">
        <v>51</v>
      </c>
      <c r="CQ26" s="47" t="s">
        <v>51</v>
      </c>
      <c r="CR26" s="47" t="s">
        <v>51</v>
      </c>
      <c r="CS26" s="47" t="s">
        <v>51</v>
      </c>
      <c r="CT26" s="47" t="s">
        <v>51</v>
      </c>
      <c r="CU26" s="47" t="s">
        <v>51</v>
      </c>
      <c r="CV26" s="47" t="s">
        <v>51</v>
      </c>
      <c r="CW26" s="47" t="s">
        <v>51</v>
      </c>
      <c r="CX26" s="47" t="s">
        <v>51</v>
      </c>
      <c r="CY26" s="47" t="s">
        <v>51</v>
      </c>
      <c r="CZ26" s="47" t="s">
        <v>51</v>
      </c>
      <c r="DA26" s="47" t="s">
        <v>51</v>
      </c>
      <c r="DB26" s="47" t="s">
        <v>51</v>
      </c>
      <c r="DC26" s="47" t="s">
        <v>51</v>
      </c>
      <c r="DD26" s="47" t="s">
        <v>51</v>
      </c>
      <c r="DE26" s="47" t="s">
        <v>51</v>
      </c>
      <c r="DF26" s="47" t="s">
        <v>51</v>
      </c>
      <c r="DG26" s="47" t="s">
        <v>51</v>
      </c>
      <c r="DH26" s="47" t="s">
        <v>51</v>
      </c>
      <c r="DI26" s="47" t="s">
        <v>51</v>
      </c>
      <c r="DJ26" s="47" t="s">
        <v>51</v>
      </c>
      <c r="DK26" s="47" t="s">
        <v>51</v>
      </c>
      <c r="DL26" s="47" t="s">
        <v>51</v>
      </c>
      <c r="DM26" s="47" t="s">
        <v>51</v>
      </c>
      <c r="DN26" s="47" t="s">
        <v>51</v>
      </c>
      <c r="DO26" s="47" t="s">
        <v>51</v>
      </c>
      <c r="DP26" s="47" t="s">
        <v>51</v>
      </c>
      <c r="DQ26" s="47" t="s">
        <v>51</v>
      </c>
      <c r="DR26" s="47" t="s">
        <v>51</v>
      </c>
      <c r="DS26" s="47" t="s">
        <v>51</v>
      </c>
      <c r="DT26" s="47" t="s">
        <v>51</v>
      </c>
      <c r="DU26" s="47" t="s">
        <v>51</v>
      </c>
      <c r="DV26" s="47" t="s">
        <v>51</v>
      </c>
      <c r="DW26" s="47" t="s">
        <v>51</v>
      </c>
    </row>
    <row r="27" spans="1:127" ht="21" x14ac:dyDescent="0.55000000000000004">
      <c r="A27" s="19"/>
      <c r="B27" s="20" t="s">
        <v>52</v>
      </c>
      <c r="C27" s="492" t="s">
        <v>53</v>
      </c>
      <c r="D27" s="493"/>
      <c r="E27" s="493"/>
      <c r="F27" s="291" t="s">
        <v>54</v>
      </c>
      <c r="G27" s="22">
        <f>+G29*G53*G54*G55/2</f>
        <v>2.6040971180489518E-6</v>
      </c>
      <c r="I27" s="61">
        <f>+G29</f>
        <v>10</v>
      </c>
      <c r="J27" s="22">
        <f t="shared" ref="J27:BU27" si="4">+J29*J53*J54*J55/2</f>
        <v>9.482828779816653E-2</v>
      </c>
      <c r="K27" s="22">
        <f t="shared" si="4"/>
        <v>0</v>
      </c>
      <c r="L27" s="22">
        <f t="shared" si="4"/>
        <v>0</v>
      </c>
      <c r="M27" s="22">
        <f t="shared" si="4"/>
        <v>0</v>
      </c>
      <c r="N27" s="22">
        <f t="shared" si="4"/>
        <v>0</v>
      </c>
      <c r="O27" s="22">
        <f t="shared" si="4"/>
        <v>0</v>
      </c>
      <c r="P27" s="22">
        <f t="shared" si="4"/>
        <v>0</v>
      </c>
      <c r="Q27" s="22">
        <f t="shared" si="4"/>
        <v>0</v>
      </c>
      <c r="R27" s="22">
        <f t="shared" si="4"/>
        <v>0</v>
      </c>
      <c r="S27" s="22">
        <f t="shared" si="4"/>
        <v>0</v>
      </c>
      <c r="T27" s="22">
        <f t="shared" si="4"/>
        <v>0</v>
      </c>
      <c r="U27" s="22">
        <f t="shared" si="4"/>
        <v>0</v>
      </c>
      <c r="V27" s="22">
        <f t="shared" si="4"/>
        <v>0</v>
      </c>
      <c r="W27" s="22">
        <f t="shared" si="4"/>
        <v>0</v>
      </c>
      <c r="X27" s="22">
        <f t="shared" si="4"/>
        <v>0</v>
      </c>
      <c r="Y27" s="22">
        <f t="shared" si="4"/>
        <v>0</v>
      </c>
      <c r="Z27" s="22">
        <f t="shared" si="4"/>
        <v>0</v>
      </c>
      <c r="AA27" s="22">
        <f t="shared" si="4"/>
        <v>0</v>
      </c>
      <c r="AB27" s="22">
        <f t="shared" si="4"/>
        <v>0</v>
      </c>
      <c r="AC27" s="22">
        <f t="shared" si="4"/>
        <v>0</v>
      </c>
      <c r="AD27" s="22">
        <f t="shared" si="4"/>
        <v>7.182245420676681E-59</v>
      </c>
      <c r="AE27" s="22">
        <f t="shared" si="4"/>
        <v>4.114611255216518E-150</v>
      </c>
      <c r="AF27" s="22">
        <f t="shared" si="4"/>
        <v>0</v>
      </c>
      <c r="AG27" s="22">
        <f t="shared" si="4"/>
        <v>0</v>
      </c>
      <c r="AH27" s="22">
        <f t="shared" si="4"/>
        <v>0</v>
      </c>
      <c r="AI27" s="22">
        <f t="shared" si="4"/>
        <v>0</v>
      </c>
      <c r="AJ27" s="22">
        <f t="shared" si="4"/>
        <v>0</v>
      </c>
      <c r="AK27" s="22">
        <f t="shared" si="4"/>
        <v>0</v>
      </c>
      <c r="AL27" s="22">
        <f t="shared" si="4"/>
        <v>0</v>
      </c>
      <c r="AM27" s="22">
        <f t="shared" si="4"/>
        <v>0</v>
      </c>
      <c r="AN27" s="22">
        <f t="shared" si="4"/>
        <v>7.182245420676681E-59</v>
      </c>
      <c r="AO27" s="22">
        <f t="shared" si="4"/>
        <v>5.0610008873762625E-53</v>
      </c>
      <c r="AP27" s="22">
        <f t="shared" si="4"/>
        <v>3.2445979138303459E-47</v>
      </c>
      <c r="AQ27" s="22">
        <f t="shared" si="4"/>
        <v>2.0867361250869617E-41</v>
      </c>
      <c r="AR27" s="22">
        <f t="shared" si="4"/>
        <v>1.3558651912468533E-35</v>
      </c>
      <c r="AS27" s="22">
        <f t="shared" si="4"/>
        <v>8.9342025498937569E-30</v>
      </c>
      <c r="AT27" s="22">
        <f t="shared" si="4"/>
        <v>6.0077577494896373E-24</v>
      </c>
      <c r="AU27" s="22">
        <f t="shared" si="4"/>
        <v>4.1714720339310032E-18</v>
      </c>
      <c r="AV27" s="22">
        <f t="shared" si="4"/>
        <v>3.0704891417975358E-12</v>
      </c>
      <c r="AW27" s="22">
        <f t="shared" si="4"/>
        <v>2.6040971180489518E-6</v>
      </c>
      <c r="AX27" s="22">
        <f t="shared" si="4"/>
        <v>2.6040971180489518E-6</v>
      </c>
      <c r="AY27" s="22">
        <f t="shared" si="4"/>
        <v>1.0379053915195469E-5</v>
      </c>
      <c r="AZ27" s="22">
        <f t="shared" si="4"/>
        <v>4.1617694751809581E-5</v>
      </c>
      <c r="BA27" s="22">
        <f t="shared" si="4"/>
        <v>1.6815387864348174E-4</v>
      </c>
      <c r="BB27" s="22">
        <f t="shared" si="4"/>
        <v>6.8619377973125925E-4</v>
      </c>
      <c r="BC27" s="22">
        <f t="shared" si="4"/>
        <v>2.838168468539124E-3</v>
      </c>
      <c r="BD27" s="22">
        <f t="shared" si="4"/>
        <v>1.1968238554225494E-2</v>
      </c>
      <c r="BE27" s="22">
        <f t="shared" si="4"/>
        <v>5.2013165404556208E-2</v>
      </c>
      <c r="BF27" s="22">
        <f t="shared" si="4"/>
        <v>0.23849663343694194</v>
      </c>
      <c r="BG27" s="22">
        <f t="shared" si="4"/>
        <v>1.2369109321697931</v>
      </c>
      <c r="BH27" s="22">
        <f t="shared" si="4"/>
        <v>8.3328733955370922</v>
      </c>
      <c r="BI27" s="22">
        <f t="shared" si="4"/>
        <v>2.4831192057327922E-2</v>
      </c>
      <c r="BJ27" s="22">
        <f t="shared" si="4"/>
        <v>2.8764148963228965E-2</v>
      </c>
      <c r="BK27" s="22">
        <f t="shared" si="4"/>
        <v>3.3333379209096549E-2</v>
      </c>
      <c r="BL27" s="22">
        <f t="shared" si="4"/>
        <v>3.8644818261638826E-2</v>
      </c>
      <c r="BM27" s="22">
        <f t="shared" si="4"/>
        <v>4.482275034033293E-2</v>
      </c>
      <c r="BN27" s="22">
        <f t="shared" si="4"/>
        <v>5.2013165404556208E-2</v>
      </c>
      <c r="BO27" s="22">
        <f t="shared" si="4"/>
        <v>6.0387778232119396E-2</v>
      </c>
      <c r="BP27" s="22">
        <f t="shared" si="4"/>
        <v>7.0148853877684686E-2</v>
      </c>
      <c r="BQ27" s="22">
        <f t="shared" si="4"/>
        <v>8.1535019431597439E-2</v>
      </c>
      <c r="BR27" s="22">
        <f t="shared" si="4"/>
        <v>9.482828779816653E-2</v>
      </c>
      <c r="BS27" s="22">
        <f t="shared" si="4"/>
        <v>0.11036257855715641</v>
      </c>
      <c r="BT27" s="22">
        <f t="shared" si="4"/>
        <v>0.12853409854904357</v>
      </c>
      <c r="BU27" s="22">
        <f t="shared" si="4"/>
        <v>0.14981404720712432</v>
      </c>
      <c r="BV27" s="22">
        <f t="shared" ref="BV27:CD27" si="5">+BV29*BV53*BV54*BV55/2</f>
        <v>0.17476424818699382</v>
      </c>
      <c r="BW27" s="22">
        <f t="shared" si="5"/>
        <v>0.20405649296465975</v>
      </c>
      <c r="BX27" s="22">
        <f t="shared" si="5"/>
        <v>0.23849663343694194</v>
      </c>
      <c r="BY27" s="22">
        <f t="shared" si="5"/>
        <v>0.27905480831862151</v>
      </c>
      <c r="BZ27" s="22">
        <f t="shared" si="5"/>
        <v>0.3269036762877256</v>
      </c>
      <c r="CA27" s="22">
        <f t="shared" si="5"/>
        <v>0.38346722498696295</v>
      </c>
      <c r="CB27" s="22">
        <f t="shared" si="5"/>
        <v>0.45048373507036243</v>
      </c>
      <c r="CC27" s="22">
        <f t="shared" si="5"/>
        <v>0.53008797200978108</v>
      </c>
      <c r="CD27" s="22">
        <f t="shared" si="5"/>
        <v>9.482828779816653E-2</v>
      </c>
      <c r="CE27" s="82">
        <f>IF(+CE29*CE53*CE54*CE55/2&lt;0.0000000001,0.0000000001,+CE29*CE53*CE54*CE55/2)</f>
        <v>8.3328733955370922</v>
      </c>
      <c r="CF27" s="82">
        <f>IF(+CF29*CF53*CF54*CF55/2&lt;0.0000000001,0.0000000001,+CF29*CF53*CF54*CF55/2)</f>
        <v>9.3077355572886749</v>
      </c>
      <c r="CG27" s="82">
        <f t="shared" ref="CG27:DD27" si="6">IF(+CG29*CG53*CG54*CG55/2&lt;0.0000000001,0.0000000001,+CG29*CG53*CG54*CG55/2)</f>
        <v>8.3328733955370922</v>
      </c>
      <c r="CH27" s="82">
        <f t="shared" si="6"/>
        <v>6.4198860709157923</v>
      </c>
      <c r="CI27" s="82">
        <f t="shared" si="6"/>
        <v>5.0055953263005444</v>
      </c>
      <c r="CJ27" s="82">
        <f t="shared" si="6"/>
        <v>3.9754249248951319</v>
      </c>
      <c r="CK27" s="82">
        <f t="shared" si="6"/>
        <v>3.2039725952075706</v>
      </c>
      <c r="CL27" s="82">
        <f t="shared" si="6"/>
        <v>1.2369109321697931</v>
      </c>
      <c r="CM27" s="82">
        <f t="shared" si="6"/>
        <v>0.53008797200978108</v>
      </c>
      <c r="CN27" s="82">
        <f t="shared" si="6"/>
        <v>0.23849663343694194</v>
      </c>
      <c r="CO27" s="82">
        <f t="shared" si="6"/>
        <v>0.11036257855715641</v>
      </c>
      <c r="CP27" s="82">
        <f t="shared" si="6"/>
        <v>5.2013165404556208E-2</v>
      </c>
      <c r="CQ27" s="82">
        <f t="shared" si="6"/>
        <v>2.4831192057327922E-2</v>
      </c>
      <c r="CR27" s="82">
        <f t="shared" si="6"/>
        <v>1.1968238554225494E-2</v>
      </c>
      <c r="CS27" s="82">
        <f t="shared" si="6"/>
        <v>5.8111571311981348E-3</v>
      </c>
      <c r="CT27" s="82">
        <f t="shared" si="6"/>
        <v>2.838168468539124E-3</v>
      </c>
      <c r="CU27" s="82">
        <f t="shared" si="6"/>
        <v>1.3927836940571829E-3</v>
      </c>
      <c r="CV27" s="82">
        <f t="shared" si="6"/>
        <v>6.8619377973125925E-4</v>
      </c>
      <c r="CW27" s="82">
        <f t="shared" si="6"/>
        <v>3.3920172985259272E-4</v>
      </c>
      <c r="CX27" s="82">
        <f t="shared" si="6"/>
        <v>1.6815387864348174E-4</v>
      </c>
      <c r="CY27" s="82">
        <f t="shared" si="6"/>
        <v>8.3565205335588976E-5</v>
      </c>
      <c r="CZ27" s="82">
        <f t="shared" si="6"/>
        <v>4.1617694751809581E-5</v>
      </c>
      <c r="DA27" s="82">
        <f t="shared" si="6"/>
        <v>2.0766007158171372E-5</v>
      </c>
      <c r="DB27" s="82">
        <f t="shared" si="6"/>
        <v>1.0379053915195469E-5</v>
      </c>
      <c r="DC27" s="82">
        <f t="shared" si="6"/>
        <v>5.1953462458092756E-6</v>
      </c>
      <c r="DD27" s="82">
        <f t="shared" si="6"/>
        <v>2.6040971180489518E-6</v>
      </c>
      <c r="DE27" s="22">
        <f t="shared" ref="DE27:DW27" si="7">+DE29*DE53*DE54*DE55/2</f>
        <v>1.1513569288022218E-2</v>
      </c>
      <c r="DF27" s="22">
        <f t="shared" si="7"/>
        <v>4.8380762485180355E-2</v>
      </c>
      <c r="DG27" s="22">
        <f t="shared" si="7"/>
        <v>5.1992690668606914E-2</v>
      </c>
      <c r="DH27" s="22">
        <f t="shared" si="7"/>
        <v>5.2013164974320326E-2</v>
      </c>
      <c r="DI27" s="22">
        <f t="shared" si="7"/>
        <v>5.2013165404547493E-2</v>
      </c>
      <c r="DJ27" s="22">
        <f t="shared" si="7"/>
        <v>5.2013165404556208E-2</v>
      </c>
      <c r="DK27" s="22">
        <f t="shared" si="7"/>
        <v>5.2013165404556208E-2</v>
      </c>
      <c r="DL27" s="22">
        <f t="shared" si="7"/>
        <v>5.2013165404556208E-2</v>
      </c>
      <c r="DM27" s="22">
        <f t="shared" si="7"/>
        <v>5.2013165404556208E-2</v>
      </c>
      <c r="DN27" s="22">
        <f t="shared" si="7"/>
        <v>5.2013165404556208E-2</v>
      </c>
      <c r="DO27" s="22">
        <f t="shared" si="7"/>
        <v>5.2013165404556208E-2</v>
      </c>
      <c r="DP27" s="22">
        <f t="shared" si="7"/>
        <v>5.2013165404556208E-2</v>
      </c>
      <c r="DQ27" s="22">
        <f t="shared" si="7"/>
        <v>5.2013165404556208E-2</v>
      </c>
      <c r="DR27" s="22">
        <f t="shared" si="7"/>
        <v>5.2013165404556208E-2</v>
      </c>
      <c r="DS27" s="22">
        <f t="shared" si="7"/>
        <v>5.2013165404556208E-2</v>
      </c>
      <c r="DT27" s="22">
        <f t="shared" si="7"/>
        <v>5.2013165404556208E-2</v>
      </c>
      <c r="DU27" s="22">
        <f t="shared" si="7"/>
        <v>5.2013165404556208E-2</v>
      </c>
      <c r="DV27" s="22">
        <f t="shared" si="7"/>
        <v>5.2013165404556208E-2</v>
      </c>
      <c r="DW27" s="22">
        <f t="shared" si="7"/>
        <v>5.2013165404556208E-2</v>
      </c>
    </row>
    <row r="28" spans="1:127" ht="21" x14ac:dyDescent="0.55000000000000004">
      <c r="A28" s="19"/>
      <c r="B28" s="20" t="s">
        <v>55</v>
      </c>
      <c r="C28" s="492" t="s">
        <v>53</v>
      </c>
      <c r="D28" s="493"/>
      <c r="E28" s="493"/>
      <c r="F28" s="291" t="s">
        <v>54</v>
      </c>
      <c r="G28" s="22">
        <f>+G29*G53*G55</f>
        <v>2.6040971180489518E-6</v>
      </c>
      <c r="J28" s="22">
        <f t="shared" ref="J28:BU28" si="8">+J29*J53*J55</f>
        <v>9.482828779816653E-2</v>
      </c>
      <c r="K28" s="22">
        <f t="shared" si="8"/>
        <v>0</v>
      </c>
      <c r="L28" s="22">
        <f t="shared" si="8"/>
        <v>0</v>
      </c>
      <c r="M28" s="22">
        <f t="shared" si="8"/>
        <v>0</v>
      </c>
      <c r="N28" s="22">
        <f t="shared" si="8"/>
        <v>0</v>
      </c>
      <c r="O28" s="22">
        <f t="shared" si="8"/>
        <v>0</v>
      </c>
      <c r="P28" s="22">
        <f t="shared" si="8"/>
        <v>0</v>
      </c>
      <c r="Q28" s="22">
        <f t="shared" si="8"/>
        <v>0</v>
      </c>
      <c r="R28" s="22">
        <f t="shared" si="8"/>
        <v>0</v>
      </c>
      <c r="S28" s="22">
        <f t="shared" si="8"/>
        <v>0</v>
      </c>
      <c r="T28" s="22">
        <f t="shared" si="8"/>
        <v>0</v>
      </c>
      <c r="U28" s="22">
        <f t="shared" si="8"/>
        <v>0</v>
      </c>
      <c r="V28" s="22">
        <f t="shared" si="8"/>
        <v>0</v>
      </c>
      <c r="W28" s="22">
        <f t="shared" si="8"/>
        <v>0</v>
      </c>
      <c r="X28" s="22">
        <f t="shared" si="8"/>
        <v>0</v>
      </c>
      <c r="Y28" s="22">
        <f t="shared" si="8"/>
        <v>0</v>
      </c>
      <c r="Z28" s="22">
        <f t="shared" si="8"/>
        <v>0</v>
      </c>
      <c r="AA28" s="22">
        <f t="shared" si="8"/>
        <v>0</v>
      </c>
      <c r="AB28" s="22">
        <f t="shared" si="8"/>
        <v>0</v>
      </c>
      <c r="AC28" s="22">
        <f t="shared" si="8"/>
        <v>0</v>
      </c>
      <c r="AD28" s="22">
        <f t="shared" si="8"/>
        <v>8.0187972019382149E-59</v>
      </c>
      <c r="AE28" s="22">
        <f t="shared" si="8"/>
        <v>9.126565405819596E-117</v>
      </c>
      <c r="AF28" s="22">
        <f t="shared" si="8"/>
        <v>1.1991697823093289E-174</v>
      </c>
      <c r="AG28" s="22">
        <f t="shared" si="8"/>
        <v>1.6711163483032758E-232</v>
      </c>
      <c r="AH28" s="22">
        <f t="shared" si="8"/>
        <v>2.4051249214576662E-290</v>
      </c>
      <c r="AI28" s="22">
        <f t="shared" si="8"/>
        <v>0</v>
      </c>
      <c r="AJ28" s="22">
        <f t="shared" si="8"/>
        <v>0</v>
      </c>
      <c r="AK28" s="22">
        <f t="shared" si="8"/>
        <v>0</v>
      </c>
      <c r="AL28" s="22">
        <f t="shared" si="8"/>
        <v>0</v>
      </c>
      <c r="AM28" s="22">
        <f t="shared" si="8"/>
        <v>0</v>
      </c>
      <c r="AN28" s="22">
        <f t="shared" si="8"/>
        <v>8.0187972019382149E-59</v>
      </c>
      <c r="AO28" s="22">
        <f t="shared" si="8"/>
        <v>5.0850987905756298E-53</v>
      </c>
      <c r="AP28" s="22">
        <f t="shared" si="8"/>
        <v>3.2447349581668686E-47</v>
      </c>
      <c r="AQ28" s="22">
        <f t="shared" si="8"/>
        <v>2.0867362686952772E-41</v>
      </c>
      <c r="AR28" s="22">
        <f t="shared" si="8"/>
        <v>1.3558651912737298E-35</v>
      </c>
      <c r="AS28" s="22">
        <f t="shared" si="8"/>
        <v>8.9342025498937667E-30</v>
      </c>
      <c r="AT28" s="22">
        <f t="shared" si="8"/>
        <v>6.0077577494896373E-24</v>
      </c>
      <c r="AU28" s="22">
        <f t="shared" si="8"/>
        <v>4.1714720339310032E-18</v>
      </c>
      <c r="AV28" s="22">
        <f t="shared" si="8"/>
        <v>3.0704891417975358E-12</v>
      </c>
      <c r="AW28" s="22">
        <f t="shared" si="8"/>
        <v>2.6040971180489518E-6</v>
      </c>
      <c r="AX28" s="22">
        <f t="shared" si="8"/>
        <v>2.6040971180489518E-6</v>
      </c>
      <c r="AY28" s="22">
        <f t="shared" si="8"/>
        <v>1.0379053915195469E-5</v>
      </c>
      <c r="AZ28" s="22">
        <f t="shared" si="8"/>
        <v>4.1617694751809581E-5</v>
      </c>
      <c r="BA28" s="22">
        <f t="shared" si="8"/>
        <v>1.6815387864348174E-4</v>
      </c>
      <c r="BB28" s="22">
        <f t="shared" si="8"/>
        <v>6.8619377973125925E-4</v>
      </c>
      <c r="BC28" s="22">
        <f t="shared" si="8"/>
        <v>2.838168468539124E-3</v>
      </c>
      <c r="BD28" s="22">
        <f t="shared" si="8"/>
        <v>1.1968238554225494E-2</v>
      </c>
      <c r="BE28" s="22">
        <f t="shared" si="8"/>
        <v>5.2013165404556208E-2</v>
      </c>
      <c r="BF28" s="22">
        <f t="shared" si="8"/>
        <v>0.23849663343694194</v>
      </c>
      <c r="BG28" s="22">
        <f t="shared" si="8"/>
        <v>1.2369109321697931</v>
      </c>
      <c r="BH28" s="22">
        <f t="shared" si="8"/>
        <v>8.3328733955370922</v>
      </c>
      <c r="BI28" s="22">
        <f t="shared" si="8"/>
        <v>2.4831192057327922E-2</v>
      </c>
      <c r="BJ28" s="22">
        <f t="shared" si="8"/>
        <v>2.8764148963228965E-2</v>
      </c>
      <c r="BK28" s="22">
        <f t="shared" si="8"/>
        <v>3.3333379209096549E-2</v>
      </c>
      <c r="BL28" s="22">
        <f t="shared" si="8"/>
        <v>3.8644818261638826E-2</v>
      </c>
      <c r="BM28" s="22">
        <f t="shared" si="8"/>
        <v>4.482275034033293E-2</v>
      </c>
      <c r="BN28" s="22">
        <f t="shared" si="8"/>
        <v>5.2013165404556208E-2</v>
      </c>
      <c r="BO28" s="22">
        <f t="shared" si="8"/>
        <v>6.0387778232119396E-2</v>
      </c>
      <c r="BP28" s="22">
        <f t="shared" si="8"/>
        <v>7.0148853877684686E-2</v>
      </c>
      <c r="BQ28" s="22">
        <f t="shared" si="8"/>
        <v>8.1535019431597439E-2</v>
      </c>
      <c r="BR28" s="22">
        <f t="shared" si="8"/>
        <v>9.482828779816653E-2</v>
      </c>
      <c r="BS28" s="22">
        <f t="shared" si="8"/>
        <v>0.11036257855715641</v>
      </c>
      <c r="BT28" s="22">
        <f t="shared" si="8"/>
        <v>0.12853409854904357</v>
      </c>
      <c r="BU28" s="22">
        <f t="shared" si="8"/>
        <v>0.14981404720712432</v>
      </c>
      <c r="BV28" s="22">
        <f t="shared" ref="BV28:DW28" si="9">+BV29*BV53*BV55</f>
        <v>0.17476424818699382</v>
      </c>
      <c r="BW28" s="22">
        <f t="shared" si="9"/>
        <v>0.20405649296465975</v>
      </c>
      <c r="BX28" s="22">
        <f t="shared" si="9"/>
        <v>0.23849663343694194</v>
      </c>
      <c r="BY28" s="22">
        <f t="shared" si="9"/>
        <v>0.27905480831862151</v>
      </c>
      <c r="BZ28" s="22">
        <f t="shared" si="9"/>
        <v>0.3269036762877256</v>
      </c>
      <c r="CA28" s="22">
        <f t="shared" si="9"/>
        <v>0.38346722498696295</v>
      </c>
      <c r="CB28" s="22">
        <f t="shared" si="9"/>
        <v>0.45048373507036243</v>
      </c>
      <c r="CC28" s="22">
        <f t="shared" si="9"/>
        <v>0.53008797200978108</v>
      </c>
      <c r="CD28" s="22">
        <f t="shared" si="9"/>
        <v>9.482828779816653E-2</v>
      </c>
      <c r="CE28" s="22">
        <f t="shared" si="9"/>
        <v>8.3328733955370922</v>
      </c>
      <c r="CF28" s="22">
        <f t="shared" si="9"/>
        <v>9.3077355572886749</v>
      </c>
      <c r="CG28" s="22">
        <f t="shared" si="9"/>
        <v>8.3328733955370922</v>
      </c>
      <c r="CH28" s="22">
        <f t="shared" si="9"/>
        <v>6.4198860709157923</v>
      </c>
      <c r="CI28" s="22">
        <f t="shared" si="9"/>
        <v>5.0055953263005444</v>
      </c>
      <c r="CJ28" s="22">
        <f t="shared" si="9"/>
        <v>3.9754249248951319</v>
      </c>
      <c r="CK28" s="22">
        <f t="shared" si="9"/>
        <v>3.2039725952075706</v>
      </c>
      <c r="CL28" s="22">
        <f t="shared" si="9"/>
        <v>1.2369109321697931</v>
      </c>
      <c r="CM28" s="22">
        <f t="shared" si="9"/>
        <v>0.53008797200978108</v>
      </c>
      <c r="CN28" s="22">
        <f t="shared" si="9"/>
        <v>0.23849663343694194</v>
      </c>
      <c r="CO28" s="22">
        <f t="shared" si="9"/>
        <v>0.11036257855715641</v>
      </c>
      <c r="CP28" s="22">
        <f t="shared" si="9"/>
        <v>5.2013165404556208E-2</v>
      </c>
      <c r="CQ28" s="22">
        <f t="shared" si="9"/>
        <v>2.4831192057327922E-2</v>
      </c>
      <c r="CR28" s="22">
        <f t="shared" si="9"/>
        <v>1.1968238554225494E-2</v>
      </c>
      <c r="CS28" s="22">
        <f t="shared" si="9"/>
        <v>5.8111571311981348E-3</v>
      </c>
      <c r="CT28" s="22">
        <f t="shared" si="9"/>
        <v>2.838168468539124E-3</v>
      </c>
      <c r="CU28" s="22">
        <f t="shared" si="9"/>
        <v>1.3927836940571829E-3</v>
      </c>
      <c r="CV28" s="22">
        <f t="shared" si="9"/>
        <v>6.8619377973125925E-4</v>
      </c>
      <c r="CW28" s="22">
        <f t="shared" si="9"/>
        <v>3.3920172985259272E-4</v>
      </c>
      <c r="CX28" s="22">
        <f t="shared" si="9"/>
        <v>1.6815387864348174E-4</v>
      </c>
      <c r="CY28" s="22">
        <f t="shared" si="9"/>
        <v>8.3565205335588976E-5</v>
      </c>
      <c r="CZ28" s="22">
        <f t="shared" si="9"/>
        <v>4.1617694751809581E-5</v>
      </c>
      <c r="DA28" s="22">
        <f t="shared" si="9"/>
        <v>2.0766007158171372E-5</v>
      </c>
      <c r="DB28" s="22">
        <f t="shared" si="9"/>
        <v>1.0379053915195469E-5</v>
      </c>
      <c r="DC28" s="22">
        <f t="shared" si="9"/>
        <v>5.1953462458092756E-6</v>
      </c>
      <c r="DD28" s="22">
        <f t="shared" si="9"/>
        <v>2.6040971180489518E-6</v>
      </c>
      <c r="DE28" s="22">
        <f t="shared" si="9"/>
        <v>5.2013165404556208E-2</v>
      </c>
      <c r="DF28" s="22">
        <f t="shared" si="9"/>
        <v>5.2013165404556208E-2</v>
      </c>
      <c r="DG28" s="22">
        <f t="shared" si="9"/>
        <v>5.2013165404556208E-2</v>
      </c>
      <c r="DH28" s="22">
        <f t="shared" si="9"/>
        <v>5.2013165404556208E-2</v>
      </c>
      <c r="DI28" s="22">
        <f t="shared" si="9"/>
        <v>5.2013165404556208E-2</v>
      </c>
      <c r="DJ28" s="22">
        <f t="shared" si="9"/>
        <v>5.2013165404556208E-2</v>
      </c>
      <c r="DK28" s="22">
        <f t="shared" si="9"/>
        <v>5.2013165404556208E-2</v>
      </c>
      <c r="DL28" s="22">
        <f t="shared" si="9"/>
        <v>5.2013165404556208E-2</v>
      </c>
      <c r="DM28" s="22">
        <f t="shared" si="9"/>
        <v>5.2013165404556208E-2</v>
      </c>
      <c r="DN28" s="22">
        <f t="shared" si="9"/>
        <v>5.2013165404556208E-2</v>
      </c>
      <c r="DO28" s="22">
        <f t="shared" si="9"/>
        <v>5.2013165404556208E-2</v>
      </c>
      <c r="DP28" s="22">
        <f t="shared" si="9"/>
        <v>5.2013165404556208E-2</v>
      </c>
      <c r="DQ28" s="22">
        <f t="shared" si="9"/>
        <v>5.2013165404556208E-2</v>
      </c>
      <c r="DR28" s="22">
        <f t="shared" si="9"/>
        <v>5.2013165404556208E-2</v>
      </c>
      <c r="DS28" s="22">
        <f t="shared" si="9"/>
        <v>5.2013165404556208E-2</v>
      </c>
      <c r="DT28" s="22">
        <f t="shared" si="9"/>
        <v>5.2013165404556208E-2</v>
      </c>
      <c r="DU28" s="22">
        <f t="shared" si="9"/>
        <v>5.2013165404556208E-2</v>
      </c>
      <c r="DV28" s="22">
        <f t="shared" si="9"/>
        <v>5.2013165404556208E-2</v>
      </c>
      <c r="DW28" s="22">
        <f t="shared" si="9"/>
        <v>5.2013165404556208E-2</v>
      </c>
    </row>
    <row r="29" spans="1:127" ht="18" x14ac:dyDescent="0.2">
      <c r="A29" s="16">
        <f>入力シート_有機リン!Q9</f>
        <v>10</v>
      </c>
      <c r="B29" s="23" t="s">
        <v>56</v>
      </c>
      <c r="C29" s="492" t="s">
        <v>57</v>
      </c>
      <c r="D29" s="493"/>
      <c r="E29" s="493"/>
      <c r="F29" s="1" t="s">
        <v>54</v>
      </c>
      <c r="G29" s="72">
        <f>IF(A29="",1,A29)</f>
        <v>10</v>
      </c>
      <c r="J29" s="51">
        <f t="shared" ref="J29:J32" si="10">G29</f>
        <v>10</v>
      </c>
      <c r="K29" s="50">
        <f t="shared" ref="K29:N29" si="11">+J29</f>
        <v>10</v>
      </c>
      <c r="L29" s="50">
        <f t="shared" si="11"/>
        <v>10</v>
      </c>
      <c r="M29" s="50">
        <f t="shared" si="11"/>
        <v>10</v>
      </c>
      <c r="N29" s="50">
        <f t="shared" si="11"/>
        <v>10</v>
      </c>
      <c r="O29" s="50">
        <f>+J29</f>
        <v>10</v>
      </c>
      <c r="P29" s="50">
        <f>+K29</f>
        <v>10</v>
      </c>
      <c r="Q29" s="50">
        <f>+L29</f>
        <v>10</v>
      </c>
      <c r="R29" s="50">
        <f>+L29</f>
        <v>10</v>
      </c>
      <c r="S29" s="50">
        <f>+M29</f>
        <v>10</v>
      </c>
      <c r="T29" s="50">
        <f>+N29</f>
        <v>10</v>
      </c>
      <c r="U29" s="50">
        <f>G29</f>
        <v>10</v>
      </c>
      <c r="V29" s="50">
        <f>+U29</f>
        <v>10</v>
      </c>
      <c r="W29" s="50">
        <f t="shared" ref="W29:AG29" si="12">+V29</f>
        <v>10</v>
      </c>
      <c r="X29" s="50">
        <f t="shared" si="12"/>
        <v>10</v>
      </c>
      <c r="Y29" s="50">
        <f t="shared" si="12"/>
        <v>10</v>
      </c>
      <c r="Z29" s="50">
        <f t="shared" si="12"/>
        <v>10</v>
      </c>
      <c r="AA29" s="50">
        <f t="shared" si="12"/>
        <v>10</v>
      </c>
      <c r="AB29" s="50">
        <f t="shared" si="12"/>
        <v>10</v>
      </c>
      <c r="AC29" s="50">
        <f t="shared" si="12"/>
        <v>10</v>
      </c>
      <c r="AD29" s="50">
        <f t="shared" si="12"/>
        <v>10</v>
      </c>
      <c r="AE29" s="50">
        <f t="shared" si="12"/>
        <v>10</v>
      </c>
      <c r="AF29" s="50">
        <f t="shared" si="12"/>
        <v>10</v>
      </c>
      <c r="AG29" s="50">
        <f t="shared" si="12"/>
        <v>10</v>
      </c>
      <c r="AH29" s="50">
        <f>+AC29</f>
        <v>10</v>
      </c>
      <c r="AI29" s="50">
        <f>+AD29</f>
        <v>10</v>
      </c>
      <c r="AJ29" s="50">
        <f>+AE29</f>
        <v>10</v>
      </c>
      <c r="AK29" s="50">
        <f>+AE29</f>
        <v>10</v>
      </c>
      <c r="AL29" s="50">
        <f>+AF29</f>
        <v>10</v>
      </c>
      <c r="AM29" s="50">
        <f>+AG29</f>
        <v>10</v>
      </c>
      <c r="AN29" s="50">
        <f t="shared" ref="AN29:BF29" si="13">+AM29</f>
        <v>10</v>
      </c>
      <c r="AO29" s="50">
        <f t="shared" si="13"/>
        <v>10</v>
      </c>
      <c r="AP29" s="50">
        <f t="shared" si="13"/>
        <v>10</v>
      </c>
      <c r="AQ29" s="50">
        <f t="shared" si="13"/>
        <v>10</v>
      </c>
      <c r="AR29" s="50">
        <f t="shared" si="13"/>
        <v>10</v>
      </c>
      <c r="AS29" s="50">
        <f t="shared" si="13"/>
        <v>10</v>
      </c>
      <c r="AT29" s="50">
        <f t="shared" si="13"/>
        <v>10</v>
      </c>
      <c r="AU29" s="50">
        <f t="shared" si="13"/>
        <v>10</v>
      </c>
      <c r="AV29" s="50">
        <f t="shared" si="13"/>
        <v>10</v>
      </c>
      <c r="AW29" s="50">
        <f t="shared" si="13"/>
        <v>10</v>
      </c>
      <c r="AX29" s="50">
        <f t="shared" si="13"/>
        <v>10</v>
      </c>
      <c r="AY29" s="50">
        <f t="shared" si="13"/>
        <v>10</v>
      </c>
      <c r="AZ29" s="50">
        <f t="shared" si="13"/>
        <v>10</v>
      </c>
      <c r="BA29" s="50">
        <f t="shared" si="13"/>
        <v>10</v>
      </c>
      <c r="BB29" s="50">
        <f t="shared" si="13"/>
        <v>10</v>
      </c>
      <c r="BC29" s="50">
        <f t="shared" si="13"/>
        <v>10</v>
      </c>
      <c r="BD29" s="50">
        <f t="shared" si="13"/>
        <v>10</v>
      </c>
      <c r="BE29" s="50">
        <f t="shared" si="13"/>
        <v>10</v>
      </c>
      <c r="BF29" s="50">
        <f t="shared" si="13"/>
        <v>10</v>
      </c>
      <c r="BG29" s="50">
        <f t="shared" ref="BG29" si="14">+BE29</f>
        <v>10</v>
      </c>
      <c r="BH29" s="50">
        <f>+BF29</f>
        <v>10</v>
      </c>
      <c r="BI29" s="50">
        <f t="shared" ref="BI29:BJ29" si="15">+BH29</f>
        <v>10</v>
      </c>
      <c r="BJ29" s="50">
        <f t="shared" si="15"/>
        <v>10</v>
      </c>
      <c r="BK29" s="50">
        <f t="shared" ref="BK29" si="16">+AZ29</f>
        <v>10</v>
      </c>
      <c r="BL29" s="50">
        <f t="shared" ref="BL29:BO29" si="17">+BK29</f>
        <v>10</v>
      </c>
      <c r="BM29" s="50">
        <f t="shared" si="17"/>
        <v>10</v>
      </c>
      <c r="BN29" s="50">
        <f t="shared" si="17"/>
        <v>10</v>
      </c>
      <c r="BO29" s="50">
        <f t="shared" si="17"/>
        <v>10</v>
      </c>
      <c r="BP29" s="50">
        <f t="shared" ref="BP29" si="18">+BE29</f>
        <v>10</v>
      </c>
      <c r="BQ29" s="50">
        <f t="shared" ref="BQ29:BT29" si="19">+BP29</f>
        <v>10</v>
      </c>
      <c r="BR29" s="50">
        <f t="shared" si="19"/>
        <v>10</v>
      </c>
      <c r="BS29" s="50">
        <f t="shared" si="19"/>
        <v>10</v>
      </c>
      <c r="BT29" s="50">
        <f t="shared" si="19"/>
        <v>10</v>
      </c>
      <c r="BU29" s="50">
        <f t="shared" ref="BU29" si="20">+BJ29</f>
        <v>10</v>
      </c>
      <c r="BV29" s="50">
        <f t="shared" ref="BV29" si="21">+BU29</f>
        <v>10</v>
      </c>
      <c r="BW29" s="50">
        <f t="shared" ref="BW29:BX29" si="22">+BU29</f>
        <v>10</v>
      </c>
      <c r="BX29" s="50">
        <f t="shared" si="22"/>
        <v>10</v>
      </c>
      <c r="BY29" s="50">
        <f t="shared" ref="BY29:CB29" si="23">+BX29</f>
        <v>10</v>
      </c>
      <c r="BZ29" s="50">
        <f t="shared" si="23"/>
        <v>10</v>
      </c>
      <c r="CA29" s="50">
        <f t="shared" si="23"/>
        <v>10</v>
      </c>
      <c r="CB29" s="50">
        <f t="shared" si="23"/>
        <v>10</v>
      </c>
      <c r="CC29" s="50">
        <f>+CA29</f>
        <v>10</v>
      </c>
      <c r="CD29" s="50">
        <f>+CB29</f>
        <v>10</v>
      </c>
      <c r="CE29" s="50">
        <f t="shared" ref="CE29" si="24">+CD29</f>
        <v>10</v>
      </c>
      <c r="CF29" s="50">
        <f>+BA29</f>
        <v>10</v>
      </c>
      <c r="CG29" s="50">
        <f>+BA29</f>
        <v>10</v>
      </c>
      <c r="CH29" s="50">
        <f t="shared" ref="CH29:CQ29" si="25">+BA29</f>
        <v>10</v>
      </c>
      <c r="CI29" s="50">
        <f t="shared" si="25"/>
        <v>10</v>
      </c>
      <c r="CJ29" s="50">
        <f t="shared" si="25"/>
        <v>10</v>
      </c>
      <c r="CK29" s="50">
        <f t="shared" si="25"/>
        <v>10</v>
      </c>
      <c r="CL29" s="50">
        <f t="shared" si="25"/>
        <v>10</v>
      </c>
      <c r="CM29" s="50">
        <f t="shared" si="25"/>
        <v>10</v>
      </c>
      <c r="CN29" s="50">
        <f t="shared" si="25"/>
        <v>10</v>
      </c>
      <c r="CO29" s="50">
        <f t="shared" si="25"/>
        <v>10</v>
      </c>
      <c r="CP29" s="50">
        <f t="shared" si="25"/>
        <v>10</v>
      </c>
      <c r="CQ29" s="50">
        <f t="shared" si="25"/>
        <v>10</v>
      </c>
      <c r="CR29" s="50">
        <f>+BU29</f>
        <v>10</v>
      </c>
      <c r="CS29" s="50">
        <f>+BV29</f>
        <v>10</v>
      </c>
      <c r="CT29" s="50">
        <f t="shared" ref="CT29:CU29" si="26">+BX29</f>
        <v>10</v>
      </c>
      <c r="CU29" s="50">
        <f t="shared" si="26"/>
        <v>10</v>
      </c>
      <c r="CV29" s="50">
        <f>+BU29</f>
        <v>10</v>
      </c>
      <c r="CW29" s="50">
        <f>+BV29</f>
        <v>10</v>
      </c>
      <c r="CX29" s="50">
        <f>+BX29</f>
        <v>10</v>
      </c>
      <c r="CY29" s="50">
        <f>+BY29</f>
        <v>10</v>
      </c>
      <c r="CZ29" s="50">
        <f>+BZ29</f>
        <v>10</v>
      </c>
      <c r="DA29" s="50">
        <f>+CA29</f>
        <v>10</v>
      </c>
      <c r="DB29" s="50">
        <f>+CB29</f>
        <v>10</v>
      </c>
      <c r="DC29" s="50">
        <f t="shared" ref="DC29:DD29" si="27">+CD29</f>
        <v>10</v>
      </c>
      <c r="DD29" s="50">
        <f t="shared" si="27"/>
        <v>10</v>
      </c>
      <c r="DE29" s="50">
        <f t="shared" ref="DE29" si="28">+CE29</f>
        <v>10</v>
      </c>
      <c r="DF29" s="50">
        <f t="shared" ref="DF29" si="29">+BU29</f>
        <v>10</v>
      </c>
      <c r="DG29" s="50">
        <f t="shared" ref="DG29:DO32" si="30">+DF29</f>
        <v>10</v>
      </c>
      <c r="DH29" s="50">
        <f t="shared" si="30"/>
        <v>10</v>
      </c>
      <c r="DI29" s="50">
        <f t="shared" si="30"/>
        <v>10</v>
      </c>
      <c r="DJ29" s="50">
        <f t="shared" si="30"/>
        <v>10</v>
      </c>
      <c r="DK29" s="50">
        <f t="shared" si="30"/>
        <v>10</v>
      </c>
      <c r="DL29" s="50">
        <f t="shared" si="30"/>
        <v>10</v>
      </c>
      <c r="DM29" s="50">
        <f t="shared" si="30"/>
        <v>10</v>
      </c>
      <c r="DN29" s="50">
        <f t="shared" si="30"/>
        <v>10</v>
      </c>
      <c r="DO29" s="50">
        <f t="shared" ref="DO29" si="31">+DE29</f>
        <v>10</v>
      </c>
      <c r="DP29" s="50">
        <f t="shared" ref="DP29:DW42" si="32">+DO29</f>
        <v>10</v>
      </c>
      <c r="DQ29" s="50">
        <f t="shared" si="32"/>
        <v>10</v>
      </c>
      <c r="DR29" s="50">
        <f t="shared" si="32"/>
        <v>10</v>
      </c>
      <c r="DS29" s="50">
        <f t="shared" si="32"/>
        <v>10</v>
      </c>
      <c r="DT29" s="50">
        <f t="shared" si="32"/>
        <v>10</v>
      </c>
      <c r="DU29" s="50">
        <f t="shared" si="32"/>
        <v>10</v>
      </c>
      <c r="DV29" s="50">
        <f t="shared" si="32"/>
        <v>10</v>
      </c>
      <c r="DW29" s="50">
        <f>+DV29</f>
        <v>10</v>
      </c>
    </row>
    <row r="30" spans="1:127" ht="18" x14ac:dyDescent="0.2">
      <c r="A30" s="16"/>
      <c r="B30" s="23" t="s">
        <v>58</v>
      </c>
      <c r="C30" s="494" t="s">
        <v>59</v>
      </c>
      <c r="D30" s="495"/>
      <c r="E30" s="492"/>
      <c r="F30" s="1" t="s">
        <v>60</v>
      </c>
      <c r="G30" s="24">
        <f>IF(A30="",100,A30)</f>
        <v>100</v>
      </c>
      <c r="I30">
        <v>1</v>
      </c>
      <c r="J30" s="49">
        <f>IF(C24="&gt;1,000,000",1800000,C24)</f>
        <v>26</v>
      </c>
      <c r="K30" s="49">
        <v>100000</v>
      </c>
      <c r="L30" s="49">
        <f>+K30+100000</f>
        <v>200000</v>
      </c>
      <c r="M30" s="49">
        <f t="shared" ref="M30:T30" si="33">+L30+100000</f>
        <v>300000</v>
      </c>
      <c r="N30" s="49">
        <f t="shared" si="33"/>
        <v>400000</v>
      </c>
      <c r="O30" s="49">
        <f t="shared" si="33"/>
        <v>500000</v>
      </c>
      <c r="P30" s="49">
        <f t="shared" si="33"/>
        <v>600000</v>
      </c>
      <c r="Q30" s="49">
        <f t="shared" si="33"/>
        <v>700000</v>
      </c>
      <c r="R30" s="49">
        <f t="shared" si="33"/>
        <v>800000</v>
      </c>
      <c r="S30" s="49">
        <f t="shared" si="33"/>
        <v>900000</v>
      </c>
      <c r="T30" s="49">
        <f t="shared" si="33"/>
        <v>1000000</v>
      </c>
      <c r="U30" s="49">
        <f>+$K$23-100000+10000</f>
        <v>10000</v>
      </c>
      <c r="V30" s="49">
        <f>+U30+10000</f>
        <v>20000</v>
      </c>
      <c r="W30" s="49">
        <f t="shared" ref="W30:AC30" si="34">+V30+10000</f>
        <v>30000</v>
      </c>
      <c r="X30" s="49">
        <f t="shared" si="34"/>
        <v>40000</v>
      </c>
      <c r="Y30" s="49">
        <f t="shared" si="34"/>
        <v>50000</v>
      </c>
      <c r="Z30" s="49">
        <f t="shared" si="34"/>
        <v>60000</v>
      </c>
      <c r="AA30" s="49">
        <f t="shared" si="34"/>
        <v>70000</v>
      </c>
      <c r="AB30" s="49">
        <f t="shared" si="34"/>
        <v>80000</v>
      </c>
      <c r="AC30" s="49">
        <f t="shared" si="34"/>
        <v>90000</v>
      </c>
      <c r="AD30" s="265">
        <f>+$U$23-10000+1000</f>
        <v>1000</v>
      </c>
      <c r="AE30" s="49">
        <f>+AD30+1000</f>
        <v>2000</v>
      </c>
      <c r="AF30" s="49">
        <f t="shared" ref="AF30:AM30" si="35">+AE30+1000</f>
        <v>3000</v>
      </c>
      <c r="AG30" s="49">
        <f t="shared" si="35"/>
        <v>4000</v>
      </c>
      <c r="AH30" s="49">
        <f t="shared" si="35"/>
        <v>5000</v>
      </c>
      <c r="AI30" s="49">
        <f t="shared" si="35"/>
        <v>6000</v>
      </c>
      <c r="AJ30" s="49">
        <f t="shared" si="35"/>
        <v>7000</v>
      </c>
      <c r="AK30" s="49">
        <f t="shared" si="35"/>
        <v>8000</v>
      </c>
      <c r="AL30" s="49">
        <f t="shared" si="35"/>
        <v>9000</v>
      </c>
      <c r="AM30" s="49">
        <f t="shared" si="35"/>
        <v>10000</v>
      </c>
      <c r="AN30" s="59">
        <f>+AD23</f>
        <v>1000</v>
      </c>
      <c r="AO30" s="49">
        <f>+AN30-100</f>
        <v>900</v>
      </c>
      <c r="AP30" s="49">
        <f t="shared" ref="AP30:AW30" si="36">+AO30-100</f>
        <v>800</v>
      </c>
      <c r="AQ30" s="49">
        <f t="shared" si="36"/>
        <v>700</v>
      </c>
      <c r="AR30" s="49">
        <f t="shared" si="36"/>
        <v>600</v>
      </c>
      <c r="AS30" s="49">
        <f t="shared" si="36"/>
        <v>500</v>
      </c>
      <c r="AT30" s="49">
        <f t="shared" si="36"/>
        <v>400</v>
      </c>
      <c r="AU30" s="49">
        <f t="shared" si="36"/>
        <v>300</v>
      </c>
      <c r="AV30" s="49">
        <f t="shared" si="36"/>
        <v>200</v>
      </c>
      <c r="AW30" s="49">
        <f t="shared" si="36"/>
        <v>100</v>
      </c>
      <c r="AX30" s="59">
        <f>AN23</f>
        <v>100</v>
      </c>
      <c r="AY30" s="49">
        <f>+AX30-10</f>
        <v>90</v>
      </c>
      <c r="AZ30" s="49">
        <f t="shared" ref="AZ30:BG30" si="37">+AY30-10</f>
        <v>80</v>
      </c>
      <c r="BA30" s="49">
        <f t="shared" si="37"/>
        <v>70</v>
      </c>
      <c r="BB30" s="49">
        <f t="shared" si="37"/>
        <v>60</v>
      </c>
      <c r="BC30" s="49">
        <f t="shared" si="37"/>
        <v>50</v>
      </c>
      <c r="BD30" s="49">
        <f t="shared" si="37"/>
        <v>40</v>
      </c>
      <c r="BE30" s="49">
        <f t="shared" si="37"/>
        <v>30</v>
      </c>
      <c r="BF30" s="49">
        <f t="shared" si="37"/>
        <v>20</v>
      </c>
      <c r="BG30" s="49">
        <f t="shared" si="37"/>
        <v>10</v>
      </c>
      <c r="BH30" s="49">
        <f>IF(BG30=10,1,+BG30-10)</f>
        <v>1</v>
      </c>
      <c r="BI30" s="59">
        <f>AX23+5</f>
        <v>35</v>
      </c>
      <c r="BJ30" s="49">
        <f>IF(+BI30-1&gt;0,+BI30-1,0.1)</f>
        <v>34</v>
      </c>
      <c r="BK30" s="49">
        <f t="shared" ref="BK30:CC30" si="38">IF(+BJ30-1&gt;0,+BJ30-1,0.1)</f>
        <v>33</v>
      </c>
      <c r="BL30" s="49">
        <f t="shared" si="38"/>
        <v>32</v>
      </c>
      <c r="BM30" s="49">
        <f t="shared" si="38"/>
        <v>31</v>
      </c>
      <c r="BN30" s="49">
        <f t="shared" si="38"/>
        <v>30</v>
      </c>
      <c r="BO30" s="49">
        <f t="shared" si="38"/>
        <v>29</v>
      </c>
      <c r="BP30" s="49">
        <f t="shared" si="38"/>
        <v>28</v>
      </c>
      <c r="BQ30" s="49">
        <f t="shared" si="38"/>
        <v>27</v>
      </c>
      <c r="BR30" s="49">
        <f t="shared" si="38"/>
        <v>26</v>
      </c>
      <c r="BS30" s="49">
        <f t="shared" si="38"/>
        <v>25</v>
      </c>
      <c r="BT30" s="49">
        <f t="shared" si="38"/>
        <v>24</v>
      </c>
      <c r="BU30" s="49">
        <f t="shared" si="38"/>
        <v>23</v>
      </c>
      <c r="BV30" s="49">
        <f t="shared" si="38"/>
        <v>22</v>
      </c>
      <c r="BW30" s="49">
        <f t="shared" si="38"/>
        <v>21</v>
      </c>
      <c r="BX30" s="49">
        <f t="shared" si="38"/>
        <v>20</v>
      </c>
      <c r="BY30" s="49">
        <f t="shared" si="38"/>
        <v>19</v>
      </c>
      <c r="BZ30" s="49">
        <f t="shared" si="38"/>
        <v>18</v>
      </c>
      <c r="CA30" s="49">
        <f t="shared" si="38"/>
        <v>17</v>
      </c>
      <c r="CB30" s="49">
        <f t="shared" si="38"/>
        <v>16</v>
      </c>
      <c r="CC30" s="49">
        <f t="shared" si="38"/>
        <v>15</v>
      </c>
      <c r="CD30" s="73">
        <f>+BI23</f>
        <v>26</v>
      </c>
      <c r="CE30" s="59">
        <v>1</v>
      </c>
      <c r="CF30" s="70">
        <f>+$CE$21*CF22*($CE$19/20)</f>
        <v>0.5</v>
      </c>
      <c r="CG30" s="70">
        <f t="shared" ref="CG30:DD30" si="39">+$CE$21*CG22*($CE$19/20)</f>
        <v>1</v>
      </c>
      <c r="CH30" s="70">
        <f t="shared" si="39"/>
        <v>2</v>
      </c>
      <c r="CI30" s="70">
        <f t="shared" si="39"/>
        <v>3</v>
      </c>
      <c r="CJ30" s="70">
        <f t="shared" si="39"/>
        <v>4</v>
      </c>
      <c r="CK30" s="70">
        <f t="shared" si="39"/>
        <v>5</v>
      </c>
      <c r="CL30" s="70">
        <f t="shared" si="39"/>
        <v>10</v>
      </c>
      <c r="CM30" s="70">
        <f t="shared" si="39"/>
        <v>15</v>
      </c>
      <c r="CN30" s="70">
        <f t="shared" si="39"/>
        <v>20</v>
      </c>
      <c r="CO30" s="70">
        <f t="shared" si="39"/>
        <v>25</v>
      </c>
      <c r="CP30" s="70">
        <f t="shared" si="39"/>
        <v>30</v>
      </c>
      <c r="CQ30" s="70">
        <f t="shared" si="39"/>
        <v>35</v>
      </c>
      <c r="CR30" s="70">
        <f t="shared" si="39"/>
        <v>40</v>
      </c>
      <c r="CS30" s="70">
        <f t="shared" si="39"/>
        <v>45</v>
      </c>
      <c r="CT30" s="70">
        <f t="shared" si="39"/>
        <v>50</v>
      </c>
      <c r="CU30" s="70">
        <f t="shared" si="39"/>
        <v>55</v>
      </c>
      <c r="CV30" s="70">
        <f t="shared" si="39"/>
        <v>60</v>
      </c>
      <c r="CW30" s="70">
        <f t="shared" si="39"/>
        <v>65</v>
      </c>
      <c r="CX30" s="70">
        <f t="shared" si="39"/>
        <v>70</v>
      </c>
      <c r="CY30" s="70">
        <f t="shared" si="39"/>
        <v>75</v>
      </c>
      <c r="CZ30" s="70">
        <f t="shared" si="39"/>
        <v>80</v>
      </c>
      <c r="DA30" s="70">
        <f t="shared" si="39"/>
        <v>85</v>
      </c>
      <c r="DB30" s="70">
        <f t="shared" si="39"/>
        <v>90</v>
      </c>
      <c r="DC30" s="70">
        <f t="shared" si="39"/>
        <v>95</v>
      </c>
      <c r="DD30" s="70">
        <f t="shared" si="39"/>
        <v>100</v>
      </c>
      <c r="DE30" s="49">
        <f>入力シート_有機リン!W3</f>
        <v>30</v>
      </c>
      <c r="DF30" s="49">
        <f>+DE30</f>
        <v>30</v>
      </c>
      <c r="DG30" s="49">
        <f t="shared" si="30"/>
        <v>30</v>
      </c>
      <c r="DH30" s="49">
        <f t="shared" si="30"/>
        <v>30</v>
      </c>
      <c r="DI30" s="49">
        <f t="shared" si="30"/>
        <v>30</v>
      </c>
      <c r="DJ30" s="49">
        <f t="shared" si="30"/>
        <v>30</v>
      </c>
      <c r="DK30" s="49">
        <f t="shared" si="30"/>
        <v>30</v>
      </c>
      <c r="DL30" s="49">
        <f t="shared" si="30"/>
        <v>30</v>
      </c>
      <c r="DM30" s="49">
        <f t="shared" si="30"/>
        <v>30</v>
      </c>
      <c r="DN30" s="49">
        <f t="shared" si="30"/>
        <v>30</v>
      </c>
      <c r="DO30" s="49">
        <f t="shared" si="30"/>
        <v>30</v>
      </c>
      <c r="DP30" s="49">
        <f t="shared" si="32"/>
        <v>30</v>
      </c>
      <c r="DQ30" s="49">
        <f t="shared" si="32"/>
        <v>30</v>
      </c>
      <c r="DR30" s="49">
        <f t="shared" si="32"/>
        <v>30</v>
      </c>
      <c r="DS30" s="49">
        <f t="shared" si="32"/>
        <v>30</v>
      </c>
      <c r="DT30" s="49">
        <f t="shared" si="32"/>
        <v>30</v>
      </c>
      <c r="DU30" s="49">
        <f t="shared" si="32"/>
        <v>30</v>
      </c>
      <c r="DV30" s="49">
        <f t="shared" si="32"/>
        <v>30</v>
      </c>
      <c r="DW30" s="49">
        <f>+DV30</f>
        <v>30</v>
      </c>
    </row>
    <row r="31" spans="1:127" ht="18" x14ac:dyDescent="0.2">
      <c r="A31" s="19"/>
      <c r="B31" s="23" t="s">
        <v>61</v>
      </c>
      <c r="C31" s="494" t="s">
        <v>62</v>
      </c>
      <c r="D31" s="495"/>
      <c r="E31" s="492"/>
      <c r="F31" s="1" t="s">
        <v>60</v>
      </c>
      <c r="G31" s="25">
        <v>0</v>
      </c>
      <c r="J31" s="51">
        <f>G31</f>
        <v>0</v>
      </c>
      <c r="K31" s="54">
        <f>+J31</f>
        <v>0</v>
      </c>
      <c r="L31" s="54">
        <f t="shared" ref="L31:N42" si="40">+K31</f>
        <v>0</v>
      </c>
      <c r="M31" s="54">
        <f t="shared" si="40"/>
        <v>0</v>
      </c>
      <c r="N31" s="54">
        <f t="shared" si="40"/>
        <v>0</v>
      </c>
      <c r="O31" s="54">
        <f t="shared" ref="O31:Q42" si="41">+J31</f>
        <v>0</v>
      </c>
      <c r="P31" s="54">
        <f t="shared" si="41"/>
        <v>0</v>
      </c>
      <c r="Q31" s="54">
        <f t="shared" si="41"/>
        <v>0</v>
      </c>
      <c r="R31" s="54">
        <f t="shared" ref="R31:T42" si="42">+L31</f>
        <v>0</v>
      </c>
      <c r="S31" s="54">
        <f t="shared" si="42"/>
        <v>0</v>
      </c>
      <c r="T31" s="54">
        <f t="shared" si="42"/>
        <v>0</v>
      </c>
      <c r="U31" s="51">
        <f>G31</f>
        <v>0</v>
      </c>
      <c r="V31" s="54">
        <f>+U31</f>
        <v>0</v>
      </c>
      <c r="W31" s="54">
        <f t="shared" ref="W31:AG31" si="43">+V31</f>
        <v>0</v>
      </c>
      <c r="X31" s="54">
        <f t="shared" si="43"/>
        <v>0</v>
      </c>
      <c r="Y31" s="54">
        <f t="shared" si="43"/>
        <v>0</v>
      </c>
      <c r="Z31" s="54">
        <f t="shared" si="43"/>
        <v>0</v>
      </c>
      <c r="AA31" s="54">
        <f t="shared" si="43"/>
        <v>0</v>
      </c>
      <c r="AB31" s="54">
        <f t="shared" si="43"/>
        <v>0</v>
      </c>
      <c r="AC31" s="54">
        <f t="shared" si="43"/>
        <v>0</v>
      </c>
      <c r="AD31" s="54">
        <f t="shared" si="43"/>
        <v>0</v>
      </c>
      <c r="AE31" s="54">
        <f t="shared" si="43"/>
        <v>0</v>
      </c>
      <c r="AF31" s="54">
        <f t="shared" si="43"/>
        <v>0</v>
      </c>
      <c r="AG31" s="54">
        <f t="shared" si="43"/>
        <v>0</v>
      </c>
      <c r="AH31" s="54">
        <f t="shared" ref="AH31:AJ42" si="44">+AC31</f>
        <v>0</v>
      </c>
      <c r="AI31" s="54">
        <f t="shared" si="44"/>
        <v>0</v>
      </c>
      <c r="AJ31" s="54">
        <f t="shared" si="44"/>
        <v>0</v>
      </c>
      <c r="AK31" s="54">
        <f t="shared" ref="AK31:AM42" si="45">+AE31</f>
        <v>0</v>
      </c>
      <c r="AL31" s="54">
        <f t="shared" si="45"/>
        <v>0</v>
      </c>
      <c r="AM31" s="54">
        <f t="shared" si="45"/>
        <v>0</v>
      </c>
      <c r="AN31" s="54">
        <f t="shared" ref="AN31:BC42" si="46">+AM31</f>
        <v>0</v>
      </c>
      <c r="AO31" s="54">
        <f t="shared" si="46"/>
        <v>0</v>
      </c>
      <c r="AP31" s="54">
        <f t="shared" si="46"/>
        <v>0</v>
      </c>
      <c r="AQ31" s="54">
        <f t="shared" si="46"/>
        <v>0</v>
      </c>
      <c r="AR31" s="54">
        <f t="shared" si="46"/>
        <v>0</v>
      </c>
      <c r="AS31" s="54">
        <f t="shared" si="46"/>
        <v>0</v>
      </c>
      <c r="AT31" s="54">
        <f t="shared" si="46"/>
        <v>0</v>
      </c>
      <c r="AU31" s="54">
        <f t="shared" si="46"/>
        <v>0</v>
      </c>
      <c r="AV31" s="54">
        <f t="shared" si="46"/>
        <v>0</v>
      </c>
      <c r="AW31" s="54">
        <f t="shared" si="46"/>
        <v>0</v>
      </c>
      <c r="AX31" s="54">
        <f t="shared" si="46"/>
        <v>0</v>
      </c>
      <c r="AY31" s="54">
        <f t="shared" si="46"/>
        <v>0</v>
      </c>
      <c r="AZ31" s="54">
        <f t="shared" si="46"/>
        <v>0</v>
      </c>
      <c r="BA31" s="54">
        <f t="shared" si="46"/>
        <v>0</v>
      </c>
      <c r="BB31" s="54">
        <f t="shared" si="46"/>
        <v>0</v>
      </c>
      <c r="BC31" s="54">
        <f t="shared" si="46"/>
        <v>0</v>
      </c>
      <c r="BD31" s="54">
        <f t="shared" ref="BD31:BF42" si="47">+BC31</f>
        <v>0</v>
      </c>
      <c r="BE31" s="54">
        <f t="shared" si="47"/>
        <v>0</v>
      </c>
      <c r="BF31" s="54">
        <f t="shared" si="47"/>
        <v>0</v>
      </c>
      <c r="BG31" s="54">
        <f t="shared" ref="BG31:BH42" si="48">+BE31</f>
        <v>0</v>
      </c>
      <c r="BH31" s="54">
        <f t="shared" si="48"/>
        <v>0</v>
      </c>
      <c r="BI31" s="54">
        <f t="shared" ref="BI31:BJ42" si="49">+BH31</f>
        <v>0</v>
      </c>
      <c r="BJ31" s="54">
        <f t="shared" si="49"/>
        <v>0</v>
      </c>
      <c r="BK31" s="54">
        <f t="shared" ref="BK31:BK42" si="50">+AZ31</f>
        <v>0</v>
      </c>
      <c r="BL31" s="54">
        <f t="shared" ref="BL31:BO42" si="51">+BK31</f>
        <v>0</v>
      </c>
      <c r="BM31" s="54">
        <f t="shared" si="51"/>
        <v>0</v>
      </c>
      <c r="BN31" s="54">
        <f t="shared" si="51"/>
        <v>0</v>
      </c>
      <c r="BO31" s="54">
        <f t="shared" si="51"/>
        <v>0</v>
      </c>
      <c r="BP31" s="54">
        <f t="shared" ref="BP31:BP42" si="52">+BE31</f>
        <v>0</v>
      </c>
      <c r="BQ31" s="54">
        <f t="shared" ref="BQ31:BT42" si="53">+BP31</f>
        <v>0</v>
      </c>
      <c r="BR31" s="54">
        <f t="shared" si="53"/>
        <v>0</v>
      </c>
      <c r="BS31" s="54">
        <f t="shared" si="53"/>
        <v>0</v>
      </c>
      <c r="BT31" s="54">
        <f t="shared" si="53"/>
        <v>0</v>
      </c>
      <c r="BU31" s="54">
        <f t="shared" ref="BU31:BU42" si="54">+BJ31</f>
        <v>0</v>
      </c>
      <c r="BV31" s="54">
        <f t="shared" ref="BV31:BV42" si="55">+BU31</f>
        <v>0</v>
      </c>
      <c r="BW31" s="54">
        <f t="shared" ref="BW31:BX42" si="56">+BU31</f>
        <v>0</v>
      </c>
      <c r="BX31" s="54">
        <f t="shared" si="56"/>
        <v>0</v>
      </c>
      <c r="BY31" s="54">
        <f t="shared" ref="BY31:CB42" si="57">+BX31</f>
        <v>0</v>
      </c>
      <c r="BZ31" s="54">
        <f t="shared" si="57"/>
        <v>0</v>
      </c>
      <c r="CA31" s="54">
        <f t="shared" si="57"/>
        <v>0</v>
      </c>
      <c r="CB31" s="54">
        <f t="shared" si="57"/>
        <v>0</v>
      </c>
      <c r="CC31" s="54">
        <f t="shared" ref="CC31:CD42" si="58">+CA31</f>
        <v>0</v>
      </c>
      <c r="CD31" s="54">
        <f t="shared" si="58"/>
        <v>0</v>
      </c>
      <c r="CE31" s="54">
        <f t="shared" ref="CE31:CE42" si="59">+CD31</f>
        <v>0</v>
      </c>
      <c r="CF31" s="54">
        <f t="shared" ref="CF31:CF42" si="60">+BA31</f>
        <v>0</v>
      </c>
      <c r="CG31" s="54">
        <f t="shared" ref="CG31:CG42" si="61">+BA31</f>
        <v>0</v>
      </c>
      <c r="CH31" s="54">
        <f t="shared" ref="CH31:CQ42" si="62">+BA31</f>
        <v>0</v>
      </c>
      <c r="CI31" s="54">
        <f t="shared" si="62"/>
        <v>0</v>
      </c>
      <c r="CJ31" s="54">
        <f t="shared" si="62"/>
        <v>0</v>
      </c>
      <c r="CK31" s="54">
        <f t="shared" si="62"/>
        <v>0</v>
      </c>
      <c r="CL31" s="54">
        <f t="shared" si="62"/>
        <v>0</v>
      </c>
      <c r="CM31" s="54">
        <f t="shared" si="62"/>
        <v>0</v>
      </c>
      <c r="CN31" s="54">
        <f t="shared" si="62"/>
        <v>0</v>
      </c>
      <c r="CO31" s="54">
        <f t="shared" si="62"/>
        <v>0</v>
      </c>
      <c r="CP31" s="54">
        <f t="shared" si="62"/>
        <v>0</v>
      </c>
      <c r="CQ31" s="54">
        <f t="shared" si="62"/>
        <v>0</v>
      </c>
      <c r="CR31" s="54">
        <f t="shared" ref="CR31:CS42" si="63">+BU31</f>
        <v>0</v>
      </c>
      <c r="CS31" s="54">
        <f t="shared" si="63"/>
        <v>0</v>
      </c>
      <c r="CT31" s="54">
        <f t="shared" ref="CT31:CU42" si="64">+BX31</f>
        <v>0</v>
      </c>
      <c r="CU31" s="54">
        <f t="shared" si="64"/>
        <v>0</v>
      </c>
      <c r="CV31" s="54">
        <f t="shared" ref="CV31:CW42" si="65">+BU31</f>
        <v>0</v>
      </c>
      <c r="CW31" s="54">
        <f t="shared" si="65"/>
        <v>0</v>
      </c>
      <c r="CX31" s="54">
        <f t="shared" ref="CX31:DB42" si="66">+BX31</f>
        <v>0</v>
      </c>
      <c r="CY31" s="54">
        <f t="shared" si="66"/>
        <v>0</v>
      </c>
      <c r="CZ31" s="54">
        <f t="shared" si="66"/>
        <v>0</v>
      </c>
      <c r="DA31" s="54">
        <f t="shared" si="66"/>
        <v>0</v>
      </c>
      <c r="DB31" s="54">
        <f t="shared" si="66"/>
        <v>0</v>
      </c>
      <c r="DC31" s="54">
        <f t="shared" ref="DC31:DD42" si="67">+CD31</f>
        <v>0</v>
      </c>
      <c r="DD31" s="54">
        <f t="shared" si="67"/>
        <v>0</v>
      </c>
      <c r="DE31" s="54">
        <f t="shared" ref="DE31:DE42" si="68">+CE31</f>
        <v>0</v>
      </c>
      <c r="DF31" s="54">
        <f>+BU31</f>
        <v>0</v>
      </c>
      <c r="DG31" s="54">
        <f t="shared" si="30"/>
        <v>0</v>
      </c>
      <c r="DH31" s="54">
        <f t="shared" si="30"/>
        <v>0</v>
      </c>
      <c r="DI31" s="54">
        <f t="shared" si="30"/>
        <v>0</v>
      </c>
      <c r="DJ31" s="54">
        <f t="shared" si="30"/>
        <v>0</v>
      </c>
      <c r="DK31" s="54">
        <f t="shared" si="30"/>
        <v>0</v>
      </c>
      <c r="DL31" s="54">
        <f t="shared" si="30"/>
        <v>0</v>
      </c>
      <c r="DM31" s="54">
        <f t="shared" si="30"/>
        <v>0</v>
      </c>
      <c r="DN31" s="54">
        <f t="shared" si="30"/>
        <v>0</v>
      </c>
      <c r="DO31" s="54">
        <f>+DE31</f>
        <v>0</v>
      </c>
      <c r="DP31" s="54">
        <f t="shared" si="32"/>
        <v>0</v>
      </c>
      <c r="DQ31" s="54">
        <f t="shared" si="32"/>
        <v>0</v>
      </c>
      <c r="DR31" s="54">
        <f t="shared" si="32"/>
        <v>0</v>
      </c>
      <c r="DS31" s="54">
        <f t="shared" si="32"/>
        <v>0</v>
      </c>
      <c r="DT31" s="54">
        <f t="shared" si="32"/>
        <v>0</v>
      </c>
      <c r="DU31" s="54">
        <f t="shared" si="32"/>
        <v>0</v>
      </c>
      <c r="DV31" s="54">
        <f t="shared" si="32"/>
        <v>0</v>
      </c>
      <c r="DW31" s="54">
        <f>+DV31</f>
        <v>0</v>
      </c>
    </row>
    <row r="32" spans="1:127" ht="18" x14ac:dyDescent="0.2">
      <c r="A32" s="19"/>
      <c r="B32" s="23" t="s">
        <v>63</v>
      </c>
      <c r="C32" s="494" t="s">
        <v>64</v>
      </c>
      <c r="D32" s="495"/>
      <c r="E32" s="492"/>
      <c r="F32" s="1" t="s">
        <v>60</v>
      </c>
      <c r="G32" s="25">
        <v>0</v>
      </c>
      <c r="J32" s="51">
        <f t="shared" si="10"/>
        <v>0</v>
      </c>
      <c r="K32" s="54">
        <f t="shared" ref="K32:K42" si="69">+J32</f>
        <v>0</v>
      </c>
      <c r="L32" s="54">
        <f t="shared" si="40"/>
        <v>0</v>
      </c>
      <c r="M32" s="54">
        <f t="shared" si="40"/>
        <v>0</v>
      </c>
      <c r="N32" s="54">
        <f t="shared" si="40"/>
        <v>0</v>
      </c>
      <c r="O32" s="54">
        <f t="shared" si="41"/>
        <v>0</v>
      </c>
      <c r="P32" s="54">
        <f t="shared" si="41"/>
        <v>0</v>
      </c>
      <c r="Q32" s="54">
        <f t="shared" si="41"/>
        <v>0</v>
      </c>
      <c r="R32" s="54">
        <f t="shared" si="42"/>
        <v>0</v>
      </c>
      <c r="S32" s="54">
        <f t="shared" si="42"/>
        <v>0</v>
      </c>
      <c r="T32" s="54">
        <f t="shared" si="42"/>
        <v>0</v>
      </c>
      <c r="U32" s="51">
        <f t="shared" ref="U32:U51" si="70">G32</f>
        <v>0</v>
      </c>
      <c r="V32" s="54">
        <f t="shared" ref="V32:AG42" si="71">+U32</f>
        <v>0</v>
      </c>
      <c r="W32" s="54">
        <f t="shared" si="71"/>
        <v>0</v>
      </c>
      <c r="X32" s="54">
        <f t="shared" si="71"/>
        <v>0</v>
      </c>
      <c r="Y32" s="54">
        <f t="shared" si="71"/>
        <v>0</v>
      </c>
      <c r="Z32" s="54">
        <f t="shared" si="71"/>
        <v>0</v>
      </c>
      <c r="AA32" s="54">
        <f t="shared" si="71"/>
        <v>0</v>
      </c>
      <c r="AB32" s="54">
        <f t="shared" si="71"/>
        <v>0</v>
      </c>
      <c r="AC32" s="54">
        <f t="shared" si="71"/>
        <v>0</v>
      </c>
      <c r="AD32" s="54">
        <f t="shared" si="71"/>
        <v>0</v>
      </c>
      <c r="AE32" s="54">
        <f t="shared" si="71"/>
        <v>0</v>
      </c>
      <c r="AF32" s="54">
        <f t="shared" si="71"/>
        <v>0</v>
      </c>
      <c r="AG32" s="54">
        <f t="shared" si="71"/>
        <v>0</v>
      </c>
      <c r="AH32" s="54">
        <f t="shared" si="44"/>
        <v>0</v>
      </c>
      <c r="AI32" s="54">
        <f t="shared" si="44"/>
        <v>0</v>
      </c>
      <c r="AJ32" s="54">
        <f t="shared" si="44"/>
        <v>0</v>
      </c>
      <c r="AK32" s="54">
        <f t="shared" si="45"/>
        <v>0</v>
      </c>
      <c r="AL32" s="54">
        <f t="shared" si="45"/>
        <v>0</v>
      </c>
      <c r="AM32" s="54">
        <f t="shared" si="45"/>
        <v>0</v>
      </c>
      <c r="AN32" s="54">
        <f t="shared" si="46"/>
        <v>0</v>
      </c>
      <c r="AO32" s="54">
        <f t="shared" si="46"/>
        <v>0</v>
      </c>
      <c r="AP32" s="54">
        <f t="shared" si="46"/>
        <v>0</v>
      </c>
      <c r="AQ32" s="54">
        <f t="shared" si="46"/>
        <v>0</v>
      </c>
      <c r="AR32" s="54">
        <f t="shared" si="46"/>
        <v>0</v>
      </c>
      <c r="AS32" s="54">
        <f t="shared" si="46"/>
        <v>0</v>
      </c>
      <c r="AT32" s="54">
        <f t="shared" si="46"/>
        <v>0</v>
      </c>
      <c r="AU32" s="54">
        <f t="shared" si="46"/>
        <v>0</v>
      </c>
      <c r="AV32" s="54">
        <f t="shared" si="46"/>
        <v>0</v>
      </c>
      <c r="AW32" s="54">
        <f t="shared" si="46"/>
        <v>0</v>
      </c>
      <c r="AX32" s="54">
        <f t="shared" si="46"/>
        <v>0</v>
      </c>
      <c r="AY32" s="54">
        <f t="shared" si="46"/>
        <v>0</v>
      </c>
      <c r="AZ32" s="54">
        <f t="shared" si="46"/>
        <v>0</v>
      </c>
      <c r="BA32" s="54">
        <f t="shared" si="46"/>
        <v>0</v>
      </c>
      <c r="BB32" s="54">
        <f t="shared" si="46"/>
        <v>0</v>
      </c>
      <c r="BC32" s="54">
        <f t="shared" si="46"/>
        <v>0</v>
      </c>
      <c r="BD32" s="54">
        <f t="shared" si="47"/>
        <v>0</v>
      </c>
      <c r="BE32" s="54">
        <f t="shared" si="47"/>
        <v>0</v>
      </c>
      <c r="BF32" s="54">
        <f t="shared" si="47"/>
        <v>0</v>
      </c>
      <c r="BG32" s="54">
        <f t="shared" si="48"/>
        <v>0</v>
      </c>
      <c r="BH32" s="54">
        <f t="shared" si="48"/>
        <v>0</v>
      </c>
      <c r="BI32" s="54">
        <f t="shared" si="49"/>
        <v>0</v>
      </c>
      <c r="BJ32" s="54">
        <f t="shared" si="49"/>
        <v>0</v>
      </c>
      <c r="BK32" s="54">
        <f t="shared" si="50"/>
        <v>0</v>
      </c>
      <c r="BL32" s="54">
        <f t="shared" si="51"/>
        <v>0</v>
      </c>
      <c r="BM32" s="54">
        <f t="shared" si="51"/>
        <v>0</v>
      </c>
      <c r="BN32" s="54">
        <f t="shared" si="51"/>
        <v>0</v>
      </c>
      <c r="BO32" s="54">
        <f t="shared" si="51"/>
        <v>0</v>
      </c>
      <c r="BP32" s="54">
        <f t="shared" si="52"/>
        <v>0</v>
      </c>
      <c r="BQ32" s="54">
        <f t="shared" si="53"/>
        <v>0</v>
      </c>
      <c r="BR32" s="54">
        <f t="shared" si="53"/>
        <v>0</v>
      </c>
      <c r="BS32" s="54">
        <f t="shared" si="53"/>
        <v>0</v>
      </c>
      <c r="BT32" s="54">
        <f t="shared" si="53"/>
        <v>0</v>
      </c>
      <c r="BU32" s="54">
        <f t="shared" si="54"/>
        <v>0</v>
      </c>
      <c r="BV32" s="54">
        <f t="shared" si="55"/>
        <v>0</v>
      </c>
      <c r="BW32" s="54">
        <f t="shared" si="56"/>
        <v>0</v>
      </c>
      <c r="BX32" s="54">
        <f t="shared" si="56"/>
        <v>0</v>
      </c>
      <c r="BY32" s="54">
        <f t="shared" si="57"/>
        <v>0</v>
      </c>
      <c r="BZ32" s="54">
        <f t="shared" si="57"/>
        <v>0</v>
      </c>
      <c r="CA32" s="54">
        <f t="shared" si="57"/>
        <v>0</v>
      </c>
      <c r="CB32" s="54">
        <f t="shared" si="57"/>
        <v>0</v>
      </c>
      <c r="CC32" s="54">
        <f t="shared" si="58"/>
        <v>0</v>
      </c>
      <c r="CD32" s="54">
        <f t="shared" si="58"/>
        <v>0</v>
      </c>
      <c r="CE32" s="54">
        <f t="shared" si="59"/>
        <v>0</v>
      </c>
      <c r="CF32" s="54">
        <f t="shared" si="60"/>
        <v>0</v>
      </c>
      <c r="CG32" s="54">
        <f t="shared" si="61"/>
        <v>0</v>
      </c>
      <c r="CH32" s="54">
        <f t="shared" si="62"/>
        <v>0</v>
      </c>
      <c r="CI32" s="54">
        <f t="shared" si="62"/>
        <v>0</v>
      </c>
      <c r="CJ32" s="54">
        <f t="shared" si="62"/>
        <v>0</v>
      </c>
      <c r="CK32" s="54">
        <f t="shared" si="62"/>
        <v>0</v>
      </c>
      <c r="CL32" s="54">
        <f t="shared" si="62"/>
        <v>0</v>
      </c>
      <c r="CM32" s="54">
        <f t="shared" si="62"/>
        <v>0</v>
      </c>
      <c r="CN32" s="54">
        <f t="shared" si="62"/>
        <v>0</v>
      </c>
      <c r="CO32" s="54">
        <f t="shared" si="62"/>
        <v>0</v>
      </c>
      <c r="CP32" s="54">
        <f t="shared" si="62"/>
        <v>0</v>
      </c>
      <c r="CQ32" s="54">
        <f t="shared" si="62"/>
        <v>0</v>
      </c>
      <c r="CR32" s="54">
        <f t="shared" si="63"/>
        <v>0</v>
      </c>
      <c r="CS32" s="54">
        <f t="shared" si="63"/>
        <v>0</v>
      </c>
      <c r="CT32" s="54">
        <f t="shared" si="64"/>
        <v>0</v>
      </c>
      <c r="CU32" s="54">
        <f t="shared" si="64"/>
        <v>0</v>
      </c>
      <c r="CV32" s="54">
        <f t="shared" si="65"/>
        <v>0</v>
      </c>
      <c r="CW32" s="54">
        <f t="shared" si="65"/>
        <v>0</v>
      </c>
      <c r="CX32" s="54">
        <f t="shared" si="66"/>
        <v>0</v>
      </c>
      <c r="CY32" s="54">
        <f t="shared" si="66"/>
        <v>0</v>
      </c>
      <c r="CZ32" s="54">
        <f t="shared" si="66"/>
        <v>0</v>
      </c>
      <c r="DA32" s="54">
        <f t="shared" si="66"/>
        <v>0</v>
      </c>
      <c r="DB32" s="54">
        <f t="shared" si="66"/>
        <v>0</v>
      </c>
      <c r="DC32" s="54">
        <f t="shared" si="67"/>
        <v>0</v>
      </c>
      <c r="DD32" s="54">
        <f t="shared" si="67"/>
        <v>0</v>
      </c>
      <c r="DE32" s="54">
        <f t="shared" si="68"/>
        <v>0</v>
      </c>
      <c r="DF32" s="54">
        <f>+BU32</f>
        <v>0</v>
      </c>
      <c r="DG32" s="54">
        <f t="shared" si="30"/>
        <v>0</v>
      </c>
      <c r="DH32" s="54">
        <f t="shared" si="30"/>
        <v>0</v>
      </c>
      <c r="DI32" s="54">
        <f t="shared" si="30"/>
        <v>0</v>
      </c>
      <c r="DJ32" s="54">
        <f t="shared" si="30"/>
        <v>0</v>
      </c>
      <c r="DK32" s="54">
        <f t="shared" si="30"/>
        <v>0</v>
      </c>
      <c r="DL32" s="54">
        <f t="shared" si="30"/>
        <v>0</v>
      </c>
      <c r="DM32" s="54">
        <f t="shared" si="30"/>
        <v>0</v>
      </c>
      <c r="DN32" s="54">
        <f t="shared" si="30"/>
        <v>0</v>
      </c>
      <c r="DO32" s="54">
        <f>+DE32</f>
        <v>0</v>
      </c>
      <c r="DP32" s="54">
        <f t="shared" si="32"/>
        <v>0</v>
      </c>
      <c r="DQ32" s="54">
        <f t="shared" si="32"/>
        <v>0</v>
      </c>
      <c r="DR32" s="54">
        <f t="shared" si="32"/>
        <v>0</v>
      </c>
      <c r="DS32" s="54">
        <f t="shared" si="32"/>
        <v>0</v>
      </c>
      <c r="DT32" s="54">
        <f t="shared" si="32"/>
        <v>0</v>
      </c>
      <c r="DU32" s="54">
        <f t="shared" si="32"/>
        <v>0</v>
      </c>
      <c r="DV32" s="54">
        <f t="shared" si="32"/>
        <v>0</v>
      </c>
      <c r="DW32" s="54">
        <f>+DV32</f>
        <v>0</v>
      </c>
    </row>
    <row r="33" spans="1:127" ht="18" x14ac:dyDescent="0.2">
      <c r="A33" s="16"/>
      <c r="B33" s="23" t="s">
        <v>65</v>
      </c>
      <c r="C33" s="494" t="s">
        <v>66</v>
      </c>
      <c r="D33" s="495"/>
      <c r="E33" s="492"/>
      <c r="F33" s="1" t="s">
        <v>67</v>
      </c>
      <c r="G33" s="25">
        <f>IF(A33="",100,A33)</f>
        <v>100</v>
      </c>
      <c r="J33" s="51">
        <f>G33</f>
        <v>100</v>
      </c>
      <c r="K33" s="54">
        <f t="shared" si="69"/>
        <v>100</v>
      </c>
      <c r="L33" s="54">
        <f t="shared" si="40"/>
        <v>100</v>
      </c>
      <c r="M33" s="54">
        <f t="shared" si="40"/>
        <v>100</v>
      </c>
      <c r="N33" s="54">
        <f t="shared" si="40"/>
        <v>100</v>
      </c>
      <c r="O33" s="54">
        <f t="shared" si="41"/>
        <v>100</v>
      </c>
      <c r="P33" s="54">
        <f t="shared" si="41"/>
        <v>100</v>
      </c>
      <c r="Q33" s="54">
        <f t="shared" si="41"/>
        <v>100</v>
      </c>
      <c r="R33" s="54">
        <f t="shared" si="42"/>
        <v>100</v>
      </c>
      <c r="S33" s="54">
        <f t="shared" si="42"/>
        <v>100</v>
      </c>
      <c r="T33" s="54">
        <f t="shared" si="42"/>
        <v>100</v>
      </c>
      <c r="U33" s="51">
        <f t="shared" si="70"/>
        <v>100</v>
      </c>
      <c r="V33" s="54">
        <f t="shared" si="71"/>
        <v>100</v>
      </c>
      <c r="W33" s="54">
        <f t="shared" si="71"/>
        <v>100</v>
      </c>
      <c r="X33" s="54">
        <f t="shared" si="71"/>
        <v>100</v>
      </c>
      <c r="Y33" s="54">
        <f t="shared" si="71"/>
        <v>100</v>
      </c>
      <c r="Z33" s="54">
        <f t="shared" si="71"/>
        <v>100</v>
      </c>
      <c r="AA33" s="54">
        <f t="shared" si="71"/>
        <v>100</v>
      </c>
      <c r="AB33" s="54">
        <f t="shared" si="71"/>
        <v>100</v>
      </c>
      <c r="AC33" s="54">
        <f t="shared" si="71"/>
        <v>100</v>
      </c>
      <c r="AD33" s="54">
        <f t="shared" si="71"/>
        <v>100</v>
      </c>
      <c r="AE33" s="54">
        <f t="shared" si="71"/>
        <v>100</v>
      </c>
      <c r="AF33" s="54">
        <f t="shared" si="71"/>
        <v>100</v>
      </c>
      <c r="AG33" s="54">
        <f t="shared" si="71"/>
        <v>100</v>
      </c>
      <c r="AH33" s="54">
        <f t="shared" si="44"/>
        <v>100</v>
      </c>
      <c r="AI33" s="54">
        <f t="shared" si="44"/>
        <v>100</v>
      </c>
      <c r="AJ33" s="54">
        <f t="shared" si="44"/>
        <v>100</v>
      </c>
      <c r="AK33" s="54">
        <f t="shared" si="45"/>
        <v>100</v>
      </c>
      <c r="AL33" s="54">
        <f t="shared" si="45"/>
        <v>100</v>
      </c>
      <c r="AM33" s="54">
        <f t="shared" si="45"/>
        <v>100</v>
      </c>
      <c r="AN33" s="54">
        <f t="shared" si="46"/>
        <v>100</v>
      </c>
      <c r="AO33" s="54">
        <f t="shared" si="46"/>
        <v>100</v>
      </c>
      <c r="AP33" s="54">
        <f t="shared" si="46"/>
        <v>100</v>
      </c>
      <c r="AQ33" s="54">
        <f t="shared" si="46"/>
        <v>100</v>
      </c>
      <c r="AR33" s="54">
        <f t="shared" si="46"/>
        <v>100</v>
      </c>
      <c r="AS33" s="54">
        <f t="shared" si="46"/>
        <v>100</v>
      </c>
      <c r="AT33" s="54">
        <f t="shared" si="46"/>
        <v>100</v>
      </c>
      <c r="AU33" s="54">
        <f t="shared" si="46"/>
        <v>100</v>
      </c>
      <c r="AV33" s="54">
        <f t="shared" si="46"/>
        <v>100</v>
      </c>
      <c r="AW33" s="54">
        <f t="shared" si="46"/>
        <v>100</v>
      </c>
      <c r="AX33" s="54">
        <f t="shared" si="46"/>
        <v>100</v>
      </c>
      <c r="AY33" s="54">
        <f t="shared" si="46"/>
        <v>100</v>
      </c>
      <c r="AZ33" s="54">
        <f t="shared" si="46"/>
        <v>100</v>
      </c>
      <c r="BA33" s="54">
        <f t="shared" si="46"/>
        <v>100</v>
      </c>
      <c r="BB33" s="54">
        <f t="shared" si="46"/>
        <v>100</v>
      </c>
      <c r="BC33" s="54">
        <f t="shared" si="46"/>
        <v>100</v>
      </c>
      <c r="BD33" s="54">
        <f t="shared" si="47"/>
        <v>100</v>
      </c>
      <c r="BE33" s="54">
        <f t="shared" si="47"/>
        <v>100</v>
      </c>
      <c r="BF33" s="54">
        <f t="shared" si="47"/>
        <v>100</v>
      </c>
      <c r="BG33" s="54">
        <f t="shared" si="48"/>
        <v>100</v>
      </c>
      <c r="BH33" s="54">
        <f t="shared" si="48"/>
        <v>100</v>
      </c>
      <c r="BI33" s="54">
        <f t="shared" si="49"/>
        <v>100</v>
      </c>
      <c r="BJ33" s="54">
        <f t="shared" si="49"/>
        <v>100</v>
      </c>
      <c r="BK33" s="54">
        <f t="shared" si="50"/>
        <v>100</v>
      </c>
      <c r="BL33" s="54">
        <f t="shared" si="51"/>
        <v>100</v>
      </c>
      <c r="BM33" s="54">
        <f t="shared" si="51"/>
        <v>100</v>
      </c>
      <c r="BN33" s="54">
        <f t="shared" si="51"/>
        <v>100</v>
      </c>
      <c r="BO33" s="54">
        <f t="shared" si="51"/>
        <v>100</v>
      </c>
      <c r="BP33" s="54">
        <f t="shared" si="52"/>
        <v>100</v>
      </c>
      <c r="BQ33" s="54">
        <f t="shared" si="53"/>
        <v>100</v>
      </c>
      <c r="BR33" s="54">
        <f t="shared" si="53"/>
        <v>100</v>
      </c>
      <c r="BS33" s="54">
        <f t="shared" si="53"/>
        <v>100</v>
      </c>
      <c r="BT33" s="54">
        <f t="shared" si="53"/>
        <v>100</v>
      </c>
      <c r="BU33" s="54">
        <f t="shared" si="54"/>
        <v>100</v>
      </c>
      <c r="BV33" s="54">
        <f t="shared" si="55"/>
        <v>100</v>
      </c>
      <c r="BW33" s="54">
        <f t="shared" si="56"/>
        <v>100</v>
      </c>
      <c r="BX33" s="54">
        <f t="shared" si="56"/>
        <v>100</v>
      </c>
      <c r="BY33" s="54">
        <f t="shared" si="57"/>
        <v>100</v>
      </c>
      <c r="BZ33" s="54">
        <f t="shared" si="57"/>
        <v>100</v>
      </c>
      <c r="CA33" s="54">
        <f t="shared" si="57"/>
        <v>100</v>
      </c>
      <c r="CB33" s="54">
        <f t="shared" si="57"/>
        <v>100</v>
      </c>
      <c r="CC33" s="54">
        <f t="shared" si="58"/>
        <v>100</v>
      </c>
      <c r="CD33" s="54">
        <f t="shared" si="58"/>
        <v>100</v>
      </c>
      <c r="CE33" s="54">
        <f t="shared" si="59"/>
        <v>100</v>
      </c>
      <c r="CF33" s="54">
        <f t="shared" si="60"/>
        <v>100</v>
      </c>
      <c r="CG33" s="54">
        <f t="shared" si="61"/>
        <v>100</v>
      </c>
      <c r="CH33" s="54">
        <f t="shared" si="62"/>
        <v>100</v>
      </c>
      <c r="CI33" s="54">
        <f t="shared" si="62"/>
        <v>100</v>
      </c>
      <c r="CJ33" s="54">
        <f t="shared" si="62"/>
        <v>100</v>
      </c>
      <c r="CK33" s="54">
        <f t="shared" si="62"/>
        <v>100</v>
      </c>
      <c r="CL33" s="54">
        <f t="shared" si="62"/>
        <v>100</v>
      </c>
      <c r="CM33" s="54">
        <f t="shared" si="62"/>
        <v>100</v>
      </c>
      <c r="CN33" s="54">
        <f t="shared" si="62"/>
        <v>100</v>
      </c>
      <c r="CO33" s="54">
        <f t="shared" si="62"/>
        <v>100</v>
      </c>
      <c r="CP33" s="54">
        <f t="shared" si="62"/>
        <v>100</v>
      </c>
      <c r="CQ33" s="54">
        <f t="shared" si="62"/>
        <v>100</v>
      </c>
      <c r="CR33" s="54">
        <f t="shared" si="63"/>
        <v>100</v>
      </c>
      <c r="CS33" s="54">
        <f t="shared" si="63"/>
        <v>100</v>
      </c>
      <c r="CT33" s="54">
        <f t="shared" si="64"/>
        <v>100</v>
      </c>
      <c r="CU33" s="54">
        <f t="shared" si="64"/>
        <v>100</v>
      </c>
      <c r="CV33" s="54">
        <f t="shared" si="65"/>
        <v>100</v>
      </c>
      <c r="CW33" s="54">
        <f t="shared" si="65"/>
        <v>100</v>
      </c>
      <c r="CX33" s="54">
        <f t="shared" si="66"/>
        <v>100</v>
      </c>
      <c r="CY33" s="54">
        <f t="shared" si="66"/>
        <v>100</v>
      </c>
      <c r="CZ33" s="54">
        <f t="shared" si="66"/>
        <v>100</v>
      </c>
      <c r="DA33" s="54">
        <f t="shared" si="66"/>
        <v>100</v>
      </c>
      <c r="DB33" s="54">
        <f t="shared" si="66"/>
        <v>100</v>
      </c>
      <c r="DC33" s="54">
        <f t="shared" si="67"/>
        <v>100</v>
      </c>
      <c r="DD33" s="54">
        <f t="shared" si="67"/>
        <v>100</v>
      </c>
      <c r="DE33" s="68">
        <v>2</v>
      </c>
      <c r="DF33" s="68">
        <v>5</v>
      </c>
      <c r="DG33" s="68">
        <v>10</v>
      </c>
      <c r="DH33" s="68">
        <v>20</v>
      </c>
      <c r="DI33" s="68">
        <v>30</v>
      </c>
      <c r="DJ33" s="68">
        <v>40</v>
      </c>
      <c r="DK33" s="68">
        <v>50</v>
      </c>
      <c r="DL33" s="68">
        <v>60</v>
      </c>
      <c r="DM33" s="68">
        <v>80</v>
      </c>
      <c r="DN33" s="68">
        <v>100</v>
      </c>
      <c r="DO33" s="68">
        <v>125</v>
      </c>
      <c r="DP33" s="68">
        <v>150</v>
      </c>
      <c r="DQ33" s="68">
        <v>175</v>
      </c>
      <c r="DR33" s="68">
        <v>200</v>
      </c>
      <c r="DS33" s="68">
        <v>225</v>
      </c>
      <c r="DT33" s="68">
        <v>250</v>
      </c>
      <c r="DU33" s="68">
        <v>275</v>
      </c>
      <c r="DV33" s="68">
        <v>300</v>
      </c>
      <c r="DW33" s="68">
        <v>300</v>
      </c>
    </row>
    <row r="34" spans="1:127" ht="18" x14ac:dyDescent="0.2">
      <c r="A34" s="16">
        <f>入力シート_有機リン!Q8</f>
        <v>5</v>
      </c>
      <c r="B34" s="23" t="s">
        <v>68</v>
      </c>
      <c r="C34" s="494" t="s">
        <v>69</v>
      </c>
      <c r="D34" s="495"/>
      <c r="E34" s="492"/>
      <c r="F34" s="1" t="s">
        <v>60</v>
      </c>
      <c r="G34" s="25">
        <f>IF(A34="",10,A34)</f>
        <v>5</v>
      </c>
      <c r="J34" s="51">
        <f t="shared" ref="J34:J40" si="72">G34</f>
        <v>5</v>
      </c>
      <c r="K34" s="54">
        <f t="shared" si="69"/>
        <v>5</v>
      </c>
      <c r="L34" s="54">
        <f t="shared" si="40"/>
        <v>5</v>
      </c>
      <c r="M34" s="54">
        <f t="shared" si="40"/>
        <v>5</v>
      </c>
      <c r="N34" s="54">
        <f t="shared" si="40"/>
        <v>5</v>
      </c>
      <c r="O34" s="54">
        <f t="shared" si="41"/>
        <v>5</v>
      </c>
      <c r="P34" s="54">
        <f t="shared" si="41"/>
        <v>5</v>
      </c>
      <c r="Q34" s="54">
        <f t="shared" si="41"/>
        <v>5</v>
      </c>
      <c r="R34" s="54">
        <f t="shared" si="42"/>
        <v>5</v>
      </c>
      <c r="S34" s="54">
        <f t="shared" si="42"/>
        <v>5</v>
      </c>
      <c r="T34" s="54">
        <f t="shared" si="42"/>
        <v>5</v>
      </c>
      <c r="U34" s="51">
        <f t="shared" si="70"/>
        <v>5</v>
      </c>
      <c r="V34" s="54">
        <f t="shared" si="71"/>
        <v>5</v>
      </c>
      <c r="W34" s="54">
        <f t="shared" si="71"/>
        <v>5</v>
      </c>
      <c r="X34" s="54">
        <f t="shared" si="71"/>
        <v>5</v>
      </c>
      <c r="Y34" s="54">
        <f t="shared" si="71"/>
        <v>5</v>
      </c>
      <c r="Z34" s="54">
        <f t="shared" si="71"/>
        <v>5</v>
      </c>
      <c r="AA34" s="54">
        <f t="shared" si="71"/>
        <v>5</v>
      </c>
      <c r="AB34" s="54">
        <f t="shared" si="71"/>
        <v>5</v>
      </c>
      <c r="AC34" s="54">
        <f t="shared" si="71"/>
        <v>5</v>
      </c>
      <c r="AD34" s="54">
        <f t="shared" si="71"/>
        <v>5</v>
      </c>
      <c r="AE34" s="54">
        <f t="shared" si="71"/>
        <v>5</v>
      </c>
      <c r="AF34" s="54">
        <f t="shared" si="71"/>
        <v>5</v>
      </c>
      <c r="AG34" s="54">
        <f t="shared" si="71"/>
        <v>5</v>
      </c>
      <c r="AH34" s="54">
        <f t="shared" si="44"/>
        <v>5</v>
      </c>
      <c r="AI34" s="54">
        <f t="shared" si="44"/>
        <v>5</v>
      </c>
      <c r="AJ34" s="54">
        <f t="shared" si="44"/>
        <v>5</v>
      </c>
      <c r="AK34" s="54">
        <f t="shared" si="45"/>
        <v>5</v>
      </c>
      <c r="AL34" s="54">
        <f t="shared" si="45"/>
        <v>5</v>
      </c>
      <c r="AM34" s="54">
        <f t="shared" si="45"/>
        <v>5</v>
      </c>
      <c r="AN34" s="54">
        <f t="shared" si="46"/>
        <v>5</v>
      </c>
      <c r="AO34" s="54">
        <f t="shared" si="46"/>
        <v>5</v>
      </c>
      <c r="AP34" s="54">
        <f t="shared" si="46"/>
        <v>5</v>
      </c>
      <c r="AQ34" s="54">
        <f t="shared" si="46"/>
        <v>5</v>
      </c>
      <c r="AR34" s="54">
        <f t="shared" si="46"/>
        <v>5</v>
      </c>
      <c r="AS34" s="54">
        <f t="shared" si="46"/>
        <v>5</v>
      </c>
      <c r="AT34" s="54">
        <f t="shared" si="46"/>
        <v>5</v>
      </c>
      <c r="AU34" s="54">
        <f t="shared" si="46"/>
        <v>5</v>
      </c>
      <c r="AV34" s="54">
        <f t="shared" si="46"/>
        <v>5</v>
      </c>
      <c r="AW34" s="54">
        <f t="shared" si="46"/>
        <v>5</v>
      </c>
      <c r="AX34" s="54">
        <f t="shared" si="46"/>
        <v>5</v>
      </c>
      <c r="AY34" s="54">
        <f t="shared" si="46"/>
        <v>5</v>
      </c>
      <c r="AZ34" s="54">
        <f t="shared" si="46"/>
        <v>5</v>
      </c>
      <c r="BA34" s="54">
        <f t="shared" si="46"/>
        <v>5</v>
      </c>
      <c r="BB34" s="54">
        <f t="shared" si="46"/>
        <v>5</v>
      </c>
      <c r="BC34" s="54">
        <f t="shared" si="46"/>
        <v>5</v>
      </c>
      <c r="BD34" s="54">
        <f t="shared" si="47"/>
        <v>5</v>
      </c>
      <c r="BE34" s="54">
        <f t="shared" si="47"/>
        <v>5</v>
      </c>
      <c r="BF34" s="54">
        <f t="shared" si="47"/>
        <v>5</v>
      </c>
      <c r="BG34" s="54">
        <f t="shared" si="48"/>
        <v>5</v>
      </c>
      <c r="BH34" s="54">
        <f t="shared" si="48"/>
        <v>5</v>
      </c>
      <c r="BI34" s="54">
        <f t="shared" si="49"/>
        <v>5</v>
      </c>
      <c r="BJ34" s="54">
        <f t="shared" si="49"/>
        <v>5</v>
      </c>
      <c r="BK34" s="54">
        <f t="shared" si="50"/>
        <v>5</v>
      </c>
      <c r="BL34" s="54">
        <f t="shared" si="51"/>
        <v>5</v>
      </c>
      <c r="BM34" s="54">
        <f t="shared" si="51"/>
        <v>5</v>
      </c>
      <c r="BN34" s="54">
        <f t="shared" si="51"/>
        <v>5</v>
      </c>
      <c r="BO34" s="54">
        <f t="shared" si="51"/>
        <v>5</v>
      </c>
      <c r="BP34" s="54">
        <f t="shared" si="52"/>
        <v>5</v>
      </c>
      <c r="BQ34" s="54">
        <f t="shared" si="53"/>
        <v>5</v>
      </c>
      <c r="BR34" s="54">
        <f t="shared" si="53"/>
        <v>5</v>
      </c>
      <c r="BS34" s="54">
        <f t="shared" si="53"/>
        <v>5</v>
      </c>
      <c r="BT34" s="54">
        <f t="shared" si="53"/>
        <v>5</v>
      </c>
      <c r="BU34" s="54">
        <f t="shared" si="54"/>
        <v>5</v>
      </c>
      <c r="BV34" s="54">
        <f t="shared" si="55"/>
        <v>5</v>
      </c>
      <c r="BW34" s="54">
        <f t="shared" si="56"/>
        <v>5</v>
      </c>
      <c r="BX34" s="54">
        <f t="shared" si="56"/>
        <v>5</v>
      </c>
      <c r="BY34" s="54">
        <f t="shared" si="57"/>
        <v>5</v>
      </c>
      <c r="BZ34" s="54">
        <f t="shared" si="57"/>
        <v>5</v>
      </c>
      <c r="CA34" s="54">
        <f t="shared" si="57"/>
        <v>5</v>
      </c>
      <c r="CB34" s="54">
        <f t="shared" si="57"/>
        <v>5</v>
      </c>
      <c r="CC34" s="54">
        <f t="shared" si="58"/>
        <v>5</v>
      </c>
      <c r="CD34" s="54">
        <f t="shared" si="58"/>
        <v>5</v>
      </c>
      <c r="CE34" s="54">
        <f t="shared" si="59"/>
        <v>5</v>
      </c>
      <c r="CF34" s="54">
        <f t="shared" si="60"/>
        <v>5</v>
      </c>
      <c r="CG34" s="54">
        <f t="shared" si="61"/>
        <v>5</v>
      </c>
      <c r="CH34" s="54">
        <f t="shared" si="62"/>
        <v>5</v>
      </c>
      <c r="CI34" s="54">
        <f t="shared" si="62"/>
        <v>5</v>
      </c>
      <c r="CJ34" s="54">
        <f t="shared" si="62"/>
        <v>5</v>
      </c>
      <c r="CK34" s="54">
        <f t="shared" si="62"/>
        <v>5</v>
      </c>
      <c r="CL34" s="54">
        <f t="shared" si="62"/>
        <v>5</v>
      </c>
      <c r="CM34" s="54">
        <f t="shared" si="62"/>
        <v>5</v>
      </c>
      <c r="CN34" s="54">
        <f t="shared" si="62"/>
        <v>5</v>
      </c>
      <c r="CO34" s="54">
        <f t="shared" si="62"/>
        <v>5</v>
      </c>
      <c r="CP34" s="54">
        <f t="shared" si="62"/>
        <v>5</v>
      </c>
      <c r="CQ34" s="54">
        <f t="shared" si="62"/>
        <v>5</v>
      </c>
      <c r="CR34" s="54">
        <f t="shared" si="63"/>
        <v>5</v>
      </c>
      <c r="CS34" s="54">
        <f t="shared" si="63"/>
        <v>5</v>
      </c>
      <c r="CT34" s="54">
        <f t="shared" si="64"/>
        <v>5</v>
      </c>
      <c r="CU34" s="54">
        <f t="shared" si="64"/>
        <v>5</v>
      </c>
      <c r="CV34" s="54">
        <f t="shared" si="65"/>
        <v>5</v>
      </c>
      <c r="CW34" s="54">
        <f t="shared" si="65"/>
        <v>5</v>
      </c>
      <c r="CX34" s="54">
        <f t="shared" si="66"/>
        <v>5</v>
      </c>
      <c r="CY34" s="54">
        <f t="shared" si="66"/>
        <v>5</v>
      </c>
      <c r="CZ34" s="54">
        <f t="shared" si="66"/>
        <v>5</v>
      </c>
      <c r="DA34" s="54">
        <f t="shared" si="66"/>
        <v>5</v>
      </c>
      <c r="DB34" s="54">
        <f t="shared" si="66"/>
        <v>5</v>
      </c>
      <c r="DC34" s="54">
        <f t="shared" si="67"/>
        <v>5</v>
      </c>
      <c r="DD34" s="54">
        <f t="shared" si="67"/>
        <v>5</v>
      </c>
      <c r="DE34" s="54">
        <f t="shared" si="68"/>
        <v>5</v>
      </c>
      <c r="DF34" s="54">
        <f t="shared" ref="DF34:DF42" si="73">+BU34</f>
        <v>5</v>
      </c>
      <c r="DG34" s="54">
        <f t="shared" ref="DG34:DN42" si="74">+DF34</f>
        <v>5</v>
      </c>
      <c r="DH34" s="54">
        <f t="shared" si="74"/>
        <v>5</v>
      </c>
      <c r="DI34" s="54">
        <f t="shared" si="74"/>
        <v>5</v>
      </c>
      <c r="DJ34" s="54">
        <f t="shared" si="74"/>
        <v>5</v>
      </c>
      <c r="DK34" s="54">
        <f t="shared" si="74"/>
        <v>5</v>
      </c>
      <c r="DL34" s="54">
        <f t="shared" si="74"/>
        <v>5</v>
      </c>
      <c r="DM34" s="54">
        <f t="shared" si="74"/>
        <v>5</v>
      </c>
      <c r="DN34" s="54">
        <f t="shared" si="74"/>
        <v>5</v>
      </c>
      <c r="DO34" s="54">
        <f t="shared" ref="DO34:DO42" si="75">+DE34</f>
        <v>5</v>
      </c>
      <c r="DP34" s="54">
        <f t="shared" si="32"/>
        <v>5</v>
      </c>
      <c r="DQ34" s="54">
        <f t="shared" si="32"/>
        <v>5</v>
      </c>
      <c r="DR34" s="54">
        <f t="shared" si="32"/>
        <v>5</v>
      </c>
      <c r="DS34" s="54">
        <f t="shared" si="32"/>
        <v>5</v>
      </c>
      <c r="DT34" s="54">
        <f t="shared" si="32"/>
        <v>5</v>
      </c>
      <c r="DU34" s="54">
        <f t="shared" si="32"/>
        <v>5</v>
      </c>
      <c r="DV34" s="54">
        <f t="shared" si="32"/>
        <v>5</v>
      </c>
      <c r="DW34" s="54">
        <f t="shared" si="32"/>
        <v>5</v>
      </c>
    </row>
    <row r="35" spans="1:127" ht="18" x14ac:dyDescent="0.2">
      <c r="A35" s="16"/>
      <c r="B35" s="23" t="s">
        <v>70</v>
      </c>
      <c r="C35" s="494" t="s">
        <v>71</v>
      </c>
      <c r="D35" s="495"/>
      <c r="E35" s="492"/>
      <c r="F35" s="1" t="s">
        <v>60</v>
      </c>
      <c r="G35" s="25">
        <f>IF(A35="",5,A35)</f>
        <v>5</v>
      </c>
      <c r="J35" s="51">
        <f t="shared" si="72"/>
        <v>5</v>
      </c>
      <c r="K35" s="54">
        <f t="shared" si="69"/>
        <v>5</v>
      </c>
      <c r="L35" s="54">
        <f t="shared" si="40"/>
        <v>5</v>
      </c>
      <c r="M35" s="54">
        <f t="shared" si="40"/>
        <v>5</v>
      </c>
      <c r="N35" s="54">
        <f t="shared" si="40"/>
        <v>5</v>
      </c>
      <c r="O35" s="54">
        <f t="shared" si="41"/>
        <v>5</v>
      </c>
      <c r="P35" s="54">
        <f t="shared" si="41"/>
        <v>5</v>
      </c>
      <c r="Q35" s="54">
        <f t="shared" si="41"/>
        <v>5</v>
      </c>
      <c r="R35" s="54">
        <f t="shared" si="42"/>
        <v>5</v>
      </c>
      <c r="S35" s="54">
        <f t="shared" si="42"/>
        <v>5</v>
      </c>
      <c r="T35" s="54">
        <f t="shared" si="42"/>
        <v>5</v>
      </c>
      <c r="U35" s="51">
        <f t="shared" si="70"/>
        <v>5</v>
      </c>
      <c r="V35" s="54">
        <f t="shared" si="71"/>
        <v>5</v>
      </c>
      <c r="W35" s="54">
        <f t="shared" si="71"/>
        <v>5</v>
      </c>
      <c r="X35" s="54">
        <f t="shared" si="71"/>
        <v>5</v>
      </c>
      <c r="Y35" s="54">
        <f t="shared" si="71"/>
        <v>5</v>
      </c>
      <c r="Z35" s="54">
        <f t="shared" si="71"/>
        <v>5</v>
      </c>
      <c r="AA35" s="54">
        <f t="shared" si="71"/>
        <v>5</v>
      </c>
      <c r="AB35" s="54">
        <f t="shared" si="71"/>
        <v>5</v>
      </c>
      <c r="AC35" s="54">
        <f t="shared" si="71"/>
        <v>5</v>
      </c>
      <c r="AD35" s="54">
        <f t="shared" si="71"/>
        <v>5</v>
      </c>
      <c r="AE35" s="54">
        <f t="shared" si="71"/>
        <v>5</v>
      </c>
      <c r="AF35" s="54">
        <f t="shared" si="71"/>
        <v>5</v>
      </c>
      <c r="AG35" s="54">
        <f t="shared" si="71"/>
        <v>5</v>
      </c>
      <c r="AH35" s="54">
        <f t="shared" si="44"/>
        <v>5</v>
      </c>
      <c r="AI35" s="54">
        <f t="shared" si="44"/>
        <v>5</v>
      </c>
      <c r="AJ35" s="54">
        <f t="shared" si="44"/>
        <v>5</v>
      </c>
      <c r="AK35" s="54">
        <f t="shared" si="45"/>
        <v>5</v>
      </c>
      <c r="AL35" s="54">
        <f t="shared" si="45"/>
        <v>5</v>
      </c>
      <c r="AM35" s="54">
        <f t="shared" si="45"/>
        <v>5</v>
      </c>
      <c r="AN35" s="54">
        <f t="shared" si="46"/>
        <v>5</v>
      </c>
      <c r="AO35" s="54">
        <f t="shared" si="46"/>
        <v>5</v>
      </c>
      <c r="AP35" s="54">
        <f t="shared" si="46"/>
        <v>5</v>
      </c>
      <c r="AQ35" s="54">
        <f t="shared" si="46"/>
        <v>5</v>
      </c>
      <c r="AR35" s="54">
        <f t="shared" si="46"/>
        <v>5</v>
      </c>
      <c r="AS35" s="54">
        <f t="shared" si="46"/>
        <v>5</v>
      </c>
      <c r="AT35" s="54">
        <f t="shared" si="46"/>
        <v>5</v>
      </c>
      <c r="AU35" s="54">
        <f t="shared" si="46"/>
        <v>5</v>
      </c>
      <c r="AV35" s="54">
        <f t="shared" si="46"/>
        <v>5</v>
      </c>
      <c r="AW35" s="54">
        <f t="shared" si="46"/>
        <v>5</v>
      </c>
      <c r="AX35" s="54">
        <f t="shared" si="46"/>
        <v>5</v>
      </c>
      <c r="AY35" s="54">
        <f t="shared" si="46"/>
        <v>5</v>
      </c>
      <c r="AZ35" s="54">
        <f t="shared" si="46"/>
        <v>5</v>
      </c>
      <c r="BA35" s="54">
        <f t="shared" si="46"/>
        <v>5</v>
      </c>
      <c r="BB35" s="54">
        <f t="shared" si="46"/>
        <v>5</v>
      </c>
      <c r="BC35" s="54">
        <f t="shared" si="46"/>
        <v>5</v>
      </c>
      <c r="BD35" s="54">
        <f t="shared" si="47"/>
        <v>5</v>
      </c>
      <c r="BE35" s="54">
        <f t="shared" si="47"/>
        <v>5</v>
      </c>
      <c r="BF35" s="54">
        <f t="shared" si="47"/>
        <v>5</v>
      </c>
      <c r="BG35" s="54">
        <f t="shared" si="48"/>
        <v>5</v>
      </c>
      <c r="BH35" s="54">
        <f t="shared" si="48"/>
        <v>5</v>
      </c>
      <c r="BI35" s="54">
        <f t="shared" si="49"/>
        <v>5</v>
      </c>
      <c r="BJ35" s="54">
        <f t="shared" si="49"/>
        <v>5</v>
      </c>
      <c r="BK35" s="54">
        <f t="shared" si="50"/>
        <v>5</v>
      </c>
      <c r="BL35" s="54">
        <f t="shared" si="51"/>
        <v>5</v>
      </c>
      <c r="BM35" s="54">
        <f t="shared" si="51"/>
        <v>5</v>
      </c>
      <c r="BN35" s="54">
        <f t="shared" si="51"/>
        <v>5</v>
      </c>
      <c r="BO35" s="54">
        <f t="shared" si="51"/>
        <v>5</v>
      </c>
      <c r="BP35" s="54">
        <f t="shared" si="52"/>
        <v>5</v>
      </c>
      <c r="BQ35" s="54">
        <f t="shared" si="53"/>
        <v>5</v>
      </c>
      <c r="BR35" s="54">
        <f t="shared" si="53"/>
        <v>5</v>
      </c>
      <c r="BS35" s="54">
        <f t="shared" si="53"/>
        <v>5</v>
      </c>
      <c r="BT35" s="54">
        <f t="shared" si="53"/>
        <v>5</v>
      </c>
      <c r="BU35" s="54">
        <f t="shared" si="54"/>
        <v>5</v>
      </c>
      <c r="BV35" s="54">
        <f t="shared" si="55"/>
        <v>5</v>
      </c>
      <c r="BW35" s="54">
        <f t="shared" si="56"/>
        <v>5</v>
      </c>
      <c r="BX35" s="54">
        <f t="shared" si="56"/>
        <v>5</v>
      </c>
      <c r="BY35" s="54">
        <f t="shared" si="57"/>
        <v>5</v>
      </c>
      <c r="BZ35" s="54">
        <f t="shared" si="57"/>
        <v>5</v>
      </c>
      <c r="CA35" s="54">
        <f t="shared" si="57"/>
        <v>5</v>
      </c>
      <c r="CB35" s="54">
        <f t="shared" si="57"/>
        <v>5</v>
      </c>
      <c r="CC35" s="54">
        <f t="shared" si="58"/>
        <v>5</v>
      </c>
      <c r="CD35" s="54">
        <f t="shared" si="58"/>
        <v>5</v>
      </c>
      <c r="CE35" s="54">
        <f t="shared" si="59"/>
        <v>5</v>
      </c>
      <c r="CF35" s="54">
        <f t="shared" si="60"/>
        <v>5</v>
      </c>
      <c r="CG35" s="54">
        <f t="shared" si="61"/>
        <v>5</v>
      </c>
      <c r="CH35" s="54">
        <f t="shared" si="62"/>
        <v>5</v>
      </c>
      <c r="CI35" s="54">
        <f t="shared" si="62"/>
        <v>5</v>
      </c>
      <c r="CJ35" s="54">
        <f t="shared" si="62"/>
        <v>5</v>
      </c>
      <c r="CK35" s="54">
        <f t="shared" si="62"/>
        <v>5</v>
      </c>
      <c r="CL35" s="54">
        <f t="shared" si="62"/>
        <v>5</v>
      </c>
      <c r="CM35" s="54">
        <f t="shared" si="62"/>
        <v>5</v>
      </c>
      <c r="CN35" s="54">
        <f t="shared" si="62"/>
        <v>5</v>
      </c>
      <c r="CO35" s="54">
        <f t="shared" si="62"/>
        <v>5</v>
      </c>
      <c r="CP35" s="54">
        <f t="shared" si="62"/>
        <v>5</v>
      </c>
      <c r="CQ35" s="54">
        <f t="shared" si="62"/>
        <v>5</v>
      </c>
      <c r="CR35" s="54">
        <f t="shared" si="63"/>
        <v>5</v>
      </c>
      <c r="CS35" s="54">
        <f t="shared" si="63"/>
        <v>5</v>
      </c>
      <c r="CT35" s="54">
        <f t="shared" si="64"/>
        <v>5</v>
      </c>
      <c r="CU35" s="54">
        <f t="shared" si="64"/>
        <v>5</v>
      </c>
      <c r="CV35" s="54">
        <f t="shared" si="65"/>
        <v>5</v>
      </c>
      <c r="CW35" s="54">
        <f t="shared" si="65"/>
        <v>5</v>
      </c>
      <c r="CX35" s="54">
        <f t="shared" si="66"/>
        <v>5</v>
      </c>
      <c r="CY35" s="54">
        <f t="shared" si="66"/>
        <v>5</v>
      </c>
      <c r="CZ35" s="54">
        <f t="shared" si="66"/>
        <v>5</v>
      </c>
      <c r="DA35" s="54">
        <f t="shared" si="66"/>
        <v>5</v>
      </c>
      <c r="DB35" s="54">
        <f t="shared" si="66"/>
        <v>5</v>
      </c>
      <c r="DC35" s="54">
        <f t="shared" si="67"/>
        <v>5</v>
      </c>
      <c r="DD35" s="54">
        <f t="shared" si="67"/>
        <v>5</v>
      </c>
      <c r="DE35" s="54">
        <f t="shared" si="68"/>
        <v>5</v>
      </c>
      <c r="DF35" s="54">
        <f t="shared" si="73"/>
        <v>5</v>
      </c>
      <c r="DG35" s="54">
        <f t="shared" si="74"/>
        <v>5</v>
      </c>
      <c r="DH35" s="54">
        <f t="shared" si="74"/>
        <v>5</v>
      </c>
      <c r="DI35" s="54">
        <f t="shared" si="74"/>
        <v>5</v>
      </c>
      <c r="DJ35" s="54">
        <f t="shared" si="74"/>
        <v>5</v>
      </c>
      <c r="DK35" s="54">
        <f t="shared" si="74"/>
        <v>5</v>
      </c>
      <c r="DL35" s="54">
        <f t="shared" si="74"/>
        <v>5</v>
      </c>
      <c r="DM35" s="54">
        <f t="shared" si="74"/>
        <v>5</v>
      </c>
      <c r="DN35" s="54">
        <f t="shared" si="74"/>
        <v>5</v>
      </c>
      <c r="DO35" s="54">
        <f t="shared" si="75"/>
        <v>5</v>
      </c>
      <c r="DP35" s="54">
        <f t="shared" si="32"/>
        <v>5</v>
      </c>
      <c r="DQ35" s="54">
        <f t="shared" si="32"/>
        <v>5</v>
      </c>
      <c r="DR35" s="54">
        <f t="shared" si="32"/>
        <v>5</v>
      </c>
      <c r="DS35" s="54">
        <f t="shared" si="32"/>
        <v>5</v>
      </c>
      <c r="DT35" s="54">
        <f t="shared" si="32"/>
        <v>5</v>
      </c>
      <c r="DU35" s="54">
        <f t="shared" si="32"/>
        <v>5</v>
      </c>
      <c r="DV35" s="54">
        <f t="shared" si="32"/>
        <v>5</v>
      </c>
      <c r="DW35" s="54">
        <f t="shared" si="32"/>
        <v>5</v>
      </c>
    </row>
    <row r="36" spans="1:127" ht="21" x14ac:dyDescent="0.2">
      <c r="A36" s="16">
        <f>入力シート_有機リン!Q13</f>
        <v>8</v>
      </c>
      <c r="B36" s="23" t="s">
        <v>72</v>
      </c>
      <c r="C36" s="494" t="s">
        <v>73</v>
      </c>
      <c r="D36" s="495"/>
      <c r="E36" s="492"/>
      <c r="F36" s="1" t="s">
        <v>60</v>
      </c>
      <c r="G36" s="25">
        <f>IF(A36="",10,A36)</f>
        <v>8</v>
      </c>
      <c r="H36" s="26"/>
      <c r="J36" s="51">
        <f t="shared" si="72"/>
        <v>8</v>
      </c>
      <c r="K36" s="54">
        <f t="shared" si="69"/>
        <v>8</v>
      </c>
      <c r="L36" s="54">
        <f t="shared" si="40"/>
        <v>8</v>
      </c>
      <c r="M36" s="54">
        <f t="shared" si="40"/>
        <v>8</v>
      </c>
      <c r="N36" s="54">
        <f t="shared" si="40"/>
        <v>8</v>
      </c>
      <c r="O36" s="54">
        <f t="shared" si="41"/>
        <v>8</v>
      </c>
      <c r="P36" s="54">
        <f t="shared" si="41"/>
        <v>8</v>
      </c>
      <c r="Q36" s="54">
        <f t="shared" si="41"/>
        <v>8</v>
      </c>
      <c r="R36" s="54">
        <f t="shared" si="42"/>
        <v>8</v>
      </c>
      <c r="S36" s="54">
        <f t="shared" si="42"/>
        <v>8</v>
      </c>
      <c r="T36" s="54">
        <f t="shared" si="42"/>
        <v>8</v>
      </c>
      <c r="U36" s="51">
        <f t="shared" si="70"/>
        <v>8</v>
      </c>
      <c r="V36" s="54">
        <f t="shared" si="71"/>
        <v>8</v>
      </c>
      <c r="W36" s="54">
        <f t="shared" si="71"/>
        <v>8</v>
      </c>
      <c r="X36" s="54">
        <f t="shared" si="71"/>
        <v>8</v>
      </c>
      <c r="Y36" s="54">
        <f t="shared" si="71"/>
        <v>8</v>
      </c>
      <c r="Z36" s="54">
        <f t="shared" si="71"/>
        <v>8</v>
      </c>
      <c r="AA36" s="54">
        <f t="shared" si="71"/>
        <v>8</v>
      </c>
      <c r="AB36" s="54">
        <f t="shared" si="71"/>
        <v>8</v>
      </c>
      <c r="AC36" s="54">
        <f t="shared" si="71"/>
        <v>8</v>
      </c>
      <c r="AD36" s="54">
        <f t="shared" si="71"/>
        <v>8</v>
      </c>
      <c r="AE36" s="54">
        <f t="shared" si="71"/>
        <v>8</v>
      </c>
      <c r="AF36" s="54">
        <f t="shared" si="71"/>
        <v>8</v>
      </c>
      <c r="AG36" s="54">
        <f t="shared" si="71"/>
        <v>8</v>
      </c>
      <c r="AH36" s="54">
        <f t="shared" si="44"/>
        <v>8</v>
      </c>
      <c r="AI36" s="54">
        <f t="shared" si="44"/>
        <v>8</v>
      </c>
      <c r="AJ36" s="54">
        <f t="shared" si="44"/>
        <v>8</v>
      </c>
      <c r="AK36" s="54">
        <f t="shared" si="45"/>
        <v>8</v>
      </c>
      <c r="AL36" s="54">
        <f t="shared" si="45"/>
        <v>8</v>
      </c>
      <c r="AM36" s="54">
        <f t="shared" si="45"/>
        <v>8</v>
      </c>
      <c r="AN36" s="54">
        <f t="shared" si="46"/>
        <v>8</v>
      </c>
      <c r="AO36" s="54">
        <f t="shared" si="46"/>
        <v>8</v>
      </c>
      <c r="AP36" s="54">
        <f t="shared" si="46"/>
        <v>8</v>
      </c>
      <c r="AQ36" s="54">
        <f t="shared" si="46"/>
        <v>8</v>
      </c>
      <c r="AR36" s="54">
        <f t="shared" si="46"/>
        <v>8</v>
      </c>
      <c r="AS36" s="54">
        <f t="shared" si="46"/>
        <v>8</v>
      </c>
      <c r="AT36" s="54">
        <f t="shared" si="46"/>
        <v>8</v>
      </c>
      <c r="AU36" s="54">
        <f t="shared" si="46"/>
        <v>8</v>
      </c>
      <c r="AV36" s="54">
        <f t="shared" si="46"/>
        <v>8</v>
      </c>
      <c r="AW36" s="54">
        <f t="shared" si="46"/>
        <v>8</v>
      </c>
      <c r="AX36" s="54">
        <f t="shared" si="46"/>
        <v>8</v>
      </c>
      <c r="AY36" s="54">
        <f t="shared" si="46"/>
        <v>8</v>
      </c>
      <c r="AZ36" s="54">
        <f t="shared" si="46"/>
        <v>8</v>
      </c>
      <c r="BA36" s="54">
        <f t="shared" si="46"/>
        <v>8</v>
      </c>
      <c r="BB36" s="54">
        <f t="shared" si="46"/>
        <v>8</v>
      </c>
      <c r="BC36" s="54">
        <f t="shared" si="46"/>
        <v>8</v>
      </c>
      <c r="BD36" s="54">
        <f t="shared" si="47"/>
        <v>8</v>
      </c>
      <c r="BE36" s="54">
        <f t="shared" si="47"/>
        <v>8</v>
      </c>
      <c r="BF36" s="54">
        <f t="shared" si="47"/>
        <v>8</v>
      </c>
      <c r="BG36" s="54">
        <f t="shared" si="48"/>
        <v>8</v>
      </c>
      <c r="BH36" s="54">
        <f t="shared" si="48"/>
        <v>8</v>
      </c>
      <c r="BI36" s="54">
        <f t="shared" si="49"/>
        <v>8</v>
      </c>
      <c r="BJ36" s="54">
        <f t="shared" si="49"/>
        <v>8</v>
      </c>
      <c r="BK36" s="54">
        <f t="shared" si="50"/>
        <v>8</v>
      </c>
      <c r="BL36" s="54">
        <f t="shared" si="51"/>
        <v>8</v>
      </c>
      <c r="BM36" s="54">
        <f t="shared" si="51"/>
        <v>8</v>
      </c>
      <c r="BN36" s="54">
        <f t="shared" si="51"/>
        <v>8</v>
      </c>
      <c r="BO36" s="54">
        <f t="shared" si="51"/>
        <v>8</v>
      </c>
      <c r="BP36" s="54">
        <f t="shared" si="52"/>
        <v>8</v>
      </c>
      <c r="BQ36" s="54">
        <f t="shared" si="53"/>
        <v>8</v>
      </c>
      <c r="BR36" s="54">
        <f t="shared" si="53"/>
        <v>8</v>
      </c>
      <c r="BS36" s="54">
        <f t="shared" si="53"/>
        <v>8</v>
      </c>
      <c r="BT36" s="54">
        <f t="shared" si="53"/>
        <v>8</v>
      </c>
      <c r="BU36" s="54">
        <f t="shared" si="54"/>
        <v>8</v>
      </c>
      <c r="BV36" s="54">
        <f t="shared" si="55"/>
        <v>8</v>
      </c>
      <c r="BW36" s="54">
        <f t="shared" si="56"/>
        <v>8</v>
      </c>
      <c r="BX36" s="54">
        <f t="shared" si="56"/>
        <v>8</v>
      </c>
      <c r="BY36" s="54">
        <f t="shared" si="57"/>
        <v>8</v>
      </c>
      <c r="BZ36" s="54">
        <f t="shared" si="57"/>
        <v>8</v>
      </c>
      <c r="CA36" s="54">
        <f t="shared" si="57"/>
        <v>8</v>
      </c>
      <c r="CB36" s="54">
        <f t="shared" si="57"/>
        <v>8</v>
      </c>
      <c r="CC36" s="54">
        <f t="shared" si="58"/>
        <v>8</v>
      </c>
      <c r="CD36" s="54">
        <f t="shared" si="58"/>
        <v>8</v>
      </c>
      <c r="CE36" s="54">
        <f t="shared" si="59"/>
        <v>8</v>
      </c>
      <c r="CF36" s="54">
        <f t="shared" si="60"/>
        <v>8</v>
      </c>
      <c r="CG36" s="54">
        <f t="shared" si="61"/>
        <v>8</v>
      </c>
      <c r="CH36" s="54">
        <f t="shared" si="62"/>
        <v>8</v>
      </c>
      <c r="CI36" s="54">
        <f t="shared" si="62"/>
        <v>8</v>
      </c>
      <c r="CJ36" s="54">
        <f t="shared" si="62"/>
        <v>8</v>
      </c>
      <c r="CK36" s="54">
        <f t="shared" si="62"/>
        <v>8</v>
      </c>
      <c r="CL36" s="54">
        <f t="shared" si="62"/>
        <v>8</v>
      </c>
      <c r="CM36" s="54">
        <f t="shared" si="62"/>
        <v>8</v>
      </c>
      <c r="CN36" s="54">
        <f t="shared" si="62"/>
        <v>8</v>
      </c>
      <c r="CO36" s="54">
        <f t="shared" si="62"/>
        <v>8</v>
      </c>
      <c r="CP36" s="54">
        <f t="shared" si="62"/>
        <v>8</v>
      </c>
      <c r="CQ36" s="54">
        <f t="shared" si="62"/>
        <v>8</v>
      </c>
      <c r="CR36" s="54">
        <f t="shared" si="63"/>
        <v>8</v>
      </c>
      <c r="CS36" s="54">
        <f t="shared" si="63"/>
        <v>8</v>
      </c>
      <c r="CT36" s="54">
        <f t="shared" si="64"/>
        <v>8</v>
      </c>
      <c r="CU36" s="54">
        <f t="shared" si="64"/>
        <v>8</v>
      </c>
      <c r="CV36" s="54">
        <f t="shared" si="65"/>
        <v>8</v>
      </c>
      <c r="CW36" s="54">
        <f t="shared" si="65"/>
        <v>8</v>
      </c>
      <c r="CX36" s="54">
        <f t="shared" si="66"/>
        <v>8</v>
      </c>
      <c r="CY36" s="54">
        <f t="shared" si="66"/>
        <v>8</v>
      </c>
      <c r="CZ36" s="54">
        <f t="shared" si="66"/>
        <v>8</v>
      </c>
      <c r="DA36" s="54">
        <f t="shared" si="66"/>
        <v>8</v>
      </c>
      <c r="DB36" s="54">
        <f t="shared" si="66"/>
        <v>8</v>
      </c>
      <c r="DC36" s="54">
        <f t="shared" si="67"/>
        <v>8</v>
      </c>
      <c r="DD36" s="54">
        <f t="shared" si="67"/>
        <v>8</v>
      </c>
      <c r="DE36" s="54">
        <f t="shared" si="68"/>
        <v>8</v>
      </c>
      <c r="DF36" s="54">
        <f t="shared" si="73"/>
        <v>8</v>
      </c>
      <c r="DG36" s="54">
        <f t="shared" si="74"/>
        <v>8</v>
      </c>
      <c r="DH36" s="54">
        <f t="shared" si="74"/>
        <v>8</v>
      </c>
      <c r="DI36" s="54">
        <f t="shared" si="74"/>
        <v>8</v>
      </c>
      <c r="DJ36" s="54">
        <f t="shared" si="74"/>
        <v>8</v>
      </c>
      <c r="DK36" s="54">
        <f t="shared" si="74"/>
        <v>8</v>
      </c>
      <c r="DL36" s="54">
        <f t="shared" si="74"/>
        <v>8</v>
      </c>
      <c r="DM36" s="54">
        <f t="shared" si="74"/>
        <v>8</v>
      </c>
      <c r="DN36" s="54">
        <f t="shared" si="74"/>
        <v>8</v>
      </c>
      <c r="DO36" s="54">
        <f t="shared" si="75"/>
        <v>8</v>
      </c>
      <c r="DP36" s="54">
        <f t="shared" si="32"/>
        <v>8</v>
      </c>
      <c r="DQ36" s="54">
        <f t="shared" si="32"/>
        <v>8</v>
      </c>
      <c r="DR36" s="54">
        <f t="shared" si="32"/>
        <v>8</v>
      </c>
      <c r="DS36" s="54">
        <f t="shared" si="32"/>
        <v>8</v>
      </c>
      <c r="DT36" s="54">
        <f t="shared" si="32"/>
        <v>8</v>
      </c>
      <c r="DU36" s="54">
        <f t="shared" si="32"/>
        <v>8</v>
      </c>
      <c r="DV36" s="54">
        <f t="shared" si="32"/>
        <v>8</v>
      </c>
      <c r="DW36" s="54">
        <f t="shared" si="32"/>
        <v>8</v>
      </c>
    </row>
    <row r="37" spans="1:127" ht="20.5" x14ac:dyDescent="0.2">
      <c r="A37" s="16">
        <f>入力シート_有機リン!Q14</f>
        <v>0.8</v>
      </c>
      <c r="B37" s="23" t="s">
        <v>74</v>
      </c>
      <c r="C37" s="494" t="s">
        <v>75</v>
      </c>
      <c r="D37" s="495"/>
      <c r="E37" s="492"/>
      <c r="F37" s="1" t="s">
        <v>60</v>
      </c>
      <c r="G37" s="25">
        <f>IF(A37="",1,A37)</f>
        <v>0.8</v>
      </c>
      <c r="J37" s="51">
        <f t="shared" si="72"/>
        <v>0.8</v>
      </c>
      <c r="K37" s="54">
        <f t="shared" si="69"/>
        <v>0.8</v>
      </c>
      <c r="L37" s="54">
        <f t="shared" si="40"/>
        <v>0.8</v>
      </c>
      <c r="M37" s="54">
        <f t="shared" si="40"/>
        <v>0.8</v>
      </c>
      <c r="N37" s="54">
        <f t="shared" si="40"/>
        <v>0.8</v>
      </c>
      <c r="O37" s="54">
        <f t="shared" si="41"/>
        <v>0.8</v>
      </c>
      <c r="P37" s="54">
        <f t="shared" si="41"/>
        <v>0.8</v>
      </c>
      <c r="Q37" s="54">
        <f t="shared" si="41"/>
        <v>0.8</v>
      </c>
      <c r="R37" s="54">
        <f t="shared" si="42"/>
        <v>0.8</v>
      </c>
      <c r="S37" s="54">
        <f t="shared" si="42"/>
        <v>0.8</v>
      </c>
      <c r="T37" s="54">
        <f t="shared" si="42"/>
        <v>0.8</v>
      </c>
      <c r="U37" s="51">
        <f t="shared" si="70"/>
        <v>0.8</v>
      </c>
      <c r="V37" s="54">
        <f t="shared" si="71"/>
        <v>0.8</v>
      </c>
      <c r="W37" s="54">
        <f t="shared" si="71"/>
        <v>0.8</v>
      </c>
      <c r="X37" s="54">
        <f t="shared" si="71"/>
        <v>0.8</v>
      </c>
      <c r="Y37" s="54">
        <f t="shared" si="71"/>
        <v>0.8</v>
      </c>
      <c r="Z37" s="54">
        <f t="shared" si="71"/>
        <v>0.8</v>
      </c>
      <c r="AA37" s="54">
        <f t="shared" si="71"/>
        <v>0.8</v>
      </c>
      <c r="AB37" s="54">
        <f t="shared" si="71"/>
        <v>0.8</v>
      </c>
      <c r="AC37" s="54">
        <f t="shared" si="71"/>
        <v>0.8</v>
      </c>
      <c r="AD37" s="54">
        <f t="shared" si="71"/>
        <v>0.8</v>
      </c>
      <c r="AE37" s="54">
        <f t="shared" si="71"/>
        <v>0.8</v>
      </c>
      <c r="AF37" s="54">
        <f t="shared" si="71"/>
        <v>0.8</v>
      </c>
      <c r="AG37" s="54">
        <f t="shared" si="71"/>
        <v>0.8</v>
      </c>
      <c r="AH37" s="54">
        <f t="shared" si="44"/>
        <v>0.8</v>
      </c>
      <c r="AI37" s="54">
        <f t="shared" si="44"/>
        <v>0.8</v>
      </c>
      <c r="AJ37" s="54">
        <f t="shared" si="44"/>
        <v>0.8</v>
      </c>
      <c r="AK37" s="54">
        <f t="shared" si="45"/>
        <v>0.8</v>
      </c>
      <c r="AL37" s="54">
        <f t="shared" si="45"/>
        <v>0.8</v>
      </c>
      <c r="AM37" s="54">
        <f t="shared" si="45"/>
        <v>0.8</v>
      </c>
      <c r="AN37" s="54">
        <f t="shared" si="46"/>
        <v>0.8</v>
      </c>
      <c r="AO37" s="54">
        <f t="shared" si="46"/>
        <v>0.8</v>
      </c>
      <c r="AP37" s="54">
        <f t="shared" si="46"/>
        <v>0.8</v>
      </c>
      <c r="AQ37" s="54">
        <f t="shared" si="46"/>
        <v>0.8</v>
      </c>
      <c r="AR37" s="54">
        <f t="shared" si="46"/>
        <v>0.8</v>
      </c>
      <c r="AS37" s="54">
        <f t="shared" si="46"/>
        <v>0.8</v>
      </c>
      <c r="AT37" s="54">
        <f t="shared" si="46"/>
        <v>0.8</v>
      </c>
      <c r="AU37" s="54">
        <f t="shared" si="46"/>
        <v>0.8</v>
      </c>
      <c r="AV37" s="54">
        <f t="shared" si="46"/>
        <v>0.8</v>
      </c>
      <c r="AW37" s="54">
        <f t="shared" si="46"/>
        <v>0.8</v>
      </c>
      <c r="AX37" s="54">
        <f t="shared" si="46"/>
        <v>0.8</v>
      </c>
      <c r="AY37" s="54">
        <f t="shared" si="46"/>
        <v>0.8</v>
      </c>
      <c r="AZ37" s="54">
        <f t="shared" si="46"/>
        <v>0.8</v>
      </c>
      <c r="BA37" s="54">
        <f t="shared" si="46"/>
        <v>0.8</v>
      </c>
      <c r="BB37" s="54">
        <f t="shared" si="46"/>
        <v>0.8</v>
      </c>
      <c r="BC37" s="54">
        <f t="shared" si="46"/>
        <v>0.8</v>
      </c>
      <c r="BD37" s="54">
        <f t="shared" si="47"/>
        <v>0.8</v>
      </c>
      <c r="BE37" s="54">
        <f t="shared" si="47"/>
        <v>0.8</v>
      </c>
      <c r="BF37" s="54">
        <f t="shared" si="47"/>
        <v>0.8</v>
      </c>
      <c r="BG37" s="54">
        <f t="shared" si="48"/>
        <v>0.8</v>
      </c>
      <c r="BH37" s="54">
        <f t="shared" si="48"/>
        <v>0.8</v>
      </c>
      <c r="BI37" s="54">
        <f t="shared" si="49"/>
        <v>0.8</v>
      </c>
      <c r="BJ37" s="54">
        <f t="shared" si="49"/>
        <v>0.8</v>
      </c>
      <c r="BK37" s="54">
        <f t="shared" si="50"/>
        <v>0.8</v>
      </c>
      <c r="BL37" s="54">
        <f t="shared" si="51"/>
        <v>0.8</v>
      </c>
      <c r="BM37" s="54">
        <f t="shared" si="51"/>
        <v>0.8</v>
      </c>
      <c r="BN37" s="54">
        <f t="shared" si="51"/>
        <v>0.8</v>
      </c>
      <c r="BO37" s="54">
        <f t="shared" si="51"/>
        <v>0.8</v>
      </c>
      <c r="BP37" s="54">
        <f t="shared" si="52"/>
        <v>0.8</v>
      </c>
      <c r="BQ37" s="54">
        <f t="shared" si="53"/>
        <v>0.8</v>
      </c>
      <c r="BR37" s="54">
        <f t="shared" si="53"/>
        <v>0.8</v>
      </c>
      <c r="BS37" s="54">
        <f t="shared" si="53"/>
        <v>0.8</v>
      </c>
      <c r="BT37" s="54">
        <f t="shared" si="53"/>
        <v>0.8</v>
      </c>
      <c r="BU37" s="54">
        <f t="shared" si="54"/>
        <v>0.8</v>
      </c>
      <c r="BV37" s="54">
        <f t="shared" si="55"/>
        <v>0.8</v>
      </c>
      <c r="BW37" s="54">
        <f t="shared" si="56"/>
        <v>0.8</v>
      </c>
      <c r="BX37" s="54">
        <f t="shared" si="56"/>
        <v>0.8</v>
      </c>
      <c r="BY37" s="54">
        <f t="shared" si="57"/>
        <v>0.8</v>
      </c>
      <c r="BZ37" s="54">
        <f t="shared" si="57"/>
        <v>0.8</v>
      </c>
      <c r="CA37" s="54">
        <f t="shared" si="57"/>
        <v>0.8</v>
      </c>
      <c r="CB37" s="54">
        <f t="shared" si="57"/>
        <v>0.8</v>
      </c>
      <c r="CC37" s="54">
        <f t="shared" si="58"/>
        <v>0.8</v>
      </c>
      <c r="CD37" s="54">
        <f t="shared" si="58"/>
        <v>0.8</v>
      </c>
      <c r="CE37" s="54">
        <f t="shared" si="59"/>
        <v>0.8</v>
      </c>
      <c r="CF37" s="54">
        <f t="shared" si="60"/>
        <v>0.8</v>
      </c>
      <c r="CG37" s="54">
        <f t="shared" si="61"/>
        <v>0.8</v>
      </c>
      <c r="CH37" s="54">
        <f t="shared" si="62"/>
        <v>0.8</v>
      </c>
      <c r="CI37" s="54">
        <f t="shared" si="62"/>
        <v>0.8</v>
      </c>
      <c r="CJ37" s="54">
        <f t="shared" si="62"/>
        <v>0.8</v>
      </c>
      <c r="CK37" s="54">
        <f t="shared" si="62"/>
        <v>0.8</v>
      </c>
      <c r="CL37" s="54">
        <f t="shared" si="62"/>
        <v>0.8</v>
      </c>
      <c r="CM37" s="54">
        <f t="shared" si="62"/>
        <v>0.8</v>
      </c>
      <c r="CN37" s="54">
        <f t="shared" si="62"/>
        <v>0.8</v>
      </c>
      <c r="CO37" s="54">
        <f t="shared" si="62"/>
        <v>0.8</v>
      </c>
      <c r="CP37" s="54">
        <f t="shared" si="62"/>
        <v>0.8</v>
      </c>
      <c r="CQ37" s="54">
        <f t="shared" si="62"/>
        <v>0.8</v>
      </c>
      <c r="CR37" s="54">
        <f t="shared" si="63"/>
        <v>0.8</v>
      </c>
      <c r="CS37" s="54">
        <f t="shared" si="63"/>
        <v>0.8</v>
      </c>
      <c r="CT37" s="54">
        <f t="shared" si="64"/>
        <v>0.8</v>
      </c>
      <c r="CU37" s="54">
        <f t="shared" si="64"/>
        <v>0.8</v>
      </c>
      <c r="CV37" s="54">
        <f t="shared" si="65"/>
        <v>0.8</v>
      </c>
      <c r="CW37" s="54">
        <f t="shared" si="65"/>
        <v>0.8</v>
      </c>
      <c r="CX37" s="54">
        <f t="shared" si="66"/>
        <v>0.8</v>
      </c>
      <c r="CY37" s="54">
        <f t="shared" si="66"/>
        <v>0.8</v>
      </c>
      <c r="CZ37" s="54">
        <f t="shared" si="66"/>
        <v>0.8</v>
      </c>
      <c r="DA37" s="54">
        <f t="shared" si="66"/>
        <v>0.8</v>
      </c>
      <c r="DB37" s="54">
        <f t="shared" si="66"/>
        <v>0.8</v>
      </c>
      <c r="DC37" s="54">
        <f t="shared" si="67"/>
        <v>0.8</v>
      </c>
      <c r="DD37" s="54">
        <f t="shared" si="67"/>
        <v>0.8</v>
      </c>
      <c r="DE37" s="54">
        <f t="shared" si="68"/>
        <v>0.8</v>
      </c>
      <c r="DF37" s="54">
        <f t="shared" si="73"/>
        <v>0.8</v>
      </c>
      <c r="DG37" s="54">
        <f t="shared" si="74"/>
        <v>0.8</v>
      </c>
      <c r="DH37" s="54">
        <f t="shared" si="74"/>
        <v>0.8</v>
      </c>
      <c r="DI37" s="54">
        <f t="shared" si="74"/>
        <v>0.8</v>
      </c>
      <c r="DJ37" s="54">
        <f t="shared" si="74"/>
        <v>0.8</v>
      </c>
      <c r="DK37" s="54">
        <f t="shared" si="74"/>
        <v>0.8</v>
      </c>
      <c r="DL37" s="54">
        <f t="shared" si="74"/>
        <v>0.8</v>
      </c>
      <c r="DM37" s="54">
        <f t="shared" si="74"/>
        <v>0.8</v>
      </c>
      <c r="DN37" s="54">
        <f t="shared" si="74"/>
        <v>0.8</v>
      </c>
      <c r="DO37" s="54">
        <f t="shared" si="75"/>
        <v>0.8</v>
      </c>
      <c r="DP37" s="54">
        <f t="shared" si="32"/>
        <v>0.8</v>
      </c>
      <c r="DQ37" s="54">
        <f t="shared" si="32"/>
        <v>0.8</v>
      </c>
      <c r="DR37" s="54">
        <f t="shared" si="32"/>
        <v>0.8</v>
      </c>
      <c r="DS37" s="54">
        <f t="shared" si="32"/>
        <v>0.8</v>
      </c>
      <c r="DT37" s="54">
        <f t="shared" si="32"/>
        <v>0.8</v>
      </c>
      <c r="DU37" s="54">
        <f t="shared" si="32"/>
        <v>0.8</v>
      </c>
      <c r="DV37" s="54">
        <f t="shared" si="32"/>
        <v>0.8</v>
      </c>
      <c r="DW37" s="54">
        <f t="shared" si="32"/>
        <v>0.8</v>
      </c>
    </row>
    <row r="38" spans="1:127" ht="21" x14ac:dyDescent="0.2">
      <c r="A38" s="16">
        <f>+G37</f>
        <v>0.8</v>
      </c>
      <c r="B38" s="23" t="s">
        <v>76</v>
      </c>
      <c r="C38" s="494" t="s">
        <v>77</v>
      </c>
      <c r="D38" s="495"/>
      <c r="E38" s="492"/>
      <c r="F38" s="1" t="s">
        <v>60</v>
      </c>
      <c r="G38" s="25">
        <f>IF(A38="",1,A38)</f>
        <v>0.8</v>
      </c>
      <c r="J38" s="51">
        <f t="shared" si="72"/>
        <v>0.8</v>
      </c>
      <c r="K38" s="54">
        <f t="shared" si="69"/>
        <v>0.8</v>
      </c>
      <c r="L38" s="54">
        <f t="shared" si="40"/>
        <v>0.8</v>
      </c>
      <c r="M38" s="54">
        <f t="shared" si="40"/>
        <v>0.8</v>
      </c>
      <c r="N38" s="54">
        <f t="shared" si="40"/>
        <v>0.8</v>
      </c>
      <c r="O38" s="54">
        <f t="shared" si="41"/>
        <v>0.8</v>
      </c>
      <c r="P38" s="54">
        <f t="shared" si="41"/>
        <v>0.8</v>
      </c>
      <c r="Q38" s="54">
        <f t="shared" si="41"/>
        <v>0.8</v>
      </c>
      <c r="R38" s="54">
        <f t="shared" si="42"/>
        <v>0.8</v>
      </c>
      <c r="S38" s="54">
        <f t="shared" si="42"/>
        <v>0.8</v>
      </c>
      <c r="T38" s="54">
        <f t="shared" si="42"/>
        <v>0.8</v>
      </c>
      <c r="U38" s="51">
        <f t="shared" si="70"/>
        <v>0.8</v>
      </c>
      <c r="V38" s="54">
        <f t="shared" si="71"/>
        <v>0.8</v>
      </c>
      <c r="W38" s="54">
        <f t="shared" si="71"/>
        <v>0.8</v>
      </c>
      <c r="X38" s="54">
        <f t="shared" si="71"/>
        <v>0.8</v>
      </c>
      <c r="Y38" s="54">
        <f t="shared" si="71"/>
        <v>0.8</v>
      </c>
      <c r="Z38" s="54">
        <f t="shared" si="71"/>
        <v>0.8</v>
      </c>
      <c r="AA38" s="54">
        <f t="shared" si="71"/>
        <v>0.8</v>
      </c>
      <c r="AB38" s="54">
        <f t="shared" si="71"/>
        <v>0.8</v>
      </c>
      <c r="AC38" s="54">
        <f t="shared" si="71"/>
        <v>0.8</v>
      </c>
      <c r="AD38" s="54">
        <f t="shared" si="71"/>
        <v>0.8</v>
      </c>
      <c r="AE38" s="54">
        <f t="shared" si="71"/>
        <v>0.8</v>
      </c>
      <c r="AF38" s="54">
        <f t="shared" si="71"/>
        <v>0.8</v>
      </c>
      <c r="AG38" s="54">
        <f t="shared" si="71"/>
        <v>0.8</v>
      </c>
      <c r="AH38" s="54">
        <f t="shared" si="44"/>
        <v>0.8</v>
      </c>
      <c r="AI38" s="54">
        <f t="shared" si="44"/>
        <v>0.8</v>
      </c>
      <c r="AJ38" s="54">
        <f t="shared" si="44"/>
        <v>0.8</v>
      </c>
      <c r="AK38" s="54">
        <f t="shared" si="45"/>
        <v>0.8</v>
      </c>
      <c r="AL38" s="54">
        <f t="shared" si="45"/>
        <v>0.8</v>
      </c>
      <c r="AM38" s="54">
        <f t="shared" si="45"/>
        <v>0.8</v>
      </c>
      <c r="AN38" s="54">
        <f t="shared" si="46"/>
        <v>0.8</v>
      </c>
      <c r="AO38" s="54">
        <f t="shared" si="46"/>
        <v>0.8</v>
      </c>
      <c r="AP38" s="54">
        <f t="shared" si="46"/>
        <v>0.8</v>
      </c>
      <c r="AQ38" s="54">
        <f t="shared" si="46"/>
        <v>0.8</v>
      </c>
      <c r="AR38" s="54">
        <f t="shared" si="46"/>
        <v>0.8</v>
      </c>
      <c r="AS38" s="54">
        <f t="shared" si="46"/>
        <v>0.8</v>
      </c>
      <c r="AT38" s="54">
        <f t="shared" si="46"/>
        <v>0.8</v>
      </c>
      <c r="AU38" s="54">
        <f t="shared" si="46"/>
        <v>0.8</v>
      </c>
      <c r="AV38" s="54">
        <f t="shared" si="46"/>
        <v>0.8</v>
      </c>
      <c r="AW38" s="54">
        <f t="shared" si="46"/>
        <v>0.8</v>
      </c>
      <c r="AX38" s="54">
        <f t="shared" si="46"/>
        <v>0.8</v>
      </c>
      <c r="AY38" s="54">
        <f t="shared" si="46"/>
        <v>0.8</v>
      </c>
      <c r="AZ38" s="54">
        <f t="shared" si="46"/>
        <v>0.8</v>
      </c>
      <c r="BA38" s="54">
        <f t="shared" si="46"/>
        <v>0.8</v>
      </c>
      <c r="BB38" s="54">
        <f t="shared" si="46"/>
        <v>0.8</v>
      </c>
      <c r="BC38" s="54">
        <f t="shared" si="46"/>
        <v>0.8</v>
      </c>
      <c r="BD38" s="54">
        <f t="shared" si="47"/>
        <v>0.8</v>
      </c>
      <c r="BE38" s="54">
        <f t="shared" si="47"/>
        <v>0.8</v>
      </c>
      <c r="BF38" s="54">
        <f t="shared" si="47"/>
        <v>0.8</v>
      </c>
      <c r="BG38" s="54">
        <f t="shared" si="48"/>
        <v>0.8</v>
      </c>
      <c r="BH38" s="54">
        <f t="shared" si="48"/>
        <v>0.8</v>
      </c>
      <c r="BI38" s="54">
        <f t="shared" si="49"/>
        <v>0.8</v>
      </c>
      <c r="BJ38" s="54">
        <f t="shared" si="49"/>
        <v>0.8</v>
      </c>
      <c r="BK38" s="54">
        <f t="shared" si="50"/>
        <v>0.8</v>
      </c>
      <c r="BL38" s="54">
        <f t="shared" si="51"/>
        <v>0.8</v>
      </c>
      <c r="BM38" s="54">
        <f t="shared" si="51"/>
        <v>0.8</v>
      </c>
      <c r="BN38" s="54">
        <f t="shared" si="51"/>
        <v>0.8</v>
      </c>
      <c r="BO38" s="54">
        <f t="shared" si="51"/>
        <v>0.8</v>
      </c>
      <c r="BP38" s="54">
        <f t="shared" si="52"/>
        <v>0.8</v>
      </c>
      <c r="BQ38" s="54">
        <f t="shared" si="53"/>
        <v>0.8</v>
      </c>
      <c r="BR38" s="54">
        <f t="shared" si="53"/>
        <v>0.8</v>
      </c>
      <c r="BS38" s="54">
        <f t="shared" si="53"/>
        <v>0.8</v>
      </c>
      <c r="BT38" s="54">
        <f t="shared" si="53"/>
        <v>0.8</v>
      </c>
      <c r="BU38" s="54">
        <f t="shared" si="54"/>
        <v>0.8</v>
      </c>
      <c r="BV38" s="54">
        <f t="shared" si="55"/>
        <v>0.8</v>
      </c>
      <c r="BW38" s="54">
        <f t="shared" si="56"/>
        <v>0.8</v>
      </c>
      <c r="BX38" s="54">
        <f t="shared" si="56"/>
        <v>0.8</v>
      </c>
      <c r="BY38" s="54">
        <f t="shared" si="57"/>
        <v>0.8</v>
      </c>
      <c r="BZ38" s="54">
        <f t="shared" si="57"/>
        <v>0.8</v>
      </c>
      <c r="CA38" s="54">
        <f t="shared" si="57"/>
        <v>0.8</v>
      </c>
      <c r="CB38" s="54">
        <f t="shared" si="57"/>
        <v>0.8</v>
      </c>
      <c r="CC38" s="54">
        <f t="shared" si="58"/>
        <v>0.8</v>
      </c>
      <c r="CD38" s="54">
        <f t="shared" si="58"/>
        <v>0.8</v>
      </c>
      <c r="CE38" s="54">
        <f t="shared" si="59"/>
        <v>0.8</v>
      </c>
      <c r="CF38" s="54">
        <f t="shared" si="60"/>
        <v>0.8</v>
      </c>
      <c r="CG38" s="54">
        <f t="shared" si="61"/>
        <v>0.8</v>
      </c>
      <c r="CH38" s="54">
        <f t="shared" si="62"/>
        <v>0.8</v>
      </c>
      <c r="CI38" s="54">
        <f t="shared" si="62"/>
        <v>0.8</v>
      </c>
      <c r="CJ38" s="54">
        <f t="shared" si="62"/>
        <v>0.8</v>
      </c>
      <c r="CK38" s="54">
        <f t="shared" si="62"/>
        <v>0.8</v>
      </c>
      <c r="CL38" s="54">
        <f t="shared" si="62"/>
        <v>0.8</v>
      </c>
      <c r="CM38" s="54">
        <f t="shared" si="62"/>
        <v>0.8</v>
      </c>
      <c r="CN38" s="54">
        <f t="shared" si="62"/>
        <v>0.8</v>
      </c>
      <c r="CO38" s="54">
        <f t="shared" si="62"/>
        <v>0.8</v>
      </c>
      <c r="CP38" s="54">
        <f t="shared" si="62"/>
        <v>0.8</v>
      </c>
      <c r="CQ38" s="54">
        <f t="shared" si="62"/>
        <v>0.8</v>
      </c>
      <c r="CR38" s="54">
        <f t="shared" si="63"/>
        <v>0.8</v>
      </c>
      <c r="CS38" s="54">
        <f t="shared" si="63"/>
        <v>0.8</v>
      </c>
      <c r="CT38" s="54">
        <f t="shared" si="64"/>
        <v>0.8</v>
      </c>
      <c r="CU38" s="54">
        <f t="shared" si="64"/>
        <v>0.8</v>
      </c>
      <c r="CV38" s="54">
        <f t="shared" si="65"/>
        <v>0.8</v>
      </c>
      <c r="CW38" s="54">
        <f t="shared" si="65"/>
        <v>0.8</v>
      </c>
      <c r="CX38" s="54">
        <f t="shared" si="66"/>
        <v>0.8</v>
      </c>
      <c r="CY38" s="54">
        <f t="shared" si="66"/>
        <v>0.8</v>
      </c>
      <c r="CZ38" s="54">
        <f t="shared" si="66"/>
        <v>0.8</v>
      </c>
      <c r="DA38" s="54">
        <f t="shared" si="66"/>
        <v>0.8</v>
      </c>
      <c r="DB38" s="54">
        <f t="shared" si="66"/>
        <v>0.8</v>
      </c>
      <c r="DC38" s="54">
        <f t="shared" si="67"/>
        <v>0.8</v>
      </c>
      <c r="DD38" s="54">
        <f t="shared" si="67"/>
        <v>0.8</v>
      </c>
      <c r="DE38" s="54">
        <f t="shared" si="68"/>
        <v>0.8</v>
      </c>
      <c r="DF38" s="54">
        <f t="shared" si="73"/>
        <v>0.8</v>
      </c>
      <c r="DG38" s="54">
        <f t="shared" si="74"/>
        <v>0.8</v>
      </c>
      <c r="DH38" s="54">
        <f t="shared" si="74"/>
        <v>0.8</v>
      </c>
      <c r="DI38" s="54">
        <f t="shared" si="74"/>
        <v>0.8</v>
      </c>
      <c r="DJ38" s="54">
        <f t="shared" si="74"/>
        <v>0.8</v>
      </c>
      <c r="DK38" s="54">
        <f t="shared" si="74"/>
        <v>0.8</v>
      </c>
      <c r="DL38" s="54">
        <f t="shared" si="74"/>
        <v>0.8</v>
      </c>
      <c r="DM38" s="54">
        <f t="shared" si="74"/>
        <v>0.8</v>
      </c>
      <c r="DN38" s="54">
        <f t="shared" si="74"/>
        <v>0.8</v>
      </c>
      <c r="DO38" s="54">
        <f t="shared" si="75"/>
        <v>0.8</v>
      </c>
      <c r="DP38" s="54">
        <f t="shared" si="32"/>
        <v>0.8</v>
      </c>
      <c r="DQ38" s="54">
        <f t="shared" si="32"/>
        <v>0.8</v>
      </c>
      <c r="DR38" s="54">
        <f t="shared" si="32"/>
        <v>0.8</v>
      </c>
      <c r="DS38" s="54">
        <f t="shared" si="32"/>
        <v>0.8</v>
      </c>
      <c r="DT38" s="54">
        <f t="shared" si="32"/>
        <v>0.8</v>
      </c>
      <c r="DU38" s="54">
        <f t="shared" si="32"/>
        <v>0.8</v>
      </c>
      <c r="DV38" s="54">
        <f t="shared" si="32"/>
        <v>0.8</v>
      </c>
      <c r="DW38" s="54">
        <f t="shared" si="32"/>
        <v>0.8</v>
      </c>
    </row>
    <row r="39" spans="1:127" ht="18" x14ac:dyDescent="0.2">
      <c r="A39" s="27">
        <f>入力シート_有機リン!Q19</f>
        <v>3.0000000000000001E-5</v>
      </c>
      <c r="B39" s="23" t="s">
        <v>78</v>
      </c>
      <c r="C39" s="494" t="s">
        <v>79</v>
      </c>
      <c r="D39" s="495"/>
      <c r="E39" s="492"/>
      <c r="F39" s="1" t="s">
        <v>80</v>
      </c>
      <c r="G39" s="28">
        <f>IF(A39="",0.000032,A39)</f>
        <v>3.0000000000000001E-5</v>
      </c>
      <c r="J39" s="51">
        <f t="shared" si="72"/>
        <v>3.0000000000000001E-5</v>
      </c>
      <c r="K39" s="54">
        <f t="shared" si="69"/>
        <v>3.0000000000000001E-5</v>
      </c>
      <c r="L39" s="54">
        <f t="shared" si="40"/>
        <v>3.0000000000000001E-5</v>
      </c>
      <c r="M39" s="54">
        <f t="shared" si="40"/>
        <v>3.0000000000000001E-5</v>
      </c>
      <c r="N39" s="54">
        <f t="shared" si="40"/>
        <v>3.0000000000000001E-5</v>
      </c>
      <c r="O39" s="54">
        <f t="shared" si="41"/>
        <v>3.0000000000000001E-5</v>
      </c>
      <c r="P39" s="54">
        <f t="shared" si="41"/>
        <v>3.0000000000000001E-5</v>
      </c>
      <c r="Q39" s="54">
        <f t="shared" si="41"/>
        <v>3.0000000000000001E-5</v>
      </c>
      <c r="R39" s="54">
        <f t="shared" si="42"/>
        <v>3.0000000000000001E-5</v>
      </c>
      <c r="S39" s="54">
        <f t="shared" si="42"/>
        <v>3.0000000000000001E-5</v>
      </c>
      <c r="T39" s="54">
        <f t="shared" si="42"/>
        <v>3.0000000000000001E-5</v>
      </c>
      <c r="U39" s="51">
        <f t="shared" si="70"/>
        <v>3.0000000000000001E-5</v>
      </c>
      <c r="V39" s="54">
        <f t="shared" si="71"/>
        <v>3.0000000000000001E-5</v>
      </c>
      <c r="W39" s="54">
        <f t="shared" si="71"/>
        <v>3.0000000000000001E-5</v>
      </c>
      <c r="X39" s="54">
        <f t="shared" si="71"/>
        <v>3.0000000000000001E-5</v>
      </c>
      <c r="Y39" s="54">
        <f t="shared" si="71"/>
        <v>3.0000000000000001E-5</v>
      </c>
      <c r="Z39" s="54">
        <f t="shared" si="71"/>
        <v>3.0000000000000001E-5</v>
      </c>
      <c r="AA39" s="54">
        <f t="shared" si="71"/>
        <v>3.0000000000000001E-5</v>
      </c>
      <c r="AB39" s="54">
        <f t="shared" si="71"/>
        <v>3.0000000000000001E-5</v>
      </c>
      <c r="AC39" s="54">
        <f t="shared" si="71"/>
        <v>3.0000000000000001E-5</v>
      </c>
      <c r="AD39" s="54">
        <f t="shared" si="71"/>
        <v>3.0000000000000001E-5</v>
      </c>
      <c r="AE39" s="54">
        <f t="shared" si="71"/>
        <v>3.0000000000000001E-5</v>
      </c>
      <c r="AF39" s="54">
        <f t="shared" si="71"/>
        <v>3.0000000000000001E-5</v>
      </c>
      <c r="AG39" s="54">
        <f t="shared" si="71"/>
        <v>3.0000000000000001E-5</v>
      </c>
      <c r="AH39" s="54">
        <f t="shared" si="44"/>
        <v>3.0000000000000001E-5</v>
      </c>
      <c r="AI39" s="54">
        <f t="shared" si="44"/>
        <v>3.0000000000000001E-5</v>
      </c>
      <c r="AJ39" s="54">
        <f t="shared" si="44"/>
        <v>3.0000000000000001E-5</v>
      </c>
      <c r="AK39" s="54">
        <f t="shared" si="45"/>
        <v>3.0000000000000001E-5</v>
      </c>
      <c r="AL39" s="54">
        <f t="shared" si="45"/>
        <v>3.0000000000000001E-5</v>
      </c>
      <c r="AM39" s="54">
        <f t="shared" si="45"/>
        <v>3.0000000000000001E-5</v>
      </c>
      <c r="AN39" s="54">
        <f t="shared" si="46"/>
        <v>3.0000000000000001E-5</v>
      </c>
      <c r="AO39" s="54">
        <f t="shared" si="46"/>
        <v>3.0000000000000001E-5</v>
      </c>
      <c r="AP39" s="54">
        <f t="shared" si="46"/>
        <v>3.0000000000000001E-5</v>
      </c>
      <c r="AQ39" s="54">
        <f t="shared" si="46"/>
        <v>3.0000000000000001E-5</v>
      </c>
      <c r="AR39" s="54">
        <f t="shared" si="46"/>
        <v>3.0000000000000001E-5</v>
      </c>
      <c r="AS39" s="54">
        <f t="shared" si="46"/>
        <v>3.0000000000000001E-5</v>
      </c>
      <c r="AT39" s="54">
        <f t="shared" si="46"/>
        <v>3.0000000000000001E-5</v>
      </c>
      <c r="AU39" s="54">
        <f t="shared" si="46"/>
        <v>3.0000000000000001E-5</v>
      </c>
      <c r="AV39" s="54">
        <f t="shared" si="46"/>
        <v>3.0000000000000001E-5</v>
      </c>
      <c r="AW39" s="54">
        <f t="shared" si="46"/>
        <v>3.0000000000000001E-5</v>
      </c>
      <c r="AX39" s="54">
        <f t="shared" si="46"/>
        <v>3.0000000000000001E-5</v>
      </c>
      <c r="AY39" s="54">
        <f t="shared" si="46"/>
        <v>3.0000000000000001E-5</v>
      </c>
      <c r="AZ39" s="54">
        <f t="shared" si="46"/>
        <v>3.0000000000000001E-5</v>
      </c>
      <c r="BA39" s="54">
        <f t="shared" si="46"/>
        <v>3.0000000000000001E-5</v>
      </c>
      <c r="BB39" s="54">
        <f t="shared" si="46"/>
        <v>3.0000000000000001E-5</v>
      </c>
      <c r="BC39" s="54">
        <f t="shared" si="46"/>
        <v>3.0000000000000001E-5</v>
      </c>
      <c r="BD39" s="54">
        <f t="shared" si="47"/>
        <v>3.0000000000000001E-5</v>
      </c>
      <c r="BE39" s="54">
        <f t="shared" si="47"/>
        <v>3.0000000000000001E-5</v>
      </c>
      <c r="BF39" s="54">
        <f t="shared" si="47"/>
        <v>3.0000000000000001E-5</v>
      </c>
      <c r="BG39" s="54">
        <f t="shared" si="48"/>
        <v>3.0000000000000001E-5</v>
      </c>
      <c r="BH39" s="54">
        <f t="shared" si="48"/>
        <v>3.0000000000000001E-5</v>
      </c>
      <c r="BI39" s="54">
        <f t="shared" si="49"/>
        <v>3.0000000000000001E-5</v>
      </c>
      <c r="BJ39" s="54">
        <f t="shared" si="49"/>
        <v>3.0000000000000001E-5</v>
      </c>
      <c r="BK39" s="54">
        <f t="shared" si="50"/>
        <v>3.0000000000000001E-5</v>
      </c>
      <c r="BL39" s="54">
        <f t="shared" si="51"/>
        <v>3.0000000000000001E-5</v>
      </c>
      <c r="BM39" s="54">
        <f t="shared" si="51"/>
        <v>3.0000000000000001E-5</v>
      </c>
      <c r="BN39" s="54">
        <f t="shared" si="51"/>
        <v>3.0000000000000001E-5</v>
      </c>
      <c r="BO39" s="54">
        <f t="shared" si="51"/>
        <v>3.0000000000000001E-5</v>
      </c>
      <c r="BP39" s="54">
        <f t="shared" si="52"/>
        <v>3.0000000000000001E-5</v>
      </c>
      <c r="BQ39" s="54">
        <f t="shared" si="53"/>
        <v>3.0000000000000001E-5</v>
      </c>
      <c r="BR39" s="54">
        <f t="shared" si="53"/>
        <v>3.0000000000000001E-5</v>
      </c>
      <c r="BS39" s="54">
        <f t="shared" si="53"/>
        <v>3.0000000000000001E-5</v>
      </c>
      <c r="BT39" s="54">
        <f t="shared" si="53"/>
        <v>3.0000000000000001E-5</v>
      </c>
      <c r="BU39" s="54">
        <f t="shared" si="54"/>
        <v>3.0000000000000001E-5</v>
      </c>
      <c r="BV39" s="54">
        <f t="shared" si="55"/>
        <v>3.0000000000000001E-5</v>
      </c>
      <c r="BW39" s="54">
        <f t="shared" si="56"/>
        <v>3.0000000000000001E-5</v>
      </c>
      <c r="BX39" s="54">
        <f t="shared" si="56"/>
        <v>3.0000000000000001E-5</v>
      </c>
      <c r="BY39" s="54">
        <f t="shared" si="57"/>
        <v>3.0000000000000001E-5</v>
      </c>
      <c r="BZ39" s="54">
        <f t="shared" si="57"/>
        <v>3.0000000000000001E-5</v>
      </c>
      <c r="CA39" s="54">
        <f t="shared" si="57"/>
        <v>3.0000000000000001E-5</v>
      </c>
      <c r="CB39" s="54">
        <f t="shared" si="57"/>
        <v>3.0000000000000001E-5</v>
      </c>
      <c r="CC39" s="54">
        <f t="shared" si="58"/>
        <v>3.0000000000000001E-5</v>
      </c>
      <c r="CD39" s="54">
        <f t="shared" si="58"/>
        <v>3.0000000000000001E-5</v>
      </c>
      <c r="CE39" s="54">
        <f t="shared" si="59"/>
        <v>3.0000000000000001E-5</v>
      </c>
      <c r="CF39" s="54">
        <f t="shared" si="60"/>
        <v>3.0000000000000001E-5</v>
      </c>
      <c r="CG39" s="54">
        <f t="shared" si="61"/>
        <v>3.0000000000000001E-5</v>
      </c>
      <c r="CH39" s="54">
        <f t="shared" si="62"/>
        <v>3.0000000000000001E-5</v>
      </c>
      <c r="CI39" s="54">
        <f t="shared" si="62"/>
        <v>3.0000000000000001E-5</v>
      </c>
      <c r="CJ39" s="54">
        <f t="shared" si="62"/>
        <v>3.0000000000000001E-5</v>
      </c>
      <c r="CK39" s="54">
        <f t="shared" si="62"/>
        <v>3.0000000000000001E-5</v>
      </c>
      <c r="CL39" s="54">
        <f t="shared" si="62"/>
        <v>3.0000000000000001E-5</v>
      </c>
      <c r="CM39" s="54">
        <f t="shared" si="62"/>
        <v>3.0000000000000001E-5</v>
      </c>
      <c r="CN39" s="54">
        <f t="shared" si="62"/>
        <v>3.0000000000000001E-5</v>
      </c>
      <c r="CO39" s="54">
        <f t="shared" si="62"/>
        <v>3.0000000000000001E-5</v>
      </c>
      <c r="CP39" s="54">
        <f t="shared" si="62"/>
        <v>3.0000000000000001E-5</v>
      </c>
      <c r="CQ39" s="54">
        <f t="shared" si="62"/>
        <v>3.0000000000000001E-5</v>
      </c>
      <c r="CR39" s="54">
        <f t="shared" si="63"/>
        <v>3.0000000000000001E-5</v>
      </c>
      <c r="CS39" s="54">
        <f t="shared" si="63"/>
        <v>3.0000000000000001E-5</v>
      </c>
      <c r="CT39" s="54">
        <f t="shared" si="64"/>
        <v>3.0000000000000001E-5</v>
      </c>
      <c r="CU39" s="54">
        <f t="shared" si="64"/>
        <v>3.0000000000000001E-5</v>
      </c>
      <c r="CV39" s="54">
        <f t="shared" si="65"/>
        <v>3.0000000000000001E-5</v>
      </c>
      <c r="CW39" s="54">
        <f t="shared" si="65"/>
        <v>3.0000000000000001E-5</v>
      </c>
      <c r="CX39" s="54">
        <f t="shared" si="66"/>
        <v>3.0000000000000001E-5</v>
      </c>
      <c r="CY39" s="54">
        <f t="shared" si="66"/>
        <v>3.0000000000000001E-5</v>
      </c>
      <c r="CZ39" s="54">
        <f t="shared" si="66"/>
        <v>3.0000000000000001E-5</v>
      </c>
      <c r="DA39" s="54">
        <f t="shared" si="66"/>
        <v>3.0000000000000001E-5</v>
      </c>
      <c r="DB39" s="54">
        <f t="shared" si="66"/>
        <v>3.0000000000000001E-5</v>
      </c>
      <c r="DC39" s="54">
        <f t="shared" si="67"/>
        <v>3.0000000000000001E-5</v>
      </c>
      <c r="DD39" s="54">
        <f t="shared" si="67"/>
        <v>3.0000000000000001E-5</v>
      </c>
      <c r="DE39" s="54">
        <f t="shared" si="68"/>
        <v>3.0000000000000001E-5</v>
      </c>
      <c r="DF39" s="54">
        <f t="shared" si="73"/>
        <v>3.0000000000000001E-5</v>
      </c>
      <c r="DG39" s="54">
        <f t="shared" si="74"/>
        <v>3.0000000000000001E-5</v>
      </c>
      <c r="DH39" s="54">
        <f t="shared" si="74"/>
        <v>3.0000000000000001E-5</v>
      </c>
      <c r="DI39" s="54">
        <f t="shared" si="74"/>
        <v>3.0000000000000001E-5</v>
      </c>
      <c r="DJ39" s="54">
        <f t="shared" si="74"/>
        <v>3.0000000000000001E-5</v>
      </c>
      <c r="DK39" s="54">
        <f t="shared" si="74"/>
        <v>3.0000000000000001E-5</v>
      </c>
      <c r="DL39" s="54">
        <f t="shared" si="74"/>
        <v>3.0000000000000001E-5</v>
      </c>
      <c r="DM39" s="54">
        <f t="shared" si="74"/>
        <v>3.0000000000000001E-5</v>
      </c>
      <c r="DN39" s="54">
        <f t="shared" si="74"/>
        <v>3.0000000000000001E-5</v>
      </c>
      <c r="DO39" s="54">
        <f t="shared" si="75"/>
        <v>3.0000000000000001E-5</v>
      </c>
      <c r="DP39" s="54">
        <f t="shared" si="32"/>
        <v>3.0000000000000001E-5</v>
      </c>
      <c r="DQ39" s="54">
        <f t="shared" si="32"/>
        <v>3.0000000000000001E-5</v>
      </c>
      <c r="DR39" s="54">
        <f t="shared" si="32"/>
        <v>3.0000000000000001E-5</v>
      </c>
      <c r="DS39" s="54">
        <f t="shared" si="32"/>
        <v>3.0000000000000001E-5</v>
      </c>
      <c r="DT39" s="54">
        <f t="shared" si="32"/>
        <v>3.0000000000000001E-5</v>
      </c>
      <c r="DU39" s="54">
        <f t="shared" si="32"/>
        <v>3.0000000000000001E-5</v>
      </c>
      <c r="DV39" s="54">
        <f t="shared" si="32"/>
        <v>3.0000000000000001E-5</v>
      </c>
      <c r="DW39" s="54">
        <f t="shared" si="32"/>
        <v>3.0000000000000001E-5</v>
      </c>
    </row>
    <row r="40" spans="1:127" ht="18" x14ac:dyDescent="0.2">
      <c r="A40" s="16">
        <f>入力シート_有機リン!G18</f>
        <v>5.0000000000000001E-3</v>
      </c>
      <c r="B40" s="23" t="s">
        <v>81</v>
      </c>
      <c r="C40" s="494" t="s">
        <v>82</v>
      </c>
      <c r="D40" s="495"/>
      <c r="E40" s="492"/>
      <c r="F40" s="1" t="s">
        <v>83</v>
      </c>
      <c r="G40" s="25">
        <f>IF(A40="",0.005,A40)</f>
        <v>5.0000000000000001E-3</v>
      </c>
      <c r="J40" s="51">
        <f t="shared" si="72"/>
        <v>5.0000000000000001E-3</v>
      </c>
      <c r="K40" s="54">
        <f t="shared" si="69"/>
        <v>5.0000000000000001E-3</v>
      </c>
      <c r="L40" s="54">
        <f t="shared" si="40"/>
        <v>5.0000000000000001E-3</v>
      </c>
      <c r="M40" s="54">
        <f t="shared" si="40"/>
        <v>5.0000000000000001E-3</v>
      </c>
      <c r="N40" s="54">
        <f t="shared" si="40"/>
        <v>5.0000000000000001E-3</v>
      </c>
      <c r="O40" s="54">
        <f t="shared" si="41"/>
        <v>5.0000000000000001E-3</v>
      </c>
      <c r="P40" s="54">
        <f t="shared" si="41"/>
        <v>5.0000000000000001E-3</v>
      </c>
      <c r="Q40" s="54">
        <f t="shared" si="41"/>
        <v>5.0000000000000001E-3</v>
      </c>
      <c r="R40" s="54">
        <f t="shared" si="42"/>
        <v>5.0000000000000001E-3</v>
      </c>
      <c r="S40" s="54">
        <f t="shared" si="42"/>
        <v>5.0000000000000001E-3</v>
      </c>
      <c r="T40" s="54">
        <f t="shared" si="42"/>
        <v>5.0000000000000001E-3</v>
      </c>
      <c r="U40" s="51">
        <f t="shared" si="70"/>
        <v>5.0000000000000001E-3</v>
      </c>
      <c r="V40" s="54">
        <f t="shared" si="71"/>
        <v>5.0000000000000001E-3</v>
      </c>
      <c r="W40" s="54">
        <f t="shared" si="71"/>
        <v>5.0000000000000001E-3</v>
      </c>
      <c r="X40" s="54">
        <f t="shared" si="71"/>
        <v>5.0000000000000001E-3</v>
      </c>
      <c r="Y40" s="54">
        <f t="shared" si="71"/>
        <v>5.0000000000000001E-3</v>
      </c>
      <c r="Z40" s="54">
        <f t="shared" si="71"/>
        <v>5.0000000000000001E-3</v>
      </c>
      <c r="AA40" s="54">
        <f t="shared" si="71"/>
        <v>5.0000000000000001E-3</v>
      </c>
      <c r="AB40" s="54">
        <f t="shared" si="71"/>
        <v>5.0000000000000001E-3</v>
      </c>
      <c r="AC40" s="54">
        <f t="shared" si="71"/>
        <v>5.0000000000000001E-3</v>
      </c>
      <c r="AD40" s="54">
        <f t="shared" si="71"/>
        <v>5.0000000000000001E-3</v>
      </c>
      <c r="AE40" s="54">
        <f t="shared" si="71"/>
        <v>5.0000000000000001E-3</v>
      </c>
      <c r="AF40" s="54">
        <f t="shared" si="71"/>
        <v>5.0000000000000001E-3</v>
      </c>
      <c r="AG40" s="54">
        <f t="shared" si="71"/>
        <v>5.0000000000000001E-3</v>
      </c>
      <c r="AH40" s="54">
        <f t="shared" si="44"/>
        <v>5.0000000000000001E-3</v>
      </c>
      <c r="AI40" s="54">
        <f t="shared" si="44"/>
        <v>5.0000000000000001E-3</v>
      </c>
      <c r="AJ40" s="54">
        <f t="shared" si="44"/>
        <v>5.0000000000000001E-3</v>
      </c>
      <c r="AK40" s="54">
        <f t="shared" si="45"/>
        <v>5.0000000000000001E-3</v>
      </c>
      <c r="AL40" s="54">
        <f t="shared" si="45"/>
        <v>5.0000000000000001E-3</v>
      </c>
      <c r="AM40" s="54">
        <f t="shared" si="45"/>
        <v>5.0000000000000001E-3</v>
      </c>
      <c r="AN40" s="54">
        <f t="shared" si="46"/>
        <v>5.0000000000000001E-3</v>
      </c>
      <c r="AO40" s="54">
        <f t="shared" si="46"/>
        <v>5.0000000000000001E-3</v>
      </c>
      <c r="AP40" s="54">
        <f t="shared" si="46"/>
        <v>5.0000000000000001E-3</v>
      </c>
      <c r="AQ40" s="54">
        <f t="shared" si="46"/>
        <v>5.0000000000000001E-3</v>
      </c>
      <c r="AR40" s="54">
        <f t="shared" si="46"/>
        <v>5.0000000000000001E-3</v>
      </c>
      <c r="AS40" s="54">
        <f t="shared" si="46"/>
        <v>5.0000000000000001E-3</v>
      </c>
      <c r="AT40" s="54">
        <f t="shared" si="46"/>
        <v>5.0000000000000001E-3</v>
      </c>
      <c r="AU40" s="54">
        <f t="shared" si="46"/>
        <v>5.0000000000000001E-3</v>
      </c>
      <c r="AV40" s="54">
        <f t="shared" si="46"/>
        <v>5.0000000000000001E-3</v>
      </c>
      <c r="AW40" s="54">
        <f t="shared" si="46"/>
        <v>5.0000000000000001E-3</v>
      </c>
      <c r="AX40" s="54">
        <f t="shared" si="46"/>
        <v>5.0000000000000001E-3</v>
      </c>
      <c r="AY40" s="54">
        <f t="shared" si="46"/>
        <v>5.0000000000000001E-3</v>
      </c>
      <c r="AZ40" s="54">
        <f t="shared" si="46"/>
        <v>5.0000000000000001E-3</v>
      </c>
      <c r="BA40" s="54">
        <f t="shared" si="46"/>
        <v>5.0000000000000001E-3</v>
      </c>
      <c r="BB40" s="54">
        <f t="shared" si="46"/>
        <v>5.0000000000000001E-3</v>
      </c>
      <c r="BC40" s="54">
        <f t="shared" si="46"/>
        <v>5.0000000000000001E-3</v>
      </c>
      <c r="BD40" s="54">
        <f t="shared" si="47"/>
        <v>5.0000000000000001E-3</v>
      </c>
      <c r="BE40" s="54">
        <f t="shared" si="47"/>
        <v>5.0000000000000001E-3</v>
      </c>
      <c r="BF40" s="54">
        <f t="shared" si="47"/>
        <v>5.0000000000000001E-3</v>
      </c>
      <c r="BG40" s="54">
        <f t="shared" si="48"/>
        <v>5.0000000000000001E-3</v>
      </c>
      <c r="BH40" s="54">
        <f t="shared" si="48"/>
        <v>5.0000000000000001E-3</v>
      </c>
      <c r="BI40" s="54">
        <f t="shared" si="49"/>
        <v>5.0000000000000001E-3</v>
      </c>
      <c r="BJ40" s="54">
        <f t="shared" si="49"/>
        <v>5.0000000000000001E-3</v>
      </c>
      <c r="BK40" s="54">
        <f t="shared" si="50"/>
        <v>5.0000000000000001E-3</v>
      </c>
      <c r="BL40" s="54">
        <f t="shared" si="51"/>
        <v>5.0000000000000001E-3</v>
      </c>
      <c r="BM40" s="54">
        <f t="shared" si="51"/>
        <v>5.0000000000000001E-3</v>
      </c>
      <c r="BN40" s="54">
        <f t="shared" si="51"/>
        <v>5.0000000000000001E-3</v>
      </c>
      <c r="BO40" s="54">
        <f t="shared" si="51"/>
        <v>5.0000000000000001E-3</v>
      </c>
      <c r="BP40" s="54">
        <f t="shared" si="52"/>
        <v>5.0000000000000001E-3</v>
      </c>
      <c r="BQ40" s="54">
        <f t="shared" si="53"/>
        <v>5.0000000000000001E-3</v>
      </c>
      <c r="BR40" s="54">
        <f t="shared" si="53"/>
        <v>5.0000000000000001E-3</v>
      </c>
      <c r="BS40" s="54">
        <f t="shared" si="53"/>
        <v>5.0000000000000001E-3</v>
      </c>
      <c r="BT40" s="54">
        <f t="shared" si="53"/>
        <v>5.0000000000000001E-3</v>
      </c>
      <c r="BU40" s="54">
        <f t="shared" si="54"/>
        <v>5.0000000000000001E-3</v>
      </c>
      <c r="BV40" s="54">
        <f t="shared" si="55"/>
        <v>5.0000000000000001E-3</v>
      </c>
      <c r="BW40" s="54">
        <f t="shared" si="56"/>
        <v>5.0000000000000001E-3</v>
      </c>
      <c r="BX40" s="54">
        <f t="shared" si="56"/>
        <v>5.0000000000000001E-3</v>
      </c>
      <c r="BY40" s="54">
        <f t="shared" si="57"/>
        <v>5.0000000000000001E-3</v>
      </c>
      <c r="BZ40" s="54">
        <f t="shared" si="57"/>
        <v>5.0000000000000001E-3</v>
      </c>
      <c r="CA40" s="54">
        <f t="shared" si="57"/>
        <v>5.0000000000000001E-3</v>
      </c>
      <c r="CB40" s="54">
        <f t="shared" si="57"/>
        <v>5.0000000000000001E-3</v>
      </c>
      <c r="CC40" s="54">
        <f t="shared" si="58"/>
        <v>5.0000000000000001E-3</v>
      </c>
      <c r="CD40" s="54">
        <f t="shared" si="58"/>
        <v>5.0000000000000001E-3</v>
      </c>
      <c r="CE40" s="54">
        <f t="shared" si="59"/>
        <v>5.0000000000000001E-3</v>
      </c>
      <c r="CF40" s="54">
        <f t="shared" si="60"/>
        <v>5.0000000000000001E-3</v>
      </c>
      <c r="CG40" s="54">
        <f t="shared" si="61"/>
        <v>5.0000000000000001E-3</v>
      </c>
      <c r="CH40" s="54">
        <f t="shared" si="62"/>
        <v>5.0000000000000001E-3</v>
      </c>
      <c r="CI40" s="54">
        <f t="shared" si="62"/>
        <v>5.0000000000000001E-3</v>
      </c>
      <c r="CJ40" s="54">
        <f t="shared" si="62"/>
        <v>5.0000000000000001E-3</v>
      </c>
      <c r="CK40" s="54">
        <f t="shared" si="62"/>
        <v>5.0000000000000001E-3</v>
      </c>
      <c r="CL40" s="54">
        <f t="shared" si="62"/>
        <v>5.0000000000000001E-3</v>
      </c>
      <c r="CM40" s="54">
        <f t="shared" si="62"/>
        <v>5.0000000000000001E-3</v>
      </c>
      <c r="CN40" s="54">
        <f t="shared" si="62"/>
        <v>5.0000000000000001E-3</v>
      </c>
      <c r="CO40" s="54">
        <f t="shared" si="62"/>
        <v>5.0000000000000001E-3</v>
      </c>
      <c r="CP40" s="54">
        <f t="shared" si="62"/>
        <v>5.0000000000000001E-3</v>
      </c>
      <c r="CQ40" s="54">
        <f t="shared" si="62"/>
        <v>5.0000000000000001E-3</v>
      </c>
      <c r="CR40" s="54">
        <f t="shared" si="63"/>
        <v>5.0000000000000001E-3</v>
      </c>
      <c r="CS40" s="54">
        <f t="shared" si="63"/>
        <v>5.0000000000000001E-3</v>
      </c>
      <c r="CT40" s="54">
        <f t="shared" si="64"/>
        <v>5.0000000000000001E-3</v>
      </c>
      <c r="CU40" s="54">
        <f t="shared" si="64"/>
        <v>5.0000000000000001E-3</v>
      </c>
      <c r="CV40" s="54">
        <f t="shared" si="65"/>
        <v>5.0000000000000001E-3</v>
      </c>
      <c r="CW40" s="54">
        <f t="shared" si="65"/>
        <v>5.0000000000000001E-3</v>
      </c>
      <c r="CX40" s="54">
        <f t="shared" si="66"/>
        <v>5.0000000000000001E-3</v>
      </c>
      <c r="CY40" s="54">
        <f t="shared" si="66"/>
        <v>5.0000000000000001E-3</v>
      </c>
      <c r="CZ40" s="54">
        <f t="shared" si="66"/>
        <v>5.0000000000000001E-3</v>
      </c>
      <c r="DA40" s="54">
        <f t="shared" si="66"/>
        <v>5.0000000000000001E-3</v>
      </c>
      <c r="DB40" s="54">
        <f t="shared" si="66"/>
        <v>5.0000000000000001E-3</v>
      </c>
      <c r="DC40" s="54">
        <f t="shared" si="67"/>
        <v>5.0000000000000001E-3</v>
      </c>
      <c r="DD40" s="54">
        <f t="shared" si="67"/>
        <v>5.0000000000000001E-3</v>
      </c>
      <c r="DE40" s="54">
        <f t="shared" si="68"/>
        <v>5.0000000000000001E-3</v>
      </c>
      <c r="DF40" s="54">
        <f t="shared" si="73"/>
        <v>5.0000000000000001E-3</v>
      </c>
      <c r="DG40" s="54">
        <f t="shared" si="74"/>
        <v>5.0000000000000001E-3</v>
      </c>
      <c r="DH40" s="54">
        <f t="shared" si="74"/>
        <v>5.0000000000000001E-3</v>
      </c>
      <c r="DI40" s="54">
        <f t="shared" si="74"/>
        <v>5.0000000000000001E-3</v>
      </c>
      <c r="DJ40" s="54">
        <f t="shared" si="74"/>
        <v>5.0000000000000001E-3</v>
      </c>
      <c r="DK40" s="54">
        <f t="shared" si="74"/>
        <v>5.0000000000000001E-3</v>
      </c>
      <c r="DL40" s="54">
        <f t="shared" si="74"/>
        <v>5.0000000000000001E-3</v>
      </c>
      <c r="DM40" s="54">
        <f t="shared" si="74"/>
        <v>5.0000000000000001E-3</v>
      </c>
      <c r="DN40" s="54">
        <f t="shared" si="74"/>
        <v>5.0000000000000001E-3</v>
      </c>
      <c r="DO40" s="54">
        <f t="shared" si="75"/>
        <v>5.0000000000000001E-3</v>
      </c>
      <c r="DP40" s="54">
        <f t="shared" si="32"/>
        <v>5.0000000000000001E-3</v>
      </c>
      <c r="DQ40" s="54">
        <f t="shared" si="32"/>
        <v>5.0000000000000001E-3</v>
      </c>
      <c r="DR40" s="54">
        <f t="shared" si="32"/>
        <v>5.0000000000000001E-3</v>
      </c>
      <c r="DS40" s="54">
        <f t="shared" si="32"/>
        <v>5.0000000000000001E-3</v>
      </c>
      <c r="DT40" s="54">
        <f t="shared" si="32"/>
        <v>5.0000000000000001E-3</v>
      </c>
      <c r="DU40" s="54">
        <f t="shared" si="32"/>
        <v>5.0000000000000001E-3</v>
      </c>
      <c r="DV40" s="54">
        <f t="shared" si="32"/>
        <v>5.0000000000000001E-3</v>
      </c>
      <c r="DW40" s="54">
        <f t="shared" si="32"/>
        <v>5.0000000000000001E-3</v>
      </c>
    </row>
    <row r="41" spans="1:127" ht="18" x14ac:dyDescent="0.2">
      <c r="A41" s="16">
        <f>入力シート_有機リン!Q20</f>
        <v>0.3</v>
      </c>
      <c r="B41" s="23" t="s">
        <v>137</v>
      </c>
      <c r="C41" s="494" t="s">
        <v>84</v>
      </c>
      <c r="D41" s="495"/>
      <c r="E41" s="492"/>
      <c r="F41" s="1" t="s">
        <v>85</v>
      </c>
      <c r="G41" s="25">
        <f>IF(A41="",0.2,A41)</f>
        <v>0.3</v>
      </c>
      <c r="J41" s="51">
        <f>G41</f>
        <v>0.3</v>
      </c>
      <c r="K41" s="54">
        <f t="shared" si="69"/>
        <v>0.3</v>
      </c>
      <c r="L41" s="54">
        <f t="shared" si="40"/>
        <v>0.3</v>
      </c>
      <c r="M41" s="54">
        <f t="shared" si="40"/>
        <v>0.3</v>
      </c>
      <c r="N41" s="54">
        <f t="shared" si="40"/>
        <v>0.3</v>
      </c>
      <c r="O41" s="54">
        <f t="shared" si="41"/>
        <v>0.3</v>
      </c>
      <c r="P41" s="54">
        <f t="shared" si="41"/>
        <v>0.3</v>
      </c>
      <c r="Q41" s="54">
        <f t="shared" si="41"/>
        <v>0.3</v>
      </c>
      <c r="R41" s="54">
        <f t="shared" si="42"/>
        <v>0.3</v>
      </c>
      <c r="S41" s="54">
        <f t="shared" si="42"/>
        <v>0.3</v>
      </c>
      <c r="T41" s="54">
        <f t="shared" si="42"/>
        <v>0.3</v>
      </c>
      <c r="U41" s="51">
        <f t="shared" si="70"/>
        <v>0.3</v>
      </c>
      <c r="V41" s="54">
        <f t="shared" si="71"/>
        <v>0.3</v>
      </c>
      <c r="W41" s="54">
        <f t="shared" si="71"/>
        <v>0.3</v>
      </c>
      <c r="X41" s="54">
        <f t="shared" si="71"/>
        <v>0.3</v>
      </c>
      <c r="Y41" s="54">
        <f t="shared" si="71"/>
        <v>0.3</v>
      </c>
      <c r="Z41" s="54">
        <f t="shared" si="71"/>
        <v>0.3</v>
      </c>
      <c r="AA41" s="54">
        <f t="shared" si="71"/>
        <v>0.3</v>
      </c>
      <c r="AB41" s="54">
        <f t="shared" si="71"/>
        <v>0.3</v>
      </c>
      <c r="AC41" s="54">
        <f t="shared" si="71"/>
        <v>0.3</v>
      </c>
      <c r="AD41" s="54">
        <f t="shared" si="71"/>
        <v>0.3</v>
      </c>
      <c r="AE41" s="54">
        <f t="shared" si="71"/>
        <v>0.3</v>
      </c>
      <c r="AF41" s="54">
        <f t="shared" si="71"/>
        <v>0.3</v>
      </c>
      <c r="AG41" s="54">
        <f t="shared" si="71"/>
        <v>0.3</v>
      </c>
      <c r="AH41" s="54">
        <f t="shared" si="44"/>
        <v>0.3</v>
      </c>
      <c r="AI41" s="54">
        <f t="shared" si="44"/>
        <v>0.3</v>
      </c>
      <c r="AJ41" s="54">
        <f t="shared" si="44"/>
        <v>0.3</v>
      </c>
      <c r="AK41" s="54">
        <f t="shared" si="45"/>
        <v>0.3</v>
      </c>
      <c r="AL41" s="54">
        <f t="shared" si="45"/>
        <v>0.3</v>
      </c>
      <c r="AM41" s="54">
        <f t="shared" si="45"/>
        <v>0.3</v>
      </c>
      <c r="AN41" s="54">
        <f t="shared" si="46"/>
        <v>0.3</v>
      </c>
      <c r="AO41" s="54">
        <f t="shared" si="46"/>
        <v>0.3</v>
      </c>
      <c r="AP41" s="54">
        <f t="shared" si="46"/>
        <v>0.3</v>
      </c>
      <c r="AQ41" s="54">
        <f t="shared" si="46"/>
        <v>0.3</v>
      </c>
      <c r="AR41" s="54">
        <f t="shared" si="46"/>
        <v>0.3</v>
      </c>
      <c r="AS41" s="54">
        <f t="shared" si="46"/>
        <v>0.3</v>
      </c>
      <c r="AT41" s="54">
        <f t="shared" si="46"/>
        <v>0.3</v>
      </c>
      <c r="AU41" s="54">
        <f t="shared" si="46"/>
        <v>0.3</v>
      </c>
      <c r="AV41" s="54">
        <f t="shared" si="46"/>
        <v>0.3</v>
      </c>
      <c r="AW41" s="54">
        <f t="shared" si="46"/>
        <v>0.3</v>
      </c>
      <c r="AX41" s="54">
        <f t="shared" si="46"/>
        <v>0.3</v>
      </c>
      <c r="AY41" s="54">
        <f t="shared" si="46"/>
        <v>0.3</v>
      </c>
      <c r="AZ41" s="54">
        <f t="shared" si="46"/>
        <v>0.3</v>
      </c>
      <c r="BA41" s="54">
        <f t="shared" si="46"/>
        <v>0.3</v>
      </c>
      <c r="BB41" s="54">
        <f t="shared" si="46"/>
        <v>0.3</v>
      </c>
      <c r="BC41" s="54">
        <f t="shared" si="46"/>
        <v>0.3</v>
      </c>
      <c r="BD41" s="54">
        <f t="shared" si="47"/>
        <v>0.3</v>
      </c>
      <c r="BE41" s="54">
        <f t="shared" si="47"/>
        <v>0.3</v>
      </c>
      <c r="BF41" s="54">
        <f t="shared" si="47"/>
        <v>0.3</v>
      </c>
      <c r="BG41" s="54">
        <f t="shared" si="48"/>
        <v>0.3</v>
      </c>
      <c r="BH41" s="54">
        <f t="shared" si="48"/>
        <v>0.3</v>
      </c>
      <c r="BI41" s="54">
        <f t="shared" si="49"/>
        <v>0.3</v>
      </c>
      <c r="BJ41" s="54">
        <f t="shared" si="49"/>
        <v>0.3</v>
      </c>
      <c r="BK41" s="54">
        <f t="shared" si="50"/>
        <v>0.3</v>
      </c>
      <c r="BL41" s="54">
        <f t="shared" si="51"/>
        <v>0.3</v>
      </c>
      <c r="BM41" s="54">
        <f t="shared" si="51"/>
        <v>0.3</v>
      </c>
      <c r="BN41" s="54">
        <f t="shared" si="51"/>
        <v>0.3</v>
      </c>
      <c r="BO41" s="54">
        <f t="shared" si="51"/>
        <v>0.3</v>
      </c>
      <c r="BP41" s="54">
        <f t="shared" si="52"/>
        <v>0.3</v>
      </c>
      <c r="BQ41" s="54">
        <f t="shared" si="53"/>
        <v>0.3</v>
      </c>
      <c r="BR41" s="54">
        <f t="shared" si="53"/>
        <v>0.3</v>
      </c>
      <c r="BS41" s="54">
        <f t="shared" si="53"/>
        <v>0.3</v>
      </c>
      <c r="BT41" s="54">
        <f t="shared" si="53"/>
        <v>0.3</v>
      </c>
      <c r="BU41" s="54">
        <f t="shared" si="54"/>
        <v>0.3</v>
      </c>
      <c r="BV41" s="54">
        <f t="shared" si="55"/>
        <v>0.3</v>
      </c>
      <c r="BW41" s="54">
        <f t="shared" si="56"/>
        <v>0.3</v>
      </c>
      <c r="BX41" s="54">
        <f t="shared" si="56"/>
        <v>0.3</v>
      </c>
      <c r="BY41" s="54">
        <f t="shared" si="57"/>
        <v>0.3</v>
      </c>
      <c r="BZ41" s="54">
        <f t="shared" si="57"/>
        <v>0.3</v>
      </c>
      <c r="CA41" s="54">
        <f t="shared" si="57"/>
        <v>0.3</v>
      </c>
      <c r="CB41" s="54">
        <f t="shared" si="57"/>
        <v>0.3</v>
      </c>
      <c r="CC41" s="54">
        <f t="shared" si="58"/>
        <v>0.3</v>
      </c>
      <c r="CD41" s="54">
        <f t="shared" si="58"/>
        <v>0.3</v>
      </c>
      <c r="CE41" s="54">
        <f t="shared" si="59"/>
        <v>0.3</v>
      </c>
      <c r="CF41" s="54">
        <f t="shared" si="60"/>
        <v>0.3</v>
      </c>
      <c r="CG41" s="54">
        <f t="shared" si="61"/>
        <v>0.3</v>
      </c>
      <c r="CH41" s="54">
        <f t="shared" si="62"/>
        <v>0.3</v>
      </c>
      <c r="CI41" s="54">
        <f t="shared" si="62"/>
        <v>0.3</v>
      </c>
      <c r="CJ41" s="54">
        <f t="shared" si="62"/>
        <v>0.3</v>
      </c>
      <c r="CK41" s="54">
        <f t="shared" si="62"/>
        <v>0.3</v>
      </c>
      <c r="CL41" s="54">
        <f t="shared" si="62"/>
        <v>0.3</v>
      </c>
      <c r="CM41" s="54">
        <f t="shared" si="62"/>
        <v>0.3</v>
      </c>
      <c r="CN41" s="54">
        <f t="shared" si="62"/>
        <v>0.3</v>
      </c>
      <c r="CO41" s="54">
        <f t="shared" si="62"/>
        <v>0.3</v>
      </c>
      <c r="CP41" s="54">
        <f t="shared" si="62"/>
        <v>0.3</v>
      </c>
      <c r="CQ41" s="54">
        <f t="shared" si="62"/>
        <v>0.3</v>
      </c>
      <c r="CR41" s="54">
        <f t="shared" si="63"/>
        <v>0.3</v>
      </c>
      <c r="CS41" s="54">
        <f t="shared" si="63"/>
        <v>0.3</v>
      </c>
      <c r="CT41" s="54">
        <f t="shared" si="64"/>
        <v>0.3</v>
      </c>
      <c r="CU41" s="54">
        <f t="shared" si="64"/>
        <v>0.3</v>
      </c>
      <c r="CV41" s="54">
        <f t="shared" si="65"/>
        <v>0.3</v>
      </c>
      <c r="CW41" s="54">
        <f t="shared" si="65"/>
        <v>0.3</v>
      </c>
      <c r="CX41" s="54">
        <f t="shared" si="66"/>
        <v>0.3</v>
      </c>
      <c r="CY41" s="54">
        <f t="shared" si="66"/>
        <v>0.3</v>
      </c>
      <c r="CZ41" s="54">
        <f t="shared" si="66"/>
        <v>0.3</v>
      </c>
      <c r="DA41" s="54">
        <f t="shared" si="66"/>
        <v>0.3</v>
      </c>
      <c r="DB41" s="54">
        <f t="shared" si="66"/>
        <v>0.3</v>
      </c>
      <c r="DC41" s="54">
        <f t="shared" si="67"/>
        <v>0.3</v>
      </c>
      <c r="DD41" s="54">
        <f t="shared" si="67"/>
        <v>0.3</v>
      </c>
      <c r="DE41" s="54">
        <f t="shared" si="68"/>
        <v>0.3</v>
      </c>
      <c r="DF41" s="54">
        <f t="shared" si="73"/>
        <v>0.3</v>
      </c>
      <c r="DG41" s="54">
        <f t="shared" si="74"/>
        <v>0.3</v>
      </c>
      <c r="DH41" s="54">
        <f t="shared" si="74"/>
        <v>0.3</v>
      </c>
      <c r="DI41" s="54">
        <f t="shared" si="74"/>
        <v>0.3</v>
      </c>
      <c r="DJ41" s="54">
        <f t="shared" si="74"/>
        <v>0.3</v>
      </c>
      <c r="DK41" s="54">
        <f t="shared" si="74"/>
        <v>0.3</v>
      </c>
      <c r="DL41" s="54">
        <f t="shared" si="74"/>
        <v>0.3</v>
      </c>
      <c r="DM41" s="54">
        <f t="shared" si="74"/>
        <v>0.3</v>
      </c>
      <c r="DN41" s="54">
        <f t="shared" si="74"/>
        <v>0.3</v>
      </c>
      <c r="DO41" s="54">
        <f t="shared" si="75"/>
        <v>0.3</v>
      </c>
      <c r="DP41" s="54">
        <f t="shared" si="32"/>
        <v>0.3</v>
      </c>
      <c r="DQ41" s="54">
        <f t="shared" si="32"/>
        <v>0.3</v>
      </c>
      <c r="DR41" s="54">
        <f t="shared" si="32"/>
        <v>0.3</v>
      </c>
      <c r="DS41" s="54">
        <f t="shared" si="32"/>
        <v>0.3</v>
      </c>
      <c r="DT41" s="54">
        <f t="shared" si="32"/>
        <v>0.3</v>
      </c>
      <c r="DU41" s="54">
        <f t="shared" si="32"/>
        <v>0.3</v>
      </c>
      <c r="DV41" s="54">
        <f t="shared" si="32"/>
        <v>0.3</v>
      </c>
      <c r="DW41" s="54">
        <f t="shared" si="32"/>
        <v>0.3</v>
      </c>
    </row>
    <row r="42" spans="1:127" ht="21" x14ac:dyDescent="0.2">
      <c r="A42" s="16">
        <f>IF(+入力シート_有機リン!Q12="-",0,+入力シート_有機リン!Q12)</f>
        <v>0.16</v>
      </c>
      <c r="B42" s="23" t="s">
        <v>86</v>
      </c>
      <c r="C42" s="494" t="s">
        <v>87</v>
      </c>
      <c r="D42" s="495"/>
      <c r="E42" s="492"/>
      <c r="F42" s="1" t="s">
        <v>67</v>
      </c>
      <c r="G42" s="29">
        <f>IF(A42="",7,A42)</f>
        <v>0.16</v>
      </c>
      <c r="J42" s="51">
        <f>G42</f>
        <v>0.16</v>
      </c>
      <c r="K42" s="54">
        <f t="shared" si="69"/>
        <v>0.16</v>
      </c>
      <c r="L42" s="54">
        <f t="shared" si="40"/>
        <v>0.16</v>
      </c>
      <c r="M42" s="54">
        <f t="shared" si="40"/>
        <v>0.16</v>
      </c>
      <c r="N42" s="54">
        <f t="shared" si="40"/>
        <v>0.16</v>
      </c>
      <c r="O42" s="54">
        <f t="shared" si="41"/>
        <v>0.16</v>
      </c>
      <c r="P42" s="54">
        <f t="shared" si="41"/>
        <v>0.16</v>
      </c>
      <c r="Q42" s="54">
        <f t="shared" si="41"/>
        <v>0.16</v>
      </c>
      <c r="R42" s="54">
        <f t="shared" si="42"/>
        <v>0.16</v>
      </c>
      <c r="S42" s="54">
        <f t="shared" si="42"/>
        <v>0.16</v>
      </c>
      <c r="T42" s="54">
        <f t="shared" si="42"/>
        <v>0.16</v>
      </c>
      <c r="U42" s="51">
        <f t="shared" si="70"/>
        <v>0.16</v>
      </c>
      <c r="V42" s="54">
        <f t="shared" si="71"/>
        <v>0.16</v>
      </c>
      <c r="W42" s="54">
        <f t="shared" si="71"/>
        <v>0.16</v>
      </c>
      <c r="X42" s="54">
        <f t="shared" si="71"/>
        <v>0.16</v>
      </c>
      <c r="Y42" s="54">
        <f t="shared" si="71"/>
        <v>0.16</v>
      </c>
      <c r="Z42" s="54">
        <f t="shared" si="71"/>
        <v>0.16</v>
      </c>
      <c r="AA42" s="54">
        <f t="shared" si="71"/>
        <v>0.16</v>
      </c>
      <c r="AB42" s="54">
        <f t="shared" si="71"/>
        <v>0.16</v>
      </c>
      <c r="AC42" s="54">
        <f t="shared" si="71"/>
        <v>0.16</v>
      </c>
      <c r="AD42" s="54">
        <f t="shared" si="71"/>
        <v>0.16</v>
      </c>
      <c r="AE42" s="54">
        <f t="shared" si="71"/>
        <v>0.16</v>
      </c>
      <c r="AF42" s="54">
        <f t="shared" si="71"/>
        <v>0.16</v>
      </c>
      <c r="AG42" s="54">
        <f t="shared" si="71"/>
        <v>0.16</v>
      </c>
      <c r="AH42" s="54">
        <f t="shared" si="44"/>
        <v>0.16</v>
      </c>
      <c r="AI42" s="54">
        <f t="shared" si="44"/>
        <v>0.16</v>
      </c>
      <c r="AJ42" s="54">
        <f t="shared" si="44"/>
        <v>0.16</v>
      </c>
      <c r="AK42" s="54">
        <f t="shared" si="45"/>
        <v>0.16</v>
      </c>
      <c r="AL42" s="54">
        <f t="shared" si="45"/>
        <v>0.16</v>
      </c>
      <c r="AM42" s="54">
        <f t="shared" si="45"/>
        <v>0.16</v>
      </c>
      <c r="AN42" s="54">
        <f t="shared" si="46"/>
        <v>0.16</v>
      </c>
      <c r="AO42" s="54">
        <f t="shared" si="46"/>
        <v>0.16</v>
      </c>
      <c r="AP42" s="54">
        <f t="shared" si="46"/>
        <v>0.16</v>
      </c>
      <c r="AQ42" s="54">
        <f t="shared" si="46"/>
        <v>0.16</v>
      </c>
      <c r="AR42" s="54">
        <f t="shared" si="46"/>
        <v>0.16</v>
      </c>
      <c r="AS42" s="54">
        <f t="shared" si="46"/>
        <v>0.16</v>
      </c>
      <c r="AT42" s="54">
        <f t="shared" si="46"/>
        <v>0.16</v>
      </c>
      <c r="AU42" s="54">
        <f t="shared" si="46"/>
        <v>0.16</v>
      </c>
      <c r="AV42" s="54">
        <f t="shared" si="46"/>
        <v>0.16</v>
      </c>
      <c r="AW42" s="54">
        <f t="shared" si="46"/>
        <v>0.16</v>
      </c>
      <c r="AX42" s="54">
        <f t="shared" si="46"/>
        <v>0.16</v>
      </c>
      <c r="AY42" s="54">
        <f t="shared" si="46"/>
        <v>0.16</v>
      </c>
      <c r="AZ42" s="54">
        <f t="shared" si="46"/>
        <v>0.16</v>
      </c>
      <c r="BA42" s="54">
        <f t="shared" si="46"/>
        <v>0.16</v>
      </c>
      <c r="BB42" s="54">
        <f t="shared" si="46"/>
        <v>0.16</v>
      </c>
      <c r="BC42" s="54">
        <f t="shared" si="46"/>
        <v>0.16</v>
      </c>
      <c r="BD42" s="54">
        <f t="shared" si="47"/>
        <v>0.16</v>
      </c>
      <c r="BE42" s="54">
        <f t="shared" si="47"/>
        <v>0.16</v>
      </c>
      <c r="BF42" s="54">
        <f t="shared" si="47"/>
        <v>0.16</v>
      </c>
      <c r="BG42" s="54">
        <f t="shared" si="48"/>
        <v>0.16</v>
      </c>
      <c r="BH42" s="54">
        <f t="shared" si="48"/>
        <v>0.16</v>
      </c>
      <c r="BI42" s="54">
        <f t="shared" si="49"/>
        <v>0.16</v>
      </c>
      <c r="BJ42" s="54">
        <f t="shared" si="49"/>
        <v>0.16</v>
      </c>
      <c r="BK42" s="54">
        <f t="shared" si="50"/>
        <v>0.16</v>
      </c>
      <c r="BL42" s="54">
        <f t="shared" si="51"/>
        <v>0.16</v>
      </c>
      <c r="BM42" s="54">
        <f t="shared" si="51"/>
        <v>0.16</v>
      </c>
      <c r="BN42" s="54">
        <f t="shared" si="51"/>
        <v>0.16</v>
      </c>
      <c r="BO42" s="54">
        <f t="shared" si="51"/>
        <v>0.16</v>
      </c>
      <c r="BP42" s="54">
        <f t="shared" si="52"/>
        <v>0.16</v>
      </c>
      <c r="BQ42" s="54">
        <f t="shared" si="53"/>
        <v>0.16</v>
      </c>
      <c r="BR42" s="54">
        <f t="shared" si="53"/>
        <v>0.16</v>
      </c>
      <c r="BS42" s="54">
        <f t="shared" si="53"/>
        <v>0.16</v>
      </c>
      <c r="BT42" s="54">
        <f t="shared" si="53"/>
        <v>0.16</v>
      </c>
      <c r="BU42" s="54">
        <f t="shared" si="54"/>
        <v>0.16</v>
      </c>
      <c r="BV42" s="54">
        <f t="shared" si="55"/>
        <v>0.16</v>
      </c>
      <c r="BW42" s="54">
        <f t="shared" si="56"/>
        <v>0.16</v>
      </c>
      <c r="BX42" s="54">
        <f t="shared" si="56"/>
        <v>0.16</v>
      </c>
      <c r="BY42" s="54">
        <f t="shared" si="57"/>
        <v>0.16</v>
      </c>
      <c r="BZ42" s="54">
        <f t="shared" si="57"/>
        <v>0.16</v>
      </c>
      <c r="CA42" s="54">
        <f t="shared" si="57"/>
        <v>0.16</v>
      </c>
      <c r="CB42" s="54">
        <f t="shared" si="57"/>
        <v>0.16</v>
      </c>
      <c r="CC42" s="54">
        <f t="shared" si="58"/>
        <v>0.16</v>
      </c>
      <c r="CD42" s="54">
        <f t="shared" si="58"/>
        <v>0.16</v>
      </c>
      <c r="CE42" s="54">
        <f t="shared" si="59"/>
        <v>0.16</v>
      </c>
      <c r="CF42" s="54">
        <f t="shared" si="60"/>
        <v>0.16</v>
      </c>
      <c r="CG42" s="54">
        <f t="shared" si="61"/>
        <v>0.16</v>
      </c>
      <c r="CH42" s="54">
        <f t="shared" si="62"/>
        <v>0.16</v>
      </c>
      <c r="CI42" s="54">
        <f t="shared" si="62"/>
        <v>0.16</v>
      </c>
      <c r="CJ42" s="54">
        <f t="shared" si="62"/>
        <v>0.16</v>
      </c>
      <c r="CK42" s="54">
        <f t="shared" si="62"/>
        <v>0.16</v>
      </c>
      <c r="CL42" s="54">
        <f t="shared" si="62"/>
        <v>0.16</v>
      </c>
      <c r="CM42" s="54">
        <f t="shared" si="62"/>
        <v>0.16</v>
      </c>
      <c r="CN42" s="54">
        <f t="shared" si="62"/>
        <v>0.16</v>
      </c>
      <c r="CO42" s="54">
        <f t="shared" si="62"/>
        <v>0.16</v>
      </c>
      <c r="CP42" s="54">
        <f t="shared" si="62"/>
        <v>0.16</v>
      </c>
      <c r="CQ42" s="54">
        <f t="shared" si="62"/>
        <v>0.16</v>
      </c>
      <c r="CR42" s="54">
        <f t="shared" si="63"/>
        <v>0.16</v>
      </c>
      <c r="CS42" s="54">
        <f t="shared" si="63"/>
        <v>0.16</v>
      </c>
      <c r="CT42" s="54">
        <f t="shared" si="64"/>
        <v>0.16</v>
      </c>
      <c r="CU42" s="54">
        <f t="shared" si="64"/>
        <v>0.16</v>
      </c>
      <c r="CV42" s="54">
        <f t="shared" si="65"/>
        <v>0.16</v>
      </c>
      <c r="CW42" s="54">
        <f t="shared" si="65"/>
        <v>0.16</v>
      </c>
      <c r="CX42" s="54">
        <f t="shared" si="66"/>
        <v>0.16</v>
      </c>
      <c r="CY42" s="54">
        <f t="shared" si="66"/>
        <v>0.16</v>
      </c>
      <c r="CZ42" s="54">
        <f t="shared" si="66"/>
        <v>0.16</v>
      </c>
      <c r="DA42" s="54">
        <f t="shared" si="66"/>
        <v>0.16</v>
      </c>
      <c r="DB42" s="54">
        <f t="shared" si="66"/>
        <v>0.16</v>
      </c>
      <c r="DC42" s="54">
        <f t="shared" si="67"/>
        <v>0.16</v>
      </c>
      <c r="DD42" s="54">
        <f t="shared" si="67"/>
        <v>0.16</v>
      </c>
      <c r="DE42" s="54">
        <f t="shared" si="68"/>
        <v>0.16</v>
      </c>
      <c r="DF42" s="54">
        <f t="shared" si="73"/>
        <v>0.16</v>
      </c>
      <c r="DG42" s="54">
        <f t="shared" si="74"/>
        <v>0.16</v>
      </c>
      <c r="DH42" s="54">
        <f t="shared" si="74"/>
        <v>0.16</v>
      </c>
      <c r="DI42" s="54">
        <f t="shared" si="74"/>
        <v>0.16</v>
      </c>
      <c r="DJ42" s="54">
        <f t="shared" si="74"/>
        <v>0.16</v>
      </c>
      <c r="DK42" s="54">
        <f t="shared" si="74"/>
        <v>0.16</v>
      </c>
      <c r="DL42" s="54">
        <f t="shared" si="74"/>
        <v>0.16</v>
      </c>
      <c r="DM42" s="54">
        <f t="shared" si="74"/>
        <v>0.16</v>
      </c>
      <c r="DN42" s="54">
        <f t="shared" si="74"/>
        <v>0.16</v>
      </c>
      <c r="DO42" s="54">
        <f t="shared" si="75"/>
        <v>0.16</v>
      </c>
      <c r="DP42" s="54">
        <f t="shared" si="32"/>
        <v>0.16</v>
      </c>
      <c r="DQ42" s="54">
        <f t="shared" si="32"/>
        <v>0.16</v>
      </c>
      <c r="DR42" s="54">
        <f t="shared" si="32"/>
        <v>0.16</v>
      </c>
      <c r="DS42" s="54">
        <f t="shared" si="32"/>
        <v>0.16</v>
      </c>
      <c r="DT42" s="54">
        <f t="shared" si="32"/>
        <v>0.16</v>
      </c>
      <c r="DU42" s="54">
        <f t="shared" si="32"/>
        <v>0.16</v>
      </c>
      <c r="DV42" s="54">
        <f t="shared" si="32"/>
        <v>0.16</v>
      </c>
      <c r="DW42" s="54">
        <f t="shared" si="32"/>
        <v>0.16</v>
      </c>
    </row>
    <row r="43" spans="1:127" ht="14" x14ac:dyDescent="0.3">
      <c r="A43" s="30">
        <f>入力シート_有機リン!Q21</f>
        <v>0.4</v>
      </c>
      <c r="B43" s="31" t="s">
        <v>138</v>
      </c>
      <c r="C43" s="496" t="s">
        <v>126</v>
      </c>
      <c r="D43" s="496"/>
      <c r="E43" s="496"/>
      <c r="F43" s="292" t="s">
        <v>140</v>
      </c>
      <c r="G43" s="25">
        <f>IF(A43="",0.2,A43)</f>
        <v>0.4</v>
      </c>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36"/>
      <c r="BR43" s="36"/>
      <c r="BS43" s="36"/>
      <c r="BT43" s="36"/>
      <c r="BU43" s="36"/>
      <c r="BV43" s="36"/>
      <c r="BW43" s="36"/>
      <c r="BX43" s="36"/>
      <c r="BY43" s="36"/>
      <c r="BZ43" s="36"/>
      <c r="CA43" s="36"/>
      <c r="CB43" s="36"/>
      <c r="CC43" s="36"/>
      <c r="CD43" s="36"/>
      <c r="CE43" s="36"/>
      <c r="CF43" s="36"/>
      <c r="CG43" s="36"/>
      <c r="CH43" s="36"/>
      <c r="CI43" s="36"/>
      <c r="CJ43" s="36"/>
      <c r="CK43" s="36"/>
      <c r="CL43" s="36"/>
      <c r="CM43" s="36"/>
      <c r="CN43" s="36"/>
      <c r="CO43" s="36"/>
      <c r="CP43" s="36"/>
      <c r="CQ43" s="36"/>
      <c r="CR43" s="36"/>
      <c r="CS43" s="36"/>
      <c r="CT43" s="36"/>
      <c r="CU43" s="36"/>
      <c r="CV43" s="36"/>
      <c r="CW43" s="36"/>
      <c r="CX43" s="36"/>
      <c r="CY43" s="36"/>
      <c r="CZ43" s="36"/>
      <c r="DA43" s="36"/>
      <c r="DB43" s="36"/>
      <c r="DC43" s="36"/>
      <c r="DD43" s="36"/>
      <c r="DE43" s="36"/>
      <c r="DF43" s="36"/>
      <c r="DG43" s="36"/>
      <c r="DH43" s="36"/>
      <c r="DI43" s="36"/>
      <c r="DJ43" s="36"/>
      <c r="DK43" s="36"/>
      <c r="DL43" s="36"/>
      <c r="DM43" s="36"/>
      <c r="DN43" s="36"/>
      <c r="DO43" s="36"/>
      <c r="DP43" s="36"/>
      <c r="DQ43" s="36"/>
      <c r="DR43" s="36"/>
      <c r="DS43" s="36"/>
      <c r="DT43" s="36"/>
      <c r="DU43" s="36"/>
      <c r="DV43" s="36"/>
      <c r="DW43" s="36"/>
    </row>
    <row r="44" spans="1:127" ht="14" x14ac:dyDescent="0.3">
      <c r="A44" s="16">
        <f>入力シート_有機リン!Q10</f>
        <v>0.65</v>
      </c>
      <c r="B44" s="32" t="s">
        <v>88</v>
      </c>
      <c r="C44" s="493" t="s">
        <v>89</v>
      </c>
      <c r="D44" s="493"/>
      <c r="E44" s="493"/>
      <c r="F44" s="291" t="s">
        <v>90</v>
      </c>
      <c r="G44" s="33">
        <f>IF(A44="",IF(G45*G46&gt;0,G45*G46,G43),A44)</f>
        <v>0.65</v>
      </c>
      <c r="J44" s="51">
        <f t="shared" ref="J44:J51" si="76">G44</f>
        <v>0.65</v>
      </c>
      <c r="K44" s="51">
        <f t="shared" ref="K44:N52" si="77">+J44</f>
        <v>0.65</v>
      </c>
      <c r="L44" s="51">
        <f t="shared" si="77"/>
        <v>0.65</v>
      </c>
      <c r="M44" s="51">
        <f t="shared" si="77"/>
        <v>0.65</v>
      </c>
      <c r="N44" s="51">
        <f t="shared" si="77"/>
        <v>0.65</v>
      </c>
      <c r="O44" s="51">
        <f t="shared" ref="O44:Q52" si="78">+J44</f>
        <v>0.65</v>
      </c>
      <c r="P44" s="51">
        <f t="shared" si="78"/>
        <v>0.65</v>
      </c>
      <c r="Q44" s="51">
        <f t="shared" si="78"/>
        <v>0.65</v>
      </c>
      <c r="R44" s="51">
        <f t="shared" ref="R44:T52" si="79">+L44</f>
        <v>0.65</v>
      </c>
      <c r="S44" s="51">
        <f t="shared" si="79"/>
        <v>0.65</v>
      </c>
      <c r="T44" s="51">
        <f t="shared" si="79"/>
        <v>0.65</v>
      </c>
      <c r="U44" s="51">
        <f t="shared" si="70"/>
        <v>0.65</v>
      </c>
      <c r="V44" s="51">
        <f>+U44</f>
        <v>0.65</v>
      </c>
      <c r="W44" s="51">
        <f t="shared" ref="W44:AG44" si="80">+V44</f>
        <v>0.65</v>
      </c>
      <c r="X44" s="51">
        <f t="shared" si="80"/>
        <v>0.65</v>
      </c>
      <c r="Y44" s="51">
        <f t="shared" si="80"/>
        <v>0.65</v>
      </c>
      <c r="Z44" s="51">
        <f t="shared" si="80"/>
        <v>0.65</v>
      </c>
      <c r="AA44" s="51">
        <f t="shared" si="80"/>
        <v>0.65</v>
      </c>
      <c r="AB44" s="51">
        <f t="shared" si="80"/>
        <v>0.65</v>
      </c>
      <c r="AC44" s="51">
        <f t="shared" si="80"/>
        <v>0.65</v>
      </c>
      <c r="AD44" s="51">
        <f t="shared" si="80"/>
        <v>0.65</v>
      </c>
      <c r="AE44" s="51">
        <f t="shared" si="80"/>
        <v>0.65</v>
      </c>
      <c r="AF44" s="51">
        <f t="shared" si="80"/>
        <v>0.65</v>
      </c>
      <c r="AG44" s="51">
        <f t="shared" si="80"/>
        <v>0.65</v>
      </c>
      <c r="AH44" s="51">
        <f t="shared" ref="AH44:AJ52" si="81">+AC44</f>
        <v>0.65</v>
      </c>
      <c r="AI44" s="51">
        <f t="shared" si="81"/>
        <v>0.65</v>
      </c>
      <c r="AJ44" s="51">
        <f t="shared" si="81"/>
        <v>0.65</v>
      </c>
      <c r="AK44" s="51">
        <f t="shared" ref="AK44:AM52" si="82">+AE44</f>
        <v>0.65</v>
      </c>
      <c r="AL44" s="51">
        <f t="shared" si="82"/>
        <v>0.65</v>
      </c>
      <c r="AM44" s="51">
        <f t="shared" si="82"/>
        <v>0.65</v>
      </c>
      <c r="AN44" s="51">
        <f t="shared" ref="AN44:BA52" si="83">+AM44</f>
        <v>0.65</v>
      </c>
      <c r="AO44" s="51">
        <f t="shared" si="83"/>
        <v>0.65</v>
      </c>
      <c r="AP44" s="51">
        <f t="shared" si="83"/>
        <v>0.65</v>
      </c>
      <c r="AQ44" s="51">
        <f t="shared" si="83"/>
        <v>0.65</v>
      </c>
      <c r="AR44" s="51">
        <f t="shared" si="83"/>
        <v>0.65</v>
      </c>
      <c r="AS44" s="51">
        <f t="shared" si="83"/>
        <v>0.65</v>
      </c>
      <c r="AT44" s="51">
        <f t="shared" si="83"/>
        <v>0.65</v>
      </c>
      <c r="AU44" s="51">
        <f t="shared" si="83"/>
        <v>0.65</v>
      </c>
      <c r="AV44" s="51">
        <f t="shared" si="83"/>
        <v>0.65</v>
      </c>
      <c r="AW44" s="51">
        <f t="shared" si="83"/>
        <v>0.65</v>
      </c>
      <c r="AX44" s="51">
        <f t="shared" si="83"/>
        <v>0.65</v>
      </c>
      <c r="AY44" s="51">
        <f t="shared" si="83"/>
        <v>0.65</v>
      </c>
      <c r="AZ44" s="51">
        <f t="shared" si="83"/>
        <v>0.65</v>
      </c>
      <c r="BA44" s="51">
        <f>+AZ44</f>
        <v>0.65</v>
      </c>
      <c r="BB44" s="51">
        <f t="shared" ref="BB44:BF52" si="84">+BA44</f>
        <v>0.65</v>
      </c>
      <c r="BC44" s="51">
        <f t="shared" si="84"/>
        <v>0.65</v>
      </c>
      <c r="BD44" s="51">
        <f t="shared" si="84"/>
        <v>0.65</v>
      </c>
      <c r="BE44" s="51">
        <f t="shared" si="84"/>
        <v>0.65</v>
      </c>
      <c r="BF44" s="51">
        <f t="shared" si="84"/>
        <v>0.65</v>
      </c>
      <c r="BG44" s="51">
        <f t="shared" ref="BG44:BH52" si="85">+BE44</f>
        <v>0.65</v>
      </c>
      <c r="BH44" s="51">
        <f t="shared" si="85"/>
        <v>0.65</v>
      </c>
      <c r="BI44" s="51">
        <f t="shared" ref="BI44:BJ52" si="86">+BH44</f>
        <v>0.65</v>
      </c>
      <c r="BJ44" s="51">
        <f t="shared" si="86"/>
        <v>0.65</v>
      </c>
      <c r="BK44" s="51">
        <f t="shared" ref="BK44:BK52" si="87">+AZ44</f>
        <v>0.65</v>
      </c>
      <c r="BL44" s="51">
        <f t="shared" ref="BL44:BO52" si="88">+BK44</f>
        <v>0.65</v>
      </c>
      <c r="BM44" s="51">
        <f t="shared" si="88"/>
        <v>0.65</v>
      </c>
      <c r="BN44" s="51">
        <f t="shared" si="88"/>
        <v>0.65</v>
      </c>
      <c r="BO44" s="51">
        <f t="shared" si="88"/>
        <v>0.65</v>
      </c>
      <c r="BP44" s="51">
        <f t="shared" ref="BP44:BP52" si="89">+BE44</f>
        <v>0.65</v>
      </c>
      <c r="BQ44" s="51">
        <f t="shared" ref="BQ44:BT52" si="90">+BP44</f>
        <v>0.65</v>
      </c>
      <c r="BR44" s="51">
        <f t="shared" si="90"/>
        <v>0.65</v>
      </c>
      <c r="BS44" s="51">
        <f t="shared" si="90"/>
        <v>0.65</v>
      </c>
      <c r="BT44" s="51">
        <f t="shared" si="90"/>
        <v>0.65</v>
      </c>
      <c r="BU44" s="51">
        <f t="shared" ref="BU44:BU52" si="91">+BJ44</f>
        <v>0.65</v>
      </c>
      <c r="BV44" s="51">
        <f t="shared" ref="BV44:BV52" si="92">+BU44</f>
        <v>0.65</v>
      </c>
      <c r="BW44" s="51">
        <f t="shared" ref="BW44:BX52" si="93">+BU44</f>
        <v>0.65</v>
      </c>
      <c r="BX44" s="51">
        <f t="shared" si="93"/>
        <v>0.65</v>
      </c>
      <c r="BY44" s="51">
        <f t="shared" ref="BY44:CB52" si="94">+BX44</f>
        <v>0.65</v>
      </c>
      <c r="BZ44" s="51">
        <f t="shared" si="94"/>
        <v>0.65</v>
      </c>
      <c r="CA44" s="51">
        <f t="shared" si="94"/>
        <v>0.65</v>
      </c>
      <c r="CB44" s="51">
        <f t="shared" si="94"/>
        <v>0.65</v>
      </c>
      <c r="CC44" s="51">
        <f t="shared" ref="CC44:CD52" si="95">+CA44</f>
        <v>0.65</v>
      </c>
      <c r="CD44" s="51">
        <f t="shared" si="95"/>
        <v>0.65</v>
      </c>
      <c r="CE44" s="51">
        <f t="shared" ref="CE44:CE52" si="96">+CD44</f>
        <v>0.65</v>
      </c>
      <c r="CF44" s="51">
        <f t="shared" ref="CF44:CF52" si="97">+BA44</f>
        <v>0.65</v>
      </c>
      <c r="CG44" s="51">
        <f t="shared" ref="CG44:CG52" si="98">+BA44</f>
        <v>0.65</v>
      </c>
      <c r="CH44" s="51">
        <f t="shared" ref="CH44:CQ52" si="99">+BA44</f>
        <v>0.65</v>
      </c>
      <c r="CI44" s="51">
        <f t="shared" si="99"/>
        <v>0.65</v>
      </c>
      <c r="CJ44" s="51">
        <f t="shared" si="99"/>
        <v>0.65</v>
      </c>
      <c r="CK44" s="51">
        <f t="shared" si="99"/>
        <v>0.65</v>
      </c>
      <c r="CL44" s="51">
        <f t="shared" si="99"/>
        <v>0.65</v>
      </c>
      <c r="CM44" s="51">
        <f t="shared" si="99"/>
        <v>0.65</v>
      </c>
      <c r="CN44" s="51">
        <f t="shared" si="99"/>
        <v>0.65</v>
      </c>
      <c r="CO44" s="51">
        <f t="shared" si="99"/>
        <v>0.65</v>
      </c>
      <c r="CP44" s="51">
        <f t="shared" si="99"/>
        <v>0.65</v>
      </c>
      <c r="CQ44" s="51">
        <f t="shared" si="99"/>
        <v>0.65</v>
      </c>
      <c r="CR44" s="51">
        <f t="shared" ref="CR44:CS52" si="100">+BU44</f>
        <v>0.65</v>
      </c>
      <c r="CS44" s="51">
        <f t="shared" si="100"/>
        <v>0.65</v>
      </c>
      <c r="CT44" s="51">
        <f t="shared" ref="CT44:CU52" si="101">+BX44</f>
        <v>0.65</v>
      </c>
      <c r="CU44" s="51">
        <f t="shared" si="101"/>
        <v>0.65</v>
      </c>
      <c r="CV44" s="51">
        <f t="shared" ref="CV44:CW52" si="102">+BU44</f>
        <v>0.65</v>
      </c>
      <c r="CW44" s="51">
        <f t="shared" si="102"/>
        <v>0.65</v>
      </c>
      <c r="CX44" s="51">
        <f t="shared" ref="CX44:DB52" si="103">+BX44</f>
        <v>0.65</v>
      </c>
      <c r="CY44" s="51">
        <f t="shared" si="103"/>
        <v>0.65</v>
      </c>
      <c r="CZ44" s="51">
        <f t="shared" si="103"/>
        <v>0.65</v>
      </c>
      <c r="DA44" s="51">
        <f t="shared" si="103"/>
        <v>0.65</v>
      </c>
      <c r="DB44" s="51">
        <f t="shared" si="103"/>
        <v>0.65</v>
      </c>
      <c r="DC44" s="51">
        <f t="shared" ref="DC44:DD52" si="104">+CD44</f>
        <v>0.65</v>
      </c>
      <c r="DD44" s="51">
        <f t="shared" si="104"/>
        <v>0.65</v>
      </c>
      <c r="DE44" s="51">
        <f t="shared" ref="DE44:DE52" si="105">+CE44</f>
        <v>0.65</v>
      </c>
      <c r="DF44" s="51">
        <f t="shared" ref="DF44:DF52" si="106">+BU44</f>
        <v>0.65</v>
      </c>
      <c r="DG44" s="51">
        <f t="shared" ref="DG44:DN52" si="107">+DF44</f>
        <v>0.65</v>
      </c>
      <c r="DH44" s="51">
        <f t="shared" si="107"/>
        <v>0.65</v>
      </c>
      <c r="DI44" s="51">
        <f t="shared" si="107"/>
        <v>0.65</v>
      </c>
      <c r="DJ44" s="51">
        <f t="shared" si="107"/>
        <v>0.65</v>
      </c>
      <c r="DK44" s="51">
        <f t="shared" si="107"/>
        <v>0.65</v>
      </c>
      <c r="DL44" s="51">
        <f t="shared" si="107"/>
        <v>0.65</v>
      </c>
      <c r="DM44" s="51">
        <f t="shared" si="107"/>
        <v>0.65</v>
      </c>
      <c r="DN44" s="51">
        <f t="shared" si="107"/>
        <v>0.65</v>
      </c>
      <c r="DO44" s="51">
        <f t="shared" ref="DO44:DO52" si="108">+DE44</f>
        <v>0.65</v>
      </c>
      <c r="DP44" s="51">
        <f t="shared" ref="DP44:DW52" si="109">+DO44</f>
        <v>0.65</v>
      </c>
      <c r="DQ44" s="51">
        <f t="shared" si="109"/>
        <v>0.65</v>
      </c>
      <c r="DR44" s="51">
        <f t="shared" si="109"/>
        <v>0.65</v>
      </c>
      <c r="DS44" s="51">
        <f t="shared" si="109"/>
        <v>0.65</v>
      </c>
      <c r="DT44" s="51">
        <f t="shared" si="109"/>
        <v>0.65</v>
      </c>
      <c r="DU44" s="51">
        <f t="shared" si="109"/>
        <v>0.65</v>
      </c>
      <c r="DV44" s="51">
        <f t="shared" si="109"/>
        <v>0.65</v>
      </c>
      <c r="DW44" s="51">
        <f t="shared" si="109"/>
        <v>0.65</v>
      </c>
    </row>
    <row r="45" spans="1:127" ht="18" x14ac:dyDescent="0.4">
      <c r="A45" s="16">
        <f>入力シート_有機リン!Q11</f>
        <v>650</v>
      </c>
      <c r="B45" s="20" t="s">
        <v>91</v>
      </c>
      <c r="C45" s="493" t="s">
        <v>92</v>
      </c>
      <c r="D45" s="493"/>
      <c r="E45" s="493"/>
      <c r="F45" s="291" t="s">
        <v>93</v>
      </c>
      <c r="G45" s="33">
        <f>IF(A45="",154.9,A45)</f>
        <v>650</v>
      </c>
      <c r="J45" s="51">
        <f t="shared" si="76"/>
        <v>650</v>
      </c>
      <c r="K45" s="51">
        <f t="shared" si="77"/>
        <v>650</v>
      </c>
      <c r="L45" s="51">
        <f t="shared" si="77"/>
        <v>650</v>
      </c>
      <c r="M45" s="51">
        <f t="shared" si="77"/>
        <v>650</v>
      </c>
      <c r="N45" s="51">
        <f t="shared" si="77"/>
        <v>650</v>
      </c>
      <c r="O45" s="51">
        <f t="shared" si="78"/>
        <v>650</v>
      </c>
      <c r="P45" s="51">
        <f t="shared" si="78"/>
        <v>650</v>
      </c>
      <c r="Q45" s="51">
        <f t="shared" si="78"/>
        <v>650</v>
      </c>
      <c r="R45" s="51">
        <f t="shared" si="79"/>
        <v>650</v>
      </c>
      <c r="S45" s="51">
        <f t="shared" si="79"/>
        <v>650</v>
      </c>
      <c r="T45" s="51">
        <f t="shared" si="79"/>
        <v>650</v>
      </c>
      <c r="U45" s="51">
        <f t="shared" si="70"/>
        <v>650</v>
      </c>
      <c r="V45" s="51">
        <f t="shared" ref="V45:AG52" si="110">+U45</f>
        <v>650</v>
      </c>
      <c r="W45" s="51">
        <f t="shared" si="110"/>
        <v>650</v>
      </c>
      <c r="X45" s="51">
        <f t="shared" si="110"/>
        <v>650</v>
      </c>
      <c r="Y45" s="51">
        <f t="shared" si="110"/>
        <v>650</v>
      </c>
      <c r="Z45" s="51">
        <f t="shared" si="110"/>
        <v>650</v>
      </c>
      <c r="AA45" s="51">
        <f t="shared" si="110"/>
        <v>650</v>
      </c>
      <c r="AB45" s="51">
        <f t="shared" si="110"/>
        <v>650</v>
      </c>
      <c r="AC45" s="51">
        <f t="shared" si="110"/>
        <v>650</v>
      </c>
      <c r="AD45" s="51">
        <f t="shared" si="110"/>
        <v>650</v>
      </c>
      <c r="AE45" s="51">
        <f t="shared" si="110"/>
        <v>650</v>
      </c>
      <c r="AF45" s="51">
        <f t="shared" si="110"/>
        <v>650</v>
      </c>
      <c r="AG45" s="51">
        <f t="shared" si="110"/>
        <v>650</v>
      </c>
      <c r="AH45" s="51">
        <f t="shared" si="81"/>
        <v>650</v>
      </c>
      <c r="AI45" s="51">
        <f t="shared" si="81"/>
        <v>650</v>
      </c>
      <c r="AJ45" s="51">
        <f t="shared" si="81"/>
        <v>650</v>
      </c>
      <c r="AK45" s="51">
        <f t="shared" si="82"/>
        <v>650</v>
      </c>
      <c r="AL45" s="51">
        <f t="shared" si="82"/>
        <v>650</v>
      </c>
      <c r="AM45" s="51">
        <f t="shared" si="82"/>
        <v>650</v>
      </c>
      <c r="AN45" s="51">
        <f t="shared" si="83"/>
        <v>650</v>
      </c>
      <c r="AO45" s="51">
        <f t="shared" si="83"/>
        <v>650</v>
      </c>
      <c r="AP45" s="51">
        <f t="shared" si="83"/>
        <v>650</v>
      </c>
      <c r="AQ45" s="51">
        <f t="shared" si="83"/>
        <v>650</v>
      </c>
      <c r="AR45" s="51">
        <f t="shared" si="83"/>
        <v>650</v>
      </c>
      <c r="AS45" s="51">
        <f t="shared" si="83"/>
        <v>650</v>
      </c>
      <c r="AT45" s="51">
        <f t="shared" si="83"/>
        <v>650</v>
      </c>
      <c r="AU45" s="51">
        <f t="shared" si="83"/>
        <v>650</v>
      </c>
      <c r="AV45" s="51">
        <f t="shared" si="83"/>
        <v>650</v>
      </c>
      <c r="AW45" s="51">
        <f t="shared" si="83"/>
        <v>650</v>
      </c>
      <c r="AX45" s="51">
        <f t="shared" si="83"/>
        <v>650</v>
      </c>
      <c r="AY45" s="51">
        <f t="shared" si="83"/>
        <v>650</v>
      </c>
      <c r="AZ45" s="51">
        <f t="shared" si="83"/>
        <v>650</v>
      </c>
      <c r="BA45" s="51">
        <f>+AZ45</f>
        <v>650</v>
      </c>
      <c r="BB45" s="51">
        <f t="shared" si="84"/>
        <v>650</v>
      </c>
      <c r="BC45" s="51">
        <f t="shared" si="84"/>
        <v>650</v>
      </c>
      <c r="BD45" s="51">
        <f t="shared" si="84"/>
        <v>650</v>
      </c>
      <c r="BE45" s="51">
        <f t="shared" si="84"/>
        <v>650</v>
      </c>
      <c r="BF45" s="51">
        <f t="shared" si="84"/>
        <v>650</v>
      </c>
      <c r="BG45" s="51">
        <f t="shared" si="85"/>
        <v>650</v>
      </c>
      <c r="BH45" s="51">
        <f t="shared" si="85"/>
        <v>650</v>
      </c>
      <c r="BI45" s="51">
        <f t="shared" si="86"/>
        <v>650</v>
      </c>
      <c r="BJ45" s="51">
        <f t="shared" si="86"/>
        <v>650</v>
      </c>
      <c r="BK45" s="51">
        <f t="shared" si="87"/>
        <v>650</v>
      </c>
      <c r="BL45" s="51">
        <f t="shared" si="88"/>
        <v>650</v>
      </c>
      <c r="BM45" s="51">
        <f t="shared" si="88"/>
        <v>650</v>
      </c>
      <c r="BN45" s="51">
        <f t="shared" si="88"/>
        <v>650</v>
      </c>
      <c r="BO45" s="51">
        <f t="shared" si="88"/>
        <v>650</v>
      </c>
      <c r="BP45" s="51">
        <f t="shared" si="89"/>
        <v>650</v>
      </c>
      <c r="BQ45" s="51">
        <f t="shared" si="90"/>
        <v>650</v>
      </c>
      <c r="BR45" s="51">
        <f t="shared" si="90"/>
        <v>650</v>
      </c>
      <c r="BS45" s="51">
        <f t="shared" si="90"/>
        <v>650</v>
      </c>
      <c r="BT45" s="51">
        <f t="shared" si="90"/>
        <v>650</v>
      </c>
      <c r="BU45" s="51">
        <f t="shared" si="91"/>
        <v>650</v>
      </c>
      <c r="BV45" s="51">
        <f t="shared" si="92"/>
        <v>650</v>
      </c>
      <c r="BW45" s="51">
        <f t="shared" si="93"/>
        <v>650</v>
      </c>
      <c r="BX45" s="51">
        <f t="shared" si="93"/>
        <v>650</v>
      </c>
      <c r="BY45" s="51">
        <f t="shared" si="94"/>
        <v>650</v>
      </c>
      <c r="BZ45" s="51">
        <f t="shared" si="94"/>
        <v>650</v>
      </c>
      <c r="CA45" s="51">
        <f t="shared" si="94"/>
        <v>650</v>
      </c>
      <c r="CB45" s="51">
        <f t="shared" si="94"/>
        <v>650</v>
      </c>
      <c r="CC45" s="51">
        <f t="shared" si="95"/>
        <v>650</v>
      </c>
      <c r="CD45" s="51">
        <f t="shared" si="95"/>
        <v>650</v>
      </c>
      <c r="CE45" s="51">
        <f t="shared" si="96"/>
        <v>650</v>
      </c>
      <c r="CF45" s="51">
        <f t="shared" si="97"/>
        <v>650</v>
      </c>
      <c r="CG45" s="51">
        <f t="shared" si="98"/>
        <v>650</v>
      </c>
      <c r="CH45" s="51">
        <f t="shared" si="99"/>
        <v>650</v>
      </c>
      <c r="CI45" s="51">
        <f t="shared" si="99"/>
        <v>650</v>
      </c>
      <c r="CJ45" s="51">
        <f t="shared" si="99"/>
        <v>650</v>
      </c>
      <c r="CK45" s="51">
        <f t="shared" si="99"/>
        <v>650</v>
      </c>
      <c r="CL45" s="51">
        <f t="shared" si="99"/>
        <v>650</v>
      </c>
      <c r="CM45" s="51">
        <f t="shared" si="99"/>
        <v>650</v>
      </c>
      <c r="CN45" s="51">
        <f t="shared" si="99"/>
        <v>650</v>
      </c>
      <c r="CO45" s="51">
        <f t="shared" si="99"/>
        <v>650</v>
      </c>
      <c r="CP45" s="51">
        <f t="shared" si="99"/>
        <v>650</v>
      </c>
      <c r="CQ45" s="51">
        <f t="shared" si="99"/>
        <v>650</v>
      </c>
      <c r="CR45" s="51">
        <f t="shared" si="100"/>
        <v>650</v>
      </c>
      <c r="CS45" s="51">
        <f t="shared" si="100"/>
        <v>650</v>
      </c>
      <c r="CT45" s="51">
        <f t="shared" si="101"/>
        <v>650</v>
      </c>
      <c r="CU45" s="51">
        <f t="shared" si="101"/>
        <v>650</v>
      </c>
      <c r="CV45" s="51">
        <f t="shared" si="102"/>
        <v>650</v>
      </c>
      <c r="CW45" s="51">
        <f t="shared" si="102"/>
        <v>650</v>
      </c>
      <c r="CX45" s="51">
        <f t="shared" si="103"/>
        <v>650</v>
      </c>
      <c r="CY45" s="51">
        <f t="shared" si="103"/>
        <v>650</v>
      </c>
      <c r="CZ45" s="51">
        <f t="shared" si="103"/>
        <v>650</v>
      </c>
      <c r="DA45" s="51">
        <f t="shared" si="103"/>
        <v>650</v>
      </c>
      <c r="DB45" s="51">
        <f t="shared" si="103"/>
        <v>650</v>
      </c>
      <c r="DC45" s="51">
        <f t="shared" si="104"/>
        <v>650</v>
      </c>
      <c r="DD45" s="51">
        <f t="shared" si="104"/>
        <v>650</v>
      </c>
      <c r="DE45" s="51">
        <f t="shared" si="105"/>
        <v>650</v>
      </c>
      <c r="DF45" s="51">
        <f t="shared" si="106"/>
        <v>650</v>
      </c>
      <c r="DG45" s="51">
        <f t="shared" si="107"/>
        <v>650</v>
      </c>
      <c r="DH45" s="51">
        <f t="shared" si="107"/>
        <v>650</v>
      </c>
      <c r="DI45" s="51">
        <f t="shared" si="107"/>
        <v>650</v>
      </c>
      <c r="DJ45" s="51">
        <f t="shared" si="107"/>
        <v>650</v>
      </c>
      <c r="DK45" s="51">
        <f t="shared" si="107"/>
        <v>650</v>
      </c>
      <c r="DL45" s="51">
        <f t="shared" si="107"/>
        <v>650</v>
      </c>
      <c r="DM45" s="51">
        <f t="shared" si="107"/>
        <v>650</v>
      </c>
      <c r="DN45" s="51">
        <f t="shared" si="107"/>
        <v>650</v>
      </c>
      <c r="DO45" s="51">
        <f t="shared" si="108"/>
        <v>650</v>
      </c>
      <c r="DP45" s="51">
        <f t="shared" si="109"/>
        <v>650</v>
      </c>
      <c r="DQ45" s="51">
        <f t="shared" si="109"/>
        <v>650</v>
      </c>
      <c r="DR45" s="51">
        <f t="shared" si="109"/>
        <v>650</v>
      </c>
      <c r="DS45" s="51">
        <f t="shared" si="109"/>
        <v>650</v>
      </c>
      <c r="DT45" s="51">
        <f t="shared" si="109"/>
        <v>650</v>
      </c>
      <c r="DU45" s="51">
        <f t="shared" si="109"/>
        <v>650</v>
      </c>
      <c r="DV45" s="51">
        <f t="shared" si="109"/>
        <v>650</v>
      </c>
      <c r="DW45" s="51">
        <f t="shared" si="109"/>
        <v>650</v>
      </c>
    </row>
    <row r="46" spans="1:127" ht="18" x14ac:dyDescent="0.4">
      <c r="A46" s="16"/>
      <c r="B46" s="20" t="s">
        <v>94</v>
      </c>
      <c r="C46" s="493" t="s">
        <v>95</v>
      </c>
      <c r="D46" s="493"/>
      <c r="E46" s="493"/>
      <c r="F46" s="291" t="s">
        <v>96</v>
      </c>
      <c r="G46" s="33">
        <f>IF(A46="",0.001,A46)</f>
        <v>1E-3</v>
      </c>
      <c r="J46" s="51">
        <f t="shared" si="76"/>
        <v>1E-3</v>
      </c>
      <c r="K46" s="51">
        <f t="shared" si="77"/>
        <v>1E-3</v>
      </c>
      <c r="L46" s="51">
        <f t="shared" si="77"/>
        <v>1E-3</v>
      </c>
      <c r="M46" s="51">
        <f t="shared" si="77"/>
        <v>1E-3</v>
      </c>
      <c r="N46" s="51">
        <f t="shared" si="77"/>
        <v>1E-3</v>
      </c>
      <c r="O46" s="51">
        <f t="shared" si="78"/>
        <v>1E-3</v>
      </c>
      <c r="P46" s="51">
        <f t="shared" si="78"/>
        <v>1E-3</v>
      </c>
      <c r="Q46" s="51">
        <f t="shared" si="78"/>
        <v>1E-3</v>
      </c>
      <c r="R46" s="51">
        <f t="shared" si="79"/>
        <v>1E-3</v>
      </c>
      <c r="S46" s="51">
        <f t="shared" si="79"/>
        <v>1E-3</v>
      </c>
      <c r="T46" s="51">
        <f t="shared" si="79"/>
        <v>1E-3</v>
      </c>
      <c r="U46" s="51">
        <f t="shared" si="70"/>
        <v>1E-3</v>
      </c>
      <c r="V46" s="51">
        <f t="shared" si="110"/>
        <v>1E-3</v>
      </c>
      <c r="W46" s="51">
        <f t="shared" si="110"/>
        <v>1E-3</v>
      </c>
      <c r="X46" s="51">
        <f t="shared" si="110"/>
        <v>1E-3</v>
      </c>
      <c r="Y46" s="51">
        <f t="shared" si="110"/>
        <v>1E-3</v>
      </c>
      <c r="Z46" s="51">
        <f t="shared" si="110"/>
        <v>1E-3</v>
      </c>
      <c r="AA46" s="51">
        <f t="shared" si="110"/>
        <v>1E-3</v>
      </c>
      <c r="AB46" s="51">
        <f t="shared" si="110"/>
        <v>1E-3</v>
      </c>
      <c r="AC46" s="51">
        <f t="shared" si="110"/>
        <v>1E-3</v>
      </c>
      <c r="AD46" s="51">
        <f t="shared" si="110"/>
        <v>1E-3</v>
      </c>
      <c r="AE46" s="51">
        <f t="shared" si="110"/>
        <v>1E-3</v>
      </c>
      <c r="AF46" s="51">
        <f t="shared" si="110"/>
        <v>1E-3</v>
      </c>
      <c r="AG46" s="51">
        <f t="shared" si="110"/>
        <v>1E-3</v>
      </c>
      <c r="AH46" s="51">
        <f t="shared" si="81"/>
        <v>1E-3</v>
      </c>
      <c r="AI46" s="51">
        <f t="shared" si="81"/>
        <v>1E-3</v>
      </c>
      <c r="AJ46" s="51">
        <f t="shared" si="81"/>
        <v>1E-3</v>
      </c>
      <c r="AK46" s="51">
        <f t="shared" si="82"/>
        <v>1E-3</v>
      </c>
      <c r="AL46" s="51">
        <f t="shared" si="82"/>
        <v>1E-3</v>
      </c>
      <c r="AM46" s="51">
        <f t="shared" si="82"/>
        <v>1E-3</v>
      </c>
      <c r="AN46" s="51">
        <f t="shared" si="83"/>
        <v>1E-3</v>
      </c>
      <c r="AO46" s="51">
        <f t="shared" si="83"/>
        <v>1E-3</v>
      </c>
      <c r="AP46" s="51">
        <f t="shared" si="83"/>
        <v>1E-3</v>
      </c>
      <c r="AQ46" s="51">
        <f t="shared" si="83"/>
        <v>1E-3</v>
      </c>
      <c r="AR46" s="51">
        <f t="shared" si="83"/>
        <v>1E-3</v>
      </c>
      <c r="AS46" s="51">
        <f t="shared" si="83"/>
        <v>1E-3</v>
      </c>
      <c r="AT46" s="51">
        <f t="shared" si="83"/>
        <v>1E-3</v>
      </c>
      <c r="AU46" s="51">
        <f t="shared" si="83"/>
        <v>1E-3</v>
      </c>
      <c r="AV46" s="51">
        <f t="shared" si="83"/>
        <v>1E-3</v>
      </c>
      <c r="AW46" s="51">
        <f t="shared" si="83"/>
        <v>1E-3</v>
      </c>
      <c r="AX46" s="51">
        <f t="shared" si="83"/>
        <v>1E-3</v>
      </c>
      <c r="AY46" s="51">
        <f t="shared" si="83"/>
        <v>1E-3</v>
      </c>
      <c r="AZ46" s="51">
        <f t="shared" si="83"/>
        <v>1E-3</v>
      </c>
      <c r="BA46" s="51">
        <f t="shared" si="83"/>
        <v>1E-3</v>
      </c>
      <c r="BB46" s="51">
        <f t="shared" si="84"/>
        <v>1E-3</v>
      </c>
      <c r="BC46" s="51">
        <f t="shared" si="84"/>
        <v>1E-3</v>
      </c>
      <c r="BD46" s="51">
        <f t="shared" si="84"/>
        <v>1E-3</v>
      </c>
      <c r="BE46" s="51">
        <f t="shared" si="84"/>
        <v>1E-3</v>
      </c>
      <c r="BF46" s="51">
        <f t="shared" si="84"/>
        <v>1E-3</v>
      </c>
      <c r="BG46" s="51">
        <f t="shared" si="85"/>
        <v>1E-3</v>
      </c>
      <c r="BH46" s="51">
        <f t="shared" si="85"/>
        <v>1E-3</v>
      </c>
      <c r="BI46" s="51">
        <f t="shared" si="86"/>
        <v>1E-3</v>
      </c>
      <c r="BJ46" s="51">
        <f t="shared" si="86"/>
        <v>1E-3</v>
      </c>
      <c r="BK46" s="51">
        <f t="shared" si="87"/>
        <v>1E-3</v>
      </c>
      <c r="BL46" s="51">
        <f t="shared" si="88"/>
        <v>1E-3</v>
      </c>
      <c r="BM46" s="51">
        <f t="shared" si="88"/>
        <v>1E-3</v>
      </c>
      <c r="BN46" s="51">
        <f t="shared" si="88"/>
        <v>1E-3</v>
      </c>
      <c r="BO46" s="51">
        <f t="shared" si="88"/>
        <v>1E-3</v>
      </c>
      <c r="BP46" s="51">
        <f t="shared" si="89"/>
        <v>1E-3</v>
      </c>
      <c r="BQ46" s="51">
        <f t="shared" si="90"/>
        <v>1E-3</v>
      </c>
      <c r="BR46" s="51">
        <f t="shared" si="90"/>
        <v>1E-3</v>
      </c>
      <c r="BS46" s="51">
        <f t="shared" si="90"/>
        <v>1E-3</v>
      </c>
      <c r="BT46" s="51">
        <f t="shared" si="90"/>
        <v>1E-3</v>
      </c>
      <c r="BU46" s="51">
        <f t="shared" si="91"/>
        <v>1E-3</v>
      </c>
      <c r="BV46" s="51">
        <f t="shared" si="92"/>
        <v>1E-3</v>
      </c>
      <c r="BW46" s="51">
        <f t="shared" si="93"/>
        <v>1E-3</v>
      </c>
      <c r="BX46" s="51">
        <f t="shared" si="93"/>
        <v>1E-3</v>
      </c>
      <c r="BY46" s="51">
        <f t="shared" si="94"/>
        <v>1E-3</v>
      </c>
      <c r="BZ46" s="51">
        <f t="shared" si="94"/>
        <v>1E-3</v>
      </c>
      <c r="CA46" s="51">
        <f t="shared" si="94"/>
        <v>1E-3</v>
      </c>
      <c r="CB46" s="51">
        <f t="shared" si="94"/>
        <v>1E-3</v>
      </c>
      <c r="CC46" s="51">
        <f t="shared" si="95"/>
        <v>1E-3</v>
      </c>
      <c r="CD46" s="51">
        <f t="shared" si="95"/>
        <v>1E-3</v>
      </c>
      <c r="CE46" s="51">
        <f t="shared" si="96"/>
        <v>1E-3</v>
      </c>
      <c r="CF46" s="51">
        <f t="shared" si="97"/>
        <v>1E-3</v>
      </c>
      <c r="CG46" s="51">
        <f t="shared" si="98"/>
        <v>1E-3</v>
      </c>
      <c r="CH46" s="51">
        <f t="shared" si="99"/>
        <v>1E-3</v>
      </c>
      <c r="CI46" s="51">
        <f t="shared" si="99"/>
        <v>1E-3</v>
      </c>
      <c r="CJ46" s="51">
        <f t="shared" si="99"/>
        <v>1E-3</v>
      </c>
      <c r="CK46" s="51">
        <f t="shared" si="99"/>
        <v>1E-3</v>
      </c>
      <c r="CL46" s="51">
        <f t="shared" si="99"/>
        <v>1E-3</v>
      </c>
      <c r="CM46" s="51">
        <f t="shared" si="99"/>
        <v>1E-3</v>
      </c>
      <c r="CN46" s="51">
        <f t="shared" si="99"/>
        <v>1E-3</v>
      </c>
      <c r="CO46" s="51">
        <f t="shared" si="99"/>
        <v>1E-3</v>
      </c>
      <c r="CP46" s="51">
        <f t="shared" si="99"/>
        <v>1E-3</v>
      </c>
      <c r="CQ46" s="51">
        <f t="shared" si="99"/>
        <v>1E-3</v>
      </c>
      <c r="CR46" s="51">
        <f t="shared" si="100"/>
        <v>1E-3</v>
      </c>
      <c r="CS46" s="51">
        <f t="shared" si="100"/>
        <v>1E-3</v>
      </c>
      <c r="CT46" s="51">
        <f t="shared" si="101"/>
        <v>1E-3</v>
      </c>
      <c r="CU46" s="51">
        <f t="shared" si="101"/>
        <v>1E-3</v>
      </c>
      <c r="CV46" s="51">
        <f t="shared" si="102"/>
        <v>1E-3</v>
      </c>
      <c r="CW46" s="51">
        <f t="shared" si="102"/>
        <v>1E-3</v>
      </c>
      <c r="CX46" s="51">
        <f t="shared" si="103"/>
        <v>1E-3</v>
      </c>
      <c r="CY46" s="51">
        <f t="shared" si="103"/>
        <v>1E-3</v>
      </c>
      <c r="CZ46" s="51">
        <f t="shared" si="103"/>
        <v>1E-3</v>
      </c>
      <c r="DA46" s="51">
        <f t="shared" si="103"/>
        <v>1E-3</v>
      </c>
      <c r="DB46" s="51">
        <f t="shared" si="103"/>
        <v>1E-3</v>
      </c>
      <c r="DC46" s="51">
        <f t="shared" si="104"/>
        <v>1E-3</v>
      </c>
      <c r="DD46" s="51">
        <f t="shared" si="104"/>
        <v>1E-3</v>
      </c>
      <c r="DE46" s="51">
        <f t="shared" si="105"/>
        <v>1E-3</v>
      </c>
      <c r="DF46" s="51">
        <f t="shared" si="106"/>
        <v>1E-3</v>
      </c>
      <c r="DG46" s="51">
        <f t="shared" si="107"/>
        <v>1E-3</v>
      </c>
      <c r="DH46" s="51">
        <f t="shared" si="107"/>
        <v>1E-3</v>
      </c>
      <c r="DI46" s="51">
        <f t="shared" si="107"/>
        <v>1E-3</v>
      </c>
      <c r="DJ46" s="51">
        <f t="shared" si="107"/>
        <v>1E-3</v>
      </c>
      <c r="DK46" s="51">
        <f t="shared" si="107"/>
        <v>1E-3</v>
      </c>
      <c r="DL46" s="51">
        <f t="shared" si="107"/>
        <v>1E-3</v>
      </c>
      <c r="DM46" s="51">
        <f t="shared" si="107"/>
        <v>1E-3</v>
      </c>
      <c r="DN46" s="51">
        <f t="shared" si="107"/>
        <v>1E-3</v>
      </c>
      <c r="DO46" s="51">
        <f t="shared" si="108"/>
        <v>1E-3</v>
      </c>
      <c r="DP46" s="51">
        <f t="shared" si="109"/>
        <v>1E-3</v>
      </c>
      <c r="DQ46" s="51">
        <f t="shared" si="109"/>
        <v>1E-3</v>
      </c>
      <c r="DR46" s="51">
        <f t="shared" si="109"/>
        <v>1E-3</v>
      </c>
      <c r="DS46" s="51">
        <f t="shared" si="109"/>
        <v>1E-3</v>
      </c>
      <c r="DT46" s="51">
        <f t="shared" si="109"/>
        <v>1E-3</v>
      </c>
      <c r="DU46" s="51">
        <f t="shared" si="109"/>
        <v>1E-3</v>
      </c>
      <c r="DV46" s="51">
        <f t="shared" si="109"/>
        <v>1E-3</v>
      </c>
      <c r="DW46" s="51">
        <f t="shared" si="109"/>
        <v>1E-3</v>
      </c>
    </row>
    <row r="47" spans="1:127" ht="18" x14ac:dyDescent="0.2">
      <c r="A47" s="19"/>
      <c r="B47" s="23" t="s">
        <v>97</v>
      </c>
      <c r="C47" s="494" t="s">
        <v>98</v>
      </c>
      <c r="D47" s="495"/>
      <c r="E47" s="492"/>
      <c r="F47" s="1" t="s">
        <v>99</v>
      </c>
      <c r="G47" s="34">
        <f>IF(G42=0,0,LN(2)/G42)</f>
        <v>4.3321698784996583</v>
      </c>
      <c r="J47" s="51">
        <f t="shared" si="76"/>
        <v>4.3321698784996583</v>
      </c>
      <c r="K47" s="51">
        <f t="shared" si="77"/>
        <v>4.3321698784996583</v>
      </c>
      <c r="L47" s="51">
        <f t="shared" si="77"/>
        <v>4.3321698784996583</v>
      </c>
      <c r="M47" s="51">
        <f t="shared" si="77"/>
        <v>4.3321698784996583</v>
      </c>
      <c r="N47" s="51">
        <f t="shared" si="77"/>
        <v>4.3321698784996583</v>
      </c>
      <c r="O47" s="51">
        <f t="shared" si="78"/>
        <v>4.3321698784996583</v>
      </c>
      <c r="P47" s="51">
        <f t="shared" si="78"/>
        <v>4.3321698784996583</v>
      </c>
      <c r="Q47" s="51">
        <f t="shared" si="78"/>
        <v>4.3321698784996583</v>
      </c>
      <c r="R47" s="51">
        <f t="shared" si="79"/>
        <v>4.3321698784996583</v>
      </c>
      <c r="S47" s="51">
        <f t="shared" si="79"/>
        <v>4.3321698784996583</v>
      </c>
      <c r="T47" s="51">
        <f t="shared" si="79"/>
        <v>4.3321698784996583</v>
      </c>
      <c r="U47" s="53">
        <f t="shared" si="70"/>
        <v>4.3321698784996583</v>
      </c>
      <c r="V47" s="51">
        <f t="shared" si="110"/>
        <v>4.3321698784996583</v>
      </c>
      <c r="W47" s="51">
        <f t="shared" si="110"/>
        <v>4.3321698784996583</v>
      </c>
      <c r="X47" s="51">
        <f t="shared" si="110"/>
        <v>4.3321698784996583</v>
      </c>
      <c r="Y47" s="51">
        <f t="shared" si="110"/>
        <v>4.3321698784996583</v>
      </c>
      <c r="Z47" s="51">
        <f t="shared" si="110"/>
        <v>4.3321698784996583</v>
      </c>
      <c r="AA47" s="51">
        <f t="shared" si="110"/>
        <v>4.3321698784996583</v>
      </c>
      <c r="AB47" s="51">
        <f t="shared" si="110"/>
        <v>4.3321698784996583</v>
      </c>
      <c r="AC47" s="51">
        <f t="shared" si="110"/>
        <v>4.3321698784996583</v>
      </c>
      <c r="AD47" s="51">
        <f t="shared" si="110"/>
        <v>4.3321698784996583</v>
      </c>
      <c r="AE47" s="51">
        <f t="shared" si="110"/>
        <v>4.3321698784996583</v>
      </c>
      <c r="AF47" s="51">
        <f t="shared" si="110"/>
        <v>4.3321698784996583</v>
      </c>
      <c r="AG47" s="51">
        <f t="shared" si="110"/>
        <v>4.3321698784996583</v>
      </c>
      <c r="AH47" s="51">
        <f t="shared" si="81"/>
        <v>4.3321698784996583</v>
      </c>
      <c r="AI47" s="51">
        <f t="shared" si="81"/>
        <v>4.3321698784996583</v>
      </c>
      <c r="AJ47" s="51">
        <f t="shared" si="81"/>
        <v>4.3321698784996583</v>
      </c>
      <c r="AK47" s="51">
        <f t="shared" si="82"/>
        <v>4.3321698784996583</v>
      </c>
      <c r="AL47" s="51">
        <f t="shared" si="82"/>
        <v>4.3321698784996583</v>
      </c>
      <c r="AM47" s="51">
        <f t="shared" si="82"/>
        <v>4.3321698784996583</v>
      </c>
      <c r="AN47" s="51">
        <f t="shared" si="83"/>
        <v>4.3321698784996583</v>
      </c>
      <c r="AO47" s="51">
        <f t="shared" si="83"/>
        <v>4.3321698784996583</v>
      </c>
      <c r="AP47" s="51">
        <f t="shared" si="83"/>
        <v>4.3321698784996583</v>
      </c>
      <c r="AQ47" s="51">
        <f t="shared" si="83"/>
        <v>4.3321698784996583</v>
      </c>
      <c r="AR47" s="51">
        <f t="shared" si="83"/>
        <v>4.3321698784996583</v>
      </c>
      <c r="AS47" s="51">
        <f t="shared" si="83"/>
        <v>4.3321698784996583</v>
      </c>
      <c r="AT47" s="51">
        <f t="shared" si="83"/>
        <v>4.3321698784996583</v>
      </c>
      <c r="AU47" s="51">
        <f t="shared" si="83"/>
        <v>4.3321698784996583</v>
      </c>
      <c r="AV47" s="51">
        <f t="shared" si="83"/>
        <v>4.3321698784996583</v>
      </c>
      <c r="AW47" s="51">
        <f t="shared" si="83"/>
        <v>4.3321698784996583</v>
      </c>
      <c r="AX47" s="51">
        <f t="shared" si="83"/>
        <v>4.3321698784996583</v>
      </c>
      <c r="AY47" s="51">
        <f t="shared" si="83"/>
        <v>4.3321698784996583</v>
      </c>
      <c r="AZ47" s="51">
        <f t="shared" si="83"/>
        <v>4.3321698784996583</v>
      </c>
      <c r="BA47" s="51">
        <f t="shared" si="83"/>
        <v>4.3321698784996583</v>
      </c>
      <c r="BB47" s="51">
        <f t="shared" si="84"/>
        <v>4.3321698784996583</v>
      </c>
      <c r="BC47" s="51">
        <f t="shared" si="84"/>
        <v>4.3321698784996583</v>
      </c>
      <c r="BD47" s="51">
        <f t="shared" si="84"/>
        <v>4.3321698784996583</v>
      </c>
      <c r="BE47" s="51">
        <f t="shared" si="84"/>
        <v>4.3321698784996583</v>
      </c>
      <c r="BF47" s="51">
        <f t="shared" si="84"/>
        <v>4.3321698784996583</v>
      </c>
      <c r="BG47" s="51">
        <f t="shared" si="85"/>
        <v>4.3321698784996583</v>
      </c>
      <c r="BH47" s="51">
        <f t="shared" si="85"/>
        <v>4.3321698784996583</v>
      </c>
      <c r="BI47" s="51">
        <f t="shared" si="86"/>
        <v>4.3321698784996583</v>
      </c>
      <c r="BJ47" s="51">
        <f t="shared" si="86"/>
        <v>4.3321698784996583</v>
      </c>
      <c r="BK47" s="51">
        <f t="shared" si="87"/>
        <v>4.3321698784996583</v>
      </c>
      <c r="BL47" s="51">
        <f t="shared" si="88"/>
        <v>4.3321698784996583</v>
      </c>
      <c r="BM47" s="51">
        <f t="shared" si="88"/>
        <v>4.3321698784996583</v>
      </c>
      <c r="BN47" s="51">
        <f t="shared" si="88"/>
        <v>4.3321698784996583</v>
      </c>
      <c r="BO47" s="51">
        <f t="shared" si="88"/>
        <v>4.3321698784996583</v>
      </c>
      <c r="BP47" s="51">
        <f t="shared" si="89"/>
        <v>4.3321698784996583</v>
      </c>
      <c r="BQ47" s="51">
        <f t="shared" si="90"/>
        <v>4.3321698784996583</v>
      </c>
      <c r="BR47" s="51">
        <f t="shared" si="90"/>
        <v>4.3321698784996583</v>
      </c>
      <c r="BS47" s="51">
        <f t="shared" si="90"/>
        <v>4.3321698784996583</v>
      </c>
      <c r="BT47" s="51">
        <f t="shared" si="90"/>
        <v>4.3321698784996583</v>
      </c>
      <c r="BU47" s="51">
        <f t="shared" si="91"/>
        <v>4.3321698784996583</v>
      </c>
      <c r="BV47" s="51">
        <f t="shared" si="92"/>
        <v>4.3321698784996583</v>
      </c>
      <c r="BW47" s="51">
        <f t="shared" si="93"/>
        <v>4.3321698784996583</v>
      </c>
      <c r="BX47" s="51">
        <f t="shared" si="93"/>
        <v>4.3321698784996583</v>
      </c>
      <c r="BY47" s="51">
        <f t="shared" si="94"/>
        <v>4.3321698784996583</v>
      </c>
      <c r="BZ47" s="51">
        <f t="shared" si="94"/>
        <v>4.3321698784996583</v>
      </c>
      <c r="CA47" s="51">
        <f t="shared" si="94"/>
        <v>4.3321698784996583</v>
      </c>
      <c r="CB47" s="51">
        <f t="shared" si="94"/>
        <v>4.3321698784996583</v>
      </c>
      <c r="CC47" s="51">
        <f t="shared" si="95"/>
        <v>4.3321698784996583</v>
      </c>
      <c r="CD47" s="51">
        <f t="shared" si="95"/>
        <v>4.3321698784996583</v>
      </c>
      <c r="CE47" s="51">
        <f t="shared" si="96"/>
        <v>4.3321698784996583</v>
      </c>
      <c r="CF47" s="51">
        <f t="shared" si="97"/>
        <v>4.3321698784996583</v>
      </c>
      <c r="CG47" s="51">
        <f t="shared" si="98"/>
        <v>4.3321698784996583</v>
      </c>
      <c r="CH47" s="51">
        <f t="shared" si="99"/>
        <v>4.3321698784996583</v>
      </c>
      <c r="CI47" s="51">
        <f t="shared" si="99"/>
        <v>4.3321698784996583</v>
      </c>
      <c r="CJ47" s="51">
        <f t="shared" si="99"/>
        <v>4.3321698784996583</v>
      </c>
      <c r="CK47" s="51">
        <f t="shared" si="99"/>
        <v>4.3321698784996583</v>
      </c>
      <c r="CL47" s="51">
        <f t="shared" si="99"/>
        <v>4.3321698784996583</v>
      </c>
      <c r="CM47" s="51">
        <f t="shared" si="99"/>
        <v>4.3321698784996583</v>
      </c>
      <c r="CN47" s="51">
        <f t="shared" si="99"/>
        <v>4.3321698784996583</v>
      </c>
      <c r="CO47" s="51">
        <f t="shared" si="99"/>
        <v>4.3321698784996583</v>
      </c>
      <c r="CP47" s="51">
        <f t="shared" si="99"/>
        <v>4.3321698784996583</v>
      </c>
      <c r="CQ47" s="51">
        <f t="shared" si="99"/>
        <v>4.3321698784996583</v>
      </c>
      <c r="CR47" s="51">
        <f t="shared" si="100"/>
        <v>4.3321698784996583</v>
      </c>
      <c r="CS47" s="51">
        <f t="shared" si="100"/>
        <v>4.3321698784996583</v>
      </c>
      <c r="CT47" s="51">
        <f t="shared" si="101"/>
        <v>4.3321698784996583</v>
      </c>
      <c r="CU47" s="51">
        <f t="shared" si="101"/>
        <v>4.3321698784996583</v>
      </c>
      <c r="CV47" s="51">
        <f t="shared" si="102"/>
        <v>4.3321698784996583</v>
      </c>
      <c r="CW47" s="51">
        <f t="shared" si="102"/>
        <v>4.3321698784996583</v>
      </c>
      <c r="CX47" s="51">
        <f t="shared" si="103"/>
        <v>4.3321698784996583</v>
      </c>
      <c r="CY47" s="51">
        <f t="shared" si="103"/>
        <v>4.3321698784996583</v>
      </c>
      <c r="CZ47" s="51">
        <f t="shared" si="103"/>
        <v>4.3321698784996583</v>
      </c>
      <c r="DA47" s="51">
        <f t="shared" si="103"/>
        <v>4.3321698784996583</v>
      </c>
      <c r="DB47" s="51">
        <f t="shared" si="103"/>
        <v>4.3321698784996583</v>
      </c>
      <c r="DC47" s="51">
        <f t="shared" si="104"/>
        <v>4.3321698784996583</v>
      </c>
      <c r="DD47" s="51">
        <f t="shared" si="104"/>
        <v>4.3321698784996583</v>
      </c>
      <c r="DE47" s="51">
        <f t="shared" si="105"/>
        <v>4.3321698784996583</v>
      </c>
      <c r="DF47" s="51">
        <f t="shared" si="106"/>
        <v>4.3321698784996583</v>
      </c>
      <c r="DG47" s="51">
        <f t="shared" si="107"/>
        <v>4.3321698784996583</v>
      </c>
      <c r="DH47" s="51">
        <f t="shared" si="107"/>
        <v>4.3321698784996583</v>
      </c>
      <c r="DI47" s="51">
        <f t="shared" si="107"/>
        <v>4.3321698784996583</v>
      </c>
      <c r="DJ47" s="51">
        <f t="shared" si="107"/>
        <v>4.3321698784996583</v>
      </c>
      <c r="DK47" s="51">
        <f t="shared" si="107"/>
        <v>4.3321698784996583</v>
      </c>
      <c r="DL47" s="51">
        <f t="shared" si="107"/>
        <v>4.3321698784996583</v>
      </c>
      <c r="DM47" s="51">
        <f t="shared" si="107"/>
        <v>4.3321698784996583</v>
      </c>
      <c r="DN47" s="51">
        <f t="shared" si="107"/>
        <v>4.3321698784996583</v>
      </c>
      <c r="DO47" s="51">
        <f t="shared" si="108"/>
        <v>4.3321698784996583</v>
      </c>
      <c r="DP47" s="51">
        <f t="shared" si="109"/>
        <v>4.3321698784996583</v>
      </c>
      <c r="DQ47" s="51">
        <f t="shared" si="109"/>
        <v>4.3321698784996583</v>
      </c>
      <c r="DR47" s="51">
        <f t="shared" si="109"/>
        <v>4.3321698784996583</v>
      </c>
      <c r="DS47" s="51">
        <f t="shared" si="109"/>
        <v>4.3321698784996583</v>
      </c>
      <c r="DT47" s="51">
        <f t="shared" si="109"/>
        <v>4.3321698784996583</v>
      </c>
      <c r="DU47" s="51">
        <f t="shared" si="109"/>
        <v>4.3321698784996583</v>
      </c>
      <c r="DV47" s="51">
        <f t="shared" si="109"/>
        <v>4.3321698784996583</v>
      </c>
      <c r="DW47" s="51">
        <f t="shared" si="109"/>
        <v>4.3321698784996583</v>
      </c>
    </row>
    <row r="48" spans="1:127" ht="18" x14ac:dyDescent="0.2">
      <c r="A48" s="19"/>
      <c r="B48" s="23" t="s">
        <v>100</v>
      </c>
      <c r="C48" s="494" t="s">
        <v>101</v>
      </c>
      <c r="D48" s="495"/>
      <c r="E48" s="492"/>
      <c r="F48" s="1" t="s">
        <v>102</v>
      </c>
      <c r="G48" s="35">
        <f>+G49*G40/G41</f>
        <v>15.768000000000002</v>
      </c>
      <c r="J48" s="51">
        <f t="shared" si="76"/>
        <v>15.768000000000002</v>
      </c>
      <c r="K48" s="51">
        <f t="shared" si="77"/>
        <v>15.768000000000002</v>
      </c>
      <c r="L48" s="51">
        <f t="shared" si="77"/>
        <v>15.768000000000002</v>
      </c>
      <c r="M48" s="51">
        <f t="shared" si="77"/>
        <v>15.768000000000002</v>
      </c>
      <c r="N48" s="51">
        <f t="shared" si="77"/>
        <v>15.768000000000002</v>
      </c>
      <c r="O48" s="51">
        <f t="shared" si="78"/>
        <v>15.768000000000002</v>
      </c>
      <c r="P48" s="51">
        <f t="shared" si="78"/>
        <v>15.768000000000002</v>
      </c>
      <c r="Q48" s="51">
        <f t="shared" si="78"/>
        <v>15.768000000000002</v>
      </c>
      <c r="R48" s="51">
        <f t="shared" si="79"/>
        <v>15.768000000000002</v>
      </c>
      <c r="S48" s="51">
        <f t="shared" si="79"/>
        <v>15.768000000000002</v>
      </c>
      <c r="T48" s="51">
        <f t="shared" si="79"/>
        <v>15.768000000000002</v>
      </c>
      <c r="U48" s="51">
        <f t="shared" si="70"/>
        <v>15.768000000000002</v>
      </c>
      <c r="V48" s="51">
        <f t="shared" si="110"/>
        <v>15.768000000000002</v>
      </c>
      <c r="W48" s="51">
        <f t="shared" si="110"/>
        <v>15.768000000000002</v>
      </c>
      <c r="X48" s="51">
        <f t="shared" si="110"/>
        <v>15.768000000000002</v>
      </c>
      <c r="Y48" s="51">
        <f t="shared" si="110"/>
        <v>15.768000000000002</v>
      </c>
      <c r="Z48" s="51">
        <f t="shared" si="110"/>
        <v>15.768000000000002</v>
      </c>
      <c r="AA48" s="51">
        <f t="shared" si="110"/>
        <v>15.768000000000002</v>
      </c>
      <c r="AB48" s="51">
        <f t="shared" si="110"/>
        <v>15.768000000000002</v>
      </c>
      <c r="AC48" s="51">
        <f t="shared" si="110"/>
        <v>15.768000000000002</v>
      </c>
      <c r="AD48" s="51">
        <f t="shared" si="110"/>
        <v>15.768000000000002</v>
      </c>
      <c r="AE48" s="51">
        <f t="shared" si="110"/>
        <v>15.768000000000002</v>
      </c>
      <c r="AF48" s="51">
        <f t="shared" si="110"/>
        <v>15.768000000000002</v>
      </c>
      <c r="AG48" s="51">
        <f t="shared" si="110"/>
        <v>15.768000000000002</v>
      </c>
      <c r="AH48" s="51">
        <f t="shared" si="81"/>
        <v>15.768000000000002</v>
      </c>
      <c r="AI48" s="51">
        <f t="shared" si="81"/>
        <v>15.768000000000002</v>
      </c>
      <c r="AJ48" s="51">
        <f t="shared" si="81"/>
        <v>15.768000000000002</v>
      </c>
      <c r="AK48" s="51">
        <f t="shared" si="82"/>
        <v>15.768000000000002</v>
      </c>
      <c r="AL48" s="51">
        <f t="shared" si="82"/>
        <v>15.768000000000002</v>
      </c>
      <c r="AM48" s="51">
        <f t="shared" si="82"/>
        <v>15.768000000000002</v>
      </c>
      <c r="AN48" s="51">
        <f t="shared" si="83"/>
        <v>15.768000000000002</v>
      </c>
      <c r="AO48" s="51">
        <f t="shared" si="83"/>
        <v>15.768000000000002</v>
      </c>
      <c r="AP48" s="51">
        <f t="shared" si="83"/>
        <v>15.768000000000002</v>
      </c>
      <c r="AQ48" s="51">
        <f t="shared" si="83"/>
        <v>15.768000000000002</v>
      </c>
      <c r="AR48" s="51">
        <f t="shared" si="83"/>
        <v>15.768000000000002</v>
      </c>
      <c r="AS48" s="51">
        <f t="shared" si="83"/>
        <v>15.768000000000002</v>
      </c>
      <c r="AT48" s="51">
        <f t="shared" si="83"/>
        <v>15.768000000000002</v>
      </c>
      <c r="AU48" s="51">
        <f t="shared" si="83"/>
        <v>15.768000000000002</v>
      </c>
      <c r="AV48" s="51">
        <f t="shared" si="83"/>
        <v>15.768000000000002</v>
      </c>
      <c r="AW48" s="51">
        <f t="shared" si="83"/>
        <v>15.768000000000002</v>
      </c>
      <c r="AX48" s="51">
        <f t="shared" si="83"/>
        <v>15.768000000000002</v>
      </c>
      <c r="AY48" s="51">
        <f t="shared" si="83"/>
        <v>15.768000000000002</v>
      </c>
      <c r="AZ48" s="51">
        <f t="shared" si="83"/>
        <v>15.768000000000002</v>
      </c>
      <c r="BA48" s="51">
        <f t="shared" si="83"/>
        <v>15.768000000000002</v>
      </c>
      <c r="BB48" s="51">
        <f t="shared" si="84"/>
        <v>15.768000000000002</v>
      </c>
      <c r="BC48" s="51">
        <f t="shared" si="84"/>
        <v>15.768000000000002</v>
      </c>
      <c r="BD48" s="51">
        <f t="shared" si="84"/>
        <v>15.768000000000002</v>
      </c>
      <c r="BE48" s="51">
        <f t="shared" si="84"/>
        <v>15.768000000000002</v>
      </c>
      <c r="BF48" s="51">
        <f t="shared" si="84"/>
        <v>15.768000000000002</v>
      </c>
      <c r="BG48" s="51">
        <f t="shared" si="85"/>
        <v>15.768000000000002</v>
      </c>
      <c r="BH48" s="51">
        <f t="shared" si="85"/>
        <v>15.768000000000002</v>
      </c>
      <c r="BI48" s="51">
        <f t="shared" si="86"/>
        <v>15.768000000000002</v>
      </c>
      <c r="BJ48" s="51">
        <f t="shared" si="86"/>
        <v>15.768000000000002</v>
      </c>
      <c r="BK48" s="51">
        <f t="shared" si="87"/>
        <v>15.768000000000002</v>
      </c>
      <c r="BL48" s="51">
        <f t="shared" si="88"/>
        <v>15.768000000000002</v>
      </c>
      <c r="BM48" s="51">
        <f t="shared" si="88"/>
        <v>15.768000000000002</v>
      </c>
      <c r="BN48" s="51">
        <f t="shared" si="88"/>
        <v>15.768000000000002</v>
      </c>
      <c r="BO48" s="51">
        <f t="shared" si="88"/>
        <v>15.768000000000002</v>
      </c>
      <c r="BP48" s="51">
        <f t="shared" si="89"/>
        <v>15.768000000000002</v>
      </c>
      <c r="BQ48" s="51">
        <f t="shared" si="90"/>
        <v>15.768000000000002</v>
      </c>
      <c r="BR48" s="51">
        <f t="shared" si="90"/>
        <v>15.768000000000002</v>
      </c>
      <c r="BS48" s="51">
        <f t="shared" si="90"/>
        <v>15.768000000000002</v>
      </c>
      <c r="BT48" s="51">
        <f t="shared" si="90"/>
        <v>15.768000000000002</v>
      </c>
      <c r="BU48" s="51">
        <f t="shared" si="91"/>
        <v>15.768000000000002</v>
      </c>
      <c r="BV48" s="51">
        <f t="shared" si="92"/>
        <v>15.768000000000002</v>
      </c>
      <c r="BW48" s="51">
        <f t="shared" si="93"/>
        <v>15.768000000000002</v>
      </c>
      <c r="BX48" s="51">
        <f t="shared" si="93"/>
        <v>15.768000000000002</v>
      </c>
      <c r="BY48" s="51">
        <f t="shared" si="94"/>
        <v>15.768000000000002</v>
      </c>
      <c r="BZ48" s="51">
        <f t="shared" si="94"/>
        <v>15.768000000000002</v>
      </c>
      <c r="CA48" s="51">
        <f t="shared" si="94"/>
        <v>15.768000000000002</v>
      </c>
      <c r="CB48" s="51">
        <f t="shared" si="94"/>
        <v>15.768000000000002</v>
      </c>
      <c r="CC48" s="51">
        <f t="shared" si="95"/>
        <v>15.768000000000002</v>
      </c>
      <c r="CD48" s="51">
        <f t="shared" si="95"/>
        <v>15.768000000000002</v>
      </c>
      <c r="CE48" s="51">
        <f t="shared" si="96"/>
        <v>15.768000000000002</v>
      </c>
      <c r="CF48" s="51">
        <f t="shared" si="97"/>
        <v>15.768000000000002</v>
      </c>
      <c r="CG48" s="51">
        <f t="shared" si="98"/>
        <v>15.768000000000002</v>
      </c>
      <c r="CH48" s="51">
        <f t="shared" si="99"/>
        <v>15.768000000000002</v>
      </c>
      <c r="CI48" s="51">
        <f t="shared" si="99"/>
        <v>15.768000000000002</v>
      </c>
      <c r="CJ48" s="51">
        <f t="shared" si="99"/>
        <v>15.768000000000002</v>
      </c>
      <c r="CK48" s="51">
        <f t="shared" si="99"/>
        <v>15.768000000000002</v>
      </c>
      <c r="CL48" s="51">
        <f t="shared" si="99"/>
        <v>15.768000000000002</v>
      </c>
      <c r="CM48" s="51">
        <f t="shared" si="99"/>
        <v>15.768000000000002</v>
      </c>
      <c r="CN48" s="51">
        <f t="shared" si="99"/>
        <v>15.768000000000002</v>
      </c>
      <c r="CO48" s="51">
        <f t="shared" si="99"/>
        <v>15.768000000000002</v>
      </c>
      <c r="CP48" s="51">
        <f t="shared" si="99"/>
        <v>15.768000000000002</v>
      </c>
      <c r="CQ48" s="51">
        <f t="shared" si="99"/>
        <v>15.768000000000002</v>
      </c>
      <c r="CR48" s="51">
        <f t="shared" si="100"/>
        <v>15.768000000000002</v>
      </c>
      <c r="CS48" s="51">
        <f t="shared" si="100"/>
        <v>15.768000000000002</v>
      </c>
      <c r="CT48" s="51">
        <f t="shared" si="101"/>
        <v>15.768000000000002</v>
      </c>
      <c r="CU48" s="51">
        <f t="shared" si="101"/>
        <v>15.768000000000002</v>
      </c>
      <c r="CV48" s="51">
        <f t="shared" si="102"/>
        <v>15.768000000000002</v>
      </c>
      <c r="CW48" s="51">
        <f t="shared" si="102"/>
        <v>15.768000000000002</v>
      </c>
      <c r="CX48" s="51">
        <f t="shared" si="103"/>
        <v>15.768000000000002</v>
      </c>
      <c r="CY48" s="51">
        <f t="shared" si="103"/>
        <v>15.768000000000002</v>
      </c>
      <c r="CZ48" s="51">
        <f t="shared" si="103"/>
        <v>15.768000000000002</v>
      </c>
      <c r="DA48" s="51">
        <f t="shared" si="103"/>
        <v>15.768000000000002</v>
      </c>
      <c r="DB48" s="51">
        <f t="shared" si="103"/>
        <v>15.768000000000002</v>
      </c>
      <c r="DC48" s="51">
        <f t="shared" si="104"/>
        <v>15.768000000000002</v>
      </c>
      <c r="DD48" s="51">
        <f t="shared" si="104"/>
        <v>15.768000000000002</v>
      </c>
      <c r="DE48" s="51">
        <f t="shared" si="105"/>
        <v>15.768000000000002</v>
      </c>
      <c r="DF48" s="51">
        <f t="shared" si="106"/>
        <v>15.768000000000002</v>
      </c>
      <c r="DG48" s="51">
        <f t="shared" si="107"/>
        <v>15.768000000000002</v>
      </c>
      <c r="DH48" s="51">
        <f t="shared" si="107"/>
        <v>15.768000000000002</v>
      </c>
      <c r="DI48" s="51">
        <f t="shared" si="107"/>
        <v>15.768000000000002</v>
      </c>
      <c r="DJ48" s="51">
        <f t="shared" si="107"/>
        <v>15.768000000000002</v>
      </c>
      <c r="DK48" s="51">
        <f t="shared" si="107"/>
        <v>15.768000000000002</v>
      </c>
      <c r="DL48" s="51">
        <f t="shared" si="107"/>
        <v>15.768000000000002</v>
      </c>
      <c r="DM48" s="51">
        <f t="shared" si="107"/>
        <v>15.768000000000002</v>
      </c>
      <c r="DN48" s="51">
        <f t="shared" si="107"/>
        <v>15.768000000000002</v>
      </c>
      <c r="DO48" s="51">
        <f t="shared" si="108"/>
        <v>15.768000000000002</v>
      </c>
      <c r="DP48" s="51">
        <f t="shared" si="109"/>
        <v>15.768000000000002</v>
      </c>
      <c r="DQ48" s="51">
        <f t="shared" si="109"/>
        <v>15.768000000000002</v>
      </c>
      <c r="DR48" s="51">
        <f t="shared" si="109"/>
        <v>15.768000000000002</v>
      </c>
      <c r="DS48" s="51">
        <f t="shared" si="109"/>
        <v>15.768000000000002</v>
      </c>
      <c r="DT48" s="51">
        <f t="shared" si="109"/>
        <v>15.768000000000002</v>
      </c>
      <c r="DU48" s="51">
        <f t="shared" si="109"/>
        <v>15.768000000000002</v>
      </c>
      <c r="DV48" s="51">
        <f t="shared" si="109"/>
        <v>15.768000000000002</v>
      </c>
      <c r="DW48" s="51">
        <f t="shared" si="109"/>
        <v>15.768000000000002</v>
      </c>
    </row>
    <row r="49" spans="1:127" ht="18" x14ac:dyDescent="0.2">
      <c r="A49" s="19"/>
      <c r="B49" s="23" t="s">
        <v>78</v>
      </c>
      <c r="C49" s="494" t="s">
        <v>79</v>
      </c>
      <c r="D49" s="495"/>
      <c r="E49" s="492"/>
      <c r="F49" s="1" t="s">
        <v>102</v>
      </c>
      <c r="G49" s="36">
        <f>+G39*86400*365</f>
        <v>946.08</v>
      </c>
      <c r="J49" s="51">
        <f t="shared" si="76"/>
        <v>946.08</v>
      </c>
      <c r="K49" s="51">
        <f t="shared" si="77"/>
        <v>946.08</v>
      </c>
      <c r="L49" s="51">
        <f t="shared" si="77"/>
        <v>946.08</v>
      </c>
      <c r="M49" s="51">
        <f t="shared" si="77"/>
        <v>946.08</v>
      </c>
      <c r="N49" s="51">
        <f t="shared" si="77"/>
        <v>946.08</v>
      </c>
      <c r="O49" s="51">
        <f t="shared" si="78"/>
        <v>946.08</v>
      </c>
      <c r="P49" s="51">
        <f t="shared" si="78"/>
        <v>946.08</v>
      </c>
      <c r="Q49" s="51">
        <f t="shared" si="78"/>
        <v>946.08</v>
      </c>
      <c r="R49" s="51">
        <f t="shared" si="79"/>
        <v>946.08</v>
      </c>
      <c r="S49" s="51">
        <f t="shared" si="79"/>
        <v>946.08</v>
      </c>
      <c r="T49" s="51">
        <f t="shared" si="79"/>
        <v>946.08</v>
      </c>
      <c r="U49" s="51">
        <f t="shared" si="70"/>
        <v>946.08</v>
      </c>
      <c r="V49" s="51">
        <f t="shared" si="110"/>
        <v>946.08</v>
      </c>
      <c r="W49" s="51">
        <f t="shared" si="110"/>
        <v>946.08</v>
      </c>
      <c r="X49" s="51">
        <f t="shared" si="110"/>
        <v>946.08</v>
      </c>
      <c r="Y49" s="51">
        <f t="shared" si="110"/>
        <v>946.08</v>
      </c>
      <c r="Z49" s="51">
        <f t="shared" si="110"/>
        <v>946.08</v>
      </c>
      <c r="AA49" s="51">
        <f t="shared" si="110"/>
        <v>946.08</v>
      </c>
      <c r="AB49" s="51">
        <f t="shared" si="110"/>
        <v>946.08</v>
      </c>
      <c r="AC49" s="51">
        <f t="shared" si="110"/>
        <v>946.08</v>
      </c>
      <c r="AD49" s="51">
        <f t="shared" si="110"/>
        <v>946.08</v>
      </c>
      <c r="AE49" s="51">
        <f t="shared" si="110"/>
        <v>946.08</v>
      </c>
      <c r="AF49" s="51">
        <f t="shared" si="110"/>
        <v>946.08</v>
      </c>
      <c r="AG49" s="51">
        <f t="shared" si="110"/>
        <v>946.08</v>
      </c>
      <c r="AH49" s="51">
        <f t="shared" si="81"/>
        <v>946.08</v>
      </c>
      <c r="AI49" s="51">
        <f t="shared" si="81"/>
        <v>946.08</v>
      </c>
      <c r="AJ49" s="51">
        <f t="shared" si="81"/>
        <v>946.08</v>
      </c>
      <c r="AK49" s="51">
        <f t="shared" si="82"/>
        <v>946.08</v>
      </c>
      <c r="AL49" s="51">
        <f t="shared" si="82"/>
        <v>946.08</v>
      </c>
      <c r="AM49" s="51">
        <f t="shared" si="82"/>
        <v>946.08</v>
      </c>
      <c r="AN49" s="51">
        <f t="shared" si="83"/>
        <v>946.08</v>
      </c>
      <c r="AO49" s="51">
        <f t="shared" si="83"/>
        <v>946.08</v>
      </c>
      <c r="AP49" s="51">
        <f t="shared" si="83"/>
        <v>946.08</v>
      </c>
      <c r="AQ49" s="51">
        <f t="shared" si="83"/>
        <v>946.08</v>
      </c>
      <c r="AR49" s="51">
        <f t="shared" si="83"/>
        <v>946.08</v>
      </c>
      <c r="AS49" s="51">
        <f t="shared" si="83"/>
        <v>946.08</v>
      </c>
      <c r="AT49" s="51">
        <f t="shared" si="83"/>
        <v>946.08</v>
      </c>
      <c r="AU49" s="51">
        <f t="shared" si="83"/>
        <v>946.08</v>
      </c>
      <c r="AV49" s="51">
        <f t="shared" si="83"/>
        <v>946.08</v>
      </c>
      <c r="AW49" s="51">
        <f t="shared" si="83"/>
        <v>946.08</v>
      </c>
      <c r="AX49" s="51">
        <f t="shared" si="83"/>
        <v>946.08</v>
      </c>
      <c r="AY49" s="51">
        <f t="shared" si="83"/>
        <v>946.08</v>
      </c>
      <c r="AZ49" s="51">
        <f t="shared" si="83"/>
        <v>946.08</v>
      </c>
      <c r="BA49" s="51">
        <f t="shared" si="83"/>
        <v>946.08</v>
      </c>
      <c r="BB49" s="51">
        <f t="shared" si="84"/>
        <v>946.08</v>
      </c>
      <c r="BC49" s="51">
        <f t="shared" si="84"/>
        <v>946.08</v>
      </c>
      <c r="BD49" s="51">
        <f t="shared" si="84"/>
        <v>946.08</v>
      </c>
      <c r="BE49" s="51">
        <f t="shared" si="84"/>
        <v>946.08</v>
      </c>
      <c r="BF49" s="51">
        <f t="shared" si="84"/>
        <v>946.08</v>
      </c>
      <c r="BG49" s="51">
        <f t="shared" si="85"/>
        <v>946.08</v>
      </c>
      <c r="BH49" s="51">
        <f t="shared" si="85"/>
        <v>946.08</v>
      </c>
      <c r="BI49" s="51">
        <f t="shared" si="86"/>
        <v>946.08</v>
      </c>
      <c r="BJ49" s="51">
        <f t="shared" si="86"/>
        <v>946.08</v>
      </c>
      <c r="BK49" s="51">
        <f t="shared" si="87"/>
        <v>946.08</v>
      </c>
      <c r="BL49" s="51">
        <f t="shared" si="88"/>
        <v>946.08</v>
      </c>
      <c r="BM49" s="51">
        <f t="shared" si="88"/>
        <v>946.08</v>
      </c>
      <c r="BN49" s="51">
        <f t="shared" si="88"/>
        <v>946.08</v>
      </c>
      <c r="BO49" s="51">
        <f t="shared" si="88"/>
        <v>946.08</v>
      </c>
      <c r="BP49" s="51">
        <f t="shared" si="89"/>
        <v>946.08</v>
      </c>
      <c r="BQ49" s="51">
        <f t="shared" si="90"/>
        <v>946.08</v>
      </c>
      <c r="BR49" s="51">
        <f t="shared" si="90"/>
        <v>946.08</v>
      </c>
      <c r="BS49" s="51">
        <f t="shared" si="90"/>
        <v>946.08</v>
      </c>
      <c r="BT49" s="51">
        <f t="shared" si="90"/>
        <v>946.08</v>
      </c>
      <c r="BU49" s="51">
        <f t="shared" si="91"/>
        <v>946.08</v>
      </c>
      <c r="BV49" s="51">
        <f t="shared" si="92"/>
        <v>946.08</v>
      </c>
      <c r="BW49" s="51">
        <f t="shared" si="93"/>
        <v>946.08</v>
      </c>
      <c r="BX49" s="51">
        <f t="shared" si="93"/>
        <v>946.08</v>
      </c>
      <c r="BY49" s="51">
        <f t="shared" si="94"/>
        <v>946.08</v>
      </c>
      <c r="BZ49" s="51">
        <f t="shared" si="94"/>
        <v>946.08</v>
      </c>
      <c r="CA49" s="51">
        <f t="shared" si="94"/>
        <v>946.08</v>
      </c>
      <c r="CB49" s="51">
        <f t="shared" si="94"/>
        <v>946.08</v>
      </c>
      <c r="CC49" s="51">
        <f t="shared" si="95"/>
        <v>946.08</v>
      </c>
      <c r="CD49" s="51">
        <f t="shared" si="95"/>
        <v>946.08</v>
      </c>
      <c r="CE49" s="51">
        <f t="shared" si="96"/>
        <v>946.08</v>
      </c>
      <c r="CF49" s="51">
        <f t="shared" si="97"/>
        <v>946.08</v>
      </c>
      <c r="CG49" s="51">
        <f t="shared" si="98"/>
        <v>946.08</v>
      </c>
      <c r="CH49" s="51">
        <f t="shared" si="99"/>
        <v>946.08</v>
      </c>
      <c r="CI49" s="51">
        <f t="shared" si="99"/>
        <v>946.08</v>
      </c>
      <c r="CJ49" s="51">
        <f t="shared" si="99"/>
        <v>946.08</v>
      </c>
      <c r="CK49" s="51">
        <f t="shared" si="99"/>
        <v>946.08</v>
      </c>
      <c r="CL49" s="51">
        <f t="shared" si="99"/>
        <v>946.08</v>
      </c>
      <c r="CM49" s="51">
        <f t="shared" si="99"/>
        <v>946.08</v>
      </c>
      <c r="CN49" s="51">
        <f t="shared" si="99"/>
        <v>946.08</v>
      </c>
      <c r="CO49" s="51">
        <f t="shared" si="99"/>
        <v>946.08</v>
      </c>
      <c r="CP49" s="51">
        <f t="shared" si="99"/>
        <v>946.08</v>
      </c>
      <c r="CQ49" s="51">
        <f t="shared" si="99"/>
        <v>946.08</v>
      </c>
      <c r="CR49" s="51">
        <f t="shared" si="100"/>
        <v>946.08</v>
      </c>
      <c r="CS49" s="51">
        <f t="shared" si="100"/>
        <v>946.08</v>
      </c>
      <c r="CT49" s="51">
        <f t="shared" si="101"/>
        <v>946.08</v>
      </c>
      <c r="CU49" s="51">
        <f t="shared" si="101"/>
        <v>946.08</v>
      </c>
      <c r="CV49" s="51">
        <f t="shared" si="102"/>
        <v>946.08</v>
      </c>
      <c r="CW49" s="51">
        <f t="shared" si="102"/>
        <v>946.08</v>
      </c>
      <c r="CX49" s="51">
        <f t="shared" si="103"/>
        <v>946.08</v>
      </c>
      <c r="CY49" s="51">
        <f t="shared" si="103"/>
        <v>946.08</v>
      </c>
      <c r="CZ49" s="51">
        <f t="shared" si="103"/>
        <v>946.08</v>
      </c>
      <c r="DA49" s="51">
        <f t="shared" si="103"/>
        <v>946.08</v>
      </c>
      <c r="DB49" s="51">
        <f t="shared" si="103"/>
        <v>946.08</v>
      </c>
      <c r="DC49" s="51">
        <f t="shared" si="104"/>
        <v>946.08</v>
      </c>
      <c r="DD49" s="51">
        <f t="shared" si="104"/>
        <v>946.08</v>
      </c>
      <c r="DE49" s="51">
        <f t="shared" si="105"/>
        <v>946.08</v>
      </c>
      <c r="DF49" s="51">
        <f t="shared" si="106"/>
        <v>946.08</v>
      </c>
      <c r="DG49" s="51">
        <f t="shared" si="107"/>
        <v>946.08</v>
      </c>
      <c r="DH49" s="51">
        <f t="shared" si="107"/>
        <v>946.08</v>
      </c>
      <c r="DI49" s="51">
        <f t="shared" si="107"/>
        <v>946.08</v>
      </c>
      <c r="DJ49" s="51">
        <f t="shared" si="107"/>
        <v>946.08</v>
      </c>
      <c r="DK49" s="51">
        <f t="shared" si="107"/>
        <v>946.08</v>
      </c>
      <c r="DL49" s="51">
        <f t="shared" si="107"/>
        <v>946.08</v>
      </c>
      <c r="DM49" s="51">
        <f t="shared" si="107"/>
        <v>946.08</v>
      </c>
      <c r="DN49" s="51">
        <f t="shared" si="107"/>
        <v>946.08</v>
      </c>
      <c r="DO49" s="51">
        <f t="shared" si="108"/>
        <v>946.08</v>
      </c>
      <c r="DP49" s="51">
        <f t="shared" si="109"/>
        <v>946.08</v>
      </c>
      <c r="DQ49" s="51">
        <f t="shared" si="109"/>
        <v>946.08</v>
      </c>
      <c r="DR49" s="51">
        <f t="shared" si="109"/>
        <v>946.08</v>
      </c>
      <c r="DS49" s="51">
        <f t="shared" si="109"/>
        <v>946.08</v>
      </c>
      <c r="DT49" s="51">
        <f t="shared" si="109"/>
        <v>946.08</v>
      </c>
      <c r="DU49" s="51">
        <f t="shared" si="109"/>
        <v>946.08</v>
      </c>
      <c r="DV49" s="51">
        <f t="shared" si="109"/>
        <v>946.08</v>
      </c>
      <c r="DW49" s="51">
        <f t="shared" si="109"/>
        <v>946.08</v>
      </c>
    </row>
    <row r="50" spans="1:127" ht="18" x14ac:dyDescent="0.2">
      <c r="A50" s="19"/>
      <c r="B50" s="23" t="s">
        <v>103</v>
      </c>
      <c r="C50" s="494" t="s">
        <v>104</v>
      </c>
      <c r="D50" s="495"/>
      <c r="E50" s="492"/>
      <c r="F50" s="1"/>
      <c r="G50" s="93">
        <f>1+G44*G51/G41</f>
        <v>4.5100000000000007</v>
      </c>
      <c r="J50" s="51">
        <f t="shared" si="76"/>
        <v>4.5100000000000007</v>
      </c>
      <c r="K50" s="51">
        <f t="shared" si="77"/>
        <v>4.5100000000000007</v>
      </c>
      <c r="L50" s="51">
        <f t="shared" si="77"/>
        <v>4.5100000000000007</v>
      </c>
      <c r="M50" s="51">
        <f t="shared" si="77"/>
        <v>4.5100000000000007</v>
      </c>
      <c r="N50" s="51">
        <f t="shared" si="77"/>
        <v>4.5100000000000007</v>
      </c>
      <c r="O50" s="51">
        <f t="shared" si="78"/>
        <v>4.5100000000000007</v>
      </c>
      <c r="P50" s="51">
        <f t="shared" si="78"/>
        <v>4.5100000000000007</v>
      </c>
      <c r="Q50" s="51">
        <f t="shared" si="78"/>
        <v>4.5100000000000007</v>
      </c>
      <c r="R50" s="51">
        <f t="shared" si="79"/>
        <v>4.5100000000000007</v>
      </c>
      <c r="S50" s="51">
        <f t="shared" si="79"/>
        <v>4.5100000000000007</v>
      </c>
      <c r="T50" s="51">
        <f t="shared" si="79"/>
        <v>4.5100000000000007</v>
      </c>
      <c r="U50" s="51">
        <f t="shared" si="70"/>
        <v>4.5100000000000007</v>
      </c>
      <c r="V50" s="51">
        <f t="shared" si="110"/>
        <v>4.5100000000000007</v>
      </c>
      <c r="W50" s="51">
        <f t="shared" si="110"/>
        <v>4.5100000000000007</v>
      </c>
      <c r="X50" s="51">
        <f t="shared" si="110"/>
        <v>4.5100000000000007</v>
      </c>
      <c r="Y50" s="51">
        <f t="shared" si="110"/>
        <v>4.5100000000000007</v>
      </c>
      <c r="Z50" s="51">
        <f t="shared" si="110"/>
        <v>4.5100000000000007</v>
      </c>
      <c r="AA50" s="51">
        <f t="shared" si="110"/>
        <v>4.5100000000000007</v>
      </c>
      <c r="AB50" s="51">
        <f t="shared" si="110"/>
        <v>4.5100000000000007</v>
      </c>
      <c r="AC50" s="51">
        <f t="shared" si="110"/>
        <v>4.5100000000000007</v>
      </c>
      <c r="AD50" s="51">
        <f t="shared" si="110"/>
        <v>4.5100000000000007</v>
      </c>
      <c r="AE50" s="51">
        <f t="shared" si="110"/>
        <v>4.5100000000000007</v>
      </c>
      <c r="AF50" s="51">
        <f t="shared" si="110"/>
        <v>4.5100000000000007</v>
      </c>
      <c r="AG50" s="51">
        <f t="shared" si="110"/>
        <v>4.5100000000000007</v>
      </c>
      <c r="AH50" s="51">
        <f t="shared" si="81"/>
        <v>4.5100000000000007</v>
      </c>
      <c r="AI50" s="51">
        <f t="shared" si="81"/>
        <v>4.5100000000000007</v>
      </c>
      <c r="AJ50" s="51">
        <f t="shared" si="81"/>
        <v>4.5100000000000007</v>
      </c>
      <c r="AK50" s="51">
        <f t="shared" si="82"/>
        <v>4.5100000000000007</v>
      </c>
      <c r="AL50" s="51">
        <f t="shared" si="82"/>
        <v>4.5100000000000007</v>
      </c>
      <c r="AM50" s="51">
        <f t="shared" si="82"/>
        <v>4.5100000000000007</v>
      </c>
      <c r="AN50" s="51">
        <f t="shared" si="83"/>
        <v>4.5100000000000007</v>
      </c>
      <c r="AO50" s="51">
        <f t="shared" si="83"/>
        <v>4.5100000000000007</v>
      </c>
      <c r="AP50" s="51">
        <f t="shared" si="83"/>
        <v>4.5100000000000007</v>
      </c>
      <c r="AQ50" s="51">
        <f t="shared" si="83"/>
        <v>4.5100000000000007</v>
      </c>
      <c r="AR50" s="51">
        <f t="shared" si="83"/>
        <v>4.5100000000000007</v>
      </c>
      <c r="AS50" s="51">
        <f t="shared" si="83"/>
        <v>4.5100000000000007</v>
      </c>
      <c r="AT50" s="51">
        <f t="shared" si="83"/>
        <v>4.5100000000000007</v>
      </c>
      <c r="AU50" s="51">
        <f t="shared" si="83"/>
        <v>4.5100000000000007</v>
      </c>
      <c r="AV50" s="51">
        <f t="shared" si="83"/>
        <v>4.5100000000000007</v>
      </c>
      <c r="AW50" s="51">
        <f t="shared" si="83"/>
        <v>4.5100000000000007</v>
      </c>
      <c r="AX50" s="51">
        <f t="shared" si="83"/>
        <v>4.5100000000000007</v>
      </c>
      <c r="AY50" s="51">
        <f t="shared" si="83"/>
        <v>4.5100000000000007</v>
      </c>
      <c r="AZ50" s="51">
        <f t="shared" si="83"/>
        <v>4.5100000000000007</v>
      </c>
      <c r="BA50" s="51">
        <f t="shared" si="83"/>
        <v>4.5100000000000007</v>
      </c>
      <c r="BB50" s="51">
        <f t="shared" si="84"/>
        <v>4.5100000000000007</v>
      </c>
      <c r="BC50" s="51">
        <f t="shared" si="84"/>
        <v>4.5100000000000007</v>
      </c>
      <c r="BD50" s="51">
        <f t="shared" si="84"/>
        <v>4.5100000000000007</v>
      </c>
      <c r="BE50" s="51">
        <f t="shared" si="84"/>
        <v>4.5100000000000007</v>
      </c>
      <c r="BF50" s="51">
        <f t="shared" si="84"/>
        <v>4.5100000000000007</v>
      </c>
      <c r="BG50" s="51">
        <f t="shared" si="85"/>
        <v>4.5100000000000007</v>
      </c>
      <c r="BH50" s="51">
        <f t="shared" si="85"/>
        <v>4.5100000000000007</v>
      </c>
      <c r="BI50" s="51">
        <f t="shared" si="86"/>
        <v>4.5100000000000007</v>
      </c>
      <c r="BJ50" s="51">
        <f t="shared" si="86"/>
        <v>4.5100000000000007</v>
      </c>
      <c r="BK50" s="51">
        <f t="shared" si="87"/>
        <v>4.5100000000000007</v>
      </c>
      <c r="BL50" s="51">
        <f t="shared" si="88"/>
        <v>4.5100000000000007</v>
      </c>
      <c r="BM50" s="51">
        <f t="shared" si="88"/>
        <v>4.5100000000000007</v>
      </c>
      <c r="BN50" s="51">
        <f t="shared" si="88"/>
        <v>4.5100000000000007</v>
      </c>
      <c r="BO50" s="51">
        <f t="shared" si="88"/>
        <v>4.5100000000000007</v>
      </c>
      <c r="BP50" s="51">
        <f t="shared" si="89"/>
        <v>4.5100000000000007</v>
      </c>
      <c r="BQ50" s="51">
        <f t="shared" si="90"/>
        <v>4.5100000000000007</v>
      </c>
      <c r="BR50" s="51">
        <f t="shared" si="90"/>
        <v>4.5100000000000007</v>
      </c>
      <c r="BS50" s="51">
        <f t="shared" si="90"/>
        <v>4.5100000000000007</v>
      </c>
      <c r="BT50" s="51">
        <f t="shared" si="90"/>
        <v>4.5100000000000007</v>
      </c>
      <c r="BU50" s="51">
        <f t="shared" si="91"/>
        <v>4.5100000000000007</v>
      </c>
      <c r="BV50" s="51">
        <f t="shared" si="92"/>
        <v>4.5100000000000007</v>
      </c>
      <c r="BW50" s="51">
        <f t="shared" si="93"/>
        <v>4.5100000000000007</v>
      </c>
      <c r="BX50" s="51">
        <f t="shared" si="93"/>
        <v>4.5100000000000007</v>
      </c>
      <c r="BY50" s="51">
        <f t="shared" si="94"/>
        <v>4.5100000000000007</v>
      </c>
      <c r="BZ50" s="51">
        <f t="shared" si="94"/>
        <v>4.5100000000000007</v>
      </c>
      <c r="CA50" s="51">
        <f t="shared" si="94"/>
        <v>4.5100000000000007</v>
      </c>
      <c r="CB50" s="51">
        <f t="shared" si="94"/>
        <v>4.5100000000000007</v>
      </c>
      <c r="CC50" s="51">
        <f t="shared" si="95"/>
        <v>4.5100000000000007</v>
      </c>
      <c r="CD50" s="51">
        <f t="shared" si="95"/>
        <v>4.5100000000000007</v>
      </c>
      <c r="CE50" s="51">
        <f t="shared" si="96"/>
        <v>4.5100000000000007</v>
      </c>
      <c r="CF50" s="51">
        <f t="shared" si="97"/>
        <v>4.5100000000000007</v>
      </c>
      <c r="CG50" s="51">
        <f t="shared" si="98"/>
        <v>4.5100000000000007</v>
      </c>
      <c r="CH50" s="51">
        <f t="shared" si="99"/>
        <v>4.5100000000000007</v>
      </c>
      <c r="CI50" s="51">
        <f t="shared" si="99"/>
        <v>4.5100000000000007</v>
      </c>
      <c r="CJ50" s="51">
        <f t="shared" si="99"/>
        <v>4.5100000000000007</v>
      </c>
      <c r="CK50" s="51">
        <f t="shared" si="99"/>
        <v>4.5100000000000007</v>
      </c>
      <c r="CL50" s="51">
        <f t="shared" si="99"/>
        <v>4.5100000000000007</v>
      </c>
      <c r="CM50" s="51">
        <f t="shared" si="99"/>
        <v>4.5100000000000007</v>
      </c>
      <c r="CN50" s="51">
        <f t="shared" si="99"/>
        <v>4.5100000000000007</v>
      </c>
      <c r="CO50" s="51">
        <f t="shared" si="99"/>
        <v>4.5100000000000007</v>
      </c>
      <c r="CP50" s="51">
        <f t="shared" si="99"/>
        <v>4.5100000000000007</v>
      </c>
      <c r="CQ50" s="51">
        <f t="shared" si="99"/>
        <v>4.5100000000000007</v>
      </c>
      <c r="CR50" s="51">
        <f t="shared" si="100"/>
        <v>4.5100000000000007</v>
      </c>
      <c r="CS50" s="51">
        <f t="shared" si="100"/>
        <v>4.5100000000000007</v>
      </c>
      <c r="CT50" s="51">
        <f t="shared" si="101"/>
        <v>4.5100000000000007</v>
      </c>
      <c r="CU50" s="51">
        <f t="shared" si="101"/>
        <v>4.5100000000000007</v>
      </c>
      <c r="CV50" s="51">
        <f t="shared" si="102"/>
        <v>4.5100000000000007</v>
      </c>
      <c r="CW50" s="51">
        <f t="shared" si="102"/>
        <v>4.5100000000000007</v>
      </c>
      <c r="CX50" s="51">
        <f t="shared" si="103"/>
        <v>4.5100000000000007</v>
      </c>
      <c r="CY50" s="51">
        <f t="shared" si="103"/>
        <v>4.5100000000000007</v>
      </c>
      <c r="CZ50" s="51">
        <f t="shared" si="103"/>
        <v>4.5100000000000007</v>
      </c>
      <c r="DA50" s="51">
        <f t="shared" si="103"/>
        <v>4.5100000000000007</v>
      </c>
      <c r="DB50" s="51">
        <f t="shared" si="103"/>
        <v>4.5100000000000007</v>
      </c>
      <c r="DC50" s="51">
        <f t="shared" si="104"/>
        <v>4.5100000000000007</v>
      </c>
      <c r="DD50" s="51">
        <f t="shared" si="104"/>
        <v>4.5100000000000007</v>
      </c>
      <c r="DE50" s="51">
        <f t="shared" si="105"/>
        <v>4.5100000000000007</v>
      </c>
      <c r="DF50" s="51">
        <f t="shared" si="106"/>
        <v>4.5100000000000007</v>
      </c>
      <c r="DG50" s="51">
        <f t="shared" si="107"/>
        <v>4.5100000000000007</v>
      </c>
      <c r="DH50" s="51">
        <f t="shared" si="107"/>
        <v>4.5100000000000007</v>
      </c>
      <c r="DI50" s="51">
        <f t="shared" si="107"/>
        <v>4.5100000000000007</v>
      </c>
      <c r="DJ50" s="51">
        <f t="shared" si="107"/>
        <v>4.5100000000000007</v>
      </c>
      <c r="DK50" s="51">
        <f t="shared" si="107"/>
        <v>4.5100000000000007</v>
      </c>
      <c r="DL50" s="51">
        <f t="shared" si="107"/>
        <v>4.5100000000000007</v>
      </c>
      <c r="DM50" s="51">
        <f t="shared" si="107"/>
        <v>4.5100000000000007</v>
      </c>
      <c r="DN50" s="51">
        <f t="shared" si="107"/>
        <v>4.5100000000000007</v>
      </c>
      <c r="DO50" s="51">
        <f t="shared" si="108"/>
        <v>4.5100000000000007</v>
      </c>
      <c r="DP50" s="51">
        <f t="shared" si="109"/>
        <v>4.5100000000000007</v>
      </c>
      <c r="DQ50" s="51">
        <f t="shared" si="109"/>
        <v>4.5100000000000007</v>
      </c>
      <c r="DR50" s="51">
        <f t="shared" si="109"/>
        <v>4.5100000000000007</v>
      </c>
      <c r="DS50" s="51">
        <f t="shared" si="109"/>
        <v>4.5100000000000007</v>
      </c>
      <c r="DT50" s="51">
        <f t="shared" si="109"/>
        <v>4.5100000000000007</v>
      </c>
      <c r="DU50" s="51">
        <f t="shared" si="109"/>
        <v>4.5100000000000007</v>
      </c>
      <c r="DV50" s="51">
        <f t="shared" si="109"/>
        <v>4.5100000000000007</v>
      </c>
      <c r="DW50" s="51">
        <f t="shared" si="109"/>
        <v>4.5100000000000007</v>
      </c>
    </row>
    <row r="51" spans="1:127" ht="18" x14ac:dyDescent="0.4">
      <c r="A51" s="16">
        <f>入力シート_有機リン!Q23</f>
        <v>1.62</v>
      </c>
      <c r="B51" s="20" t="s">
        <v>105</v>
      </c>
      <c r="C51" s="494" t="s">
        <v>106</v>
      </c>
      <c r="D51" s="495"/>
      <c r="E51" s="492"/>
      <c r="F51" s="291" t="s">
        <v>107</v>
      </c>
      <c r="G51" s="25">
        <f>IF(A51="",1.67,A51)</f>
        <v>1.62</v>
      </c>
      <c r="J51" s="51">
        <f t="shared" si="76"/>
        <v>1.62</v>
      </c>
      <c r="K51" s="51">
        <f t="shared" si="77"/>
        <v>1.62</v>
      </c>
      <c r="L51" s="51">
        <f t="shared" si="77"/>
        <v>1.62</v>
      </c>
      <c r="M51" s="51">
        <f t="shared" si="77"/>
        <v>1.62</v>
      </c>
      <c r="N51" s="51">
        <f t="shared" si="77"/>
        <v>1.62</v>
      </c>
      <c r="O51" s="51">
        <f t="shared" si="78"/>
        <v>1.62</v>
      </c>
      <c r="P51" s="51">
        <f t="shared" si="78"/>
        <v>1.62</v>
      </c>
      <c r="Q51" s="51">
        <f t="shared" si="78"/>
        <v>1.62</v>
      </c>
      <c r="R51" s="51">
        <f t="shared" si="79"/>
        <v>1.62</v>
      </c>
      <c r="S51" s="51">
        <f t="shared" si="79"/>
        <v>1.62</v>
      </c>
      <c r="T51" s="51">
        <f t="shared" si="79"/>
        <v>1.62</v>
      </c>
      <c r="U51" s="52">
        <f t="shared" si="70"/>
        <v>1.62</v>
      </c>
      <c r="V51" s="51">
        <f t="shared" si="110"/>
        <v>1.62</v>
      </c>
      <c r="W51" s="51">
        <f t="shared" si="110"/>
        <v>1.62</v>
      </c>
      <c r="X51" s="51">
        <f t="shared" si="110"/>
        <v>1.62</v>
      </c>
      <c r="Y51" s="51">
        <f t="shared" si="110"/>
        <v>1.62</v>
      </c>
      <c r="Z51" s="51">
        <f t="shared" si="110"/>
        <v>1.62</v>
      </c>
      <c r="AA51" s="51">
        <f t="shared" si="110"/>
        <v>1.62</v>
      </c>
      <c r="AB51" s="51">
        <f t="shared" si="110"/>
        <v>1.62</v>
      </c>
      <c r="AC51" s="51">
        <f t="shared" si="110"/>
        <v>1.62</v>
      </c>
      <c r="AD51" s="51">
        <f t="shared" si="110"/>
        <v>1.62</v>
      </c>
      <c r="AE51" s="51">
        <f t="shared" si="110"/>
        <v>1.62</v>
      </c>
      <c r="AF51" s="51">
        <f t="shared" si="110"/>
        <v>1.62</v>
      </c>
      <c r="AG51" s="51">
        <f t="shared" si="110"/>
        <v>1.62</v>
      </c>
      <c r="AH51" s="51">
        <f t="shared" si="81"/>
        <v>1.62</v>
      </c>
      <c r="AI51" s="51">
        <f t="shared" si="81"/>
        <v>1.62</v>
      </c>
      <c r="AJ51" s="51">
        <f t="shared" si="81"/>
        <v>1.62</v>
      </c>
      <c r="AK51" s="51">
        <f t="shared" si="82"/>
        <v>1.62</v>
      </c>
      <c r="AL51" s="51">
        <f t="shared" si="82"/>
        <v>1.62</v>
      </c>
      <c r="AM51" s="51">
        <f t="shared" si="82"/>
        <v>1.62</v>
      </c>
      <c r="AN51" s="51">
        <f t="shared" si="83"/>
        <v>1.62</v>
      </c>
      <c r="AO51" s="51">
        <f t="shared" si="83"/>
        <v>1.62</v>
      </c>
      <c r="AP51" s="51">
        <f t="shared" si="83"/>
        <v>1.62</v>
      </c>
      <c r="AQ51" s="51">
        <f t="shared" si="83"/>
        <v>1.62</v>
      </c>
      <c r="AR51" s="51">
        <f t="shared" si="83"/>
        <v>1.62</v>
      </c>
      <c r="AS51" s="51">
        <f t="shared" si="83"/>
        <v>1.62</v>
      </c>
      <c r="AT51" s="51">
        <f t="shared" si="83"/>
        <v>1.62</v>
      </c>
      <c r="AU51" s="51">
        <f t="shared" si="83"/>
        <v>1.62</v>
      </c>
      <c r="AV51" s="51">
        <f t="shared" si="83"/>
        <v>1.62</v>
      </c>
      <c r="AW51" s="51">
        <f t="shared" si="83"/>
        <v>1.62</v>
      </c>
      <c r="AX51" s="51">
        <f t="shared" si="83"/>
        <v>1.62</v>
      </c>
      <c r="AY51" s="51">
        <f t="shared" si="83"/>
        <v>1.62</v>
      </c>
      <c r="AZ51" s="51">
        <f t="shared" si="83"/>
        <v>1.62</v>
      </c>
      <c r="BA51" s="51">
        <f t="shared" si="83"/>
        <v>1.62</v>
      </c>
      <c r="BB51" s="51">
        <f t="shared" si="84"/>
        <v>1.62</v>
      </c>
      <c r="BC51" s="51">
        <f t="shared" si="84"/>
        <v>1.62</v>
      </c>
      <c r="BD51" s="51">
        <f t="shared" si="84"/>
        <v>1.62</v>
      </c>
      <c r="BE51" s="51">
        <f t="shared" si="84"/>
        <v>1.62</v>
      </c>
      <c r="BF51" s="51">
        <f t="shared" si="84"/>
        <v>1.62</v>
      </c>
      <c r="BG51" s="51">
        <f t="shared" si="85"/>
        <v>1.62</v>
      </c>
      <c r="BH51" s="51">
        <f t="shared" si="85"/>
        <v>1.62</v>
      </c>
      <c r="BI51" s="51">
        <f t="shared" si="86"/>
        <v>1.62</v>
      </c>
      <c r="BJ51" s="51">
        <f t="shared" si="86"/>
        <v>1.62</v>
      </c>
      <c r="BK51" s="51">
        <f t="shared" si="87"/>
        <v>1.62</v>
      </c>
      <c r="BL51" s="51">
        <f t="shared" si="88"/>
        <v>1.62</v>
      </c>
      <c r="BM51" s="51">
        <f t="shared" si="88"/>
        <v>1.62</v>
      </c>
      <c r="BN51" s="51">
        <f t="shared" si="88"/>
        <v>1.62</v>
      </c>
      <c r="BO51" s="51">
        <f t="shared" si="88"/>
        <v>1.62</v>
      </c>
      <c r="BP51" s="51">
        <f t="shared" si="89"/>
        <v>1.62</v>
      </c>
      <c r="BQ51" s="51">
        <f t="shared" si="90"/>
        <v>1.62</v>
      </c>
      <c r="BR51" s="51">
        <f t="shared" si="90"/>
        <v>1.62</v>
      </c>
      <c r="BS51" s="51">
        <f t="shared" si="90"/>
        <v>1.62</v>
      </c>
      <c r="BT51" s="51">
        <f t="shared" si="90"/>
        <v>1.62</v>
      </c>
      <c r="BU51" s="51">
        <f t="shared" si="91"/>
        <v>1.62</v>
      </c>
      <c r="BV51" s="51">
        <f t="shared" si="92"/>
        <v>1.62</v>
      </c>
      <c r="BW51" s="51">
        <f t="shared" si="93"/>
        <v>1.62</v>
      </c>
      <c r="BX51" s="51">
        <f t="shared" si="93"/>
        <v>1.62</v>
      </c>
      <c r="BY51" s="51">
        <f t="shared" si="94"/>
        <v>1.62</v>
      </c>
      <c r="BZ51" s="51">
        <f t="shared" si="94"/>
        <v>1.62</v>
      </c>
      <c r="CA51" s="51">
        <f t="shared" si="94"/>
        <v>1.62</v>
      </c>
      <c r="CB51" s="51">
        <f t="shared" si="94"/>
        <v>1.62</v>
      </c>
      <c r="CC51" s="51">
        <f t="shared" si="95"/>
        <v>1.62</v>
      </c>
      <c r="CD51" s="51">
        <f t="shared" si="95"/>
        <v>1.62</v>
      </c>
      <c r="CE51" s="51">
        <f t="shared" si="96"/>
        <v>1.62</v>
      </c>
      <c r="CF51" s="51">
        <f t="shared" si="97"/>
        <v>1.62</v>
      </c>
      <c r="CG51" s="51">
        <f t="shared" si="98"/>
        <v>1.62</v>
      </c>
      <c r="CH51" s="51">
        <f t="shared" si="99"/>
        <v>1.62</v>
      </c>
      <c r="CI51" s="51">
        <f t="shared" si="99"/>
        <v>1.62</v>
      </c>
      <c r="CJ51" s="51">
        <f t="shared" si="99"/>
        <v>1.62</v>
      </c>
      <c r="CK51" s="51">
        <f t="shared" si="99"/>
        <v>1.62</v>
      </c>
      <c r="CL51" s="51">
        <f t="shared" si="99"/>
        <v>1.62</v>
      </c>
      <c r="CM51" s="51">
        <f t="shared" si="99"/>
        <v>1.62</v>
      </c>
      <c r="CN51" s="51">
        <f t="shared" si="99"/>
        <v>1.62</v>
      </c>
      <c r="CO51" s="51">
        <f t="shared" si="99"/>
        <v>1.62</v>
      </c>
      <c r="CP51" s="51">
        <f t="shared" si="99"/>
        <v>1.62</v>
      </c>
      <c r="CQ51" s="51">
        <f t="shared" si="99"/>
        <v>1.62</v>
      </c>
      <c r="CR51" s="51">
        <f t="shared" si="100"/>
        <v>1.62</v>
      </c>
      <c r="CS51" s="51">
        <f t="shared" si="100"/>
        <v>1.62</v>
      </c>
      <c r="CT51" s="51">
        <f t="shared" si="101"/>
        <v>1.62</v>
      </c>
      <c r="CU51" s="51">
        <f t="shared" si="101"/>
        <v>1.62</v>
      </c>
      <c r="CV51" s="51">
        <f t="shared" si="102"/>
        <v>1.62</v>
      </c>
      <c r="CW51" s="51">
        <f t="shared" si="102"/>
        <v>1.62</v>
      </c>
      <c r="CX51" s="51">
        <f t="shared" si="103"/>
        <v>1.62</v>
      </c>
      <c r="CY51" s="51">
        <f t="shared" si="103"/>
        <v>1.62</v>
      </c>
      <c r="CZ51" s="51">
        <f t="shared" si="103"/>
        <v>1.62</v>
      </c>
      <c r="DA51" s="51">
        <f t="shared" si="103"/>
        <v>1.62</v>
      </c>
      <c r="DB51" s="51">
        <f t="shared" si="103"/>
        <v>1.62</v>
      </c>
      <c r="DC51" s="51">
        <f t="shared" si="104"/>
        <v>1.62</v>
      </c>
      <c r="DD51" s="51">
        <f t="shared" si="104"/>
        <v>1.62</v>
      </c>
      <c r="DE51" s="51">
        <f t="shared" si="105"/>
        <v>1.62</v>
      </c>
      <c r="DF51" s="51">
        <f t="shared" si="106"/>
        <v>1.62</v>
      </c>
      <c r="DG51" s="51">
        <f t="shared" si="107"/>
        <v>1.62</v>
      </c>
      <c r="DH51" s="51">
        <f t="shared" si="107"/>
        <v>1.62</v>
      </c>
      <c r="DI51" s="51">
        <f t="shared" si="107"/>
        <v>1.62</v>
      </c>
      <c r="DJ51" s="51">
        <f t="shared" si="107"/>
        <v>1.62</v>
      </c>
      <c r="DK51" s="51">
        <f t="shared" si="107"/>
        <v>1.62</v>
      </c>
      <c r="DL51" s="51">
        <f t="shared" si="107"/>
        <v>1.62</v>
      </c>
      <c r="DM51" s="51">
        <f t="shared" si="107"/>
        <v>1.62</v>
      </c>
      <c r="DN51" s="51">
        <f t="shared" si="107"/>
        <v>1.62</v>
      </c>
      <c r="DO51" s="51">
        <f t="shared" si="108"/>
        <v>1.62</v>
      </c>
      <c r="DP51" s="51">
        <f t="shared" si="109"/>
        <v>1.62</v>
      </c>
      <c r="DQ51" s="51">
        <f t="shared" si="109"/>
        <v>1.62</v>
      </c>
      <c r="DR51" s="51">
        <f t="shared" si="109"/>
        <v>1.62</v>
      </c>
      <c r="DS51" s="51">
        <f t="shared" si="109"/>
        <v>1.62</v>
      </c>
      <c r="DT51" s="51">
        <f t="shared" si="109"/>
        <v>1.62</v>
      </c>
      <c r="DU51" s="51">
        <f t="shared" si="109"/>
        <v>1.62</v>
      </c>
      <c r="DV51" s="51">
        <f t="shared" si="109"/>
        <v>1.62</v>
      </c>
      <c r="DW51" s="51">
        <f t="shared" si="109"/>
        <v>1.62</v>
      </c>
    </row>
    <row r="52" spans="1:127" ht="37.5" customHeight="1" x14ac:dyDescent="0.2">
      <c r="A52" s="19"/>
      <c r="B52" s="37"/>
      <c r="C52" s="492"/>
      <c r="D52" s="493"/>
      <c r="E52" s="493"/>
      <c r="F52" s="291"/>
      <c r="G52" s="38">
        <f>SQRT(1+4*G47*G36/G48)</f>
        <v>3.1291885791488356</v>
      </c>
      <c r="J52" s="52">
        <f>G52</f>
        <v>3.1291885791488356</v>
      </c>
      <c r="K52" s="55">
        <f t="shared" si="77"/>
        <v>3.1291885791488356</v>
      </c>
      <c r="L52" s="55">
        <f t="shared" si="77"/>
        <v>3.1291885791488356</v>
      </c>
      <c r="M52" s="55">
        <f t="shared" si="77"/>
        <v>3.1291885791488356</v>
      </c>
      <c r="N52" s="55">
        <f t="shared" si="77"/>
        <v>3.1291885791488356</v>
      </c>
      <c r="O52" s="55">
        <f t="shared" si="78"/>
        <v>3.1291885791488356</v>
      </c>
      <c r="P52" s="55">
        <f t="shared" si="78"/>
        <v>3.1291885791488356</v>
      </c>
      <c r="Q52" s="55">
        <f t="shared" si="78"/>
        <v>3.1291885791488356</v>
      </c>
      <c r="R52" s="55">
        <f t="shared" si="79"/>
        <v>3.1291885791488356</v>
      </c>
      <c r="S52" s="55">
        <f t="shared" si="79"/>
        <v>3.1291885791488356</v>
      </c>
      <c r="T52" s="55">
        <f t="shared" si="79"/>
        <v>3.1291885791488356</v>
      </c>
      <c r="U52" s="52">
        <f>G52</f>
        <v>3.1291885791488356</v>
      </c>
      <c r="V52" s="55">
        <f>+U52</f>
        <v>3.1291885791488356</v>
      </c>
      <c r="W52" s="55">
        <f t="shared" si="110"/>
        <v>3.1291885791488356</v>
      </c>
      <c r="X52" s="55">
        <f t="shared" si="110"/>
        <v>3.1291885791488356</v>
      </c>
      <c r="Y52" s="55">
        <f t="shared" si="110"/>
        <v>3.1291885791488356</v>
      </c>
      <c r="Z52" s="55">
        <f t="shared" si="110"/>
        <v>3.1291885791488356</v>
      </c>
      <c r="AA52" s="55">
        <f t="shared" si="110"/>
        <v>3.1291885791488356</v>
      </c>
      <c r="AB52" s="55">
        <f t="shared" si="110"/>
        <v>3.1291885791488356</v>
      </c>
      <c r="AC52" s="55">
        <f t="shared" si="110"/>
        <v>3.1291885791488356</v>
      </c>
      <c r="AD52" s="55">
        <f t="shared" si="110"/>
        <v>3.1291885791488356</v>
      </c>
      <c r="AE52" s="55">
        <f t="shared" si="110"/>
        <v>3.1291885791488356</v>
      </c>
      <c r="AF52" s="55">
        <f t="shared" si="110"/>
        <v>3.1291885791488356</v>
      </c>
      <c r="AG52" s="55">
        <f t="shared" si="110"/>
        <v>3.1291885791488356</v>
      </c>
      <c r="AH52" s="55">
        <f t="shared" si="81"/>
        <v>3.1291885791488356</v>
      </c>
      <c r="AI52" s="55">
        <f t="shared" si="81"/>
        <v>3.1291885791488356</v>
      </c>
      <c r="AJ52" s="55">
        <f t="shared" si="81"/>
        <v>3.1291885791488356</v>
      </c>
      <c r="AK52" s="55">
        <f t="shared" si="82"/>
        <v>3.1291885791488356</v>
      </c>
      <c r="AL52" s="55">
        <f t="shared" si="82"/>
        <v>3.1291885791488356</v>
      </c>
      <c r="AM52" s="55">
        <f t="shared" si="82"/>
        <v>3.1291885791488356</v>
      </c>
      <c r="AN52" s="55">
        <f t="shared" si="83"/>
        <v>3.1291885791488356</v>
      </c>
      <c r="AO52" s="55">
        <f t="shared" si="83"/>
        <v>3.1291885791488356</v>
      </c>
      <c r="AP52" s="55">
        <f t="shared" si="83"/>
        <v>3.1291885791488356</v>
      </c>
      <c r="AQ52" s="55">
        <f t="shared" si="83"/>
        <v>3.1291885791488356</v>
      </c>
      <c r="AR52" s="55">
        <f t="shared" si="83"/>
        <v>3.1291885791488356</v>
      </c>
      <c r="AS52" s="55">
        <f t="shared" si="83"/>
        <v>3.1291885791488356</v>
      </c>
      <c r="AT52" s="55">
        <f t="shared" si="83"/>
        <v>3.1291885791488356</v>
      </c>
      <c r="AU52" s="55">
        <f t="shared" si="83"/>
        <v>3.1291885791488356</v>
      </c>
      <c r="AV52" s="55">
        <f t="shared" si="83"/>
        <v>3.1291885791488356</v>
      </c>
      <c r="AW52" s="55">
        <f t="shared" si="83"/>
        <v>3.1291885791488356</v>
      </c>
      <c r="AX52" s="55">
        <f t="shared" si="83"/>
        <v>3.1291885791488356</v>
      </c>
      <c r="AY52" s="55">
        <f t="shared" si="83"/>
        <v>3.1291885791488356</v>
      </c>
      <c r="AZ52" s="55">
        <f t="shared" si="83"/>
        <v>3.1291885791488356</v>
      </c>
      <c r="BA52" s="55">
        <f t="shared" si="83"/>
        <v>3.1291885791488356</v>
      </c>
      <c r="BB52" s="55">
        <f t="shared" si="84"/>
        <v>3.1291885791488356</v>
      </c>
      <c r="BC52" s="55">
        <f t="shared" si="84"/>
        <v>3.1291885791488356</v>
      </c>
      <c r="BD52" s="55">
        <f t="shared" si="84"/>
        <v>3.1291885791488356</v>
      </c>
      <c r="BE52" s="55">
        <f t="shared" si="84"/>
        <v>3.1291885791488356</v>
      </c>
      <c r="BF52" s="55">
        <f t="shared" si="84"/>
        <v>3.1291885791488356</v>
      </c>
      <c r="BG52" s="55">
        <f t="shared" si="85"/>
        <v>3.1291885791488356</v>
      </c>
      <c r="BH52" s="55">
        <f t="shared" si="85"/>
        <v>3.1291885791488356</v>
      </c>
      <c r="BI52" s="55">
        <f t="shared" si="86"/>
        <v>3.1291885791488356</v>
      </c>
      <c r="BJ52" s="55">
        <f t="shared" si="86"/>
        <v>3.1291885791488356</v>
      </c>
      <c r="BK52" s="55">
        <f t="shared" si="87"/>
        <v>3.1291885791488356</v>
      </c>
      <c r="BL52" s="55">
        <f t="shared" si="88"/>
        <v>3.1291885791488356</v>
      </c>
      <c r="BM52" s="55">
        <f t="shared" si="88"/>
        <v>3.1291885791488356</v>
      </c>
      <c r="BN52" s="55">
        <f t="shared" si="88"/>
        <v>3.1291885791488356</v>
      </c>
      <c r="BO52" s="55">
        <f t="shared" si="88"/>
        <v>3.1291885791488356</v>
      </c>
      <c r="BP52" s="55">
        <f t="shared" si="89"/>
        <v>3.1291885791488356</v>
      </c>
      <c r="BQ52" s="55">
        <f t="shared" si="90"/>
        <v>3.1291885791488356</v>
      </c>
      <c r="BR52" s="55">
        <f t="shared" si="90"/>
        <v>3.1291885791488356</v>
      </c>
      <c r="BS52" s="55">
        <f t="shared" si="90"/>
        <v>3.1291885791488356</v>
      </c>
      <c r="BT52" s="55">
        <f t="shared" si="90"/>
        <v>3.1291885791488356</v>
      </c>
      <c r="BU52" s="55">
        <f t="shared" si="91"/>
        <v>3.1291885791488356</v>
      </c>
      <c r="BV52" s="55">
        <f t="shared" si="92"/>
        <v>3.1291885791488356</v>
      </c>
      <c r="BW52" s="55">
        <f t="shared" si="93"/>
        <v>3.1291885791488356</v>
      </c>
      <c r="BX52" s="55">
        <f t="shared" si="93"/>
        <v>3.1291885791488356</v>
      </c>
      <c r="BY52" s="55">
        <f t="shared" si="94"/>
        <v>3.1291885791488356</v>
      </c>
      <c r="BZ52" s="55">
        <f t="shared" si="94"/>
        <v>3.1291885791488356</v>
      </c>
      <c r="CA52" s="55">
        <f t="shared" si="94"/>
        <v>3.1291885791488356</v>
      </c>
      <c r="CB52" s="55">
        <f t="shared" si="94"/>
        <v>3.1291885791488356</v>
      </c>
      <c r="CC52" s="55">
        <f t="shared" si="95"/>
        <v>3.1291885791488356</v>
      </c>
      <c r="CD52" s="55">
        <f t="shared" si="95"/>
        <v>3.1291885791488356</v>
      </c>
      <c r="CE52" s="55">
        <f t="shared" si="96"/>
        <v>3.1291885791488356</v>
      </c>
      <c r="CF52" s="55">
        <f t="shared" si="97"/>
        <v>3.1291885791488356</v>
      </c>
      <c r="CG52" s="55">
        <f t="shared" si="98"/>
        <v>3.1291885791488356</v>
      </c>
      <c r="CH52" s="55">
        <f t="shared" si="99"/>
        <v>3.1291885791488356</v>
      </c>
      <c r="CI52" s="55">
        <f t="shared" si="99"/>
        <v>3.1291885791488356</v>
      </c>
      <c r="CJ52" s="55">
        <f t="shared" si="99"/>
        <v>3.1291885791488356</v>
      </c>
      <c r="CK52" s="55">
        <f t="shared" si="99"/>
        <v>3.1291885791488356</v>
      </c>
      <c r="CL52" s="55">
        <f t="shared" si="99"/>
        <v>3.1291885791488356</v>
      </c>
      <c r="CM52" s="55">
        <f t="shared" si="99"/>
        <v>3.1291885791488356</v>
      </c>
      <c r="CN52" s="55">
        <f t="shared" si="99"/>
        <v>3.1291885791488356</v>
      </c>
      <c r="CO52" s="55">
        <f t="shared" si="99"/>
        <v>3.1291885791488356</v>
      </c>
      <c r="CP52" s="55">
        <f t="shared" si="99"/>
        <v>3.1291885791488356</v>
      </c>
      <c r="CQ52" s="55">
        <f t="shared" si="99"/>
        <v>3.1291885791488356</v>
      </c>
      <c r="CR52" s="55">
        <f t="shared" si="100"/>
        <v>3.1291885791488356</v>
      </c>
      <c r="CS52" s="55">
        <f t="shared" si="100"/>
        <v>3.1291885791488356</v>
      </c>
      <c r="CT52" s="55">
        <f t="shared" si="101"/>
        <v>3.1291885791488356</v>
      </c>
      <c r="CU52" s="55">
        <f t="shared" si="101"/>
        <v>3.1291885791488356</v>
      </c>
      <c r="CV52" s="55">
        <f t="shared" si="102"/>
        <v>3.1291885791488356</v>
      </c>
      <c r="CW52" s="55">
        <f t="shared" si="102"/>
        <v>3.1291885791488356</v>
      </c>
      <c r="CX52" s="55">
        <f t="shared" si="103"/>
        <v>3.1291885791488356</v>
      </c>
      <c r="CY52" s="55">
        <f t="shared" si="103"/>
        <v>3.1291885791488356</v>
      </c>
      <c r="CZ52" s="55">
        <f t="shared" si="103"/>
        <v>3.1291885791488356</v>
      </c>
      <c r="DA52" s="55">
        <f t="shared" si="103"/>
        <v>3.1291885791488356</v>
      </c>
      <c r="DB52" s="55">
        <f t="shared" si="103"/>
        <v>3.1291885791488356</v>
      </c>
      <c r="DC52" s="55">
        <f t="shared" si="104"/>
        <v>3.1291885791488356</v>
      </c>
      <c r="DD52" s="55">
        <f t="shared" si="104"/>
        <v>3.1291885791488356</v>
      </c>
      <c r="DE52" s="55">
        <f t="shared" si="105"/>
        <v>3.1291885791488356</v>
      </c>
      <c r="DF52" s="55">
        <f t="shared" si="106"/>
        <v>3.1291885791488356</v>
      </c>
      <c r="DG52" s="55">
        <f t="shared" si="107"/>
        <v>3.1291885791488356</v>
      </c>
      <c r="DH52" s="55">
        <f t="shared" si="107"/>
        <v>3.1291885791488356</v>
      </c>
      <c r="DI52" s="55">
        <f t="shared" si="107"/>
        <v>3.1291885791488356</v>
      </c>
      <c r="DJ52" s="55">
        <f t="shared" si="107"/>
        <v>3.1291885791488356</v>
      </c>
      <c r="DK52" s="55">
        <f t="shared" si="107"/>
        <v>3.1291885791488356</v>
      </c>
      <c r="DL52" s="55">
        <f t="shared" si="107"/>
        <v>3.1291885791488356</v>
      </c>
      <c r="DM52" s="55">
        <f t="shared" si="107"/>
        <v>3.1291885791488356</v>
      </c>
      <c r="DN52" s="55">
        <f t="shared" si="107"/>
        <v>3.1291885791488356</v>
      </c>
      <c r="DO52" s="55">
        <f t="shared" si="108"/>
        <v>3.1291885791488356</v>
      </c>
      <c r="DP52" s="55">
        <f t="shared" si="109"/>
        <v>3.1291885791488356</v>
      </c>
      <c r="DQ52" s="55">
        <f t="shared" si="109"/>
        <v>3.1291885791488356</v>
      </c>
      <c r="DR52" s="55">
        <f t="shared" si="109"/>
        <v>3.1291885791488356</v>
      </c>
      <c r="DS52" s="55">
        <f t="shared" si="109"/>
        <v>3.1291885791488356</v>
      </c>
      <c r="DT52" s="55">
        <f t="shared" si="109"/>
        <v>3.1291885791488356</v>
      </c>
      <c r="DU52" s="55">
        <f t="shared" si="109"/>
        <v>3.1291885791488356</v>
      </c>
      <c r="DV52" s="55">
        <f t="shared" si="109"/>
        <v>3.1291885791488356</v>
      </c>
      <c r="DW52" s="55">
        <f t="shared" si="109"/>
        <v>3.1291885791488356</v>
      </c>
    </row>
    <row r="53" spans="1:127" ht="37.5" customHeight="1" x14ac:dyDescent="0.2">
      <c r="A53" s="19"/>
      <c r="B53" s="37" t="s">
        <v>108</v>
      </c>
      <c r="C53" s="492"/>
      <c r="D53" s="493"/>
      <c r="E53" s="493"/>
      <c r="F53" s="39"/>
      <c r="G53" s="38">
        <f>EXP(G30/(2*G36)*(1-G52))</f>
        <v>1.6621001249718466E-6</v>
      </c>
      <c r="I53" s="71">
        <f>J53</f>
        <v>3.1431916881615778E-2</v>
      </c>
      <c r="J53" s="38">
        <f>EXP(J30/(2*J36)*(1-J52))</f>
        <v>3.1431916881615778E-2</v>
      </c>
      <c r="K53" s="38">
        <f t="shared" ref="K53:T53" si="111">EXP(K30/(2*K36)*(1-K52))</f>
        <v>0</v>
      </c>
      <c r="L53" s="38">
        <f t="shared" si="111"/>
        <v>0</v>
      </c>
      <c r="M53" s="38">
        <f t="shared" si="111"/>
        <v>0</v>
      </c>
      <c r="N53" s="38">
        <f t="shared" si="111"/>
        <v>0</v>
      </c>
      <c r="O53" s="38">
        <f t="shared" si="111"/>
        <v>0</v>
      </c>
      <c r="P53" s="38">
        <f t="shared" si="111"/>
        <v>0</v>
      </c>
      <c r="Q53" s="38">
        <f t="shared" si="111"/>
        <v>0</v>
      </c>
      <c r="R53" s="38">
        <f t="shared" si="111"/>
        <v>0</v>
      </c>
      <c r="S53" s="38">
        <f t="shared" si="111"/>
        <v>0</v>
      </c>
      <c r="T53" s="38">
        <f t="shared" si="111"/>
        <v>0</v>
      </c>
      <c r="U53" s="38">
        <f>EXP(U30/(2*U36)*(1-U52))</f>
        <v>0</v>
      </c>
      <c r="V53" s="38">
        <f>EXP(V30/(2*V36)*(1-V52))</f>
        <v>0</v>
      </c>
      <c r="W53" s="38">
        <f t="shared" ref="W53:CH53" si="112">EXP(W30/(2*W36)*(1-W52))</f>
        <v>0</v>
      </c>
      <c r="X53" s="38">
        <f t="shared" si="112"/>
        <v>0</v>
      </c>
      <c r="Y53" s="38">
        <f t="shared" si="112"/>
        <v>0</v>
      </c>
      <c r="Z53" s="38">
        <f t="shared" si="112"/>
        <v>0</v>
      </c>
      <c r="AA53" s="38">
        <f t="shared" si="112"/>
        <v>0</v>
      </c>
      <c r="AB53" s="38">
        <f t="shared" si="112"/>
        <v>0</v>
      </c>
      <c r="AC53" s="38">
        <f t="shared" si="112"/>
        <v>0</v>
      </c>
      <c r="AD53" s="38">
        <f t="shared" si="112"/>
        <v>1.6090584541688304E-58</v>
      </c>
      <c r="AE53" s="38">
        <f t="shared" si="112"/>
        <v>2.5890691089321865E-116</v>
      </c>
      <c r="AF53" s="38">
        <f t="shared" si="112"/>
        <v>4.1659635381546955E-174</v>
      </c>
      <c r="AG53" s="38">
        <f t="shared" si="112"/>
        <v>6.7032788508269068E-232</v>
      </c>
      <c r="AH53" s="38">
        <f t="shared" si="112"/>
        <v>1.0785967505574771E-289</v>
      </c>
      <c r="AI53" s="38">
        <f t="shared" si="112"/>
        <v>0</v>
      </c>
      <c r="AJ53" s="38">
        <f t="shared" si="112"/>
        <v>0</v>
      </c>
      <c r="AK53" s="38">
        <f t="shared" si="112"/>
        <v>0</v>
      </c>
      <c r="AL53" s="38">
        <f t="shared" si="112"/>
        <v>0</v>
      </c>
      <c r="AM53" s="38">
        <f t="shared" si="112"/>
        <v>0</v>
      </c>
      <c r="AN53" s="38">
        <f t="shared" si="112"/>
        <v>1.6090584541688304E-58</v>
      </c>
      <c r="AO53" s="38">
        <f t="shared" si="112"/>
        <v>9.6808755982500485E-53</v>
      </c>
      <c r="AP53" s="38">
        <f t="shared" si="112"/>
        <v>5.8244840083951183E-47</v>
      </c>
      <c r="AQ53" s="38">
        <f t="shared" si="112"/>
        <v>3.5042919020860892E-41</v>
      </c>
      <c r="AR53" s="38">
        <f t="shared" si="112"/>
        <v>2.1083518672772173E-35</v>
      </c>
      <c r="AS53" s="38">
        <f t="shared" si="112"/>
        <v>1.2684866787510347E-29</v>
      </c>
      <c r="AT53" s="38">
        <f t="shared" si="112"/>
        <v>7.6318307164107868E-24</v>
      </c>
      <c r="AU53" s="38">
        <f t="shared" si="112"/>
        <v>4.5916792867939037E-18</v>
      </c>
      <c r="AV53" s="38">
        <f t="shared" si="112"/>
        <v>2.7625768254314279E-12</v>
      </c>
      <c r="AW53" s="38">
        <f t="shared" si="112"/>
        <v>1.6621001249718466E-6</v>
      </c>
      <c r="AX53" s="38">
        <f t="shared" si="112"/>
        <v>1.6621001249718466E-6</v>
      </c>
      <c r="AY53" s="38">
        <f t="shared" si="112"/>
        <v>6.2891429172037277E-6</v>
      </c>
      <c r="AZ53" s="38">
        <f t="shared" si="112"/>
        <v>2.3797193706175665E-5</v>
      </c>
      <c r="BA53" s="38">
        <f t="shared" si="112"/>
        <v>9.0045088137548037E-5</v>
      </c>
      <c r="BB53" s="38">
        <f t="shared" si="112"/>
        <v>3.4071739709353404E-4</v>
      </c>
      <c r="BC53" s="38">
        <f t="shared" si="112"/>
        <v>1.2892246216124816E-3</v>
      </c>
      <c r="BD53" s="38">
        <f t="shared" si="112"/>
        <v>4.8782367415056505E-3</v>
      </c>
      <c r="BE53" s="38">
        <f t="shared" si="112"/>
        <v>1.8458531823889297E-2</v>
      </c>
      <c r="BF53" s="38">
        <f t="shared" si="112"/>
        <v>6.9844375160106137E-2</v>
      </c>
      <c r="BG53" s="38">
        <f t="shared" si="112"/>
        <v>0.264280864158013</v>
      </c>
      <c r="BH53" s="38">
        <f t="shared" si="112"/>
        <v>0.87540005955218581</v>
      </c>
      <c r="BI53" s="38">
        <f t="shared" si="112"/>
        <v>9.4892090364554638E-3</v>
      </c>
      <c r="BJ53" s="38">
        <f t="shared" si="112"/>
        <v>1.0839854227688427E-2</v>
      </c>
      <c r="BK53" s="38">
        <f t="shared" si="112"/>
        <v>1.2382743306224585E-2</v>
      </c>
      <c r="BL53" s="38">
        <f t="shared" si="112"/>
        <v>1.4145239277866878E-2</v>
      </c>
      <c r="BM53" s="38">
        <f t="shared" si="112"/>
        <v>1.6158599857878608E-2</v>
      </c>
      <c r="BN53" s="38">
        <f t="shared" si="112"/>
        <v>1.8458531823889297E-2</v>
      </c>
      <c r="BO53" s="38">
        <f t="shared" si="112"/>
        <v>2.1085824272540982E-2</v>
      </c>
      <c r="BP53" s="38">
        <f t="shared" si="112"/>
        <v>2.4087072010627358E-2</v>
      </c>
      <c r="BQ53" s="38">
        <f t="shared" si="112"/>
        <v>2.7515501910005801E-2</v>
      </c>
      <c r="BR53" s="38">
        <f t="shared" si="112"/>
        <v>3.1431916881615778E-2</v>
      </c>
      <c r="BS53" s="38">
        <f t="shared" si="112"/>
        <v>3.590577420990225E-2</v>
      </c>
      <c r="BT53" s="38">
        <f t="shared" si="112"/>
        <v>4.101641737181283E-2</v>
      </c>
      <c r="BU53" s="38">
        <f t="shared" si="112"/>
        <v>4.6854483186572933E-2</v>
      </c>
      <c r="BV53" s="38">
        <f t="shared" si="112"/>
        <v>5.3523509251920211E-2</v>
      </c>
      <c r="BW53" s="38">
        <f t="shared" si="112"/>
        <v>6.1141770174542108E-2</v>
      </c>
      <c r="BX53" s="38">
        <f t="shared" si="112"/>
        <v>6.9844375160106137E-2</v>
      </c>
      <c r="BY53" s="38">
        <f t="shared" si="112"/>
        <v>7.9785664163462888E-2</v>
      </c>
      <c r="BZ53" s="38">
        <f t="shared" si="112"/>
        <v>9.1141945094540613E-2</v>
      </c>
      <c r="CA53" s="38">
        <f t="shared" si="112"/>
        <v>0.10411462062404313</v>
      </c>
      <c r="CB53" s="38">
        <f t="shared" si="112"/>
        <v>0.1189337600425837</v>
      </c>
      <c r="CC53" s="38">
        <f t="shared" si="112"/>
        <v>0.1358621795198697</v>
      </c>
      <c r="CD53" s="38">
        <f t="shared" si="112"/>
        <v>3.1431916881615778E-2</v>
      </c>
      <c r="CE53" s="38">
        <f t="shared" si="112"/>
        <v>0.87540005955218581</v>
      </c>
      <c r="CF53" s="38">
        <f t="shared" si="112"/>
        <v>0.9356281630819937</v>
      </c>
      <c r="CG53" s="38">
        <f t="shared" si="112"/>
        <v>0.87540005955218581</v>
      </c>
      <c r="CH53" s="38">
        <f t="shared" si="112"/>
        <v>0.76632526426397052</v>
      </c>
      <c r="CI53" s="38">
        <f t="shared" ref="CI53:DW53" si="113">EXP(CI30/(2*CI36)*(1-CI52))</f>
        <v>0.67084118197302434</v>
      </c>
      <c r="CJ53" s="38">
        <f t="shared" si="113"/>
        <v>0.58725441064924422</v>
      </c>
      <c r="CK53" s="38">
        <f t="shared" si="113"/>
        <v>0.51408254605463222</v>
      </c>
      <c r="CL53" s="38">
        <f t="shared" si="113"/>
        <v>0.264280864158013</v>
      </c>
      <c r="CM53" s="38">
        <f t="shared" si="113"/>
        <v>0.1358621795198697</v>
      </c>
      <c r="CN53" s="38">
        <f t="shared" si="113"/>
        <v>6.9844375160106137E-2</v>
      </c>
      <c r="CO53" s="38">
        <f t="shared" si="113"/>
        <v>3.590577420990225E-2</v>
      </c>
      <c r="CP53" s="38">
        <f t="shared" si="113"/>
        <v>1.8458531823889297E-2</v>
      </c>
      <c r="CQ53" s="38">
        <f t="shared" si="113"/>
        <v>9.4892090364554638E-3</v>
      </c>
      <c r="CR53" s="38">
        <f t="shared" si="113"/>
        <v>4.8782367415056505E-3</v>
      </c>
      <c r="CS53" s="38">
        <f t="shared" si="113"/>
        <v>2.5078163643304763E-3</v>
      </c>
      <c r="CT53" s="38">
        <f t="shared" si="113"/>
        <v>1.2892246216124816E-3</v>
      </c>
      <c r="CU53" s="38">
        <f t="shared" si="113"/>
        <v>6.6276787591486471E-4</v>
      </c>
      <c r="CV53" s="38">
        <f t="shared" si="113"/>
        <v>3.4071739709353404E-4</v>
      </c>
      <c r="CW53" s="38">
        <f t="shared" si="113"/>
        <v>1.7515686698295118E-4</v>
      </c>
      <c r="CX53" s="38">
        <f t="shared" si="113"/>
        <v>9.0045088137548037E-5</v>
      </c>
      <c r="CY53" s="38">
        <f t="shared" si="113"/>
        <v>4.6290608169464434E-5</v>
      </c>
      <c r="CZ53" s="38">
        <f t="shared" si="113"/>
        <v>2.3797193706175665E-5</v>
      </c>
      <c r="DA53" s="38">
        <f t="shared" si="113"/>
        <v>1.223372192942605E-5</v>
      </c>
      <c r="DB53" s="38">
        <f t="shared" si="113"/>
        <v>6.2891429172037277E-6</v>
      </c>
      <c r="DC53" s="38">
        <f t="shared" si="113"/>
        <v>3.2331386033775475E-6</v>
      </c>
      <c r="DD53" s="38">
        <f t="shared" si="113"/>
        <v>1.6621001249718466E-6</v>
      </c>
      <c r="DE53" s="38">
        <f t="shared" si="113"/>
        <v>1.8458531823889297E-2</v>
      </c>
      <c r="DF53" s="38">
        <f t="shared" si="113"/>
        <v>1.8458531823889297E-2</v>
      </c>
      <c r="DG53" s="38">
        <f t="shared" si="113"/>
        <v>1.8458531823889297E-2</v>
      </c>
      <c r="DH53" s="38">
        <f t="shared" si="113"/>
        <v>1.8458531823889297E-2</v>
      </c>
      <c r="DI53" s="38">
        <f t="shared" si="113"/>
        <v>1.8458531823889297E-2</v>
      </c>
      <c r="DJ53" s="38">
        <f t="shared" si="113"/>
        <v>1.8458531823889297E-2</v>
      </c>
      <c r="DK53" s="38">
        <f t="shared" si="113"/>
        <v>1.8458531823889297E-2</v>
      </c>
      <c r="DL53" s="38">
        <f t="shared" si="113"/>
        <v>1.8458531823889297E-2</v>
      </c>
      <c r="DM53" s="38">
        <f t="shared" si="113"/>
        <v>1.8458531823889297E-2</v>
      </c>
      <c r="DN53" s="38">
        <f t="shared" si="113"/>
        <v>1.8458531823889297E-2</v>
      </c>
      <c r="DO53" s="38">
        <f t="shared" si="113"/>
        <v>1.8458531823889297E-2</v>
      </c>
      <c r="DP53" s="38">
        <f t="shared" si="113"/>
        <v>1.8458531823889297E-2</v>
      </c>
      <c r="DQ53" s="38">
        <f t="shared" si="113"/>
        <v>1.8458531823889297E-2</v>
      </c>
      <c r="DR53" s="38">
        <f t="shared" si="113"/>
        <v>1.8458531823889297E-2</v>
      </c>
      <c r="DS53" s="38">
        <f t="shared" si="113"/>
        <v>1.8458531823889297E-2</v>
      </c>
      <c r="DT53" s="38">
        <f t="shared" si="113"/>
        <v>1.8458531823889297E-2</v>
      </c>
      <c r="DU53" s="38">
        <f t="shared" si="113"/>
        <v>1.8458531823889297E-2</v>
      </c>
      <c r="DV53" s="38">
        <f t="shared" si="113"/>
        <v>1.8458531823889297E-2</v>
      </c>
      <c r="DW53" s="38">
        <f t="shared" si="113"/>
        <v>1.8458531823889297E-2</v>
      </c>
    </row>
    <row r="54" spans="1:127" ht="37.5" customHeight="1" x14ac:dyDescent="0.2">
      <c r="A54" s="19"/>
      <c r="B54" s="37" t="s">
        <v>109</v>
      </c>
      <c r="C54" s="492"/>
      <c r="D54" s="493"/>
      <c r="E54" s="493"/>
      <c r="F54" s="291"/>
      <c r="G54" s="40">
        <f>IF(G30-G48*G33/G50*G52&lt;=0,2-ERFC((-G30+G48*G33/G50*G52)/(2*SQRT(G36*G48*G33/G50))),ERFC((G30-G48*G33/G50*G52)/(2*SQRT(G36*G48*G33/G50))))</f>
        <v>2</v>
      </c>
      <c r="I54" s="71">
        <f>J54/2</f>
        <v>1</v>
      </c>
      <c r="J54" s="48">
        <f>IF(J30-J48*J33/J50*J52&lt;=0,2-ERFC((-J30+J48*J33/J50*J52)/(2*SQRT(J36*J48*J33/J50))),ERFC((J30-J48*J33/J50*J52)/(2*SQRT(J36*J48*J33/J50))))</f>
        <v>2</v>
      </c>
      <c r="K54" s="48">
        <f t="shared" ref="K54:T54" si="114">IF(K30-K48*K33/K50*K52&lt;=0,2-ERFC((-K30+K48*K33/K50*K52)/(2*SQRT(K36*K48*K33/K50))),ERFC((K30-K48*K33/K50*K52)/(2*SQRT(K36*K48*K33/K50))))</f>
        <v>0</v>
      </c>
      <c r="L54" s="48">
        <f t="shared" si="114"/>
        <v>0</v>
      </c>
      <c r="M54" s="48">
        <f t="shared" si="114"/>
        <v>0</v>
      </c>
      <c r="N54" s="48">
        <f t="shared" si="114"/>
        <v>0</v>
      </c>
      <c r="O54" s="48">
        <f t="shared" si="114"/>
        <v>0</v>
      </c>
      <c r="P54" s="48">
        <f t="shared" si="114"/>
        <v>0</v>
      </c>
      <c r="Q54" s="48">
        <f t="shared" si="114"/>
        <v>0</v>
      </c>
      <c r="R54" s="48">
        <f t="shared" si="114"/>
        <v>0</v>
      </c>
      <c r="S54" s="48">
        <f t="shared" si="114"/>
        <v>0</v>
      </c>
      <c r="T54" s="48">
        <f t="shared" si="114"/>
        <v>0</v>
      </c>
      <c r="U54" s="48">
        <f>IF(U30-U48*U33/U50*U52&lt;=0,2-ERFC((-U30+U48*U33/U50*U52)/(2*SQRT(U36*U48*U33/U50))),ERFC((U30-U48*U33/U50*U52)/(2*SQRT(U36*U48*U33/U50))))</f>
        <v>0</v>
      </c>
      <c r="V54" s="48">
        <f>IF(V30-V48*V33/V50*V52&lt;=0,2-ERFC((-V30+V48*V33/V50*V52)/(2*SQRT(V36*V48*V33/V50))),ERFC((V30-V48*V33/V50*V52)/(2*SQRT(V36*V48*V33/V50))))</f>
        <v>0</v>
      </c>
      <c r="W54" s="48">
        <f t="shared" ref="W54:CH54" si="115">IF(W30-W48*W33/W50*W52&lt;=0,2-ERFC((-W30+W48*W33/W50*W52)/(2*SQRT(W36*W48*W33/W50))),ERFC((W30-W48*W33/W50*W52)/(2*SQRT(W36*W48*W33/W50))))</f>
        <v>0</v>
      </c>
      <c r="X54" s="48">
        <f t="shared" si="115"/>
        <v>0</v>
      </c>
      <c r="Y54" s="48">
        <f t="shared" si="115"/>
        <v>0</v>
      </c>
      <c r="Z54" s="48">
        <f t="shared" si="115"/>
        <v>0</v>
      </c>
      <c r="AA54" s="48">
        <f t="shared" si="115"/>
        <v>0</v>
      </c>
      <c r="AB54" s="48">
        <f t="shared" si="115"/>
        <v>0</v>
      </c>
      <c r="AC54" s="48">
        <f t="shared" si="115"/>
        <v>0</v>
      </c>
      <c r="AD54" s="48">
        <f t="shared" si="115"/>
        <v>1.791352303794556</v>
      </c>
      <c r="AE54" s="48">
        <f t="shared" si="115"/>
        <v>9.0167791984327804E-34</v>
      </c>
      <c r="AF54" s="48">
        <f t="shared" si="115"/>
        <v>3.0243402011818744E-143</v>
      </c>
      <c r="AG54" s="48">
        <f t="shared" si="115"/>
        <v>0</v>
      </c>
      <c r="AH54" s="48">
        <f t="shared" si="115"/>
        <v>0</v>
      </c>
      <c r="AI54" s="48">
        <f t="shared" si="115"/>
        <v>0</v>
      </c>
      <c r="AJ54" s="48">
        <f t="shared" si="115"/>
        <v>0</v>
      </c>
      <c r="AK54" s="48">
        <f t="shared" si="115"/>
        <v>0</v>
      </c>
      <c r="AL54" s="48">
        <f t="shared" si="115"/>
        <v>0</v>
      </c>
      <c r="AM54" s="48">
        <f t="shared" si="115"/>
        <v>0</v>
      </c>
      <c r="AN54" s="48">
        <f t="shared" si="115"/>
        <v>1.791352303794556</v>
      </c>
      <c r="AO54" s="48">
        <f t="shared" si="115"/>
        <v>1.9905221494441647</v>
      </c>
      <c r="AP54" s="48">
        <f t="shared" si="115"/>
        <v>1.9999155281782397</v>
      </c>
      <c r="AQ54" s="48">
        <f t="shared" si="115"/>
        <v>1.9999998623608382</v>
      </c>
      <c r="AR54" s="48">
        <f t="shared" si="115"/>
        <v>1.999999999960355</v>
      </c>
      <c r="AS54" s="48">
        <f t="shared" si="115"/>
        <v>1.999999999999998</v>
      </c>
      <c r="AT54" s="48">
        <f t="shared" si="115"/>
        <v>2</v>
      </c>
      <c r="AU54" s="48">
        <f t="shared" si="115"/>
        <v>2</v>
      </c>
      <c r="AV54" s="48">
        <f t="shared" si="115"/>
        <v>2</v>
      </c>
      <c r="AW54" s="48">
        <f t="shared" si="115"/>
        <v>2</v>
      </c>
      <c r="AX54" s="48">
        <f t="shared" si="115"/>
        <v>2</v>
      </c>
      <c r="AY54" s="48">
        <f t="shared" si="115"/>
        <v>2</v>
      </c>
      <c r="AZ54" s="48">
        <f t="shared" si="115"/>
        <v>2</v>
      </c>
      <c r="BA54" s="48">
        <f t="shared" si="115"/>
        <v>2</v>
      </c>
      <c r="BB54" s="48">
        <f t="shared" si="115"/>
        <v>2</v>
      </c>
      <c r="BC54" s="48">
        <f t="shared" si="115"/>
        <v>2</v>
      </c>
      <c r="BD54" s="48">
        <f t="shared" si="115"/>
        <v>2</v>
      </c>
      <c r="BE54" s="48">
        <f t="shared" si="115"/>
        <v>2</v>
      </c>
      <c r="BF54" s="48">
        <f t="shared" si="115"/>
        <v>2</v>
      </c>
      <c r="BG54" s="48">
        <f t="shared" si="115"/>
        <v>2</v>
      </c>
      <c r="BH54" s="48">
        <f t="shared" si="115"/>
        <v>2</v>
      </c>
      <c r="BI54" s="48">
        <f t="shared" si="115"/>
        <v>2</v>
      </c>
      <c r="BJ54" s="48">
        <f t="shared" si="115"/>
        <v>2</v>
      </c>
      <c r="BK54" s="48">
        <f t="shared" si="115"/>
        <v>2</v>
      </c>
      <c r="BL54" s="48">
        <f t="shared" si="115"/>
        <v>2</v>
      </c>
      <c r="BM54" s="48">
        <f t="shared" si="115"/>
        <v>2</v>
      </c>
      <c r="BN54" s="48">
        <f t="shared" si="115"/>
        <v>2</v>
      </c>
      <c r="BO54" s="48">
        <f t="shared" si="115"/>
        <v>2</v>
      </c>
      <c r="BP54" s="48">
        <f t="shared" si="115"/>
        <v>2</v>
      </c>
      <c r="BQ54" s="48">
        <f t="shared" si="115"/>
        <v>2</v>
      </c>
      <c r="BR54" s="48">
        <f t="shared" si="115"/>
        <v>2</v>
      </c>
      <c r="BS54" s="48">
        <f t="shared" si="115"/>
        <v>2</v>
      </c>
      <c r="BT54" s="48">
        <f t="shared" si="115"/>
        <v>2</v>
      </c>
      <c r="BU54" s="48">
        <f t="shared" si="115"/>
        <v>2</v>
      </c>
      <c r="BV54" s="48">
        <f t="shared" si="115"/>
        <v>2</v>
      </c>
      <c r="BW54" s="48">
        <f t="shared" si="115"/>
        <v>2</v>
      </c>
      <c r="BX54" s="48">
        <f t="shared" si="115"/>
        <v>2</v>
      </c>
      <c r="BY54" s="48">
        <f t="shared" si="115"/>
        <v>2</v>
      </c>
      <c r="BZ54" s="48">
        <f t="shared" si="115"/>
        <v>2</v>
      </c>
      <c r="CA54" s="48">
        <f t="shared" si="115"/>
        <v>2</v>
      </c>
      <c r="CB54" s="48">
        <f t="shared" si="115"/>
        <v>2</v>
      </c>
      <c r="CC54" s="48">
        <f t="shared" si="115"/>
        <v>2</v>
      </c>
      <c r="CD54" s="48">
        <f t="shared" si="115"/>
        <v>2</v>
      </c>
      <c r="CE54" s="48">
        <f t="shared" si="115"/>
        <v>2</v>
      </c>
      <c r="CF54" s="48">
        <f t="shared" si="115"/>
        <v>2</v>
      </c>
      <c r="CG54" s="48">
        <f t="shared" si="115"/>
        <v>2</v>
      </c>
      <c r="CH54" s="48">
        <f t="shared" si="115"/>
        <v>2</v>
      </c>
      <c r="CI54" s="48">
        <f t="shared" ref="CI54:DW54" si="116">IF(CI30-CI48*CI33/CI50*CI52&lt;=0,2-ERFC((-CI30+CI48*CI33/CI50*CI52)/(2*SQRT(CI36*CI48*CI33/CI50))),ERFC((CI30-CI48*CI33/CI50*CI52)/(2*SQRT(CI36*CI48*CI33/CI50))))</f>
        <v>2</v>
      </c>
      <c r="CJ54" s="48">
        <f t="shared" si="116"/>
        <v>2</v>
      </c>
      <c r="CK54" s="48">
        <f t="shared" si="116"/>
        <v>2</v>
      </c>
      <c r="CL54" s="48">
        <f t="shared" si="116"/>
        <v>2</v>
      </c>
      <c r="CM54" s="48">
        <f t="shared" si="116"/>
        <v>2</v>
      </c>
      <c r="CN54" s="48">
        <f t="shared" si="116"/>
        <v>2</v>
      </c>
      <c r="CO54" s="48">
        <f t="shared" si="116"/>
        <v>2</v>
      </c>
      <c r="CP54" s="48">
        <f t="shared" si="116"/>
        <v>2</v>
      </c>
      <c r="CQ54" s="48">
        <f t="shared" si="116"/>
        <v>2</v>
      </c>
      <c r="CR54" s="48">
        <f t="shared" si="116"/>
        <v>2</v>
      </c>
      <c r="CS54" s="48">
        <f t="shared" si="116"/>
        <v>2</v>
      </c>
      <c r="CT54" s="48">
        <f t="shared" si="116"/>
        <v>2</v>
      </c>
      <c r="CU54" s="48">
        <f t="shared" si="116"/>
        <v>2</v>
      </c>
      <c r="CV54" s="48">
        <f t="shared" si="116"/>
        <v>2</v>
      </c>
      <c r="CW54" s="48">
        <f t="shared" si="116"/>
        <v>2</v>
      </c>
      <c r="CX54" s="48">
        <f t="shared" si="116"/>
        <v>2</v>
      </c>
      <c r="CY54" s="48">
        <f t="shared" si="116"/>
        <v>2</v>
      </c>
      <c r="CZ54" s="48">
        <f t="shared" si="116"/>
        <v>2</v>
      </c>
      <c r="DA54" s="48">
        <f t="shared" si="116"/>
        <v>2</v>
      </c>
      <c r="DB54" s="48">
        <f t="shared" si="116"/>
        <v>2</v>
      </c>
      <c r="DC54" s="48">
        <f t="shared" si="116"/>
        <v>2</v>
      </c>
      <c r="DD54" s="48">
        <f t="shared" si="116"/>
        <v>2</v>
      </c>
      <c r="DE54" s="48">
        <f t="shared" si="116"/>
        <v>0.44271750040475955</v>
      </c>
      <c r="DF54" s="48">
        <f t="shared" si="116"/>
        <v>1.8603275577972163</v>
      </c>
      <c r="DG54" s="48">
        <f t="shared" si="116"/>
        <v>1.9992127094826841</v>
      </c>
      <c r="DH54" s="48">
        <f t="shared" si="116"/>
        <v>1.9999999834566546</v>
      </c>
      <c r="DI54" s="48">
        <f t="shared" si="116"/>
        <v>1.9999999999996649</v>
      </c>
      <c r="DJ54" s="48">
        <f t="shared" si="116"/>
        <v>2</v>
      </c>
      <c r="DK54" s="48">
        <f t="shared" si="116"/>
        <v>2</v>
      </c>
      <c r="DL54" s="48">
        <f t="shared" si="116"/>
        <v>2</v>
      </c>
      <c r="DM54" s="48">
        <f t="shared" si="116"/>
        <v>2</v>
      </c>
      <c r="DN54" s="48">
        <f t="shared" si="116"/>
        <v>2</v>
      </c>
      <c r="DO54" s="48">
        <f t="shared" si="116"/>
        <v>2</v>
      </c>
      <c r="DP54" s="48">
        <f t="shared" si="116"/>
        <v>2</v>
      </c>
      <c r="DQ54" s="48">
        <f t="shared" si="116"/>
        <v>2</v>
      </c>
      <c r="DR54" s="48">
        <f t="shared" si="116"/>
        <v>2</v>
      </c>
      <c r="DS54" s="48">
        <f t="shared" si="116"/>
        <v>2</v>
      </c>
      <c r="DT54" s="48">
        <f t="shared" si="116"/>
        <v>2</v>
      </c>
      <c r="DU54" s="48">
        <f t="shared" si="116"/>
        <v>2</v>
      </c>
      <c r="DV54" s="48">
        <f t="shared" si="116"/>
        <v>2</v>
      </c>
      <c r="DW54" s="48">
        <f t="shared" si="116"/>
        <v>2</v>
      </c>
    </row>
    <row r="55" spans="1:127" ht="37.5" customHeight="1" x14ac:dyDescent="0.2">
      <c r="A55" s="19"/>
      <c r="B55" s="37" t="s">
        <v>110</v>
      </c>
      <c r="C55" s="492"/>
      <c r="D55" s="493"/>
      <c r="E55" s="493"/>
      <c r="F55" s="39"/>
      <c r="G55" s="38">
        <f>ERF((G34)/(4*(G37*G30)^0.5))</f>
        <v>0.15667510512298777</v>
      </c>
      <c r="H55" s="41"/>
      <c r="I55" s="71">
        <f>J55</f>
        <v>0.30169425604975009</v>
      </c>
      <c r="J55" s="38">
        <f>ERF((J34)/(4*(J37*J30)^0.5))</f>
        <v>0.30169425604975009</v>
      </c>
      <c r="K55" s="38">
        <f t="shared" ref="K55:T55" si="117">ERF((K34)/(4*(K37*K30)^0.5))</f>
        <v>4.9867460392022467E-3</v>
      </c>
      <c r="L55" s="38">
        <f t="shared" si="117"/>
        <v>3.5261734187406429E-3</v>
      </c>
      <c r="M55" s="38">
        <f t="shared" si="117"/>
        <v>2.8791116641875853E-3</v>
      </c>
      <c r="N55" s="38">
        <f t="shared" si="117"/>
        <v>2.4933851942641628E-3</v>
      </c>
      <c r="O55" s="38">
        <f t="shared" si="117"/>
        <v>2.2301522413465213E-3</v>
      </c>
      <c r="P55" s="38">
        <f t="shared" si="117"/>
        <v>2.0358415905657569E-3</v>
      </c>
      <c r="Q55" s="38">
        <f t="shared" si="117"/>
        <v>1.8848233566647592E-3</v>
      </c>
      <c r="R55" s="38">
        <f t="shared" si="117"/>
        <v>1.7630910137794817E-3</v>
      </c>
      <c r="S55" s="38">
        <f t="shared" si="117"/>
        <v>1.6622582992287564E-3</v>
      </c>
      <c r="T55" s="38">
        <f t="shared" si="117"/>
        <v>1.5769567995979502E-3</v>
      </c>
      <c r="U55" s="38">
        <f>ERF((U34)/(4*(U37*U30)^0.5))</f>
        <v>1.5768551657527899E-2</v>
      </c>
      <c r="V55" s="38">
        <f>ERF((V34)/(4*(V37*V30)^0.5))</f>
        <v>1.1150412755608121E-2</v>
      </c>
      <c r="W55" s="38">
        <f t="shared" ref="W55:CH55" si="118">ERF((W34)/(4*(W37*W30)^0.5))</f>
        <v>9.1043726769731853E-3</v>
      </c>
      <c r="X55" s="38">
        <f t="shared" si="118"/>
        <v>7.8846608000364242E-3</v>
      </c>
      <c r="Y55" s="38">
        <f t="shared" si="118"/>
        <v>7.0522779676913533E-3</v>
      </c>
      <c r="Z55" s="38">
        <f t="shared" si="118"/>
        <v>6.43783351201304E-3</v>
      </c>
      <c r="AA55" s="38">
        <f t="shared" si="118"/>
        <v>5.9602849033622554E-3</v>
      </c>
      <c r="AB55" s="38">
        <f t="shared" si="118"/>
        <v>5.5753424906871451E-3</v>
      </c>
      <c r="AC55" s="38">
        <f t="shared" si="118"/>
        <v>5.2564880631506116E-3</v>
      </c>
      <c r="AD55" s="38">
        <f t="shared" si="118"/>
        <v>4.9835338058494445E-2</v>
      </c>
      <c r="AE55" s="38">
        <f t="shared" si="118"/>
        <v>3.5250373867322833E-2</v>
      </c>
      <c r="AF55" s="38">
        <f t="shared" si="118"/>
        <v>2.8784932257004309E-2</v>
      </c>
      <c r="AG55" s="38">
        <f t="shared" si="118"/>
        <v>2.4929834868754254E-2</v>
      </c>
      <c r="AH55" s="38">
        <f t="shared" si="118"/>
        <v>2.2298647944327364E-2</v>
      </c>
      <c r="AI55" s="38">
        <f t="shared" si="118"/>
        <v>2.0356229179763444E-2</v>
      </c>
      <c r="AJ55" s="38">
        <f t="shared" si="118"/>
        <v>1.8846498243810107E-2</v>
      </c>
      <c r="AK55" s="38">
        <f t="shared" si="118"/>
        <v>1.7629489782642008E-2</v>
      </c>
      <c r="AL55" s="38">
        <f t="shared" si="118"/>
        <v>1.6621392650343809E-2</v>
      </c>
      <c r="AM55" s="38">
        <f t="shared" si="118"/>
        <v>1.5768551657527899E-2</v>
      </c>
      <c r="AN55" s="38">
        <f t="shared" si="118"/>
        <v>4.9835338058494445E-2</v>
      </c>
      <c r="AO55" s="38">
        <f t="shared" si="118"/>
        <v>5.2527260979315045E-2</v>
      </c>
      <c r="AP55" s="38">
        <f t="shared" si="118"/>
        <v>5.570853921978447E-2</v>
      </c>
      <c r="AQ55" s="38">
        <f t="shared" si="118"/>
        <v>5.9548015034165749E-2</v>
      </c>
      <c r="AR55" s="38">
        <f t="shared" si="118"/>
        <v>6.4309246113872398E-2</v>
      </c>
      <c r="AS55" s="38">
        <f t="shared" si="118"/>
        <v>7.0431977722387087E-2</v>
      </c>
      <c r="AT55" s="38">
        <f t="shared" si="118"/>
        <v>7.8719745926375276E-2</v>
      </c>
      <c r="AU55" s="38">
        <f t="shared" si="118"/>
        <v>9.0848506034133192E-2</v>
      </c>
      <c r="AV55" s="38">
        <f t="shared" si="118"/>
        <v>0.11114583723180337</v>
      </c>
      <c r="AW55" s="38">
        <f t="shared" si="118"/>
        <v>0.15667510512298777</v>
      </c>
      <c r="AX55" s="38">
        <f t="shared" si="118"/>
        <v>0.15667510512298777</v>
      </c>
      <c r="AY55" s="38">
        <f t="shared" si="118"/>
        <v>0.16503129364104502</v>
      </c>
      <c r="AZ55" s="38">
        <f t="shared" si="118"/>
        <v>0.17488488460304996</v>
      </c>
      <c r="BA55" s="38">
        <f t="shared" si="118"/>
        <v>0.18674408801357262</v>
      </c>
      <c r="BB55" s="38">
        <f t="shared" si="118"/>
        <v>0.20139675449060934</v>
      </c>
      <c r="BC55" s="38">
        <f t="shared" si="118"/>
        <v>0.22014538203508091</v>
      </c>
      <c r="BD55" s="38">
        <f t="shared" si="118"/>
        <v>0.24533943694031421</v>
      </c>
      <c r="BE55" s="38">
        <f t="shared" si="118"/>
        <v>0.28178387046601411</v>
      </c>
      <c r="BF55" s="38">
        <f t="shared" si="118"/>
        <v>0.34146863350159512</v>
      </c>
      <c r="BG55" s="38">
        <f t="shared" si="118"/>
        <v>0.46802894190259892</v>
      </c>
      <c r="BH55" s="38">
        <f t="shared" si="118"/>
        <v>0.95189317211148061</v>
      </c>
      <c r="BI55" s="38">
        <f t="shared" si="118"/>
        <v>0.26167820691832078</v>
      </c>
      <c r="BJ55" s="38">
        <f t="shared" si="118"/>
        <v>0.26535549610765247</v>
      </c>
      <c r="BK55" s="38">
        <f t="shared" si="118"/>
        <v>0.26919220066800909</v>
      </c>
      <c r="BL55" s="38">
        <f t="shared" si="118"/>
        <v>0.2732001735884847</v>
      </c>
      <c r="BM55" s="38">
        <f t="shared" si="118"/>
        <v>0.27739253855264112</v>
      </c>
      <c r="BN55" s="38">
        <f t="shared" si="118"/>
        <v>0.28178387046601411</v>
      </c>
      <c r="BO55" s="38">
        <f t="shared" si="118"/>
        <v>0.28639040832166751</v>
      </c>
      <c r="BP55" s="38">
        <f t="shared" si="118"/>
        <v>0.29123030747255041</v>
      </c>
      <c r="BQ55" s="38">
        <f t="shared" si="118"/>
        <v>0.29632394022203118</v>
      </c>
      <c r="BR55" s="38">
        <f t="shared" si="118"/>
        <v>0.30169425604975009</v>
      </c>
      <c r="BS55" s="38">
        <f t="shared" si="118"/>
        <v>0.30736721595803979</v>
      </c>
      <c r="BT55" s="38">
        <f t="shared" si="118"/>
        <v>0.31337231963456263</v>
      </c>
      <c r="BU55" s="38">
        <f t="shared" si="118"/>
        <v>0.31974324977733715</v>
      </c>
      <c r="BV55" s="38">
        <f t="shared" si="118"/>
        <v>0.32651866559127751</v>
      </c>
      <c r="BW55" s="38">
        <f t="shared" si="118"/>
        <v>0.33374318797466501</v>
      </c>
      <c r="BX55" s="38">
        <f t="shared" si="118"/>
        <v>0.34146863350159512</v>
      </c>
      <c r="BY55" s="38">
        <f t="shared" si="118"/>
        <v>0.34975557481968306</v>
      </c>
      <c r="BZ55" s="38">
        <f t="shared" si="118"/>
        <v>0.35867533433550464</v>
      </c>
      <c r="CA55" s="38">
        <f t="shared" si="118"/>
        <v>0.36831256041517868</v>
      </c>
      <c r="CB55" s="38">
        <f t="shared" si="118"/>
        <v>0.37876859767072762</v>
      </c>
      <c r="CC55" s="38">
        <f t="shared" si="118"/>
        <v>0.39016595632654066</v>
      </c>
      <c r="CD55" s="38">
        <f t="shared" si="118"/>
        <v>0.30169425604975009</v>
      </c>
      <c r="CE55" s="38">
        <f t="shared" si="118"/>
        <v>0.95189317211148061</v>
      </c>
      <c r="CF55" s="38">
        <f t="shared" si="118"/>
        <v>0.99481139244768446</v>
      </c>
      <c r="CG55" s="38">
        <f t="shared" si="118"/>
        <v>0.95189317211148061</v>
      </c>
      <c r="CH55" s="38">
        <f t="shared" si="118"/>
        <v>0.83774950015276817</v>
      </c>
      <c r="CI55" s="38">
        <f t="shared" ref="CI55:DW55" si="119">ERF((CI34)/(4*(CI37*CI30)^0.5))</f>
        <v>0.7461669707841263</v>
      </c>
      <c r="CJ55" s="38">
        <f t="shared" si="119"/>
        <v>0.67695105439907488</v>
      </c>
      <c r="CK55" s="38">
        <f t="shared" si="119"/>
        <v>0.62324088218841811</v>
      </c>
      <c r="CL55" s="38">
        <f t="shared" si="119"/>
        <v>0.46802894190259892</v>
      </c>
      <c r="CM55" s="38">
        <f t="shared" si="119"/>
        <v>0.39016595632654066</v>
      </c>
      <c r="CN55" s="38">
        <f t="shared" si="119"/>
        <v>0.34146863350159512</v>
      </c>
      <c r="CO55" s="38">
        <f t="shared" si="119"/>
        <v>0.30736721595803979</v>
      </c>
      <c r="CP55" s="38">
        <f t="shared" si="119"/>
        <v>0.28178387046601411</v>
      </c>
      <c r="CQ55" s="38">
        <f t="shared" si="119"/>
        <v>0.26167820691832078</v>
      </c>
      <c r="CR55" s="38">
        <f t="shared" si="119"/>
        <v>0.24533943694031421</v>
      </c>
      <c r="CS55" s="38">
        <f t="shared" si="119"/>
        <v>0.2317217964541661</v>
      </c>
      <c r="CT55" s="38">
        <f t="shared" si="119"/>
        <v>0.22014538203508091</v>
      </c>
      <c r="CU55" s="38">
        <f t="shared" si="119"/>
        <v>0.2101465301308737</v>
      </c>
      <c r="CV55" s="38">
        <f t="shared" si="119"/>
        <v>0.20139675449060934</v>
      </c>
      <c r="CW55" s="38">
        <f t="shared" si="119"/>
        <v>0.19365597004290375</v>
      </c>
      <c r="CX55" s="38">
        <f t="shared" si="119"/>
        <v>0.18674408801357262</v>
      </c>
      <c r="CY55" s="38">
        <f t="shared" si="119"/>
        <v>0.18052302322247885</v>
      </c>
      <c r="CZ55" s="38">
        <f t="shared" si="119"/>
        <v>0.17488488460304996</v>
      </c>
      <c r="DA55" s="38">
        <f t="shared" si="119"/>
        <v>0.1697439853379569</v>
      </c>
      <c r="DB55" s="38">
        <f t="shared" si="119"/>
        <v>0.16503129364104502</v>
      </c>
      <c r="DC55" s="38">
        <f t="shared" si="119"/>
        <v>0.16069048943283404</v>
      </c>
      <c r="DD55" s="38">
        <f t="shared" si="119"/>
        <v>0.15667510512298777</v>
      </c>
      <c r="DE55" s="38">
        <f t="shared" si="119"/>
        <v>0.28178387046601411</v>
      </c>
      <c r="DF55" s="38">
        <f t="shared" si="119"/>
        <v>0.28178387046601411</v>
      </c>
      <c r="DG55" s="38">
        <f t="shared" si="119"/>
        <v>0.28178387046601411</v>
      </c>
      <c r="DH55" s="38">
        <f t="shared" si="119"/>
        <v>0.28178387046601411</v>
      </c>
      <c r="DI55" s="38">
        <f t="shared" si="119"/>
        <v>0.28178387046601411</v>
      </c>
      <c r="DJ55" s="38">
        <f t="shared" si="119"/>
        <v>0.28178387046601411</v>
      </c>
      <c r="DK55" s="38">
        <f t="shared" si="119"/>
        <v>0.28178387046601411</v>
      </c>
      <c r="DL55" s="38">
        <f t="shared" si="119"/>
        <v>0.28178387046601411</v>
      </c>
      <c r="DM55" s="38">
        <f t="shared" si="119"/>
        <v>0.28178387046601411</v>
      </c>
      <c r="DN55" s="38">
        <f t="shared" si="119"/>
        <v>0.28178387046601411</v>
      </c>
      <c r="DO55" s="38">
        <f t="shared" si="119"/>
        <v>0.28178387046601411</v>
      </c>
      <c r="DP55" s="38">
        <f t="shared" si="119"/>
        <v>0.28178387046601411</v>
      </c>
      <c r="DQ55" s="38">
        <f t="shared" si="119"/>
        <v>0.28178387046601411</v>
      </c>
      <c r="DR55" s="38">
        <f t="shared" si="119"/>
        <v>0.28178387046601411</v>
      </c>
      <c r="DS55" s="38">
        <f t="shared" si="119"/>
        <v>0.28178387046601411</v>
      </c>
      <c r="DT55" s="38">
        <f t="shared" si="119"/>
        <v>0.28178387046601411</v>
      </c>
      <c r="DU55" s="38">
        <f t="shared" si="119"/>
        <v>0.28178387046601411</v>
      </c>
      <c r="DV55" s="38">
        <f t="shared" si="119"/>
        <v>0.28178387046601411</v>
      </c>
      <c r="DW55" s="38">
        <f t="shared" si="119"/>
        <v>0.28178387046601411</v>
      </c>
    </row>
    <row r="56" spans="1:127" ht="37.5" customHeight="1" x14ac:dyDescent="0.2">
      <c r="B56" s="37" t="s">
        <v>111</v>
      </c>
      <c r="C56" s="492"/>
      <c r="D56" s="493"/>
      <c r="E56" s="493"/>
      <c r="F56" s="39"/>
      <c r="G56" s="38">
        <f>ERF((G35)/(2*(G38*G30)^0.5))</f>
        <v>0.30736721595803979</v>
      </c>
      <c r="J56" s="38">
        <f>ERF((J35)/(2*(J38*J30)^0.5))</f>
        <v>0.56178860939503084</v>
      </c>
      <c r="K56" s="38">
        <f t="shared" ref="K56:T56" si="120">ERF((K35)/(2*(K38*K30)^0.5))</f>
        <v>9.9732972880759441E-3</v>
      </c>
      <c r="L56" s="38">
        <f t="shared" si="120"/>
        <v>7.0522779676913533E-3</v>
      </c>
      <c r="M56" s="38">
        <f t="shared" si="120"/>
        <v>5.7581858402267838E-3</v>
      </c>
      <c r="N56" s="38">
        <f t="shared" si="120"/>
        <v>4.9867460392022467E-3</v>
      </c>
      <c r="O56" s="38">
        <f t="shared" si="120"/>
        <v>4.4602870597080591E-3</v>
      </c>
      <c r="P56" s="38">
        <f t="shared" si="120"/>
        <v>4.071669927004827E-3</v>
      </c>
      <c r="Q56" s="38">
        <f t="shared" si="120"/>
        <v>3.7696361953762749E-3</v>
      </c>
      <c r="R56" s="38">
        <f t="shared" si="120"/>
        <v>3.5261734187406429E-3</v>
      </c>
      <c r="S56" s="38">
        <f t="shared" si="120"/>
        <v>3.3245093838130224E-3</v>
      </c>
      <c r="T56" s="38">
        <f t="shared" si="120"/>
        <v>3.1539074392224384E-3</v>
      </c>
      <c r="U56" s="38">
        <f>ERF((U35)/(2*(U38*U30)^0.5))</f>
        <v>3.1530945127879552E-2</v>
      </c>
      <c r="V56" s="38">
        <f>ERF((V35)/(2*(V38*V30)^0.5))</f>
        <v>2.2298647944327364E-2</v>
      </c>
      <c r="W56" s="38">
        <f t="shared" ref="W56:CH56" si="121">ERF((W35)/(2*(W38*W30)^0.5))</f>
        <v>1.8207559978790821E-2</v>
      </c>
      <c r="X56" s="38">
        <f t="shared" si="121"/>
        <v>1.5768551657527899E-2</v>
      </c>
      <c r="Y56" s="38">
        <f t="shared" si="121"/>
        <v>1.410400500127445E-2</v>
      </c>
      <c r="Z56" s="38">
        <f t="shared" si="121"/>
        <v>1.2875247910157164E-2</v>
      </c>
      <c r="AA56" s="38">
        <f t="shared" si="121"/>
        <v>1.1920237212366902E-2</v>
      </c>
      <c r="AB56" s="38">
        <f t="shared" si="121"/>
        <v>1.1150412755608121E-2</v>
      </c>
      <c r="AC56" s="38">
        <f t="shared" si="121"/>
        <v>1.0512747985894091E-2</v>
      </c>
      <c r="AD56" s="38">
        <f t="shared" si="121"/>
        <v>9.9476449660225785E-2</v>
      </c>
      <c r="AE56" s="38">
        <f t="shared" si="121"/>
        <v>7.0431977722387087E-2</v>
      </c>
      <c r="AF56" s="38">
        <f t="shared" si="121"/>
        <v>5.7532412585581116E-2</v>
      </c>
      <c r="AG56" s="38">
        <f t="shared" si="121"/>
        <v>4.9835338058494445E-2</v>
      </c>
      <c r="AH56" s="38">
        <f t="shared" si="121"/>
        <v>4.4579883006436401E-2</v>
      </c>
      <c r="AI56" s="38">
        <f t="shared" si="121"/>
        <v>4.0699210637790265E-2</v>
      </c>
      <c r="AJ56" s="38">
        <f t="shared" si="121"/>
        <v>3.7682482891192068E-2</v>
      </c>
      <c r="AK56" s="38">
        <f t="shared" si="121"/>
        <v>3.5250373867322833E-2</v>
      </c>
      <c r="AL56" s="38">
        <f t="shared" si="121"/>
        <v>3.3235572980726762E-2</v>
      </c>
      <c r="AM56" s="38">
        <f t="shared" si="121"/>
        <v>3.1530945127879552E-2</v>
      </c>
      <c r="AN56" s="38">
        <f t="shared" si="121"/>
        <v>9.9476449660225785E-2</v>
      </c>
      <c r="AO56" s="38">
        <f t="shared" si="121"/>
        <v>0.10482711518475331</v>
      </c>
      <c r="AP56" s="38">
        <f t="shared" si="121"/>
        <v>0.11114583723180337</v>
      </c>
      <c r="AQ56" s="38">
        <f t="shared" si="121"/>
        <v>0.11876480996972943</v>
      </c>
      <c r="AR56" s="38">
        <f t="shared" si="121"/>
        <v>0.12820139780338702</v>
      </c>
      <c r="AS56" s="38">
        <f t="shared" si="121"/>
        <v>0.1403162048013338</v>
      </c>
      <c r="AT56" s="38">
        <f t="shared" si="121"/>
        <v>0.15667510512298777</v>
      </c>
      <c r="AU56" s="38">
        <f t="shared" si="121"/>
        <v>0.18052302322247885</v>
      </c>
      <c r="AV56" s="38">
        <f t="shared" si="121"/>
        <v>0.22014538203508091</v>
      </c>
      <c r="AW56" s="38">
        <f t="shared" si="121"/>
        <v>0.30736721595803979</v>
      </c>
      <c r="AX56" s="38">
        <f t="shared" si="121"/>
        <v>0.30736721595803979</v>
      </c>
      <c r="AY56" s="38">
        <f t="shared" si="121"/>
        <v>0.32307776097862073</v>
      </c>
      <c r="AZ56" s="38">
        <f t="shared" si="121"/>
        <v>0.34146863350159512</v>
      </c>
      <c r="BA56" s="38">
        <f t="shared" si="121"/>
        <v>0.36339836743639908</v>
      </c>
      <c r="BB56" s="38">
        <f t="shared" si="121"/>
        <v>0.39016595632654066</v>
      </c>
      <c r="BC56" s="38">
        <f t="shared" si="121"/>
        <v>0.42384987796942108</v>
      </c>
      <c r="BD56" s="38">
        <f t="shared" si="121"/>
        <v>0.46802894190259892</v>
      </c>
      <c r="BE56" s="38">
        <f t="shared" si="121"/>
        <v>0.52951357794121034</v>
      </c>
      <c r="BF56" s="38">
        <f t="shared" si="121"/>
        <v>0.62324088218841811</v>
      </c>
      <c r="BG56" s="38">
        <f t="shared" si="121"/>
        <v>0.78870045266628952</v>
      </c>
      <c r="BH56" s="38">
        <f t="shared" si="121"/>
        <v>0.99992277320449452</v>
      </c>
      <c r="BI56" s="38">
        <f t="shared" si="121"/>
        <v>0.4959641335474953</v>
      </c>
      <c r="BJ56" s="38">
        <f t="shared" si="121"/>
        <v>0.50216977023400899</v>
      </c>
      <c r="BK56" s="38">
        <f t="shared" si="121"/>
        <v>0.50861167129520946</v>
      </c>
      <c r="BL56" s="38">
        <f t="shared" si="121"/>
        <v>0.515304997201804</v>
      </c>
      <c r="BM56" s="38">
        <f t="shared" si="121"/>
        <v>0.52226627910842738</v>
      </c>
      <c r="BN56" s="38">
        <f t="shared" si="121"/>
        <v>0.52951357794121034</v>
      </c>
      <c r="BO56" s="38">
        <f t="shared" si="121"/>
        <v>0.53706666569962869</v>
      </c>
      <c r="BP56" s="38">
        <f t="shared" si="121"/>
        <v>0.54494723247925481</v>
      </c>
      <c r="BQ56" s="38">
        <f t="shared" si="121"/>
        <v>0.55317912329130259</v>
      </c>
      <c r="BR56" s="38">
        <f t="shared" si="121"/>
        <v>0.56178860939503084</v>
      </c>
      <c r="BS56" s="38">
        <f t="shared" si="121"/>
        <v>0.57080469955965085</v>
      </c>
      <c r="BT56" s="38">
        <f t="shared" si="121"/>
        <v>0.58025949740458516</v>
      </c>
      <c r="BU56" s="38">
        <f t="shared" si="121"/>
        <v>0.59018861166906378</v>
      </c>
      <c r="BV56" s="38">
        <f t="shared" si="121"/>
        <v>0.60063162681391302</v>
      </c>
      <c r="BW56" s="38">
        <f t="shared" si="121"/>
        <v>0.61163264153724328</v>
      </c>
      <c r="BX56" s="38">
        <f t="shared" si="121"/>
        <v>0.62324088218841811</v>
      </c>
      <c r="BY56" s="38">
        <f t="shared" si="121"/>
        <v>0.63551139597103279</v>
      </c>
      <c r="BZ56" s="38">
        <f t="shared" si="121"/>
        <v>0.64850582395371725</v>
      </c>
      <c r="CA56" s="38">
        <f t="shared" si="121"/>
        <v>0.66229324397157296</v>
      </c>
      <c r="CB56" s="38">
        <f t="shared" si="121"/>
        <v>0.67695105439907488</v>
      </c>
      <c r="CC56" s="38">
        <f t="shared" si="121"/>
        <v>0.69256583407260475</v>
      </c>
      <c r="CD56" s="38">
        <f t="shared" si="121"/>
        <v>0.56178860939503084</v>
      </c>
      <c r="CE56" s="38">
        <f t="shared" si="121"/>
        <v>0.99992277320449452</v>
      </c>
      <c r="CF56" s="38">
        <f t="shared" si="121"/>
        <v>0.99999997731525136</v>
      </c>
      <c r="CG56" s="38">
        <f t="shared" si="121"/>
        <v>0.99992277320449452</v>
      </c>
      <c r="CH56" s="38">
        <f t="shared" si="121"/>
        <v>0.99481139244768446</v>
      </c>
      <c r="CI56" s="38">
        <f t="shared" ref="CI56:DW56" si="122">ERF((CI35)/(2*(CI38*CI30)^0.5))</f>
        <v>0.97752112663387469</v>
      </c>
      <c r="CJ56" s="38">
        <f t="shared" si="122"/>
        <v>0.95189317211148061</v>
      </c>
      <c r="CK56" s="38">
        <f t="shared" si="122"/>
        <v>0.92290012825645817</v>
      </c>
      <c r="CL56" s="38">
        <f t="shared" si="122"/>
        <v>0.78870045266628952</v>
      </c>
      <c r="CM56" s="38">
        <f t="shared" si="122"/>
        <v>0.69256583407260475</v>
      </c>
      <c r="CN56" s="38">
        <f t="shared" si="122"/>
        <v>0.62324088218841811</v>
      </c>
      <c r="CO56" s="38">
        <f t="shared" si="122"/>
        <v>0.57080469955965085</v>
      </c>
      <c r="CP56" s="38">
        <f t="shared" si="122"/>
        <v>0.52951357794121034</v>
      </c>
      <c r="CQ56" s="38">
        <f t="shared" si="122"/>
        <v>0.4959641335474953</v>
      </c>
      <c r="CR56" s="38">
        <f t="shared" si="122"/>
        <v>0.46802894190259892</v>
      </c>
      <c r="CS56" s="38">
        <f t="shared" si="122"/>
        <v>0.44431020971720553</v>
      </c>
      <c r="CT56" s="38">
        <f t="shared" si="122"/>
        <v>0.42384987796942108</v>
      </c>
      <c r="CU56" s="38">
        <f t="shared" si="122"/>
        <v>0.40596765940095836</v>
      </c>
      <c r="CV56" s="38">
        <f t="shared" si="122"/>
        <v>0.39016595632654066</v>
      </c>
      <c r="CW56" s="38">
        <f t="shared" si="122"/>
        <v>0.37607153679147542</v>
      </c>
      <c r="CX56" s="38">
        <f t="shared" si="122"/>
        <v>0.36339836743639908</v>
      </c>
      <c r="CY56" s="38">
        <f t="shared" si="122"/>
        <v>0.35192313186085394</v>
      </c>
      <c r="CZ56" s="38">
        <f t="shared" si="122"/>
        <v>0.34146863350159512</v>
      </c>
      <c r="DA56" s="38">
        <f t="shared" si="122"/>
        <v>0.33189225623330593</v>
      </c>
      <c r="DB56" s="38">
        <f t="shared" si="122"/>
        <v>0.32307776097862073</v>
      </c>
      <c r="DC56" s="38">
        <f t="shared" si="122"/>
        <v>0.31492933768192327</v>
      </c>
      <c r="DD56" s="38">
        <f t="shared" si="122"/>
        <v>0.30736721595803979</v>
      </c>
      <c r="DE56" s="38">
        <f t="shared" si="122"/>
        <v>0.52951357794121034</v>
      </c>
      <c r="DF56" s="38">
        <f t="shared" si="122"/>
        <v>0.52951357794121034</v>
      </c>
      <c r="DG56" s="38">
        <f t="shared" si="122"/>
        <v>0.52951357794121034</v>
      </c>
      <c r="DH56" s="38">
        <f t="shared" si="122"/>
        <v>0.52951357794121034</v>
      </c>
      <c r="DI56" s="38">
        <f t="shared" si="122"/>
        <v>0.52951357794121034</v>
      </c>
      <c r="DJ56" s="38">
        <f t="shared" si="122"/>
        <v>0.52951357794121034</v>
      </c>
      <c r="DK56" s="38">
        <f t="shared" si="122"/>
        <v>0.52951357794121034</v>
      </c>
      <c r="DL56" s="38">
        <f t="shared" si="122"/>
        <v>0.52951357794121034</v>
      </c>
      <c r="DM56" s="38">
        <f t="shared" si="122"/>
        <v>0.52951357794121034</v>
      </c>
      <c r="DN56" s="38">
        <f t="shared" si="122"/>
        <v>0.52951357794121034</v>
      </c>
      <c r="DO56" s="38">
        <f t="shared" si="122"/>
        <v>0.52951357794121034</v>
      </c>
      <c r="DP56" s="38">
        <f t="shared" si="122"/>
        <v>0.52951357794121034</v>
      </c>
      <c r="DQ56" s="38">
        <f t="shared" si="122"/>
        <v>0.52951357794121034</v>
      </c>
      <c r="DR56" s="38">
        <f t="shared" si="122"/>
        <v>0.52951357794121034</v>
      </c>
      <c r="DS56" s="38">
        <f t="shared" si="122"/>
        <v>0.52951357794121034</v>
      </c>
      <c r="DT56" s="38">
        <f t="shared" si="122"/>
        <v>0.52951357794121034</v>
      </c>
      <c r="DU56" s="38">
        <f t="shared" si="122"/>
        <v>0.52951357794121034</v>
      </c>
      <c r="DV56" s="38">
        <f t="shared" si="122"/>
        <v>0.52951357794121034</v>
      </c>
      <c r="DW56" s="38">
        <f t="shared" si="122"/>
        <v>0.52951357794121034</v>
      </c>
    </row>
  </sheetData>
  <mergeCells count="32">
    <mergeCell ref="C55:E55"/>
    <mergeCell ref="C56:E56"/>
    <mergeCell ref="C49:E49"/>
    <mergeCell ref="C50:E50"/>
    <mergeCell ref="C51:E51"/>
    <mergeCell ref="C52:E52"/>
    <mergeCell ref="C53:E53"/>
    <mergeCell ref="C54:E54"/>
    <mergeCell ref="C48:E48"/>
    <mergeCell ref="C37:E37"/>
    <mergeCell ref="C38:E38"/>
    <mergeCell ref="C39:E39"/>
    <mergeCell ref="C40:E40"/>
    <mergeCell ref="C41:E41"/>
    <mergeCell ref="C42:E42"/>
    <mergeCell ref="C43:E43"/>
    <mergeCell ref="C44:E44"/>
    <mergeCell ref="C45:E45"/>
    <mergeCell ref="C46:E46"/>
    <mergeCell ref="C47:E47"/>
    <mergeCell ref="C36:E36"/>
    <mergeCell ref="E23:F23"/>
    <mergeCell ref="C26:E26"/>
    <mergeCell ref="C27:E27"/>
    <mergeCell ref="C28:E28"/>
    <mergeCell ref="C29:E29"/>
    <mergeCell ref="C30:E30"/>
    <mergeCell ref="C31:E31"/>
    <mergeCell ref="C32:E32"/>
    <mergeCell ref="C33:E33"/>
    <mergeCell ref="C34:E34"/>
    <mergeCell ref="C35:E35"/>
  </mergeCells>
  <phoneticPr fontId="2"/>
  <conditionalFormatting sqref="G29">
    <cfRule type="expression" dxfId="14" priority="15">
      <formula>$A$29&gt;0</formula>
    </cfRule>
  </conditionalFormatting>
  <conditionalFormatting sqref="G30">
    <cfRule type="expression" dxfId="13" priority="14">
      <formula>A30&gt;0</formula>
    </cfRule>
  </conditionalFormatting>
  <conditionalFormatting sqref="G42">
    <cfRule type="expression" dxfId="12" priority="13">
      <formula>$A42&gt;0</formula>
    </cfRule>
  </conditionalFormatting>
  <conditionalFormatting sqref="G44">
    <cfRule type="expression" dxfId="11" priority="12">
      <formula>$A$44&gt;0</formula>
    </cfRule>
  </conditionalFormatting>
  <conditionalFormatting sqref="G45">
    <cfRule type="expression" dxfId="10" priority="11">
      <formula>$A$45&gt;0</formula>
    </cfRule>
  </conditionalFormatting>
  <conditionalFormatting sqref="G46">
    <cfRule type="expression" dxfId="9" priority="10">
      <formula>$A$46&gt;0</formula>
    </cfRule>
  </conditionalFormatting>
  <conditionalFormatting sqref="G34">
    <cfRule type="expression" dxfId="8" priority="9">
      <formula>$A$34&gt;0</formula>
    </cfRule>
  </conditionalFormatting>
  <conditionalFormatting sqref="H36 G35:G38">
    <cfRule type="expression" dxfId="7" priority="8">
      <formula>$A$35&gt;0</formula>
    </cfRule>
  </conditionalFormatting>
  <conditionalFormatting sqref="G33">
    <cfRule type="expression" dxfId="6" priority="7">
      <formula>$A$33&gt;0</formula>
    </cfRule>
  </conditionalFormatting>
  <conditionalFormatting sqref="G40:G41">
    <cfRule type="expression" dxfId="5" priority="6">
      <formula>$A$40&gt;0</formula>
    </cfRule>
  </conditionalFormatting>
  <conditionalFormatting sqref="G41">
    <cfRule type="expression" dxfId="4" priority="5">
      <formula>$A$41&gt;0</formula>
    </cfRule>
  </conditionalFormatting>
  <conditionalFormatting sqref="G39">
    <cfRule type="expression" dxfId="3" priority="4">
      <formula>$A$39&gt;0</formula>
    </cfRule>
  </conditionalFormatting>
  <conditionalFormatting sqref="G51">
    <cfRule type="expression" dxfId="2" priority="3">
      <formula>$A$51&gt;0</formula>
    </cfRule>
  </conditionalFormatting>
  <conditionalFormatting sqref="G43">
    <cfRule type="expression" dxfId="1" priority="2">
      <formula>$A$40&gt;0</formula>
    </cfRule>
  </conditionalFormatting>
  <conditionalFormatting sqref="G43">
    <cfRule type="expression" dxfId="0" priority="1">
      <formula>$A$41&gt;0</formula>
    </cfRule>
  </conditionalFormatting>
  <pageMargins left="0.7" right="0.7" top="0.75" bottom="0.75" header="0.3" footer="0.3"/>
  <pageSetup paperSize="9" orientation="portrait" horizontalDpi="300" verticalDpi="300" r:id="rId1"/>
  <drawing r:id="rId2"/>
  <legacyDrawing r:id="rId3"/>
  <oleObjects>
    <mc:AlternateContent xmlns:mc="http://schemas.openxmlformats.org/markup-compatibility/2006">
      <mc:Choice Requires="x14">
        <oleObject progId="Equation.3" shapeId="60417" r:id="rId4">
          <objectPr defaultSize="0" autoPict="0" r:id="rId5">
            <anchor moveWithCells="1" sizeWithCells="1">
              <from>
                <xdr:col>2</xdr:col>
                <xdr:colOff>107950</xdr:colOff>
                <xdr:row>52</xdr:row>
                <xdr:rowOff>57150</xdr:rowOff>
              </from>
              <to>
                <xdr:col>4</xdr:col>
                <xdr:colOff>781050</xdr:colOff>
                <xdr:row>53</xdr:row>
                <xdr:rowOff>0</xdr:rowOff>
              </to>
            </anchor>
          </objectPr>
        </oleObject>
      </mc:Choice>
      <mc:Fallback>
        <oleObject progId="Equation.3" shapeId="60417" r:id="rId4"/>
      </mc:Fallback>
    </mc:AlternateContent>
    <mc:AlternateContent xmlns:mc="http://schemas.openxmlformats.org/markup-compatibility/2006">
      <mc:Choice Requires="x14">
        <oleObject progId="Equation.3" shapeId="60418" r:id="rId6">
          <objectPr defaultSize="0" autoPict="0" r:id="rId7">
            <anchor moveWithCells="1" sizeWithCells="1">
              <from>
                <xdr:col>1</xdr:col>
                <xdr:colOff>1003300</xdr:colOff>
                <xdr:row>53</xdr:row>
                <xdr:rowOff>38100</xdr:rowOff>
              </from>
              <to>
                <xdr:col>5</xdr:col>
                <xdr:colOff>0</xdr:colOff>
                <xdr:row>54</xdr:row>
                <xdr:rowOff>0</xdr:rowOff>
              </to>
            </anchor>
          </objectPr>
        </oleObject>
      </mc:Choice>
      <mc:Fallback>
        <oleObject progId="Equation.3" shapeId="60418" r:id="rId6"/>
      </mc:Fallback>
    </mc:AlternateContent>
    <mc:AlternateContent xmlns:mc="http://schemas.openxmlformats.org/markup-compatibility/2006">
      <mc:Choice Requires="x14">
        <oleObject progId="Equation.3" shapeId="60419" r:id="rId8">
          <objectPr defaultSize="0" autoPict="0" r:id="rId9">
            <anchor moveWithCells="1" sizeWithCells="1">
              <from>
                <xdr:col>2</xdr:col>
                <xdr:colOff>95250</xdr:colOff>
                <xdr:row>51</xdr:row>
                <xdr:rowOff>19050</xdr:rowOff>
              </from>
              <to>
                <xdr:col>4</xdr:col>
                <xdr:colOff>584200</xdr:colOff>
                <xdr:row>51</xdr:row>
                <xdr:rowOff>438150</xdr:rowOff>
              </to>
            </anchor>
          </objectPr>
        </oleObject>
      </mc:Choice>
      <mc:Fallback>
        <oleObject progId="Equation.3" shapeId="60419" r:id="rId8"/>
      </mc:Fallback>
    </mc:AlternateContent>
    <mc:AlternateContent xmlns:mc="http://schemas.openxmlformats.org/markup-compatibility/2006">
      <mc:Choice Requires="x14">
        <oleObject progId="Equation.3" shapeId="60420" r:id="rId10">
          <objectPr defaultSize="0" autoPict="0" r:id="rId11">
            <anchor>
              <from>
                <xdr:col>0</xdr:col>
                <xdr:colOff>469900</xdr:colOff>
                <xdr:row>4</xdr:row>
                <xdr:rowOff>76200</xdr:rowOff>
              </from>
              <to>
                <xdr:col>4</xdr:col>
                <xdr:colOff>527050</xdr:colOff>
                <xdr:row>8</xdr:row>
                <xdr:rowOff>12700</xdr:rowOff>
              </to>
            </anchor>
          </objectPr>
        </oleObject>
      </mc:Choice>
      <mc:Fallback>
        <oleObject progId="Equation.3" shapeId="60420" r:id="rId10"/>
      </mc:Fallback>
    </mc:AlternateContent>
    <mc:AlternateContent xmlns:mc="http://schemas.openxmlformats.org/markup-compatibility/2006">
      <mc:Choice Requires="x14">
        <oleObject progId="Equation.3" shapeId="60421" r:id="rId12">
          <objectPr defaultSize="0" autoPict="0" r:id="rId13">
            <anchor>
              <from>
                <xdr:col>10</xdr:col>
                <xdr:colOff>0</xdr:colOff>
                <xdr:row>4</xdr:row>
                <xdr:rowOff>57150</xdr:rowOff>
              </from>
              <to>
                <xdr:col>13</xdr:col>
                <xdr:colOff>127000</xdr:colOff>
                <xdr:row>7</xdr:row>
                <xdr:rowOff>146050</xdr:rowOff>
              </to>
            </anchor>
          </objectPr>
        </oleObject>
      </mc:Choice>
      <mc:Fallback>
        <oleObject progId="Equation.3" shapeId="60421" r:id="rId12"/>
      </mc:Fallback>
    </mc:AlternateContent>
    <mc:AlternateContent xmlns:mc="http://schemas.openxmlformats.org/markup-compatibility/2006">
      <mc:Choice Requires="x14">
        <oleObject progId="Equation.3" shapeId="60422" r:id="rId14">
          <objectPr defaultSize="0" autoPict="0" r:id="rId15">
            <anchor>
              <from>
                <xdr:col>4</xdr:col>
                <xdr:colOff>565150</xdr:colOff>
                <xdr:row>4</xdr:row>
                <xdr:rowOff>38100</xdr:rowOff>
              </from>
              <to>
                <xdr:col>9</xdr:col>
                <xdr:colOff>641350</xdr:colOff>
                <xdr:row>8</xdr:row>
                <xdr:rowOff>50800</xdr:rowOff>
              </to>
            </anchor>
          </objectPr>
        </oleObject>
      </mc:Choice>
      <mc:Fallback>
        <oleObject progId="Equation.3" shapeId="60422" r:id="rId14"/>
      </mc:Fallback>
    </mc:AlternateContent>
    <mc:AlternateContent xmlns:mc="http://schemas.openxmlformats.org/markup-compatibility/2006">
      <mc:Choice Requires="x14">
        <oleObject progId="Equation.3" shapeId="60423" r:id="rId16">
          <objectPr defaultSize="0" autoPict="0" r:id="rId17">
            <anchor>
              <from>
                <xdr:col>2</xdr:col>
                <xdr:colOff>57150</xdr:colOff>
                <xdr:row>54</xdr:row>
                <xdr:rowOff>12700</xdr:rowOff>
              </from>
              <to>
                <xdr:col>4</xdr:col>
                <xdr:colOff>717550</xdr:colOff>
                <xdr:row>54</xdr:row>
                <xdr:rowOff>450850</xdr:rowOff>
              </to>
            </anchor>
          </objectPr>
        </oleObject>
      </mc:Choice>
      <mc:Fallback>
        <oleObject progId="Equation.3" shapeId="60423" r:id="rId16"/>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DW56"/>
  <sheetViews>
    <sheetView zoomScale="69" zoomScaleNormal="69" workbookViewId="0">
      <selection activeCell="C23" sqref="C23"/>
    </sheetView>
  </sheetViews>
  <sheetFormatPr defaultRowHeight="13" x14ac:dyDescent="0.2"/>
  <cols>
    <col min="1" max="1" width="11.26953125" customWidth="1"/>
    <col min="2" max="2" width="13.26953125" customWidth="1"/>
    <col min="3" max="3" width="9.453125" bestFit="1" customWidth="1"/>
    <col min="5" max="5" width="10.453125" bestFit="1" customWidth="1"/>
    <col min="6" max="6" width="9.453125" bestFit="1" customWidth="1"/>
    <col min="7" max="7" width="10.08984375" bestFit="1" customWidth="1"/>
    <col min="9" max="9" width="9.08984375" bestFit="1" customWidth="1"/>
    <col min="10" max="127" width="10.08984375" style="45" bestFit="1" customWidth="1"/>
  </cols>
  <sheetData>
    <row r="1" spans="1:127" x14ac:dyDescent="0.2">
      <c r="A1" t="s">
        <v>40</v>
      </c>
    </row>
    <row r="3" spans="1:127" x14ac:dyDescent="0.2">
      <c r="A3" t="s">
        <v>41</v>
      </c>
      <c r="B3" t="s">
        <v>112</v>
      </c>
    </row>
    <row r="10" spans="1:127" x14ac:dyDescent="0.2">
      <c r="A10" s="42"/>
      <c r="B10" s="42"/>
      <c r="C10" s="42"/>
      <c r="D10" s="42"/>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row>
    <row r="11" spans="1:127" x14ac:dyDescent="0.2">
      <c r="A11" s="42"/>
      <c r="B11" s="42"/>
      <c r="C11" s="42"/>
      <c r="D11" s="42"/>
      <c r="E11" s="43"/>
      <c r="F11" s="42"/>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row>
    <row r="12" spans="1:127" x14ac:dyDescent="0.2">
      <c r="A12" s="42"/>
      <c r="B12" s="42"/>
      <c r="C12" s="42"/>
      <c r="D12" s="42"/>
      <c r="E12" s="4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c r="DT12" s="42"/>
      <c r="DU12" s="42"/>
      <c r="DV12" s="42"/>
      <c r="DW12" s="42"/>
    </row>
    <row r="13" spans="1:127" x14ac:dyDescent="0.2">
      <c r="A13" s="42"/>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c r="DT13" s="42"/>
      <c r="DU13" s="42"/>
      <c r="DV13" s="42"/>
      <c r="DW13" s="42"/>
    </row>
    <row r="14" spans="1:127" x14ac:dyDescent="0.2">
      <c r="A14" s="42"/>
      <c r="B14" s="43"/>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c r="DT14" s="42"/>
      <c r="DU14" s="42"/>
      <c r="DV14" s="42"/>
      <c r="DW14" s="42"/>
    </row>
    <row r="15" spans="1:127" x14ac:dyDescent="0.2">
      <c r="A15" s="42"/>
      <c r="B15" s="42"/>
      <c r="C15" s="42"/>
      <c r="D15" s="43"/>
      <c r="E15" s="42"/>
      <c r="F15" s="42"/>
      <c r="G15" s="42"/>
      <c r="H15" s="42"/>
      <c r="I15" s="42"/>
      <c r="J15" s="42"/>
      <c r="K15" s="42"/>
      <c r="L15" s="42"/>
      <c r="M15" s="42"/>
      <c r="N15" s="42"/>
      <c r="O15" s="42"/>
      <c r="P15" s="42"/>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c r="BC15" s="42"/>
      <c r="BD15" s="42"/>
      <c r="BE15" s="42"/>
      <c r="BF15" s="42"/>
      <c r="BG15" s="42"/>
      <c r="BH15" s="42"/>
      <c r="BI15" s="42"/>
      <c r="BJ15" s="42"/>
      <c r="BK15" s="42"/>
      <c r="BL15" s="42"/>
      <c r="BM15" s="42"/>
      <c r="BN15" s="42"/>
      <c r="BO15" s="42"/>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c r="CN15" s="42"/>
      <c r="CO15" s="42"/>
      <c r="CP15" s="42"/>
      <c r="CQ15" s="42"/>
      <c r="CR15" s="42"/>
      <c r="CS15" s="42"/>
      <c r="CT15" s="42"/>
      <c r="CU15" s="42"/>
      <c r="CV15" s="42"/>
      <c r="CW15" s="42"/>
      <c r="CX15" s="42"/>
      <c r="CY15" s="42"/>
      <c r="CZ15" s="42"/>
      <c r="DA15" s="42"/>
      <c r="DB15" s="42"/>
      <c r="DC15" s="42"/>
      <c r="DD15" s="42"/>
      <c r="DE15" s="42"/>
      <c r="DF15" s="42"/>
      <c r="DG15" s="42"/>
      <c r="DH15" s="42"/>
      <c r="DI15" s="42"/>
      <c r="DJ15" s="42"/>
      <c r="DK15" s="42"/>
      <c r="DL15" s="42"/>
      <c r="DM15" s="42"/>
      <c r="DN15" s="42"/>
      <c r="DO15" s="42"/>
      <c r="DP15" s="42"/>
      <c r="DQ15" s="42"/>
      <c r="DR15" s="42"/>
      <c r="DS15" s="42"/>
      <c r="DT15" s="42"/>
      <c r="DU15" s="42"/>
      <c r="DV15" s="42"/>
      <c r="DW15" s="42"/>
    </row>
    <row r="16" spans="1:127" x14ac:dyDescent="0.2">
      <c r="A16" s="42"/>
      <c r="B16" s="42"/>
      <c r="C16" s="42"/>
      <c r="D16" s="42"/>
      <c r="E16" s="42"/>
      <c r="F16" s="42"/>
      <c r="G16" s="42"/>
      <c r="H16" s="42"/>
      <c r="I16" s="42"/>
      <c r="J16" s="42"/>
      <c r="K16" s="42"/>
      <c r="L16" s="42"/>
      <c r="M16" s="42"/>
      <c r="N16" s="42"/>
      <c r="O16" s="42"/>
      <c r="P16" s="42"/>
      <c r="Q16" s="42"/>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42"/>
      <c r="CQ16" s="42"/>
      <c r="CR16" s="42"/>
      <c r="CS16" s="42"/>
      <c r="CT16" s="42"/>
      <c r="CU16" s="42"/>
      <c r="CV16" s="42"/>
      <c r="CW16" s="42"/>
      <c r="CX16" s="42"/>
      <c r="CY16" s="42"/>
      <c r="CZ16" s="42"/>
      <c r="DA16" s="42"/>
      <c r="DB16" s="42"/>
      <c r="DC16" s="42"/>
      <c r="DD16" s="42"/>
      <c r="DE16" s="42"/>
      <c r="DF16" s="42"/>
      <c r="DG16" s="42"/>
      <c r="DH16" s="42"/>
      <c r="DI16" s="42"/>
      <c r="DJ16" s="42"/>
      <c r="DK16" s="42"/>
      <c r="DL16" s="42"/>
      <c r="DM16" s="42"/>
      <c r="DN16" s="42"/>
      <c r="DO16" s="42"/>
      <c r="DP16" s="42"/>
      <c r="DQ16" s="42"/>
      <c r="DR16" s="42"/>
      <c r="DS16" s="42"/>
      <c r="DT16" s="42"/>
      <c r="DU16" s="42"/>
      <c r="DV16" s="42"/>
      <c r="DW16" s="42"/>
    </row>
    <row r="17" spans="1:127" x14ac:dyDescent="0.2">
      <c r="A17" s="42"/>
      <c r="B17" s="42"/>
      <c r="C17" s="42"/>
      <c r="D17" s="42"/>
      <c r="E17" s="42"/>
      <c r="F17" s="42"/>
      <c r="G17" s="42"/>
      <c r="H17" s="42"/>
      <c r="I17" s="42"/>
      <c r="J17" s="42"/>
      <c r="K17" s="42"/>
      <c r="L17" s="42"/>
      <c r="M17" s="42"/>
      <c r="N17" s="42"/>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c r="DO17" s="42"/>
      <c r="DP17" s="42"/>
      <c r="DQ17" s="42"/>
      <c r="DR17" s="42"/>
      <c r="DS17" s="42"/>
      <c r="DT17" s="42"/>
      <c r="DU17" s="42"/>
      <c r="DV17" s="42"/>
      <c r="DW17" s="42"/>
    </row>
    <row r="18" spans="1:127" x14ac:dyDescent="0.2">
      <c r="A18" s="42"/>
      <c r="B18" s="42"/>
      <c r="C18" s="42"/>
      <c r="D18" s="42"/>
      <c r="E18" s="42"/>
      <c r="F18" s="42"/>
      <c r="G18" s="42"/>
      <c r="H18" s="42"/>
      <c r="I18" s="42"/>
      <c r="J18" s="42"/>
      <c r="K18" s="42"/>
      <c r="L18" s="42"/>
      <c r="M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c r="DI18" s="42"/>
      <c r="DJ18" s="42"/>
      <c r="DK18" s="42"/>
      <c r="DL18" s="42"/>
      <c r="DM18" s="42"/>
      <c r="DN18" s="42"/>
      <c r="DO18" s="42"/>
      <c r="DP18" s="42"/>
      <c r="DQ18" s="42"/>
      <c r="DR18" s="42"/>
      <c r="DS18" s="42"/>
      <c r="DT18" s="42"/>
      <c r="DU18" s="42"/>
      <c r="DV18" s="42"/>
      <c r="DW18" s="42"/>
    </row>
    <row r="19" spans="1:127" x14ac:dyDescent="0.2">
      <c r="A19" s="42"/>
      <c r="B19" s="42"/>
      <c r="C19" s="42"/>
      <c r="D19" s="42"/>
      <c r="E19" s="44"/>
      <c r="F19" s="44"/>
      <c r="G19" s="44"/>
      <c r="H19" s="42"/>
      <c r="I19" s="42"/>
      <c r="J19" s="44"/>
      <c r="K19" s="44"/>
      <c r="L19" s="44"/>
      <c r="M19" s="44"/>
      <c r="N19" s="44"/>
      <c r="O19" s="44"/>
      <c r="P19" s="44"/>
      <c r="Q19" s="44"/>
      <c r="R19" s="44"/>
      <c r="S19" s="44"/>
      <c r="T19" s="44"/>
      <c r="U19" s="44"/>
      <c r="V19" s="44"/>
      <c r="W19" s="44"/>
      <c r="X19" s="44"/>
      <c r="Y19" s="44"/>
      <c r="Z19" s="44"/>
      <c r="AA19" s="44"/>
      <c r="AB19" s="44"/>
      <c r="AC19" s="44"/>
      <c r="AD19" s="44"/>
      <c r="AE19" s="44"/>
      <c r="AF19" s="44"/>
      <c r="AG19" s="44"/>
      <c r="AH19" s="44"/>
      <c r="AI19" s="44"/>
      <c r="AJ19" s="44"/>
      <c r="AK19" s="44"/>
      <c r="AL19" s="44"/>
      <c r="AM19" s="44"/>
      <c r="AN19" s="44"/>
      <c r="AO19" s="44"/>
      <c r="AP19" s="44"/>
      <c r="AQ19" s="44"/>
      <c r="AR19" s="44"/>
      <c r="AS19" s="44"/>
      <c r="AT19" s="44"/>
      <c r="AU19" s="44"/>
      <c r="AV19" s="44"/>
      <c r="AW19" s="44"/>
      <c r="AX19" s="44"/>
      <c r="AY19" s="44"/>
      <c r="AZ19" s="44"/>
      <c r="BA19" s="44"/>
      <c r="BB19" s="44"/>
      <c r="BC19" s="44"/>
      <c r="BD19" s="44"/>
      <c r="BE19" s="44"/>
      <c r="BF19" s="44"/>
      <c r="BG19" s="44"/>
      <c r="BH19" s="44"/>
      <c r="BI19" s="44"/>
      <c r="BJ19" s="44"/>
      <c r="BK19" s="44"/>
      <c r="BL19" s="44"/>
      <c r="BM19" s="44"/>
      <c r="BN19" s="44"/>
      <c r="BO19" s="44"/>
      <c r="BP19" s="44"/>
      <c r="BQ19" s="44"/>
      <c r="BR19" s="44"/>
      <c r="BS19" s="44"/>
      <c r="BT19" s="44"/>
      <c r="BU19" s="44"/>
      <c r="BV19" s="44"/>
      <c r="BW19" s="44"/>
      <c r="BX19" s="44"/>
      <c r="BY19" s="44"/>
      <c r="BZ19" s="44"/>
      <c r="CA19" s="44"/>
      <c r="CB19" s="44"/>
      <c r="CC19" s="44"/>
      <c r="CD19" s="44"/>
      <c r="CE19" s="44" t="e">
        <f>IF(CE20&lt;60,100,+IF(CE20&lt;120,200,+IF(CE20&lt;300,500,1000)))</f>
        <v>#REF!</v>
      </c>
      <c r="CF19" s="44"/>
      <c r="CG19" s="44"/>
      <c r="CH19" s="44"/>
      <c r="CI19" s="44"/>
      <c r="CJ19" s="44"/>
      <c r="CK19" s="44"/>
      <c r="CL19" s="44"/>
      <c r="CM19" s="44"/>
      <c r="CN19" s="44"/>
      <c r="CO19" s="44"/>
      <c r="CP19" s="44"/>
      <c r="CQ19" s="44"/>
      <c r="CR19" s="44"/>
      <c r="CS19" s="44"/>
      <c r="CT19" s="44"/>
      <c r="CU19" s="44"/>
      <c r="CV19" s="44"/>
      <c r="CW19" s="44"/>
      <c r="CX19" s="44"/>
      <c r="CY19" s="44"/>
      <c r="CZ19" s="44"/>
      <c r="DA19" s="44"/>
      <c r="DB19" s="44"/>
      <c r="DC19" s="44"/>
      <c r="DD19" s="44"/>
      <c r="DE19" s="44"/>
      <c r="DF19" s="44"/>
      <c r="DG19" s="44"/>
      <c r="DH19" s="44"/>
      <c r="DI19" s="44"/>
      <c r="DJ19" s="44"/>
      <c r="DK19" s="44"/>
      <c r="DL19" s="44"/>
      <c r="DM19" s="44"/>
      <c r="DN19" s="44"/>
      <c r="DO19" s="44"/>
      <c r="DP19" s="44"/>
      <c r="DQ19" s="44"/>
      <c r="DR19" s="44"/>
      <c r="DS19" s="44"/>
      <c r="DT19" s="44"/>
      <c r="DU19" s="44"/>
      <c r="DV19" s="44"/>
      <c r="DW19" s="44"/>
    </row>
    <row r="20" spans="1:127" x14ac:dyDescent="0.2">
      <c r="A20" s="42"/>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c r="BZ20" s="42"/>
      <c r="CA20" s="42"/>
      <c r="CB20" s="42"/>
      <c r="CC20" s="42"/>
      <c r="CD20" s="42"/>
      <c r="CE20" s="42" t="e">
        <f>BI23</f>
        <v>#REF!</v>
      </c>
      <c r="CF20" s="42"/>
      <c r="CG20" s="42"/>
      <c r="CH20" s="42"/>
      <c r="CI20" s="42"/>
      <c r="CJ20" s="42"/>
      <c r="CK20" s="42"/>
      <c r="CL20" s="42"/>
      <c r="CM20" s="42"/>
      <c r="CN20" s="42"/>
      <c r="CO20" s="42"/>
      <c r="CP20" s="42"/>
      <c r="CQ20" s="42"/>
      <c r="CR20" s="42"/>
      <c r="CS20" s="42"/>
      <c r="CT20" s="42"/>
      <c r="CU20" s="42"/>
      <c r="CV20" s="42"/>
      <c r="CW20" s="42"/>
      <c r="CX20" s="42"/>
      <c r="CY20" s="42"/>
      <c r="CZ20" s="42"/>
      <c r="DA20" s="42"/>
      <c r="DB20" s="42"/>
      <c r="DC20" s="42"/>
      <c r="DD20" s="42"/>
      <c r="DE20" s="42"/>
      <c r="DF20" s="42"/>
      <c r="DG20" s="42"/>
      <c r="DH20" s="42"/>
      <c r="DI20" s="42"/>
      <c r="DJ20" s="42"/>
      <c r="DK20" s="42"/>
      <c r="DL20" s="42"/>
      <c r="DM20" s="42"/>
      <c r="DN20" s="42"/>
      <c r="DO20" s="42"/>
      <c r="DP20" s="42"/>
      <c r="DQ20" s="42"/>
      <c r="DR20" s="42"/>
      <c r="DS20" s="42"/>
      <c r="DT20" s="42"/>
      <c r="DU20" s="42"/>
      <c r="DV20" s="42"/>
      <c r="DW20" s="42"/>
    </row>
    <row r="21" spans="1:127" x14ac:dyDescent="0.2">
      <c r="A21" s="42"/>
      <c r="B21" s="244" t="s">
        <v>149</v>
      </c>
      <c r="C21" s="245" t="e">
        <f>IF(C24&gt;1000000,"&gt;1,000,000",IF(C24&gt;500,ROUNDUP(C24,-2),IF(C24&gt;100,ROUNDUP(C24/5,-1)*5,ROUNDUP(C24,-1))))</f>
        <v>#REF!</v>
      </c>
      <c r="D21" s="42"/>
      <c r="E21" s="83" t="e">
        <f>IF(CD27&lt;0.01,IF(CD27&lt;0.001,ROUNDDOWN(CD27,5),ROUNDDOWN(CD27,4)),ROUNDDOWN(CD27,3))</f>
        <v>#REF!</v>
      </c>
      <c r="F21" s="42"/>
      <c r="G21" s="42"/>
      <c r="H21" s="42"/>
      <c r="I21" s="42"/>
      <c r="J21" s="83" t="e">
        <f>IF(J27&lt;0.01,IF(J27&lt;0.001,ROUNDDOWN(J27,5),ROUNDDOWN(J27,4)),ROUNDDOWN(J27,3))</f>
        <v>#REF!</v>
      </c>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c r="BZ21" s="42"/>
      <c r="CA21" s="42"/>
      <c r="CB21" s="42"/>
      <c r="CC21" s="42"/>
      <c r="CD21" s="42"/>
      <c r="CE21" s="42" t="e">
        <f>ROUNDUP(CE20*1.8/CE19,0)</f>
        <v>#REF!</v>
      </c>
      <c r="CF21" s="42"/>
      <c r="CG21" s="42"/>
      <c r="CH21" s="42"/>
      <c r="CI21" s="42"/>
      <c r="CJ21" s="42"/>
      <c r="CK21" s="42"/>
      <c r="CL21" s="42"/>
      <c r="CM21" s="42"/>
      <c r="CN21" s="42"/>
      <c r="CO21" s="42"/>
      <c r="CP21" s="42"/>
      <c r="CQ21" s="42"/>
      <c r="CR21" s="42"/>
      <c r="CS21" s="42"/>
      <c r="CT21" s="42"/>
      <c r="CU21" s="42"/>
      <c r="CV21" s="42"/>
      <c r="CW21" s="42"/>
      <c r="CX21" s="42"/>
      <c r="CY21" s="42"/>
      <c r="CZ21" s="42"/>
      <c r="DA21" s="42"/>
      <c r="DB21" s="42"/>
      <c r="DC21" s="42"/>
      <c r="DD21" s="42"/>
      <c r="DE21" s="42"/>
      <c r="DF21" s="42"/>
      <c r="DG21" s="42"/>
      <c r="DH21" s="42"/>
      <c r="DI21" s="42"/>
      <c r="DJ21" s="42"/>
      <c r="DK21" s="42"/>
      <c r="DL21" s="42"/>
      <c r="DM21" s="42"/>
      <c r="DN21" s="42"/>
      <c r="DO21" s="42"/>
      <c r="DP21" s="42"/>
      <c r="DQ21" s="42"/>
      <c r="DR21" s="42"/>
      <c r="DS21" s="42"/>
      <c r="DT21" s="42"/>
      <c r="DU21" s="42"/>
      <c r="DV21" s="42"/>
      <c r="DW21" s="42"/>
    </row>
    <row r="22" spans="1:127" ht="13.5" thickBot="1" x14ac:dyDescent="0.25">
      <c r="H22">
        <v>1</v>
      </c>
      <c r="I22" s="71" t="e">
        <f>+CE21*CE19</f>
        <v>#REF!</v>
      </c>
      <c r="CE22" s="45">
        <v>0</v>
      </c>
      <c r="CF22" s="45">
        <v>0.1</v>
      </c>
      <c r="CG22" s="45">
        <v>0.2</v>
      </c>
      <c r="CH22" s="45">
        <v>0.4</v>
      </c>
      <c r="CI22" s="45">
        <v>0.6</v>
      </c>
      <c r="CJ22" s="45">
        <v>0.8</v>
      </c>
      <c r="CK22" s="45">
        <v>1</v>
      </c>
      <c r="CL22" s="45">
        <v>2</v>
      </c>
      <c r="CM22" s="45">
        <v>3</v>
      </c>
      <c r="CN22" s="45">
        <v>4</v>
      </c>
      <c r="CO22" s="45">
        <v>5</v>
      </c>
      <c r="CP22" s="45">
        <v>6</v>
      </c>
      <c r="CQ22" s="45">
        <v>7</v>
      </c>
      <c r="CR22" s="45">
        <v>8</v>
      </c>
      <c r="CS22" s="45">
        <v>9</v>
      </c>
      <c r="CT22" s="45">
        <v>10</v>
      </c>
      <c r="CU22" s="45">
        <v>11</v>
      </c>
      <c r="CV22" s="45">
        <v>12</v>
      </c>
      <c r="CW22" s="45">
        <v>13</v>
      </c>
      <c r="CX22" s="45">
        <v>14</v>
      </c>
      <c r="CY22" s="45">
        <v>15</v>
      </c>
      <c r="CZ22" s="45">
        <v>16</v>
      </c>
      <c r="DA22" s="45">
        <v>17</v>
      </c>
      <c r="DB22" s="45">
        <v>18</v>
      </c>
      <c r="DC22" s="45">
        <v>19</v>
      </c>
      <c r="DD22" s="45">
        <v>20</v>
      </c>
    </row>
    <row r="23" spans="1:127" ht="13.5" thickBot="1" x14ac:dyDescent="0.25">
      <c r="B23" s="7" t="s">
        <v>43</v>
      </c>
      <c r="C23" s="8" t="e">
        <f>'入力シート (複数物質)'!#REF!</f>
        <v>#REF!</v>
      </c>
      <c r="D23" s="9" t="s">
        <v>42</v>
      </c>
      <c r="E23" s="497" t="s">
        <v>44</v>
      </c>
      <c r="F23" s="498"/>
      <c r="H23" t="e">
        <f>+C23</f>
        <v>#REF!</v>
      </c>
      <c r="I23" t="e">
        <f>+C23</f>
        <v>#REF!</v>
      </c>
      <c r="J23" s="6" t="e">
        <f>MIN(J24:AL24)</f>
        <v>#REF!</v>
      </c>
      <c r="K23" s="264" t="e">
        <f>IF(MIN(K24:T24)=0,1000000,MIN(K24:T24))</f>
        <v>#REF!</v>
      </c>
      <c r="U23" s="264" t="e">
        <f>IF(MIN(U24:AC24)=0,1000000,MIN(U24:AC24))</f>
        <v>#REF!</v>
      </c>
      <c r="AD23" s="264" t="e">
        <f>IF(MIN(AD24:AM24)=0,1000000,MIN(AD24:AM24))</f>
        <v>#REF!</v>
      </c>
      <c r="AN23" s="264" t="e">
        <f>IF(MIN(AN24:AW24)=0,1000000,MIN(AN24:AW24))</f>
        <v>#REF!</v>
      </c>
      <c r="AX23" s="264" t="e">
        <f>IF(MIN(AX24:BG24)=0,1000000,MIN(AX24:BG24))</f>
        <v>#REF!</v>
      </c>
      <c r="BI23" s="264" t="e">
        <f>IF(MIN(BI24:CC24)=0,1000000,MIN(BI24:CC24))</f>
        <v>#REF!</v>
      </c>
    </row>
    <row r="24" spans="1:127" ht="13.5" thickBot="1" x14ac:dyDescent="0.25">
      <c r="B24" s="10" t="s">
        <v>45</v>
      </c>
      <c r="C24" s="11" t="e">
        <f>IF(+BI23=1000000,"&gt;1,000,000",+BI23)</f>
        <v>#REF!</v>
      </c>
      <c r="D24" s="12" t="s">
        <v>46</v>
      </c>
      <c r="E24" s="60" t="e">
        <f>IF(CD27&lt;0.1,IF(CD27&lt;0.01,IF(CD27&lt;0.001,ROUNDDOWN(CD27,5),ROUNDDOWN(CD27,4)),ROUNDDOWN(CD27,3)),ROUNDDOWN(CD27,2))</f>
        <v>#REF!</v>
      </c>
      <c r="F24" s="13" t="s">
        <v>42</v>
      </c>
      <c r="H24" t="e">
        <f>+BI30</f>
        <v>#REF!</v>
      </c>
      <c r="I24" t="e">
        <f>+CC30</f>
        <v>#REF!</v>
      </c>
      <c r="J24" s="57" t="e">
        <f>IF(J27&lt;=$C$23,J30,"")</f>
        <v>#REF!</v>
      </c>
      <c r="K24" s="58" t="e">
        <f t="shared" ref="K24:T24" si="0">IF(K27&lt;=$C$23,K30,"")</f>
        <v>#REF!</v>
      </c>
      <c r="L24" s="58" t="e">
        <f t="shared" si="0"/>
        <v>#REF!</v>
      </c>
      <c r="M24" s="58" t="e">
        <f t="shared" si="0"/>
        <v>#REF!</v>
      </c>
      <c r="N24" s="58" t="e">
        <f t="shared" si="0"/>
        <v>#REF!</v>
      </c>
      <c r="O24" s="58" t="e">
        <f t="shared" si="0"/>
        <v>#REF!</v>
      </c>
      <c r="P24" s="58" t="e">
        <f t="shared" si="0"/>
        <v>#REF!</v>
      </c>
      <c r="Q24" s="58" t="e">
        <f t="shared" si="0"/>
        <v>#REF!</v>
      </c>
      <c r="R24" s="58" t="e">
        <f t="shared" si="0"/>
        <v>#REF!</v>
      </c>
      <c r="S24" s="58" t="e">
        <f t="shared" si="0"/>
        <v>#REF!</v>
      </c>
      <c r="T24" s="263" t="e">
        <f t="shared" si="0"/>
        <v>#REF!</v>
      </c>
      <c r="U24" s="57" t="e">
        <f>IF(U27&lt;=$C$23,U30,"")</f>
        <v>#REF!</v>
      </c>
      <c r="V24" s="58" t="e">
        <f t="shared" ref="V24:AM24" si="1">IF(V27&lt;=$C$23,V30,"")</f>
        <v>#REF!</v>
      </c>
      <c r="W24" s="58" t="e">
        <f t="shared" si="1"/>
        <v>#REF!</v>
      </c>
      <c r="X24" s="58" t="e">
        <f t="shared" si="1"/>
        <v>#REF!</v>
      </c>
      <c r="Y24" s="58" t="e">
        <f t="shared" si="1"/>
        <v>#REF!</v>
      </c>
      <c r="Z24" s="58" t="e">
        <f t="shared" si="1"/>
        <v>#REF!</v>
      </c>
      <c r="AA24" s="58" t="e">
        <f t="shared" si="1"/>
        <v>#REF!</v>
      </c>
      <c r="AB24" s="58" t="e">
        <f t="shared" si="1"/>
        <v>#REF!</v>
      </c>
      <c r="AC24" s="58" t="e">
        <f t="shared" si="1"/>
        <v>#REF!</v>
      </c>
      <c r="AD24" s="58" t="e">
        <f t="shared" si="1"/>
        <v>#REF!</v>
      </c>
      <c r="AE24" s="58" t="e">
        <f t="shared" si="1"/>
        <v>#REF!</v>
      </c>
      <c r="AF24" s="58" t="e">
        <f t="shared" si="1"/>
        <v>#REF!</v>
      </c>
      <c r="AG24" s="58" t="e">
        <f t="shared" si="1"/>
        <v>#REF!</v>
      </c>
      <c r="AH24" s="58" t="e">
        <f t="shared" si="1"/>
        <v>#REF!</v>
      </c>
      <c r="AI24" s="58" t="e">
        <f t="shared" si="1"/>
        <v>#REF!</v>
      </c>
      <c r="AJ24" s="58" t="e">
        <f t="shared" si="1"/>
        <v>#REF!</v>
      </c>
      <c r="AK24" s="58" t="e">
        <f t="shared" ref="AK24" si="2">IF(AK27&lt;=$C$23,AK30,"")</f>
        <v>#REF!</v>
      </c>
      <c r="AL24" s="58" t="e">
        <f t="shared" si="1"/>
        <v>#REF!</v>
      </c>
      <c r="AM24" s="58" t="e">
        <f t="shared" si="1"/>
        <v>#REF!</v>
      </c>
      <c r="AN24" s="56" t="e">
        <f>IF(AN27&lt;=$C$23,AN30,"")</f>
        <v>#REF!</v>
      </c>
      <c r="AO24" s="56" t="e">
        <f t="shared" ref="AO24:AW24" si="3">IF(AO27&lt;=$C$23,AO30,"")</f>
        <v>#REF!</v>
      </c>
      <c r="AP24" s="56" t="e">
        <f t="shared" si="3"/>
        <v>#REF!</v>
      </c>
      <c r="AQ24" s="56" t="e">
        <f t="shared" si="3"/>
        <v>#REF!</v>
      </c>
      <c r="AR24" s="56" t="e">
        <f t="shared" si="3"/>
        <v>#REF!</v>
      </c>
      <c r="AS24" s="56" t="e">
        <f t="shared" si="3"/>
        <v>#REF!</v>
      </c>
      <c r="AT24" s="56" t="e">
        <f t="shared" si="3"/>
        <v>#REF!</v>
      </c>
      <c r="AU24" s="56" t="e">
        <f t="shared" si="3"/>
        <v>#REF!</v>
      </c>
      <c r="AV24" s="56" t="e">
        <f t="shared" si="3"/>
        <v>#REF!</v>
      </c>
      <c r="AW24" s="56" t="e">
        <f t="shared" si="3"/>
        <v>#REF!</v>
      </c>
      <c r="AX24" s="56" t="e">
        <f t="shared" ref="AX24:BF24" si="4">IF(AX27&lt;=$C$23,AX30,"")</f>
        <v>#REF!</v>
      </c>
      <c r="AY24" s="56" t="e">
        <f t="shared" si="4"/>
        <v>#REF!</v>
      </c>
      <c r="AZ24" s="56" t="e">
        <f t="shared" si="4"/>
        <v>#REF!</v>
      </c>
      <c r="BA24" s="56" t="e">
        <f t="shared" si="4"/>
        <v>#REF!</v>
      </c>
      <c r="BB24" s="56" t="e">
        <f t="shared" si="4"/>
        <v>#REF!</v>
      </c>
      <c r="BC24" s="56" t="e">
        <f t="shared" si="4"/>
        <v>#REF!</v>
      </c>
      <c r="BD24" s="56" t="e">
        <f t="shared" si="4"/>
        <v>#REF!</v>
      </c>
      <c r="BE24" s="56" t="e">
        <f t="shared" si="4"/>
        <v>#REF!</v>
      </c>
      <c r="BF24" s="56" t="e">
        <f t="shared" si="4"/>
        <v>#REF!</v>
      </c>
      <c r="BG24" s="56" t="e">
        <f t="shared" ref="BG24" si="5">IF(BG27&lt;=$C$23,BG30,"")</f>
        <v>#REF!</v>
      </c>
      <c r="BH24" s="56" t="e">
        <f>IF(BH27&lt;=$C$23,BH30,"")</f>
        <v>#REF!</v>
      </c>
      <c r="BI24" s="56" t="e">
        <f t="shared" ref="BI24:CD24" si="6">IF(BI27&lt;=$C$23,BI30,"")</f>
        <v>#REF!</v>
      </c>
      <c r="BJ24" s="56" t="e">
        <f t="shared" si="6"/>
        <v>#REF!</v>
      </c>
      <c r="BK24" s="56" t="e">
        <f t="shared" si="6"/>
        <v>#REF!</v>
      </c>
      <c r="BL24" s="56" t="e">
        <f t="shared" si="6"/>
        <v>#REF!</v>
      </c>
      <c r="BM24" s="56" t="e">
        <f t="shared" si="6"/>
        <v>#REF!</v>
      </c>
      <c r="BN24" s="56" t="e">
        <f t="shared" si="6"/>
        <v>#REF!</v>
      </c>
      <c r="BO24" s="56" t="e">
        <f t="shared" si="6"/>
        <v>#REF!</v>
      </c>
      <c r="BP24" s="56" t="e">
        <f t="shared" ref="BP24:BT24" si="7">IF(BP27&lt;=$C$23,BP30,"")</f>
        <v>#REF!</v>
      </c>
      <c r="BQ24" s="56" t="e">
        <f t="shared" si="7"/>
        <v>#REF!</v>
      </c>
      <c r="BR24" s="56" t="e">
        <f t="shared" si="7"/>
        <v>#REF!</v>
      </c>
      <c r="BS24" s="56" t="e">
        <f t="shared" si="7"/>
        <v>#REF!</v>
      </c>
      <c r="BT24" s="56" t="e">
        <f t="shared" si="7"/>
        <v>#REF!</v>
      </c>
      <c r="BU24" s="56" t="e">
        <f t="shared" si="6"/>
        <v>#REF!</v>
      </c>
      <c r="BV24" s="56" t="e">
        <f t="shared" si="6"/>
        <v>#REF!</v>
      </c>
      <c r="BW24" s="56" t="e">
        <f t="shared" ref="BW24" si="8">IF(BW27&lt;=$C$23,BW30,"")</f>
        <v>#REF!</v>
      </c>
      <c r="BX24" s="56" t="e">
        <f t="shared" si="6"/>
        <v>#REF!</v>
      </c>
      <c r="BY24" s="56" t="e">
        <f t="shared" si="6"/>
        <v>#REF!</v>
      </c>
      <c r="BZ24" s="56" t="e">
        <f t="shared" si="6"/>
        <v>#REF!</v>
      </c>
      <c r="CA24" s="56" t="e">
        <f t="shared" si="6"/>
        <v>#REF!</v>
      </c>
      <c r="CB24" s="56" t="e">
        <f t="shared" si="6"/>
        <v>#REF!</v>
      </c>
      <c r="CC24" s="56" t="e">
        <f t="shared" ref="CC24" si="9">IF(CC27&lt;=$C$23,CC30,"")</f>
        <v>#REF!</v>
      </c>
      <c r="CD24" s="56" t="e">
        <f t="shared" si="6"/>
        <v>#REF!</v>
      </c>
      <c r="CE24" s="69"/>
      <c r="CF24" s="69"/>
      <c r="CG24" s="69"/>
      <c r="CH24" s="69"/>
      <c r="CI24" s="69"/>
      <c r="CJ24" s="69"/>
      <c r="CK24" s="69"/>
      <c r="CL24" s="69"/>
      <c r="CM24" s="69"/>
      <c r="CN24" s="69"/>
      <c r="CO24" s="69"/>
      <c r="CP24" s="69"/>
      <c r="CQ24" s="69"/>
      <c r="CR24" s="69"/>
      <c r="CS24" s="69"/>
      <c r="CT24" s="69"/>
      <c r="CU24" s="69"/>
      <c r="CV24" s="69"/>
      <c r="CW24" s="69"/>
      <c r="CX24" s="69"/>
      <c r="CY24" s="69"/>
      <c r="CZ24" s="69"/>
      <c r="DA24" s="69"/>
      <c r="DB24" s="69"/>
      <c r="DC24" s="69"/>
      <c r="DD24" s="69"/>
      <c r="DE24" s="67"/>
      <c r="DF24" s="67"/>
      <c r="DG24" s="67"/>
      <c r="DH24" s="67"/>
      <c r="DI24" s="67"/>
      <c r="DJ24" s="67"/>
      <c r="DK24" s="67"/>
      <c r="DL24" s="67"/>
      <c r="DM24" s="67"/>
      <c r="DN24" s="67"/>
      <c r="DO24" s="67"/>
      <c r="DP24" s="67"/>
      <c r="DQ24" s="67"/>
      <c r="DR24" s="67"/>
      <c r="DS24" s="67"/>
      <c r="DT24" s="67"/>
      <c r="DU24" s="67"/>
      <c r="DV24" s="67"/>
      <c r="DW24" s="67"/>
    </row>
    <row r="25" spans="1:127" ht="13.5" thickBot="1" x14ac:dyDescent="0.25">
      <c r="A25" s="14"/>
      <c r="B25" s="14"/>
      <c r="C25" s="14" t="e">
        <f>IF(BI23=1000000,-100,BI23)</f>
        <v>#REF!</v>
      </c>
      <c r="D25" s="14"/>
      <c r="E25" s="84" t="e">
        <f>E24</f>
        <v>#REF!</v>
      </c>
      <c r="F25" s="15"/>
      <c r="G25" s="14"/>
      <c r="H25" t="e">
        <f>+AX30</f>
        <v>#REF!</v>
      </c>
      <c r="I25" t="e">
        <f>IF(BH30&lt;10,0.1,+BH30-10)</f>
        <v>#REF!</v>
      </c>
      <c r="J25" s="46"/>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6"/>
      <c r="BM25" s="46"/>
      <c r="BN25" s="46"/>
      <c r="BO25" s="46"/>
      <c r="BP25" s="46"/>
      <c r="BQ25" s="46"/>
      <c r="BR25" s="46"/>
      <c r="BS25" s="46"/>
      <c r="BT25" s="46"/>
      <c r="BU25" s="46"/>
      <c r="BV25" s="46"/>
      <c r="BW25" s="46"/>
      <c r="BX25" s="46"/>
      <c r="BY25" s="46"/>
      <c r="BZ25" s="46"/>
      <c r="CA25" s="46"/>
      <c r="CB25" s="46"/>
      <c r="CC25" s="46"/>
      <c r="CD25" s="46"/>
      <c r="CE25" s="46"/>
      <c r="CF25" s="46"/>
      <c r="CG25" s="46"/>
      <c r="CH25" s="46"/>
      <c r="CI25" s="46"/>
      <c r="CJ25" s="46"/>
      <c r="CK25" s="46"/>
      <c r="CL25" s="46"/>
      <c r="CM25" s="46"/>
      <c r="CN25" s="46"/>
      <c r="CO25" s="46"/>
      <c r="CP25" s="46"/>
      <c r="CQ25" s="46"/>
      <c r="CR25" s="46"/>
      <c r="CS25" s="46"/>
      <c r="CT25" s="46"/>
      <c r="CU25" s="46"/>
      <c r="CV25" s="46"/>
      <c r="CW25" s="46"/>
      <c r="CX25" s="46"/>
      <c r="CY25" s="46"/>
      <c r="CZ25" s="46"/>
      <c r="DA25" s="46"/>
      <c r="DB25" s="46"/>
      <c r="DC25" s="46"/>
      <c r="DD25" s="46"/>
      <c r="DE25" s="46"/>
      <c r="DF25" s="46"/>
      <c r="DG25" s="46"/>
      <c r="DH25" s="46"/>
      <c r="DI25" s="46"/>
      <c r="DJ25" s="46"/>
      <c r="DK25" s="46"/>
      <c r="DL25" s="46"/>
      <c r="DM25" s="46"/>
      <c r="DN25" s="46"/>
      <c r="DO25" s="46"/>
      <c r="DP25" s="46"/>
      <c r="DQ25" s="46"/>
      <c r="DR25" s="46"/>
      <c r="DS25" s="46"/>
      <c r="DT25" s="46"/>
      <c r="DU25" s="46"/>
      <c r="DV25" s="46"/>
      <c r="DW25" s="46"/>
    </row>
    <row r="26" spans="1:127" x14ac:dyDescent="0.2">
      <c r="A26" s="16" t="s">
        <v>47</v>
      </c>
      <c r="B26" s="17" t="s">
        <v>48</v>
      </c>
      <c r="C26" s="499" t="s">
        <v>49</v>
      </c>
      <c r="D26" s="500"/>
      <c r="E26" s="500"/>
      <c r="F26" s="18" t="s">
        <v>50</v>
      </c>
      <c r="G26" s="18" t="s">
        <v>51</v>
      </c>
      <c r="J26" s="47" t="s">
        <v>51</v>
      </c>
      <c r="K26" s="47" t="s">
        <v>51</v>
      </c>
      <c r="L26" s="47" t="s">
        <v>51</v>
      </c>
      <c r="M26" s="47" t="s">
        <v>51</v>
      </c>
      <c r="N26" s="47" t="s">
        <v>51</v>
      </c>
      <c r="O26" s="47" t="s">
        <v>51</v>
      </c>
      <c r="P26" s="47" t="s">
        <v>51</v>
      </c>
      <c r="Q26" s="47" t="s">
        <v>51</v>
      </c>
      <c r="R26" s="47" t="s">
        <v>51</v>
      </c>
      <c r="S26" s="47" t="s">
        <v>51</v>
      </c>
      <c r="T26" s="47" t="s">
        <v>51</v>
      </c>
      <c r="U26" s="47" t="s">
        <v>51</v>
      </c>
      <c r="V26" s="47" t="s">
        <v>51</v>
      </c>
      <c r="W26" s="47" t="s">
        <v>51</v>
      </c>
      <c r="X26" s="47" t="s">
        <v>51</v>
      </c>
      <c r="Y26" s="47" t="s">
        <v>51</v>
      </c>
      <c r="Z26" s="47" t="s">
        <v>51</v>
      </c>
      <c r="AA26" s="47" t="s">
        <v>51</v>
      </c>
      <c r="AB26" s="47" t="s">
        <v>51</v>
      </c>
      <c r="AC26" s="47" t="s">
        <v>51</v>
      </c>
      <c r="AD26" s="47" t="s">
        <v>51</v>
      </c>
      <c r="AE26" s="47" t="s">
        <v>51</v>
      </c>
      <c r="AF26" s="47" t="s">
        <v>51</v>
      </c>
      <c r="AG26" s="47" t="s">
        <v>51</v>
      </c>
      <c r="AH26" s="47" t="s">
        <v>51</v>
      </c>
      <c r="AI26" s="47" t="s">
        <v>51</v>
      </c>
      <c r="AJ26" s="47" t="s">
        <v>51</v>
      </c>
      <c r="AK26" s="47" t="s">
        <v>51</v>
      </c>
      <c r="AL26" s="47" t="s">
        <v>51</v>
      </c>
      <c r="AM26" s="47" t="s">
        <v>51</v>
      </c>
      <c r="AN26" s="47" t="s">
        <v>51</v>
      </c>
      <c r="AO26" s="47" t="s">
        <v>51</v>
      </c>
      <c r="AP26" s="47" t="s">
        <v>51</v>
      </c>
      <c r="AQ26" s="47" t="s">
        <v>51</v>
      </c>
      <c r="AR26" s="47" t="s">
        <v>51</v>
      </c>
      <c r="AS26" s="47" t="s">
        <v>51</v>
      </c>
      <c r="AT26" s="47" t="s">
        <v>51</v>
      </c>
      <c r="AU26" s="47" t="s">
        <v>51</v>
      </c>
      <c r="AV26" s="47" t="s">
        <v>51</v>
      </c>
      <c r="AW26" s="47" t="s">
        <v>51</v>
      </c>
      <c r="AX26" s="47" t="s">
        <v>51</v>
      </c>
      <c r="AY26" s="47" t="s">
        <v>51</v>
      </c>
      <c r="AZ26" s="47" t="s">
        <v>51</v>
      </c>
      <c r="BA26" s="47" t="s">
        <v>51</v>
      </c>
      <c r="BB26" s="47" t="s">
        <v>51</v>
      </c>
      <c r="BC26" s="47" t="s">
        <v>51</v>
      </c>
      <c r="BD26" s="47" t="s">
        <v>51</v>
      </c>
      <c r="BE26" s="47" t="s">
        <v>51</v>
      </c>
      <c r="BF26" s="47" t="s">
        <v>51</v>
      </c>
      <c r="BG26" s="47" t="s">
        <v>51</v>
      </c>
      <c r="BH26" s="47" t="s">
        <v>51</v>
      </c>
      <c r="BI26" s="47" t="s">
        <v>51</v>
      </c>
      <c r="BJ26" s="47" t="s">
        <v>51</v>
      </c>
      <c r="BK26" s="47" t="s">
        <v>51</v>
      </c>
      <c r="BL26" s="47" t="s">
        <v>51</v>
      </c>
      <c r="BM26" s="47" t="s">
        <v>51</v>
      </c>
      <c r="BN26" s="47" t="s">
        <v>51</v>
      </c>
      <c r="BO26" s="47" t="s">
        <v>51</v>
      </c>
      <c r="BP26" s="47" t="s">
        <v>51</v>
      </c>
      <c r="BQ26" s="47" t="s">
        <v>51</v>
      </c>
      <c r="BR26" s="47" t="s">
        <v>51</v>
      </c>
      <c r="BS26" s="47" t="s">
        <v>51</v>
      </c>
      <c r="BT26" s="47" t="s">
        <v>51</v>
      </c>
      <c r="BU26" s="47" t="s">
        <v>51</v>
      </c>
      <c r="BV26" s="47" t="s">
        <v>51</v>
      </c>
      <c r="BW26" s="47" t="s">
        <v>51</v>
      </c>
      <c r="BX26" s="47" t="s">
        <v>51</v>
      </c>
      <c r="BY26" s="47" t="s">
        <v>51</v>
      </c>
      <c r="BZ26" s="47" t="s">
        <v>51</v>
      </c>
      <c r="CA26" s="47" t="s">
        <v>51</v>
      </c>
      <c r="CB26" s="47" t="s">
        <v>51</v>
      </c>
      <c r="CC26" s="47" t="s">
        <v>51</v>
      </c>
      <c r="CD26" s="47" t="s">
        <v>51</v>
      </c>
      <c r="CE26" s="47" t="s">
        <v>51</v>
      </c>
      <c r="CF26" s="47" t="s">
        <v>51</v>
      </c>
      <c r="CG26" s="47" t="s">
        <v>51</v>
      </c>
      <c r="CH26" s="47" t="s">
        <v>51</v>
      </c>
      <c r="CI26" s="47" t="s">
        <v>51</v>
      </c>
      <c r="CJ26" s="47" t="s">
        <v>51</v>
      </c>
      <c r="CK26" s="47" t="s">
        <v>51</v>
      </c>
      <c r="CL26" s="47" t="s">
        <v>51</v>
      </c>
      <c r="CM26" s="47" t="s">
        <v>51</v>
      </c>
      <c r="CN26" s="47" t="s">
        <v>51</v>
      </c>
      <c r="CO26" s="47" t="s">
        <v>51</v>
      </c>
      <c r="CP26" s="47" t="s">
        <v>51</v>
      </c>
      <c r="CQ26" s="47" t="s">
        <v>51</v>
      </c>
      <c r="CR26" s="47" t="s">
        <v>51</v>
      </c>
      <c r="CS26" s="47" t="s">
        <v>51</v>
      </c>
      <c r="CT26" s="47" t="s">
        <v>51</v>
      </c>
      <c r="CU26" s="47" t="s">
        <v>51</v>
      </c>
      <c r="CV26" s="47" t="s">
        <v>51</v>
      </c>
      <c r="CW26" s="47" t="s">
        <v>51</v>
      </c>
      <c r="CX26" s="47" t="s">
        <v>51</v>
      </c>
      <c r="CY26" s="47" t="s">
        <v>51</v>
      </c>
      <c r="CZ26" s="47" t="s">
        <v>51</v>
      </c>
      <c r="DA26" s="47" t="s">
        <v>51</v>
      </c>
      <c r="DB26" s="47" t="s">
        <v>51</v>
      </c>
      <c r="DC26" s="47" t="s">
        <v>51</v>
      </c>
      <c r="DD26" s="47" t="s">
        <v>51</v>
      </c>
      <c r="DE26" s="47" t="s">
        <v>51</v>
      </c>
      <c r="DF26" s="47" t="s">
        <v>51</v>
      </c>
      <c r="DG26" s="47" t="s">
        <v>51</v>
      </c>
      <c r="DH26" s="47" t="s">
        <v>51</v>
      </c>
      <c r="DI26" s="47" t="s">
        <v>51</v>
      </c>
      <c r="DJ26" s="47" t="s">
        <v>51</v>
      </c>
      <c r="DK26" s="47" t="s">
        <v>51</v>
      </c>
      <c r="DL26" s="47" t="s">
        <v>51</v>
      </c>
      <c r="DM26" s="47" t="s">
        <v>51</v>
      </c>
      <c r="DN26" s="47" t="s">
        <v>51</v>
      </c>
      <c r="DO26" s="47" t="s">
        <v>51</v>
      </c>
      <c r="DP26" s="47" t="s">
        <v>51</v>
      </c>
      <c r="DQ26" s="47" t="s">
        <v>51</v>
      </c>
      <c r="DR26" s="47" t="s">
        <v>51</v>
      </c>
      <c r="DS26" s="47" t="s">
        <v>51</v>
      </c>
      <c r="DT26" s="47" t="s">
        <v>51</v>
      </c>
      <c r="DU26" s="47" t="s">
        <v>51</v>
      </c>
      <c r="DV26" s="47" t="s">
        <v>51</v>
      </c>
      <c r="DW26" s="47" t="s">
        <v>51</v>
      </c>
    </row>
    <row r="27" spans="1:127" ht="21" x14ac:dyDescent="0.55000000000000004">
      <c r="A27" s="19"/>
      <c r="B27" s="20" t="s">
        <v>52</v>
      </c>
      <c r="C27" s="492" t="s">
        <v>53</v>
      </c>
      <c r="D27" s="493"/>
      <c r="E27" s="493"/>
      <c r="F27" s="21" t="s">
        <v>54</v>
      </c>
      <c r="G27" s="22" t="e">
        <f>+G29*G53*G54*G55/2</f>
        <v>#REF!</v>
      </c>
      <c r="I27" s="61" t="e">
        <f>+G29</f>
        <v>#REF!</v>
      </c>
      <c r="J27" s="22" t="e">
        <f t="shared" ref="J27:T27" si="10">+J29*J53*J54*J55/2</f>
        <v>#REF!</v>
      </c>
      <c r="K27" s="22" t="e">
        <f t="shared" si="10"/>
        <v>#REF!</v>
      </c>
      <c r="L27" s="22" t="e">
        <f t="shared" si="10"/>
        <v>#REF!</v>
      </c>
      <c r="M27" s="22" t="e">
        <f t="shared" si="10"/>
        <v>#REF!</v>
      </c>
      <c r="N27" s="22" t="e">
        <f t="shared" si="10"/>
        <v>#REF!</v>
      </c>
      <c r="O27" s="22" t="e">
        <f t="shared" si="10"/>
        <v>#REF!</v>
      </c>
      <c r="P27" s="22" t="e">
        <f t="shared" si="10"/>
        <v>#REF!</v>
      </c>
      <c r="Q27" s="22" t="e">
        <f t="shared" si="10"/>
        <v>#REF!</v>
      </c>
      <c r="R27" s="22" t="e">
        <f t="shared" si="10"/>
        <v>#REF!</v>
      </c>
      <c r="S27" s="22" t="e">
        <f t="shared" si="10"/>
        <v>#REF!</v>
      </c>
      <c r="T27" s="22" t="e">
        <f t="shared" si="10"/>
        <v>#REF!</v>
      </c>
      <c r="U27" s="22" t="e">
        <f t="shared" ref="U27:CD27" si="11">+U29*U53*U54*U55/2</f>
        <v>#REF!</v>
      </c>
      <c r="V27" s="22" t="e">
        <f t="shared" si="11"/>
        <v>#REF!</v>
      </c>
      <c r="W27" s="22" t="e">
        <f t="shared" si="11"/>
        <v>#REF!</v>
      </c>
      <c r="X27" s="22" t="e">
        <f t="shared" si="11"/>
        <v>#REF!</v>
      </c>
      <c r="Y27" s="22" t="e">
        <f t="shared" si="11"/>
        <v>#REF!</v>
      </c>
      <c r="Z27" s="22" t="e">
        <f t="shared" si="11"/>
        <v>#REF!</v>
      </c>
      <c r="AA27" s="22" t="e">
        <f t="shared" si="11"/>
        <v>#REF!</v>
      </c>
      <c r="AB27" s="22" t="e">
        <f t="shared" si="11"/>
        <v>#REF!</v>
      </c>
      <c r="AC27" s="22" t="e">
        <f t="shared" si="11"/>
        <v>#REF!</v>
      </c>
      <c r="AD27" s="22" t="e">
        <f t="shared" si="11"/>
        <v>#REF!</v>
      </c>
      <c r="AE27" s="22" t="e">
        <f t="shared" si="11"/>
        <v>#REF!</v>
      </c>
      <c r="AF27" s="22" t="e">
        <f t="shared" si="11"/>
        <v>#REF!</v>
      </c>
      <c r="AG27" s="22" t="e">
        <f t="shared" si="11"/>
        <v>#REF!</v>
      </c>
      <c r="AH27" s="22" t="e">
        <f t="shared" si="11"/>
        <v>#REF!</v>
      </c>
      <c r="AI27" s="22" t="e">
        <f t="shared" si="11"/>
        <v>#REF!</v>
      </c>
      <c r="AJ27" s="22" t="e">
        <f t="shared" ref="AJ27:AL27" si="12">+AJ29*AJ53*AJ54*AJ55/2</f>
        <v>#REF!</v>
      </c>
      <c r="AK27" s="22" t="e">
        <f t="shared" ref="AK27" si="13">+AK29*AK53*AK54*AK55/2</f>
        <v>#REF!</v>
      </c>
      <c r="AL27" s="22" t="e">
        <f t="shared" si="12"/>
        <v>#REF!</v>
      </c>
      <c r="AM27" s="22" t="e">
        <f t="shared" si="11"/>
        <v>#REF!</v>
      </c>
      <c r="AN27" s="22" t="e">
        <f t="shared" si="11"/>
        <v>#REF!</v>
      </c>
      <c r="AO27" s="22" t="e">
        <f t="shared" si="11"/>
        <v>#REF!</v>
      </c>
      <c r="AP27" s="22" t="e">
        <f t="shared" si="11"/>
        <v>#REF!</v>
      </c>
      <c r="AQ27" s="22" t="e">
        <f t="shared" si="11"/>
        <v>#REF!</v>
      </c>
      <c r="AR27" s="22" t="e">
        <f t="shared" si="11"/>
        <v>#REF!</v>
      </c>
      <c r="AS27" s="22" t="e">
        <f t="shared" si="11"/>
        <v>#REF!</v>
      </c>
      <c r="AT27" s="22" t="e">
        <f t="shared" si="11"/>
        <v>#REF!</v>
      </c>
      <c r="AU27" s="22" t="e">
        <f t="shared" si="11"/>
        <v>#REF!</v>
      </c>
      <c r="AV27" s="22" t="e">
        <f t="shared" si="11"/>
        <v>#REF!</v>
      </c>
      <c r="AW27" s="22" t="e">
        <f t="shared" si="11"/>
        <v>#REF!</v>
      </c>
      <c r="AX27" s="22" t="e">
        <f t="shared" si="11"/>
        <v>#REF!</v>
      </c>
      <c r="AY27" s="22" t="e">
        <f t="shared" si="11"/>
        <v>#REF!</v>
      </c>
      <c r="AZ27" s="22" t="e">
        <f t="shared" si="11"/>
        <v>#REF!</v>
      </c>
      <c r="BA27" s="22" t="e">
        <f t="shared" si="11"/>
        <v>#REF!</v>
      </c>
      <c r="BB27" s="22" t="e">
        <f t="shared" si="11"/>
        <v>#REF!</v>
      </c>
      <c r="BC27" s="22" t="e">
        <f t="shared" si="11"/>
        <v>#REF!</v>
      </c>
      <c r="BD27" s="22" t="e">
        <f t="shared" si="11"/>
        <v>#REF!</v>
      </c>
      <c r="BE27" s="22" t="e">
        <f t="shared" si="11"/>
        <v>#REF!</v>
      </c>
      <c r="BF27" s="22" t="e">
        <f t="shared" si="11"/>
        <v>#REF!</v>
      </c>
      <c r="BG27" s="22" t="e">
        <f t="shared" si="11"/>
        <v>#REF!</v>
      </c>
      <c r="BH27" s="22" t="e">
        <f t="shared" si="11"/>
        <v>#REF!</v>
      </c>
      <c r="BI27" s="22" t="e">
        <f t="shared" si="11"/>
        <v>#REF!</v>
      </c>
      <c r="BJ27" s="22" t="e">
        <f t="shared" si="11"/>
        <v>#REF!</v>
      </c>
      <c r="BK27" s="22" t="e">
        <f t="shared" si="11"/>
        <v>#REF!</v>
      </c>
      <c r="BL27" s="22" t="e">
        <f t="shared" si="11"/>
        <v>#REF!</v>
      </c>
      <c r="BM27" s="22" t="e">
        <f t="shared" si="11"/>
        <v>#REF!</v>
      </c>
      <c r="BN27" s="22" t="e">
        <f t="shared" si="11"/>
        <v>#REF!</v>
      </c>
      <c r="BO27" s="22" t="e">
        <f t="shared" si="11"/>
        <v>#REF!</v>
      </c>
      <c r="BP27" s="22" t="e">
        <f t="shared" ref="BP27:BT27" si="14">+BP29*BP53*BP54*BP55/2</f>
        <v>#REF!</v>
      </c>
      <c r="BQ27" s="22" t="e">
        <f t="shared" si="14"/>
        <v>#REF!</v>
      </c>
      <c r="BR27" s="22" t="e">
        <f t="shared" si="14"/>
        <v>#REF!</v>
      </c>
      <c r="BS27" s="22" t="e">
        <f t="shared" si="14"/>
        <v>#REF!</v>
      </c>
      <c r="BT27" s="22" t="e">
        <f t="shared" si="14"/>
        <v>#REF!</v>
      </c>
      <c r="BU27" s="22" t="e">
        <f t="shared" si="11"/>
        <v>#REF!</v>
      </c>
      <c r="BV27" s="22" t="e">
        <f t="shared" si="11"/>
        <v>#REF!</v>
      </c>
      <c r="BW27" s="22" t="e">
        <f t="shared" ref="BW27" si="15">+BW29*BW53*BW54*BW55/2</f>
        <v>#REF!</v>
      </c>
      <c r="BX27" s="22" t="e">
        <f t="shared" si="11"/>
        <v>#REF!</v>
      </c>
      <c r="BY27" s="22" t="e">
        <f t="shared" si="11"/>
        <v>#REF!</v>
      </c>
      <c r="BZ27" s="22" t="e">
        <f t="shared" si="11"/>
        <v>#REF!</v>
      </c>
      <c r="CA27" s="22" t="e">
        <f t="shared" si="11"/>
        <v>#REF!</v>
      </c>
      <c r="CB27" s="22" t="e">
        <f t="shared" si="11"/>
        <v>#REF!</v>
      </c>
      <c r="CC27" s="22" t="e">
        <f t="shared" ref="CC27" si="16">+CC29*CC53*CC54*CC55/2</f>
        <v>#REF!</v>
      </c>
      <c r="CD27" s="22" t="e">
        <f t="shared" si="11"/>
        <v>#REF!</v>
      </c>
      <c r="CE27" s="82" t="e">
        <f>IF(+CE29*CE53*CE54*CE55/2&lt;0.0000000001,0.0000000001,+CE29*CE53*CE54*CE55/2)</f>
        <v>#REF!</v>
      </c>
      <c r="CF27" s="82" t="e">
        <f>IF(+CF29*CF53*CF54*CF55/2&lt;0.0000000001,0.0000000001,+CF29*CF53*CF54*CF55/2)</f>
        <v>#REF!</v>
      </c>
      <c r="CG27" s="82" t="e">
        <f t="shared" ref="CG27:DD27" si="17">IF(+CG29*CG53*CG54*CG55/2&lt;0.0000000001,0.0000000001,+CG29*CG53*CG54*CG55/2)</f>
        <v>#REF!</v>
      </c>
      <c r="CH27" s="82" t="e">
        <f t="shared" si="17"/>
        <v>#REF!</v>
      </c>
      <c r="CI27" s="82" t="e">
        <f t="shared" si="17"/>
        <v>#REF!</v>
      </c>
      <c r="CJ27" s="82" t="e">
        <f t="shared" si="17"/>
        <v>#REF!</v>
      </c>
      <c r="CK27" s="82" t="e">
        <f t="shared" si="17"/>
        <v>#REF!</v>
      </c>
      <c r="CL27" s="82" t="e">
        <f t="shared" si="17"/>
        <v>#REF!</v>
      </c>
      <c r="CM27" s="82" t="e">
        <f t="shared" si="17"/>
        <v>#REF!</v>
      </c>
      <c r="CN27" s="82" t="e">
        <f t="shared" si="17"/>
        <v>#REF!</v>
      </c>
      <c r="CO27" s="82" t="e">
        <f t="shared" si="17"/>
        <v>#REF!</v>
      </c>
      <c r="CP27" s="82" t="e">
        <f t="shared" si="17"/>
        <v>#REF!</v>
      </c>
      <c r="CQ27" s="82" t="e">
        <f t="shared" si="17"/>
        <v>#REF!</v>
      </c>
      <c r="CR27" s="82" t="e">
        <f t="shared" si="17"/>
        <v>#REF!</v>
      </c>
      <c r="CS27" s="82" t="e">
        <f t="shared" si="17"/>
        <v>#REF!</v>
      </c>
      <c r="CT27" s="82" t="e">
        <f t="shared" si="17"/>
        <v>#REF!</v>
      </c>
      <c r="CU27" s="82" t="e">
        <f t="shared" si="17"/>
        <v>#REF!</v>
      </c>
      <c r="CV27" s="82" t="e">
        <f t="shared" si="17"/>
        <v>#REF!</v>
      </c>
      <c r="CW27" s="82" t="e">
        <f t="shared" si="17"/>
        <v>#REF!</v>
      </c>
      <c r="CX27" s="82" t="e">
        <f t="shared" si="17"/>
        <v>#REF!</v>
      </c>
      <c r="CY27" s="82" t="e">
        <f t="shared" si="17"/>
        <v>#REF!</v>
      </c>
      <c r="CZ27" s="82" t="e">
        <f t="shared" si="17"/>
        <v>#REF!</v>
      </c>
      <c r="DA27" s="82" t="e">
        <f t="shared" si="17"/>
        <v>#REF!</v>
      </c>
      <c r="DB27" s="82" t="e">
        <f t="shared" si="17"/>
        <v>#REF!</v>
      </c>
      <c r="DC27" s="82" t="e">
        <f t="shared" si="17"/>
        <v>#REF!</v>
      </c>
      <c r="DD27" s="82" t="e">
        <f t="shared" si="17"/>
        <v>#REF!</v>
      </c>
      <c r="DE27" s="22" t="e">
        <f t="shared" ref="DE27:DW27" si="18">+DE29*DE53*DE54*DE55/2</f>
        <v>#REF!</v>
      </c>
      <c r="DF27" s="22" t="e">
        <f t="shared" ref="DF27:DN27" si="19">+DF29*DF53*DF54*DF55/2</f>
        <v>#REF!</v>
      </c>
      <c r="DG27" s="22" t="e">
        <f t="shared" si="19"/>
        <v>#REF!</v>
      </c>
      <c r="DH27" s="22" t="e">
        <f t="shared" si="19"/>
        <v>#REF!</v>
      </c>
      <c r="DI27" s="22" t="e">
        <f t="shared" si="19"/>
        <v>#REF!</v>
      </c>
      <c r="DJ27" s="22" t="e">
        <f t="shared" si="19"/>
        <v>#REF!</v>
      </c>
      <c r="DK27" s="22" t="e">
        <f t="shared" si="19"/>
        <v>#REF!</v>
      </c>
      <c r="DL27" s="22" t="e">
        <f t="shared" si="19"/>
        <v>#REF!</v>
      </c>
      <c r="DM27" s="22" t="e">
        <f t="shared" si="19"/>
        <v>#REF!</v>
      </c>
      <c r="DN27" s="22" t="e">
        <f t="shared" si="19"/>
        <v>#REF!</v>
      </c>
      <c r="DO27" s="22" t="e">
        <f t="shared" si="18"/>
        <v>#REF!</v>
      </c>
      <c r="DP27" s="22" t="e">
        <f t="shared" si="18"/>
        <v>#REF!</v>
      </c>
      <c r="DQ27" s="22" t="e">
        <f t="shared" si="18"/>
        <v>#REF!</v>
      </c>
      <c r="DR27" s="22" t="e">
        <f t="shared" si="18"/>
        <v>#REF!</v>
      </c>
      <c r="DS27" s="22" t="e">
        <f t="shared" si="18"/>
        <v>#REF!</v>
      </c>
      <c r="DT27" s="22" t="e">
        <f t="shared" si="18"/>
        <v>#REF!</v>
      </c>
      <c r="DU27" s="22" t="e">
        <f t="shared" si="18"/>
        <v>#REF!</v>
      </c>
      <c r="DV27" s="22" t="e">
        <f t="shared" si="18"/>
        <v>#REF!</v>
      </c>
      <c r="DW27" s="22" t="e">
        <f t="shared" si="18"/>
        <v>#REF!</v>
      </c>
    </row>
    <row r="28" spans="1:127" ht="21" x14ac:dyDescent="0.55000000000000004">
      <c r="A28" s="19"/>
      <c r="B28" s="20" t="s">
        <v>55</v>
      </c>
      <c r="C28" s="492" t="s">
        <v>53</v>
      </c>
      <c r="D28" s="493"/>
      <c r="E28" s="493"/>
      <c r="F28" s="21" t="s">
        <v>54</v>
      </c>
      <c r="G28" s="22" t="e">
        <f>+G29*G53*G55</f>
        <v>#REF!</v>
      </c>
      <c r="J28" s="22" t="e">
        <f t="shared" ref="J28:T28" si="20">+J29*J53*J55</f>
        <v>#REF!</v>
      </c>
      <c r="K28" s="22" t="e">
        <f t="shared" si="20"/>
        <v>#REF!</v>
      </c>
      <c r="L28" s="22" t="e">
        <f t="shared" si="20"/>
        <v>#REF!</v>
      </c>
      <c r="M28" s="22" t="e">
        <f t="shared" si="20"/>
        <v>#REF!</v>
      </c>
      <c r="N28" s="22" t="e">
        <f t="shared" si="20"/>
        <v>#REF!</v>
      </c>
      <c r="O28" s="22" t="e">
        <f t="shared" si="20"/>
        <v>#REF!</v>
      </c>
      <c r="P28" s="22" t="e">
        <f t="shared" si="20"/>
        <v>#REF!</v>
      </c>
      <c r="Q28" s="22" t="e">
        <f t="shared" si="20"/>
        <v>#REF!</v>
      </c>
      <c r="R28" s="22" t="e">
        <f t="shared" si="20"/>
        <v>#REF!</v>
      </c>
      <c r="S28" s="22" t="e">
        <f t="shared" si="20"/>
        <v>#REF!</v>
      </c>
      <c r="T28" s="22" t="e">
        <f t="shared" si="20"/>
        <v>#REF!</v>
      </c>
      <c r="U28" s="22" t="e">
        <f t="shared" ref="U28:DB28" si="21">+U29*U53*U55</f>
        <v>#REF!</v>
      </c>
      <c r="V28" s="22" t="e">
        <f t="shared" si="21"/>
        <v>#REF!</v>
      </c>
      <c r="W28" s="22" t="e">
        <f t="shared" si="21"/>
        <v>#REF!</v>
      </c>
      <c r="X28" s="22" t="e">
        <f t="shared" si="21"/>
        <v>#REF!</v>
      </c>
      <c r="Y28" s="22" t="e">
        <f t="shared" si="21"/>
        <v>#REF!</v>
      </c>
      <c r="Z28" s="22" t="e">
        <f t="shared" si="21"/>
        <v>#REF!</v>
      </c>
      <c r="AA28" s="22" t="e">
        <f t="shared" si="21"/>
        <v>#REF!</v>
      </c>
      <c r="AB28" s="22" t="e">
        <f t="shared" si="21"/>
        <v>#REF!</v>
      </c>
      <c r="AC28" s="22" t="e">
        <f t="shared" si="21"/>
        <v>#REF!</v>
      </c>
      <c r="AD28" s="22" t="e">
        <f t="shared" si="21"/>
        <v>#REF!</v>
      </c>
      <c r="AE28" s="22" t="e">
        <f t="shared" si="21"/>
        <v>#REF!</v>
      </c>
      <c r="AF28" s="22" t="e">
        <f t="shared" si="21"/>
        <v>#REF!</v>
      </c>
      <c r="AG28" s="22" t="e">
        <f t="shared" si="21"/>
        <v>#REF!</v>
      </c>
      <c r="AH28" s="22" t="e">
        <f t="shared" si="21"/>
        <v>#REF!</v>
      </c>
      <c r="AI28" s="22" t="e">
        <f t="shared" si="21"/>
        <v>#REF!</v>
      </c>
      <c r="AJ28" s="22" t="e">
        <f t="shared" ref="AJ28:AL28" si="22">+AJ29*AJ53*AJ55</f>
        <v>#REF!</v>
      </c>
      <c r="AK28" s="22" t="e">
        <f t="shared" ref="AK28" si="23">+AK29*AK53*AK55</f>
        <v>#REF!</v>
      </c>
      <c r="AL28" s="22" t="e">
        <f t="shared" si="22"/>
        <v>#REF!</v>
      </c>
      <c r="AM28" s="22" t="e">
        <f t="shared" si="21"/>
        <v>#REF!</v>
      </c>
      <c r="AN28" s="22" t="e">
        <f t="shared" si="21"/>
        <v>#REF!</v>
      </c>
      <c r="AO28" s="22" t="e">
        <f t="shared" si="21"/>
        <v>#REF!</v>
      </c>
      <c r="AP28" s="22" t="e">
        <f t="shared" si="21"/>
        <v>#REF!</v>
      </c>
      <c r="AQ28" s="22" t="e">
        <f t="shared" si="21"/>
        <v>#REF!</v>
      </c>
      <c r="AR28" s="22" t="e">
        <f t="shared" si="21"/>
        <v>#REF!</v>
      </c>
      <c r="AS28" s="22" t="e">
        <f t="shared" si="21"/>
        <v>#REF!</v>
      </c>
      <c r="AT28" s="22" t="e">
        <f t="shared" si="21"/>
        <v>#REF!</v>
      </c>
      <c r="AU28" s="22" t="e">
        <f t="shared" si="21"/>
        <v>#REF!</v>
      </c>
      <c r="AV28" s="22" t="e">
        <f t="shared" si="21"/>
        <v>#REF!</v>
      </c>
      <c r="AW28" s="22" t="e">
        <f t="shared" si="21"/>
        <v>#REF!</v>
      </c>
      <c r="AX28" s="22" t="e">
        <f t="shared" si="21"/>
        <v>#REF!</v>
      </c>
      <c r="AY28" s="22" t="e">
        <f t="shared" si="21"/>
        <v>#REF!</v>
      </c>
      <c r="AZ28" s="22" t="e">
        <f t="shared" si="21"/>
        <v>#REF!</v>
      </c>
      <c r="BA28" s="22" t="e">
        <f t="shared" si="21"/>
        <v>#REF!</v>
      </c>
      <c r="BB28" s="22" t="e">
        <f t="shared" si="21"/>
        <v>#REF!</v>
      </c>
      <c r="BC28" s="22" t="e">
        <f t="shared" si="21"/>
        <v>#REF!</v>
      </c>
      <c r="BD28" s="22" t="e">
        <f t="shared" si="21"/>
        <v>#REF!</v>
      </c>
      <c r="BE28" s="22" t="e">
        <f t="shared" si="21"/>
        <v>#REF!</v>
      </c>
      <c r="BF28" s="22" t="e">
        <f t="shared" si="21"/>
        <v>#REF!</v>
      </c>
      <c r="BG28" s="22" t="e">
        <f t="shared" si="21"/>
        <v>#REF!</v>
      </c>
      <c r="BH28" s="22" t="e">
        <f t="shared" si="21"/>
        <v>#REF!</v>
      </c>
      <c r="BI28" s="22" t="e">
        <f t="shared" si="21"/>
        <v>#REF!</v>
      </c>
      <c r="BJ28" s="22" t="e">
        <f t="shared" si="21"/>
        <v>#REF!</v>
      </c>
      <c r="BK28" s="22" t="e">
        <f t="shared" si="21"/>
        <v>#REF!</v>
      </c>
      <c r="BL28" s="22" t="e">
        <f t="shared" si="21"/>
        <v>#REF!</v>
      </c>
      <c r="BM28" s="22" t="e">
        <f t="shared" si="21"/>
        <v>#REF!</v>
      </c>
      <c r="BN28" s="22" t="e">
        <f t="shared" si="21"/>
        <v>#REF!</v>
      </c>
      <c r="BO28" s="22" t="e">
        <f t="shared" si="21"/>
        <v>#REF!</v>
      </c>
      <c r="BP28" s="22" t="e">
        <f t="shared" ref="BP28:BT28" si="24">+BP29*BP53*BP55</f>
        <v>#REF!</v>
      </c>
      <c r="BQ28" s="22" t="e">
        <f t="shared" si="24"/>
        <v>#REF!</v>
      </c>
      <c r="BR28" s="22" t="e">
        <f t="shared" si="24"/>
        <v>#REF!</v>
      </c>
      <c r="BS28" s="22" t="e">
        <f t="shared" si="24"/>
        <v>#REF!</v>
      </c>
      <c r="BT28" s="22" t="e">
        <f t="shared" si="24"/>
        <v>#REF!</v>
      </c>
      <c r="BU28" s="22" t="e">
        <f t="shared" si="21"/>
        <v>#REF!</v>
      </c>
      <c r="BV28" s="22" t="e">
        <f t="shared" si="21"/>
        <v>#REF!</v>
      </c>
      <c r="BW28" s="22" t="e">
        <f t="shared" ref="BW28" si="25">+BW29*BW53*BW55</f>
        <v>#REF!</v>
      </c>
      <c r="BX28" s="22" t="e">
        <f t="shared" si="21"/>
        <v>#REF!</v>
      </c>
      <c r="BY28" s="22" t="e">
        <f t="shared" si="21"/>
        <v>#REF!</v>
      </c>
      <c r="BZ28" s="22" t="e">
        <f t="shared" si="21"/>
        <v>#REF!</v>
      </c>
      <c r="CA28" s="22" t="e">
        <f t="shared" si="21"/>
        <v>#REF!</v>
      </c>
      <c r="CB28" s="22" t="e">
        <f t="shared" si="21"/>
        <v>#REF!</v>
      </c>
      <c r="CC28" s="22" t="e">
        <f t="shared" ref="CC28" si="26">+CC29*CC53*CC55</f>
        <v>#REF!</v>
      </c>
      <c r="CD28" s="22" t="e">
        <f t="shared" si="21"/>
        <v>#REF!</v>
      </c>
      <c r="CE28" s="22" t="e">
        <f t="shared" si="21"/>
        <v>#REF!</v>
      </c>
      <c r="CF28" s="22" t="e">
        <f t="shared" ref="CF28:CJ28" si="27">+CF29*CF53*CF55</f>
        <v>#REF!</v>
      </c>
      <c r="CG28" s="22" t="e">
        <f t="shared" ref="CG28:CH28" si="28">+CG29*CG53*CG55</f>
        <v>#REF!</v>
      </c>
      <c r="CH28" s="22" t="e">
        <f t="shared" si="28"/>
        <v>#REF!</v>
      </c>
      <c r="CI28" s="22" t="e">
        <f t="shared" si="27"/>
        <v>#REF!</v>
      </c>
      <c r="CJ28" s="22" t="e">
        <f t="shared" si="27"/>
        <v>#REF!</v>
      </c>
      <c r="CK28" s="22" t="e">
        <f t="shared" si="21"/>
        <v>#REF!</v>
      </c>
      <c r="CL28" s="22" t="e">
        <f t="shared" si="21"/>
        <v>#REF!</v>
      </c>
      <c r="CM28" s="22" t="e">
        <f t="shared" si="21"/>
        <v>#REF!</v>
      </c>
      <c r="CN28" s="22" t="e">
        <f t="shared" si="21"/>
        <v>#REF!</v>
      </c>
      <c r="CO28" s="22" t="e">
        <f t="shared" ref="CO28:CR28" si="29">+CO29*CO53*CO55</f>
        <v>#REF!</v>
      </c>
      <c r="CP28" s="22" t="e">
        <f t="shared" si="29"/>
        <v>#REF!</v>
      </c>
      <c r="CQ28" s="22" t="e">
        <f t="shared" si="29"/>
        <v>#REF!</v>
      </c>
      <c r="CR28" s="22" t="e">
        <f t="shared" si="29"/>
        <v>#REF!</v>
      </c>
      <c r="CS28" s="22" t="e">
        <f t="shared" ref="CS28:CZ28" si="30">+CS29*CS53*CS55</f>
        <v>#REF!</v>
      </c>
      <c r="CT28" s="22" t="e">
        <f t="shared" si="30"/>
        <v>#REF!</v>
      </c>
      <c r="CU28" s="22" t="e">
        <f t="shared" si="30"/>
        <v>#REF!</v>
      </c>
      <c r="CV28" s="22" t="e">
        <f t="shared" ref="CV28:CY28" si="31">+CV29*CV53*CV55</f>
        <v>#REF!</v>
      </c>
      <c r="CW28" s="22" t="e">
        <f t="shared" si="31"/>
        <v>#REF!</v>
      </c>
      <c r="CX28" s="22" t="e">
        <f t="shared" si="31"/>
        <v>#REF!</v>
      </c>
      <c r="CY28" s="22" t="e">
        <f t="shared" si="31"/>
        <v>#REF!</v>
      </c>
      <c r="CZ28" s="22" t="e">
        <f t="shared" si="30"/>
        <v>#REF!</v>
      </c>
      <c r="DA28" s="22" t="e">
        <f t="shared" si="21"/>
        <v>#REF!</v>
      </c>
      <c r="DB28" s="22" t="e">
        <f t="shared" si="21"/>
        <v>#REF!</v>
      </c>
      <c r="DC28" s="22" t="e">
        <f t="shared" ref="DC28:DD28" si="32">+DC29*DC53*DC55</f>
        <v>#REF!</v>
      </c>
      <c r="DD28" s="22" t="e">
        <f t="shared" si="32"/>
        <v>#REF!</v>
      </c>
      <c r="DE28" s="22" t="e">
        <f t="shared" ref="DE28:DW28" si="33">+DE29*DE53*DE55</f>
        <v>#REF!</v>
      </c>
      <c r="DF28" s="22" t="e">
        <f t="shared" ref="DF28:DN28" si="34">+DF29*DF53*DF55</f>
        <v>#REF!</v>
      </c>
      <c r="DG28" s="22" t="e">
        <f t="shared" si="34"/>
        <v>#REF!</v>
      </c>
      <c r="DH28" s="22" t="e">
        <f t="shared" si="34"/>
        <v>#REF!</v>
      </c>
      <c r="DI28" s="22" t="e">
        <f t="shared" si="34"/>
        <v>#REF!</v>
      </c>
      <c r="DJ28" s="22" t="e">
        <f t="shared" si="34"/>
        <v>#REF!</v>
      </c>
      <c r="DK28" s="22" t="e">
        <f t="shared" si="34"/>
        <v>#REF!</v>
      </c>
      <c r="DL28" s="22" t="e">
        <f t="shared" si="34"/>
        <v>#REF!</v>
      </c>
      <c r="DM28" s="22" t="e">
        <f t="shared" si="34"/>
        <v>#REF!</v>
      </c>
      <c r="DN28" s="22" t="e">
        <f t="shared" si="34"/>
        <v>#REF!</v>
      </c>
      <c r="DO28" s="22" t="e">
        <f t="shared" si="33"/>
        <v>#REF!</v>
      </c>
      <c r="DP28" s="22" t="e">
        <f t="shared" si="33"/>
        <v>#REF!</v>
      </c>
      <c r="DQ28" s="22" t="e">
        <f t="shared" si="33"/>
        <v>#REF!</v>
      </c>
      <c r="DR28" s="22" t="e">
        <f t="shared" si="33"/>
        <v>#REF!</v>
      </c>
      <c r="DS28" s="22" t="e">
        <f t="shared" si="33"/>
        <v>#REF!</v>
      </c>
      <c r="DT28" s="22" t="e">
        <f t="shared" si="33"/>
        <v>#REF!</v>
      </c>
      <c r="DU28" s="22" t="e">
        <f t="shared" si="33"/>
        <v>#REF!</v>
      </c>
      <c r="DV28" s="22" t="e">
        <f t="shared" si="33"/>
        <v>#REF!</v>
      </c>
      <c r="DW28" s="22" t="e">
        <f t="shared" si="33"/>
        <v>#REF!</v>
      </c>
    </row>
    <row r="29" spans="1:127" ht="18" x14ac:dyDescent="0.2">
      <c r="A29" s="16" t="e">
        <f>'入力シート (複数物質)'!#REF!</f>
        <v>#REF!</v>
      </c>
      <c r="B29" s="23" t="s">
        <v>56</v>
      </c>
      <c r="C29" s="492" t="s">
        <v>57</v>
      </c>
      <c r="D29" s="493"/>
      <c r="E29" s="493"/>
      <c r="F29" s="1" t="s">
        <v>54</v>
      </c>
      <c r="G29" s="72" t="e">
        <f>IF(A29="",1,A29)</f>
        <v>#REF!</v>
      </c>
      <c r="J29" s="51" t="e">
        <f t="shared" ref="J29:J32" si="35">G29</f>
        <v>#REF!</v>
      </c>
      <c r="K29" s="50" t="e">
        <f t="shared" ref="K29" si="36">+J29</f>
        <v>#REF!</v>
      </c>
      <c r="L29" s="50" t="e">
        <f t="shared" ref="L29" si="37">+K29</f>
        <v>#REF!</v>
      </c>
      <c r="M29" s="50" t="e">
        <f t="shared" ref="M29" si="38">+L29</f>
        <v>#REF!</v>
      </c>
      <c r="N29" s="50" t="e">
        <f t="shared" ref="N29" si="39">+M29</f>
        <v>#REF!</v>
      </c>
      <c r="O29" s="50" t="e">
        <f>+J29</f>
        <v>#REF!</v>
      </c>
      <c r="P29" s="50" t="e">
        <f>+K29</f>
        <v>#REF!</v>
      </c>
      <c r="Q29" s="50" t="e">
        <f>+L29</f>
        <v>#REF!</v>
      </c>
      <c r="R29" s="50" t="e">
        <f>+L29</f>
        <v>#REF!</v>
      </c>
      <c r="S29" s="50" t="e">
        <f>+M29</f>
        <v>#REF!</v>
      </c>
      <c r="T29" s="50" t="e">
        <f>+N29</f>
        <v>#REF!</v>
      </c>
      <c r="U29" s="50" t="e">
        <f>G29</f>
        <v>#REF!</v>
      </c>
      <c r="V29" s="50" t="e">
        <f>+U29</f>
        <v>#REF!</v>
      </c>
      <c r="W29" s="50" t="e">
        <f t="shared" ref="W29:AG29" si="40">+V29</f>
        <v>#REF!</v>
      </c>
      <c r="X29" s="50" t="e">
        <f t="shared" si="40"/>
        <v>#REF!</v>
      </c>
      <c r="Y29" s="50" t="e">
        <f t="shared" si="40"/>
        <v>#REF!</v>
      </c>
      <c r="Z29" s="50" t="e">
        <f t="shared" si="40"/>
        <v>#REF!</v>
      </c>
      <c r="AA29" s="50" t="e">
        <f t="shared" si="40"/>
        <v>#REF!</v>
      </c>
      <c r="AB29" s="50" t="e">
        <f t="shared" si="40"/>
        <v>#REF!</v>
      </c>
      <c r="AC29" s="50" t="e">
        <f t="shared" si="40"/>
        <v>#REF!</v>
      </c>
      <c r="AD29" s="50" t="e">
        <f t="shared" si="40"/>
        <v>#REF!</v>
      </c>
      <c r="AE29" s="50" t="e">
        <f t="shared" si="40"/>
        <v>#REF!</v>
      </c>
      <c r="AF29" s="50" t="e">
        <f t="shared" si="40"/>
        <v>#REF!</v>
      </c>
      <c r="AG29" s="50" t="e">
        <f t="shared" si="40"/>
        <v>#REF!</v>
      </c>
      <c r="AH29" s="50" t="e">
        <f>+AC29</f>
        <v>#REF!</v>
      </c>
      <c r="AI29" s="50" t="e">
        <f>+AD29</f>
        <v>#REF!</v>
      </c>
      <c r="AJ29" s="50" t="e">
        <f>+AE29</f>
        <v>#REF!</v>
      </c>
      <c r="AK29" s="50" t="e">
        <f>+AE29</f>
        <v>#REF!</v>
      </c>
      <c r="AL29" s="50" t="e">
        <f>+AF29</f>
        <v>#REF!</v>
      </c>
      <c r="AM29" s="50" t="e">
        <f>+AG29</f>
        <v>#REF!</v>
      </c>
      <c r="AN29" s="50" t="e">
        <f t="shared" ref="AN29:AW29" si="41">+AM29</f>
        <v>#REF!</v>
      </c>
      <c r="AO29" s="50" t="e">
        <f t="shared" si="41"/>
        <v>#REF!</v>
      </c>
      <c r="AP29" s="50" t="e">
        <f t="shared" si="41"/>
        <v>#REF!</v>
      </c>
      <c r="AQ29" s="50" t="e">
        <f t="shared" si="41"/>
        <v>#REF!</v>
      </c>
      <c r="AR29" s="50" t="e">
        <f t="shared" si="41"/>
        <v>#REF!</v>
      </c>
      <c r="AS29" s="50" t="e">
        <f t="shared" si="41"/>
        <v>#REF!</v>
      </c>
      <c r="AT29" s="50" t="e">
        <f t="shared" si="41"/>
        <v>#REF!</v>
      </c>
      <c r="AU29" s="50" t="e">
        <f t="shared" si="41"/>
        <v>#REF!</v>
      </c>
      <c r="AV29" s="50" t="e">
        <f t="shared" si="41"/>
        <v>#REF!</v>
      </c>
      <c r="AW29" s="50" t="e">
        <f t="shared" si="41"/>
        <v>#REF!</v>
      </c>
      <c r="AX29" s="50" t="e">
        <f t="shared" ref="AX29" si="42">+AW29</f>
        <v>#REF!</v>
      </c>
      <c r="AY29" s="50" t="e">
        <f t="shared" ref="AY29" si="43">+AX29</f>
        <v>#REF!</v>
      </c>
      <c r="AZ29" s="50" t="e">
        <f t="shared" ref="AZ29" si="44">+AY29</f>
        <v>#REF!</v>
      </c>
      <c r="BA29" s="50" t="e">
        <f t="shared" ref="BA29" si="45">+AZ29</f>
        <v>#REF!</v>
      </c>
      <c r="BB29" s="50" t="e">
        <f t="shared" ref="BB29" si="46">+BA29</f>
        <v>#REF!</v>
      </c>
      <c r="BC29" s="50" t="e">
        <f t="shared" ref="BC29" si="47">+BB29</f>
        <v>#REF!</v>
      </c>
      <c r="BD29" s="50" t="e">
        <f t="shared" ref="BD29" si="48">+BC29</f>
        <v>#REF!</v>
      </c>
      <c r="BE29" s="50" t="e">
        <f t="shared" ref="BE29" si="49">+BD29</f>
        <v>#REF!</v>
      </c>
      <c r="BF29" s="50" t="e">
        <f t="shared" ref="BF29" si="50">+BE29</f>
        <v>#REF!</v>
      </c>
      <c r="BG29" s="50" t="e">
        <f t="shared" ref="BG29" si="51">+BE29</f>
        <v>#REF!</v>
      </c>
      <c r="BH29" s="50" t="e">
        <f>+BF29</f>
        <v>#REF!</v>
      </c>
      <c r="BI29" s="50" t="e">
        <f t="shared" ref="BI29" si="52">+BH29</f>
        <v>#REF!</v>
      </c>
      <c r="BJ29" s="50" t="e">
        <f t="shared" ref="BJ29" si="53">+BI29</f>
        <v>#REF!</v>
      </c>
      <c r="BK29" s="50" t="e">
        <f t="shared" ref="BK29" si="54">+AZ29</f>
        <v>#REF!</v>
      </c>
      <c r="BL29" s="50" t="e">
        <f t="shared" ref="BL29" si="55">+BK29</f>
        <v>#REF!</v>
      </c>
      <c r="BM29" s="50" t="e">
        <f t="shared" ref="BM29" si="56">+BL29</f>
        <v>#REF!</v>
      </c>
      <c r="BN29" s="50" t="e">
        <f t="shared" ref="BN29" si="57">+BM29</f>
        <v>#REF!</v>
      </c>
      <c r="BO29" s="50" t="e">
        <f t="shared" ref="BO29" si="58">+BN29</f>
        <v>#REF!</v>
      </c>
      <c r="BP29" s="50" t="e">
        <f t="shared" ref="BP29" si="59">+BE29</f>
        <v>#REF!</v>
      </c>
      <c r="BQ29" s="50" t="e">
        <f t="shared" ref="BQ29" si="60">+BP29</f>
        <v>#REF!</v>
      </c>
      <c r="BR29" s="50" t="e">
        <f t="shared" ref="BR29" si="61">+BQ29</f>
        <v>#REF!</v>
      </c>
      <c r="BS29" s="50" t="e">
        <f t="shared" ref="BS29" si="62">+BR29</f>
        <v>#REF!</v>
      </c>
      <c r="BT29" s="50" t="e">
        <f t="shared" ref="BT29" si="63">+BS29</f>
        <v>#REF!</v>
      </c>
      <c r="BU29" s="50" t="e">
        <f t="shared" ref="BU29" si="64">+BJ29</f>
        <v>#REF!</v>
      </c>
      <c r="BV29" s="50" t="e">
        <f t="shared" ref="BV29" si="65">+BU29</f>
        <v>#REF!</v>
      </c>
      <c r="BW29" s="50" t="e">
        <f t="shared" ref="BW29:BX29" si="66">+BU29</f>
        <v>#REF!</v>
      </c>
      <c r="BX29" s="50" t="e">
        <f t="shared" si="66"/>
        <v>#REF!</v>
      </c>
      <c r="BY29" s="50" t="e">
        <f t="shared" ref="BY29" si="67">+BX29</f>
        <v>#REF!</v>
      </c>
      <c r="BZ29" s="50" t="e">
        <f t="shared" ref="BZ29" si="68">+BY29</f>
        <v>#REF!</v>
      </c>
      <c r="CA29" s="50" t="e">
        <f t="shared" ref="CA29" si="69">+BZ29</f>
        <v>#REF!</v>
      </c>
      <c r="CB29" s="50" t="e">
        <f t="shared" ref="CB29" si="70">+CA29</f>
        <v>#REF!</v>
      </c>
      <c r="CC29" s="50" t="e">
        <f>+CA29</f>
        <v>#REF!</v>
      </c>
      <c r="CD29" s="50" t="e">
        <f>+CB29</f>
        <v>#REF!</v>
      </c>
      <c r="CE29" s="50" t="e">
        <f t="shared" ref="CE29" si="71">+CD29</f>
        <v>#REF!</v>
      </c>
      <c r="CF29" s="50" t="e">
        <f>+BA29</f>
        <v>#REF!</v>
      </c>
      <c r="CG29" s="50" t="e">
        <f>+BA29</f>
        <v>#REF!</v>
      </c>
      <c r="CH29" s="50" t="e">
        <f t="shared" ref="CH29:CQ29" si="72">+BA29</f>
        <v>#REF!</v>
      </c>
      <c r="CI29" s="50" t="e">
        <f t="shared" si="72"/>
        <v>#REF!</v>
      </c>
      <c r="CJ29" s="50" t="e">
        <f t="shared" si="72"/>
        <v>#REF!</v>
      </c>
      <c r="CK29" s="50" t="e">
        <f t="shared" si="72"/>
        <v>#REF!</v>
      </c>
      <c r="CL29" s="50" t="e">
        <f t="shared" si="72"/>
        <v>#REF!</v>
      </c>
      <c r="CM29" s="50" t="e">
        <f t="shared" si="72"/>
        <v>#REF!</v>
      </c>
      <c r="CN29" s="50" t="e">
        <f t="shared" si="72"/>
        <v>#REF!</v>
      </c>
      <c r="CO29" s="50" t="e">
        <f t="shared" si="72"/>
        <v>#REF!</v>
      </c>
      <c r="CP29" s="50" t="e">
        <f t="shared" si="72"/>
        <v>#REF!</v>
      </c>
      <c r="CQ29" s="50" t="e">
        <f t="shared" si="72"/>
        <v>#REF!</v>
      </c>
      <c r="CR29" s="50" t="e">
        <f>+BU29</f>
        <v>#REF!</v>
      </c>
      <c r="CS29" s="50" t="e">
        <f>+BV29</f>
        <v>#REF!</v>
      </c>
      <c r="CT29" s="50" t="e">
        <f t="shared" ref="CT29:CU29" si="73">+BX29</f>
        <v>#REF!</v>
      </c>
      <c r="CU29" s="50" t="e">
        <f t="shared" si="73"/>
        <v>#REF!</v>
      </c>
      <c r="CV29" s="50" t="e">
        <f>+BU29</f>
        <v>#REF!</v>
      </c>
      <c r="CW29" s="50" t="e">
        <f>+BV29</f>
        <v>#REF!</v>
      </c>
      <c r="CX29" s="50" t="e">
        <f>+BX29</f>
        <v>#REF!</v>
      </c>
      <c r="CY29" s="50" t="e">
        <f>+BY29</f>
        <v>#REF!</v>
      </c>
      <c r="CZ29" s="50" t="e">
        <f>+BZ29</f>
        <v>#REF!</v>
      </c>
      <c r="DA29" s="50" t="e">
        <f>+CA29</f>
        <v>#REF!</v>
      </c>
      <c r="DB29" s="50" t="e">
        <f>+CB29</f>
        <v>#REF!</v>
      </c>
      <c r="DC29" s="50" t="e">
        <f t="shared" ref="DC29:DD29" si="74">+CD29</f>
        <v>#REF!</v>
      </c>
      <c r="DD29" s="50" t="e">
        <f t="shared" si="74"/>
        <v>#REF!</v>
      </c>
      <c r="DE29" s="50" t="e">
        <f t="shared" ref="DE29" si="75">+CE29</f>
        <v>#REF!</v>
      </c>
      <c r="DF29" s="50" t="e">
        <f t="shared" ref="DF29" si="76">+BU29</f>
        <v>#REF!</v>
      </c>
      <c r="DG29" s="50" t="e">
        <f t="shared" ref="DG29:DG32" si="77">+DF29</f>
        <v>#REF!</v>
      </c>
      <c r="DH29" s="50" t="e">
        <f t="shared" ref="DH29:DH32" si="78">+DG29</f>
        <v>#REF!</v>
      </c>
      <c r="DI29" s="50" t="e">
        <f t="shared" ref="DI29:DI32" si="79">+DH29</f>
        <v>#REF!</v>
      </c>
      <c r="DJ29" s="50" t="e">
        <f t="shared" ref="DJ29:DJ32" si="80">+DI29</f>
        <v>#REF!</v>
      </c>
      <c r="DK29" s="50" t="e">
        <f t="shared" ref="DK29:DK32" si="81">+DJ29</f>
        <v>#REF!</v>
      </c>
      <c r="DL29" s="50" t="e">
        <f t="shared" ref="DL29:DL32" si="82">+DK29</f>
        <v>#REF!</v>
      </c>
      <c r="DM29" s="50" t="e">
        <f t="shared" ref="DM29:DM32" si="83">+DL29</f>
        <v>#REF!</v>
      </c>
      <c r="DN29" s="50" t="e">
        <f t="shared" ref="DN29:DN32" si="84">+DM29</f>
        <v>#REF!</v>
      </c>
      <c r="DO29" s="50" t="e">
        <f t="shared" ref="DO29" si="85">+DE29</f>
        <v>#REF!</v>
      </c>
      <c r="DP29" s="50" t="e">
        <f t="shared" ref="DP29:DP30" si="86">+DO29</f>
        <v>#REF!</v>
      </c>
      <c r="DQ29" s="50" t="e">
        <f t="shared" ref="DQ29:DQ30" si="87">+DP29</f>
        <v>#REF!</v>
      </c>
      <c r="DR29" s="50" t="e">
        <f t="shared" ref="DR29:DR30" si="88">+DQ29</f>
        <v>#REF!</v>
      </c>
      <c r="DS29" s="50" t="e">
        <f t="shared" ref="DS29:DS30" si="89">+DR29</f>
        <v>#REF!</v>
      </c>
      <c r="DT29" s="50" t="e">
        <f t="shared" ref="DT29:DT30" si="90">+DS29</f>
        <v>#REF!</v>
      </c>
      <c r="DU29" s="50" t="e">
        <f t="shared" ref="DU29:DU30" si="91">+DT29</f>
        <v>#REF!</v>
      </c>
      <c r="DV29" s="50" t="e">
        <f t="shared" ref="DV29:DV30" si="92">+DU29</f>
        <v>#REF!</v>
      </c>
      <c r="DW29" s="50" t="e">
        <f>+DV29</f>
        <v>#REF!</v>
      </c>
    </row>
    <row r="30" spans="1:127" ht="18" x14ac:dyDescent="0.2">
      <c r="A30" s="16"/>
      <c r="B30" s="23" t="s">
        <v>58</v>
      </c>
      <c r="C30" s="494" t="s">
        <v>59</v>
      </c>
      <c r="D30" s="495"/>
      <c r="E30" s="492"/>
      <c r="F30" s="1" t="s">
        <v>60</v>
      </c>
      <c r="G30" s="24">
        <f>IF(A30="",100,A30)</f>
        <v>100</v>
      </c>
      <c r="I30">
        <v>1</v>
      </c>
      <c r="J30" s="49" t="e">
        <f>IF(C24="&gt;1,000,000",1800000,C24)</f>
        <v>#REF!</v>
      </c>
      <c r="K30" s="49">
        <v>100000</v>
      </c>
      <c r="L30" s="49">
        <f>+K30+100000</f>
        <v>200000</v>
      </c>
      <c r="M30" s="49">
        <f t="shared" ref="M30:T30" si="93">+L30+100000</f>
        <v>300000</v>
      </c>
      <c r="N30" s="49">
        <f t="shared" si="93"/>
        <v>400000</v>
      </c>
      <c r="O30" s="49">
        <f t="shared" si="93"/>
        <v>500000</v>
      </c>
      <c r="P30" s="49">
        <f t="shared" si="93"/>
        <v>600000</v>
      </c>
      <c r="Q30" s="49">
        <f t="shared" si="93"/>
        <v>700000</v>
      </c>
      <c r="R30" s="49">
        <f t="shared" si="93"/>
        <v>800000</v>
      </c>
      <c r="S30" s="49">
        <f t="shared" si="93"/>
        <v>900000</v>
      </c>
      <c r="T30" s="49">
        <f t="shared" si="93"/>
        <v>1000000</v>
      </c>
      <c r="U30" s="49" t="e">
        <f>+$K$23-100000+10000</f>
        <v>#REF!</v>
      </c>
      <c r="V30" s="49" t="e">
        <f>+U30+10000</f>
        <v>#REF!</v>
      </c>
      <c r="W30" s="49" t="e">
        <f t="shared" ref="W30:AC30" si="94">+V30+10000</f>
        <v>#REF!</v>
      </c>
      <c r="X30" s="49" t="e">
        <f t="shared" si="94"/>
        <v>#REF!</v>
      </c>
      <c r="Y30" s="49" t="e">
        <f t="shared" si="94"/>
        <v>#REF!</v>
      </c>
      <c r="Z30" s="49" t="e">
        <f t="shared" si="94"/>
        <v>#REF!</v>
      </c>
      <c r="AA30" s="49" t="e">
        <f t="shared" si="94"/>
        <v>#REF!</v>
      </c>
      <c r="AB30" s="49" t="e">
        <f t="shared" si="94"/>
        <v>#REF!</v>
      </c>
      <c r="AC30" s="49" t="e">
        <f t="shared" si="94"/>
        <v>#REF!</v>
      </c>
      <c r="AD30" s="265" t="e">
        <f>+$U$23-10000+1000</f>
        <v>#REF!</v>
      </c>
      <c r="AE30" s="49" t="e">
        <f>+AD30+1000</f>
        <v>#REF!</v>
      </c>
      <c r="AF30" s="49" t="e">
        <f t="shared" ref="AF30:AM30" si="95">+AE30+1000</f>
        <v>#REF!</v>
      </c>
      <c r="AG30" s="49" t="e">
        <f t="shared" si="95"/>
        <v>#REF!</v>
      </c>
      <c r="AH30" s="49" t="e">
        <f t="shared" si="95"/>
        <v>#REF!</v>
      </c>
      <c r="AI30" s="49" t="e">
        <f t="shared" si="95"/>
        <v>#REF!</v>
      </c>
      <c r="AJ30" s="49" t="e">
        <f t="shared" si="95"/>
        <v>#REF!</v>
      </c>
      <c r="AK30" s="49" t="e">
        <f t="shared" si="95"/>
        <v>#REF!</v>
      </c>
      <c r="AL30" s="49" t="e">
        <f t="shared" si="95"/>
        <v>#REF!</v>
      </c>
      <c r="AM30" s="49" t="e">
        <f t="shared" si="95"/>
        <v>#REF!</v>
      </c>
      <c r="AN30" s="59" t="e">
        <f>+AD23</f>
        <v>#REF!</v>
      </c>
      <c r="AO30" s="49" t="e">
        <f>+AN30-100</f>
        <v>#REF!</v>
      </c>
      <c r="AP30" s="49" t="e">
        <f t="shared" ref="AP30:AW30" si="96">+AO30-100</f>
        <v>#REF!</v>
      </c>
      <c r="AQ30" s="49" t="e">
        <f t="shared" si="96"/>
        <v>#REF!</v>
      </c>
      <c r="AR30" s="49" t="e">
        <f t="shared" si="96"/>
        <v>#REF!</v>
      </c>
      <c r="AS30" s="49" t="e">
        <f t="shared" si="96"/>
        <v>#REF!</v>
      </c>
      <c r="AT30" s="49" t="e">
        <f t="shared" si="96"/>
        <v>#REF!</v>
      </c>
      <c r="AU30" s="49" t="e">
        <f t="shared" si="96"/>
        <v>#REF!</v>
      </c>
      <c r="AV30" s="49" t="e">
        <f t="shared" si="96"/>
        <v>#REF!</v>
      </c>
      <c r="AW30" s="49" t="e">
        <f t="shared" si="96"/>
        <v>#REF!</v>
      </c>
      <c r="AX30" s="59" t="e">
        <f>AN23</f>
        <v>#REF!</v>
      </c>
      <c r="AY30" s="49" t="e">
        <f>+AX30-10</f>
        <v>#REF!</v>
      </c>
      <c r="AZ30" s="49" t="e">
        <f t="shared" ref="AZ30:BG30" si="97">+AY30-10</f>
        <v>#REF!</v>
      </c>
      <c r="BA30" s="49" t="e">
        <f t="shared" si="97"/>
        <v>#REF!</v>
      </c>
      <c r="BB30" s="49" t="e">
        <f t="shared" si="97"/>
        <v>#REF!</v>
      </c>
      <c r="BC30" s="49" t="e">
        <f t="shared" si="97"/>
        <v>#REF!</v>
      </c>
      <c r="BD30" s="49" t="e">
        <f t="shared" si="97"/>
        <v>#REF!</v>
      </c>
      <c r="BE30" s="49" t="e">
        <f t="shared" si="97"/>
        <v>#REF!</v>
      </c>
      <c r="BF30" s="49" t="e">
        <f t="shared" si="97"/>
        <v>#REF!</v>
      </c>
      <c r="BG30" s="49" t="e">
        <f t="shared" si="97"/>
        <v>#REF!</v>
      </c>
      <c r="BH30" s="49" t="e">
        <f>IF(BG30=10,1,+BG30-10)</f>
        <v>#REF!</v>
      </c>
      <c r="BI30" s="59" t="e">
        <f>AX23+5</f>
        <v>#REF!</v>
      </c>
      <c r="BJ30" s="49" t="e">
        <f>IF(+BI30-1&gt;0,+BI30-1,0.1)</f>
        <v>#REF!</v>
      </c>
      <c r="BK30" s="49" t="e">
        <f t="shared" ref="BK30:CC30" si="98">IF(+BJ30-1&gt;0,+BJ30-1,0.1)</f>
        <v>#REF!</v>
      </c>
      <c r="BL30" s="49" t="e">
        <f t="shared" si="98"/>
        <v>#REF!</v>
      </c>
      <c r="BM30" s="49" t="e">
        <f t="shared" si="98"/>
        <v>#REF!</v>
      </c>
      <c r="BN30" s="49" t="e">
        <f t="shared" si="98"/>
        <v>#REF!</v>
      </c>
      <c r="BO30" s="49" t="e">
        <f t="shared" si="98"/>
        <v>#REF!</v>
      </c>
      <c r="BP30" s="49" t="e">
        <f t="shared" si="98"/>
        <v>#REF!</v>
      </c>
      <c r="BQ30" s="49" t="e">
        <f t="shared" si="98"/>
        <v>#REF!</v>
      </c>
      <c r="BR30" s="49" t="e">
        <f t="shared" si="98"/>
        <v>#REF!</v>
      </c>
      <c r="BS30" s="49" t="e">
        <f t="shared" si="98"/>
        <v>#REF!</v>
      </c>
      <c r="BT30" s="49" t="e">
        <f t="shared" si="98"/>
        <v>#REF!</v>
      </c>
      <c r="BU30" s="49" t="e">
        <f t="shared" si="98"/>
        <v>#REF!</v>
      </c>
      <c r="BV30" s="49" t="e">
        <f t="shared" si="98"/>
        <v>#REF!</v>
      </c>
      <c r="BW30" s="49" t="e">
        <f t="shared" si="98"/>
        <v>#REF!</v>
      </c>
      <c r="BX30" s="49" t="e">
        <f t="shared" si="98"/>
        <v>#REF!</v>
      </c>
      <c r="BY30" s="49" t="e">
        <f t="shared" si="98"/>
        <v>#REF!</v>
      </c>
      <c r="BZ30" s="49" t="e">
        <f t="shared" si="98"/>
        <v>#REF!</v>
      </c>
      <c r="CA30" s="49" t="e">
        <f t="shared" si="98"/>
        <v>#REF!</v>
      </c>
      <c r="CB30" s="49" t="e">
        <f t="shared" si="98"/>
        <v>#REF!</v>
      </c>
      <c r="CC30" s="49" t="e">
        <f t="shared" si="98"/>
        <v>#REF!</v>
      </c>
      <c r="CD30" s="73" t="e">
        <f>+BI23</f>
        <v>#REF!</v>
      </c>
      <c r="CE30" s="59">
        <v>1</v>
      </c>
      <c r="CF30" s="70" t="e">
        <f>+$CE$21*CF22*($CE$19/20)</f>
        <v>#REF!</v>
      </c>
      <c r="CG30" s="70" t="e">
        <f t="shared" ref="CG30:CK30" si="99">+$CE$21*CG22*($CE$19/20)</f>
        <v>#REF!</v>
      </c>
      <c r="CH30" s="70" t="e">
        <f t="shared" si="99"/>
        <v>#REF!</v>
      </c>
      <c r="CI30" s="70" t="e">
        <f t="shared" si="99"/>
        <v>#REF!</v>
      </c>
      <c r="CJ30" s="70" t="e">
        <f t="shared" si="99"/>
        <v>#REF!</v>
      </c>
      <c r="CK30" s="70" t="e">
        <f t="shared" si="99"/>
        <v>#REF!</v>
      </c>
      <c r="CL30" s="70" t="e">
        <f t="shared" ref="CL30:DD30" si="100">+$CE$21*CL22*($CE$19/20)</f>
        <v>#REF!</v>
      </c>
      <c r="CM30" s="70" t="e">
        <f t="shared" si="100"/>
        <v>#REF!</v>
      </c>
      <c r="CN30" s="70" t="e">
        <f t="shared" si="100"/>
        <v>#REF!</v>
      </c>
      <c r="CO30" s="70" t="e">
        <f t="shared" si="100"/>
        <v>#REF!</v>
      </c>
      <c r="CP30" s="70" t="e">
        <f t="shared" si="100"/>
        <v>#REF!</v>
      </c>
      <c r="CQ30" s="70" t="e">
        <f t="shared" si="100"/>
        <v>#REF!</v>
      </c>
      <c r="CR30" s="70" t="e">
        <f t="shared" si="100"/>
        <v>#REF!</v>
      </c>
      <c r="CS30" s="70" t="e">
        <f t="shared" si="100"/>
        <v>#REF!</v>
      </c>
      <c r="CT30" s="70" t="e">
        <f t="shared" si="100"/>
        <v>#REF!</v>
      </c>
      <c r="CU30" s="70" t="e">
        <f t="shared" si="100"/>
        <v>#REF!</v>
      </c>
      <c r="CV30" s="70" t="e">
        <f t="shared" si="100"/>
        <v>#REF!</v>
      </c>
      <c r="CW30" s="70" t="e">
        <f t="shared" si="100"/>
        <v>#REF!</v>
      </c>
      <c r="CX30" s="70" t="e">
        <f t="shared" si="100"/>
        <v>#REF!</v>
      </c>
      <c r="CY30" s="70" t="e">
        <f t="shared" si="100"/>
        <v>#REF!</v>
      </c>
      <c r="CZ30" s="70" t="e">
        <f t="shared" si="100"/>
        <v>#REF!</v>
      </c>
      <c r="DA30" s="70" t="e">
        <f t="shared" si="100"/>
        <v>#REF!</v>
      </c>
      <c r="DB30" s="70" t="e">
        <f t="shared" si="100"/>
        <v>#REF!</v>
      </c>
      <c r="DC30" s="70" t="e">
        <f t="shared" si="100"/>
        <v>#REF!</v>
      </c>
      <c r="DD30" s="70" t="e">
        <f t="shared" si="100"/>
        <v>#REF!</v>
      </c>
      <c r="DE30" s="49" t="e">
        <f>'入力シート (複数物質)'!AC3</f>
        <v>#REF!</v>
      </c>
      <c r="DF30" s="49" t="e">
        <f>+DE30</f>
        <v>#REF!</v>
      </c>
      <c r="DG30" s="49" t="e">
        <f t="shared" si="77"/>
        <v>#REF!</v>
      </c>
      <c r="DH30" s="49" t="e">
        <f t="shared" si="78"/>
        <v>#REF!</v>
      </c>
      <c r="DI30" s="49" t="e">
        <f t="shared" si="79"/>
        <v>#REF!</v>
      </c>
      <c r="DJ30" s="49" t="e">
        <f t="shared" si="80"/>
        <v>#REF!</v>
      </c>
      <c r="DK30" s="49" t="e">
        <f t="shared" si="81"/>
        <v>#REF!</v>
      </c>
      <c r="DL30" s="49" t="e">
        <f t="shared" si="82"/>
        <v>#REF!</v>
      </c>
      <c r="DM30" s="49" t="e">
        <f t="shared" si="83"/>
        <v>#REF!</v>
      </c>
      <c r="DN30" s="49" t="e">
        <f t="shared" si="84"/>
        <v>#REF!</v>
      </c>
      <c r="DO30" s="49" t="e">
        <f t="shared" ref="DO30" si="101">+DN30</f>
        <v>#REF!</v>
      </c>
      <c r="DP30" s="49" t="e">
        <f t="shared" si="86"/>
        <v>#REF!</v>
      </c>
      <c r="DQ30" s="49" t="e">
        <f t="shared" si="87"/>
        <v>#REF!</v>
      </c>
      <c r="DR30" s="49" t="e">
        <f t="shared" si="88"/>
        <v>#REF!</v>
      </c>
      <c r="DS30" s="49" t="e">
        <f t="shared" si="89"/>
        <v>#REF!</v>
      </c>
      <c r="DT30" s="49" t="e">
        <f t="shared" si="90"/>
        <v>#REF!</v>
      </c>
      <c r="DU30" s="49" t="e">
        <f t="shared" si="91"/>
        <v>#REF!</v>
      </c>
      <c r="DV30" s="49" t="e">
        <f t="shared" si="92"/>
        <v>#REF!</v>
      </c>
      <c r="DW30" s="49" t="e">
        <f>+DV30</f>
        <v>#REF!</v>
      </c>
    </row>
    <row r="31" spans="1:127" ht="18" x14ac:dyDescent="0.2">
      <c r="A31" s="19"/>
      <c r="B31" s="23" t="s">
        <v>61</v>
      </c>
      <c r="C31" s="494" t="s">
        <v>62</v>
      </c>
      <c r="D31" s="495"/>
      <c r="E31" s="492"/>
      <c r="F31" s="1" t="s">
        <v>60</v>
      </c>
      <c r="G31" s="25">
        <v>0</v>
      </c>
      <c r="J31" s="51">
        <f>G31</f>
        <v>0</v>
      </c>
      <c r="K31" s="54">
        <f>+J31</f>
        <v>0</v>
      </c>
      <c r="L31" s="54">
        <f t="shared" ref="L31:L42" si="102">+K31</f>
        <v>0</v>
      </c>
      <c r="M31" s="54">
        <f t="shared" ref="M31:M42" si="103">+L31</f>
        <v>0</v>
      </c>
      <c r="N31" s="54">
        <f t="shared" ref="N31:N42" si="104">+M31</f>
        <v>0</v>
      </c>
      <c r="O31" s="54">
        <f t="shared" ref="O31:O42" si="105">+J31</f>
        <v>0</v>
      </c>
      <c r="P31" s="54">
        <f t="shared" ref="P31:P42" si="106">+K31</f>
        <v>0</v>
      </c>
      <c r="Q31" s="54">
        <f t="shared" ref="Q31:Q42" si="107">+L31</f>
        <v>0</v>
      </c>
      <c r="R31" s="54">
        <f t="shared" ref="R31:R42" si="108">+L31</f>
        <v>0</v>
      </c>
      <c r="S31" s="54">
        <f t="shared" ref="S31:S42" si="109">+M31</f>
        <v>0</v>
      </c>
      <c r="T31" s="54">
        <f t="shared" ref="T31:T42" si="110">+N31</f>
        <v>0</v>
      </c>
      <c r="U31" s="51">
        <f>G31</f>
        <v>0</v>
      </c>
      <c r="V31" s="54">
        <f>+U31</f>
        <v>0</v>
      </c>
      <c r="W31" s="54">
        <f t="shared" ref="W31:AG31" si="111">+V31</f>
        <v>0</v>
      </c>
      <c r="X31" s="54">
        <f t="shared" si="111"/>
        <v>0</v>
      </c>
      <c r="Y31" s="54">
        <f t="shared" si="111"/>
        <v>0</v>
      </c>
      <c r="Z31" s="54">
        <f t="shared" si="111"/>
        <v>0</v>
      </c>
      <c r="AA31" s="54">
        <f t="shared" si="111"/>
        <v>0</v>
      </c>
      <c r="AB31" s="54">
        <f t="shared" si="111"/>
        <v>0</v>
      </c>
      <c r="AC31" s="54">
        <f t="shared" si="111"/>
        <v>0</v>
      </c>
      <c r="AD31" s="54">
        <f t="shared" si="111"/>
        <v>0</v>
      </c>
      <c r="AE31" s="54">
        <f t="shared" si="111"/>
        <v>0</v>
      </c>
      <c r="AF31" s="54">
        <f t="shared" si="111"/>
        <v>0</v>
      </c>
      <c r="AG31" s="54">
        <f t="shared" si="111"/>
        <v>0</v>
      </c>
      <c r="AH31" s="54">
        <f t="shared" ref="AH31:AH42" si="112">+AC31</f>
        <v>0</v>
      </c>
      <c r="AI31" s="54">
        <f t="shared" ref="AI31:AI42" si="113">+AD31</f>
        <v>0</v>
      </c>
      <c r="AJ31" s="54">
        <f t="shared" ref="AJ31:AJ42" si="114">+AE31</f>
        <v>0</v>
      </c>
      <c r="AK31" s="54">
        <f t="shared" ref="AK31:AK42" si="115">+AE31</f>
        <v>0</v>
      </c>
      <c r="AL31" s="54">
        <f t="shared" ref="AL31:AL42" si="116">+AF31</f>
        <v>0</v>
      </c>
      <c r="AM31" s="54">
        <f t="shared" ref="AM31:AM42" si="117">+AG31</f>
        <v>0</v>
      </c>
      <c r="AN31" s="54">
        <f t="shared" ref="AN31:AW31" si="118">+AM31</f>
        <v>0</v>
      </c>
      <c r="AO31" s="54">
        <f t="shared" si="118"/>
        <v>0</v>
      </c>
      <c r="AP31" s="54">
        <f t="shared" si="118"/>
        <v>0</v>
      </c>
      <c r="AQ31" s="54">
        <f t="shared" si="118"/>
        <v>0</v>
      </c>
      <c r="AR31" s="54">
        <f t="shared" si="118"/>
        <v>0</v>
      </c>
      <c r="AS31" s="54">
        <f t="shared" si="118"/>
        <v>0</v>
      </c>
      <c r="AT31" s="54">
        <f t="shared" si="118"/>
        <v>0</v>
      </c>
      <c r="AU31" s="54">
        <f t="shared" si="118"/>
        <v>0</v>
      </c>
      <c r="AV31" s="54">
        <f t="shared" si="118"/>
        <v>0</v>
      </c>
      <c r="AW31" s="54">
        <f t="shared" si="118"/>
        <v>0</v>
      </c>
      <c r="AX31" s="54">
        <f t="shared" ref="AX31:AX42" si="119">+AW31</f>
        <v>0</v>
      </c>
      <c r="AY31" s="54">
        <f t="shared" ref="AY31:AY42" si="120">+AX31</f>
        <v>0</v>
      </c>
      <c r="AZ31" s="54">
        <f t="shared" ref="AZ31:AZ42" si="121">+AY31</f>
        <v>0</v>
      </c>
      <c r="BA31" s="54">
        <f t="shared" ref="BA31:BA42" si="122">+AZ31</f>
        <v>0</v>
      </c>
      <c r="BB31" s="54">
        <f t="shared" ref="BB31:BB42" si="123">+BA31</f>
        <v>0</v>
      </c>
      <c r="BC31" s="54">
        <f t="shared" ref="BC31:BC42" si="124">+BB31</f>
        <v>0</v>
      </c>
      <c r="BD31" s="54">
        <f t="shared" ref="BD31:BD42" si="125">+BC31</f>
        <v>0</v>
      </c>
      <c r="BE31" s="54">
        <f t="shared" ref="BE31:BE42" si="126">+BD31</f>
        <v>0</v>
      </c>
      <c r="BF31" s="54">
        <f t="shared" ref="BF31:BF42" si="127">+BE31</f>
        <v>0</v>
      </c>
      <c r="BG31" s="54">
        <f t="shared" ref="BG31:BG42" si="128">+BE31</f>
        <v>0</v>
      </c>
      <c r="BH31" s="54">
        <f t="shared" ref="BH31:BH42" si="129">+BF31</f>
        <v>0</v>
      </c>
      <c r="BI31" s="54">
        <f t="shared" ref="BI31:BI42" si="130">+BH31</f>
        <v>0</v>
      </c>
      <c r="BJ31" s="54">
        <f t="shared" ref="BJ31:BJ42" si="131">+BI31</f>
        <v>0</v>
      </c>
      <c r="BK31" s="54">
        <f t="shared" ref="BK31:BK42" si="132">+AZ31</f>
        <v>0</v>
      </c>
      <c r="BL31" s="54">
        <f t="shared" ref="BL31:BL42" si="133">+BK31</f>
        <v>0</v>
      </c>
      <c r="BM31" s="54">
        <f t="shared" ref="BM31:BM42" si="134">+BL31</f>
        <v>0</v>
      </c>
      <c r="BN31" s="54">
        <f t="shared" ref="BN31:BN42" si="135">+BM31</f>
        <v>0</v>
      </c>
      <c r="BO31" s="54">
        <f t="shared" ref="BO31:BO42" si="136">+BN31</f>
        <v>0</v>
      </c>
      <c r="BP31" s="54">
        <f t="shared" ref="BP31:BP42" si="137">+BE31</f>
        <v>0</v>
      </c>
      <c r="BQ31" s="54">
        <f t="shared" ref="BQ31:BQ42" si="138">+BP31</f>
        <v>0</v>
      </c>
      <c r="BR31" s="54">
        <f t="shared" ref="BR31:BR42" si="139">+BQ31</f>
        <v>0</v>
      </c>
      <c r="BS31" s="54">
        <f t="shared" ref="BS31:BS42" si="140">+BR31</f>
        <v>0</v>
      </c>
      <c r="BT31" s="54">
        <f t="shared" ref="BT31:BT42" si="141">+BS31</f>
        <v>0</v>
      </c>
      <c r="BU31" s="54">
        <f t="shared" ref="BU31:BU42" si="142">+BJ31</f>
        <v>0</v>
      </c>
      <c r="BV31" s="54">
        <f t="shared" ref="BV31:BV42" si="143">+BU31</f>
        <v>0</v>
      </c>
      <c r="BW31" s="54">
        <f t="shared" ref="BW31:BX42" si="144">+BU31</f>
        <v>0</v>
      </c>
      <c r="BX31" s="54">
        <f t="shared" si="144"/>
        <v>0</v>
      </c>
      <c r="BY31" s="54">
        <f t="shared" ref="BY31:BY42" si="145">+BX31</f>
        <v>0</v>
      </c>
      <c r="BZ31" s="54">
        <f t="shared" ref="BZ31:BZ42" si="146">+BY31</f>
        <v>0</v>
      </c>
      <c r="CA31" s="54">
        <f t="shared" ref="CA31:CA42" si="147">+BZ31</f>
        <v>0</v>
      </c>
      <c r="CB31" s="54">
        <f t="shared" ref="CB31:CB42" si="148">+CA31</f>
        <v>0</v>
      </c>
      <c r="CC31" s="54">
        <f t="shared" ref="CC31:CC42" si="149">+CA31</f>
        <v>0</v>
      </c>
      <c r="CD31" s="54">
        <f t="shared" ref="CD31:CD42" si="150">+CB31</f>
        <v>0</v>
      </c>
      <c r="CE31" s="54">
        <f t="shared" ref="CE31:CE42" si="151">+CD31</f>
        <v>0</v>
      </c>
      <c r="CF31" s="54">
        <f t="shared" ref="CF31:CF42" si="152">+BA31</f>
        <v>0</v>
      </c>
      <c r="CG31" s="54">
        <f t="shared" ref="CG31:CG42" si="153">+BA31</f>
        <v>0</v>
      </c>
      <c r="CH31" s="54">
        <f t="shared" ref="CH31:CI42" si="154">+BA31</f>
        <v>0</v>
      </c>
      <c r="CI31" s="54">
        <f t="shared" si="154"/>
        <v>0</v>
      </c>
      <c r="CJ31" s="54">
        <f t="shared" ref="CJ31:CJ42" si="155">+BC31</f>
        <v>0</v>
      </c>
      <c r="CK31" s="54">
        <f t="shared" ref="CK31:CK42" si="156">+BD31</f>
        <v>0</v>
      </c>
      <c r="CL31" s="54">
        <f t="shared" ref="CL31:CL42" si="157">+BE31</f>
        <v>0</v>
      </c>
      <c r="CM31" s="54">
        <f t="shared" ref="CM31:CM42" si="158">+BF31</f>
        <v>0</v>
      </c>
      <c r="CN31" s="54">
        <f t="shared" ref="CN31:CN42" si="159">+BG31</f>
        <v>0</v>
      </c>
      <c r="CO31" s="54">
        <f t="shared" ref="CO31:CO42" si="160">+BH31</f>
        <v>0</v>
      </c>
      <c r="CP31" s="54">
        <f t="shared" ref="CP31:CP42" si="161">+BI31</f>
        <v>0</v>
      </c>
      <c r="CQ31" s="54">
        <f t="shared" ref="CQ31:CQ42" si="162">+BJ31</f>
        <v>0</v>
      </c>
      <c r="CR31" s="54">
        <f t="shared" ref="CR31:CR42" si="163">+BU31</f>
        <v>0</v>
      </c>
      <c r="CS31" s="54">
        <f t="shared" ref="CS31:CS42" si="164">+BV31</f>
        <v>0</v>
      </c>
      <c r="CT31" s="54">
        <f t="shared" ref="CT31:CT42" si="165">+BX31</f>
        <v>0</v>
      </c>
      <c r="CU31" s="54">
        <f t="shared" ref="CU31:CU42" si="166">+BY31</f>
        <v>0</v>
      </c>
      <c r="CV31" s="54">
        <f t="shared" ref="CV31:CV42" si="167">+BU31</f>
        <v>0</v>
      </c>
      <c r="CW31" s="54">
        <f t="shared" ref="CW31:CW42" si="168">+BV31</f>
        <v>0</v>
      </c>
      <c r="CX31" s="54">
        <f t="shared" ref="CX31:CX42" si="169">+BX31</f>
        <v>0</v>
      </c>
      <c r="CY31" s="54">
        <f t="shared" ref="CY31:CY42" si="170">+BY31</f>
        <v>0</v>
      </c>
      <c r="CZ31" s="54">
        <f t="shared" ref="CZ31:CZ42" si="171">+BZ31</f>
        <v>0</v>
      </c>
      <c r="DA31" s="54">
        <f t="shared" ref="DA31:DA42" si="172">+CA31</f>
        <v>0</v>
      </c>
      <c r="DB31" s="54">
        <f t="shared" ref="DB31:DB42" si="173">+CB31</f>
        <v>0</v>
      </c>
      <c r="DC31" s="54">
        <f t="shared" ref="DC31:DC42" si="174">+CD31</f>
        <v>0</v>
      </c>
      <c r="DD31" s="54">
        <f t="shared" ref="DD31:DD42" si="175">+CE31</f>
        <v>0</v>
      </c>
      <c r="DE31" s="54">
        <f t="shared" ref="DE31:DE42" si="176">+CE31</f>
        <v>0</v>
      </c>
      <c r="DF31" s="54">
        <f>+BU31</f>
        <v>0</v>
      </c>
      <c r="DG31" s="54">
        <f t="shared" si="77"/>
        <v>0</v>
      </c>
      <c r="DH31" s="54">
        <f t="shared" si="78"/>
        <v>0</v>
      </c>
      <c r="DI31" s="54">
        <f t="shared" si="79"/>
        <v>0</v>
      </c>
      <c r="DJ31" s="54">
        <f t="shared" si="80"/>
        <v>0</v>
      </c>
      <c r="DK31" s="54">
        <f t="shared" si="81"/>
        <v>0</v>
      </c>
      <c r="DL31" s="54">
        <f t="shared" si="82"/>
        <v>0</v>
      </c>
      <c r="DM31" s="54">
        <f t="shared" si="83"/>
        <v>0</v>
      </c>
      <c r="DN31" s="54">
        <f t="shared" si="84"/>
        <v>0</v>
      </c>
      <c r="DO31" s="54">
        <f>+DE31</f>
        <v>0</v>
      </c>
      <c r="DP31" s="54">
        <f t="shared" ref="DP31:DP42" si="177">+DO31</f>
        <v>0</v>
      </c>
      <c r="DQ31" s="54">
        <f t="shared" ref="DQ31:DQ42" si="178">+DP31</f>
        <v>0</v>
      </c>
      <c r="DR31" s="54">
        <f t="shared" ref="DR31:DR42" si="179">+DQ31</f>
        <v>0</v>
      </c>
      <c r="DS31" s="54">
        <f t="shared" ref="DS31:DS42" si="180">+DR31</f>
        <v>0</v>
      </c>
      <c r="DT31" s="54">
        <f t="shared" ref="DT31:DT42" si="181">+DS31</f>
        <v>0</v>
      </c>
      <c r="DU31" s="54">
        <f t="shared" ref="DU31:DU42" si="182">+DT31</f>
        <v>0</v>
      </c>
      <c r="DV31" s="54">
        <f t="shared" ref="DV31:DV42" si="183">+DU31</f>
        <v>0</v>
      </c>
      <c r="DW31" s="54">
        <f>+DV31</f>
        <v>0</v>
      </c>
    </row>
    <row r="32" spans="1:127" ht="18" x14ac:dyDescent="0.2">
      <c r="A32" s="19"/>
      <c r="B32" s="23" t="s">
        <v>63</v>
      </c>
      <c r="C32" s="494" t="s">
        <v>64</v>
      </c>
      <c r="D32" s="495"/>
      <c r="E32" s="492"/>
      <c r="F32" s="1" t="s">
        <v>60</v>
      </c>
      <c r="G32" s="25">
        <v>0</v>
      </c>
      <c r="J32" s="51">
        <f t="shared" si="35"/>
        <v>0</v>
      </c>
      <c r="K32" s="54">
        <f t="shared" ref="K32:K42" si="184">+J32</f>
        <v>0</v>
      </c>
      <c r="L32" s="54">
        <f t="shared" si="102"/>
        <v>0</v>
      </c>
      <c r="M32" s="54">
        <f t="shared" si="103"/>
        <v>0</v>
      </c>
      <c r="N32" s="54">
        <f t="shared" si="104"/>
        <v>0</v>
      </c>
      <c r="O32" s="54">
        <f t="shared" si="105"/>
        <v>0</v>
      </c>
      <c r="P32" s="54">
        <f t="shared" si="106"/>
        <v>0</v>
      </c>
      <c r="Q32" s="54">
        <f t="shared" si="107"/>
        <v>0</v>
      </c>
      <c r="R32" s="54">
        <f t="shared" si="108"/>
        <v>0</v>
      </c>
      <c r="S32" s="54">
        <f t="shared" si="109"/>
        <v>0</v>
      </c>
      <c r="T32" s="54">
        <f t="shared" si="110"/>
        <v>0</v>
      </c>
      <c r="U32" s="51">
        <f t="shared" ref="U32:U50" si="185">G32</f>
        <v>0</v>
      </c>
      <c r="V32" s="54">
        <f t="shared" ref="V32:AG42" si="186">+U32</f>
        <v>0</v>
      </c>
      <c r="W32" s="54">
        <f t="shared" si="186"/>
        <v>0</v>
      </c>
      <c r="X32" s="54">
        <f t="shared" si="186"/>
        <v>0</v>
      </c>
      <c r="Y32" s="54">
        <f t="shared" si="186"/>
        <v>0</v>
      </c>
      <c r="Z32" s="54">
        <f t="shared" si="186"/>
        <v>0</v>
      </c>
      <c r="AA32" s="54">
        <f t="shared" si="186"/>
        <v>0</v>
      </c>
      <c r="AB32" s="54">
        <f t="shared" si="186"/>
        <v>0</v>
      </c>
      <c r="AC32" s="54">
        <f t="shared" si="186"/>
        <v>0</v>
      </c>
      <c r="AD32" s="54">
        <f t="shared" si="186"/>
        <v>0</v>
      </c>
      <c r="AE32" s="54">
        <f t="shared" si="186"/>
        <v>0</v>
      </c>
      <c r="AF32" s="54">
        <f t="shared" si="186"/>
        <v>0</v>
      </c>
      <c r="AG32" s="54">
        <f t="shared" si="186"/>
        <v>0</v>
      </c>
      <c r="AH32" s="54">
        <f t="shared" si="112"/>
        <v>0</v>
      </c>
      <c r="AI32" s="54">
        <f t="shared" si="113"/>
        <v>0</v>
      </c>
      <c r="AJ32" s="54">
        <f t="shared" si="114"/>
        <v>0</v>
      </c>
      <c r="AK32" s="54">
        <f t="shared" si="115"/>
        <v>0</v>
      </c>
      <c r="AL32" s="54">
        <f t="shared" si="116"/>
        <v>0</v>
      </c>
      <c r="AM32" s="54">
        <f t="shared" si="117"/>
        <v>0</v>
      </c>
      <c r="AN32" s="54">
        <f t="shared" ref="AN32:AW32" si="187">+AM32</f>
        <v>0</v>
      </c>
      <c r="AO32" s="54">
        <f t="shared" si="187"/>
        <v>0</v>
      </c>
      <c r="AP32" s="54">
        <f t="shared" si="187"/>
        <v>0</v>
      </c>
      <c r="AQ32" s="54">
        <f t="shared" si="187"/>
        <v>0</v>
      </c>
      <c r="AR32" s="54">
        <f t="shared" si="187"/>
        <v>0</v>
      </c>
      <c r="AS32" s="54">
        <f t="shared" si="187"/>
        <v>0</v>
      </c>
      <c r="AT32" s="54">
        <f t="shared" si="187"/>
        <v>0</v>
      </c>
      <c r="AU32" s="54">
        <f t="shared" si="187"/>
        <v>0</v>
      </c>
      <c r="AV32" s="54">
        <f t="shared" si="187"/>
        <v>0</v>
      </c>
      <c r="AW32" s="54">
        <f t="shared" si="187"/>
        <v>0</v>
      </c>
      <c r="AX32" s="54">
        <f t="shared" si="119"/>
        <v>0</v>
      </c>
      <c r="AY32" s="54">
        <f t="shared" si="120"/>
        <v>0</v>
      </c>
      <c r="AZ32" s="54">
        <f t="shared" si="121"/>
        <v>0</v>
      </c>
      <c r="BA32" s="54">
        <f t="shared" si="122"/>
        <v>0</v>
      </c>
      <c r="BB32" s="54">
        <f t="shared" si="123"/>
        <v>0</v>
      </c>
      <c r="BC32" s="54">
        <f t="shared" si="124"/>
        <v>0</v>
      </c>
      <c r="BD32" s="54">
        <f t="shared" si="125"/>
        <v>0</v>
      </c>
      <c r="BE32" s="54">
        <f t="shared" si="126"/>
        <v>0</v>
      </c>
      <c r="BF32" s="54">
        <f t="shared" si="127"/>
        <v>0</v>
      </c>
      <c r="BG32" s="54">
        <f t="shared" si="128"/>
        <v>0</v>
      </c>
      <c r="BH32" s="54">
        <f t="shared" si="129"/>
        <v>0</v>
      </c>
      <c r="BI32" s="54">
        <f t="shared" si="130"/>
        <v>0</v>
      </c>
      <c r="BJ32" s="54">
        <f t="shared" si="131"/>
        <v>0</v>
      </c>
      <c r="BK32" s="54">
        <f t="shared" si="132"/>
        <v>0</v>
      </c>
      <c r="BL32" s="54">
        <f t="shared" si="133"/>
        <v>0</v>
      </c>
      <c r="BM32" s="54">
        <f t="shared" si="134"/>
        <v>0</v>
      </c>
      <c r="BN32" s="54">
        <f t="shared" si="135"/>
        <v>0</v>
      </c>
      <c r="BO32" s="54">
        <f t="shared" si="136"/>
        <v>0</v>
      </c>
      <c r="BP32" s="54">
        <f t="shared" si="137"/>
        <v>0</v>
      </c>
      <c r="BQ32" s="54">
        <f t="shared" si="138"/>
        <v>0</v>
      </c>
      <c r="BR32" s="54">
        <f t="shared" si="139"/>
        <v>0</v>
      </c>
      <c r="BS32" s="54">
        <f t="shared" si="140"/>
        <v>0</v>
      </c>
      <c r="BT32" s="54">
        <f t="shared" si="141"/>
        <v>0</v>
      </c>
      <c r="BU32" s="54">
        <f t="shared" si="142"/>
        <v>0</v>
      </c>
      <c r="BV32" s="54">
        <f t="shared" si="143"/>
        <v>0</v>
      </c>
      <c r="BW32" s="54">
        <f t="shared" si="144"/>
        <v>0</v>
      </c>
      <c r="BX32" s="54">
        <f t="shared" si="144"/>
        <v>0</v>
      </c>
      <c r="BY32" s="54">
        <f t="shared" si="145"/>
        <v>0</v>
      </c>
      <c r="BZ32" s="54">
        <f t="shared" si="146"/>
        <v>0</v>
      </c>
      <c r="CA32" s="54">
        <f t="shared" si="147"/>
        <v>0</v>
      </c>
      <c r="CB32" s="54">
        <f t="shared" si="148"/>
        <v>0</v>
      </c>
      <c r="CC32" s="54">
        <f t="shared" si="149"/>
        <v>0</v>
      </c>
      <c r="CD32" s="54">
        <f t="shared" si="150"/>
        <v>0</v>
      </c>
      <c r="CE32" s="54">
        <f t="shared" si="151"/>
        <v>0</v>
      </c>
      <c r="CF32" s="54">
        <f t="shared" si="152"/>
        <v>0</v>
      </c>
      <c r="CG32" s="54">
        <f t="shared" si="153"/>
        <v>0</v>
      </c>
      <c r="CH32" s="54">
        <f t="shared" si="154"/>
        <v>0</v>
      </c>
      <c r="CI32" s="54">
        <f t="shared" si="154"/>
        <v>0</v>
      </c>
      <c r="CJ32" s="54">
        <f t="shared" si="155"/>
        <v>0</v>
      </c>
      <c r="CK32" s="54">
        <f t="shared" si="156"/>
        <v>0</v>
      </c>
      <c r="CL32" s="54">
        <f t="shared" si="157"/>
        <v>0</v>
      </c>
      <c r="CM32" s="54">
        <f t="shared" si="158"/>
        <v>0</v>
      </c>
      <c r="CN32" s="54">
        <f t="shared" si="159"/>
        <v>0</v>
      </c>
      <c r="CO32" s="54">
        <f t="shared" si="160"/>
        <v>0</v>
      </c>
      <c r="CP32" s="54">
        <f t="shared" si="161"/>
        <v>0</v>
      </c>
      <c r="CQ32" s="54">
        <f t="shared" si="162"/>
        <v>0</v>
      </c>
      <c r="CR32" s="54">
        <f t="shared" si="163"/>
        <v>0</v>
      </c>
      <c r="CS32" s="54">
        <f t="shared" si="164"/>
        <v>0</v>
      </c>
      <c r="CT32" s="54">
        <f t="shared" si="165"/>
        <v>0</v>
      </c>
      <c r="CU32" s="54">
        <f t="shared" si="166"/>
        <v>0</v>
      </c>
      <c r="CV32" s="54">
        <f t="shared" si="167"/>
        <v>0</v>
      </c>
      <c r="CW32" s="54">
        <f t="shared" si="168"/>
        <v>0</v>
      </c>
      <c r="CX32" s="54">
        <f t="shared" si="169"/>
        <v>0</v>
      </c>
      <c r="CY32" s="54">
        <f t="shared" si="170"/>
        <v>0</v>
      </c>
      <c r="CZ32" s="54">
        <f t="shared" si="171"/>
        <v>0</v>
      </c>
      <c r="DA32" s="54">
        <f t="shared" si="172"/>
        <v>0</v>
      </c>
      <c r="DB32" s="54">
        <f t="shared" si="173"/>
        <v>0</v>
      </c>
      <c r="DC32" s="54">
        <f t="shared" si="174"/>
        <v>0</v>
      </c>
      <c r="DD32" s="54">
        <f t="shared" si="175"/>
        <v>0</v>
      </c>
      <c r="DE32" s="54">
        <f t="shared" si="176"/>
        <v>0</v>
      </c>
      <c r="DF32" s="54">
        <f>+BU32</f>
        <v>0</v>
      </c>
      <c r="DG32" s="54">
        <f t="shared" si="77"/>
        <v>0</v>
      </c>
      <c r="DH32" s="54">
        <f t="shared" si="78"/>
        <v>0</v>
      </c>
      <c r="DI32" s="54">
        <f t="shared" si="79"/>
        <v>0</v>
      </c>
      <c r="DJ32" s="54">
        <f t="shared" si="80"/>
        <v>0</v>
      </c>
      <c r="DK32" s="54">
        <f t="shared" si="81"/>
        <v>0</v>
      </c>
      <c r="DL32" s="54">
        <f t="shared" si="82"/>
        <v>0</v>
      </c>
      <c r="DM32" s="54">
        <f t="shared" si="83"/>
        <v>0</v>
      </c>
      <c r="DN32" s="54">
        <f t="shared" si="84"/>
        <v>0</v>
      </c>
      <c r="DO32" s="54">
        <f>+DE32</f>
        <v>0</v>
      </c>
      <c r="DP32" s="54">
        <f t="shared" si="177"/>
        <v>0</v>
      </c>
      <c r="DQ32" s="54">
        <f t="shared" si="178"/>
        <v>0</v>
      </c>
      <c r="DR32" s="54">
        <f t="shared" si="179"/>
        <v>0</v>
      </c>
      <c r="DS32" s="54">
        <f t="shared" si="180"/>
        <v>0</v>
      </c>
      <c r="DT32" s="54">
        <f t="shared" si="181"/>
        <v>0</v>
      </c>
      <c r="DU32" s="54">
        <f t="shared" si="182"/>
        <v>0</v>
      </c>
      <c r="DV32" s="54">
        <f t="shared" si="183"/>
        <v>0</v>
      </c>
      <c r="DW32" s="54">
        <f>+DV32</f>
        <v>0</v>
      </c>
    </row>
    <row r="33" spans="1:127" ht="18" x14ac:dyDescent="0.2">
      <c r="A33" s="16"/>
      <c r="B33" s="23" t="s">
        <v>65</v>
      </c>
      <c r="C33" s="494" t="s">
        <v>66</v>
      </c>
      <c r="D33" s="495"/>
      <c r="E33" s="492"/>
      <c r="F33" s="1" t="s">
        <v>67</v>
      </c>
      <c r="G33" s="25">
        <f>IF(A33="",100,A33)</f>
        <v>100</v>
      </c>
      <c r="J33" s="51">
        <f>G33</f>
        <v>100</v>
      </c>
      <c r="K33" s="54">
        <f t="shared" si="184"/>
        <v>100</v>
      </c>
      <c r="L33" s="54">
        <f t="shared" si="102"/>
        <v>100</v>
      </c>
      <c r="M33" s="54">
        <f t="shared" si="103"/>
        <v>100</v>
      </c>
      <c r="N33" s="54">
        <f t="shared" si="104"/>
        <v>100</v>
      </c>
      <c r="O33" s="54">
        <f t="shared" si="105"/>
        <v>100</v>
      </c>
      <c r="P33" s="54">
        <f t="shared" si="106"/>
        <v>100</v>
      </c>
      <c r="Q33" s="54">
        <f t="shared" si="107"/>
        <v>100</v>
      </c>
      <c r="R33" s="54">
        <f t="shared" si="108"/>
        <v>100</v>
      </c>
      <c r="S33" s="54">
        <f t="shared" si="109"/>
        <v>100</v>
      </c>
      <c r="T33" s="54">
        <f t="shared" si="110"/>
        <v>100</v>
      </c>
      <c r="U33" s="51">
        <f t="shared" si="185"/>
        <v>100</v>
      </c>
      <c r="V33" s="54">
        <f t="shared" si="186"/>
        <v>100</v>
      </c>
      <c r="W33" s="54">
        <f t="shared" si="186"/>
        <v>100</v>
      </c>
      <c r="X33" s="54">
        <f t="shared" si="186"/>
        <v>100</v>
      </c>
      <c r="Y33" s="54">
        <f t="shared" si="186"/>
        <v>100</v>
      </c>
      <c r="Z33" s="54">
        <f t="shared" si="186"/>
        <v>100</v>
      </c>
      <c r="AA33" s="54">
        <f t="shared" si="186"/>
        <v>100</v>
      </c>
      <c r="AB33" s="54">
        <f t="shared" si="186"/>
        <v>100</v>
      </c>
      <c r="AC33" s="54">
        <f t="shared" si="186"/>
        <v>100</v>
      </c>
      <c r="AD33" s="54">
        <f t="shared" si="186"/>
        <v>100</v>
      </c>
      <c r="AE33" s="54">
        <f t="shared" si="186"/>
        <v>100</v>
      </c>
      <c r="AF33" s="54">
        <f t="shared" si="186"/>
        <v>100</v>
      </c>
      <c r="AG33" s="54">
        <f t="shared" si="186"/>
        <v>100</v>
      </c>
      <c r="AH33" s="54">
        <f t="shared" si="112"/>
        <v>100</v>
      </c>
      <c r="AI33" s="54">
        <f t="shared" si="113"/>
        <v>100</v>
      </c>
      <c r="AJ33" s="54">
        <f t="shared" si="114"/>
        <v>100</v>
      </c>
      <c r="AK33" s="54">
        <f t="shared" si="115"/>
        <v>100</v>
      </c>
      <c r="AL33" s="54">
        <f t="shared" si="116"/>
        <v>100</v>
      </c>
      <c r="AM33" s="54">
        <f t="shared" si="117"/>
        <v>100</v>
      </c>
      <c r="AN33" s="54">
        <f t="shared" ref="AN33:AW33" si="188">+AM33</f>
        <v>100</v>
      </c>
      <c r="AO33" s="54">
        <f t="shared" si="188"/>
        <v>100</v>
      </c>
      <c r="AP33" s="54">
        <f t="shared" si="188"/>
        <v>100</v>
      </c>
      <c r="AQ33" s="54">
        <f t="shared" si="188"/>
        <v>100</v>
      </c>
      <c r="AR33" s="54">
        <f t="shared" si="188"/>
        <v>100</v>
      </c>
      <c r="AS33" s="54">
        <f t="shared" si="188"/>
        <v>100</v>
      </c>
      <c r="AT33" s="54">
        <f t="shared" si="188"/>
        <v>100</v>
      </c>
      <c r="AU33" s="54">
        <f t="shared" si="188"/>
        <v>100</v>
      </c>
      <c r="AV33" s="54">
        <f t="shared" si="188"/>
        <v>100</v>
      </c>
      <c r="AW33" s="54">
        <f t="shared" si="188"/>
        <v>100</v>
      </c>
      <c r="AX33" s="54">
        <f t="shared" si="119"/>
        <v>100</v>
      </c>
      <c r="AY33" s="54">
        <f t="shared" si="120"/>
        <v>100</v>
      </c>
      <c r="AZ33" s="54">
        <f t="shared" si="121"/>
        <v>100</v>
      </c>
      <c r="BA33" s="54">
        <f t="shared" si="122"/>
        <v>100</v>
      </c>
      <c r="BB33" s="54">
        <f t="shared" si="123"/>
        <v>100</v>
      </c>
      <c r="BC33" s="54">
        <f t="shared" si="124"/>
        <v>100</v>
      </c>
      <c r="BD33" s="54">
        <f t="shared" si="125"/>
        <v>100</v>
      </c>
      <c r="BE33" s="54">
        <f t="shared" si="126"/>
        <v>100</v>
      </c>
      <c r="BF33" s="54">
        <f t="shared" si="127"/>
        <v>100</v>
      </c>
      <c r="BG33" s="54">
        <f t="shared" si="128"/>
        <v>100</v>
      </c>
      <c r="BH33" s="54">
        <f t="shared" si="129"/>
        <v>100</v>
      </c>
      <c r="BI33" s="54">
        <f t="shared" si="130"/>
        <v>100</v>
      </c>
      <c r="BJ33" s="54">
        <f t="shared" si="131"/>
        <v>100</v>
      </c>
      <c r="BK33" s="54">
        <f t="shared" si="132"/>
        <v>100</v>
      </c>
      <c r="BL33" s="54">
        <f t="shared" si="133"/>
        <v>100</v>
      </c>
      <c r="BM33" s="54">
        <f t="shared" si="134"/>
        <v>100</v>
      </c>
      <c r="BN33" s="54">
        <f t="shared" si="135"/>
        <v>100</v>
      </c>
      <c r="BO33" s="54">
        <f t="shared" si="136"/>
        <v>100</v>
      </c>
      <c r="BP33" s="54">
        <f t="shared" si="137"/>
        <v>100</v>
      </c>
      <c r="BQ33" s="54">
        <f t="shared" si="138"/>
        <v>100</v>
      </c>
      <c r="BR33" s="54">
        <f t="shared" si="139"/>
        <v>100</v>
      </c>
      <c r="BS33" s="54">
        <f t="shared" si="140"/>
        <v>100</v>
      </c>
      <c r="BT33" s="54">
        <f t="shared" si="141"/>
        <v>100</v>
      </c>
      <c r="BU33" s="54">
        <f t="shared" si="142"/>
        <v>100</v>
      </c>
      <c r="BV33" s="54">
        <f t="shared" si="143"/>
        <v>100</v>
      </c>
      <c r="BW33" s="54">
        <f t="shared" si="144"/>
        <v>100</v>
      </c>
      <c r="BX33" s="54">
        <f t="shared" si="144"/>
        <v>100</v>
      </c>
      <c r="BY33" s="54">
        <f t="shared" si="145"/>
        <v>100</v>
      </c>
      <c r="BZ33" s="54">
        <f t="shared" si="146"/>
        <v>100</v>
      </c>
      <c r="CA33" s="54">
        <f t="shared" si="147"/>
        <v>100</v>
      </c>
      <c r="CB33" s="54">
        <f t="shared" si="148"/>
        <v>100</v>
      </c>
      <c r="CC33" s="54">
        <f t="shared" si="149"/>
        <v>100</v>
      </c>
      <c r="CD33" s="54">
        <f t="shared" si="150"/>
        <v>100</v>
      </c>
      <c r="CE33" s="54">
        <f t="shared" si="151"/>
        <v>100</v>
      </c>
      <c r="CF33" s="54">
        <f t="shared" si="152"/>
        <v>100</v>
      </c>
      <c r="CG33" s="54">
        <f t="shared" si="153"/>
        <v>100</v>
      </c>
      <c r="CH33" s="54">
        <f t="shared" si="154"/>
        <v>100</v>
      </c>
      <c r="CI33" s="54">
        <f t="shared" si="154"/>
        <v>100</v>
      </c>
      <c r="CJ33" s="54">
        <f t="shared" si="155"/>
        <v>100</v>
      </c>
      <c r="CK33" s="54">
        <f t="shared" si="156"/>
        <v>100</v>
      </c>
      <c r="CL33" s="54">
        <f t="shared" si="157"/>
        <v>100</v>
      </c>
      <c r="CM33" s="54">
        <f t="shared" si="158"/>
        <v>100</v>
      </c>
      <c r="CN33" s="54">
        <f t="shared" si="159"/>
        <v>100</v>
      </c>
      <c r="CO33" s="54">
        <f t="shared" si="160"/>
        <v>100</v>
      </c>
      <c r="CP33" s="54">
        <f t="shared" si="161"/>
        <v>100</v>
      </c>
      <c r="CQ33" s="54">
        <f t="shared" si="162"/>
        <v>100</v>
      </c>
      <c r="CR33" s="54">
        <f t="shared" si="163"/>
        <v>100</v>
      </c>
      <c r="CS33" s="54">
        <f t="shared" si="164"/>
        <v>100</v>
      </c>
      <c r="CT33" s="54">
        <f t="shared" si="165"/>
        <v>100</v>
      </c>
      <c r="CU33" s="54">
        <f t="shared" si="166"/>
        <v>100</v>
      </c>
      <c r="CV33" s="54">
        <f t="shared" si="167"/>
        <v>100</v>
      </c>
      <c r="CW33" s="54">
        <f t="shared" si="168"/>
        <v>100</v>
      </c>
      <c r="CX33" s="54">
        <f t="shared" si="169"/>
        <v>100</v>
      </c>
      <c r="CY33" s="54">
        <f t="shared" si="170"/>
        <v>100</v>
      </c>
      <c r="CZ33" s="54">
        <f t="shared" si="171"/>
        <v>100</v>
      </c>
      <c r="DA33" s="54">
        <f t="shared" si="172"/>
        <v>100</v>
      </c>
      <c r="DB33" s="54">
        <f t="shared" si="173"/>
        <v>100</v>
      </c>
      <c r="DC33" s="54">
        <f t="shared" si="174"/>
        <v>100</v>
      </c>
      <c r="DD33" s="54">
        <f t="shared" si="175"/>
        <v>100</v>
      </c>
      <c r="DE33" s="68">
        <v>2</v>
      </c>
      <c r="DF33" s="68">
        <v>5</v>
      </c>
      <c r="DG33" s="68">
        <v>10</v>
      </c>
      <c r="DH33" s="68">
        <v>20</v>
      </c>
      <c r="DI33" s="68">
        <v>30</v>
      </c>
      <c r="DJ33" s="68">
        <v>40</v>
      </c>
      <c r="DK33" s="68">
        <v>50</v>
      </c>
      <c r="DL33" s="68">
        <v>60</v>
      </c>
      <c r="DM33" s="68">
        <v>80</v>
      </c>
      <c r="DN33" s="68">
        <v>100</v>
      </c>
      <c r="DO33" s="68">
        <v>125</v>
      </c>
      <c r="DP33" s="68">
        <v>150</v>
      </c>
      <c r="DQ33" s="68">
        <v>175</v>
      </c>
      <c r="DR33" s="68">
        <v>200</v>
      </c>
      <c r="DS33" s="68">
        <v>225</v>
      </c>
      <c r="DT33" s="68">
        <v>250</v>
      </c>
      <c r="DU33" s="68">
        <v>275</v>
      </c>
      <c r="DV33" s="68">
        <v>300</v>
      </c>
      <c r="DW33" s="68">
        <v>300</v>
      </c>
    </row>
    <row r="34" spans="1:127" ht="18" x14ac:dyDescent="0.2">
      <c r="A34" s="16" t="e">
        <f>'入力シート (複数物質)'!#REF!</f>
        <v>#REF!</v>
      </c>
      <c r="B34" s="23" t="s">
        <v>68</v>
      </c>
      <c r="C34" s="494" t="s">
        <v>69</v>
      </c>
      <c r="D34" s="495"/>
      <c r="E34" s="492"/>
      <c r="F34" s="1" t="s">
        <v>60</v>
      </c>
      <c r="G34" s="25" t="e">
        <f>IF(A34="",10,A34)</f>
        <v>#REF!</v>
      </c>
      <c r="J34" s="51" t="e">
        <f t="shared" ref="J34:J40" si="189">G34</f>
        <v>#REF!</v>
      </c>
      <c r="K34" s="54" t="e">
        <f t="shared" si="184"/>
        <v>#REF!</v>
      </c>
      <c r="L34" s="54" t="e">
        <f t="shared" si="102"/>
        <v>#REF!</v>
      </c>
      <c r="M34" s="54" t="e">
        <f t="shared" si="103"/>
        <v>#REF!</v>
      </c>
      <c r="N34" s="54" t="e">
        <f t="shared" si="104"/>
        <v>#REF!</v>
      </c>
      <c r="O34" s="54" t="e">
        <f t="shared" si="105"/>
        <v>#REF!</v>
      </c>
      <c r="P34" s="54" t="e">
        <f t="shared" si="106"/>
        <v>#REF!</v>
      </c>
      <c r="Q34" s="54" t="e">
        <f t="shared" si="107"/>
        <v>#REF!</v>
      </c>
      <c r="R34" s="54" t="e">
        <f t="shared" si="108"/>
        <v>#REF!</v>
      </c>
      <c r="S34" s="54" t="e">
        <f t="shared" si="109"/>
        <v>#REF!</v>
      </c>
      <c r="T34" s="54" t="e">
        <f t="shared" si="110"/>
        <v>#REF!</v>
      </c>
      <c r="U34" s="51" t="e">
        <f t="shared" si="185"/>
        <v>#REF!</v>
      </c>
      <c r="V34" s="54" t="e">
        <f t="shared" si="186"/>
        <v>#REF!</v>
      </c>
      <c r="W34" s="54" t="e">
        <f t="shared" si="186"/>
        <v>#REF!</v>
      </c>
      <c r="X34" s="54" t="e">
        <f t="shared" si="186"/>
        <v>#REF!</v>
      </c>
      <c r="Y34" s="54" t="e">
        <f t="shared" si="186"/>
        <v>#REF!</v>
      </c>
      <c r="Z34" s="54" t="e">
        <f t="shared" si="186"/>
        <v>#REF!</v>
      </c>
      <c r="AA34" s="54" t="e">
        <f t="shared" si="186"/>
        <v>#REF!</v>
      </c>
      <c r="AB34" s="54" t="e">
        <f t="shared" si="186"/>
        <v>#REF!</v>
      </c>
      <c r="AC34" s="54" t="e">
        <f t="shared" si="186"/>
        <v>#REF!</v>
      </c>
      <c r="AD34" s="54" t="e">
        <f t="shared" si="186"/>
        <v>#REF!</v>
      </c>
      <c r="AE34" s="54" t="e">
        <f t="shared" si="186"/>
        <v>#REF!</v>
      </c>
      <c r="AF34" s="54" t="e">
        <f t="shared" si="186"/>
        <v>#REF!</v>
      </c>
      <c r="AG34" s="54" t="e">
        <f t="shared" si="186"/>
        <v>#REF!</v>
      </c>
      <c r="AH34" s="54" t="e">
        <f t="shared" si="112"/>
        <v>#REF!</v>
      </c>
      <c r="AI34" s="54" t="e">
        <f t="shared" si="113"/>
        <v>#REF!</v>
      </c>
      <c r="AJ34" s="54" t="e">
        <f t="shared" si="114"/>
        <v>#REF!</v>
      </c>
      <c r="AK34" s="54" t="e">
        <f t="shared" si="115"/>
        <v>#REF!</v>
      </c>
      <c r="AL34" s="54" t="e">
        <f t="shared" si="116"/>
        <v>#REF!</v>
      </c>
      <c r="AM34" s="54" t="e">
        <f t="shared" si="117"/>
        <v>#REF!</v>
      </c>
      <c r="AN34" s="54" t="e">
        <f t="shared" ref="AN34:AW34" si="190">+AM34</f>
        <v>#REF!</v>
      </c>
      <c r="AO34" s="54" t="e">
        <f t="shared" si="190"/>
        <v>#REF!</v>
      </c>
      <c r="AP34" s="54" t="e">
        <f t="shared" si="190"/>
        <v>#REF!</v>
      </c>
      <c r="AQ34" s="54" t="e">
        <f t="shared" si="190"/>
        <v>#REF!</v>
      </c>
      <c r="AR34" s="54" t="e">
        <f t="shared" si="190"/>
        <v>#REF!</v>
      </c>
      <c r="AS34" s="54" t="e">
        <f t="shared" si="190"/>
        <v>#REF!</v>
      </c>
      <c r="AT34" s="54" t="e">
        <f t="shared" si="190"/>
        <v>#REF!</v>
      </c>
      <c r="AU34" s="54" t="e">
        <f t="shared" si="190"/>
        <v>#REF!</v>
      </c>
      <c r="AV34" s="54" t="e">
        <f t="shared" si="190"/>
        <v>#REF!</v>
      </c>
      <c r="AW34" s="54" t="e">
        <f t="shared" si="190"/>
        <v>#REF!</v>
      </c>
      <c r="AX34" s="54" t="e">
        <f t="shared" si="119"/>
        <v>#REF!</v>
      </c>
      <c r="AY34" s="54" t="e">
        <f t="shared" si="120"/>
        <v>#REF!</v>
      </c>
      <c r="AZ34" s="54" t="e">
        <f t="shared" si="121"/>
        <v>#REF!</v>
      </c>
      <c r="BA34" s="54" t="e">
        <f t="shared" si="122"/>
        <v>#REF!</v>
      </c>
      <c r="BB34" s="54" t="e">
        <f t="shared" si="123"/>
        <v>#REF!</v>
      </c>
      <c r="BC34" s="54" t="e">
        <f t="shared" si="124"/>
        <v>#REF!</v>
      </c>
      <c r="BD34" s="54" t="e">
        <f t="shared" si="125"/>
        <v>#REF!</v>
      </c>
      <c r="BE34" s="54" t="e">
        <f t="shared" si="126"/>
        <v>#REF!</v>
      </c>
      <c r="BF34" s="54" t="e">
        <f t="shared" si="127"/>
        <v>#REF!</v>
      </c>
      <c r="BG34" s="54" t="e">
        <f t="shared" si="128"/>
        <v>#REF!</v>
      </c>
      <c r="BH34" s="54" t="e">
        <f t="shared" si="129"/>
        <v>#REF!</v>
      </c>
      <c r="BI34" s="54" t="e">
        <f t="shared" si="130"/>
        <v>#REF!</v>
      </c>
      <c r="BJ34" s="54" t="e">
        <f t="shared" si="131"/>
        <v>#REF!</v>
      </c>
      <c r="BK34" s="54" t="e">
        <f t="shared" si="132"/>
        <v>#REF!</v>
      </c>
      <c r="BL34" s="54" t="e">
        <f t="shared" si="133"/>
        <v>#REF!</v>
      </c>
      <c r="BM34" s="54" t="e">
        <f t="shared" si="134"/>
        <v>#REF!</v>
      </c>
      <c r="BN34" s="54" t="e">
        <f t="shared" si="135"/>
        <v>#REF!</v>
      </c>
      <c r="BO34" s="54" t="e">
        <f t="shared" si="136"/>
        <v>#REF!</v>
      </c>
      <c r="BP34" s="54" t="e">
        <f t="shared" si="137"/>
        <v>#REF!</v>
      </c>
      <c r="BQ34" s="54" t="e">
        <f t="shared" si="138"/>
        <v>#REF!</v>
      </c>
      <c r="BR34" s="54" t="e">
        <f t="shared" si="139"/>
        <v>#REF!</v>
      </c>
      <c r="BS34" s="54" t="e">
        <f t="shared" si="140"/>
        <v>#REF!</v>
      </c>
      <c r="BT34" s="54" t="e">
        <f t="shared" si="141"/>
        <v>#REF!</v>
      </c>
      <c r="BU34" s="54" t="e">
        <f t="shared" si="142"/>
        <v>#REF!</v>
      </c>
      <c r="BV34" s="54" t="e">
        <f t="shared" si="143"/>
        <v>#REF!</v>
      </c>
      <c r="BW34" s="54" t="e">
        <f t="shared" si="144"/>
        <v>#REF!</v>
      </c>
      <c r="BX34" s="54" t="e">
        <f t="shared" si="144"/>
        <v>#REF!</v>
      </c>
      <c r="BY34" s="54" t="e">
        <f t="shared" si="145"/>
        <v>#REF!</v>
      </c>
      <c r="BZ34" s="54" t="e">
        <f t="shared" si="146"/>
        <v>#REF!</v>
      </c>
      <c r="CA34" s="54" t="e">
        <f t="shared" si="147"/>
        <v>#REF!</v>
      </c>
      <c r="CB34" s="54" t="e">
        <f t="shared" si="148"/>
        <v>#REF!</v>
      </c>
      <c r="CC34" s="54" t="e">
        <f t="shared" si="149"/>
        <v>#REF!</v>
      </c>
      <c r="CD34" s="54" t="e">
        <f t="shared" si="150"/>
        <v>#REF!</v>
      </c>
      <c r="CE34" s="54" t="e">
        <f t="shared" si="151"/>
        <v>#REF!</v>
      </c>
      <c r="CF34" s="54" t="e">
        <f t="shared" si="152"/>
        <v>#REF!</v>
      </c>
      <c r="CG34" s="54" t="e">
        <f t="shared" si="153"/>
        <v>#REF!</v>
      </c>
      <c r="CH34" s="54" t="e">
        <f t="shared" si="154"/>
        <v>#REF!</v>
      </c>
      <c r="CI34" s="54" t="e">
        <f t="shared" si="154"/>
        <v>#REF!</v>
      </c>
      <c r="CJ34" s="54" t="e">
        <f t="shared" si="155"/>
        <v>#REF!</v>
      </c>
      <c r="CK34" s="54" t="e">
        <f t="shared" si="156"/>
        <v>#REF!</v>
      </c>
      <c r="CL34" s="54" t="e">
        <f t="shared" si="157"/>
        <v>#REF!</v>
      </c>
      <c r="CM34" s="54" t="e">
        <f t="shared" si="158"/>
        <v>#REF!</v>
      </c>
      <c r="CN34" s="54" t="e">
        <f t="shared" si="159"/>
        <v>#REF!</v>
      </c>
      <c r="CO34" s="54" t="e">
        <f t="shared" si="160"/>
        <v>#REF!</v>
      </c>
      <c r="CP34" s="54" t="e">
        <f t="shared" si="161"/>
        <v>#REF!</v>
      </c>
      <c r="CQ34" s="54" t="e">
        <f t="shared" si="162"/>
        <v>#REF!</v>
      </c>
      <c r="CR34" s="54" t="e">
        <f t="shared" si="163"/>
        <v>#REF!</v>
      </c>
      <c r="CS34" s="54" t="e">
        <f t="shared" si="164"/>
        <v>#REF!</v>
      </c>
      <c r="CT34" s="54" t="e">
        <f t="shared" si="165"/>
        <v>#REF!</v>
      </c>
      <c r="CU34" s="54" t="e">
        <f t="shared" si="166"/>
        <v>#REF!</v>
      </c>
      <c r="CV34" s="54" t="e">
        <f t="shared" si="167"/>
        <v>#REF!</v>
      </c>
      <c r="CW34" s="54" t="e">
        <f t="shared" si="168"/>
        <v>#REF!</v>
      </c>
      <c r="CX34" s="54" t="e">
        <f t="shared" si="169"/>
        <v>#REF!</v>
      </c>
      <c r="CY34" s="54" t="e">
        <f t="shared" si="170"/>
        <v>#REF!</v>
      </c>
      <c r="CZ34" s="54" t="e">
        <f t="shared" si="171"/>
        <v>#REF!</v>
      </c>
      <c r="DA34" s="54" t="e">
        <f t="shared" si="172"/>
        <v>#REF!</v>
      </c>
      <c r="DB34" s="54" t="e">
        <f t="shared" si="173"/>
        <v>#REF!</v>
      </c>
      <c r="DC34" s="54" t="e">
        <f t="shared" si="174"/>
        <v>#REF!</v>
      </c>
      <c r="DD34" s="54" t="e">
        <f t="shared" si="175"/>
        <v>#REF!</v>
      </c>
      <c r="DE34" s="54" t="e">
        <f t="shared" si="176"/>
        <v>#REF!</v>
      </c>
      <c r="DF34" s="54" t="e">
        <f t="shared" ref="DF34:DF42" si="191">+BU34</f>
        <v>#REF!</v>
      </c>
      <c r="DG34" s="54" t="e">
        <f t="shared" ref="DG34:DG42" si="192">+DF34</f>
        <v>#REF!</v>
      </c>
      <c r="DH34" s="54" t="e">
        <f t="shared" ref="DH34:DH42" si="193">+DG34</f>
        <v>#REF!</v>
      </c>
      <c r="DI34" s="54" t="e">
        <f t="shared" ref="DI34:DI42" si="194">+DH34</f>
        <v>#REF!</v>
      </c>
      <c r="DJ34" s="54" t="e">
        <f t="shared" ref="DJ34:DJ42" si="195">+DI34</f>
        <v>#REF!</v>
      </c>
      <c r="DK34" s="54" t="e">
        <f t="shared" ref="DK34:DK42" si="196">+DJ34</f>
        <v>#REF!</v>
      </c>
      <c r="DL34" s="54" t="e">
        <f t="shared" ref="DL34:DL42" si="197">+DK34</f>
        <v>#REF!</v>
      </c>
      <c r="DM34" s="54" t="e">
        <f t="shared" ref="DM34:DM42" si="198">+DL34</f>
        <v>#REF!</v>
      </c>
      <c r="DN34" s="54" t="e">
        <f t="shared" ref="DN34:DN42" si="199">+DM34</f>
        <v>#REF!</v>
      </c>
      <c r="DO34" s="54" t="e">
        <f t="shared" ref="DO34:DO42" si="200">+DE34</f>
        <v>#REF!</v>
      </c>
      <c r="DP34" s="54" t="e">
        <f t="shared" si="177"/>
        <v>#REF!</v>
      </c>
      <c r="DQ34" s="54" t="e">
        <f t="shared" si="178"/>
        <v>#REF!</v>
      </c>
      <c r="DR34" s="54" t="e">
        <f t="shared" si="179"/>
        <v>#REF!</v>
      </c>
      <c r="DS34" s="54" t="e">
        <f t="shared" si="180"/>
        <v>#REF!</v>
      </c>
      <c r="DT34" s="54" t="e">
        <f t="shared" si="181"/>
        <v>#REF!</v>
      </c>
      <c r="DU34" s="54" t="e">
        <f t="shared" si="182"/>
        <v>#REF!</v>
      </c>
      <c r="DV34" s="54" t="e">
        <f t="shared" si="183"/>
        <v>#REF!</v>
      </c>
      <c r="DW34" s="54" t="e">
        <f t="shared" ref="DW34:DW42" si="201">+DV34</f>
        <v>#REF!</v>
      </c>
    </row>
    <row r="35" spans="1:127" ht="18" x14ac:dyDescent="0.2">
      <c r="A35" s="16"/>
      <c r="B35" s="23" t="s">
        <v>70</v>
      </c>
      <c r="C35" s="494" t="s">
        <v>71</v>
      </c>
      <c r="D35" s="495"/>
      <c r="E35" s="492"/>
      <c r="F35" s="1" t="s">
        <v>60</v>
      </c>
      <c r="G35" s="25">
        <f>IF(A35="",5,A35)</f>
        <v>5</v>
      </c>
      <c r="J35" s="51">
        <f t="shared" si="189"/>
        <v>5</v>
      </c>
      <c r="K35" s="54">
        <f t="shared" si="184"/>
        <v>5</v>
      </c>
      <c r="L35" s="54">
        <f t="shared" si="102"/>
        <v>5</v>
      </c>
      <c r="M35" s="54">
        <f t="shared" si="103"/>
        <v>5</v>
      </c>
      <c r="N35" s="54">
        <f t="shared" si="104"/>
        <v>5</v>
      </c>
      <c r="O35" s="54">
        <f t="shared" si="105"/>
        <v>5</v>
      </c>
      <c r="P35" s="54">
        <f t="shared" si="106"/>
        <v>5</v>
      </c>
      <c r="Q35" s="54">
        <f t="shared" si="107"/>
        <v>5</v>
      </c>
      <c r="R35" s="54">
        <f t="shared" si="108"/>
        <v>5</v>
      </c>
      <c r="S35" s="54">
        <f t="shared" si="109"/>
        <v>5</v>
      </c>
      <c r="T35" s="54">
        <f t="shared" si="110"/>
        <v>5</v>
      </c>
      <c r="U35" s="51">
        <f t="shared" si="185"/>
        <v>5</v>
      </c>
      <c r="V35" s="54">
        <f t="shared" si="186"/>
        <v>5</v>
      </c>
      <c r="W35" s="54">
        <f t="shared" si="186"/>
        <v>5</v>
      </c>
      <c r="X35" s="54">
        <f t="shared" si="186"/>
        <v>5</v>
      </c>
      <c r="Y35" s="54">
        <f t="shared" si="186"/>
        <v>5</v>
      </c>
      <c r="Z35" s="54">
        <f t="shared" si="186"/>
        <v>5</v>
      </c>
      <c r="AA35" s="54">
        <f t="shared" si="186"/>
        <v>5</v>
      </c>
      <c r="AB35" s="54">
        <f t="shared" si="186"/>
        <v>5</v>
      </c>
      <c r="AC35" s="54">
        <f t="shared" si="186"/>
        <v>5</v>
      </c>
      <c r="AD35" s="54">
        <f t="shared" si="186"/>
        <v>5</v>
      </c>
      <c r="AE35" s="54">
        <f t="shared" si="186"/>
        <v>5</v>
      </c>
      <c r="AF35" s="54">
        <f t="shared" si="186"/>
        <v>5</v>
      </c>
      <c r="AG35" s="54">
        <f t="shared" si="186"/>
        <v>5</v>
      </c>
      <c r="AH35" s="54">
        <f t="shared" si="112"/>
        <v>5</v>
      </c>
      <c r="AI35" s="54">
        <f t="shared" si="113"/>
        <v>5</v>
      </c>
      <c r="AJ35" s="54">
        <f t="shared" si="114"/>
        <v>5</v>
      </c>
      <c r="AK35" s="54">
        <f t="shared" si="115"/>
        <v>5</v>
      </c>
      <c r="AL35" s="54">
        <f t="shared" si="116"/>
        <v>5</v>
      </c>
      <c r="AM35" s="54">
        <f t="shared" si="117"/>
        <v>5</v>
      </c>
      <c r="AN35" s="54">
        <f t="shared" ref="AN35:AW35" si="202">+AM35</f>
        <v>5</v>
      </c>
      <c r="AO35" s="54">
        <f t="shared" si="202"/>
        <v>5</v>
      </c>
      <c r="AP35" s="54">
        <f t="shared" si="202"/>
        <v>5</v>
      </c>
      <c r="AQ35" s="54">
        <f t="shared" si="202"/>
        <v>5</v>
      </c>
      <c r="AR35" s="54">
        <f t="shared" si="202"/>
        <v>5</v>
      </c>
      <c r="AS35" s="54">
        <f t="shared" si="202"/>
        <v>5</v>
      </c>
      <c r="AT35" s="54">
        <f t="shared" si="202"/>
        <v>5</v>
      </c>
      <c r="AU35" s="54">
        <f t="shared" si="202"/>
        <v>5</v>
      </c>
      <c r="AV35" s="54">
        <f t="shared" si="202"/>
        <v>5</v>
      </c>
      <c r="AW35" s="54">
        <f t="shared" si="202"/>
        <v>5</v>
      </c>
      <c r="AX35" s="54">
        <f t="shared" si="119"/>
        <v>5</v>
      </c>
      <c r="AY35" s="54">
        <f t="shared" si="120"/>
        <v>5</v>
      </c>
      <c r="AZ35" s="54">
        <f t="shared" si="121"/>
        <v>5</v>
      </c>
      <c r="BA35" s="54">
        <f t="shared" si="122"/>
        <v>5</v>
      </c>
      <c r="BB35" s="54">
        <f t="shared" si="123"/>
        <v>5</v>
      </c>
      <c r="BC35" s="54">
        <f t="shared" si="124"/>
        <v>5</v>
      </c>
      <c r="BD35" s="54">
        <f t="shared" si="125"/>
        <v>5</v>
      </c>
      <c r="BE35" s="54">
        <f t="shared" si="126"/>
        <v>5</v>
      </c>
      <c r="BF35" s="54">
        <f t="shared" si="127"/>
        <v>5</v>
      </c>
      <c r="BG35" s="54">
        <f t="shared" si="128"/>
        <v>5</v>
      </c>
      <c r="BH35" s="54">
        <f t="shared" si="129"/>
        <v>5</v>
      </c>
      <c r="BI35" s="54">
        <f t="shared" si="130"/>
        <v>5</v>
      </c>
      <c r="BJ35" s="54">
        <f t="shared" si="131"/>
        <v>5</v>
      </c>
      <c r="BK35" s="54">
        <f t="shared" si="132"/>
        <v>5</v>
      </c>
      <c r="BL35" s="54">
        <f t="shared" si="133"/>
        <v>5</v>
      </c>
      <c r="BM35" s="54">
        <f t="shared" si="134"/>
        <v>5</v>
      </c>
      <c r="BN35" s="54">
        <f t="shared" si="135"/>
        <v>5</v>
      </c>
      <c r="BO35" s="54">
        <f t="shared" si="136"/>
        <v>5</v>
      </c>
      <c r="BP35" s="54">
        <f t="shared" si="137"/>
        <v>5</v>
      </c>
      <c r="BQ35" s="54">
        <f t="shared" si="138"/>
        <v>5</v>
      </c>
      <c r="BR35" s="54">
        <f t="shared" si="139"/>
        <v>5</v>
      </c>
      <c r="BS35" s="54">
        <f t="shared" si="140"/>
        <v>5</v>
      </c>
      <c r="BT35" s="54">
        <f t="shared" si="141"/>
        <v>5</v>
      </c>
      <c r="BU35" s="54">
        <f t="shared" si="142"/>
        <v>5</v>
      </c>
      <c r="BV35" s="54">
        <f t="shared" si="143"/>
        <v>5</v>
      </c>
      <c r="BW35" s="54">
        <f t="shared" si="144"/>
        <v>5</v>
      </c>
      <c r="BX35" s="54">
        <f t="shared" si="144"/>
        <v>5</v>
      </c>
      <c r="BY35" s="54">
        <f t="shared" si="145"/>
        <v>5</v>
      </c>
      <c r="BZ35" s="54">
        <f t="shared" si="146"/>
        <v>5</v>
      </c>
      <c r="CA35" s="54">
        <f t="shared" si="147"/>
        <v>5</v>
      </c>
      <c r="CB35" s="54">
        <f t="shared" si="148"/>
        <v>5</v>
      </c>
      <c r="CC35" s="54">
        <f t="shared" si="149"/>
        <v>5</v>
      </c>
      <c r="CD35" s="54">
        <f t="shared" si="150"/>
        <v>5</v>
      </c>
      <c r="CE35" s="54">
        <f t="shared" si="151"/>
        <v>5</v>
      </c>
      <c r="CF35" s="54">
        <f t="shared" si="152"/>
        <v>5</v>
      </c>
      <c r="CG35" s="54">
        <f t="shared" si="153"/>
        <v>5</v>
      </c>
      <c r="CH35" s="54">
        <f t="shared" si="154"/>
        <v>5</v>
      </c>
      <c r="CI35" s="54">
        <f t="shared" si="154"/>
        <v>5</v>
      </c>
      <c r="CJ35" s="54">
        <f t="shared" si="155"/>
        <v>5</v>
      </c>
      <c r="CK35" s="54">
        <f t="shared" si="156"/>
        <v>5</v>
      </c>
      <c r="CL35" s="54">
        <f t="shared" si="157"/>
        <v>5</v>
      </c>
      <c r="CM35" s="54">
        <f t="shared" si="158"/>
        <v>5</v>
      </c>
      <c r="CN35" s="54">
        <f t="shared" si="159"/>
        <v>5</v>
      </c>
      <c r="CO35" s="54">
        <f t="shared" si="160"/>
        <v>5</v>
      </c>
      <c r="CP35" s="54">
        <f t="shared" si="161"/>
        <v>5</v>
      </c>
      <c r="CQ35" s="54">
        <f t="shared" si="162"/>
        <v>5</v>
      </c>
      <c r="CR35" s="54">
        <f t="shared" si="163"/>
        <v>5</v>
      </c>
      <c r="CS35" s="54">
        <f t="shared" si="164"/>
        <v>5</v>
      </c>
      <c r="CT35" s="54">
        <f t="shared" si="165"/>
        <v>5</v>
      </c>
      <c r="CU35" s="54">
        <f t="shared" si="166"/>
        <v>5</v>
      </c>
      <c r="CV35" s="54">
        <f t="shared" si="167"/>
        <v>5</v>
      </c>
      <c r="CW35" s="54">
        <f t="shared" si="168"/>
        <v>5</v>
      </c>
      <c r="CX35" s="54">
        <f t="shared" si="169"/>
        <v>5</v>
      </c>
      <c r="CY35" s="54">
        <f t="shared" si="170"/>
        <v>5</v>
      </c>
      <c r="CZ35" s="54">
        <f t="shared" si="171"/>
        <v>5</v>
      </c>
      <c r="DA35" s="54">
        <f t="shared" si="172"/>
        <v>5</v>
      </c>
      <c r="DB35" s="54">
        <f t="shared" si="173"/>
        <v>5</v>
      </c>
      <c r="DC35" s="54">
        <f t="shared" si="174"/>
        <v>5</v>
      </c>
      <c r="DD35" s="54">
        <f t="shared" si="175"/>
        <v>5</v>
      </c>
      <c r="DE35" s="54">
        <f t="shared" si="176"/>
        <v>5</v>
      </c>
      <c r="DF35" s="54">
        <f t="shared" si="191"/>
        <v>5</v>
      </c>
      <c r="DG35" s="54">
        <f t="shared" si="192"/>
        <v>5</v>
      </c>
      <c r="DH35" s="54">
        <f t="shared" si="193"/>
        <v>5</v>
      </c>
      <c r="DI35" s="54">
        <f t="shared" si="194"/>
        <v>5</v>
      </c>
      <c r="DJ35" s="54">
        <f t="shared" si="195"/>
        <v>5</v>
      </c>
      <c r="DK35" s="54">
        <f t="shared" si="196"/>
        <v>5</v>
      </c>
      <c r="DL35" s="54">
        <f t="shared" si="197"/>
        <v>5</v>
      </c>
      <c r="DM35" s="54">
        <f t="shared" si="198"/>
        <v>5</v>
      </c>
      <c r="DN35" s="54">
        <f t="shared" si="199"/>
        <v>5</v>
      </c>
      <c r="DO35" s="54">
        <f t="shared" si="200"/>
        <v>5</v>
      </c>
      <c r="DP35" s="54">
        <f t="shared" si="177"/>
        <v>5</v>
      </c>
      <c r="DQ35" s="54">
        <f t="shared" si="178"/>
        <v>5</v>
      </c>
      <c r="DR35" s="54">
        <f t="shared" si="179"/>
        <v>5</v>
      </c>
      <c r="DS35" s="54">
        <f t="shared" si="180"/>
        <v>5</v>
      </c>
      <c r="DT35" s="54">
        <f t="shared" si="181"/>
        <v>5</v>
      </c>
      <c r="DU35" s="54">
        <f t="shared" si="182"/>
        <v>5</v>
      </c>
      <c r="DV35" s="54">
        <f t="shared" si="183"/>
        <v>5</v>
      </c>
      <c r="DW35" s="54">
        <f t="shared" si="201"/>
        <v>5</v>
      </c>
    </row>
    <row r="36" spans="1:127" ht="21" x14ac:dyDescent="0.2">
      <c r="A36" s="16" t="e">
        <f>'入力シート (複数物質)'!#REF!</f>
        <v>#REF!</v>
      </c>
      <c r="B36" s="23" t="s">
        <v>72</v>
      </c>
      <c r="C36" s="494" t="s">
        <v>73</v>
      </c>
      <c r="D36" s="495"/>
      <c r="E36" s="492"/>
      <c r="F36" s="1" t="s">
        <v>60</v>
      </c>
      <c r="G36" s="25" t="e">
        <f>IF(A36="",10,A36)</f>
        <v>#REF!</v>
      </c>
      <c r="H36" s="26"/>
      <c r="J36" s="51" t="e">
        <f t="shared" si="189"/>
        <v>#REF!</v>
      </c>
      <c r="K36" s="54" t="e">
        <f t="shared" si="184"/>
        <v>#REF!</v>
      </c>
      <c r="L36" s="54" t="e">
        <f t="shared" si="102"/>
        <v>#REF!</v>
      </c>
      <c r="M36" s="54" t="e">
        <f t="shared" si="103"/>
        <v>#REF!</v>
      </c>
      <c r="N36" s="54" t="e">
        <f t="shared" si="104"/>
        <v>#REF!</v>
      </c>
      <c r="O36" s="54" t="e">
        <f t="shared" si="105"/>
        <v>#REF!</v>
      </c>
      <c r="P36" s="54" t="e">
        <f t="shared" si="106"/>
        <v>#REF!</v>
      </c>
      <c r="Q36" s="54" t="e">
        <f t="shared" si="107"/>
        <v>#REF!</v>
      </c>
      <c r="R36" s="54" t="e">
        <f t="shared" si="108"/>
        <v>#REF!</v>
      </c>
      <c r="S36" s="54" t="e">
        <f t="shared" si="109"/>
        <v>#REF!</v>
      </c>
      <c r="T36" s="54" t="e">
        <f t="shared" si="110"/>
        <v>#REF!</v>
      </c>
      <c r="U36" s="51" t="e">
        <f t="shared" si="185"/>
        <v>#REF!</v>
      </c>
      <c r="V36" s="54" t="e">
        <f t="shared" si="186"/>
        <v>#REF!</v>
      </c>
      <c r="W36" s="54" t="e">
        <f t="shared" si="186"/>
        <v>#REF!</v>
      </c>
      <c r="X36" s="54" t="e">
        <f t="shared" si="186"/>
        <v>#REF!</v>
      </c>
      <c r="Y36" s="54" t="e">
        <f t="shared" si="186"/>
        <v>#REF!</v>
      </c>
      <c r="Z36" s="54" t="e">
        <f t="shared" si="186"/>
        <v>#REF!</v>
      </c>
      <c r="AA36" s="54" t="e">
        <f t="shared" si="186"/>
        <v>#REF!</v>
      </c>
      <c r="AB36" s="54" t="e">
        <f t="shared" si="186"/>
        <v>#REF!</v>
      </c>
      <c r="AC36" s="54" t="e">
        <f t="shared" si="186"/>
        <v>#REF!</v>
      </c>
      <c r="AD36" s="54" t="e">
        <f t="shared" si="186"/>
        <v>#REF!</v>
      </c>
      <c r="AE36" s="54" t="e">
        <f t="shared" si="186"/>
        <v>#REF!</v>
      </c>
      <c r="AF36" s="54" t="e">
        <f t="shared" si="186"/>
        <v>#REF!</v>
      </c>
      <c r="AG36" s="54" t="e">
        <f t="shared" si="186"/>
        <v>#REF!</v>
      </c>
      <c r="AH36" s="54" t="e">
        <f t="shared" si="112"/>
        <v>#REF!</v>
      </c>
      <c r="AI36" s="54" t="e">
        <f t="shared" si="113"/>
        <v>#REF!</v>
      </c>
      <c r="AJ36" s="54" t="e">
        <f t="shared" si="114"/>
        <v>#REF!</v>
      </c>
      <c r="AK36" s="54" t="e">
        <f t="shared" si="115"/>
        <v>#REF!</v>
      </c>
      <c r="AL36" s="54" t="e">
        <f t="shared" si="116"/>
        <v>#REF!</v>
      </c>
      <c r="AM36" s="54" t="e">
        <f t="shared" si="117"/>
        <v>#REF!</v>
      </c>
      <c r="AN36" s="54" t="e">
        <f t="shared" ref="AN36:AW36" si="203">+AM36</f>
        <v>#REF!</v>
      </c>
      <c r="AO36" s="54" t="e">
        <f t="shared" si="203"/>
        <v>#REF!</v>
      </c>
      <c r="AP36" s="54" t="e">
        <f t="shared" si="203"/>
        <v>#REF!</v>
      </c>
      <c r="AQ36" s="54" t="e">
        <f t="shared" si="203"/>
        <v>#REF!</v>
      </c>
      <c r="AR36" s="54" t="e">
        <f t="shared" si="203"/>
        <v>#REF!</v>
      </c>
      <c r="AS36" s="54" t="e">
        <f t="shared" si="203"/>
        <v>#REF!</v>
      </c>
      <c r="AT36" s="54" t="e">
        <f t="shared" si="203"/>
        <v>#REF!</v>
      </c>
      <c r="AU36" s="54" t="e">
        <f t="shared" si="203"/>
        <v>#REF!</v>
      </c>
      <c r="AV36" s="54" t="e">
        <f t="shared" si="203"/>
        <v>#REF!</v>
      </c>
      <c r="AW36" s="54" t="e">
        <f t="shared" si="203"/>
        <v>#REF!</v>
      </c>
      <c r="AX36" s="54" t="e">
        <f t="shared" si="119"/>
        <v>#REF!</v>
      </c>
      <c r="AY36" s="54" t="e">
        <f t="shared" si="120"/>
        <v>#REF!</v>
      </c>
      <c r="AZ36" s="54" t="e">
        <f t="shared" si="121"/>
        <v>#REF!</v>
      </c>
      <c r="BA36" s="54" t="e">
        <f t="shared" si="122"/>
        <v>#REF!</v>
      </c>
      <c r="BB36" s="54" t="e">
        <f t="shared" si="123"/>
        <v>#REF!</v>
      </c>
      <c r="BC36" s="54" t="e">
        <f t="shared" si="124"/>
        <v>#REF!</v>
      </c>
      <c r="BD36" s="54" t="e">
        <f t="shared" si="125"/>
        <v>#REF!</v>
      </c>
      <c r="BE36" s="54" t="e">
        <f t="shared" si="126"/>
        <v>#REF!</v>
      </c>
      <c r="BF36" s="54" t="e">
        <f t="shared" si="127"/>
        <v>#REF!</v>
      </c>
      <c r="BG36" s="54" t="e">
        <f t="shared" si="128"/>
        <v>#REF!</v>
      </c>
      <c r="BH36" s="54" t="e">
        <f t="shared" si="129"/>
        <v>#REF!</v>
      </c>
      <c r="BI36" s="54" t="e">
        <f t="shared" si="130"/>
        <v>#REF!</v>
      </c>
      <c r="BJ36" s="54" t="e">
        <f t="shared" si="131"/>
        <v>#REF!</v>
      </c>
      <c r="BK36" s="54" t="e">
        <f t="shared" si="132"/>
        <v>#REF!</v>
      </c>
      <c r="BL36" s="54" t="e">
        <f t="shared" si="133"/>
        <v>#REF!</v>
      </c>
      <c r="BM36" s="54" t="e">
        <f t="shared" si="134"/>
        <v>#REF!</v>
      </c>
      <c r="BN36" s="54" t="e">
        <f t="shared" si="135"/>
        <v>#REF!</v>
      </c>
      <c r="BO36" s="54" t="e">
        <f t="shared" si="136"/>
        <v>#REF!</v>
      </c>
      <c r="BP36" s="54" t="e">
        <f t="shared" si="137"/>
        <v>#REF!</v>
      </c>
      <c r="BQ36" s="54" t="e">
        <f t="shared" si="138"/>
        <v>#REF!</v>
      </c>
      <c r="BR36" s="54" t="e">
        <f t="shared" si="139"/>
        <v>#REF!</v>
      </c>
      <c r="BS36" s="54" t="e">
        <f t="shared" si="140"/>
        <v>#REF!</v>
      </c>
      <c r="BT36" s="54" t="e">
        <f t="shared" si="141"/>
        <v>#REF!</v>
      </c>
      <c r="BU36" s="54" t="e">
        <f t="shared" si="142"/>
        <v>#REF!</v>
      </c>
      <c r="BV36" s="54" t="e">
        <f t="shared" si="143"/>
        <v>#REF!</v>
      </c>
      <c r="BW36" s="54" t="e">
        <f t="shared" si="144"/>
        <v>#REF!</v>
      </c>
      <c r="BX36" s="54" t="e">
        <f t="shared" si="144"/>
        <v>#REF!</v>
      </c>
      <c r="BY36" s="54" t="e">
        <f t="shared" si="145"/>
        <v>#REF!</v>
      </c>
      <c r="BZ36" s="54" t="e">
        <f t="shared" si="146"/>
        <v>#REF!</v>
      </c>
      <c r="CA36" s="54" t="e">
        <f t="shared" si="147"/>
        <v>#REF!</v>
      </c>
      <c r="CB36" s="54" t="e">
        <f t="shared" si="148"/>
        <v>#REF!</v>
      </c>
      <c r="CC36" s="54" t="e">
        <f t="shared" si="149"/>
        <v>#REF!</v>
      </c>
      <c r="CD36" s="54" t="e">
        <f t="shared" si="150"/>
        <v>#REF!</v>
      </c>
      <c r="CE36" s="54" t="e">
        <f t="shared" si="151"/>
        <v>#REF!</v>
      </c>
      <c r="CF36" s="54" t="e">
        <f t="shared" si="152"/>
        <v>#REF!</v>
      </c>
      <c r="CG36" s="54" t="e">
        <f t="shared" si="153"/>
        <v>#REF!</v>
      </c>
      <c r="CH36" s="54" t="e">
        <f t="shared" si="154"/>
        <v>#REF!</v>
      </c>
      <c r="CI36" s="54" t="e">
        <f t="shared" si="154"/>
        <v>#REF!</v>
      </c>
      <c r="CJ36" s="54" t="e">
        <f t="shared" si="155"/>
        <v>#REF!</v>
      </c>
      <c r="CK36" s="54" t="e">
        <f t="shared" si="156"/>
        <v>#REF!</v>
      </c>
      <c r="CL36" s="54" t="e">
        <f t="shared" si="157"/>
        <v>#REF!</v>
      </c>
      <c r="CM36" s="54" t="e">
        <f t="shared" si="158"/>
        <v>#REF!</v>
      </c>
      <c r="CN36" s="54" t="e">
        <f t="shared" si="159"/>
        <v>#REF!</v>
      </c>
      <c r="CO36" s="54" t="e">
        <f t="shared" si="160"/>
        <v>#REF!</v>
      </c>
      <c r="CP36" s="54" t="e">
        <f t="shared" si="161"/>
        <v>#REF!</v>
      </c>
      <c r="CQ36" s="54" t="e">
        <f t="shared" si="162"/>
        <v>#REF!</v>
      </c>
      <c r="CR36" s="54" t="e">
        <f t="shared" si="163"/>
        <v>#REF!</v>
      </c>
      <c r="CS36" s="54" t="e">
        <f t="shared" si="164"/>
        <v>#REF!</v>
      </c>
      <c r="CT36" s="54" t="e">
        <f t="shared" si="165"/>
        <v>#REF!</v>
      </c>
      <c r="CU36" s="54" t="e">
        <f t="shared" si="166"/>
        <v>#REF!</v>
      </c>
      <c r="CV36" s="54" t="e">
        <f t="shared" si="167"/>
        <v>#REF!</v>
      </c>
      <c r="CW36" s="54" t="e">
        <f t="shared" si="168"/>
        <v>#REF!</v>
      </c>
      <c r="CX36" s="54" t="e">
        <f t="shared" si="169"/>
        <v>#REF!</v>
      </c>
      <c r="CY36" s="54" t="e">
        <f t="shared" si="170"/>
        <v>#REF!</v>
      </c>
      <c r="CZ36" s="54" t="e">
        <f t="shared" si="171"/>
        <v>#REF!</v>
      </c>
      <c r="DA36" s="54" t="e">
        <f t="shared" si="172"/>
        <v>#REF!</v>
      </c>
      <c r="DB36" s="54" t="e">
        <f t="shared" si="173"/>
        <v>#REF!</v>
      </c>
      <c r="DC36" s="54" t="e">
        <f t="shared" si="174"/>
        <v>#REF!</v>
      </c>
      <c r="DD36" s="54" t="e">
        <f t="shared" si="175"/>
        <v>#REF!</v>
      </c>
      <c r="DE36" s="54" t="e">
        <f t="shared" si="176"/>
        <v>#REF!</v>
      </c>
      <c r="DF36" s="54" t="e">
        <f t="shared" si="191"/>
        <v>#REF!</v>
      </c>
      <c r="DG36" s="54" t="e">
        <f t="shared" si="192"/>
        <v>#REF!</v>
      </c>
      <c r="DH36" s="54" t="e">
        <f t="shared" si="193"/>
        <v>#REF!</v>
      </c>
      <c r="DI36" s="54" t="e">
        <f t="shared" si="194"/>
        <v>#REF!</v>
      </c>
      <c r="DJ36" s="54" t="e">
        <f t="shared" si="195"/>
        <v>#REF!</v>
      </c>
      <c r="DK36" s="54" t="e">
        <f t="shared" si="196"/>
        <v>#REF!</v>
      </c>
      <c r="DL36" s="54" t="e">
        <f t="shared" si="197"/>
        <v>#REF!</v>
      </c>
      <c r="DM36" s="54" t="e">
        <f t="shared" si="198"/>
        <v>#REF!</v>
      </c>
      <c r="DN36" s="54" t="e">
        <f t="shared" si="199"/>
        <v>#REF!</v>
      </c>
      <c r="DO36" s="54" t="e">
        <f t="shared" si="200"/>
        <v>#REF!</v>
      </c>
      <c r="DP36" s="54" t="e">
        <f t="shared" si="177"/>
        <v>#REF!</v>
      </c>
      <c r="DQ36" s="54" t="e">
        <f t="shared" si="178"/>
        <v>#REF!</v>
      </c>
      <c r="DR36" s="54" t="e">
        <f t="shared" si="179"/>
        <v>#REF!</v>
      </c>
      <c r="DS36" s="54" t="e">
        <f t="shared" si="180"/>
        <v>#REF!</v>
      </c>
      <c r="DT36" s="54" t="e">
        <f t="shared" si="181"/>
        <v>#REF!</v>
      </c>
      <c r="DU36" s="54" t="e">
        <f t="shared" si="182"/>
        <v>#REF!</v>
      </c>
      <c r="DV36" s="54" t="e">
        <f t="shared" si="183"/>
        <v>#REF!</v>
      </c>
      <c r="DW36" s="54" t="e">
        <f t="shared" si="201"/>
        <v>#REF!</v>
      </c>
    </row>
    <row r="37" spans="1:127" ht="20.5" x14ac:dyDescent="0.2">
      <c r="A37" s="16" t="e">
        <f>'入力シート (複数物質)'!#REF!</f>
        <v>#REF!</v>
      </c>
      <c r="B37" s="23" t="s">
        <v>74</v>
      </c>
      <c r="C37" s="494" t="s">
        <v>75</v>
      </c>
      <c r="D37" s="495"/>
      <c r="E37" s="492"/>
      <c r="F37" s="1" t="s">
        <v>60</v>
      </c>
      <c r="G37" s="25" t="e">
        <f>IF(A37="",1,A37)</f>
        <v>#REF!</v>
      </c>
      <c r="J37" s="51" t="e">
        <f t="shared" si="189"/>
        <v>#REF!</v>
      </c>
      <c r="K37" s="54" t="e">
        <f t="shared" si="184"/>
        <v>#REF!</v>
      </c>
      <c r="L37" s="54" t="e">
        <f t="shared" si="102"/>
        <v>#REF!</v>
      </c>
      <c r="M37" s="54" t="e">
        <f t="shared" si="103"/>
        <v>#REF!</v>
      </c>
      <c r="N37" s="54" t="e">
        <f t="shared" si="104"/>
        <v>#REF!</v>
      </c>
      <c r="O37" s="54" t="e">
        <f t="shared" si="105"/>
        <v>#REF!</v>
      </c>
      <c r="P37" s="54" t="e">
        <f t="shared" si="106"/>
        <v>#REF!</v>
      </c>
      <c r="Q37" s="54" t="e">
        <f t="shared" si="107"/>
        <v>#REF!</v>
      </c>
      <c r="R37" s="54" t="e">
        <f t="shared" si="108"/>
        <v>#REF!</v>
      </c>
      <c r="S37" s="54" t="e">
        <f t="shared" si="109"/>
        <v>#REF!</v>
      </c>
      <c r="T37" s="54" t="e">
        <f t="shared" si="110"/>
        <v>#REF!</v>
      </c>
      <c r="U37" s="51" t="e">
        <f t="shared" si="185"/>
        <v>#REF!</v>
      </c>
      <c r="V37" s="54" t="e">
        <f t="shared" si="186"/>
        <v>#REF!</v>
      </c>
      <c r="W37" s="54" t="e">
        <f t="shared" si="186"/>
        <v>#REF!</v>
      </c>
      <c r="X37" s="54" t="e">
        <f t="shared" si="186"/>
        <v>#REF!</v>
      </c>
      <c r="Y37" s="54" t="e">
        <f t="shared" si="186"/>
        <v>#REF!</v>
      </c>
      <c r="Z37" s="54" t="e">
        <f t="shared" si="186"/>
        <v>#REF!</v>
      </c>
      <c r="AA37" s="54" t="e">
        <f t="shared" si="186"/>
        <v>#REF!</v>
      </c>
      <c r="AB37" s="54" t="e">
        <f t="shared" si="186"/>
        <v>#REF!</v>
      </c>
      <c r="AC37" s="54" t="e">
        <f t="shared" si="186"/>
        <v>#REF!</v>
      </c>
      <c r="AD37" s="54" t="e">
        <f t="shared" si="186"/>
        <v>#REF!</v>
      </c>
      <c r="AE37" s="54" t="e">
        <f t="shared" si="186"/>
        <v>#REF!</v>
      </c>
      <c r="AF37" s="54" t="e">
        <f t="shared" si="186"/>
        <v>#REF!</v>
      </c>
      <c r="AG37" s="54" t="e">
        <f t="shared" si="186"/>
        <v>#REF!</v>
      </c>
      <c r="AH37" s="54" t="e">
        <f t="shared" si="112"/>
        <v>#REF!</v>
      </c>
      <c r="AI37" s="54" t="e">
        <f t="shared" si="113"/>
        <v>#REF!</v>
      </c>
      <c r="AJ37" s="54" t="e">
        <f t="shared" si="114"/>
        <v>#REF!</v>
      </c>
      <c r="AK37" s="54" t="e">
        <f t="shared" si="115"/>
        <v>#REF!</v>
      </c>
      <c r="AL37" s="54" t="e">
        <f t="shared" si="116"/>
        <v>#REF!</v>
      </c>
      <c r="AM37" s="54" t="e">
        <f t="shared" si="117"/>
        <v>#REF!</v>
      </c>
      <c r="AN37" s="54" t="e">
        <f t="shared" ref="AN37:AW37" si="204">+AM37</f>
        <v>#REF!</v>
      </c>
      <c r="AO37" s="54" t="e">
        <f t="shared" si="204"/>
        <v>#REF!</v>
      </c>
      <c r="AP37" s="54" t="e">
        <f t="shared" si="204"/>
        <v>#REF!</v>
      </c>
      <c r="AQ37" s="54" t="e">
        <f t="shared" si="204"/>
        <v>#REF!</v>
      </c>
      <c r="AR37" s="54" t="e">
        <f t="shared" si="204"/>
        <v>#REF!</v>
      </c>
      <c r="AS37" s="54" t="e">
        <f t="shared" si="204"/>
        <v>#REF!</v>
      </c>
      <c r="AT37" s="54" t="e">
        <f t="shared" si="204"/>
        <v>#REF!</v>
      </c>
      <c r="AU37" s="54" t="e">
        <f t="shared" si="204"/>
        <v>#REF!</v>
      </c>
      <c r="AV37" s="54" t="e">
        <f t="shared" si="204"/>
        <v>#REF!</v>
      </c>
      <c r="AW37" s="54" t="e">
        <f t="shared" si="204"/>
        <v>#REF!</v>
      </c>
      <c r="AX37" s="54" t="e">
        <f t="shared" si="119"/>
        <v>#REF!</v>
      </c>
      <c r="AY37" s="54" t="e">
        <f t="shared" si="120"/>
        <v>#REF!</v>
      </c>
      <c r="AZ37" s="54" t="e">
        <f t="shared" si="121"/>
        <v>#REF!</v>
      </c>
      <c r="BA37" s="54" t="e">
        <f t="shared" si="122"/>
        <v>#REF!</v>
      </c>
      <c r="BB37" s="54" t="e">
        <f t="shared" si="123"/>
        <v>#REF!</v>
      </c>
      <c r="BC37" s="54" t="e">
        <f t="shared" si="124"/>
        <v>#REF!</v>
      </c>
      <c r="BD37" s="54" t="e">
        <f t="shared" si="125"/>
        <v>#REF!</v>
      </c>
      <c r="BE37" s="54" t="e">
        <f t="shared" si="126"/>
        <v>#REF!</v>
      </c>
      <c r="BF37" s="54" t="e">
        <f t="shared" si="127"/>
        <v>#REF!</v>
      </c>
      <c r="BG37" s="54" t="e">
        <f t="shared" si="128"/>
        <v>#REF!</v>
      </c>
      <c r="BH37" s="54" t="e">
        <f t="shared" si="129"/>
        <v>#REF!</v>
      </c>
      <c r="BI37" s="54" t="e">
        <f t="shared" si="130"/>
        <v>#REF!</v>
      </c>
      <c r="BJ37" s="54" t="e">
        <f t="shared" si="131"/>
        <v>#REF!</v>
      </c>
      <c r="BK37" s="54" t="e">
        <f t="shared" si="132"/>
        <v>#REF!</v>
      </c>
      <c r="BL37" s="54" t="e">
        <f t="shared" si="133"/>
        <v>#REF!</v>
      </c>
      <c r="BM37" s="54" t="e">
        <f t="shared" si="134"/>
        <v>#REF!</v>
      </c>
      <c r="BN37" s="54" t="e">
        <f t="shared" si="135"/>
        <v>#REF!</v>
      </c>
      <c r="BO37" s="54" t="e">
        <f t="shared" si="136"/>
        <v>#REF!</v>
      </c>
      <c r="BP37" s="54" t="e">
        <f t="shared" si="137"/>
        <v>#REF!</v>
      </c>
      <c r="BQ37" s="54" t="e">
        <f t="shared" si="138"/>
        <v>#REF!</v>
      </c>
      <c r="BR37" s="54" t="e">
        <f t="shared" si="139"/>
        <v>#REF!</v>
      </c>
      <c r="BS37" s="54" t="e">
        <f t="shared" si="140"/>
        <v>#REF!</v>
      </c>
      <c r="BT37" s="54" t="e">
        <f t="shared" si="141"/>
        <v>#REF!</v>
      </c>
      <c r="BU37" s="54" t="e">
        <f t="shared" si="142"/>
        <v>#REF!</v>
      </c>
      <c r="BV37" s="54" t="e">
        <f t="shared" si="143"/>
        <v>#REF!</v>
      </c>
      <c r="BW37" s="54" t="e">
        <f t="shared" si="144"/>
        <v>#REF!</v>
      </c>
      <c r="BX37" s="54" t="e">
        <f t="shared" si="144"/>
        <v>#REF!</v>
      </c>
      <c r="BY37" s="54" t="e">
        <f t="shared" si="145"/>
        <v>#REF!</v>
      </c>
      <c r="BZ37" s="54" t="e">
        <f t="shared" si="146"/>
        <v>#REF!</v>
      </c>
      <c r="CA37" s="54" t="e">
        <f t="shared" si="147"/>
        <v>#REF!</v>
      </c>
      <c r="CB37" s="54" t="e">
        <f t="shared" si="148"/>
        <v>#REF!</v>
      </c>
      <c r="CC37" s="54" t="e">
        <f t="shared" si="149"/>
        <v>#REF!</v>
      </c>
      <c r="CD37" s="54" t="e">
        <f t="shared" si="150"/>
        <v>#REF!</v>
      </c>
      <c r="CE37" s="54" t="e">
        <f t="shared" si="151"/>
        <v>#REF!</v>
      </c>
      <c r="CF37" s="54" t="e">
        <f t="shared" si="152"/>
        <v>#REF!</v>
      </c>
      <c r="CG37" s="54" t="e">
        <f t="shared" si="153"/>
        <v>#REF!</v>
      </c>
      <c r="CH37" s="54" t="e">
        <f t="shared" si="154"/>
        <v>#REF!</v>
      </c>
      <c r="CI37" s="54" t="e">
        <f t="shared" si="154"/>
        <v>#REF!</v>
      </c>
      <c r="CJ37" s="54" t="e">
        <f t="shared" si="155"/>
        <v>#REF!</v>
      </c>
      <c r="CK37" s="54" t="e">
        <f t="shared" si="156"/>
        <v>#REF!</v>
      </c>
      <c r="CL37" s="54" t="e">
        <f t="shared" si="157"/>
        <v>#REF!</v>
      </c>
      <c r="CM37" s="54" t="e">
        <f t="shared" si="158"/>
        <v>#REF!</v>
      </c>
      <c r="CN37" s="54" t="e">
        <f t="shared" si="159"/>
        <v>#REF!</v>
      </c>
      <c r="CO37" s="54" t="e">
        <f t="shared" si="160"/>
        <v>#REF!</v>
      </c>
      <c r="CP37" s="54" t="e">
        <f t="shared" si="161"/>
        <v>#REF!</v>
      </c>
      <c r="CQ37" s="54" t="e">
        <f t="shared" si="162"/>
        <v>#REF!</v>
      </c>
      <c r="CR37" s="54" t="e">
        <f t="shared" si="163"/>
        <v>#REF!</v>
      </c>
      <c r="CS37" s="54" t="e">
        <f t="shared" si="164"/>
        <v>#REF!</v>
      </c>
      <c r="CT37" s="54" t="e">
        <f t="shared" si="165"/>
        <v>#REF!</v>
      </c>
      <c r="CU37" s="54" t="e">
        <f t="shared" si="166"/>
        <v>#REF!</v>
      </c>
      <c r="CV37" s="54" t="e">
        <f t="shared" si="167"/>
        <v>#REF!</v>
      </c>
      <c r="CW37" s="54" t="e">
        <f t="shared" si="168"/>
        <v>#REF!</v>
      </c>
      <c r="CX37" s="54" t="e">
        <f t="shared" si="169"/>
        <v>#REF!</v>
      </c>
      <c r="CY37" s="54" t="e">
        <f t="shared" si="170"/>
        <v>#REF!</v>
      </c>
      <c r="CZ37" s="54" t="e">
        <f t="shared" si="171"/>
        <v>#REF!</v>
      </c>
      <c r="DA37" s="54" t="e">
        <f t="shared" si="172"/>
        <v>#REF!</v>
      </c>
      <c r="DB37" s="54" t="e">
        <f t="shared" si="173"/>
        <v>#REF!</v>
      </c>
      <c r="DC37" s="54" t="e">
        <f t="shared" si="174"/>
        <v>#REF!</v>
      </c>
      <c r="DD37" s="54" t="e">
        <f t="shared" si="175"/>
        <v>#REF!</v>
      </c>
      <c r="DE37" s="54" t="e">
        <f t="shared" si="176"/>
        <v>#REF!</v>
      </c>
      <c r="DF37" s="54" t="e">
        <f t="shared" si="191"/>
        <v>#REF!</v>
      </c>
      <c r="DG37" s="54" t="e">
        <f t="shared" si="192"/>
        <v>#REF!</v>
      </c>
      <c r="DH37" s="54" t="e">
        <f t="shared" si="193"/>
        <v>#REF!</v>
      </c>
      <c r="DI37" s="54" t="e">
        <f t="shared" si="194"/>
        <v>#REF!</v>
      </c>
      <c r="DJ37" s="54" t="e">
        <f t="shared" si="195"/>
        <v>#REF!</v>
      </c>
      <c r="DK37" s="54" t="e">
        <f t="shared" si="196"/>
        <v>#REF!</v>
      </c>
      <c r="DL37" s="54" t="e">
        <f t="shared" si="197"/>
        <v>#REF!</v>
      </c>
      <c r="DM37" s="54" t="e">
        <f t="shared" si="198"/>
        <v>#REF!</v>
      </c>
      <c r="DN37" s="54" t="e">
        <f t="shared" si="199"/>
        <v>#REF!</v>
      </c>
      <c r="DO37" s="54" t="e">
        <f t="shared" si="200"/>
        <v>#REF!</v>
      </c>
      <c r="DP37" s="54" t="e">
        <f t="shared" si="177"/>
        <v>#REF!</v>
      </c>
      <c r="DQ37" s="54" t="e">
        <f t="shared" si="178"/>
        <v>#REF!</v>
      </c>
      <c r="DR37" s="54" t="e">
        <f t="shared" si="179"/>
        <v>#REF!</v>
      </c>
      <c r="DS37" s="54" t="e">
        <f t="shared" si="180"/>
        <v>#REF!</v>
      </c>
      <c r="DT37" s="54" t="e">
        <f t="shared" si="181"/>
        <v>#REF!</v>
      </c>
      <c r="DU37" s="54" t="e">
        <f t="shared" si="182"/>
        <v>#REF!</v>
      </c>
      <c r="DV37" s="54" t="e">
        <f t="shared" si="183"/>
        <v>#REF!</v>
      </c>
      <c r="DW37" s="54" t="e">
        <f t="shared" si="201"/>
        <v>#REF!</v>
      </c>
    </row>
    <row r="38" spans="1:127" ht="21" x14ac:dyDescent="0.2">
      <c r="A38" s="16" t="e">
        <f>+G37</f>
        <v>#REF!</v>
      </c>
      <c r="B38" s="23" t="s">
        <v>76</v>
      </c>
      <c r="C38" s="494" t="s">
        <v>77</v>
      </c>
      <c r="D38" s="495"/>
      <c r="E38" s="492"/>
      <c r="F38" s="1" t="s">
        <v>60</v>
      </c>
      <c r="G38" s="25" t="e">
        <f>IF(A38="",1,A38)</f>
        <v>#REF!</v>
      </c>
      <c r="J38" s="51" t="e">
        <f t="shared" si="189"/>
        <v>#REF!</v>
      </c>
      <c r="K38" s="54" t="e">
        <f t="shared" si="184"/>
        <v>#REF!</v>
      </c>
      <c r="L38" s="54" t="e">
        <f t="shared" si="102"/>
        <v>#REF!</v>
      </c>
      <c r="M38" s="54" t="e">
        <f t="shared" si="103"/>
        <v>#REF!</v>
      </c>
      <c r="N38" s="54" t="e">
        <f t="shared" si="104"/>
        <v>#REF!</v>
      </c>
      <c r="O38" s="54" t="e">
        <f t="shared" si="105"/>
        <v>#REF!</v>
      </c>
      <c r="P38" s="54" t="e">
        <f t="shared" si="106"/>
        <v>#REF!</v>
      </c>
      <c r="Q38" s="54" t="e">
        <f t="shared" si="107"/>
        <v>#REF!</v>
      </c>
      <c r="R38" s="54" t="e">
        <f t="shared" si="108"/>
        <v>#REF!</v>
      </c>
      <c r="S38" s="54" t="e">
        <f t="shared" si="109"/>
        <v>#REF!</v>
      </c>
      <c r="T38" s="54" t="e">
        <f t="shared" si="110"/>
        <v>#REF!</v>
      </c>
      <c r="U38" s="51" t="e">
        <f t="shared" si="185"/>
        <v>#REF!</v>
      </c>
      <c r="V38" s="54" t="e">
        <f t="shared" si="186"/>
        <v>#REF!</v>
      </c>
      <c r="W38" s="54" t="e">
        <f t="shared" si="186"/>
        <v>#REF!</v>
      </c>
      <c r="X38" s="54" t="e">
        <f t="shared" si="186"/>
        <v>#REF!</v>
      </c>
      <c r="Y38" s="54" t="e">
        <f t="shared" si="186"/>
        <v>#REF!</v>
      </c>
      <c r="Z38" s="54" t="e">
        <f t="shared" si="186"/>
        <v>#REF!</v>
      </c>
      <c r="AA38" s="54" t="e">
        <f t="shared" si="186"/>
        <v>#REF!</v>
      </c>
      <c r="AB38" s="54" t="e">
        <f t="shared" si="186"/>
        <v>#REF!</v>
      </c>
      <c r="AC38" s="54" t="e">
        <f t="shared" si="186"/>
        <v>#REF!</v>
      </c>
      <c r="AD38" s="54" t="e">
        <f t="shared" si="186"/>
        <v>#REF!</v>
      </c>
      <c r="AE38" s="54" t="e">
        <f t="shared" si="186"/>
        <v>#REF!</v>
      </c>
      <c r="AF38" s="54" t="e">
        <f t="shared" si="186"/>
        <v>#REF!</v>
      </c>
      <c r="AG38" s="54" t="e">
        <f t="shared" si="186"/>
        <v>#REF!</v>
      </c>
      <c r="AH38" s="54" t="e">
        <f t="shared" si="112"/>
        <v>#REF!</v>
      </c>
      <c r="AI38" s="54" t="e">
        <f t="shared" si="113"/>
        <v>#REF!</v>
      </c>
      <c r="AJ38" s="54" t="e">
        <f t="shared" si="114"/>
        <v>#REF!</v>
      </c>
      <c r="AK38" s="54" t="e">
        <f t="shared" si="115"/>
        <v>#REF!</v>
      </c>
      <c r="AL38" s="54" t="e">
        <f t="shared" si="116"/>
        <v>#REF!</v>
      </c>
      <c r="AM38" s="54" t="e">
        <f t="shared" si="117"/>
        <v>#REF!</v>
      </c>
      <c r="AN38" s="54" t="e">
        <f t="shared" ref="AN38:AW38" si="205">+AM38</f>
        <v>#REF!</v>
      </c>
      <c r="AO38" s="54" t="e">
        <f t="shared" si="205"/>
        <v>#REF!</v>
      </c>
      <c r="AP38" s="54" t="e">
        <f t="shared" si="205"/>
        <v>#REF!</v>
      </c>
      <c r="AQ38" s="54" t="e">
        <f t="shared" si="205"/>
        <v>#REF!</v>
      </c>
      <c r="AR38" s="54" t="e">
        <f t="shared" si="205"/>
        <v>#REF!</v>
      </c>
      <c r="AS38" s="54" t="e">
        <f t="shared" si="205"/>
        <v>#REF!</v>
      </c>
      <c r="AT38" s="54" t="e">
        <f t="shared" si="205"/>
        <v>#REF!</v>
      </c>
      <c r="AU38" s="54" t="e">
        <f t="shared" si="205"/>
        <v>#REF!</v>
      </c>
      <c r="AV38" s="54" t="e">
        <f t="shared" si="205"/>
        <v>#REF!</v>
      </c>
      <c r="AW38" s="54" t="e">
        <f t="shared" si="205"/>
        <v>#REF!</v>
      </c>
      <c r="AX38" s="54" t="e">
        <f t="shared" si="119"/>
        <v>#REF!</v>
      </c>
      <c r="AY38" s="54" t="e">
        <f t="shared" si="120"/>
        <v>#REF!</v>
      </c>
      <c r="AZ38" s="54" t="e">
        <f t="shared" si="121"/>
        <v>#REF!</v>
      </c>
      <c r="BA38" s="54" t="e">
        <f t="shared" si="122"/>
        <v>#REF!</v>
      </c>
      <c r="BB38" s="54" t="e">
        <f t="shared" si="123"/>
        <v>#REF!</v>
      </c>
      <c r="BC38" s="54" t="e">
        <f t="shared" si="124"/>
        <v>#REF!</v>
      </c>
      <c r="BD38" s="54" t="e">
        <f t="shared" si="125"/>
        <v>#REF!</v>
      </c>
      <c r="BE38" s="54" t="e">
        <f t="shared" si="126"/>
        <v>#REF!</v>
      </c>
      <c r="BF38" s="54" t="e">
        <f t="shared" si="127"/>
        <v>#REF!</v>
      </c>
      <c r="BG38" s="54" t="e">
        <f t="shared" si="128"/>
        <v>#REF!</v>
      </c>
      <c r="BH38" s="54" t="e">
        <f t="shared" si="129"/>
        <v>#REF!</v>
      </c>
      <c r="BI38" s="54" t="e">
        <f t="shared" si="130"/>
        <v>#REF!</v>
      </c>
      <c r="BJ38" s="54" t="e">
        <f t="shared" si="131"/>
        <v>#REF!</v>
      </c>
      <c r="BK38" s="54" t="e">
        <f t="shared" si="132"/>
        <v>#REF!</v>
      </c>
      <c r="BL38" s="54" t="e">
        <f t="shared" si="133"/>
        <v>#REF!</v>
      </c>
      <c r="BM38" s="54" t="e">
        <f t="shared" si="134"/>
        <v>#REF!</v>
      </c>
      <c r="BN38" s="54" t="e">
        <f t="shared" si="135"/>
        <v>#REF!</v>
      </c>
      <c r="BO38" s="54" t="e">
        <f t="shared" si="136"/>
        <v>#REF!</v>
      </c>
      <c r="BP38" s="54" t="e">
        <f t="shared" si="137"/>
        <v>#REF!</v>
      </c>
      <c r="BQ38" s="54" t="e">
        <f t="shared" si="138"/>
        <v>#REF!</v>
      </c>
      <c r="BR38" s="54" t="e">
        <f t="shared" si="139"/>
        <v>#REF!</v>
      </c>
      <c r="BS38" s="54" t="e">
        <f t="shared" si="140"/>
        <v>#REF!</v>
      </c>
      <c r="BT38" s="54" t="e">
        <f t="shared" si="141"/>
        <v>#REF!</v>
      </c>
      <c r="BU38" s="54" t="e">
        <f t="shared" si="142"/>
        <v>#REF!</v>
      </c>
      <c r="BV38" s="54" t="e">
        <f t="shared" si="143"/>
        <v>#REF!</v>
      </c>
      <c r="BW38" s="54" t="e">
        <f t="shared" si="144"/>
        <v>#REF!</v>
      </c>
      <c r="BX38" s="54" t="e">
        <f t="shared" si="144"/>
        <v>#REF!</v>
      </c>
      <c r="BY38" s="54" t="e">
        <f t="shared" si="145"/>
        <v>#REF!</v>
      </c>
      <c r="BZ38" s="54" t="e">
        <f t="shared" si="146"/>
        <v>#REF!</v>
      </c>
      <c r="CA38" s="54" t="e">
        <f t="shared" si="147"/>
        <v>#REF!</v>
      </c>
      <c r="CB38" s="54" t="e">
        <f t="shared" si="148"/>
        <v>#REF!</v>
      </c>
      <c r="CC38" s="54" t="e">
        <f t="shared" si="149"/>
        <v>#REF!</v>
      </c>
      <c r="CD38" s="54" t="e">
        <f t="shared" si="150"/>
        <v>#REF!</v>
      </c>
      <c r="CE38" s="54" t="e">
        <f t="shared" si="151"/>
        <v>#REF!</v>
      </c>
      <c r="CF38" s="54" t="e">
        <f t="shared" si="152"/>
        <v>#REF!</v>
      </c>
      <c r="CG38" s="54" t="e">
        <f t="shared" si="153"/>
        <v>#REF!</v>
      </c>
      <c r="CH38" s="54" t="e">
        <f t="shared" si="154"/>
        <v>#REF!</v>
      </c>
      <c r="CI38" s="54" t="e">
        <f t="shared" si="154"/>
        <v>#REF!</v>
      </c>
      <c r="CJ38" s="54" t="e">
        <f t="shared" si="155"/>
        <v>#REF!</v>
      </c>
      <c r="CK38" s="54" t="e">
        <f t="shared" si="156"/>
        <v>#REF!</v>
      </c>
      <c r="CL38" s="54" t="e">
        <f t="shared" si="157"/>
        <v>#REF!</v>
      </c>
      <c r="CM38" s="54" t="e">
        <f t="shared" si="158"/>
        <v>#REF!</v>
      </c>
      <c r="CN38" s="54" t="e">
        <f t="shared" si="159"/>
        <v>#REF!</v>
      </c>
      <c r="CO38" s="54" t="e">
        <f t="shared" si="160"/>
        <v>#REF!</v>
      </c>
      <c r="CP38" s="54" t="e">
        <f t="shared" si="161"/>
        <v>#REF!</v>
      </c>
      <c r="CQ38" s="54" t="e">
        <f t="shared" si="162"/>
        <v>#REF!</v>
      </c>
      <c r="CR38" s="54" t="e">
        <f t="shared" si="163"/>
        <v>#REF!</v>
      </c>
      <c r="CS38" s="54" t="e">
        <f t="shared" si="164"/>
        <v>#REF!</v>
      </c>
      <c r="CT38" s="54" t="e">
        <f t="shared" si="165"/>
        <v>#REF!</v>
      </c>
      <c r="CU38" s="54" t="e">
        <f t="shared" si="166"/>
        <v>#REF!</v>
      </c>
      <c r="CV38" s="54" t="e">
        <f t="shared" si="167"/>
        <v>#REF!</v>
      </c>
      <c r="CW38" s="54" t="e">
        <f t="shared" si="168"/>
        <v>#REF!</v>
      </c>
      <c r="CX38" s="54" t="e">
        <f t="shared" si="169"/>
        <v>#REF!</v>
      </c>
      <c r="CY38" s="54" t="e">
        <f t="shared" si="170"/>
        <v>#REF!</v>
      </c>
      <c r="CZ38" s="54" t="e">
        <f t="shared" si="171"/>
        <v>#REF!</v>
      </c>
      <c r="DA38" s="54" t="e">
        <f t="shared" si="172"/>
        <v>#REF!</v>
      </c>
      <c r="DB38" s="54" t="e">
        <f t="shared" si="173"/>
        <v>#REF!</v>
      </c>
      <c r="DC38" s="54" t="e">
        <f t="shared" si="174"/>
        <v>#REF!</v>
      </c>
      <c r="DD38" s="54" t="e">
        <f t="shared" si="175"/>
        <v>#REF!</v>
      </c>
      <c r="DE38" s="54" t="e">
        <f t="shared" si="176"/>
        <v>#REF!</v>
      </c>
      <c r="DF38" s="54" t="e">
        <f t="shared" si="191"/>
        <v>#REF!</v>
      </c>
      <c r="DG38" s="54" t="e">
        <f t="shared" si="192"/>
        <v>#REF!</v>
      </c>
      <c r="DH38" s="54" t="e">
        <f t="shared" si="193"/>
        <v>#REF!</v>
      </c>
      <c r="DI38" s="54" t="e">
        <f t="shared" si="194"/>
        <v>#REF!</v>
      </c>
      <c r="DJ38" s="54" t="e">
        <f t="shared" si="195"/>
        <v>#REF!</v>
      </c>
      <c r="DK38" s="54" t="e">
        <f t="shared" si="196"/>
        <v>#REF!</v>
      </c>
      <c r="DL38" s="54" t="e">
        <f t="shared" si="197"/>
        <v>#REF!</v>
      </c>
      <c r="DM38" s="54" t="e">
        <f t="shared" si="198"/>
        <v>#REF!</v>
      </c>
      <c r="DN38" s="54" t="e">
        <f t="shared" si="199"/>
        <v>#REF!</v>
      </c>
      <c r="DO38" s="54" t="e">
        <f t="shared" si="200"/>
        <v>#REF!</v>
      </c>
      <c r="DP38" s="54" t="e">
        <f t="shared" si="177"/>
        <v>#REF!</v>
      </c>
      <c r="DQ38" s="54" t="e">
        <f t="shared" si="178"/>
        <v>#REF!</v>
      </c>
      <c r="DR38" s="54" t="e">
        <f t="shared" si="179"/>
        <v>#REF!</v>
      </c>
      <c r="DS38" s="54" t="e">
        <f t="shared" si="180"/>
        <v>#REF!</v>
      </c>
      <c r="DT38" s="54" t="e">
        <f t="shared" si="181"/>
        <v>#REF!</v>
      </c>
      <c r="DU38" s="54" t="e">
        <f t="shared" si="182"/>
        <v>#REF!</v>
      </c>
      <c r="DV38" s="54" t="e">
        <f t="shared" si="183"/>
        <v>#REF!</v>
      </c>
      <c r="DW38" s="54" t="e">
        <f t="shared" si="201"/>
        <v>#REF!</v>
      </c>
    </row>
    <row r="39" spans="1:127" ht="18" x14ac:dyDescent="0.2">
      <c r="A39" s="27">
        <f>'入力シート (複数物質)'!W8</f>
        <v>3.0000000000000001E-5</v>
      </c>
      <c r="B39" s="23" t="s">
        <v>78</v>
      </c>
      <c r="C39" s="494" t="s">
        <v>79</v>
      </c>
      <c r="D39" s="495"/>
      <c r="E39" s="492"/>
      <c r="F39" s="1" t="s">
        <v>80</v>
      </c>
      <c r="G39" s="28">
        <f>IF(A39="",0.000032,A39)</f>
        <v>3.0000000000000001E-5</v>
      </c>
      <c r="J39" s="51">
        <f t="shared" si="189"/>
        <v>3.0000000000000001E-5</v>
      </c>
      <c r="K39" s="54">
        <f t="shared" si="184"/>
        <v>3.0000000000000001E-5</v>
      </c>
      <c r="L39" s="54">
        <f t="shared" si="102"/>
        <v>3.0000000000000001E-5</v>
      </c>
      <c r="M39" s="54">
        <f t="shared" si="103"/>
        <v>3.0000000000000001E-5</v>
      </c>
      <c r="N39" s="54">
        <f t="shared" si="104"/>
        <v>3.0000000000000001E-5</v>
      </c>
      <c r="O39" s="54">
        <f t="shared" si="105"/>
        <v>3.0000000000000001E-5</v>
      </c>
      <c r="P39" s="54">
        <f t="shared" si="106"/>
        <v>3.0000000000000001E-5</v>
      </c>
      <c r="Q39" s="54">
        <f t="shared" si="107"/>
        <v>3.0000000000000001E-5</v>
      </c>
      <c r="R39" s="54">
        <f t="shared" si="108"/>
        <v>3.0000000000000001E-5</v>
      </c>
      <c r="S39" s="54">
        <f t="shared" si="109"/>
        <v>3.0000000000000001E-5</v>
      </c>
      <c r="T39" s="54">
        <f t="shared" si="110"/>
        <v>3.0000000000000001E-5</v>
      </c>
      <c r="U39" s="51">
        <f t="shared" si="185"/>
        <v>3.0000000000000001E-5</v>
      </c>
      <c r="V39" s="54">
        <f t="shared" si="186"/>
        <v>3.0000000000000001E-5</v>
      </c>
      <c r="W39" s="54">
        <f t="shared" si="186"/>
        <v>3.0000000000000001E-5</v>
      </c>
      <c r="X39" s="54">
        <f t="shared" si="186"/>
        <v>3.0000000000000001E-5</v>
      </c>
      <c r="Y39" s="54">
        <f t="shared" si="186"/>
        <v>3.0000000000000001E-5</v>
      </c>
      <c r="Z39" s="54">
        <f t="shared" si="186"/>
        <v>3.0000000000000001E-5</v>
      </c>
      <c r="AA39" s="54">
        <f t="shared" si="186"/>
        <v>3.0000000000000001E-5</v>
      </c>
      <c r="AB39" s="54">
        <f t="shared" si="186"/>
        <v>3.0000000000000001E-5</v>
      </c>
      <c r="AC39" s="54">
        <f t="shared" si="186"/>
        <v>3.0000000000000001E-5</v>
      </c>
      <c r="AD39" s="54">
        <f t="shared" si="186"/>
        <v>3.0000000000000001E-5</v>
      </c>
      <c r="AE39" s="54">
        <f t="shared" si="186"/>
        <v>3.0000000000000001E-5</v>
      </c>
      <c r="AF39" s="54">
        <f t="shared" si="186"/>
        <v>3.0000000000000001E-5</v>
      </c>
      <c r="AG39" s="54">
        <f t="shared" si="186"/>
        <v>3.0000000000000001E-5</v>
      </c>
      <c r="AH39" s="54">
        <f t="shared" si="112"/>
        <v>3.0000000000000001E-5</v>
      </c>
      <c r="AI39" s="54">
        <f t="shared" si="113"/>
        <v>3.0000000000000001E-5</v>
      </c>
      <c r="AJ39" s="54">
        <f t="shared" si="114"/>
        <v>3.0000000000000001E-5</v>
      </c>
      <c r="AK39" s="54">
        <f t="shared" si="115"/>
        <v>3.0000000000000001E-5</v>
      </c>
      <c r="AL39" s="54">
        <f t="shared" si="116"/>
        <v>3.0000000000000001E-5</v>
      </c>
      <c r="AM39" s="54">
        <f t="shared" si="117"/>
        <v>3.0000000000000001E-5</v>
      </c>
      <c r="AN39" s="54">
        <f t="shared" ref="AN39:AW39" si="206">+AM39</f>
        <v>3.0000000000000001E-5</v>
      </c>
      <c r="AO39" s="54">
        <f t="shared" si="206"/>
        <v>3.0000000000000001E-5</v>
      </c>
      <c r="AP39" s="54">
        <f t="shared" si="206"/>
        <v>3.0000000000000001E-5</v>
      </c>
      <c r="AQ39" s="54">
        <f t="shared" si="206"/>
        <v>3.0000000000000001E-5</v>
      </c>
      <c r="AR39" s="54">
        <f t="shared" si="206"/>
        <v>3.0000000000000001E-5</v>
      </c>
      <c r="AS39" s="54">
        <f t="shared" si="206"/>
        <v>3.0000000000000001E-5</v>
      </c>
      <c r="AT39" s="54">
        <f t="shared" si="206"/>
        <v>3.0000000000000001E-5</v>
      </c>
      <c r="AU39" s="54">
        <f t="shared" si="206"/>
        <v>3.0000000000000001E-5</v>
      </c>
      <c r="AV39" s="54">
        <f t="shared" si="206"/>
        <v>3.0000000000000001E-5</v>
      </c>
      <c r="AW39" s="54">
        <f t="shared" si="206"/>
        <v>3.0000000000000001E-5</v>
      </c>
      <c r="AX39" s="54">
        <f t="shared" si="119"/>
        <v>3.0000000000000001E-5</v>
      </c>
      <c r="AY39" s="54">
        <f t="shared" si="120"/>
        <v>3.0000000000000001E-5</v>
      </c>
      <c r="AZ39" s="54">
        <f t="shared" si="121"/>
        <v>3.0000000000000001E-5</v>
      </c>
      <c r="BA39" s="54">
        <f t="shared" si="122"/>
        <v>3.0000000000000001E-5</v>
      </c>
      <c r="BB39" s="54">
        <f t="shared" si="123"/>
        <v>3.0000000000000001E-5</v>
      </c>
      <c r="BC39" s="54">
        <f t="shared" si="124"/>
        <v>3.0000000000000001E-5</v>
      </c>
      <c r="BD39" s="54">
        <f t="shared" si="125"/>
        <v>3.0000000000000001E-5</v>
      </c>
      <c r="BE39" s="54">
        <f t="shared" si="126"/>
        <v>3.0000000000000001E-5</v>
      </c>
      <c r="BF39" s="54">
        <f t="shared" si="127"/>
        <v>3.0000000000000001E-5</v>
      </c>
      <c r="BG39" s="54">
        <f t="shared" si="128"/>
        <v>3.0000000000000001E-5</v>
      </c>
      <c r="BH39" s="54">
        <f t="shared" si="129"/>
        <v>3.0000000000000001E-5</v>
      </c>
      <c r="BI39" s="54">
        <f t="shared" si="130"/>
        <v>3.0000000000000001E-5</v>
      </c>
      <c r="BJ39" s="54">
        <f t="shared" si="131"/>
        <v>3.0000000000000001E-5</v>
      </c>
      <c r="BK39" s="54">
        <f t="shared" si="132"/>
        <v>3.0000000000000001E-5</v>
      </c>
      <c r="BL39" s="54">
        <f t="shared" si="133"/>
        <v>3.0000000000000001E-5</v>
      </c>
      <c r="BM39" s="54">
        <f t="shared" si="134"/>
        <v>3.0000000000000001E-5</v>
      </c>
      <c r="BN39" s="54">
        <f t="shared" si="135"/>
        <v>3.0000000000000001E-5</v>
      </c>
      <c r="BO39" s="54">
        <f t="shared" si="136"/>
        <v>3.0000000000000001E-5</v>
      </c>
      <c r="BP39" s="54">
        <f t="shared" si="137"/>
        <v>3.0000000000000001E-5</v>
      </c>
      <c r="BQ39" s="54">
        <f t="shared" si="138"/>
        <v>3.0000000000000001E-5</v>
      </c>
      <c r="BR39" s="54">
        <f t="shared" si="139"/>
        <v>3.0000000000000001E-5</v>
      </c>
      <c r="BS39" s="54">
        <f t="shared" si="140"/>
        <v>3.0000000000000001E-5</v>
      </c>
      <c r="BT39" s="54">
        <f t="shared" si="141"/>
        <v>3.0000000000000001E-5</v>
      </c>
      <c r="BU39" s="54">
        <f t="shared" si="142"/>
        <v>3.0000000000000001E-5</v>
      </c>
      <c r="BV39" s="54">
        <f t="shared" si="143"/>
        <v>3.0000000000000001E-5</v>
      </c>
      <c r="BW39" s="54">
        <f t="shared" si="144"/>
        <v>3.0000000000000001E-5</v>
      </c>
      <c r="BX39" s="54">
        <f t="shared" si="144"/>
        <v>3.0000000000000001E-5</v>
      </c>
      <c r="BY39" s="54">
        <f t="shared" si="145"/>
        <v>3.0000000000000001E-5</v>
      </c>
      <c r="BZ39" s="54">
        <f t="shared" si="146"/>
        <v>3.0000000000000001E-5</v>
      </c>
      <c r="CA39" s="54">
        <f t="shared" si="147"/>
        <v>3.0000000000000001E-5</v>
      </c>
      <c r="CB39" s="54">
        <f t="shared" si="148"/>
        <v>3.0000000000000001E-5</v>
      </c>
      <c r="CC39" s="54">
        <f t="shared" si="149"/>
        <v>3.0000000000000001E-5</v>
      </c>
      <c r="CD39" s="54">
        <f t="shared" si="150"/>
        <v>3.0000000000000001E-5</v>
      </c>
      <c r="CE39" s="54">
        <f t="shared" si="151"/>
        <v>3.0000000000000001E-5</v>
      </c>
      <c r="CF39" s="54">
        <f t="shared" si="152"/>
        <v>3.0000000000000001E-5</v>
      </c>
      <c r="CG39" s="54">
        <f t="shared" si="153"/>
        <v>3.0000000000000001E-5</v>
      </c>
      <c r="CH39" s="54">
        <f t="shared" si="154"/>
        <v>3.0000000000000001E-5</v>
      </c>
      <c r="CI39" s="54">
        <f t="shared" si="154"/>
        <v>3.0000000000000001E-5</v>
      </c>
      <c r="CJ39" s="54">
        <f t="shared" si="155"/>
        <v>3.0000000000000001E-5</v>
      </c>
      <c r="CK39" s="54">
        <f t="shared" si="156"/>
        <v>3.0000000000000001E-5</v>
      </c>
      <c r="CL39" s="54">
        <f t="shared" si="157"/>
        <v>3.0000000000000001E-5</v>
      </c>
      <c r="CM39" s="54">
        <f t="shared" si="158"/>
        <v>3.0000000000000001E-5</v>
      </c>
      <c r="CN39" s="54">
        <f t="shared" si="159"/>
        <v>3.0000000000000001E-5</v>
      </c>
      <c r="CO39" s="54">
        <f t="shared" si="160"/>
        <v>3.0000000000000001E-5</v>
      </c>
      <c r="CP39" s="54">
        <f t="shared" si="161"/>
        <v>3.0000000000000001E-5</v>
      </c>
      <c r="CQ39" s="54">
        <f t="shared" si="162"/>
        <v>3.0000000000000001E-5</v>
      </c>
      <c r="CR39" s="54">
        <f t="shared" si="163"/>
        <v>3.0000000000000001E-5</v>
      </c>
      <c r="CS39" s="54">
        <f t="shared" si="164"/>
        <v>3.0000000000000001E-5</v>
      </c>
      <c r="CT39" s="54">
        <f t="shared" si="165"/>
        <v>3.0000000000000001E-5</v>
      </c>
      <c r="CU39" s="54">
        <f t="shared" si="166"/>
        <v>3.0000000000000001E-5</v>
      </c>
      <c r="CV39" s="54">
        <f t="shared" si="167"/>
        <v>3.0000000000000001E-5</v>
      </c>
      <c r="CW39" s="54">
        <f t="shared" si="168"/>
        <v>3.0000000000000001E-5</v>
      </c>
      <c r="CX39" s="54">
        <f t="shared" si="169"/>
        <v>3.0000000000000001E-5</v>
      </c>
      <c r="CY39" s="54">
        <f t="shared" si="170"/>
        <v>3.0000000000000001E-5</v>
      </c>
      <c r="CZ39" s="54">
        <f t="shared" si="171"/>
        <v>3.0000000000000001E-5</v>
      </c>
      <c r="DA39" s="54">
        <f t="shared" si="172"/>
        <v>3.0000000000000001E-5</v>
      </c>
      <c r="DB39" s="54">
        <f t="shared" si="173"/>
        <v>3.0000000000000001E-5</v>
      </c>
      <c r="DC39" s="54">
        <f t="shared" si="174"/>
        <v>3.0000000000000001E-5</v>
      </c>
      <c r="DD39" s="54">
        <f t="shared" si="175"/>
        <v>3.0000000000000001E-5</v>
      </c>
      <c r="DE39" s="54">
        <f t="shared" si="176"/>
        <v>3.0000000000000001E-5</v>
      </c>
      <c r="DF39" s="54">
        <f t="shared" si="191"/>
        <v>3.0000000000000001E-5</v>
      </c>
      <c r="DG39" s="54">
        <f t="shared" si="192"/>
        <v>3.0000000000000001E-5</v>
      </c>
      <c r="DH39" s="54">
        <f t="shared" si="193"/>
        <v>3.0000000000000001E-5</v>
      </c>
      <c r="DI39" s="54">
        <f t="shared" si="194"/>
        <v>3.0000000000000001E-5</v>
      </c>
      <c r="DJ39" s="54">
        <f t="shared" si="195"/>
        <v>3.0000000000000001E-5</v>
      </c>
      <c r="DK39" s="54">
        <f t="shared" si="196"/>
        <v>3.0000000000000001E-5</v>
      </c>
      <c r="DL39" s="54">
        <f t="shared" si="197"/>
        <v>3.0000000000000001E-5</v>
      </c>
      <c r="DM39" s="54">
        <f t="shared" si="198"/>
        <v>3.0000000000000001E-5</v>
      </c>
      <c r="DN39" s="54">
        <f t="shared" si="199"/>
        <v>3.0000000000000001E-5</v>
      </c>
      <c r="DO39" s="54">
        <f t="shared" si="200"/>
        <v>3.0000000000000001E-5</v>
      </c>
      <c r="DP39" s="54">
        <f t="shared" si="177"/>
        <v>3.0000000000000001E-5</v>
      </c>
      <c r="DQ39" s="54">
        <f t="shared" si="178"/>
        <v>3.0000000000000001E-5</v>
      </c>
      <c r="DR39" s="54">
        <f t="shared" si="179"/>
        <v>3.0000000000000001E-5</v>
      </c>
      <c r="DS39" s="54">
        <f t="shared" si="180"/>
        <v>3.0000000000000001E-5</v>
      </c>
      <c r="DT39" s="54">
        <f t="shared" si="181"/>
        <v>3.0000000000000001E-5</v>
      </c>
      <c r="DU39" s="54">
        <f t="shared" si="182"/>
        <v>3.0000000000000001E-5</v>
      </c>
      <c r="DV39" s="54">
        <f t="shared" si="183"/>
        <v>3.0000000000000001E-5</v>
      </c>
      <c r="DW39" s="54">
        <f t="shared" si="201"/>
        <v>3.0000000000000001E-5</v>
      </c>
    </row>
    <row r="40" spans="1:127" ht="18" x14ac:dyDescent="0.2">
      <c r="A40" s="16">
        <f>'入力シート (複数物質)'!H33</f>
        <v>5.0000000000000001E-3</v>
      </c>
      <c r="B40" s="23" t="s">
        <v>81</v>
      </c>
      <c r="C40" s="494" t="s">
        <v>82</v>
      </c>
      <c r="D40" s="495"/>
      <c r="E40" s="492"/>
      <c r="F40" s="1" t="s">
        <v>83</v>
      </c>
      <c r="G40" s="25">
        <f>IF(A40="",0.005,A40)</f>
        <v>5.0000000000000001E-3</v>
      </c>
      <c r="J40" s="51">
        <f t="shared" si="189"/>
        <v>5.0000000000000001E-3</v>
      </c>
      <c r="K40" s="54">
        <f t="shared" si="184"/>
        <v>5.0000000000000001E-3</v>
      </c>
      <c r="L40" s="54">
        <f t="shared" si="102"/>
        <v>5.0000000000000001E-3</v>
      </c>
      <c r="M40" s="54">
        <f t="shared" si="103"/>
        <v>5.0000000000000001E-3</v>
      </c>
      <c r="N40" s="54">
        <f t="shared" si="104"/>
        <v>5.0000000000000001E-3</v>
      </c>
      <c r="O40" s="54">
        <f t="shared" si="105"/>
        <v>5.0000000000000001E-3</v>
      </c>
      <c r="P40" s="54">
        <f t="shared" si="106"/>
        <v>5.0000000000000001E-3</v>
      </c>
      <c r="Q40" s="54">
        <f t="shared" si="107"/>
        <v>5.0000000000000001E-3</v>
      </c>
      <c r="R40" s="54">
        <f t="shared" si="108"/>
        <v>5.0000000000000001E-3</v>
      </c>
      <c r="S40" s="54">
        <f t="shared" si="109"/>
        <v>5.0000000000000001E-3</v>
      </c>
      <c r="T40" s="54">
        <f t="shared" si="110"/>
        <v>5.0000000000000001E-3</v>
      </c>
      <c r="U40" s="51">
        <f t="shared" si="185"/>
        <v>5.0000000000000001E-3</v>
      </c>
      <c r="V40" s="54">
        <f t="shared" si="186"/>
        <v>5.0000000000000001E-3</v>
      </c>
      <c r="W40" s="54">
        <f t="shared" si="186"/>
        <v>5.0000000000000001E-3</v>
      </c>
      <c r="X40" s="54">
        <f t="shared" si="186"/>
        <v>5.0000000000000001E-3</v>
      </c>
      <c r="Y40" s="54">
        <f t="shared" si="186"/>
        <v>5.0000000000000001E-3</v>
      </c>
      <c r="Z40" s="54">
        <f t="shared" si="186"/>
        <v>5.0000000000000001E-3</v>
      </c>
      <c r="AA40" s="54">
        <f t="shared" si="186"/>
        <v>5.0000000000000001E-3</v>
      </c>
      <c r="AB40" s="54">
        <f t="shared" si="186"/>
        <v>5.0000000000000001E-3</v>
      </c>
      <c r="AC40" s="54">
        <f t="shared" si="186"/>
        <v>5.0000000000000001E-3</v>
      </c>
      <c r="AD40" s="54">
        <f t="shared" si="186"/>
        <v>5.0000000000000001E-3</v>
      </c>
      <c r="AE40" s="54">
        <f t="shared" si="186"/>
        <v>5.0000000000000001E-3</v>
      </c>
      <c r="AF40" s="54">
        <f t="shared" si="186"/>
        <v>5.0000000000000001E-3</v>
      </c>
      <c r="AG40" s="54">
        <f t="shared" si="186"/>
        <v>5.0000000000000001E-3</v>
      </c>
      <c r="AH40" s="54">
        <f t="shared" si="112"/>
        <v>5.0000000000000001E-3</v>
      </c>
      <c r="AI40" s="54">
        <f t="shared" si="113"/>
        <v>5.0000000000000001E-3</v>
      </c>
      <c r="AJ40" s="54">
        <f t="shared" si="114"/>
        <v>5.0000000000000001E-3</v>
      </c>
      <c r="AK40" s="54">
        <f t="shared" si="115"/>
        <v>5.0000000000000001E-3</v>
      </c>
      <c r="AL40" s="54">
        <f t="shared" si="116"/>
        <v>5.0000000000000001E-3</v>
      </c>
      <c r="AM40" s="54">
        <f t="shared" si="117"/>
        <v>5.0000000000000001E-3</v>
      </c>
      <c r="AN40" s="54">
        <f t="shared" ref="AN40:AW40" si="207">+AM40</f>
        <v>5.0000000000000001E-3</v>
      </c>
      <c r="AO40" s="54">
        <f t="shared" si="207"/>
        <v>5.0000000000000001E-3</v>
      </c>
      <c r="AP40" s="54">
        <f t="shared" si="207"/>
        <v>5.0000000000000001E-3</v>
      </c>
      <c r="AQ40" s="54">
        <f t="shared" si="207"/>
        <v>5.0000000000000001E-3</v>
      </c>
      <c r="AR40" s="54">
        <f t="shared" si="207"/>
        <v>5.0000000000000001E-3</v>
      </c>
      <c r="AS40" s="54">
        <f t="shared" si="207"/>
        <v>5.0000000000000001E-3</v>
      </c>
      <c r="AT40" s="54">
        <f t="shared" si="207"/>
        <v>5.0000000000000001E-3</v>
      </c>
      <c r="AU40" s="54">
        <f t="shared" si="207"/>
        <v>5.0000000000000001E-3</v>
      </c>
      <c r="AV40" s="54">
        <f t="shared" si="207"/>
        <v>5.0000000000000001E-3</v>
      </c>
      <c r="AW40" s="54">
        <f t="shared" si="207"/>
        <v>5.0000000000000001E-3</v>
      </c>
      <c r="AX40" s="54">
        <f t="shared" si="119"/>
        <v>5.0000000000000001E-3</v>
      </c>
      <c r="AY40" s="54">
        <f t="shared" si="120"/>
        <v>5.0000000000000001E-3</v>
      </c>
      <c r="AZ40" s="54">
        <f t="shared" si="121"/>
        <v>5.0000000000000001E-3</v>
      </c>
      <c r="BA40" s="54">
        <f t="shared" si="122"/>
        <v>5.0000000000000001E-3</v>
      </c>
      <c r="BB40" s="54">
        <f t="shared" si="123"/>
        <v>5.0000000000000001E-3</v>
      </c>
      <c r="BC40" s="54">
        <f t="shared" si="124"/>
        <v>5.0000000000000001E-3</v>
      </c>
      <c r="BD40" s="54">
        <f t="shared" si="125"/>
        <v>5.0000000000000001E-3</v>
      </c>
      <c r="BE40" s="54">
        <f t="shared" si="126"/>
        <v>5.0000000000000001E-3</v>
      </c>
      <c r="BF40" s="54">
        <f t="shared" si="127"/>
        <v>5.0000000000000001E-3</v>
      </c>
      <c r="BG40" s="54">
        <f t="shared" si="128"/>
        <v>5.0000000000000001E-3</v>
      </c>
      <c r="BH40" s="54">
        <f t="shared" si="129"/>
        <v>5.0000000000000001E-3</v>
      </c>
      <c r="BI40" s="54">
        <f t="shared" si="130"/>
        <v>5.0000000000000001E-3</v>
      </c>
      <c r="BJ40" s="54">
        <f t="shared" si="131"/>
        <v>5.0000000000000001E-3</v>
      </c>
      <c r="BK40" s="54">
        <f t="shared" si="132"/>
        <v>5.0000000000000001E-3</v>
      </c>
      <c r="BL40" s="54">
        <f t="shared" si="133"/>
        <v>5.0000000000000001E-3</v>
      </c>
      <c r="BM40" s="54">
        <f t="shared" si="134"/>
        <v>5.0000000000000001E-3</v>
      </c>
      <c r="BN40" s="54">
        <f t="shared" si="135"/>
        <v>5.0000000000000001E-3</v>
      </c>
      <c r="BO40" s="54">
        <f t="shared" si="136"/>
        <v>5.0000000000000001E-3</v>
      </c>
      <c r="BP40" s="54">
        <f t="shared" si="137"/>
        <v>5.0000000000000001E-3</v>
      </c>
      <c r="BQ40" s="54">
        <f t="shared" si="138"/>
        <v>5.0000000000000001E-3</v>
      </c>
      <c r="BR40" s="54">
        <f t="shared" si="139"/>
        <v>5.0000000000000001E-3</v>
      </c>
      <c r="BS40" s="54">
        <f t="shared" si="140"/>
        <v>5.0000000000000001E-3</v>
      </c>
      <c r="BT40" s="54">
        <f t="shared" si="141"/>
        <v>5.0000000000000001E-3</v>
      </c>
      <c r="BU40" s="54">
        <f t="shared" si="142"/>
        <v>5.0000000000000001E-3</v>
      </c>
      <c r="BV40" s="54">
        <f t="shared" si="143"/>
        <v>5.0000000000000001E-3</v>
      </c>
      <c r="BW40" s="54">
        <f t="shared" si="144"/>
        <v>5.0000000000000001E-3</v>
      </c>
      <c r="BX40" s="54">
        <f t="shared" si="144"/>
        <v>5.0000000000000001E-3</v>
      </c>
      <c r="BY40" s="54">
        <f t="shared" si="145"/>
        <v>5.0000000000000001E-3</v>
      </c>
      <c r="BZ40" s="54">
        <f t="shared" si="146"/>
        <v>5.0000000000000001E-3</v>
      </c>
      <c r="CA40" s="54">
        <f t="shared" si="147"/>
        <v>5.0000000000000001E-3</v>
      </c>
      <c r="CB40" s="54">
        <f t="shared" si="148"/>
        <v>5.0000000000000001E-3</v>
      </c>
      <c r="CC40" s="54">
        <f t="shared" si="149"/>
        <v>5.0000000000000001E-3</v>
      </c>
      <c r="CD40" s="54">
        <f t="shared" si="150"/>
        <v>5.0000000000000001E-3</v>
      </c>
      <c r="CE40" s="54">
        <f t="shared" si="151"/>
        <v>5.0000000000000001E-3</v>
      </c>
      <c r="CF40" s="54">
        <f t="shared" si="152"/>
        <v>5.0000000000000001E-3</v>
      </c>
      <c r="CG40" s="54">
        <f t="shared" si="153"/>
        <v>5.0000000000000001E-3</v>
      </c>
      <c r="CH40" s="54">
        <f t="shared" si="154"/>
        <v>5.0000000000000001E-3</v>
      </c>
      <c r="CI40" s="54">
        <f t="shared" si="154"/>
        <v>5.0000000000000001E-3</v>
      </c>
      <c r="CJ40" s="54">
        <f t="shared" si="155"/>
        <v>5.0000000000000001E-3</v>
      </c>
      <c r="CK40" s="54">
        <f t="shared" si="156"/>
        <v>5.0000000000000001E-3</v>
      </c>
      <c r="CL40" s="54">
        <f t="shared" si="157"/>
        <v>5.0000000000000001E-3</v>
      </c>
      <c r="CM40" s="54">
        <f t="shared" si="158"/>
        <v>5.0000000000000001E-3</v>
      </c>
      <c r="CN40" s="54">
        <f t="shared" si="159"/>
        <v>5.0000000000000001E-3</v>
      </c>
      <c r="CO40" s="54">
        <f t="shared" si="160"/>
        <v>5.0000000000000001E-3</v>
      </c>
      <c r="CP40" s="54">
        <f t="shared" si="161"/>
        <v>5.0000000000000001E-3</v>
      </c>
      <c r="CQ40" s="54">
        <f t="shared" si="162"/>
        <v>5.0000000000000001E-3</v>
      </c>
      <c r="CR40" s="54">
        <f t="shared" si="163"/>
        <v>5.0000000000000001E-3</v>
      </c>
      <c r="CS40" s="54">
        <f t="shared" si="164"/>
        <v>5.0000000000000001E-3</v>
      </c>
      <c r="CT40" s="54">
        <f t="shared" si="165"/>
        <v>5.0000000000000001E-3</v>
      </c>
      <c r="CU40" s="54">
        <f t="shared" si="166"/>
        <v>5.0000000000000001E-3</v>
      </c>
      <c r="CV40" s="54">
        <f t="shared" si="167"/>
        <v>5.0000000000000001E-3</v>
      </c>
      <c r="CW40" s="54">
        <f t="shared" si="168"/>
        <v>5.0000000000000001E-3</v>
      </c>
      <c r="CX40" s="54">
        <f t="shared" si="169"/>
        <v>5.0000000000000001E-3</v>
      </c>
      <c r="CY40" s="54">
        <f t="shared" si="170"/>
        <v>5.0000000000000001E-3</v>
      </c>
      <c r="CZ40" s="54">
        <f t="shared" si="171"/>
        <v>5.0000000000000001E-3</v>
      </c>
      <c r="DA40" s="54">
        <f t="shared" si="172"/>
        <v>5.0000000000000001E-3</v>
      </c>
      <c r="DB40" s="54">
        <f t="shared" si="173"/>
        <v>5.0000000000000001E-3</v>
      </c>
      <c r="DC40" s="54">
        <f t="shared" si="174"/>
        <v>5.0000000000000001E-3</v>
      </c>
      <c r="DD40" s="54">
        <f t="shared" si="175"/>
        <v>5.0000000000000001E-3</v>
      </c>
      <c r="DE40" s="54">
        <f t="shared" si="176"/>
        <v>5.0000000000000001E-3</v>
      </c>
      <c r="DF40" s="54">
        <f t="shared" si="191"/>
        <v>5.0000000000000001E-3</v>
      </c>
      <c r="DG40" s="54">
        <f t="shared" si="192"/>
        <v>5.0000000000000001E-3</v>
      </c>
      <c r="DH40" s="54">
        <f t="shared" si="193"/>
        <v>5.0000000000000001E-3</v>
      </c>
      <c r="DI40" s="54">
        <f t="shared" si="194"/>
        <v>5.0000000000000001E-3</v>
      </c>
      <c r="DJ40" s="54">
        <f t="shared" si="195"/>
        <v>5.0000000000000001E-3</v>
      </c>
      <c r="DK40" s="54">
        <f t="shared" si="196"/>
        <v>5.0000000000000001E-3</v>
      </c>
      <c r="DL40" s="54">
        <f t="shared" si="197"/>
        <v>5.0000000000000001E-3</v>
      </c>
      <c r="DM40" s="54">
        <f t="shared" si="198"/>
        <v>5.0000000000000001E-3</v>
      </c>
      <c r="DN40" s="54">
        <f t="shared" si="199"/>
        <v>5.0000000000000001E-3</v>
      </c>
      <c r="DO40" s="54">
        <f t="shared" si="200"/>
        <v>5.0000000000000001E-3</v>
      </c>
      <c r="DP40" s="54">
        <f t="shared" si="177"/>
        <v>5.0000000000000001E-3</v>
      </c>
      <c r="DQ40" s="54">
        <f t="shared" si="178"/>
        <v>5.0000000000000001E-3</v>
      </c>
      <c r="DR40" s="54">
        <f t="shared" si="179"/>
        <v>5.0000000000000001E-3</v>
      </c>
      <c r="DS40" s="54">
        <f t="shared" si="180"/>
        <v>5.0000000000000001E-3</v>
      </c>
      <c r="DT40" s="54">
        <f t="shared" si="181"/>
        <v>5.0000000000000001E-3</v>
      </c>
      <c r="DU40" s="54">
        <f t="shared" si="182"/>
        <v>5.0000000000000001E-3</v>
      </c>
      <c r="DV40" s="54">
        <f t="shared" si="183"/>
        <v>5.0000000000000001E-3</v>
      </c>
      <c r="DW40" s="54">
        <f t="shared" si="201"/>
        <v>5.0000000000000001E-3</v>
      </c>
    </row>
    <row r="41" spans="1:127" ht="18" x14ac:dyDescent="0.2">
      <c r="A41" s="16">
        <f>'入力シート (複数物質)'!W9</f>
        <v>0.3</v>
      </c>
      <c r="B41" s="23" t="s">
        <v>137</v>
      </c>
      <c r="C41" s="494" t="s">
        <v>84</v>
      </c>
      <c r="D41" s="495"/>
      <c r="E41" s="492"/>
      <c r="F41" s="1" t="s">
        <v>85</v>
      </c>
      <c r="G41" s="25">
        <f>IF(A41="",0.2,A41)</f>
        <v>0.3</v>
      </c>
      <c r="J41" s="51">
        <f>G41</f>
        <v>0.3</v>
      </c>
      <c r="K41" s="54">
        <f t="shared" si="184"/>
        <v>0.3</v>
      </c>
      <c r="L41" s="54">
        <f t="shared" si="102"/>
        <v>0.3</v>
      </c>
      <c r="M41" s="54">
        <f t="shared" si="103"/>
        <v>0.3</v>
      </c>
      <c r="N41" s="54">
        <f t="shared" si="104"/>
        <v>0.3</v>
      </c>
      <c r="O41" s="54">
        <f t="shared" si="105"/>
        <v>0.3</v>
      </c>
      <c r="P41" s="54">
        <f t="shared" si="106"/>
        <v>0.3</v>
      </c>
      <c r="Q41" s="54">
        <f t="shared" si="107"/>
        <v>0.3</v>
      </c>
      <c r="R41" s="54">
        <f t="shared" si="108"/>
        <v>0.3</v>
      </c>
      <c r="S41" s="54">
        <f t="shared" si="109"/>
        <v>0.3</v>
      </c>
      <c r="T41" s="54">
        <f t="shared" si="110"/>
        <v>0.3</v>
      </c>
      <c r="U41" s="51">
        <f t="shared" si="185"/>
        <v>0.3</v>
      </c>
      <c r="V41" s="54">
        <f t="shared" si="186"/>
        <v>0.3</v>
      </c>
      <c r="W41" s="54">
        <f t="shared" si="186"/>
        <v>0.3</v>
      </c>
      <c r="X41" s="54">
        <f t="shared" si="186"/>
        <v>0.3</v>
      </c>
      <c r="Y41" s="54">
        <f t="shared" si="186"/>
        <v>0.3</v>
      </c>
      <c r="Z41" s="54">
        <f t="shared" si="186"/>
        <v>0.3</v>
      </c>
      <c r="AA41" s="54">
        <f t="shared" si="186"/>
        <v>0.3</v>
      </c>
      <c r="AB41" s="54">
        <f t="shared" si="186"/>
        <v>0.3</v>
      </c>
      <c r="AC41" s="54">
        <f t="shared" si="186"/>
        <v>0.3</v>
      </c>
      <c r="AD41" s="54">
        <f t="shared" si="186"/>
        <v>0.3</v>
      </c>
      <c r="AE41" s="54">
        <f t="shared" si="186"/>
        <v>0.3</v>
      </c>
      <c r="AF41" s="54">
        <f t="shared" si="186"/>
        <v>0.3</v>
      </c>
      <c r="AG41" s="54">
        <f t="shared" si="186"/>
        <v>0.3</v>
      </c>
      <c r="AH41" s="54">
        <f t="shared" si="112"/>
        <v>0.3</v>
      </c>
      <c r="AI41" s="54">
        <f t="shared" si="113"/>
        <v>0.3</v>
      </c>
      <c r="AJ41" s="54">
        <f t="shared" si="114"/>
        <v>0.3</v>
      </c>
      <c r="AK41" s="54">
        <f t="shared" si="115"/>
        <v>0.3</v>
      </c>
      <c r="AL41" s="54">
        <f t="shared" si="116"/>
        <v>0.3</v>
      </c>
      <c r="AM41" s="54">
        <f t="shared" si="117"/>
        <v>0.3</v>
      </c>
      <c r="AN41" s="54">
        <f t="shared" ref="AN41:AW41" si="208">+AM41</f>
        <v>0.3</v>
      </c>
      <c r="AO41" s="54">
        <f t="shared" si="208"/>
        <v>0.3</v>
      </c>
      <c r="AP41" s="54">
        <f t="shared" si="208"/>
        <v>0.3</v>
      </c>
      <c r="AQ41" s="54">
        <f t="shared" si="208"/>
        <v>0.3</v>
      </c>
      <c r="AR41" s="54">
        <f t="shared" si="208"/>
        <v>0.3</v>
      </c>
      <c r="AS41" s="54">
        <f t="shared" si="208"/>
        <v>0.3</v>
      </c>
      <c r="AT41" s="54">
        <f t="shared" si="208"/>
        <v>0.3</v>
      </c>
      <c r="AU41" s="54">
        <f t="shared" si="208"/>
        <v>0.3</v>
      </c>
      <c r="AV41" s="54">
        <f t="shared" si="208"/>
        <v>0.3</v>
      </c>
      <c r="AW41" s="54">
        <f t="shared" si="208"/>
        <v>0.3</v>
      </c>
      <c r="AX41" s="54">
        <f t="shared" si="119"/>
        <v>0.3</v>
      </c>
      <c r="AY41" s="54">
        <f t="shared" si="120"/>
        <v>0.3</v>
      </c>
      <c r="AZ41" s="54">
        <f t="shared" si="121"/>
        <v>0.3</v>
      </c>
      <c r="BA41" s="54">
        <f t="shared" si="122"/>
        <v>0.3</v>
      </c>
      <c r="BB41" s="54">
        <f t="shared" si="123"/>
        <v>0.3</v>
      </c>
      <c r="BC41" s="54">
        <f t="shared" si="124"/>
        <v>0.3</v>
      </c>
      <c r="BD41" s="54">
        <f t="shared" si="125"/>
        <v>0.3</v>
      </c>
      <c r="BE41" s="54">
        <f t="shared" si="126"/>
        <v>0.3</v>
      </c>
      <c r="BF41" s="54">
        <f t="shared" si="127"/>
        <v>0.3</v>
      </c>
      <c r="BG41" s="54">
        <f t="shared" si="128"/>
        <v>0.3</v>
      </c>
      <c r="BH41" s="54">
        <f t="shared" si="129"/>
        <v>0.3</v>
      </c>
      <c r="BI41" s="54">
        <f t="shared" si="130"/>
        <v>0.3</v>
      </c>
      <c r="BJ41" s="54">
        <f t="shared" si="131"/>
        <v>0.3</v>
      </c>
      <c r="BK41" s="54">
        <f t="shared" si="132"/>
        <v>0.3</v>
      </c>
      <c r="BL41" s="54">
        <f t="shared" si="133"/>
        <v>0.3</v>
      </c>
      <c r="BM41" s="54">
        <f t="shared" si="134"/>
        <v>0.3</v>
      </c>
      <c r="BN41" s="54">
        <f t="shared" si="135"/>
        <v>0.3</v>
      </c>
      <c r="BO41" s="54">
        <f t="shared" si="136"/>
        <v>0.3</v>
      </c>
      <c r="BP41" s="54">
        <f t="shared" si="137"/>
        <v>0.3</v>
      </c>
      <c r="BQ41" s="54">
        <f t="shared" si="138"/>
        <v>0.3</v>
      </c>
      <c r="BR41" s="54">
        <f t="shared" si="139"/>
        <v>0.3</v>
      </c>
      <c r="BS41" s="54">
        <f t="shared" si="140"/>
        <v>0.3</v>
      </c>
      <c r="BT41" s="54">
        <f t="shared" si="141"/>
        <v>0.3</v>
      </c>
      <c r="BU41" s="54">
        <f t="shared" si="142"/>
        <v>0.3</v>
      </c>
      <c r="BV41" s="54">
        <f t="shared" si="143"/>
        <v>0.3</v>
      </c>
      <c r="BW41" s="54">
        <f t="shared" si="144"/>
        <v>0.3</v>
      </c>
      <c r="BX41" s="54">
        <f t="shared" si="144"/>
        <v>0.3</v>
      </c>
      <c r="BY41" s="54">
        <f t="shared" si="145"/>
        <v>0.3</v>
      </c>
      <c r="BZ41" s="54">
        <f t="shared" si="146"/>
        <v>0.3</v>
      </c>
      <c r="CA41" s="54">
        <f t="shared" si="147"/>
        <v>0.3</v>
      </c>
      <c r="CB41" s="54">
        <f t="shared" si="148"/>
        <v>0.3</v>
      </c>
      <c r="CC41" s="54">
        <f t="shared" si="149"/>
        <v>0.3</v>
      </c>
      <c r="CD41" s="54">
        <f t="shared" si="150"/>
        <v>0.3</v>
      </c>
      <c r="CE41" s="54">
        <f t="shared" si="151"/>
        <v>0.3</v>
      </c>
      <c r="CF41" s="54">
        <f t="shared" si="152"/>
        <v>0.3</v>
      </c>
      <c r="CG41" s="54">
        <f t="shared" si="153"/>
        <v>0.3</v>
      </c>
      <c r="CH41" s="54">
        <f t="shared" si="154"/>
        <v>0.3</v>
      </c>
      <c r="CI41" s="54">
        <f t="shared" si="154"/>
        <v>0.3</v>
      </c>
      <c r="CJ41" s="54">
        <f t="shared" si="155"/>
        <v>0.3</v>
      </c>
      <c r="CK41" s="54">
        <f t="shared" si="156"/>
        <v>0.3</v>
      </c>
      <c r="CL41" s="54">
        <f t="shared" si="157"/>
        <v>0.3</v>
      </c>
      <c r="CM41" s="54">
        <f t="shared" si="158"/>
        <v>0.3</v>
      </c>
      <c r="CN41" s="54">
        <f t="shared" si="159"/>
        <v>0.3</v>
      </c>
      <c r="CO41" s="54">
        <f t="shared" si="160"/>
        <v>0.3</v>
      </c>
      <c r="CP41" s="54">
        <f t="shared" si="161"/>
        <v>0.3</v>
      </c>
      <c r="CQ41" s="54">
        <f t="shared" si="162"/>
        <v>0.3</v>
      </c>
      <c r="CR41" s="54">
        <f t="shared" si="163"/>
        <v>0.3</v>
      </c>
      <c r="CS41" s="54">
        <f t="shared" si="164"/>
        <v>0.3</v>
      </c>
      <c r="CT41" s="54">
        <f t="shared" si="165"/>
        <v>0.3</v>
      </c>
      <c r="CU41" s="54">
        <f t="shared" si="166"/>
        <v>0.3</v>
      </c>
      <c r="CV41" s="54">
        <f t="shared" si="167"/>
        <v>0.3</v>
      </c>
      <c r="CW41" s="54">
        <f t="shared" si="168"/>
        <v>0.3</v>
      </c>
      <c r="CX41" s="54">
        <f t="shared" si="169"/>
        <v>0.3</v>
      </c>
      <c r="CY41" s="54">
        <f t="shared" si="170"/>
        <v>0.3</v>
      </c>
      <c r="CZ41" s="54">
        <f t="shared" si="171"/>
        <v>0.3</v>
      </c>
      <c r="DA41" s="54">
        <f t="shared" si="172"/>
        <v>0.3</v>
      </c>
      <c r="DB41" s="54">
        <f t="shared" si="173"/>
        <v>0.3</v>
      </c>
      <c r="DC41" s="54">
        <f t="shared" si="174"/>
        <v>0.3</v>
      </c>
      <c r="DD41" s="54">
        <f t="shared" si="175"/>
        <v>0.3</v>
      </c>
      <c r="DE41" s="54">
        <f t="shared" si="176"/>
        <v>0.3</v>
      </c>
      <c r="DF41" s="54">
        <f t="shared" si="191"/>
        <v>0.3</v>
      </c>
      <c r="DG41" s="54">
        <f t="shared" si="192"/>
        <v>0.3</v>
      </c>
      <c r="DH41" s="54">
        <f t="shared" si="193"/>
        <v>0.3</v>
      </c>
      <c r="DI41" s="54">
        <f t="shared" si="194"/>
        <v>0.3</v>
      </c>
      <c r="DJ41" s="54">
        <f t="shared" si="195"/>
        <v>0.3</v>
      </c>
      <c r="DK41" s="54">
        <f t="shared" si="196"/>
        <v>0.3</v>
      </c>
      <c r="DL41" s="54">
        <f t="shared" si="197"/>
        <v>0.3</v>
      </c>
      <c r="DM41" s="54">
        <f t="shared" si="198"/>
        <v>0.3</v>
      </c>
      <c r="DN41" s="54">
        <f t="shared" si="199"/>
        <v>0.3</v>
      </c>
      <c r="DO41" s="54">
        <f t="shared" si="200"/>
        <v>0.3</v>
      </c>
      <c r="DP41" s="54">
        <f t="shared" si="177"/>
        <v>0.3</v>
      </c>
      <c r="DQ41" s="54">
        <f t="shared" si="178"/>
        <v>0.3</v>
      </c>
      <c r="DR41" s="54">
        <f t="shared" si="179"/>
        <v>0.3</v>
      </c>
      <c r="DS41" s="54">
        <f t="shared" si="180"/>
        <v>0.3</v>
      </c>
      <c r="DT41" s="54">
        <f t="shared" si="181"/>
        <v>0.3</v>
      </c>
      <c r="DU41" s="54">
        <f t="shared" si="182"/>
        <v>0.3</v>
      </c>
      <c r="DV41" s="54">
        <f t="shared" si="183"/>
        <v>0.3</v>
      </c>
      <c r="DW41" s="54">
        <f t="shared" si="201"/>
        <v>0.3</v>
      </c>
    </row>
    <row r="42" spans="1:127" ht="21" x14ac:dyDescent="0.2">
      <c r="A42" s="16" t="e">
        <f>IF(+'入力シート (複数物質)'!#REF!="-",0,+'入力シート (複数物質)'!#REF!)</f>
        <v>#REF!</v>
      </c>
      <c r="B42" s="23" t="s">
        <v>86</v>
      </c>
      <c r="C42" s="494" t="s">
        <v>87</v>
      </c>
      <c r="D42" s="495"/>
      <c r="E42" s="492"/>
      <c r="F42" s="1" t="s">
        <v>67</v>
      </c>
      <c r="G42" s="29" t="e">
        <f>IF(A42="",7,A42)</f>
        <v>#REF!</v>
      </c>
      <c r="J42" s="51" t="e">
        <f>G42</f>
        <v>#REF!</v>
      </c>
      <c r="K42" s="54" t="e">
        <f t="shared" si="184"/>
        <v>#REF!</v>
      </c>
      <c r="L42" s="54" t="e">
        <f t="shared" si="102"/>
        <v>#REF!</v>
      </c>
      <c r="M42" s="54" t="e">
        <f t="shared" si="103"/>
        <v>#REF!</v>
      </c>
      <c r="N42" s="54" t="e">
        <f t="shared" si="104"/>
        <v>#REF!</v>
      </c>
      <c r="O42" s="54" t="e">
        <f t="shared" si="105"/>
        <v>#REF!</v>
      </c>
      <c r="P42" s="54" t="e">
        <f t="shared" si="106"/>
        <v>#REF!</v>
      </c>
      <c r="Q42" s="54" t="e">
        <f t="shared" si="107"/>
        <v>#REF!</v>
      </c>
      <c r="R42" s="54" t="e">
        <f t="shared" si="108"/>
        <v>#REF!</v>
      </c>
      <c r="S42" s="54" t="e">
        <f t="shared" si="109"/>
        <v>#REF!</v>
      </c>
      <c r="T42" s="54" t="e">
        <f t="shared" si="110"/>
        <v>#REF!</v>
      </c>
      <c r="U42" s="51" t="e">
        <f t="shared" si="185"/>
        <v>#REF!</v>
      </c>
      <c r="V42" s="54" t="e">
        <f t="shared" si="186"/>
        <v>#REF!</v>
      </c>
      <c r="W42" s="54" t="e">
        <f t="shared" si="186"/>
        <v>#REF!</v>
      </c>
      <c r="X42" s="54" t="e">
        <f t="shared" si="186"/>
        <v>#REF!</v>
      </c>
      <c r="Y42" s="54" t="e">
        <f t="shared" si="186"/>
        <v>#REF!</v>
      </c>
      <c r="Z42" s="54" t="e">
        <f t="shared" si="186"/>
        <v>#REF!</v>
      </c>
      <c r="AA42" s="54" t="e">
        <f t="shared" si="186"/>
        <v>#REF!</v>
      </c>
      <c r="AB42" s="54" t="e">
        <f t="shared" si="186"/>
        <v>#REF!</v>
      </c>
      <c r="AC42" s="54" t="e">
        <f t="shared" si="186"/>
        <v>#REF!</v>
      </c>
      <c r="AD42" s="54" t="e">
        <f t="shared" si="186"/>
        <v>#REF!</v>
      </c>
      <c r="AE42" s="54" t="e">
        <f t="shared" si="186"/>
        <v>#REF!</v>
      </c>
      <c r="AF42" s="54" t="e">
        <f t="shared" si="186"/>
        <v>#REF!</v>
      </c>
      <c r="AG42" s="54" t="e">
        <f t="shared" si="186"/>
        <v>#REF!</v>
      </c>
      <c r="AH42" s="54" t="e">
        <f t="shared" si="112"/>
        <v>#REF!</v>
      </c>
      <c r="AI42" s="54" t="e">
        <f t="shared" si="113"/>
        <v>#REF!</v>
      </c>
      <c r="AJ42" s="54" t="e">
        <f t="shared" si="114"/>
        <v>#REF!</v>
      </c>
      <c r="AK42" s="54" t="e">
        <f t="shared" si="115"/>
        <v>#REF!</v>
      </c>
      <c r="AL42" s="54" t="e">
        <f t="shared" si="116"/>
        <v>#REF!</v>
      </c>
      <c r="AM42" s="54" t="e">
        <f t="shared" si="117"/>
        <v>#REF!</v>
      </c>
      <c r="AN42" s="54" t="e">
        <f t="shared" ref="AN42:AW42" si="209">+AM42</f>
        <v>#REF!</v>
      </c>
      <c r="AO42" s="54" t="e">
        <f t="shared" si="209"/>
        <v>#REF!</v>
      </c>
      <c r="AP42" s="54" t="e">
        <f t="shared" si="209"/>
        <v>#REF!</v>
      </c>
      <c r="AQ42" s="54" t="e">
        <f t="shared" si="209"/>
        <v>#REF!</v>
      </c>
      <c r="AR42" s="54" t="e">
        <f t="shared" si="209"/>
        <v>#REF!</v>
      </c>
      <c r="AS42" s="54" t="e">
        <f t="shared" si="209"/>
        <v>#REF!</v>
      </c>
      <c r="AT42" s="54" t="e">
        <f t="shared" si="209"/>
        <v>#REF!</v>
      </c>
      <c r="AU42" s="54" t="e">
        <f t="shared" si="209"/>
        <v>#REF!</v>
      </c>
      <c r="AV42" s="54" t="e">
        <f t="shared" si="209"/>
        <v>#REF!</v>
      </c>
      <c r="AW42" s="54" t="e">
        <f t="shared" si="209"/>
        <v>#REF!</v>
      </c>
      <c r="AX42" s="54" t="e">
        <f t="shared" si="119"/>
        <v>#REF!</v>
      </c>
      <c r="AY42" s="54" t="e">
        <f t="shared" si="120"/>
        <v>#REF!</v>
      </c>
      <c r="AZ42" s="54" t="e">
        <f t="shared" si="121"/>
        <v>#REF!</v>
      </c>
      <c r="BA42" s="54" t="e">
        <f t="shared" si="122"/>
        <v>#REF!</v>
      </c>
      <c r="BB42" s="54" t="e">
        <f t="shared" si="123"/>
        <v>#REF!</v>
      </c>
      <c r="BC42" s="54" t="e">
        <f t="shared" si="124"/>
        <v>#REF!</v>
      </c>
      <c r="BD42" s="54" t="e">
        <f t="shared" si="125"/>
        <v>#REF!</v>
      </c>
      <c r="BE42" s="54" t="e">
        <f t="shared" si="126"/>
        <v>#REF!</v>
      </c>
      <c r="BF42" s="54" t="e">
        <f t="shared" si="127"/>
        <v>#REF!</v>
      </c>
      <c r="BG42" s="54" t="e">
        <f t="shared" si="128"/>
        <v>#REF!</v>
      </c>
      <c r="BH42" s="54" t="e">
        <f t="shared" si="129"/>
        <v>#REF!</v>
      </c>
      <c r="BI42" s="54" t="e">
        <f t="shared" si="130"/>
        <v>#REF!</v>
      </c>
      <c r="BJ42" s="54" t="e">
        <f t="shared" si="131"/>
        <v>#REF!</v>
      </c>
      <c r="BK42" s="54" t="e">
        <f t="shared" si="132"/>
        <v>#REF!</v>
      </c>
      <c r="BL42" s="54" t="e">
        <f t="shared" si="133"/>
        <v>#REF!</v>
      </c>
      <c r="BM42" s="54" t="e">
        <f t="shared" si="134"/>
        <v>#REF!</v>
      </c>
      <c r="BN42" s="54" t="e">
        <f t="shared" si="135"/>
        <v>#REF!</v>
      </c>
      <c r="BO42" s="54" t="e">
        <f t="shared" si="136"/>
        <v>#REF!</v>
      </c>
      <c r="BP42" s="54" t="e">
        <f t="shared" si="137"/>
        <v>#REF!</v>
      </c>
      <c r="BQ42" s="54" t="e">
        <f t="shared" si="138"/>
        <v>#REF!</v>
      </c>
      <c r="BR42" s="54" t="e">
        <f t="shared" si="139"/>
        <v>#REF!</v>
      </c>
      <c r="BS42" s="54" t="e">
        <f t="shared" si="140"/>
        <v>#REF!</v>
      </c>
      <c r="BT42" s="54" t="e">
        <f t="shared" si="141"/>
        <v>#REF!</v>
      </c>
      <c r="BU42" s="54" t="e">
        <f t="shared" si="142"/>
        <v>#REF!</v>
      </c>
      <c r="BV42" s="54" t="e">
        <f t="shared" si="143"/>
        <v>#REF!</v>
      </c>
      <c r="BW42" s="54" t="e">
        <f t="shared" si="144"/>
        <v>#REF!</v>
      </c>
      <c r="BX42" s="54" t="e">
        <f t="shared" si="144"/>
        <v>#REF!</v>
      </c>
      <c r="BY42" s="54" t="e">
        <f t="shared" si="145"/>
        <v>#REF!</v>
      </c>
      <c r="BZ42" s="54" t="e">
        <f t="shared" si="146"/>
        <v>#REF!</v>
      </c>
      <c r="CA42" s="54" t="e">
        <f t="shared" si="147"/>
        <v>#REF!</v>
      </c>
      <c r="CB42" s="54" t="e">
        <f t="shared" si="148"/>
        <v>#REF!</v>
      </c>
      <c r="CC42" s="54" t="e">
        <f t="shared" si="149"/>
        <v>#REF!</v>
      </c>
      <c r="CD42" s="54" t="e">
        <f t="shared" si="150"/>
        <v>#REF!</v>
      </c>
      <c r="CE42" s="54" t="e">
        <f t="shared" si="151"/>
        <v>#REF!</v>
      </c>
      <c r="CF42" s="54" t="e">
        <f t="shared" si="152"/>
        <v>#REF!</v>
      </c>
      <c r="CG42" s="54" t="e">
        <f t="shared" si="153"/>
        <v>#REF!</v>
      </c>
      <c r="CH42" s="54" t="e">
        <f t="shared" si="154"/>
        <v>#REF!</v>
      </c>
      <c r="CI42" s="54" t="e">
        <f t="shared" si="154"/>
        <v>#REF!</v>
      </c>
      <c r="CJ42" s="54" t="e">
        <f t="shared" si="155"/>
        <v>#REF!</v>
      </c>
      <c r="CK42" s="54" t="e">
        <f t="shared" si="156"/>
        <v>#REF!</v>
      </c>
      <c r="CL42" s="54" t="e">
        <f t="shared" si="157"/>
        <v>#REF!</v>
      </c>
      <c r="CM42" s="54" t="e">
        <f t="shared" si="158"/>
        <v>#REF!</v>
      </c>
      <c r="CN42" s="54" t="e">
        <f t="shared" si="159"/>
        <v>#REF!</v>
      </c>
      <c r="CO42" s="54" t="e">
        <f t="shared" si="160"/>
        <v>#REF!</v>
      </c>
      <c r="CP42" s="54" t="e">
        <f t="shared" si="161"/>
        <v>#REF!</v>
      </c>
      <c r="CQ42" s="54" t="e">
        <f t="shared" si="162"/>
        <v>#REF!</v>
      </c>
      <c r="CR42" s="54" t="e">
        <f t="shared" si="163"/>
        <v>#REF!</v>
      </c>
      <c r="CS42" s="54" t="e">
        <f t="shared" si="164"/>
        <v>#REF!</v>
      </c>
      <c r="CT42" s="54" t="e">
        <f t="shared" si="165"/>
        <v>#REF!</v>
      </c>
      <c r="CU42" s="54" t="e">
        <f t="shared" si="166"/>
        <v>#REF!</v>
      </c>
      <c r="CV42" s="54" t="e">
        <f t="shared" si="167"/>
        <v>#REF!</v>
      </c>
      <c r="CW42" s="54" t="e">
        <f t="shared" si="168"/>
        <v>#REF!</v>
      </c>
      <c r="CX42" s="54" t="e">
        <f t="shared" si="169"/>
        <v>#REF!</v>
      </c>
      <c r="CY42" s="54" t="e">
        <f t="shared" si="170"/>
        <v>#REF!</v>
      </c>
      <c r="CZ42" s="54" t="e">
        <f t="shared" si="171"/>
        <v>#REF!</v>
      </c>
      <c r="DA42" s="54" t="e">
        <f t="shared" si="172"/>
        <v>#REF!</v>
      </c>
      <c r="DB42" s="54" t="e">
        <f t="shared" si="173"/>
        <v>#REF!</v>
      </c>
      <c r="DC42" s="54" t="e">
        <f t="shared" si="174"/>
        <v>#REF!</v>
      </c>
      <c r="DD42" s="54" t="e">
        <f t="shared" si="175"/>
        <v>#REF!</v>
      </c>
      <c r="DE42" s="54" t="e">
        <f t="shared" si="176"/>
        <v>#REF!</v>
      </c>
      <c r="DF42" s="54" t="e">
        <f t="shared" si="191"/>
        <v>#REF!</v>
      </c>
      <c r="DG42" s="54" t="e">
        <f t="shared" si="192"/>
        <v>#REF!</v>
      </c>
      <c r="DH42" s="54" t="e">
        <f t="shared" si="193"/>
        <v>#REF!</v>
      </c>
      <c r="DI42" s="54" t="e">
        <f t="shared" si="194"/>
        <v>#REF!</v>
      </c>
      <c r="DJ42" s="54" t="e">
        <f t="shared" si="195"/>
        <v>#REF!</v>
      </c>
      <c r="DK42" s="54" t="e">
        <f t="shared" si="196"/>
        <v>#REF!</v>
      </c>
      <c r="DL42" s="54" t="e">
        <f t="shared" si="197"/>
        <v>#REF!</v>
      </c>
      <c r="DM42" s="54" t="e">
        <f t="shared" si="198"/>
        <v>#REF!</v>
      </c>
      <c r="DN42" s="54" t="e">
        <f t="shared" si="199"/>
        <v>#REF!</v>
      </c>
      <c r="DO42" s="54" t="e">
        <f t="shared" si="200"/>
        <v>#REF!</v>
      </c>
      <c r="DP42" s="54" t="e">
        <f t="shared" si="177"/>
        <v>#REF!</v>
      </c>
      <c r="DQ42" s="54" t="e">
        <f t="shared" si="178"/>
        <v>#REF!</v>
      </c>
      <c r="DR42" s="54" t="e">
        <f t="shared" si="179"/>
        <v>#REF!</v>
      </c>
      <c r="DS42" s="54" t="e">
        <f t="shared" si="180"/>
        <v>#REF!</v>
      </c>
      <c r="DT42" s="54" t="e">
        <f t="shared" si="181"/>
        <v>#REF!</v>
      </c>
      <c r="DU42" s="54" t="e">
        <f t="shared" si="182"/>
        <v>#REF!</v>
      </c>
      <c r="DV42" s="54" t="e">
        <f t="shared" si="183"/>
        <v>#REF!</v>
      </c>
      <c r="DW42" s="54" t="e">
        <f t="shared" si="201"/>
        <v>#REF!</v>
      </c>
    </row>
    <row r="43" spans="1:127" ht="14" x14ac:dyDescent="0.3">
      <c r="A43" s="30">
        <f>'入力シート (複数物質)'!W10</f>
        <v>0.4</v>
      </c>
      <c r="B43" s="31" t="s">
        <v>138</v>
      </c>
      <c r="C43" s="496" t="s">
        <v>139</v>
      </c>
      <c r="D43" s="496"/>
      <c r="E43" s="496"/>
      <c r="F43" s="74" t="s">
        <v>140</v>
      </c>
      <c r="G43" s="25">
        <f>IF(A43="",0.2,A43)</f>
        <v>0.4</v>
      </c>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36"/>
      <c r="BR43" s="36"/>
      <c r="BS43" s="36"/>
      <c r="BT43" s="36"/>
      <c r="BU43" s="36"/>
      <c r="BV43" s="36"/>
      <c r="BW43" s="36"/>
      <c r="BX43" s="36"/>
      <c r="BY43" s="36"/>
      <c r="BZ43" s="36"/>
      <c r="CA43" s="36"/>
      <c r="CB43" s="36"/>
      <c r="CC43" s="36"/>
      <c r="CD43" s="36"/>
      <c r="CE43" s="36"/>
      <c r="CF43" s="36"/>
      <c r="CG43" s="36"/>
      <c r="CH43" s="36"/>
      <c r="CI43" s="36"/>
      <c r="CJ43" s="36"/>
      <c r="CK43" s="36"/>
      <c r="CL43" s="36"/>
      <c r="CM43" s="36"/>
      <c r="CN43" s="36"/>
      <c r="CO43" s="36"/>
      <c r="CP43" s="36"/>
      <c r="CQ43" s="36"/>
      <c r="CR43" s="36"/>
      <c r="CS43" s="36"/>
      <c r="CT43" s="36"/>
      <c r="CU43" s="36"/>
      <c r="CV43" s="36"/>
      <c r="CW43" s="36"/>
      <c r="CX43" s="36"/>
      <c r="CY43" s="36"/>
      <c r="CZ43" s="36"/>
      <c r="DA43" s="36"/>
      <c r="DB43" s="36"/>
      <c r="DC43" s="36"/>
      <c r="DD43" s="36"/>
      <c r="DE43" s="36"/>
      <c r="DF43" s="36"/>
      <c r="DG43" s="36"/>
      <c r="DH43" s="36"/>
      <c r="DI43" s="36"/>
      <c r="DJ43" s="36"/>
      <c r="DK43" s="36"/>
      <c r="DL43" s="36"/>
      <c r="DM43" s="36"/>
      <c r="DN43" s="36"/>
      <c r="DO43" s="36"/>
      <c r="DP43" s="36"/>
      <c r="DQ43" s="36"/>
      <c r="DR43" s="36"/>
      <c r="DS43" s="36"/>
      <c r="DT43" s="36"/>
      <c r="DU43" s="36"/>
      <c r="DV43" s="36"/>
      <c r="DW43" s="36"/>
    </row>
    <row r="44" spans="1:127" ht="14" x14ac:dyDescent="0.3">
      <c r="A44" s="16" t="e">
        <f>'入力シート (複数物質)'!#REF!</f>
        <v>#REF!</v>
      </c>
      <c r="B44" s="32" t="s">
        <v>88</v>
      </c>
      <c r="C44" s="493" t="s">
        <v>89</v>
      </c>
      <c r="D44" s="493"/>
      <c r="E44" s="493"/>
      <c r="F44" s="21" t="s">
        <v>90</v>
      </c>
      <c r="G44" s="33" t="e">
        <f>IF(A44="",IF(G45*G46&gt;0,G45*G46,G43),A44)</f>
        <v>#REF!</v>
      </c>
      <c r="J44" s="51" t="e">
        <f t="shared" ref="J44:J51" si="210">G44</f>
        <v>#REF!</v>
      </c>
      <c r="K44" s="51" t="e">
        <f t="shared" ref="K44:K52" si="211">+J44</f>
        <v>#REF!</v>
      </c>
      <c r="L44" s="51" t="e">
        <f t="shared" ref="L44:L52" si="212">+K44</f>
        <v>#REF!</v>
      </c>
      <c r="M44" s="51" t="e">
        <f t="shared" ref="M44:M52" si="213">+L44</f>
        <v>#REF!</v>
      </c>
      <c r="N44" s="51" t="e">
        <f t="shared" ref="N44:N52" si="214">+M44</f>
        <v>#REF!</v>
      </c>
      <c r="O44" s="51" t="e">
        <f t="shared" ref="O44:O52" si="215">+J44</f>
        <v>#REF!</v>
      </c>
      <c r="P44" s="51" t="e">
        <f t="shared" ref="P44:P52" si="216">+K44</f>
        <v>#REF!</v>
      </c>
      <c r="Q44" s="51" t="e">
        <f t="shared" ref="Q44:Q52" si="217">+L44</f>
        <v>#REF!</v>
      </c>
      <c r="R44" s="51" t="e">
        <f t="shared" ref="R44:R52" si="218">+L44</f>
        <v>#REF!</v>
      </c>
      <c r="S44" s="51" t="e">
        <f t="shared" ref="S44:S52" si="219">+M44</f>
        <v>#REF!</v>
      </c>
      <c r="T44" s="51" t="e">
        <f t="shared" ref="T44:T52" si="220">+N44</f>
        <v>#REF!</v>
      </c>
      <c r="U44" s="51" t="e">
        <f t="shared" si="185"/>
        <v>#REF!</v>
      </c>
      <c r="V44" s="51" t="e">
        <f>+U44</f>
        <v>#REF!</v>
      </c>
      <c r="W44" s="51" t="e">
        <f t="shared" ref="W44:AG44" si="221">+V44</f>
        <v>#REF!</v>
      </c>
      <c r="X44" s="51" t="e">
        <f t="shared" si="221"/>
        <v>#REF!</v>
      </c>
      <c r="Y44" s="51" t="e">
        <f t="shared" si="221"/>
        <v>#REF!</v>
      </c>
      <c r="Z44" s="51" t="e">
        <f t="shared" si="221"/>
        <v>#REF!</v>
      </c>
      <c r="AA44" s="51" t="e">
        <f t="shared" si="221"/>
        <v>#REF!</v>
      </c>
      <c r="AB44" s="51" t="e">
        <f t="shared" si="221"/>
        <v>#REF!</v>
      </c>
      <c r="AC44" s="51" t="e">
        <f t="shared" si="221"/>
        <v>#REF!</v>
      </c>
      <c r="AD44" s="51" t="e">
        <f t="shared" si="221"/>
        <v>#REF!</v>
      </c>
      <c r="AE44" s="51" t="e">
        <f t="shared" si="221"/>
        <v>#REF!</v>
      </c>
      <c r="AF44" s="51" t="e">
        <f t="shared" si="221"/>
        <v>#REF!</v>
      </c>
      <c r="AG44" s="51" t="e">
        <f t="shared" si="221"/>
        <v>#REF!</v>
      </c>
      <c r="AH44" s="51" t="e">
        <f t="shared" ref="AH44:AH52" si="222">+AC44</f>
        <v>#REF!</v>
      </c>
      <c r="AI44" s="51" t="e">
        <f t="shared" ref="AI44:AI52" si="223">+AD44</f>
        <v>#REF!</v>
      </c>
      <c r="AJ44" s="51" t="e">
        <f t="shared" ref="AJ44:AJ52" si="224">+AE44</f>
        <v>#REF!</v>
      </c>
      <c r="AK44" s="51" t="e">
        <f t="shared" ref="AK44:AK52" si="225">+AE44</f>
        <v>#REF!</v>
      </c>
      <c r="AL44" s="51" t="e">
        <f t="shared" ref="AL44:AL52" si="226">+AF44</f>
        <v>#REF!</v>
      </c>
      <c r="AM44" s="51" t="e">
        <f t="shared" ref="AM44:AM52" si="227">+AG44</f>
        <v>#REF!</v>
      </c>
      <c r="AN44" s="51" t="e">
        <f t="shared" ref="AN44:AW44" si="228">+AM44</f>
        <v>#REF!</v>
      </c>
      <c r="AO44" s="51" t="e">
        <f t="shared" si="228"/>
        <v>#REF!</v>
      </c>
      <c r="AP44" s="51" t="e">
        <f t="shared" si="228"/>
        <v>#REF!</v>
      </c>
      <c r="AQ44" s="51" t="e">
        <f t="shared" si="228"/>
        <v>#REF!</v>
      </c>
      <c r="AR44" s="51" t="e">
        <f t="shared" si="228"/>
        <v>#REF!</v>
      </c>
      <c r="AS44" s="51" t="e">
        <f t="shared" si="228"/>
        <v>#REF!</v>
      </c>
      <c r="AT44" s="51" t="e">
        <f t="shared" si="228"/>
        <v>#REF!</v>
      </c>
      <c r="AU44" s="51" t="e">
        <f t="shared" si="228"/>
        <v>#REF!</v>
      </c>
      <c r="AV44" s="51" t="e">
        <f t="shared" si="228"/>
        <v>#REF!</v>
      </c>
      <c r="AW44" s="51" t="e">
        <f t="shared" si="228"/>
        <v>#REF!</v>
      </c>
      <c r="AX44" s="51" t="e">
        <f t="shared" ref="AX44:AX52" si="229">+AW44</f>
        <v>#REF!</v>
      </c>
      <c r="AY44" s="51" t="e">
        <f t="shared" ref="AY44:AY52" si="230">+AX44</f>
        <v>#REF!</v>
      </c>
      <c r="AZ44" s="51" t="e">
        <f t="shared" ref="AZ44:AZ52" si="231">+AY44</f>
        <v>#REF!</v>
      </c>
      <c r="BA44" s="51" t="e">
        <f>+AZ44</f>
        <v>#REF!</v>
      </c>
      <c r="BB44" s="51" t="e">
        <f t="shared" ref="BB44:BB52" si="232">+BA44</f>
        <v>#REF!</v>
      </c>
      <c r="BC44" s="51" t="e">
        <f t="shared" ref="BC44:BC52" si="233">+BB44</f>
        <v>#REF!</v>
      </c>
      <c r="BD44" s="51" t="e">
        <f t="shared" ref="BD44:BD52" si="234">+BC44</f>
        <v>#REF!</v>
      </c>
      <c r="BE44" s="51" t="e">
        <f t="shared" ref="BE44:BE52" si="235">+BD44</f>
        <v>#REF!</v>
      </c>
      <c r="BF44" s="51" t="e">
        <f t="shared" ref="BF44:BF52" si="236">+BE44</f>
        <v>#REF!</v>
      </c>
      <c r="BG44" s="51" t="e">
        <f t="shared" ref="BG44:BG52" si="237">+BE44</f>
        <v>#REF!</v>
      </c>
      <c r="BH44" s="51" t="e">
        <f t="shared" ref="BH44:BH52" si="238">+BF44</f>
        <v>#REF!</v>
      </c>
      <c r="BI44" s="51" t="e">
        <f t="shared" ref="BI44:BI52" si="239">+BH44</f>
        <v>#REF!</v>
      </c>
      <c r="BJ44" s="51" t="e">
        <f t="shared" ref="BJ44:BJ52" si="240">+BI44</f>
        <v>#REF!</v>
      </c>
      <c r="BK44" s="51" t="e">
        <f t="shared" ref="BK44:BK52" si="241">+AZ44</f>
        <v>#REF!</v>
      </c>
      <c r="BL44" s="51" t="e">
        <f t="shared" ref="BL44:BL52" si="242">+BK44</f>
        <v>#REF!</v>
      </c>
      <c r="BM44" s="51" t="e">
        <f t="shared" ref="BM44:BM52" si="243">+BL44</f>
        <v>#REF!</v>
      </c>
      <c r="BN44" s="51" t="e">
        <f t="shared" ref="BN44:BN52" si="244">+BM44</f>
        <v>#REF!</v>
      </c>
      <c r="BO44" s="51" t="e">
        <f t="shared" ref="BO44:BO52" si="245">+BN44</f>
        <v>#REF!</v>
      </c>
      <c r="BP44" s="51" t="e">
        <f t="shared" ref="BP44:BP52" si="246">+BE44</f>
        <v>#REF!</v>
      </c>
      <c r="BQ44" s="51" t="e">
        <f t="shared" ref="BQ44:BQ52" si="247">+BP44</f>
        <v>#REF!</v>
      </c>
      <c r="BR44" s="51" t="e">
        <f t="shared" ref="BR44:BR52" si="248">+BQ44</f>
        <v>#REF!</v>
      </c>
      <c r="BS44" s="51" t="e">
        <f t="shared" ref="BS44:BS52" si="249">+BR44</f>
        <v>#REF!</v>
      </c>
      <c r="BT44" s="51" t="e">
        <f t="shared" ref="BT44:BT52" si="250">+BS44</f>
        <v>#REF!</v>
      </c>
      <c r="BU44" s="51" t="e">
        <f t="shared" ref="BU44:BU52" si="251">+BJ44</f>
        <v>#REF!</v>
      </c>
      <c r="BV44" s="51" t="e">
        <f t="shared" ref="BV44:BV52" si="252">+BU44</f>
        <v>#REF!</v>
      </c>
      <c r="BW44" s="51" t="e">
        <f t="shared" ref="BW44:BX52" si="253">+BU44</f>
        <v>#REF!</v>
      </c>
      <c r="BX44" s="51" t="e">
        <f t="shared" si="253"/>
        <v>#REF!</v>
      </c>
      <c r="BY44" s="51" t="e">
        <f t="shared" ref="BY44:BY52" si="254">+BX44</f>
        <v>#REF!</v>
      </c>
      <c r="BZ44" s="51" t="e">
        <f t="shared" ref="BZ44:BZ52" si="255">+BY44</f>
        <v>#REF!</v>
      </c>
      <c r="CA44" s="51" t="e">
        <f t="shared" ref="CA44:CA52" si="256">+BZ44</f>
        <v>#REF!</v>
      </c>
      <c r="CB44" s="51" t="e">
        <f t="shared" ref="CB44:CB52" si="257">+CA44</f>
        <v>#REF!</v>
      </c>
      <c r="CC44" s="51" t="e">
        <f t="shared" ref="CC44:CC52" si="258">+CA44</f>
        <v>#REF!</v>
      </c>
      <c r="CD44" s="51" t="e">
        <f t="shared" ref="CD44:CD52" si="259">+CB44</f>
        <v>#REF!</v>
      </c>
      <c r="CE44" s="51" t="e">
        <f t="shared" ref="CE44:CE52" si="260">+CD44</f>
        <v>#REF!</v>
      </c>
      <c r="CF44" s="51" t="e">
        <f t="shared" ref="CF44:CF52" si="261">+BA44</f>
        <v>#REF!</v>
      </c>
      <c r="CG44" s="51" t="e">
        <f t="shared" ref="CG44:CG52" si="262">+BA44</f>
        <v>#REF!</v>
      </c>
      <c r="CH44" s="51" t="e">
        <f t="shared" ref="CH44:CI52" si="263">+BA44</f>
        <v>#REF!</v>
      </c>
      <c r="CI44" s="51" t="e">
        <f t="shared" si="263"/>
        <v>#REF!</v>
      </c>
      <c r="CJ44" s="51" t="e">
        <f t="shared" ref="CJ44:CJ52" si="264">+BC44</f>
        <v>#REF!</v>
      </c>
      <c r="CK44" s="51" t="e">
        <f t="shared" ref="CK44:CK52" si="265">+BD44</f>
        <v>#REF!</v>
      </c>
      <c r="CL44" s="51" t="e">
        <f t="shared" ref="CL44:CL52" si="266">+BE44</f>
        <v>#REF!</v>
      </c>
      <c r="CM44" s="51" t="e">
        <f t="shared" ref="CM44:CM52" si="267">+BF44</f>
        <v>#REF!</v>
      </c>
      <c r="CN44" s="51" t="e">
        <f t="shared" ref="CN44:CN52" si="268">+BG44</f>
        <v>#REF!</v>
      </c>
      <c r="CO44" s="51" t="e">
        <f t="shared" ref="CO44:CO52" si="269">+BH44</f>
        <v>#REF!</v>
      </c>
      <c r="CP44" s="51" t="e">
        <f t="shared" ref="CP44:CP52" si="270">+BI44</f>
        <v>#REF!</v>
      </c>
      <c r="CQ44" s="51" t="e">
        <f t="shared" ref="CQ44:CQ52" si="271">+BJ44</f>
        <v>#REF!</v>
      </c>
      <c r="CR44" s="51" t="e">
        <f t="shared" ref="CR44:CR52" si="272">+BU44</f>
        <v>#REF!</v>
      </c>
      <c r="CS44" s="51" t="e">
        <f t="shared" ref="CS44:CS52" si="273">+BV44</f>
        <v>#REF!</v>
      </c>
      <c r="CT44" s="51" t="e">
        <f t="shared" ref="CT44:CT52" si="274">+BX44</f>
        <v>#REF!</v>
      </c>
      <c r="CU44" s="51" t="e">
        <f t="shared" ref="CU44:CU52" si="275">+BY44</f>
        <v>#REF!</v>
      </c>
      <c r="CV44" s="51" t="e">
        <f t="shared" ref="CV44:CV52" si="276">+BU44</f>
        <v>#REF!</v>
      </c>
      <c r="CW44" s="51" t="e">
        <f t="shared" ref="CW44:CW52" si="277">+BV44</f>
        <v>#REF!</v>
      </c>
      <c r="CX44" s="51" t="e">
        <f t="shared" ref="CX44:CX52" si="278">+BX44</f>
        <v>#REF!</v>
      </c>
      <c r="CY44" s="51" t="e">
        <f t="shared" ref="CY44:CY52" si="279">+BY44</f>
        <v>#REF!</v>
      </c>
      <c r="CZ44" s="51" t="e">
        <f t="shared" ref="CZ44:CZ52" si="280">+BZ44</f>
        <v>#REF!</v>
      </c>
      <c r="DA44" s="51" t="e">
        <f t="shared" ref="DA44:DA52" si="281">+CA44</f>
        <v>#REF!</v>
      </c>
      <c r="DB44" s="51" t="e">
        <f t="shared" ref="DB44:DB52" si="282">+CB44</f>
        <v>#REF!</v>
      </c>
      <c r="DC44" s="51" t="e">
        <f t="shared" ref="DC44:DC52" si="283">+CD44</f>
        <v>#REF!</v>
      </c>
      <c r="DD44" s="51" t="e">
        <f t="shared" ref="DD44:DD52" si="284">+CE44</f>
        <v>#REF!</v>
      </c>
      <c r="DE44" s="51" t="e">
        <f t="shared" ref="DE44:DE52" si="285">+CE44</f>
        <v>#REF!</v>
      </c>
      <c r="DF44" s="51" t="e">
        <f t="shared" ref="DF44:DF52" si="286">+BU44</f>
        <v>#REF!</v>
      </c>
      <c r="DG44" s="51" t="e">
        <f t="shared" ref="DG44:DG52" si="287">+DF44</f>
        <v>#REF!</v>
      </c>
      <c r="DH44" s="51" t="e">
        <f t="shared" ref="DH44:DH52" si="288">+DG44</f>
        <v>#REF!</v>
      </c>
      <c r="DI44" s="51" t="e">
        <f t="shared" ref="DI44:DI52" si="289">+DH44</f>
        <v>#REF!</v>
      </c>
      <c r="DJ44" s="51" t="e">
        <f t="shared" ref="DJ44:DJ52" si="290">+DI44</f>
        <v>#REF!</v>
      </c>
      <c r="DK44" s="51" t="e">
        <f t="shared" ref="DK44:DK52" si="291">+DJ44</f>
        <v>#REF!</v>
      </c>
      <c r="DL44" s="51" t="e">
        <f t="shared" ref="DL44:DL52" si="292">+DK44</f>
        <v>#REF!</v>
      </c>
      <c r="DM44" s="51" t="e">
        <f t="shared" ref="DM44:DM52" si="293">+DL44</f>
        <v>#REF!</v>
      </c>
      <c r="DN44" s="51" t="e">
        <f t="shared" ref="DN44:DN52" si="294">+DM44</f>
        <v>#REF!</v>
      </c>
      <c r="DO44" s="51" t="e">
        <f t="shared" ref="DO44:DO52" si="295">+DE44</f>
        <v>#REF!</v>
      </c>
      <c r="DP44" s="51" t="e">
        <f t="shared" ref="DP44:DP52" si="296">+DO44</f>
        <v>#REF!</v>
      </c>
      <c r="DQ44" s="51" t="e">
        <f t="shared" ref="DQ44:DQ52" si="297">+DP44</f>
        <v>#REF!</v>
      </c>
      <c r="DR44" s="51" t="e">
        <f t="shared" ref="DR44:DR52" si="298">+DQ44</f>
        <v>#REF!</v>
      </c>
      <c r="DS44" s="51" t="e">
        <f t="shared" ref="DS44:DS52" si="299">+DR44</f>
        <v>#REF!</v>
      </c>
      <c r="DT44" s="51" t="e">
        <f t="shared" ref="DT44:DT52" si="300">+DS44</f>
        <v>#REF!</v>
      </c>
      <c r="DU44" s="51" t="e">
        <f t="shared" ref="DU44:DU52" si="301">+DT44</f>
        <v>#REF!</v>
      </c>
      <c r="DV44" s="51" t="e">
        <f t="shared" ref="DV44:DV52" si="302">+DU44</f>
        <v>#REF!</v>
      </c>
      <c r="DW44" s="51" t="e">
        <f t="shared" ref="DW44:DW52" si="303">+DV44</f>
        <v>#REF!</v>
      </c>
    </row>
    <row r="45" spans="1:127" ht="18" x14ac:dyDescent="0.4">
      <c r="A45" s="16" t="e">
        <f>'入力シート (複数物質)'!#REF!</f>
        <v>#REF!</v>
      </c>
      <c r="B45" s="20" t="s">
        <v>91</v>
      </c>
      <c r="C45" s="493" t="s">
        <v>92</v>
      </c>
      <c r="D45" s="493"/>
      <c r="E45" s="493"/>
      <c r="F45" s="21" t="s">
        <v>93</v>
      </c>
      <c r="G45" s="33" t="e">
        <f>IF(A45="",154.9,A45)</f>
        <v>#REF!</v>
      </c>
      <c r="J45" s="51" t="e">
        <f t="shared" si="210"/>
        <v>#REF!</v>
      </c>
      <c r="K45" s="51" t="e">
        <f t="shared" si="211"/>
        <v>#REF!</v>
      </c>
      <c r="L45" s="51" t="e">
        <f t="shared" si="212"/>
        <v>#REF!</v>
      </c>
      <c r="M45" s="51" t="e">
        <f t="shared" si="213"/>
        <v>#REF!</v>
      </c>
      <c r="N45" s="51" t="e">
        <f t="shared" si="214"/>
        <v>#REF!</v>
      </c>
      <c r="O45" s="51" t="e">
        <f t="shared" si="215"/>
        <v>#REF!</v>
      </c>
      <c r="P45" s="51" t="e">
        <f t="shared" si="216"/>
        <v>#REF!</v>
      </c>
      <c r="Q45" s="51" t="e">
        <f t="shared" si="217"/>
        <v>#REF!</v>
      </c>
      <c r="R45" s="51" t="e">
        <f t="shared" si="218"/>
        <v>#REF!</v>
      </c>
      <c r="S45" s="51" t="e">
        <f t="shared" si="219"/>
        <v>#REF!</v>
      </c>
      <c r="T45" s="51" t="e">
        <f t="shared" si="220"/>
        <v>#REF!</v>
      </c>
      <c r="U45" s="51" t="e">
        <f t="shared" si="185"/>
        <v>#REF!</v>
      </c>
      <c r="V45" s="51" t="e">
        <f t="shared" ref="V45:AG51" si="304">+U45</f>
        <v>#REF!</v>
      </c>
      <c r="W45" s="51" t="e">
        <f t="shared" si="304"/>
        <v>#REF!</v>
      </c>
      <c r="X45" s="51" t="e">
        <f t="shared" si="304"/>
        <v>#REF!</v>
      </c>
      <c r="Y45" s="51" t="e">
        <f t="shared" si="304"/>
        <v>#REF!</v>
      </c>
      <c r="Z45" s="51" t="e">
        <f t="shared" si="304"/>
        <v>#REF!</v>
      </c>
      <c r="AA45" s="51" t="e">
        <f t="shared" si="304"/>
        <v>#REF!</v>
      </c>
      <c r="AB45" s="51" t="e">
        <f t="shared" si="304"/>
        <v>#REF!</v>
      </c>
      <c r="AC45" s="51" t="e">
        <f t="shared" si="304"/>
        <v>#REF!</v>
      </c>
      <c r="AD45" s="51" t="e">
        <f t="shared" si="304"/>
        <v>#REF!</v>
      </c>
      <c r="AE45" s="51" t="e">
        <f t="shared" si="304"/>
        <v>#REF!</v>
      </c>
      <c r="AF45" s="51" t="e">
        <f t="shared" si="304"/>
        <v>#REF!</v>
      </c>
      <c r="AG45" s="51" t="e">
        <f t="shared" si="304"/>
        <v>#REF!</v>
      </c>
      <c r="AH45" s="51" t="e">
        <f t="shared" si="222"/>
        <v>#REF!</v>
      </c>
      <c r="AI45" s="51" t="e">
        <f t="shared" si="223"/>
        <v>#REF!</v>
      </c>
      <c r="AJ45" s="51" t="e">
        <f t="shared" si="224"/>
        <v>#REF!</v>
      </c>
      <c r="AK45" s="51" t="e">
        <f t="shared" si="225"/>
        <v>#REF!</v>
      </c>
      <c r="AL45" s="51" t="e">
        <f t="shared" si="226"/>
        <v>#REF!</v>
      </c>
      <c r="AM45" s="51" t="e">
        <f t="shared" si="227"/>
        <v>#REF!</v>
      </c>
      <c r="AN45" s="51" t="e">
        <f t="shared" ref="AN45:AW45" si="305">+AM45</f>
        <v>#REF!</v>
      </c>
      <c r="AO45" s="51" t="e">
        <f t="shared" si="305"/>
        <v>#REF!</v>
      </c>
      <c r="AP45" s="51" t="e">
        <f t="shared" si="305"/>
        <v>#REF!</v>
      </c>
      <c r="AQ45" s="51" t="e">
        <f t="shared" si="305"/>
        <v>#REF!</v>
      </c>
      <c r="AR45" s="51" t="e">
        <f t="shared" si="305"/>
        <v>#REF!</v>
      </c>
      <c r="AS45" s="51" t="e">
        <f t="shared" si="305"/>
        <v>#REF!</v>
      </c>
      <c r="AT45" s="51" t="e">
        <f t="shared" si="305"/>
        <v>#REF!</v>
      </c>
      <c r="AU45" s="51" t="e">
        <f t="shared" si="305"/>
        <v>#REF!</v>
      </c>
      <c r="AV45" s="51" t="e">
        <f t="shared" si="305"/>
        <v>#REF!</v>
      </c>
      <c r="AW45" s="51" t="e">
        <f t="shared" si="305"/>
        <v>#REF!</v>
      </c>
      <c r="AX45" s="51" t="e">
        <f t="shared" si="229"/>
        <v>#REF!</v>
      </c>
      <c r="AY45" s="51" t="e">
        <f t="shared" si="230"/>
        <v>#REF!</v>
      </c>
      <c r="AZ45" s="51" t="e">
        <f t="shared" si="231"/>
        <v>#REF!</v>
      </c>
      <c r="BA45" s="51" t="e">
        <f>+AZ45</f>
        <v>#REF!</v>
      </c>
      <c r="BB45" s="51" t="e">
        <f t="shared" si="232"/>
        <v>#REF!</v>
      </c>
      <c r="BC45" s="51" t="e">
        <f t="shared" si="233"/>
        <v>#REF!</v>
      </c>
      <c r="BD45" s="51" t="e">
        <f t="shared" si="234"/>
        <v>#REF!</v>
      </c>
      <c r="BE45" s="51" t="e">
        <f t="shared" si="235"/>
        <v>#REF!</v>
      </c>
      <c r="BF45" s="51" t="e">
        <f t="shared" si="236"/>
        <v>#REF!</v>
      </c>
      <c r="BG45" s="51" t="e">
        <f t="shared" si="237"/>
        <v>#REF!</v>
      </c>
      <c r="BH45" s="51" t="e">
        <f t="shared" si="238"/>
        <v>#REF!</v>
      </c>
      <c r="BI45" s="51" t="e">
        <f t="shared" si="239"/>
        <v>#REF!</v>
      </c>
      <c r="BJ45" s="51" t="e">
        <f t="shared" si="240"/>
        <v>#REF!</v>
      </c>
      <c r="BK45" s="51" t="e">
        <f t="shared" si="241"/>
        <v>#REF!</v>
      </c>
      <c r="BL45" s="51" t="e">
        <f t="shared" si="242"/>
        <v>#REF!</v>
      </c>
      <c r="BM45" s="51" t="e">
        <f t="shared" si="243"/>
        <v>#REF!</v>
      </c>
      <c r="BN45" s="51" t="e">
        <f t="shared" si="244"/>
        <v>#REF!</v>
      </c>
      <c r="BO45" s="51" t="e">
        <f t="shared" si="245"/>
        <v>#REF!</v>
      </c>
      <c r="BP45" s="51" t="e">
        <f t="shared" si="246"/>
        <v>#REF!</v>
      </c>
      <c r="BQ45" s="51" t="e">
        <f t="shared" si="247"/>
        <v>#REF!</v>
      </c>
      <c r="BR45" s="51" t="e">
        <f t="shared" si="248"/>
        <v>#REF!</v>
      </c>
      <c r="BS45" s="51" t="e">
        <f t="shared" si="249"/>
        <v>#REF!</v>
      </c>
      <c r="BT45" s="51" t="e">
        <f t="shared" si="250"/>
        <v>#REF!</v>
      </c>
      <c r="BU45" s="51" t="e">
        <f t="shared" si="251"/>
        <v>#REF!</v>
      </c>
      <c r="BV45" s="51" t="e">
        <f t="shared" si="252"/>
        <v>#REF!</v>
      </c>
      <c r="BW45" s="51" t="e">
        <f t="shared" si="253"/>
        <v>#REF!</v>
      </c>
      <c r="BX45" s="51" t="e">
        <f t="shared" si="253"/>
        <v>#REF!</v>
      </c>
      <c r="BY45" s="51" t="e">
        <f t="shared" si="254"/>
        <v>#REF!</v>
      </c>
      <c r="BZ45" s="51" t="e">
        <f t="shared" si="255"/>
        <v>#REF!</v>
      </c>
      <c r="CA45" s="51" t="e">
        <f t="shared" si="256"/>
        <v>#REF!</v>
      </c>
      <c r="CB45" s="51" t="e">
        <f t="shared" si="257"/>
        <v>#REF!</v>
      </c>
      <c r="CC45" s="51" t="e">
        <f t="shared" si="258"/>
        <v>#REF!</v>
      </c>
      <c r="CD45" s="51" t="e">
        <f t="shared" si="259"/>
        <v>#REF!</v>
      </c>
      <c r="CE45" s="51" t="e">
        <f t="shared" si="260"/>
        <v>#REF!</v>
      </c>
      <c r="CF45" s="51" t="e">
        <f t="shared" si="261"/>
        <v>#REF!</v>
      </c>
      <c r="CG45" s="51" t="e">
        <f t="shared" si="262"/>
        <v>#REF!</v>
      </c>
      <c r="CH45" s="51" t="e">
        <f t="shared" si="263"/>
        <v>#REF!</v>
      </c>
      <c r="CI45" s="51" t="e">
        <f t="shared" si="263"/>
        <v>#REF!</v>
      </c>
      <c r="CJ45" s="51" t="e">
        <f t="shared" si="264"/>
        <v>#REF!</v>
      </c>
      <c r="CK45" s="51" t="e">
        <f t="shared" si="265"/>
        <v>#REF!</v>
      </c>
      <c r="CL45" s="51" t="e">
        <f t="shared" si="266"/>
        <v>#REF!</v>
      </c>
      <c r="CM45" s="51" t="e">
        <f t="shared" si="267"/>
        <v>#REF!</v>
      </c>
      <c r="CN45" s="51" t="e">
        <f t="shared" si="268"/>
        <v>#REF!</v>
      </c>
      <c r="CO45" s="51" t="e">
        <f t="shared" si="269"/>
        <v>#REF!</v>
      </c>
      <c r="CP45" s="51" t="e">
        <f t="shared" si="270"/>
        <v>#REF!</v>
      </c>
      <c r="CQ45" s="51" t="e">
        <f t="shared" si="271"/>
        <v>#REF!</v>
      </c>
      <c r="CR45" s="51" t="e">
        <f t="shared" si="272"/>
        <v>#REF!</v>
      </c>
      <c r="CS45" s="51" t="e">
        <f t="shared" si="273"/>
        <v>#REF!</v>
      </c>
      <c r="CT45" s="51" t="e">
        <f t="shared" si="274"/>
        <v>#REF!</v>
      </c>
      <c r="CU45" s="51" t="e">
        <f t="shared" si="275"/>
        <v>#REF!</v>
      </c>
      <c r="CV45" s="51" t="e">
        <f t="shared" si="276"/>
        <v>#REF!</v>
      </c>
      <c r="CW45" s="51" t="e">
        <f t="shared" si="277"/>
        <v>#REF!</v>
      </c>
      <c r="CX45" s="51" t="e">
        <f t="shared" si="278"/>
        <v>#REF!</v>
      </c>
      <c r="CY45" s="51" t="e">
        <f t="shared" si="279"/>
        <v>#REF!</v>
      </c>
      <c r="CZ45" s="51" t="e">
        <f t="shared" si="280"/>
        <v>#REF!</v>
      </c>
      <c r="DA45" s="51" t="e">
        <f t="shared" si="281"/>
        <v>#REF!</v>
      </c>
      <c r="DB45" s="51" t="e">
        <f t="shared" si="282"/>
        <v>#REF!</v>
      </c>
      <c r="DC45" s="51" t="e">
        <f t="shared" si="283"/>
        <v>#REF!</v>
      </c>
      <c r="DD45" s="51" t="e">
        <f t="shared" si="284"/>
        <v>#REF!</v>
      </c>
      <c r="DE45" s="51" t="e">
        <f t="shared" si="285"/>
        <v>#REF!</v>
      </c>
      <c r="DF45" s="51" t="e">
        <f t="shared" si="286"/>
        <v>#REF!</v>
      </c>
      <c r="DG45" s="51" t="e">
        <f t="shared" si="287"/>
        <v>#REF!</v>
      </c>
      <c r="DH45" s="51" t="e">
        <f t="shared" si="288"/>
        <v>#REF!</v>
      </c>
      <c r="DI45" s="51" t="e">
        <f t="shared" si="289"/>
        <v>#REF!</v>
      </c>
      <c r="DJ45" s="51" t="e">
        <f t="shared" si="290"/>
        <v>#REF!</v>
      </c>
      <c r="DK45" s="51" t="e">
        <f t="shared" si="291"/>
        <v>#REF!</v>
      </c>
      <c r="DL45" s="51" t="e">
        <f t="shared" si="292"/>
        <v>#REF!</v>
      </c>
      <c r="DM45" s="51" t="e">
        <f t="shared" si="293"/>
        <v>#REF!</v>
      </c>
      <c r="DN45" s="51" t="e">
        <f t="shared" si="294"/>
        <v>#REF!</v>
      </c>
      <c r="DO45" s="51" t="e">
        <f t="shared" si="295"/>
        <v>#REF!</v>
      </c>
      <c r="DP45" s="51" t="e">
        <f t="shared" si="296"/>
        <v>#REF!</v>
      </c>
      <c r="DQ45" s="51" t="e">
        <f t="shared" si="297"/>
        <v>#REF!</v>
      </c>
      <c r="DR45" s="51" t="e">
        <f t="shared" si="298"/>
        <v>#REF!</v>
      </c>
      <c r="DS45" s="51" t="e">
        <f t="shared" si="299"/>
        <v>#REF!</v>
      </c>
      <c r="DT45" s="51" t="e">
        <f t="shared" si="300"/>
        <v>#REF!</v>
      </c>
      <c r="DU45" s="51" t="e">
        <f t="shared" si="301"/>
        <v>#REF!</v>
      </c>
      <c r="DV45" s="51" t="e">
        <f t="shared" si="302"/>
        <v>#REF!</v>
      </c>
      <c r="DW45" s="51" t="e">
        <f t="shared" si="303"/>
        <v>#REF!</v>
      </c>
    </row>
    <row r="46" spans="1:127" ht="18" x14ac:dyDescent="0.4">
      <c r="A46" s="16"/>
      <c r="B46" s="20" t="s">
        <v>94</v>
      </c>
      <c r="C46" s="493" t="s">
        <v>95</v>
      </c>
      <c r="D46" s="493"/>
      <c r="E46" s="493"/>
      <c r="F46" s="21" t="s">
        <v>96</v>
      </c>
      <c r="G46" s="33">
        <f>IF(A46="",0.001,A46)</f>
        <v>1E-3</v>
      </c>
      <c r="J46" s="51">
        <f t="shared" si="210"/>
        <v>1E-3</v>
      </c>
      <c r="K46" s="51">
        <f t="shared" si="211"/>
        <v>1E-3</v>
      </c>
      <c r="L46" s="51">
        <f t="shared" si="212"/>
        <v>1E-3</v>
      </c>
      <c r="M46" s="51">
        <f t="shared" si="213"/>
        <v>1E-3</v>
      </c>
      <c r="N46" s="51">
        <f t="shared" si="214"/>
        <v>1E-3</v>
      </c>
      <c r="O46" s="51">
        <f t="shared" si="215"/>
        <v>1E-3</v>
      </c>
      <c r="P46" s="51">
        <f t="shared" si="216"/>
        <v>1E-3</v>
      </c>
      <c r="Q46" s="51">
        <f t="shared" si="217"/>
        <v>1E-3</v>
      </c>
      <c r="R46" s="51">
        <f t="shared" si="218"/>
        <v>1E-3</v>
      </c>
      <c r="S46" s="51">
        <f t="shared" si="219"/>
        <v>1E-3</v>
      </c>
      <c r="T46" s="51">
        <f t="shared" si="220"/>
        <v>1E-3</v>
      </c>
      <c r="U46" s="51">
        <f t="shared" si="185"/>
        <v>1E-3</v>
      </c>
      <c r="V46" s="51">
        <f t="shared" si="304"/>
        <v>1E-3</v>
      </c>
      <c r="W46" s="51">
        <f t="shared" si="304"/>
        <v>1E-3</v>
      </c>
      <c r="X46" s="51">
        <f t="shared" si="304"/>
        <v>1E-3</v>
      </c>
      <c r="Y46" s="51">
        <f t="shared" si="304"/>
        <v>1E-3</v>
      </c>
      <c r="Z46" s="51">
        <f t="shared" si="304"/>
        <v>1E-3</v>
      </c>
      <c r="AA46" s="51">
        <f t="shared" si="304"/>
        <v>1E-3</v>
      </c>
      <c r="AB46" s="51">
        <f t="shared" si="304"/>
        <v>1E-3</v>
      </c>
      <c r="AC46" s="51">
        <f t="shared" si="304"/>
        <v>1E-3</v>
      </c>
      <c r="AD46" s="51">
        <f t="shared" si="304"/>
        <v>1E-3</v>
      </c>
      <c r="AE46" s="51">
        <f t="shared" si="304"/>
        <v>1E-3</v>
      </c>
      <c r="AF46" s="51">
        <f t="shared" si="304"/>
        <v>1E-3</v>
      </c>
      <c r="AG46" s="51">
        <f t="shared" si="304"/>
        <v>1E-3</v>
      </c>
      <c r="AH46" s="51">
        <f t="shared" si="222"/>
        <v>1E-3</v>
      </c>
      <c r="AI46" s="51">
        <f t="shared" si="223"/>
        <v>1E-3</v>
      </c>
      <c r="AJ46" s="51">
        <f t="shared" si="224"/>
        <v>1E-3</v>
      </c>
      <c r="AK46" s="51">
        <f t="shared" si="225"/>
        <v>1E-3</v>
      </c>
      <c r="AL46" s="51">
        <f t="shared" si="226"/>
        <v>1E-3</v>
      </c>
      <c r="AM46" s="51">
        <f t="shared" si="227"/>
        <v>1E-3</v>
      </c>
      <c r="AN46" s="51">
        <f t="shared" ref="AN46:AW46" si="306">+AM46</f>
        <v>1E-3</v>
      </c>
      <c r="AO46" s="51">
        <f t="shared" si="306"/>
        <v>1E-3</v>
      </c>
      <c r="AP46" s="51">
        <f t="shared" si="306"/>
        <v>1E-3</v>
      </c>
      <c r="AQ46" s="51">
        <f t="shared" si="306"/>
        <v>1E-3</v>
      </c>
      <c r="AR46" s="51">
        <f t="shared" si="306"/>
        <v>1E-3</v>
      </c>
      <c r="AS46" s="51">
        <f t="shared" si="306"/>
        <v>1E-3</v>
      </c>
      <c r="AT46" s="51">
        <f t="shared" si="306"/>
        <v>1E-3</v>
      </c>
      <c r="AU46" s="51">
        <f t="shared" si="306"/>
        <v>1E-3</v>
      </c>
      <c r="AV46" s="51">
        <f t="shared" si="306"/>
        <v>1E-3</v>
      </c>
      <c r="AW46" s="51">
        <f t="shared" si="306"/>
        <v>1E-3</v>
      </c>
      <c r="AX46" s="51">
        <f t="shared" si="229"/>
        <v>1E-3</v>
      </c>
      <c r="AY46" s="51">
        <f t="shared" si="230"/>
        <v>1E-3</v>
      </c>
      <c r="AZ46" s="51">
        <f t="shared" si="231"/>
        <v>1E-3</v>
      </c>
      <c r="BA46" s="51">
        <f t="shared" ref="BA46:BA52" si="307">+AZ46</f>
        <v>1E-3</v>
      </c>
      <c r="BB46" s="51">
        <f t="shared" si="232"/>
        <v>1E-3</v>
      </c>
      <c r="BC46" s="51">
        <f t="shared" si="233"/>
        <v>1E-3</v>
      </c>
      <c r="BD46" s="51">
        <f t="shared" si="234"/>
        <v>1E-3</v>
      </c>
      <c r="BE46" s="51">
        <f t="shared" si="235"/>
        <v>1E-3</v>
      </c>
      <c r="BF46" s="51">
        <f t="shared" si="236"/>
        <v>1E-3</v>
      </c>
      <c r="BG46" s="51">
        <f t="shared" si="237"/>
        <v>1E-3</v>
      </c>
      <c r="BH46" s="51">
        <f t="shared" si="238"/>
        <v>1E-3</v>
      </c>
      <c r="BI46" s="51">
        <f t="shared" si="239"/>
        <v>1E-3</v>
      </c>
      <c r="BJ46" s="51">
        <f t="shared" si="240"/>
        <v>1E-3</v>
      </c>
      <c r="BK46" s="51">
        <f t="shared" si="241"/>
        <v>1E-3</v>
      </c>
      <c r="BL46" s="51">
        <f t="shared" si="242"/>
        <v>1E-3</v>
      </c>
      <c r="BM46" s="51">
        <f t="shared" si="243"/>
        <v>1E-3</v>
      </c>
      <c r="BN46" s="51">
        <f t="shared" si="244"/>
        <v>1E-3</v>
      </c>
      <c r="BO46" s="51">
        <f t="shared" si="245"/>
        <v>1E-3</v>
      </c>
      <c r="BP46" s="51">
        <f t="shared" si="246"/>
        <v>1E-3</v>
      </c>
      <c r="BQ46" s="51">
        <f t="shared" si="247"/>
        <v>1E-3</v>
      </c>
      <c r="BR46" s="51">
        <f t="shared" si="248"/>
        <v>1E-3</v>
      </c>
      <c r="BS46" s="51">
        <f t="shared" si="249"/>
        <v>1E-3</v>
      </c>
      <c r="BT46" s="51">
        <f t="shared" si="250"/>
        <v>1E-3</v>
      </c>
      <c r="BU46" s="51">
        <f t="shared" si="251"/>
        <v>1E-3</v>
      </c>
      <c r="BV46" s="51">
        <f t="shared" si="252"/>
        <v>1E-3</v>
      </c>
      <c r="BW46" s="51">
        <f t="shared" si="253"/>
        <v>1E-3</v>
      </c>
      <c r="BX46" s="51">
        <f t="shared" si="253"/>
        <v>1E-3</v>
      </c>
      <c r="BY46" s="51">
        <f t="shared" si="254"/>
        <v>1E-3</v>
      </c>
      <c r="BZ46" s="51">
        <f t="shared" si="255"/>
        <v>1E-3</v>
      </c>
      <c r="CA46" s="51">
        <f t="shared" si="256"/>
        <v>1E-3</v>
      </c>
      <c r="CB46" s="51">
        <f t="shared" si="257"/>
        <v>1E-3</v>
      </c>
      <c r="CC46" s="51">
        <f t="shared" si="258"/>
        <v>1E-3</v>
      </c>
      <c r="CD46" s="51">
        <f t="shared" si="259"/>
        <v>1E-3</v>
      </c>
      <c r="CE46" s="51">
        <f t="shared" si="260"/>
        <v>1E-3</v>
      </c>
      <c r="CF46" s="51">
        <f t="shared" si="261"/>
        <v>1E-3</v>
      </c>
      <c r="CG46" s="51">
        <f t="shared" si="262"/>
        <v>1E-3</v>
      </c>
      <c r="CH46" s="51">
        <f t="shared" si="263"/>
        <v>1E-3</v>
      </c>
      <c r="CI46" s="51">
        <f t="shared" si="263"/>
        <v>1E-3</v>
      </c>
      <c r="CJ46" s="51">
        <f t="shared" si="264"/>
        <v>1E-3</v>
      </c>
      <c r="CK46" s="51">
        <f t="shared" si="265"/>
        <v>1E-3</v>
      </c>
      <c r="CL46" s="51">
        <f t="shared" si="266"/>
        <v>1E-3</v>
      </c>
      <c r="CM46" s="51">
        <f t="shared" si="267"/>
        <v>1E-3</v>
      </c>
      <c r="CN46" s="51">
        <f t="shared" si="268"/>
        <v>1E-3</v>
      </c>
      <c r="CO46" s="51">
        <f t="shared" si="269"/>
        <v>1E-3</v>
      </c>
      <c r="CP46" s="51">
        <f t="shared" si="270"/>
        <v>1E-3</v>
      </c>
      <c r="CQ46" s="51">
        <f t="shared" si="271"/>
        <v>1E-3</v>
      </c>
      <c r="CR46" s="51">
        <f t="shared" si="272"/>
        <v>1E-3</v>
      </c>
      <c r="CS46" s="51">
        <f t="shared" si="273"/>
        <v>1E-3</v>
      </c>
      <c r="CT46" s="51">
        <f t="shared" si="274"/>
        <v>1E-3</v>
      </c>
      <c r="CU46" s="51">
        <f t="shared" si="275"/>
        <v>1E-3</v>
      </c>
      <c r="CV46" s="51">
        <f t="shared" si="276"/>
        <v>1E-3</v>
      </c>
      <c r="CW46" s="51">
        <f t="shared" si="277"/>
        <v>1E-3</v>
      </c>
      <c r="CX46" s="51">
        <f t="shared" si="278"/>
        <v>1E-3</v>
      </c>
      <c r="CY46" s="51">
        <f t="shared" si="279"/>
        <v>1E-3</v>
      </c>
      <c r="CZ46" s="51">
        <f t="shared" si="280"/>
        <v>1E-3</v>
      </c>
      <c r="DA46" s="51">
        <f t="shared" si="281"/>
        <v>1E-3</v>
      </c>
      <c r="DB46" s="51">
        <f t="shared" si="282"/>
        <v>1E-3</v>
      </c>
      <c r="DC46" s="51">
        <f t="shared" si="283"/>
        <v>1E-3</v>
      </c>
      <c r="DD46" s="51">
        <f t="shared" si="284"/>
        <v>1E-3</v>
      </c>
      <c r="DE46" s="51">
        <f t="shared" si="285"/>
        <v>1E-3</v>
      </c>
      <c r="DF46" s="51">
        <f t="shared" si="286"/>
        <v>1E-3</v>
      </c>
      <c r="DG46" s="51">
        <f t="shared" si="287"/>
        <v>1E-3</v>
      </c>
      <c r="DH46" s="51">
        <f t="shared" si="288"/>
        <v>1E-3</v>
      </c>
      <c r="DI46" s="51">
        <f t="shared" si="289"/>
        <v>1E-3</v>
      </c>
      <c r="DJ46" s="51">
        <f t="shared" si="290"/>
        <v>1E-3</v>
      </c>
      <c r="DK46" s="51">
        <f t="shared" si="291"/>
        <v>1E-3</v>
      </c>
      <c r="DL46" s="51">
        <f t="shared" si="292"/>
        <v>1E-3</v>
      </c>
      <c r="DM46" s="51">
        <f t="shared" si="293"/>
        <v>1E-3</v>
      </c>
      <c r="DN46" s="51">
        <f t="shared" si="294"/>
        <v>1E-3</v>
      </c>
      <c r="DO46" s="51">
        <f t="shared" si="295"/>
        <v>1E-3</v>
      </c>
      <c r="DP46" s="51">
        <f t="shared" si="296"/>
        <v>1E-3</v>
      </c>
      <c r="DQ46" s="51">
        <f t="shared" si="297"/>
        <v>1E-3</v>
      </c>
      <c r="DR46" s="51">
        <f t="shared" si="298"/>
        <v>1E-3</v>
      </c>
      <c r="DS46" s="51">
        <f t="shared" si="299"/>
        <v>1E-3</v>
      </c>
      <c r="DT46" s="51">
        <f t="shared" si="300"/>
        <v>1E-3</v>
      </c>
      <c r="DU46" s="51">
        <f t="shared" si="301"/>
        <v>1E-3</v>
      </c>
      <c r="DV46" s="51">
        <f t="shared" si="302"/>
        <v>1E-3</v>
      </c>
      <c r="DW46" s="51">
        <f t="shared" si="303"/>
        <v>1E-3</v>
      </c>
    </row>
    <row r="47" spans="1:127" ht="18" x14ac:dyDescent="0.2">
      <c r="A47" s="19"/>
      <c r="B47" s="23" t="s">
        <v>97</v>
      </c>
      <c r="C47" s="494" t="s">
        <v>98</v>
      </c>
      <c r="D47" s="495"/>
      <c r="E47" s="492"/>
      <c r="F47" s="1" t="s">
        <v>99</v>
      </c>
      <c r="G47" s="34" t="e">
        <f>IF(G42=0,0,LN(2)/G42)</f>
        <v>#REF!</v>
      </c>
      <c r="J47" s="51" t="e">
        <f t="shared" si="210"/>
        <v>#REF!</v>
      </c>
      <c r="K47" s="51" t="e">
        <f t="shared" si="211"/>
        <v>#REF!</v>
      </c>
      <c r="L47" s="51" t="e">
        <f t="shared" si="212"/>
        <v>#REF!</v>
      </c>
      <c r="M47" s="51" t="e">
        <f t="shared" si="213"/>
        <v>#REF!</v>
      </c>
      <c r="N47" s="51" t="e">
        <f t="shared" si="214"/>
        <v>#REF!</v>
      </c>
      <c r="O47" s="51" t="e">
        <f t="shared" si="215"/>
        <v>#REF!</v>
      </c>
      <c r="P47" s="51" t="e">
        <f t="shared" si="216"/>
        <v>#REF!</v>
      </c>
      <c r="Q47" s="51" t="e">
        <f t="shared" si="217"/>
        <v>#REF!</v>
      </c>
      <c r="R47" s="51" t="e">
        <f t="shared" si="218"/>
        <v>#REF!</v>
      </c>
      <c r="S47" s="51" t="e">
        <f t="shared" si="219"/>
        <v>#REF!</v>
      </c>
      <c r="T47" s="51" t="e">
        <f t="shared" si="220"/>
        <v>#REF!</v>
      </c>
      <c r="U47" s="53" t="e">
        <f t="shared" si="185"/>
        <v>#REF!</v>
      </c>
      <c r="V47" s="51" t="e">
        <f t="shared" si="304"/>
        <v>#REF!</v>
      </c>
      <c r="W47" s="51" t="e">
        <f t="shared" si="304"/>
        <v>#REF!</v>
      </c>
      <c r="X47" s="51" t="e">
        <f t="shared" si="304"/>
        <v>#REF!</v>
      </c>
      <c r="Y47" s="51" t="e">
        <f t="shared" si="304"/>
        <v>#REF!</v>
      </c>
      <c r="Z47" s="51" t="e">
        <f t="shared" si="304"/>
        <v>#REF!</v>
      </c>
      <c r="AA47" s="51" t="e">
        <f t="shared" si="304"/>
        <v>#REF!</v>
      </c>
      <c r="AB47" s="51" t="e">
        <f t="shared" si="304"/>
        <v>#REF!</v>
      </c>
      <c r="AC47" s="51" t="e">
        <f t="shared" si="304"/>
        <v>#REF!</v>
      </c>
      <c r="AD47" s="51" t="e">
        <f t="shared" si="304"/>
        <v>#REF!</v>
      </c>
      <c r="AE47" s="51" t="e">
        <f t="shared" si="304"/>
        <v>#REF!</v>
      </c>
      <c r="AF47" s="51" t="e">
        <f t="shared" si="304"/>
        <v>#REF!</v>
      </c>
      <c r="AG47" s="51" t="e">
        <f t="shared" si="304"/>
        <v>#REF!</v>
      </c>
      <c r="AH47" s="51" t="e">
        <f t="shared" si="222"/>
        <v>#REF!</v>
      </c>
      <c r="AI47" s="51" t="e">
        <f t="shared" si="223"/>
        <v>#REF!</v>
      </c>
      <c r="AJ47" s="51" t="e">
        <f t="shared" si="224"/>
        <v>#REF!</v>
      </c>
      <c r="AK47" s="51" t="e">
        <f t="shared" si="225"/>
        <v>#REF!</v>
      </c>
      <c r="AL47" s="51" t="e">
        <f t="shared" si="226"/>
        <v>#REF!</v>
      </c>
      <c r="AM47" s="51" t="e">
        <f t="shared" si="227"/>
        <v>#REF!</v>
      </c>
      <c r="AN47" s="51" t="e">
        <f t="shared" ref="AN47:AW47" si="308">+AM47</f>
        <v>#REF!</v>
      </c>
      <c r="AO47" s="51" t="e">
        <f t="shared" si="308"/>
        <v>#REF!</v>
      </c>
      <c r="AP47" s="51" t="e">
        <f t="shared" si="308"/>
        <v>#REF!</v>
      </c>
      <c r="AQ47" s="51" t="e">
        <f t="shared" si="308"/>
        <v>#REF!</v>
      </c>
      <c r="AR47" s="51" t="e">
        <f t="shared" si="308"/>
        <v>#REF!</v>
      </c>
      <c r="AS47" s="51" t="e">
        <f t="shared" si="308"/>
        <v>#REF!</v>
      </c>
      <c r="AT47" s="51" t="e">
        <f t="shared" si="308"/>
        <v>#REF!</v>
      </c>
      <c r="AU47" s="51" t="e">
        <f t="shared" si="308"/>
        <v>#REF!</v>
      </c>
      <c r="AV47" s="51" t="e">
        <f t="shared" si="308"/>
        <v>#REF!</v>
      </c>
      <c r="AW47" s="51" t="e">
        <f t="shared" si="308"/>
        <v>#REF!</v>
      </c>
      <c r="AX47" s="51" t="e">
        <f t="shared" si="229"/>
        <v>#REF!</v>
      </c>
      <c r="AY47" s="51" t="e">
        <f t="shared" si="230"/>
        <v>#REF!</v>
      </c>
      <c r="AZ47" s="51" t="e">
        <f t="shared" si="231"/>
        <v>#REF!</v>
      </c>
      <c r="BA47" s="51" t="e">
        <f t="shared" si="307"/>
        <v>#REF!</v>
      </c>
      <c r="BB47" s="51" t="e">
        <f t="shared" si="232"/>
        <v>#REF!</v>
      </c>
      <c r="BC47" s="51" t="e">
        <f t="shared" si="233"/>
        <v>#REF!</v>
      </c>
      <c r="BD47" s="51" t="e">
        <f t="shared" si="234"/>
        <v>#REF!</v>
      </c>
      <c r="BE47" s="51" t="e">
        <f t="shared" si="235"/>
        <v>#REF!</v>
      </c>
      <c r="BF47" s="51" t="e">
        <f t="shared" si="236"/>
        <v>#REF!</v>
      </c>
      <c r="BG47" s="51" t="e">
        <f t="shared" si="237"/>
        <v>#REF!</v>
      </c>
      <c r="BH47" s="51" t="e">
        <f t="shared" si="238"/>
        <v>#REF!</v>
      </c>
      <c r="BI47" s="51" t="e">
        <f t="shared" si="239"/>
        <v>#REF!</v>
      </c>
      <c r="BJ47" s="51" t="e">
        <f t="shared" si="240"/>
        <v>#REF!</v>
      </c>
      <c r="BK47" s="51" t="e">
        <f t="shared" si="241"/>
        <v>#REF!</v>
      </c>
      <c r="BL47" s="51" t="e">
        <f t="shared" si="242"/>
        <v>#REF!</v>
      </c>
      <c r="BM47" s="51" t="e">
        <f t="shared" si="243"/>
        <v>#REF!</v>
      </c>
      <c r="BN47" s="51" t="e">
        <f t="shared" si="244"/>
        <v>#REF!</v>
      </c>
      <c r="BO47" s="51" t="e">
        <f t="shared" si="245"/>
        <v>#REF!</v>
      </c>
      <c r="BP47" s="51" t="e">
        <f t="shared" si="246"/>
        <v>#REF!</v>
      </c>
      <c r="BQ47" s="51" t="e">
        <f t="shared" si="247"/>
        <v>#REF!</v>
      </c>
      <c r="BR47" s="51" t="e">
        <f t="shared" si="248"/>
        <v>#REF!</v>
      </c>
      <c r="BS47" s="51" t="e">
        <f t="shared" si="249"/>
        <v>#REF!</v>
      </c>
      <c r="BT47" s="51" t="e">
        <f t="shared" si="250"/>
        <v>#REF!</v>
      </c>
      <c r="BU47" s="51" t="e">
        <f t="shared" si="251"/>
        <v>#REF!</v>
      </c>
      <c r="BV47" s="51" t="e">
        <f t="shared" si="252"/>
        <v>#REF!</v>
      </c>
      <c r="BW47" s="51" t="e">
        <f t="shared" si="253"/>
        <v>#REF!</v>
      </c>
      <c r="BX47" s="51" t="e">
        <f t="shared" si="253"/>
        <v>#REF!</v>
      </c>
      <c r="BY47" s="51" t="e">
        <f t="shared" si="254"/>
        <v>#REF!</v>
      </c>
      <c r="BZ47" s="51" t="e">
        <f t="shared" si="255"/>
        <v>#REF!</v>
      </c>
      <c r="CA47" s="51" t="e">
        <f t="shared" si="256"/>
        <v>#REF!</v>
      </c>
      <c r="CB47" s="51" t="e">
        <f t="shared" si="257"/>
        <v>#REF!</v>
      </c>
      <c r="CC47" s="51" t="e">
        <f t="shared" si="258"/>
        <v>#REF!</v>
      </c>
      <c r="CD47" s="51" t="e">
        <f t="shared" si="259"/>
        <v>#REF!</v>
      </c>
      <c r="CE47" s="51" t="e">
        <f t="shared" si="260"/>
        <v>#REF!</v>
      </c>
      <c r="CF47" s="51" t="e">
        <f t="shared" si="261"/>
        <v>#REF!</v>
      </c>
      <c r="CG47" s="51" t="e">
        <f t="shared" si="262"/>
        <v>#REF!</v>
      </c>
      <c r="CH47" s="51" t="e">
        <f t="shared" si="263"/>
        <v>#REF!</v>
      </c>
      <c r="CI47" s="51" t="e">
        <f t="shared" si="263"/>
        <v>#REF!</v>
      </c>
      <c r="CJ47" s="51" t="e">
        <f t="shared" si="264"/>
        <v>#REF!</v>
      </c>
      <c r="CK47" s="51" t="e">
        <f t="shared" si="265"/>
        <v>#REF!</v>
      </c>
      <c r="CL47" s="51" t="e">
        <f t="shared" si="266"/>
        <v>#REF!</v>
      </c>
      <c r="CM47" s="51" t="e">
        <f t="shared" si="267"/>
        <v>#REF!</v>
      </c>
      <c r="CN47" s="51" t="e">
        <f t="shared" si="268"/>
        <v>#REF!</v>
      </c>
      <c r="CO47" s="51" t="e">
        <f t="shared" si="269"/>
        <v>#REF!</v>
      </c>
      <c r="CP47" s="51" t="e">
        <f t="shared" si="270"/>
        <v>#REF!</v>
      </c>
      <c r="CQ47" s="51" t="e">
        <f t="shared" si="271"/>
        <v>#REF!</v>
      </c>
      <c r="CR47" s="51" t="e">
        <f t="shared" si="272"/>
        <v>#REF!</v>
      </c>
      <c r="CS47" s="51" t="e">
        <f t="shared" si="273"/>
        <v>#REF!</v>
      </c>
      <c r="CT47" s="51" t="e">
        <f t="shared" si="274"/>
        <v>#REF!</v>
      </c>
      <c r="CU47" s="51" t="e">
        <f t="shared" si="275"/>
        <v>#REF!</v>
      </c>
      <c r="CV47" s="51" t="e">
        <f t="shared" si="276"/>
        <v>#REF!</v>
      </c>
      <c r="CW47" s="51" t="e">
        <f t="shared" si="277"/>
        <v>#REF!</v>
      </c>
      <c r="CX47" s="51" t="e">
        <f t="shared" si="278"/>
        <v>#REF!</v>
      </c>
      <c r="CY47" s="51" t="e">
        <f t="shared" si="279"/>
        <v>#REF!</v>
      </c>
      <c r="CZ47" s="51" t="e">
        <f t="shared" si="280"/>
        <v>#REF!</v>
      </c>
      <c r="DA47" s="51" t="e">
        <f t="shared" si="281"/>
        <v>#REF!</v>
      </c>
      <c r="DB47" s="51" t="e">
        <f t="shared" si="282"/>
        <v>#REF!</v>
      </c>
      <c r="DC47" s="51" t="e">
        <f t="shared" si="283"/>
        <v>#REF!</v>
      </c>
      <c r="DD47" s="51" t="e">
        <f t="shared" si="284"/>
        <v>#REF!</v>
      </c>
      <c r="DE47" s="51" t="e">
        <f t="shared" si="285"/>
        <v>#REF!</v>
      </c>
      <c r="DF47" s="51" t="e">
        <f t="shared" si="286"/>
        <v>#REF!</v>
      </c>
      <c r="DG47" s="51" t="e">
        <f t="shared" si="287"/>
        <v>#REF!</v>
      </c>
      <c r="DH47" s="51" t="e">
        <f t="shared" si="288"/>
        <v>#REF!</v>
      </c>
      <c r="DI47" s="51" t="e">
        <f t="shared" si="289"/>
        <v>#REF!</v>
      </c>
      <c r="DJ47" s="51" t="e">
        <f t="shared" si="290"/>
        <v>#REF!</v>
      </c>
      <c r="DK47" s="51" t="e">
        <f t="shared" si="291"/>
        <v>#REF!</v>
      </c>
      <c r="DL47" s="51" t="e">
        <f t="shared" si="292"/>
        <v>#REF!</v>
      </c>
      <c r="DM47" s="51" t="e">
        <f t="shared" si="293"/>
        <v>#REF!</v>
      </c>
      <c r="DN47" s="51" t="e">
        <f t="shared" si="294"/>
        <v>#REF!</v>
      </c>
      <c r="DO47" s="51" t="e">
        <f t="shared" si="295"/>
        <v>#REF!</v>
      </c>
      <c r="DP47" s="51" t="e">
        <f t="shared" si="296"/>
        <v>#REF!</v>
      </c>
      <c r="DQ47" s="51" t="e">
        <f t="shared" si="297"/>
        <v>#REF!</v>
      </c>
      <c r="DR47" s="51" t="e">
        <f t="shared" si="298"/>
        <v>#REF!</v>
      </c>
      <c r="DS47" s="51" t="e">
        <f t="shared" si="299"/>
        <v>#REF!</v>
      </c>
      <c r="DT47" s="51" t="e">
        <f t="shared" si="300"/>
        <v>#REF!</v>
      </c>
      <c r="DU47" s="51" t="e">
        <f t="shared" si="301"/>
        <v>#REF!</v>
      </c>
      <c r="DV47" s="51" t="e">
        <f t="shared" si="302"/>
        <v>#REF!</v>
      </c>
      <c r="DW47" s="51" t="e">
        <f t="shared" si="303"/>
        <v>#REF!</v>
      </c>
    </row>
    <row r="48" spans="1:127" ht="18" x14ac:dyDescent="0.2">
      <c r="A48" s="19"/>
      <c r="B48" s="23" t="s">
        <v>100</v>
      </c>
      <c r="C48" s="494" t="s">
        <v>101</v>
      </c>
      <c r="D48" s="495"/>
      <c r="E48" s="492"/>
      <c r="F48" s="1" t="s">
        <v>102</v>
      </c>
      <c r="G48" s="35">
        <f>+G49*G40/G41</f>
        <v>15.768000000000002</v>
      </c>
      <c r="J48" s="51">
        <f t="shared" si="210"/>
        <v>15.768000000000002</v>
      </c>
      <c r="K48" s="51">
        <f t="shared" si="211"/>
        <v>15.768000000000002</v>
      </c>
      <c r="L48" s="51">
        <f t="shared" si="212"/>
        <v>15.768000000000002</v>
      </c>
      <c r="M48" s="51">
        <f t="shared" si="213"/>
        <v>15.768000000000002</v>
      </c>
      <c r="N48" s="51">
        <f t="shared" si="214"/>
        <v>15.768000000000002</v>
      </c>
      <c r="O48" s="51">
        <f t="shared" si="215"/>
        <v>15.768000000000002</v>
      </c>
      <c r="P48" s="51">
        <f t="shared" si="216"/>
        <v>15.768000000000002</v>
      </c>
      <c r="Q48" s="51">
        <f t="shared" si="217"/>
        <v>15.768000000000002</v>
      </c>
      <c r="R48" s="51">
        <f t="shared" si="218"/>
        <v>15.768000000000002</v>
      </c>
      <c r="S48" s="51">
        <f t="shared" si="219"/>
        <v>15.768000000000002</v>
      </c>
      <c r="T48" s="51">
        <f t="shared" si="220"/>
        <v>15.768000000000002</v>
      </c>
      <c r="U48" s="51">
        <f t="shared" si="185"/>
        <v>15.768000000000002</v>
      </c>
      <c r="V48" s="51">
        <f t="shared" si="304"/>
        <v>15.768000000000002</v>
      </c>
      <c r="W48" s="51">
        <f t="shared" si="304"/>
        <v>15.768000000000002</v>
      </c>
      <c r="X48" s="51">
        <f t="shared" si="304"/>
        <v>15.768000000000002</v>
      </c>
      <c r="Y48" s="51">
        <f t="shared" si="304"/>
        <v>15.768000000000002</v>
      </c>
      <c r="Z48" s="51">
        <f t="shared" si="304"/>
        <v>15.768000000000002</v>
      </c>
      <c r="AA48" s="51">
        <f t="shared" si="304"/>
        <v>15.768000000000002</v>
      </c>
      <c r="AB48" s="51">
        <f t="shared" si="304"/>
        <v>15.768000000000002</v>
      </c>
      <c r="AC48" s="51">
        <f t="shared" si="304"/>
        <v>15.768000000000002</v>
      </c>
      <c r="AD48" s="51">
        <f t="shared" si="304"/>
        <v>15.768000000000002</v>
      </c>
      <c r="AE48" s="51">
        <f t="shared" si="304"/>
        <v>15.768000000000002</v>
      </c>
      <c r="AF48" s="51">
        <f t="shared" si="304"/>
        <v>15.768000000000002</v>
      </c>
      <c r="AG48" s="51">
        <f t="shared" si="304"/>
        <v>15.768000000000002</v>
      </c>
      <c r="AH48" s="51">
        <f t="shared" si="222"/>
        <v>15.768000000000002</v>
      </c>
      <c r="AI48" s="51">
        <f t="shared" si="223"/>
        <v>15.768000000000002</v>
      </c>
      <c r="AJ48" s="51">
        <f t="shared" si="224"/>
        <v>15.768000000000002</v>
      </c>
      <c r="AK48" s="51">
        <f t="shared" si="225"/>
        <v>15.768000000000002</v>
      </c>
      <c r="AL48" s="51">
        <f t="shared" si="226"/>
        <v>15.768000000000002</v>
      </c>
      <c r="AM48" s="51">
        <f t="shared" si="227"/>
        <v>15.768000000000002</v>
      </c>
      <c r="AN48" s="51">
        <f t="shared" ref="AN48:AW48" si="309">+AM48</f>
        <v>15.768000000000002</v>
      </c>
      <c r="AO48" s="51">
        <f t="shared" si="309"/>
        <v>15.768000000000002</v>
      </c>
      <c r="AP48" s="51">
        <f t="shared" si="309"/>
        <v>15.768000000000002</v>
      </c>
      <c r="AQ48" s="51">
        <f t="shared" si="309"/>
        <v>15.768000000000002</v>
      </c>
      <c r="AR48" s="51">
        <f t="shared" si="309"/>
        <v>15.768000000000002</v>
      </c>
      <c r="AS48" s="51">
        <f t="shared" si="309"/>
        <v>15.768000000000002</v>
      </c>
      <c r="AT48" s="51">
        <f t="shared" si="309"/>
        <v>15.768000000000002</v>
      </c>
      <c r="AU48" s="51">
        <f t="shared" si="309"/>
        <v>15.768000000000002</v>
      </c>
      <c r="AV48" s="51">
        <f t="shared" si="309"/>
        <v>15.768000000000002</v>
      </c>
      <c r="AW48" s="51">
        <f t="shared" si="309"/>
        <v>15.768000000000002</v>
      </c>
      <c r="AX48" s="51">
        <f t="shared" si="229"/>
        <v>15.768000000000002</v>
      </c>
      <c r="AY48" s="51">
        <f t="shared" si="230"/>
        <v>15.768000000000002</v>
      </c>
      <c r="AZ48" s="51">
        <f t="shared" si="231"/>
        <v>15.768000000000002</v>
      </c>
      <c r="BA48" s="51">
        <f t="shared" si="307"/>
        <v>15.768000000000002</v>
      </c>
      <c r="BB48" s="51">
        <f t="shared" si="232"/>
        <v>15.768000000000002</v>
      </c>
      <c r="BC48" s="51">
        <f t="shared" si="233"/>
        <v>15.768000000000002</v>
      </c>
      <c r="BD48" s="51">
        <f t="shared" si="234"/>
        <v>15.768000000000002</v>
      </c>
      <c r="BE48" s="51">
        <f t="shared" si="235"/>
        <v>15.768000000000002</v>
      </c>
      <c r="BF48" s="51">
        <f t="shared" si="236"/>
        <v>15.768000000000002</v>
      </c>
      <c r="BG48" s="51">
        <f t="shared" si="237"/>
        <v>15.768000000000002</v>
      </c>
      <c r="BH48" s="51">
        <f t="shared" si="238"/>
        <v>15.768000000000002</v>
      </c>
      <c r="BI48" s="51">
        <f t="shared" si="239"/>
        <v>15.768000000000002</v>
      </c>
      <c r="BJ48" s="51">
        <f t="shared" si="240"/>
        <v>15.768000000000002</v>
      </c>
      <c r="BK48" s="51">
        <f t="shared" si="241"/>
        <v>15.768000000000002</v>
      </c>
      <c r="BL48" s="51">
        <f t="shared" si="242"/>
        <v>15.768000000000002</v>
      </c>
      <c r="BM48" s="51">
        <f t="shared" si="243"/>
        <v>15.768000000000002</v>
      </c>
      <c r="BN48" s="51">
        <f t="shared" si="244"/>
        <v>15.768000000000002</v>
      </c>
      <c r="BO48" s="51">
        <f t="shared" si="245"/>
        <v>15.768000000000002</v>
      </c>
      <c r="BP48" s="51">
        <f t="shared" si="246"/>
        <v>15.768000000000002</v>
      </c>
      <c r="BQ48" s="51">
        <f t="shared" si="247"/>
        <v>15.768000000000002</v>
      </c>
      <c r="BR48" s="51">
        <f t="shared" si="248"/>
        <v>15.768000000000002</v>
      </c>
      <c r="BS48" s="51">
        <f t="shared" si="249"/>
        <v>15.768000000000002</v>
      </c>
      <c r="BT48" s="51">
        <f t="shared" si="250"/>
        <v>15.768000000000002</v>
      </c>
      <c r="BU48" s="51">
        <f t="shared" si="251"/>
        <v>15.768000000000002</v>
      </c>
      <c r="BV48" s="51">
        <f t="shared" si="252"/>
        <v>15.768000000000002</v>
      </c>
      <c r="BW48" s="51">
        <f t="shared" si="253"/>
        <v>15.768000000000002</v>
      </c>
      <c r="BX48" s="51">
        <f t="shared" si="253"/>
        <v>15.768000000000002</v>
      </c>
      <c r="BY48" s="51">
        <f t="shared" si="254"/>
        <v>15.768000000000002</v>
      </c>
      <c r="BZ48" s="51">
        <f t="shared" si="255"/>
        <v>15.768000000000002</v>
      </c>
      <c r="CA48" s="51">
        <f t="shared" si="256"/>
        <v>15.768000000000002</v>
      </c>
      <c r="CB48" s="51">
        <f t="shared" si="257"/>
        <v>15.768000000000002</v>
      </c>
      <c r="CC48" s="51">
        <f t="shared" si="258"/>
        <v>15.768000000000002</v>
      </c>
      <c r="CD48" s="51">
        <f t="shared" si="259"/>
        <v>15.768000000000002</v>
      </c>
      <c r="CE48" s="51">
        <f t="shared" si="260"/>
        <v>15.768000000000002</v>
      </c>
      <c r="CF48" s="51">
        <f t="shared" si="261"/>
        <v>15.768000000000002</v>
      </c>
      <c r="CG48" s="51">
        <f t="shared" si="262"/>
        <v>15.768000000000002</v>
      </c>
      <c r="CH48" s="51">
        <f t="shared" si="263"/>
        <v>15.768000000000002</v>
      </c>
      <c r="CI48" s="51">
        <f t="shared" si="263"/>
        <v>15.768000000000002</v>
      </c>
      <c r="CJ48" s="51">
        <f t="shared" si="264"/>
        <v>15.768000000000002</v>
      </c>
      <c r="CK48" s="51">
        <f t="shared" si="265"/>
        <v>15.768000000000002</v>
      </c>
      <c r="CL48" s="51">
        <f t="shared" si="266"/>
        <v>15.768000000000002</v>
      </c>
      <c r="CM48" s="51">
        <f t="shared" si="267"/>
        <v>15.768000000000002</v>
      </c>
      <c r="CN48" s="51">
        <f t="shared" si="268"/>
        <v>15.768000000000002</v>
      </c>
      <c r="CO48" s="51">
        <f t="shared" si="269"/>
        <v>15.768000000000002</v>
      </c>
      <c r="CP48" s="51">
        <f t="shared" si="270"/>
        <v>15.768000000000002</v>
      </c>
      <c r="CQ48" s="51">
        <f t="shared" si="271"/>
        <v>15.768000000000002</v>
      </c>
      <c r="CR48" s="51">
        <f t="shared" si="272"/>
        <v>15.768000000000002</v>
      </c>
      <c r="CS48" s="51">
        <f t="shared" si="273"/>
        <v>15.768000000000002</v>
      </c>
      <c r="CT48" s="51">
        <f t="shared" si="274"/>
        <v>15.768000000000002</v>
      </c>
      <c r="CU48" s="51">
        <f t="shared" si="275"/>
        <v>15.768000000000002</v>
      </c>
      <c r="CV48" s="51">
        <f t="shared" si="276"/>
        <v>15.768000000000002</v>
      </c>
      <c r="CW48" s="51">
        <f t="shared" si="277"/>
        <v>15.768000000000002</v>
      </c>
      <c r="CX48" s="51">
        <f t="shared" si="278"/>
        <v>15.768000000000002</v>
      </c>
      <c r="CY48" s="51">
        <f t="shared" si="279"/>
        <v>15.768000000000002</v>
      </c>
      <c r="CZ48" s="51">
        <f t="shared" si="280"/>
        <v>15.768000000000002</v>
      </c>
      <c r="DA48" s="51">
        <f t="shared" si="281"/>
        <v>15.768000000000002</v>
      </c>
      <c r="DB48" s="51">
        <f t="shared" si="282"/>
        <v>15.768000000000002</v>
      </c>
      <c r="DC48" s="51">
        <f t="shared" si="283"/>
        <v>15.768000000000002</v>
      </c>
      <c r="DD48" s="51">
        <f t="shared" si="284"/>
        <v>15.768000000000002</v>
      </c>
      <c r="DE48" s="51">
        <f t="shared" si="285"/>
        <v>15.768000000000002</v>
      </c>
      <c r="DF48" s="51">
        <f t="shared" si="286"/>
        <v>15.768000000000002</v>
      </c>
      <c r="DG48" s="51">
        <f t="shared" si="287"/>
        <v>15.768000000000002</v>
      </c>
      <c r="DH48" s="51">
        <f t="shared" si="288"/>
        <v>15.768000000000002</v>
      </c>
      <c r="DI48" s="51">
        <f t="shared" si="289"/>
        <v>15.768000000000002</v>
      </c>
      <c r="DJ48" s="51">
        <f t="shared" si="290"/>
        <v>15.768000000000002</v>
      </c>
      <c r="DK48" s="51">
        <f t="shared" si="291"/>
        <v>15.768000000000002</v>
      </c>
      <c r="DL48" s="51">
        <f t="shared" si="292"/>
        <v>15.768000000000002</v>
      </c>
      <c r="DM48" s="51">
        <f t="shared" si="293"/>
        <v>15.768000000000002</v>
      </c>
      <c r="DN48" s="51">
        <f t="shared" si="294"/>
        <v>15.768000000000002</v>
      </c>
      <c r="DO48" s="51">
        <f t="shared" si="295"/>
        <v>15.768000000000002</v>
      </c>
      <c r="DP48" s="51">
        <f t="shared" si="296"/>
        <v>15.768000000000002</v>
      </c>
      <c r="DQ48" s="51">
        <f t="shared" si="297"/>
        <v>15.768000000000002</v>
      </c>
      <c r="DR48" s="51">
        <f t="shared" si="298"/>
        <v>15.768000000000002</v>
      </c>
      <c r="DS48" s="51">
        <f t="shared" si="299"/>
        <v>15.768000000000002</v>
      </c>
      <c r="DT48" s="51">
        <f t="shared" si="300"/>
        <v>15.768000000000002</v>
      </c>
      <c r="DU48" s="51">
        <f t="shared" si="301"/>
        <v>15.768000000000002</v>
      </c>
      <c r="DV48" s="51">
        <f t="shared" si="302"/>
        <v>15.768000000000002</v>
      </c>
      <c r="DW48" s="51">
        <f t="shared" si="303"/>
        <v>15.768000000000002</v>
      </c>
    </row>
    <row r="49" spans="1:127" ht="18" x14ac:dyDescent="0.2">
      <c r="A49" s="19"/>
      <c r="B49" s="23" t="s">
        <v>78</v>
      </c>
      <c r="C49" s="494" t="s">
        <v>79</v>
      </c>
      <c r="D49" s="495"/>
      <c r="E49" s="492"/>
      <c r="F49" s="1" t="s">
        <v>102</v>
      </c>
      <c r="G49" s="36">
        <f>+G39*86400*365</f>
        <v>946.08</v>
      </c>
      <c r="J49" s="51">
        <f t="shared" si="210"/>
        <v>946.08</v>
      </c>
      <c r="K49" s="51">
        <f t="shared" si="211"/>
        <v>946.08</v>
      </c>
      <c r="L49" s="51">
        <f t="shared" si="212"/>
        <v>946.08</v>
      </c>
      <c r="M49" s="51">
        <f t="shared" si="213"/>
        <v>946.08</v>
      </c>
      <c r="N49" s="51">
        <f t="shared" si="214"/>
        <v>946.08</v>
      </c>
      <c r="O49" s="51">
        <f t="shared" si="215"/>
        <v>946.08</v>
      </c>
      <c r="P49" s="51">
        <f t="shared" si="216"/>
        <v>946.08</v>
      </c>
      <c r="Q49" s="51">
        <f t="shared" si="217"/>
        <v>946.08</v>
      </c>
      <c r="R49" s="51">
        <f t="shared" si="218"/>
        <v>946.08</v>
      </c>
      <c r="S49" s="51">
        <f t="shared" si="219"/>
        <v>946.08</v>
      </c>
      <c r="T49" s="51">
        <f t="shared" si="220"/>
        <v>946.08</v>
      </c>
      <c r="U49" s="51">
        <f t="shared" si="185"/>
        <v>946.08</v>
      </c>
      <c r="V49" s="51">
        <f t="shared" si="304"/>
        <v>946.08</v>
      </c>
      <c r="W49" s="51">
        <f t="shared" si="304"/>
        <v>946.08</v>
      </c>
      <c r="X49" s="51">
        <f t="shared" si="304"/>
        <v>946.08</v>
      </c>
      <c r="Y49" s="51">
        <f t="shared" si="304"/>
        <v>946.08</v>
      </c>
      <c r="Z49" s="51">
        <f t="shared" si="304"/>
        <v>946.08</v>
      </c>
      <c r="AA49" s="51">
        <f t="shared" si="304"/>
        <v>946.08</v>
      </c>
      <c r="AB49" s="51">
        <f t="shared" si="304"/>
        <v>946.08</v>
      </c>
      <c r="AC49" s="51">
        <f t="shared" si="304"/>
        <v>946.08</v>
      </c>
      <c r="AD49" s="51">
        <f t="shared" si="304"/>
        <v>946.08</v>
      </c>
      <c r="AE49" s="51">
        <f t="shared" si="304"/>
        <v>946.08</v>
      </c>
      <c r="AF49" s="51">
        <f t="shared" si="304"/>
        <v>946.08</v>
      </c>
      <c r="AG49" s="51">
        <f t="shared" si="304"/>
        <v>946.08</v>
      </c>
      <c r="AH49" s="51">
        <f t="shared" si="222"/>
        <v>946.08</v>
      </c>
      <c r="AI49" s="51">
        <f t="shared" si="223"/>
        <v>946.08</v>
      </c>
      <c r="AJ49" s="51">
        <f t="shared" si="224"/>
        <v>946.08</v>
      </c>
      <c r="AK49" s="51">
        <f t="shared" si="225"/>
        <v>946.08</v>
      </c>
      <c r="AL49" s="51">
        <f t="shared" si="226"/>
        <v>946.08</v>
      </c>
      <c r="AM49" s="51">
        <f t="shared" si="227"/>
        <v>946.08</v>
      </c>
      <c r="AN49" s="51">
        <f t="shared" ref="AN49:AW49" si="310">+AM49</f>
        <v>946.08</v>
      </c>
      <c r="AO49" s="51">
        <f t="shared" si="310"/>
        <v>946.08</v>
      </c>
      <c r="AP49" s="51">
        <f t="shared" si="310"/>
        <v>946.08</v>
      </c>
      <c r="AQ49" s="51">
        <f t="shared" si="310"/>
        <v>946.08</v>
      </c>
      <c r="AR49" s="51">
        <f t="shared" si="310"/>
        <v>946.08</v>
      </c>
      <c r="AS49" s="51">
        <f t="shared" si="310"/>
        <v>946.08</v>
      </c>
      <c r="AT49" s="51">
        <f t="shared" si="310"/>
        <v>946.08</v>
      </c>
      <c r="AU49" s="51">
        <f t="shared" si="310"/>
        <v>946.08</v>
      </c>
      <c r="AV49" s="51">
        <f t="shared" si="310"/>
        <v>946.08</v>
      </c>
      <c r="AW49" s="51">
        <f t="shared" si="310"/>
        <v>946.08</v>
      </c>
      <c r="AX49" s="51">
        <f t="shared" si="229"/>
        <v>946.08</v>
      </c>
      <c r="AY49" s="51">
        <f t="shared" si="230"/>
        <v>946.08</v>
      </c>
      <c r="AZ49" s="51">
        <f t="shared" si="231"/>
        <v>946.08</v>
      </c>
      <c r="BA49" s="51">
        <f t="shared" si="307"/>
        <v>946.08</v>
      </c>
      <c r="BB49" s="51">
        <f t="shared" si="232"/>
        <v>946.08</v>
      </c>
      <c r="BC49" s="51">
        <f t="shared" si="233"/>
        <v>946.08</v>
      </c>
      <c r="BD49" s="51">
        <f t="shared" si="234"/>
        <v>946.08</v>
      </c>
      <c r="BE49" s="51">
        <f t="shared" si="235"/>
        <v>946.08</v>
      </c>
      <c r="BF49" s="51">
        <f t="shared" si="236"/>
        <v>946.08</v>
      </c>
      <c r="BG49" s="51">
        <f t="shared" si="237"/>
        <v>946.08</v>
      </c>
      <c r="BH49" s="51">
        <f t="shared" si="238"/>
        <v>946.08</v>
      </c>
      <c r="BI49" s="51">
        <f t="shared" si="239"/>
        <v>946.08</v>
      </c>
      <c r="BJ49" s="51">
        <f t="shared" si="240"/>
        <v>946.08</v>
      </c>
      <c r="BK49" s="51">
        <f t="shared" si="241"/>
        <v>946.08</v>
      </c>
      <c r="BL49" s="51">
        <f t="shared" si="242"/>
        <v>946.08</v>
      </c>
      <c r="BM49" s="51">
        <f t="shared" si="243"/>
        <v>946.08</v>
      </c>
      <c r="BN49" s="51">
        <f t="shared" si="244"/>
        <v>946.08</v>
      </c>
      <c r="BO49" s="51">
        <f t="shared" si="245"/>
        <v>946.08</v>
      </c>
      <c r="BP49" s="51">
        <f t="shared" si="246"/>
        <v>946.08</v>
      </c>
      <c r="BQ49" s="51">
        <f t="shared" si="247"/>
        <v>946.08</v>
      </c>
      <c r="BR49" s="51">
        <f t="shared" si="248"/>
        <v>946.08</v>
      </c>
      <c r="BS49" s="51">
        <f t="shared" si="249"/>
        <v>946.08</v>
      </c>
      <c r="BT49" s="51">
        <f t="shared" si="250"/>
        <v>946.08</v>
      </c>
      <c r="BU49" s="51">
        <f t="shared" si="251"/>
        <v>946.08</v>
      </c>
      <c r="BV49" s="51">
        <f t="shared" si="252"/>
        <v>946.08</v>
      </c>
      <c r="BW49" s="51">
        <f t="shared" si="253"/>
        <v>946.08</v>
      </c>
      <c r="BX49" s="51">
        <f t="shared" si="253"/>
        <v>946.08</v>
      </c>
      <c r="BY49" s="51">
        <f t="shared" si="254"/>
        <v>946.08</v>
      </c>
      <c r="BZ49" s="51">
        <f t="shared" si="255"/>
        <v>946.08</v>
      </c>
      <c r="CA49" s="51">
        <f t="shared" si="256"/>
        <v>946.08</v>
      </c>
      <c r="CB49" s="51">
        <f t="shared" si="257"/>
        <v>946.08</v>
      </c>
      <c r="CC49" s="51">
        <f t="shared" si="258"/>
        <v>946.08</v>
      </c>
      <c r="CD49" s="51">
        <f t="shared" si="259"/>
        <v>946.08</v>
      </c>
      <c r="CE49" s="51">
        <f t="shared" si="260"/>
        <v>946.08</v>
      </c>
      <c r="CF49" s="51">
        <f t="shared" si="261"/>
        <v>946.08</v>
      </c>
      <c r="CG49" s="51">
        <f t="shared" si="262"/>
        <v>946.08</v>
      </c>
      <c r="CH49" s="51">
        <f t="shared" si="263"/>
        <v>946.08</v>
      </c>
      <c r="CI49" s="51">
        <f t="shared" si="263"/>
        <v>946.08</v>
      </c>
      <c r="CJ49" s="51">
        <f t="shared" si="264"/>
        <v>946.08</v>
      </c>
      <c r="CK49" s="51">
        <f t="shared" si="265"/>
        <v>946.08</v>
      </c>
      <c r="CL49" s="51">
        <f t="shared" si="266"/>
        <v>946.08</v>
      </c>
      <c r="CM49" s="51">
        <f t="shared" si="267"/>
        <v>946.08</v>
      </c>
      <c r="CN49" s="51">
        <f t="shared" si="268"/>
        <v>946.08</v>
      </c>
      <c r="CO49" s="51">
        <f t="shared" si="269"/>
        <v>946.08</v>
      </c>
      <c r="CP49" s="51">
        <f t="shared" si="270"/>
        <v>946.08</v>
      </c>
      <c r="CQ49" s="51">
        <f t="shared" si="271"/>
        <v>946.08</v>
      </c>
      <c r="CR49" s="51">
        <f t="shared" si="272"/>
        <v>946.08</v>
      </c>
      <c r="CS49" s="51">
        <f t="shared" si="273"/>
        <v>946.08</v>
      </c>
      <c r="CT49" s="51">
        <f t="shared" si="274"/>
        <v>946.08</v>
      </c>
      <c r="CU49" s="51">
        <f t="shared" si="275"/>
        <v>946.08</v>
      </c>
      <c r="CV49" s="51">
        <f t="shared" si="276"/>
        <v>946.08</v>
      </c>
      <c r="CW49" s="51">
        <f t="shared" si="277"/>
        <v>946.08</v>
      </c>
      <c r="CX49" s="51">
        <f t="shared" si="278"/>
        <v>946.08</v>
      </c>
      <c r="CY49" s="51">
        <f t="shared" si="279"/>
        <v>946.08</v>
      </c>
      <c r="CZ49" s="51">
        <f t="shared" si="280"/>
        <v>946.08</v>
      </c>
      <c r="DA49" s="51">
        <f t="shared" si="281"/>
        <v>946.08</v>
      </c>
      <c r="DB49" s="51">
        <f t="shared" si="282"/>
        <v>946.08</v>
      </c>
      <c r="DC49" s="51">
        <f t="shared" si="283"/>
        <v>946.08</v>
      </c>
      <c r="DD49" s="51">
        <f t="shared" si="284"/>
        <v>946.08</v>
      </c>
      <c r="DE49" s="51">
        <f t="shared" si="285"/>
        <v>946.08</v>
      </c>
      <c r="DF49" s="51">
        <f t="shared" si="286"/>
        <v>946.08</v>
      </c>
      <c r="DG49" s="51">
        <f t="shared" si="287"/>
        <v>946.08</v>
      </c>
      <c r="DH49" s="51">
        <f t="shared" si="288"/>
        <v>946.08</v>
      </c>
      <c r="DI49" s="51">
        <f t="shared" si="289"/>
        <v>946.08</v>
      </c>
      <c r="DJ49" s="51">
        <f t="shared" si="290"/>
        <v>946.08</v>
      </c>
      <c r="DK49" s="51">
        <f t="shared" si="291"/>
        <v>946.08</v>
      </c>
      <c r="DL49" s="51">
        <f t="shared" si="292"/>
        <v>946.08</v>
      </c>
      <c r="DM49" s="51">
        <f t="shared" si="293"/>
        <v>946.08</v>
      </c>
      <c r="DN49" s="51">
        <f t="shared" si="294"/>
        <v>946.08</v>
      </c>
      <c r="DO49" s="51">
        <f t="shared" si="295"/>
        <v>946.08</v>
      </c>
      <c r="DP49" s="51">
        <f t="shared" si="296"/>
        <v>946.08</v>
      </c>
      <c r="DQ49" s="51">
        <f t="shared" si="297"/>
        <v>946.08</v>
      </c>
      <c r="DR49" s="51">
        <f t="shared" si="298"/>
        <v>946.08</v>
      </c>
      <c r="DS49" s="51">
        <f t="shared" si="299"/>
        <v>946.08</v>
      </c>
      <c r="DT49" s="51">
        <f t="shared" si="300"/>
        <v>946.08</v>
      </c>
      <c r="DU49" s="51">
        <f t="shared" si="301"/>
        <v>946.08</v>
      </c>
      <c r="DV49" s="51">
        <f t="shared" si="302"/>
        <v>946.08</v>
      </c>
      <c r="DW49" s="51">
        <f t="shared" si="303"/>
        <v>946.08</v>
      </c>
    </row>
    <row r="50" spans="1:127" ht="18" x14ac:dyDescent="0.2">
      <c r="A50" s="19"/>
      <c r="B50" s="23" t="s">
        <v>103</v>
      </c>
      <c r="C50" s="494" t="s">
        <v>104</v>
      </c>
      <c r="D50" s="495"/>
      <c r="E50" s="492"/>
      <c r="F50" s="1"/>
      <c r="G50" s="93" t="e">
        <f>1+G44*G51/G41</f>
        <v>#REF!</v>
      </c>
      <c r="J50" s="51" t="e">
        <f t="shared" si="210"/>
        <v>#REF!</v>
      </c>
      <c r="K50" s="51" t="e">
        <f t="shared" si="211"/>
        <v>#REF!</v>
      </c>
      <c r="L50" s="51" t="e">
        <f t="shared" si="212"/>
        <v>#REF!</v>
      </c>
      <c r="M50" s="51" t="e">
        <f t="shared" si="213"/>
        <v>#REF!</v>
      </c>
      <c r="N50" s="51" t="e">
        <f t="shared" si="214"/>
        <v>#REF!</v>
      </c>
      <c r="O50" s="51" t="e">
        <f t="shared" si="215"/>
        <v>#REF!</v>
      </c>
      <c r="P50" s="51" t="e">
        <f t="shared" si="216"/>
        <v>#REF!</v>
      </c>
      <c r="Q50" s="51" t="e">
        <f t="shared" si="217"/>
        <v>#REF!</v>
      </c>
      <c r="R50" s="51" t="e">
        <f t="shared" si="218"/>
        <v>#REF!</v>
      </c>
      <c r="S50" s="51" t="e">
        <f t="shared" si="219"/>
        <v>#REF!</v>
      </c>
      <c r="T50" s="51" t="e">
        <f t="shared" si="220"/>
        <v>#REF!</v>
      </c>
      <c r="U50" s="51" t="e">
        <f t="shared" si="185"/>
        <v>#REF!</v>
      </c>
      <c r="V50" s="51" t="e">
        <f t="shared" si="304"/>
        <v>#REF!</v>
      </c>
      <c r="W50" s="51" t="e">
        <f t="shared" si="304"/>
        <v>#REF!</v>
      </c>
      <c r="X50" s="51" t="e">
        <f t="shared" si="304"/>
        <v>#REF!</v>
      </c>
      <c r="Y50" s="51" t="e">
        <f t="shared" si="304"/>
        <v>#REF!</v>
      </c>
      <c r="Z50" s="51" t="e">
        <f t="shared" si="304"/>
        <v>#REF!</v>
      </c>
      <c r="AA50" s="51" t="e">
        <f t="shared" si="304"/>
        <v>#REF!</v>
      </c>
      <c r="AB50" s="51" t="e">
        <f t="shared" si="304"/>
        <v>#REF!</v>
      </c>
      <c r="AC50" s="51" t="e">
        <f t="shared" si="304"/>
        <v>#REF!</v>
      </c>
      <c r="AD50" s="51" t="e">
        <f t="shared" si="304"/>
        <v>#REF!</v>
      </c>
      <c r="AE50" s="51" t="e">
        <f t="shared" si="304"/>
        <v>#REF!</v>
      </c>
      <c r="AF50" s="51" t="e">
        <f t="shared" si="304"/>
        <v>#REF!</v>
      </c>
      <c r="AG50" s="51" t="e">
        <f t="shared" si="304"/>
        <v>#REF!</v>
      </c>
      <c r="AH50" s="51" t="e">
        <f t="shared" si="222"/>
        <v>#REF!</v>
      </c>
      <c r="AI50" s="51" t="e">
        <f t="shared" si="223"/>
        <v>#REF!</v>
      </c>
      <c r="AJ50" s="51" t="e">
        <f t="shared" si="224"/>
        <v>#REF!</v>
      </c>
      <c r="AK50" s="51" t="e">
        <f t="shared" si="225"/>
        <v>#REF!</v>
      </c>
      <c r="AL50" s="51" t="e">
        <f t="shared" si="226"/>
        <v>#REF!</v>
      </c>
      <c r="AM50" s="51" t="e">
        <f t="shared" si="227"/>
        <v>#REF!</v>
      </c>
      <c r="AN50" s="51" t="e">
        <f t="shared" ref="AN50:AW50" si="311">+AM50</f>
        <v>#REF!</v>
      </c>
      <c r="AO50" s="51" t="e">
        <f t="shared" si="311"/>
        <v>#REF!</v>
      </c>
      <c r="AP50" s="51" t="e">
        <f t="shared" si="311"/>
        <v>#REF!</v>
      </c>
      <c r="AQ50" s="51" t="e">
        <f t="shared" si="311"/>
        <v>#REF!</v>
      </c>
      <c r="AR50" s="51" t="e">
        <f t="shared" si="311"/>
        <v>#REF!</v>
      </c>
      <c r="AS50" s="51" t="e">
        <f t="shared" si="311"/>
        <v>#REF!</v>
      </c>
      <c r="AT50" s="51" t="e">
        <f t="shared" si="311"/>
        <v>#REF!</v>
      </c>
      <c r="AU50" s="51" t="e">
        <f t="shared" si="311"/>
        <v>#REF!</v>
      </c>
      <c r="AV50" s="51" t="e">
        <f t="shared" si="311"/>
        <v>#REF!</v>
      </c>
      <c r="AW50" s="51" t="e">
        <f t="shared" si="311"/>
        <v>#REF!</v>
      </c>
      <c r="AX50" s="51" t="e">
        <f t="shared" si="229"/>
        <v>#REF!</v>
      </c>
      <c r="AY50" s="51" t="e">
        <f t="shared" si="230"/>
        <v>#REF!</v>
      </c>
      <c r="AZ50" s="51" t="e">
        <f t="shared" si="231"/>
        <v>#REF!</v>
      </c>
      <c r="BA50" s="51" t="e">
        <f t="shared" si="307"/>
        <v>#REF!</v>
      </c>
      <c r="BB50" s="51" t="e">
        <f t="shared" si="232"/>
        <v>#REF!</v>
      </c>
      <c r="BC50" s="51" t="e">
        <f t="shared" si="233"/>
        <v>#REF!</v>
      </c>
      <c r="BD50" s="51" t="e">
        <f t="shared" si="234"/>
        <v>#REF!</v>
      </c>
      <c r="BE50" s="51" t="e">
        <f t="shared" si="235"/>
        <v>#REF!</v>
      </c>
      <c r="BF50" s="51" t="e">
        <f t="shared" si="236"/>
        <v>#REF!</v>
      </c>
      <c r="BG50" s="51" t="e">
        <f t="shared" si="237"/>
        <v>#REF!</v>
      </c>
      <c r="BH50" s="51" t="e">
        <f t="shared" si="238"/>
        <v>#REF!</v>
      </c>
      <c r="BI50" s="51" t="e">
        <f t="shared" si="239"/>
        <v>#REF!</v>
      </c>
      <c r="BJ50" s="51" t="e">
        <f t="shared" si="240"/>
        <v>#REF!</v>
      </c>
      <c r="BK50" s="51" t="e">
        <f t="shared" si="241"/>
        <v>#REF!</v>
      </c>
      <c r="BL50" s="51" t="e">
        <f t="shared" si="242"/>
        <v>#REF!</v>
      </c>
      <c r="BM50" s="51" t="e">
        <f t="shared" si="243"/>
        <v>#REF!</v>
      </c>
      <c r="BN50" s="51" t="e">
        <f t="shared" si="244"/>
        <v>#REF!</v>
      </c>
      <c r="BO50" s="51" t="e">
        <f t="shared" si="245"/>
        <v>#REF!</v>
      </c>
      <c r="BP50" s="51" t="e">
        <f t="shared" si="246"/>
        <v>#REF!</v>
      </c>
      <c r="BQ50" s="51" t="e">
        <f t="shared" si="247"/>
        <v>#REF!</v>
      </c>
      <c r="BR50" s="51" t="e">
        <f t="shared" si="248"/>
        <v>#REF!</v>
      </c>
      <c r="BS50" s="51" t="e">
        <f t="shared" si="249"/>
        <v>#REF!</v>
      </c>
      <c r="BT50" s="51" t="e">
        <f t="shared" si="250"/>
        <v>#REF!</v>
      </c>
      <c r="BU50" s="51" t="e">
        <f t="shared" si="251"/>
        <v>#REF!</v>
      </c>
      <c r="BV50" s="51" t="e">
        <f t="shared" si="252"/>
        <v>#REF!</v>
      </c>
      <c r="BW50" s="51" t="e">
        <f t="shared" si="253"/>
        <v>#REF!</v>
      </c>
      <c r="BX50" s="51" t="e">
        <f t="shared" si="253"/>
        <v>#REF!</v>
      </c>
      <c r="BY50" s="51" t="e">
        <f t="shared" si="254"/>
        <v>#REF!</v>
      </c>
      <c r="BZ50" s="51" t="e">
        <f t="shared" si="255"/>
        <v>#REF!</v>
      </c>
      <c r="CA50" s="51" t="e">
        <f t="shared" si="256"/>
        <v>#REF!</v>
      </c>
      <c r="CB50" s="51" t="e">
        <f t="shared" si="257"/>
        <v>#REF!</v>
      </c>
      <c r="CC50" s="51" t="e">
        <f t="shared" si="258"/>
        <v>#REF!</v>
      </c>
      <c r="CD50" s="51" t="e">
        <f t="shared" si="259"/>
        <v>#REF!</v>
      </c>
      <c r="CE50" s="51" t="e">
        <f t="shared" si="260"/>
        <v>#REF!</v>
      </c>
      <c r="CF50" s="51" t="e">
        <f t="shared" si="261"/>
        <v>#REF!</v>
      </c>
      <c r="CG50" s="51" t="e">
        <f t="shared" si="262"/>
        <v>#REF!</v>
      </c>
      <c r="CH50" s="51" t="e">
        <f t="shared" si="263"/>
        <v>#REF!</v>
      </c>
      <c r="CI50" s="51" t="e">
        <f t="shared" si="263"/>
        <v>#REF!</v>
      </c>
      <c r="CJ50" s="51" t="e">
        <f t="shared" si="264"/>
        <v>#REF!</v>
      </c>
      <c r="CK50" s="51" t="e">
        <f t="shared" si="265"/>
        <v>#REF!</v>
      </c>
      <c r="CL50" s="51" t="e">
        <f t="shared" si="266"/>
        <v>#REF!</v>
      </c>
      <c r="CM50" s="51" t="e">
        <f t="shared" si="267"/>
        <v>#REF!</v>
      </c>
      <c r="CN50" s="51" t="e">
        <f t="shared" si="268"/>
        <v>#REF!</v>
      </c>
      <c r="CO50" s="51" t="e">
        <f t="shared" si="269"/>
        <v>#REF!</v>
      </c>
      <c r="CP50" s="51" t="e">
        <f t="shared" si="270"/>
        <v>#REF!</v>
      </c>
      <c r="CQ50" s="51" t="e">
        <f t="shared" si="271"/>
        <v>#REF!</v>
      </c>
      <c r="CR50" s="51" t="e">
        <f t="shared" si="272"/>
        <v>#REF!</v>
      </c>
      <c r="CS50" s="51" t="e">
        <f t="shared" si="273"/>
        <v>#REF!</v>
      </c>
      <c r="CT50" s="51" t="e">
        <f t="shared" si="274"/>
        <v>#REF!</v>
      </c>
      <c r="CU50" s="51" t="e">
        <f t="shared" si="275"/>
        <v>#REF!</v>
      </c>
      <c r="CV50" s="51" t="e">
        <f t="shared" si="276"/>
        <v>#REF!</v>
      </c>
      <c r="CW50" s="51" t="e">
        <f t="shared" si="277"/>
        <v>#REF!</v>
      </c>
      <c r="CX50" s="51" t="e">
        <f t="shared" si="278"/>
        <v>#REF!</v>
      </c>
      <c r="CY50" s="51" t="e">
        <f t="shared" si="279"/>
        <v>#REF!</v>
      </c>
      <c r="CZ50" s="51" t="e">
        <f t="shared" si="280"/>
        <v>#REF!</v>
      </c>
      <c r="DA50" s="51" t="e">
        <f t="shared" si="281"/>
        <v>#REF!</v>
      </c>
      <c r="DB50" s="51" t="e">
        <f t="shared" si="282"/>
        <v>#REF!</v>
      </c>
      <c r="DC50" s="51" t="e">
        <f t="shared" si="283"/>
        <v>#REF!</v>
      </c>
      <c r="DD50" s="51" t="e">
        <f t="shared" si="284"/>
        <v>#REF!</v>
      </c>
      <c r="DE50" s="51" t="e">
        <f t="shared" si="285"/>
        <v>#REF!</v>
      </c>
      <c r="DF50" s="51" t="e">
        <f t="shared" si="286"/>
        <v>#REF!</v>
      </c>
      <c r="DG50" s="51" t="e">
        <f t="shared" si="287"/>
        <v>#REF!</v>
      </c>
      <c r="DH50" s="51" t="e">
        <f t="shared" si="288"/>
        <v>#REF!</v>
      </c>
      <c r="DI50" s="51" t="e">
        <f t="shared" si="289"/>
        <v>#REF!</v>
      </c>
      <c r="DJ50" s="51" t="e">
        <f t="shared" si="290"/>
        <v>#REF!</v>
      </c>
      <c r="DK50" s="51" t="e">
        <f t="shared" si="291"/>
        <v>#REF!</v>
      </c>
      <c r="DL50" s="51" t="e">
        <f t="shared" si="292"/>
        <v>#REF!</v>
      </c>
      <c r="DM50" s="51" t="e">
        <f t="shared" si="293"/>
        <v>#REF!</v>
      </c>
      <c r="DN50" s="51" t="e">
        <f t="shared" si="294"/>
        <v>#REF!</v>
      </c>
      <c r="DO50" s="51" t="e">
        <f t="shared" si="295"/>
        <v>#REF!</v>
      </c>
      <c r="DP50" s="51" t="e">
        <f t="shared" si="296"/>
        <v>#REF!</v>
      </c>
      <c r="DQ50" s="51" t="e">
        <f t="shared" si="297"/>
        <v>#REF!</v>
      </c>
      <c r="DR50" s="51" t="e">
        <f t="shared" si="298"/>
        <v>#REF!</v>
      </c>
      <c r="DS50" s="51" t="e">
        <f t="shared" si="299"/>
        <v>#REF!</v>
      </c>
      <c r="DT50" s="51" t="e">
        <f t="shared" si="300"/>
        <v>#REF!</v>
      </c>
      <c r="DU50" s="51" t="e">
        <f t="shared" si="301"/>
        <v>#REF!</v>
      </c>
      <c r="DV50" s="51" t="e">
        <f t="shared" si="302"/>
        <v>#REF!</v>
      </c>
      <c r="DW50" s="51" t="e">
        <f t="shared" si="303"/>
        <v>#REF!</v>
      </c>
    </row>
    <row r="51" spans="1:127" ht="18" x14ac:dyDescent="0.4">
      <c r="A51" s="16">
        <f>'入力シート (複数物質)'!W12</f>
        <v>1.62</v>
      </c>
      <c r="B51" s="20" t="s">
        <v>105</v>
      </c>
      <c r="C51" s="494" t="s">
        <v>106</v>
      </c>
      <c r="D51" s="495"/>
      <c r="E51" s="492"/>
      <c r="F51" s="21" t="s">
        <v>107</v>
      </c>
      <c r="G51" s="25">
        <f>IF(A51="",1.67,A51)</f>
        <v>1.62</v>
      </c>
      <c r="J51" s="51">
        <f t="shared" si="210"/>
        <v>1.62</v>
      </c>
      <c r="K51" s="51">
        <f t="shared" si="211"/>
        <v>1.62</v>
      </c>
      <c r="L51" s="51">
        <f t="shared" si="212"/>
        <v>1.62</v>
      </c>
      <c r="M51" s="51">
        <f t="shared" si="213"/>
        <v>1.62</v>
      </c>
      <c r="N51" s="51">
        <f t="shared" si="214"/>
        <v>1.62</v>
      </c>
      <c r="O51" s="51">
        <f t="shared" si="215"/>
        <v>1.62</v>
      </c>
      <c r="P51" s="51">
        <f t="shared" si="216"/>
        <v>1.62</v>
      </c>
      <c r="Q51" s="51">
        <f t="shared" si="217"/>
        <v>1.62</v>
      </c>
      <c r="R51" s="51">
        <f t="shared" si="218"/>
        <v>1.62</v>
      </c>
      <c r="S51" s="51">
        <f t="shared" si="219"/>
        <v>1.62</v>
      </c>
      <c r="T51" s="51">
        <f t="shared" si="220"/>
        <v>1.62</v>
      </c>
      <c r="U51" s="52">
        <f t="shared" ref="U51" si="312">G51</f>
        <v>1.62</v>
      </c>
      <c r="V51" s="51">
        <f t="shared" si="304"/>
        <v>1.62</v>
      </c>
      <c r="W51" s="51">
        <f t="shared" si="304"/>
        <v>1.62</v>
      </c>
      <c r="X51" s="51">
        <f t="shared" si="304"/>
        <v>1.62</v>
      </c>
      <c r="Y51" s="51">
        <f t="shared" si="304"/>
        <v>1.62</v>
      </c>
      <c r="Z51" s="51">
        <f t="shared" si="304"/>
        <v>1.62</v>
      </c>
      <c r="AA51" s="51">
        <f t="shared" si="304"/>
        <v>1.62</v>
      </c>
      <c r="AB51" s="51">
        <f t="shared" si="304"/>
        <v>1.62</v>
      </c>
      <c r="AC51" s="51">
        <f t="shared" si="304"/>
        <v>1.62</v>
      </c>
      <c r="AD51" s="51">
        <f t="shared" si="304"/>
        <v>1.62</v>
      </c>
      <c r="AE51" s="51">
        <f t="shared" si="304"/>
        <v>1.62</v>
      </c>
      <c r="AF51" s="51">
        <f t="shared" si="304"/>
        <v>1.62</v>
      </c>
      <c r="AG51" s="51">
        <f t="shared" si="304"/>
        <v>1.62</v>
      </c>
      <c r="AH51" s="51">
        <f t="shared" si="222"/>
        <v>1.62</v>
      </c>
      <c r="AI51" s="51">
        <f t="shared" si="223"/>
        <v>1.62</v>
      </c>
      <c r="AJ51" s="51">
        <f t="shared" si="224"/>
        <v>1.62</v>
      </c>
      <c r="AK51" s="51">
        <f t="shared" si="225"/>
        <v>1.62</v>
      </c>
      <c r="AL51" s="51">
        <f t="shared" si="226"/>
        <v>1.62</v>
      </c>
      <c r="AM51" s="51">
        <f t="shared" si="227"/>
        <v>1.62</v>
      </c>
      <c r="AN51" s="51">
        <f t="shared" ref="AN51:AW51" si="313">+AM51</f>
        <v>1.62</v>
      </c>
      <c r="AO51" s="51">
        <f t="shared" si="313"/>
        <v>1.62</v>
      </c>
      <c r="AP51" s="51">
        <f t="shared" si="313"/>
        <v>1.62</v>
      </c>
      <c r="AQ51" s="51">
        <f t="shared" si="313"/>
        <v>1.62</v>
      </c>
      <c r="AR51" s="51">
        <f t="shared" si="313"/>
        <v>1.62</v>
      </c>
      <c r="AS51" s="51">
        <f t="shared" si="313"/>
        <v>1.62</v>
      </c>
      <c r="AT51" s="51">
        <f t="shared" si="313"/>
        <v>1.62</v>
      </c>
      <c r="AU51" s="51">
        <f t="shared" si="313"/>
        <v>1.62</v>
      </c>
      <c r="AV51" s="51">
        <f t="shared" si="313"/>
        <v>1.62</v>
      </c>
      <c r="AW51" s="51">
        <f t="shared" si="313"/>
        <v>1.62</v>
      </c>
      <c r="AX51" s="51">
        <f t="shared" si="229"/>
        <v>1.62</v>
      </c>
      <c r="AY51" s="51">
        <f t="shared" si="230"/>
        <v>1.62</v>
      </c>
      <c r="AZ51" s="51">
        <f t="shared" si="231"/>
        <v>1.62</v>
      </c>
      <c r="BA51" s="51">
        <f t="shared" si="307"/>
        <v>1.62</v>
      </c>
      <c r="BB51" s="51">
        <f t="shared" si="232"/>
        <v>1.62</v>
      </c>
      <c r="BC51" s="51">
        <f t="shared" si="233"/>
        <v>1.62</v>
      </c>
      <c r="BD51" s="51">
        <f t="shared" si="234"/>
        <v>1.62</v>
      </c>
      <c r="BE51" s="51">
        <f t="shared" si="235"/>
        <v>1.62</v>
      </c>
      <c r="BF51" s="51">
        <f t="shared" si="236"/>
        <v>1.62</v>
      </c>
      <c r="BG51" s="51">
        <f t="shared" si="237"/>
        <v>1.62</v>
      </c>
      <c r="BH51" s="51">
        <f t="shared" si="238"/>
        <v>1.62</v>
      </c>
      <c r="BI51" s="51">
        <f t="shared" si="239"/>
        <v>1.62</v>
      </c>
      <c r="BJ51" s="51">
        <f t="shared" si="240"/>
        <v>1.62</v>
      </c>
      <c r="BK51" s="51">
        <f t="shared" si="241"/>
        <v>1.62</v>
      </c>
      <c r="BL51" s="51">
        <f t="shared" si="242"/>
        <v>1.62</v>
      </c>
      <c r="BM51" s="51">
        <f t="shared" si="243"/>
        <v>1.62</v>
      </c>
      <c r="BN51" s="51">
        <f t="shared" si="244"/>
        <v>1.62</v>
      </c>
      <c r="BO51" s="51">
        <f t="shared" si="245"/>
        <v>1.62</v>
      </c>
      <c r="BP51" s="51">
        <f t="shared" si="246"/>
        <v>1.62</v>
      </c>
      <c r="BQ51" s="51">
        <f t="shared" si="247"/>
        <v>1.62</v>
      </c>
      <c r="BR51" s="51">
        <f t="shared" si="248"/>
        <v>1.62</v>
      </c>
      <c r="BS51" s="51">
        <f t="shared" si="249"/>
        <v>1.62</v>
      </c>
      <c r="BT51" s="51">
        <f t="shared" si="250"/>
        <v>1.62</v>
      </c>
      <c r="BU51" s="51">
        <f t="shared" si="251"/>
        <v>1.62</v>
      </c>
      <c r="BV51" s="51">
        <f t="shared" si="252"/>
        <v>1.62</v>
      </c>
      <c r="BW51" s="51">
        <f t="shared" si="253"/>
        <v>1.62</v>
      </c>
      <c r="BX51" s="51">
        <f t="shared" si="253"/>
        <v>1.62</v>
      </c>
      <c r="BY51" s="51">
        <f t="shared" si="254"/>
        <v>1.62</v>
      </c>
      <c r="BZ51" s="51">
        <f t="shared" si="255"/>
        <v>1.62</v>
      </c>
      <c r="CA51" s="51">
        <f t="shared" si="256"/>
        <v>1.62</v>
      </c>
      <c r="CB51" s="51">
        <f t="shared" si="257"/>
        <v>1.62</v>
      </c>
      <c r="CC51" s="51">
        <f t="shared" si="258"/>
        <v>1.62</v>
      </c>
      <c r="CD51" s="51">
        <f t="shared" si="259"/>
        <v>1.62</v>
      </c>
      <c r="CE51" s="51">
        <f t="shared" si="260"/>
        <v>1.62</v>
      </c>
      <c r="CF51" s="51">
        <f t="shared" si="261"/>
        <v>1.62</v>
      </c>
      <c r="CG51" s="51">
        <f t="shared" si="262"/>
        <v>1.62</v>
      </c>
      <c r="CH51" s="51">
        <f t="shared" si="263"/>
        <v>1.62</v>
      </c>
      <c r="CI51" s="51">
        <f t="shared" si="263"/>
        <v>1.62</v>
      </c>
      <c r="CJ51" s="51">
        <f t="shared" si="264"/>
        <v>1.62</v>
      </c>
      <c r="CK51" s="51">
        <f t="shared" si="265"/>
        <v>1.62</v>
      </c>
      <c r="CL51" s="51">
        <f t="shared" si="266"/>
        <v>1.62</v>
      </c>
      <c r="CM51" s="51">
        <f t="shared" si="267"/>
        <v>1.62</v>
      </c>
      <c r="CN51" s="51">
        <f t="shared" si="268"/>
        <v>1.62</v>
      </c>
      <c r="CO51" s="51">
        <f t="shared" si="269"/>
        <v>1.62</v>
      </c>
      <c r="CP51" s="51">
        <f t="shared" si="270"/>
        <v>1.62</v>
      </c>
      <c r="CQ51" s="51">
        <f t="shared" si="271"/>
        <v>1.62</v>
      </c>
      <c r="CR51" s="51">
        <f t="shared" si="272"/>
        <v>1.62</v>
      </c>
      <c r="CS51" s="51">
        <f t="shared" si="273"/>
        <v>1.62</v>
      </c>
      <c r="CT51" s="51">
        <f t="shared" si="274"/>
        <v>1.62</v>
      </c>
      <c r="CU51" s="51">
        <f t="shared" si="275"/>
        <v>1.62</v>
      </c>
      <c r="CV51" s="51">
        <f t="shared" si="276"/>
        <v>1.62</v>
      </c>
      <c r="CW51" s="51">
        <f t="shared" si="277"/>
        <v>1.62</v>
      </c>
      <c r="CX51" s="51">
        <f t="shared" si="278"/>
        <v>1.62</v>
      </c>
      <c r="CY51" s="51">
        <f t="shared" si="279"/>
        <v>1.62</v>
      </c>
      <c r="CZ51" s="51">
        <f t="shared" si="280"/>
        <v>1.62</v>
      </c>
      <c r="DA51" s="51">
        <f t="shared" si="281"/>
        <v>1.62</v>
      </c>
      <c r="DB51" s="51">
        <f t="shared" si="282"/>
        <v>1.62</v>
      </c>
      <c r="DC51" s="51">
        <f t="shared" si="283"/>
        <v>1.62</v>
      </c>
      <c r="DD51" s="51">
        <f t="shared" si="284"/>
        <v>1.62</v>
      </c>
      <c r="DE51" s="51">
        <f t="shared" si="285"/>
        <v>1.62</v>
      </c>
      <c r="DF51" s="51">
        <f t="shared" si="286"/>
        <v>1.62</v>
      </c>
      <c r="DG51" s="51">
        <f t="shared" si="287"/>
        <v>1.62</v>
      </c>
      <c r="DH51" s="51">
        <f t="shared" si="288"/>
        <v>1.62</v>
      </c>
      <c r="DI51" s="51">
        <f t="shared" si="289"/>
        <v>1.62</v>
      </c>
      <c r="DJ51" s="51">
        <f t="shared" si="290"/>
        <v>1.62</v>
      </c>
      <c r="DK51" s="51">
        <f t="shared" si="291"/>
        <v>1.62</v>
      </c>
      <c r="DL51" s="51">
        <f t="shared" si="292"/>
        <v>1.62</v>
      </c>
      <c r="DM51" s="51">
        <f t="shared" si="293"/>
        <v>1.62</v>
      </c>
      <c r="DN51" s="51">
        <f t="shared" si="294"/>
        <v>1.62</v>
      </c>
      <c r="DO51" s="51">
        <f t="shared" si="295"/>
        <v>1.62</v>
      </c>
      <c r="DP51" s="51">
        <f t="shared" si="296"/>
        <v>1.62</v>
      </c>
      <c r="DQ51" s="51">
        <f t="shared" si="297"/>
        <v>1.62</v>
      </c>
      <c r="DR51" s="51">
        <f t="shared" si="298"/>
        <v>1.62</v>
      </c>
      <c r="DS51" s="51">
        <f t="shared" si="299"/>
        <v>1.62</v>
      </c>
      <c r="DT51" s="51">
        <f t="shared" si="300"/>
        <v>1.62</v>
      </c>
      <c r="DU51" s="51">
        <f t="shared" si="301"/>
        <v>1.62</v>
      </c>
      <c r="DV51" s="51">
        <f t="shared" si="302"/>
        <v>1.62</v>
      </c>
      <c r="DW51" s="51">
        <f t="shared" si="303"/>
        <v>1.62</v>
      </c>
    </row>
    <row r="52" spans="1:127" ht="37.5" customHeight="1" x14ac:dyDescent="0.2">
      <c r="A52" s="19"/>
      <c r="B52" s="37"/>
      <c r="C52" s="492"/>
      <c r="D52" s="493"/>
      <c r="E52" s="493"/>
      <c r="F52" s="21"/>
      <c r="G52" s="38" t="e">
        <f>SQRT(1+4*G47*G36/G48)</f>
        <v>#REF!</v>
      </c>
      <c r="J52" s="52" t="e">
        <f>G52</f>
        <v>#REF!</v>
      </c>
      <c r="K52" s="55" t="e">
        <f t="shared" si="211"/>
        <v>#REF!</v>
      </c>
      <c r="L52" s="55" t="e">
        <f t="shared" si="212"/>
        <v>#REF!</v>
      </c>
      <c r="M52" s="55" t="e">
        <f t="shared" si="213"/>
        <v>#REF!</v>
      </c>
      <c r="N52" s="55" t="e">
        <f t="shared" si="214"/>
        <v>#REF!</v>
      </c>
      <c r="O52" s="55" t="e">
        <f t="shared" si="215"/>
        <v>#REF!</v>
      </c>
      <c r="P52" s="55" t="e">
        <f t="shared" si="216"/>
        <v>#REF!</v>
      </c>
      <c r="Q52" s="55" t="e">
        <f t="shared" si="217"/>
        <v>#REF!</v>
      </c>
      <c r="R52" s="55" t="e">
        <f t="shared" si="218"/>
        <v>#REF!</v>
      </c>
      <c r="S52" s="55" t="e">
        <f t="shared" si="219"/>
        <v>#REF!</v>
      </c>
      <c r="T52" s="55" t="e">
        <f t="shared" si="220"/>
        <v>#REF!</v>
      </c>
      <c r="U52" s="52" t="e">
        <f>G52</f>
        <v>#REF!</v>
      </c>
      <c r="V52" s="55" t="e">
        <f>+U52</f>
        <v>#REF!</v>
      </c>
      <c r="W52" s="55" t="e">
        <f t="shared" ref="W52:AG52" si="314">+V52</f>
        <v>#REF!</v>
      </c>
      <c r="X52" s="55" t="e">
        <f t="shared" si="314"/>
        <v>#REF!</v>
      </c>
      <c r="Y52" s="55" t="e">
        <f t="shared" si="314"/>
        <v>#REF!</v>
      </c>
      <c r="Z52" s="55" t="e">
        <f t="shared" si="314"/>
        <v>#REF!</v>
      </c>
      <c r="AA52" s="55" t="e">
        <f t="shared" si="314"/>
        <v>#REF!</v>
      </c>
      <c r="AB52" s="55" t="e">
        <f t="shared" si="314"/>
        <v>#REF!</v>
      </c>
      <c r="AC52" s="55" t="e">
        <f t="shared" si="314"/>
        <v>#REF!</v>
      </c>
      <c r="AD52" s="55" t="e">
        <f t="shared" si="314"/>
        <v>#REF!</v>
      </c>
      <c r="AE52" s="55" t="e">
        <f t="shared" si="314"/>
        <v>#REF!</v>
      </c>
      <c r="AF52" s="55" t="e">
        <f t="shared" si="314"/>
        <v>#REF!</v>
      </c>
      <c r="AG52" s="55" t="e">
        <f t="shared" si="314"/>
        <v>#REF!</v>
      </c>
      <c r="AH52" s="55" t="e">
        <f t="shared" si="222"/>
        <v>#REF!</v>
      </c>
      <c r="AI52" s="55" t="e">
        <f t="shared" si="223"/>
        <v>#REF!</v>
      </c>
      <c r="AJ52" s="55" t="e">
        <f t="shared" si="224"/>
        <v>#REF!</v>
      </c>
      <c r="AK52" s="55" t="e">
        <f t="shared" si="225"/>
        <v>#REF!</v>
      </c>
      <c r="AL52" s="55" t="e">
        <f t="shared" si="226"/>
        <v>#REF!</v>
      </c>
      <c r="AM52" s="55" t="e">
        <f t="shared" si="227"/>
        <v>#REF!</v>
      </c>
      <c r="AN52" s="55" t="e">
        <f t="shared" ref="AN52:AW52" si="315">+AM52</f>
        <v>#REF!</v>
      </c>
      <c r="AO52" s="55" t="e">
        <f t="shared" si="315"/>
        <v>#REF!</v>
      </c>
      <c r="AP52" s="55" t="e">
        <f t="shared" si="315"/>
        <v>#REF!</v>
      </c>
      <c r="AQ52" s="55" t="e">
        <f t="shared" si="315"/>
        <v>#REF!</v>
      </c>
      <c r="AR52" s="55" t="e">
        <f t="shared" si="315"/>
        <v>#REF!</v>
      </c>
      <c r="AS52" s="55" t="e">
        <f t="shared" si="315"/>
        <v>#REF!</v>
      </c>
      <c r="AT52" s="55" t="e">
        <f t="shared" si="315"/>
        <v>#REF!</v>
      </c>
      <c r="AU52" s="55" t="e">
        <f t="shared" si="315"/>
        <v>#REF!</v>
      </c>
      <c r="AV52" s="55" t="e">
        <f t="shared" si="315"/>
        <v>#REF!</v>
      </c>
      <c r="AW52" s="55" t="e">
        <f t="shared" si="315"/>
        <v>#REF!</v>
      </c>
      <c r="AX52" s="55" t="e">
        <f t="shared" si="229"/>
        <v>#REF!</v>
      </c>
      <c r="AY52" s="55" t="e">
        <f t="shared" si="230"/>
        <v>#REF!</v>
      </c>
      <c r="AZ52" s="55" t="e">
        <f t="shared" si="231"/>
        <v>#REF!</v>
      </c>
      <c r="BA52" s="55" t="e">
        <f t="shared" si="307"/>
        <v>#REF!</v>
      </c>
      <c r="BB52" s="55" t="e">
        <f t="shared" si="232"/>
        <v>#REF!</v>
      </c>
      <c r="BC52" s="55" t="e">
        <f t="shared" si="233"/>
        <v>#REF!</v>
      </c>
      <c r="BD52" s="55" t="e">
        <f t="shared" si="234"/>
        <v>#REF!</v>
      </c>
      <c r="BE52" s="55" t="e">
        <f t="shared" si="235"/>
        <v>#REF!</v>
      </c>
      <c r="BF52" s="55" t="e">
        <f t="shared" si="236"/>
        <v>#REF!</v>
      </c>
      <c r="BG52" s="55" t="e">
        <f t="shared" si="237"/>
        <v>#REF!</v>
      </c>
      <c r="BH52" s="55" t="e">
        <f t="shared" si="238"/>
        <v>#REF!</v>
      </c>
      <c r="BI52" s="55" t="e">
        <f t="shared" si="239"/>
        <v>#REF!</v>
      </c>
      <c r="BJ52" s="55" t="e">
        <f t="shared" si="240"/>
        <v>#REF!</v>
      </c>
      <c r="BK52" s="55" t="e">
        <f t="shared" si="241"/>
        <v>#REF!</v>
      </c>
      <c r="BL52" s="55" t="e">
        <f t="shared" si="242"/>
        <v>#REF!</v>
      </c>
      <c r="BM52" s="55" t="e">
        <f t="shared" si="243"/>
        <v>#REF!</v>
      </c>
      <c r="BN52" s="55" t="e">
        <f t="shared" si="244"/>
        <v>#REF!</v>
      </c>
      <c r="BO52" s="55" t="e">
        <f t="shared" si="245"/>
        <v>#REF!</v>
      </c>
      <c r="BP52" s="55" t="e">
        <f t="shared" si="246"/>
        <v>#REF!</v>
      </c>
      <c r="BQ52" s="55" t="e">
        <f t="shared" si="247"/>
        <v>#REF!</v>
      </c>
      <c r="BR52" s="55" t="e">
        <f t="shared" si="248"/>
        <v>#REF!</v>
      </c>
      <c r="BS52" s="55" t="e">
        <f t="shared" si="249"/>
        <v>#REF!</v>
      </c>
      <c r="BT52" s="55" t="e">
        <f t="shared" si="250"/>
        <v>#REF!</v>
      </c>
      <c r="BU52" s="55" t="e">
        <f t="shared" si="251"/>
        <v>#REF!</v>
      </c>
      <c r="BV52" s="55" t="e">
        <f t="shared" si="252"/>
        <v>#REF!</v>
      </c>
      <c r="BW52" s="55" t="e">
        <f t="shared" si="253"/>
        <v>#REF!</v>
      </c>
      <c r="BX52" s="55" t="e">
        <f t="shared" si="253"/>
        <v>#REF!</v>
      </c>
      <c r="BY52" s="55" t="e">
        <f t="shared" si="254"/>
        <v>#REF!</v>
      </c>
      <c r="BZ52" s="55" t="e">
        <f t="shared" si="255"/>
        <v>#REF!</v>
      </c>
      <c r="CA52" s="55" t="e">
        <f t="shared" si="256"/>
        <v>#REF!</v>
      </c>
      <c r="CB52" s="55" t="e">
        <f t="shared" si="257"/>
        <v>#REF!</v>
      </c>
      <c r="CC52" s="55" t="e">
        <f t="shared" si="258"/>
        <v>#REF!</v>
      </c>
      <c r="CD52" s="55" t="e">
        <f t="shared" si="259"/>
        <v>#REF!</v>
      </c>
      <c r="CE52" s="55" t="e">
        <f t="shared" si="260"/>
        <v>#REF!</v>
      </c>
      <c r="CF52" s="55" t="e">
        <f t="shared" si="261"/>
        <v>#REF!</v>
      </c>
      <c r="CG52" s="55" t="e">
        <f t="shared" si="262"/>
        <v>#REF!</v>
      </c>
      <c r="CH52" s="55" t="e">
        <f t="shared" si="263"/>
        <v>#REF!</v>
      </c>
      <c r="CI52" s="55" t="e">
        <f t="shared" si="263"/>
        <v>#REF!</v>
      </c>
      <c r="CJ52" s="55" t="e">
        <f t="shared" si="264"/>
        <v>#REF!</v>
      </c>
      <c r="CK52" s="55" t="e">
        <f t="shared" si="265"/>
        <v>#REF!</v>
      </c>
      <c r="CL52" s="55" t="e">
        <f t="shared" si="266"/>
        <v>#REF!</v>
      </c>
      <c r="CM52" s="55" t="e">
        <f t="shared" si="267"/>
        <v>#REF!</v>
      </c>
      <c r="CN52" s="55" t="e">
        <f t="shared" si="268"/>
        <v>#REF!</v>
      </c>
      <c r="CO52" s="55" t="e">
        <f t="shared" si="269"/>
        <v>#REF!</v>
      </c>
      <c r="CP52" s="55" t="e">
        <f t="shared" si="270"/>
        <v>#REF!</v>
      </c>
      <c r="CQ52" s="55" t="e">
        <f t="shared" si="271"/>
        <v>#REF!</v>
      </c>
      <c r="CR52" s="55" t="e">
        <f t="shared" si="272"/>
        <v>#REF!</v>
      </c>
      <c r="CS52" s="55" t="e">
        <f t="shared" si="273"/>
        <v>#REF!</v>
      </c>
      <c r="CT52" s="55" t="e">
        <f t="shared" si="274"/>
        <v>#REF!</v>
      </c>
      <c r="CU52" s="55" t="e">
        <f t="shared" si="275"/>
        <v>#REF!</v>
      </c>
      <c r="CV52" s="55" t="e">
        <f t="shared" si="276"/>
        <v>#REF!</v>
      </c>
      <c r="CW52" s="55" t="e">
        <f t="shared" si="277"/>
        <v>#REF!</v>
      </c>
      <c r="CX52" s="55" t="e">
        <f t="shared" si="278"/>
        <v>#REF!</v>
      </c>
      <c r="CY52" s="55" t="e">
        <f t="shared" si="279"/>
        <v>#REF!</v>
      </c>
      <c r="CZ52" s="55" t="e">
        <f t="shared" si="280"/>
        <v>#REF!</v>
      </c>
      <c r="DA52" s="55" t="e">
        <f t="shared" si="281"/>
        <v>#REF!</v>
      </c>
      <c r="DB52" s="55" t="e">
        <f t="shared" si="282"/>
        <v>#REF!</v>
      </c>
      <c r="DC52" s="55" t="e">
        <f t="shared" si="283"/>
        <v>#REF!</v>
      </c>
      <c r="DD52" s="55" t="e">
        <f t="shared" si="284"/>
        <v>#REF!</v>
      </c>
      <c r="DE52" s="55" t="e">
        <f t="shared" si="285"/>
        <v>#REF!</v>
      </c>
      <c r="DF52" s="55" t="e">
        <f t="shared" si="286"/>
        <v>#REF!</v>
      </c>
      <c r="DG52" s="55" t="e">
        <f t="shared" si="287"/>
        <v>#REF!</v>
      </c>
      <c r="DH52" s="55" t="e">
        <f t="shared" si="288"/>
        <v>#REF!</v>
      </c>
      <c r="DI52" s="55" t="e">
        <f t="shared" si="289"/>
        <v>#REF!</v>
      </c>
      <c r="DJ52" s="55" t="e">
        <f t="shared" si="290"/>
        <v>#REF!</v>
      </c>
      <c r="DK52" s="55" t="e">
        <f t="shared" si="291"/>
        <v>#REF!</v>
      </c>
      <c r="DL52" s="55" t="e">
        <f t="shared" si="292"/>
        <v>#REF!</v>
      </c>
      <c r="DM52" s="55" t="e">
        <f t="shared" si="293"/>
        <v>#REF!</v>
      </c>
      <c r="DN52" s="55" t="e">
        <f t="shared" si="294"/>
        <v>#REF!</v>
      </c>
      <c r="DO52" s="55" t="e">
        <f t="shared" si="295"/>
        <v>#REF!</v>
      </c>
      <c r="DP52" s="55" t="e">
        <f t="shared" si="296"/>
        <v>#REF!</v>
      </c>
      <c r="DQ52" s="55" t="e">
        <f t="shared" si="297"/>
        <v>#REF!</v>
      </c>
      <c r="DR52" s="55" t="e">
        <f t="shared" si="298"/>
        <v>#REF!</v>
      </c>
      <c r="DS52" s="55" t="e">
        <f t="shared" si="299"/>
        <v>#REF!</v>
      </c>
      <c r="DT52" s="55" t="e">
        <f t="shared" si="300"/>
        <v>#REF!</v>
      </c>
      <c r="DU52" s="55" t="e">
        <f t="shared" si="301"/>
        <v>#REF!</v>
      </c>
      <c r="DV52" s="55" t="e">
        <f t="shared" si="302"/>
        <v>#REF!</v>
      </c>
      <c r="DW52" s="55" t="e">
        <f t="shared" si="303"/>
        <v>#REF!</v>
      </c>
    </row>
    <row r="53" spans="1:127" ht="37.5" customHeight="1" x14ac:dyDescent="0.2">
      <c r="A53" s="19"/>
      <c r="B53" s="37" t="s">
        <v>108</v>
      </c>
      <c r="C53" s="492"/>
      <c r="D53" s="493"/>
      <c r="E53" s="493"/>
      <c r="F53" s="39"/>
      <c r="G53" s="38" t="e">
        <f>EXP(G30/(2*G36)*(1-G52))</f>
        <v>#REF!</v>
      </c>
      <c r="I53" s="71" t="e">
        <f>J53</f>
        <v>#REF!</v>
      </c>
      <c r="J53" s="38" t="e">
        <f>EXP(J30/(2*J36)*(1-J52))</f>
        <v>#REF!</v>
      </c>
      <c r="K53" s="38" t="e">
        <f t="shared" ref="K53:T53" si="316">EXP(K30/(2*K36)*(1-K52))</f>
        <v>#REF!</v>
      </c>
      <c r="L53" s="38" t="e">
        <f t="shared" si="316"/>
        <v>#REF!</v>
      </c>
      <c r="M53" s="38" t="e">
        <f t="shared" si="316"/>
        <v>#REF!</v>
      </c>
      <c r="N53" s="38" t="e">
        <f t="shared" si="316"/>
        <v>#REF!</v>
      </c>
      <c r="O53" s="38" t="e">
        <f t="shared" si="316"/>
        <v>#REF!</v>
      </c>
      <c r="P53" s="38" t="e">
        <f t="shared" si="316"/>
        <v>#REF!</v>
      </c>
      <c r="Q53" s="38" t="e">
        <f t="shared" si="316"/>
        <v>#REF!</v>
      </c>
      <c r="R53" s="38" t="e">
        <f t="shared" si="316"/>
        <v>#REF!</v>
      </c>
      <c r="S53" s="38" t="e">
        <f t="shared" si="316"/>
        <v>#REF!</v>
      </c>
      <c r="T53" s="38" t="e">
        <f t="shared" si="316"/>
        <v>#REF!</v>
      </c>
      <c r="U53" s="38" t="e">
        <f>EXP(U30/(2*U36)*(1-U52))</f>
        <v>#REF!</v>
      </c>
      <c r="V53" s="38" t="e">
        <f>EXP(V30/(2*V36)*(1-V52))</f>
        <v>#REF!</v>
      </c>
      <c r="W53" s="38" t="e">
        <f t="shared" ref="W53:AN53" si="317">EXP(W30/(2*W36)*(1-W52))</f>
        <v>#REF!</v>
      </c>
      <c r="X53" s="38" t="e">
        <f t="shared" si="317"/>
        <v>#REF!</v>
      </c>
      <c r="Y53" s="38" t="e">
        <f t="shared" si="317"/>
        <v>#REF!</v>
      </c>
      <c r="Z53" s="38" t="e">
        <f t="shared" si="317"/>
        <v>#REF!</v>
      </c>
      <c r="AA53" s="38" t="e">
        <f t="shared" si="317"/>
        <v>#REF!</v>
      </c>
      <c r="AB53" s="38" t="e">
        <f t="shared" si="317"/>
        <v>#REF!</v>
      </c>
      <c r="AC53" s="38" t="e">
        <f t="shared" si="317"/>
        <v>#REF!</v>
      </c>
      <c r="AD53" s="38" t="e">
        <f t="shared" si="317"/>
        <v>#REF!</v>
      </c>
      <c r="AE53" s="38" t="e">
        <f t="shared" si="317"/>
        <v>#REF!</v>
      </c>
      <c r="AF53" s="38" t="e">
        <f t="shared" si="317"/>
        <v>#REF!</v>
      </c>
      <c r="AG53" s="38" t="e">
        <f t="shared" si="317"/>
        <v>#REF!</v>
      </c>
      <c r="AH53" s="38" t="e">
        <f t="shared" si="317"/>
        <v>#REF!</v>
      </c>
      <c r="AI53" s="38" t="e">
        <f t="shared" si="317"/>
        <v>#REF!</v>
      </c>
      <c r="AJ53" s="38" t="e">
        <f t="shared" ref="AJ53:AL53" si="318">EXP(AJ30/(2*AJ36)*(1-AJ52))</f>
        <v>#REF!</v>
      </c>
      <c r="AK53" s="38" t="e">
        <f t="shared" ref="AK53" si="319">EXP(AK30/(2*AK36)*(1-AK52))</f>
        <v>#REF!</v>
      </c>
      <c r="AL53" s="38" t="e">
        <f t="shared" si="318"/>
        <v>#REF!</v>
      </c>
      <c r="AM53" s="38" t="e">
        <f t="shared" si="317"/>
        <v>#REF!</v>
      </c>
      <c r="AN53" s="38" t="e">
        <f t="shared" si="317"/>
        <v>#REF!</v>
      </c>
      <c r="AO53" s="38" t="e">
        <f t="shared" ref="AO53" si="320">EXP(AO30/(2*AO36)*(1-AO52))</f>
        <v>#REF!</v>
      </c>
      <c r="AP53" s="38" t="e">
        <f t="shared" ref="AP53" si="321">EXP(AP30/(2*AP36)*(1-AP52))</f>
        <v>#REF!</v>
      </c>
      <c r="AQ53" s="38" t="e">
        <f t="shared" ref="AQ53" si="322">EXP(AQ30/(2*AQ36)*(1-AQ52))</f>
        <v>#REF!</v>
      </c>
      <c r="AR53" s="38" t="e">
        <f t="shared" ref="AR53" si="323">EXP(AR30/(2*AR36)*(1-AR52))</f>
        <v>#REF!</v>
      </c>
      <c r="AS53" s="38" t="e">
        <f t="shared" ref="AS53" si="324">EXP(AS30/(2*AS36)*(1-AS52))</f>
        <v>#REF!</v>
      </c>
      <c r="AT53" s="38" t="e">
        <f t="shared" ref="AT53" si="325">EXP(AT30/(2*AT36)*(1-AT52))</f>
        <v>#REF!</v>
      </c>
      <c r="AU53" s="38" t="e">
        <f t="shared" ref="AU53" si="326">EXP(AU30/(2*AU36)*(1-AU52))</f>
        <v>#REF!</v>
      </c>
      <c r="AV53" s="38" t="e">
        <f t="shared" ref="AV53" si="327">EXP(AV30/(2*AV36)*(1-AV52))</f>
        <v>#REF!</v>
      </c>
      <c r="AW53" s="38" t="e">
        <f t="shared" ref="AW53:BG53" si="328">EXP(AW30/(2*AW36)*(1-AW52))</f>
        <v>#REF!</v>
      </c>
      <c r="AX53" s="38" t="e">
        <f t="shared" si="328"/>
        <v>#REF!</v>
      </c>
      <c r="AY53" s="38" t="e">
        <f t="shared" si="328"/>
        <v>#REF!</v>
      </c>
      <c r="AZ53" s="38" t="e">
        <f t="shared" si="328"/>
        <v>#REF!</v>
      </c>
      <c r="BA53" s="38" t="e">
        <f t="shared" si="328"/>
        <v>#REF!</v>
      </c>
      <c r="BB53" s="38" t="e">
        <f t="shared" si="328"/>
        <v>#REF!</v>
      </c>
      <c r="BC53" s="38" t="e">
        <f t="shared" si="328"/>
        <v>#REF!</v>
      </c>
      <c r="BD53" s="38" t="e">
        <f t="shared" si="328"/>
        <v>#REF!</v>
      </c>
      <c r="BE53" s="38" t="e">
        <f t="shared" si="328"/>
        <v>#REF!</v>
      </c>
      <c r="BF53" s="38" t="e">
        <f t="shared" si="328"/>
        <v>#REF!</v>
      </c>
      <c r="BG53" s="38" t="e">
        <f t="shared" si="328"/>
        <v>#REF!</v>
      </c>
      <c r="BH53" s="38" t="e">
        <f t="shared" ref="BH53:CC53" si="329">EXP(BH30/(2*BH36)*(1-BH52))</f>
        <v>#REF!</v>
      </c>
      <c r="BI53" s="38" t="e">
        <f t="shared" si="329"/>
        <v>#REF!</v>
      </c>
      <c r="BJ53" s="38" t="e">
        <f t="shared" si="329"/>
        <v>#REF!</v>
      </c>
      <c r="BK53" s="38" t="e">
        <f t="shared" si="329"/>
        <v>#REF!</v>
      </c>
      <c r="BL53" s="38" t="e">
        <f t="shared" si="329"/>
        <v>#REF!</v>
      </c>
      <c r="BM53" s="38" t="e">
        <f t="shared" si="329"/>
        <v>#REF!</v>
      </c>
      <c r="BN53" s="38" t="e">
        <f t="shared" si="329"/>
        <v>#REF!</v>
      </c>
      <c r="BO53" s="38" t="e">
        <f t="shared" si="329"/>
        <v>#REF!</v>
      </c>
      <c r="BP53" s="38" t="e">
        <f t="shared" ref="BP53:BT53" si="330">EXP(BP30/(2*BP36)*(1-BP52))</f>
        <v>#REF!</v>
      </c>
      <c r="BQ53" s="38" t="e">
        <f t="shared" si="330"/>
        <v>#REF!</v>
      </c>
      <c r="BR53" s="38" t="e">
        <f t="shared" si="330"/>
        <v>#REF!</v>
      </c>
      <c r="BS53" s="38" t="e">
        <f t="shared" si="330"/>
        <v>#REF!</v>
      </c>
      <c r="BT53" s="38" t="e">
        <f t="shared" si="330"/>
        <v>#REF!</v>
      </c>
      <c r="BU53" s="38" t="e">
        <f t="shared" si="329"/>
        <v>#REF!</v>
      </c>
      <c r="BV53" s="38" t="e">
        <f t="shared" si="329"/>
        <v>#REF!</v>
      </c>
      <c r="BW53" s="38" t="e">
        <f t="shared" ref="BW53" si="331">EXP(BW30/(2*BW36)*(1-BW52))</f>
        <v>#REF!</v>
      </c>
      <c r="BX53" s="38" t="e">
        <f t="shared" si="329"/>
        <v>#REF!</v>
      </c>
      <c r="BY53" s="38" t="e">
        <f t="shared" si="329"/>
        <v>#REF!</v>
      </c>
      <c r="BZ53" s="38" t="e">
        <f t="shared" si="329"/>
        <v>#REF!</v>
      </c>
      <c r="CA53" s="38" t="e">
        <f t="shared" si="329"/>
        <v>#REF!</v>
      </c>
      <c r="CB53" s="38" t="e">
        <f t="shared" si="329"/>
        <v>#REF!</v>
      </c>
      <c r="CC53" s="38" t="e">
        <f t="shared" si="329"/>
        <v>#REF!</v>
      </c>
      <c r="CD53" s="38" t="e">
        <f t="shared" ref="CD53:DU53" si="332">EXP(CD30/(2*CD36)*(1-CD52))</f>
        <v>#REF!</v>
      </c>
      <c r="CE53" s="38" t="e">
        <f t="shared" si="332"/>
        <v>#REF!</v>
      </c>
      <c r="CF53" s="38" t="e">
        <f t="shared" ref="CF53:CJ53" si="333">EXP(CF30/(2*CF36)*(1-CF52))</f>
        <v>#REF!</v>
      </c>
      <c r="CG53" s="38" t="e">
        <f t="shared" ref="CG53:CH53" si="334">EXP(CG30/(2*CG36)*(1-CG52))</f>
        <v>#REF!</v>
      </c>
      <c r="CH53" s="38" t="e">
        <f t="shared" si="334"/>
        <v>#REF!</v>
      </c>
      <c r="CI53" s="38" t="e">
        <f t="shared" si="333"/>
        <v>#REF!</v>
      </c>
      <c r="CJ53" s="38" t="e">
        <f t="shared" si="333"/>
        <v>#REF!</v>
      </c>
      <c r="CK53" s="38" t="e">
        <f t="shared" si="332"/>
        <v>#REF!</v>
      </c>
      <c r="CL53" s="38" t="e">
        <f t="shared" si="332"/>
        <v>#REF!</v>
      </c>
      <c r="CM53" s="38" t="e">
        <f t="shared" si="332"/>
        <v>#REF!</v>
      </c>
      <c r="CN53" s="38" t="e">
        <f t="shared" si="332"/>
        <v>#REF!</v>
      </c>
      <c r="CO53" s="38" t="e">
        <f t="shared" ref="CO53:CR53" si="335">EXP(CO30/(2*CO36)*(1-CO52))</f>
        <v>#REF!</v>
      </c>
      <c r="CP53" s="38" t="e">
        <f t="shared" si="335"/>
        <v>#REF!</v>
      </c>
      <c r="CQ53" s="38" t="e">
        <f t="shared" si="335"/>
        <v>#REF!</v>
      </c>
      <c r="CR53" s="38" t="e">
        <f t="shared" si="335"/>
        <v>#REF!</v>
      </c>
      <c r="CS53" s="38" t="e">
        <f t="shared" ref="CS53:CZ53" si="336">EXP(CS30/(2*CS36)*(1-CS52))</f>
        <v>#REF!</v>
      </c>
      <c r="CT53" s="38" t="e">
        <f t="shared" si="336"/>
        <v>#REF!</v>
      </c>
      <c r="CU53" s="38" t="e">
        <f t="shared" si="336"/>
        <v>#REF!</v>
      </c>
      <c r="CV53" s="38" t="e">
        <f t="shared" ref="CV53:CY53" si="337">EXP(CV30/(2*CV36)*(1-CV52))</f>
        <v>#REF!</v>
      </c>
      <c r="CW53" s="38" t="e">
        <f t="shared" si="337"/>
        <v>#REF!</v>
      </c>
      <c r="CX53" s="38" t="e">
        <f t="shared" si="337"/>
        <v>#REF!</v>
      </c>
      <c r="CY53" s="38" t="e">
        <f t="shared" si="337"/>
        <v>#REF!</v>
      </c>
      <c r="CZ53" s="38" t="e">
        <f t="shared" si="336"/>
        <v>#REF!</v>
      </c>
      <c r="DA53" s="38" t="e">
        <f t="shared" si="332"/>
        <v>#REF!</v>
      </c>
      <c r="DB53" s="38" t="e">
        <f t="shared" si="332"/>
        <v>#REF!</v>
      </c>
      <c r="DC53" s="38" t="e">
        <f t="shared" ref="DC53:DD53" si="338">EXP(DC30/(2*DC36)*(1-DC52))</f>
        <v>#REF!</v>
      </c>
      <c r="DD53" s="38" t="e">
        <f t="shared" si="338"/>
        <v>#REF!</v>
      </c>
      <c r="DE53" s="38" t="e">
        <f t="shared" si="332"/>
        <v>#REF!</v>
      </c>
      <c r="DF53" s="38" t="e">
        <f t="shared" ref="DF53:DN53" si="339">EXP(DF30/(2*DF36)*(1-DF52))</f>
        <v>#REF!</v>
      </c>
      <c r="DG53" s="38" t="e">
        <f t="shared" si="339"/>
        <v>#REF!</v>
      </c>
      <c r="DH53" s="38" t="e">
        <f t="shared" si="339"/>
        <v>#REF!</v>
      </c>
      <c r="DI53" s="38" t="e">
        <f t="shared" si="339"/>
        <v>#REF!</v>
      </c>
      <c r="DJ53" s="38" t="e">
        <f t="shared" si="339"/>
        <v>#REF!</v>
      </c>
      <c r="DK53" s="38" t="e">
        <f t="shared" si="339"/>
        <v>#REF!</v>
      </c>
      <c r="DL53" s="38" t="e">
        <f t="shared" si="339"/>
        <v>#REF!</v>
      </c>
      <c r="DM53" s="38" t="e">
        <f t="shared" si="339"/>
        <v>#REF!</v>
      </c>
      <c r="DN53" s="38" t="e">
        <f t="shared" si="339"/>
        <v>#REF!</v>
      </c>
      <c r="DO53" s="38" t="e">
        <f t="shared" si="332"/>
        <v>#REF!</v>
      </c>
      <c r="DP53" s="38" t="e">
        <f t="shared" si="332"/>
        <v>#REF!</v>
      </c>
      <c r="DQ53" s="38" t="e">
        <f t="shared" si="332"/>
        <v>#REF!</v>
      </c>
      <c r="DR53" s="38" t="e">
        <f t="shared" si="332"/>
        <v>#REF!</v>
      </c>
      <c r="DS53" s="38" t="e">
        <f t="shared" si="332"/>
        <v>#REF!</v>
      </c>
      <c r="DT53" s="38" t="e">
        <f t="shared" si="332"/>
        <v>#REF!</v>
      </c>
      <c r="DU53" s="38" t="e">
        <f t="shared" si="332"/>
        <v>#REF!</v>
      </c>
      <c r="DV53" s="38" t="e">
        <f t="shared" ref="DV53:DW53" si="340">EXP(DV30/(2*DV36)*(1-DV52))</f>
        <v>#REF!</v>
      </c>
      <c r="DW53" s="38" t="e">
        <f t="shared" si="340"/>
        <v>#REF!</v>
      </c>
    </row>
    <row r="54" spans="1:127" ht="37.5" customHeight="1" x14ac:dyDescent="0.2">
      <c r="A54" s="19"/>
      <c r="B54" s="37" t="s">
        <v>109</v>
      </c>
      <c r="C54" s="492"/>
      <c r="D54" s="493"/>
      <c r="E54" s="493"/>
      <c r="F54" s="21"/>
      <c r="G54" s="40" t="e">
        <f>IF(G30-G48*G33/G50*G52&lt;=0,2-ERFC((-G30+G48*G33/G50*G52)/(2*SQRT(G36*G48*G33/G50))),ERFC((G30-G48*G33/G50*G52)/(2*SQRT(G36*G48*G33/G50))))</f>
        <v>#REF!</v>
      </c>
      <c r="I54" s="71" t="e">
        <f>J54/2</f>
        <v>#REF!</v>
      </c>
      <c r="J54" s="48" t="e">
        <f>IF(J30-J48*J33/J50*J52&lt;=0,2-ERFC((-J30+J48*J33/J50*J52)/(2*SQRT(J36*J48*J33/J50))),ERFC((J30-J48*J33/J50*J52)/(2*SQRT(J36*J48*J33/J50))))</f>
        <v>#REF!</v>
      </c>
      <c r="K54" s="48" t="e">
        <f t="shared" ref="K54:T54" si="341">IF(K30-K48*K33/K50*K52&lt;=0,2-ERFC((-K30+K48*K33/K50*K52)/(2*SQRT(K36*K48*K33/K50))),ERFC((K30-K48*K33/K50*K52)/(2*SQRT(K36*K48*K33/K50))))</f>
        <v>#REF!</v>
      </c>
      <c r="L54" s="48" t="e">
        <f t="shared" si="341"/>
        <v>#REF!</v>
      </c>
      <c r="M54" s="48" t="e">
        <f t="shared" si="341"/>
        <v>#REF!</v>
      </c>
      <c r="N54" s="48" t="e">
        <f t="shared" si="341"/>
        <v>#REF!</v>
      </c>
      <c r="O54" s="48" t="e">
        <f t="shared" si="341"/>
        <v>#REF!</v>
      </c>
      <c r="P54" s="48" t="e">
        <f t="shared" si="341"/>
        <v>#REF!</v>
      </c>
      <c r="Q54" s="48" t="e">
        <f t="shared" si="341"/>
        <v>#REF!</v>
      </c>
      <c r="R54" s="48" t="e">
        <f t="shared" si="341"/>
        <v>#REF!</v>
      </c>
      <c r="S54" s="48" t="e">
        <f t="shared" si="341"/>
        <v>#REF!</v>
      </c>
      <c r="T54" s="48" t="e">
        <f t="shared" si="341"/>
        <v>#REF!</v>
      </c>
      <c r="U54" s="48" t="e">
        <f>IF(U30-U48*U33/U50*U52&lt;=0,2-ERFC((-U30+U48*U33/U50*U52)/(2*SQRT(U36*U48*U33/U50))),ERFC((U30-U48*U33/U50*U52)/(2*SQRT(U36*U48*U33/U50))))</f>
        <v>#REF!</v>
      </c>
      <c r="V54" s="48" t="e">
        <f>IF(V30-V48*V33/V50*V52&lt;=0,2-ERFC((-V30+V48*V33/V50*V52)/(2*SQRT(V36*V48*V33/V50))),ERFC((V30-V48*V33/V50*V52)/(2*SQRT(V36*V48*V33/V50))))</f>
        <v>#REF!</v>
      </c>
      <c r="W54" s="48" t="e">
        <f t="shared" ref="W54:AM54" si="342">IF(W30-W48*W33/W50*W52&lt;=0,2-ERFC((-W30+W48*W33/W50*W52)/(2*SQRT(W36*W48*W33/W50))),ERFC((W30-W48*W33/W50*W52)/(2*SQRT(W36*W48*W33/W50))))</f>
        <v>#REF!</v>
      </c>
      <c r="X54" s="48" t="e">
        <f t="shared" si="342"/>
        <v>#REF!</v>
      </c>
      <c r="Y54" s="48" t="e">
        <f t="shared" si="342"/>
        <v>#REF!</v>
      </c>
      <c r="Z54" s="48" t="e">
        <f t="shared" si="342"/>
        <v>#REF!</v>
      </c>
      <c r="AA54" s="48" t="e">
        <f t="shared" si="342"/>
        <v>#REF!</v>
      </c>
      <c r="AB54" s="48" t="e">
        <f t="shared" si="342"/>
        <v>#REF!</v>
      </c>
      <c r="AC54" s="48" t="e">
        <f t="shared" si="342"/>
        <v>#REF!</v>
      </c>
      <c r="AD54" s="48" t="e">
        <f t="shared" si="342"/>
        <v>#REF!</v>
      </c>
      <c r="AE54" s="48" t="e">
        <f t="shared" si="342"/>
        <v>#REF!</v>
      </c>
      <c r="AF54" s="48" t="e">
        <f t="shared" si="342"/>
        <v>#REF!</v>
      </c>
      <c r="AG54" s="48" t="e">
        <f t="shared" si="342"/>
        <v>#REF!</v>
      </c>
      <c r="AH54" s="48" t="e">
        <f t="shared" si="342"/>
        <v>#REF!</v>
      </c>
      <c r="AI54" s="48" t="e">
        <f t="shared" si="342"/>
        <v>#REF!</v>
      </c>
      <c r="AJ54" s="48" t="e">
        <f t="shared" ref="AJ54:AL54" si="343">IF(AJ30-AJ48*AJ33/AJ50*AJ52&lt;=0,2-ERFC((-AJ30+AJ48*AJ33/AJ50*AJ52)/(2*SQRT(AJ36*AJ48*AJ33/AJ50))),ERFC((AJ30-AJ48*AJ33/AJ50*AJ52)/(2*SQRT(AJ36*AJ48*AJ33/AJ50))))</f>
        <v>#REF!</v>
      </c>
      <c r="AK54" s="48" t="e">
        <f t="shared" ref="AK54" si="344">IF(AK30-AK48*AK33/AK50*AK52&lt;=0,2-ERFC((-AK30+AK48*AK33/AK50*AK52)/(2*SQRT(AK36*AK48*AK33/AK50))),ERFC((AK30-AK48*AK33/AK50*AK52)/(2*SQRT(AK36*AK48*AK33/AK50))))</f>
        <v>#REF!</v>
      </c>
      <c r="AL54" s="48" t="e">
        <f t="shared" si="343"/>
        <v>#REF!</v>
      </c>
      <c r="AM54" s="48" t="e">
        <f t="shared" si="342"/>
        <v>#REF!</v>
      </c>
      <c r="AN54" s="48" t="e">
        <f t="shared" ref="AN54:AW54" si="345">IF(AN30-AN48*AN33/AN50*AN52&lt;=0,2-ERFC((-AN30+AN48*AN33/AN50*AN52)/(2*SQRT(AN36*AN48*AN33/AN50))),ERFC((AN30-AN48*AN33/AN50*AN52)/(2*SQRT(AN36*AN48*AN33/AN50))))</f>
        <v>#REF!</v>
      </c>
      <c r="AO54" s="48" t="e">
        <f t="shared" si="345"/>
        <v>#REF!</v>
      </c>
      <c r="AP54" s="48" t="e">
        <f t="shared" si="345"/>
        <v>#REF!</v>
      </c>
      <c r="AQ54" s="48" t="e">
        <f t="shared" si="345"/>
        <v>#REF!</v>
      </c>
      <c r="AR54" s="48" t="e">
        <f t="shared" si="345"/>
        <v>#REF!</v>
      </c>
      <c r="AS54" s="48" t="e">
        <f t="shared" si="345"/>
        <v>#REF!</v>
      </c>
      <c r="AT54" s="48" t="e">
        <f t="shared" si="345"/>
        <v>#REF!</v>
      </c>
      <c r="AU54" s="48" t="e">
        <f t="shared" si="345"/>
        <v>#REF!</v>
      </c>
      <c r="AV54" s="48" t="e">
        <f t="shared" si="345"/>
        <v>#REF!</v>
      </c>
      <c r="AW54" s="48" t="e">
        <f t="shared" si="345"/>
        <v>#REF!</v>
      </c>
      <c r="AX54" s="48" t="e">
        <f t="shared" ref="AX54:BH54" si="346">IF(AX30-AX48*AX33/AX50*AX52&lt;=0,2-ERFC((-AX30+AX48*AX33/AX50*AX52)/(2*SQRT(AX36*AX48*AX33/AX50))),ERFC((AX30-AX48*AX33/AX50*AX52)/(2*SQRT(AX36*AX48*AX33/AX50))))</f>
        <v>#REF!</v>
      </c>
      <c r="AY54" s="48" t="e">
        <f t="shared" si="346"/>
        <v>#REF!</v>
      </c>
      <c r="AZ54" s="48" t="e">
        <f t="shared" si="346"/>
        <v>#REF!</v>
      </c>
      <c r="BA54" s="48" t="e">
        <f t="shared" si="346"/>
        <v>#REF!</v>
      </c>
      <c r="BB54" s="48" t="e">
        <f t="shared" si="346"/>
        <v>#REF!</v>
      </c>
      <c r="BC54" s="48" t="e">
        <f t="shared" si="346"/>
        <v>#REF!</v>
      </c>
      <c r="BD54" s="48" t="e">
        <f t="shared" si="346"/>
        <v>#REF!</v>
      </c>
      <c r="BE54" s="48" t="e">
        <f t="shared" si="346"/>
        <v>#REF!</v>
      </c>
      <c r="BF54" s="48" t="e">
        <f t="shared" si="346"/>
        <v>#REF!</v>
      </c>
      <c r="BG54" s="48" t="e">
        <f t="shared" ref="BG54" si="347">IF(BG30-BG48*BG33/BG50*BG52&lt;=0,2-ERFC((-BG30+BG48*BG33/BG50*BG52)/(2*SQRT(BG36*BG48*BG33/BG50))),ERFC((BG30-BG48*BG33/BG50*BG52)/(2*SQRT(BG36*BG48*BG33/BG50))))</f>
        <v>#REF!</v>
      </c>
      <c r="BH54" s="48" t="e">
        <f t="shared" si="346"/>
        <v>#REF!</v>
      </c>
      <c r="BI54" s="48" t="e">
        <f t="shared" ref="BI54:CD54" si="348">IF(BI30-BI48*BI33/BI50*BI52&lt;=0,2-ERFC((-BI30+BI48*BI33/BI50*BI52)/(2*SQRT(BI36*BI48*BI33/BI50))),ERFC((BI30-BI48*BI33/BI50*BI52)/(2*SQRT(BI36*BI48*BI33/BI50))))</f>
        <v>#REF!</v>
      </c>
      <c r="BJ54" s="48" t="e">
        <f t="shared" si="348"/>
        <v>#REF!</v>
      </c>
      <c r="BK54" s="48" t="e">
        <f t="shared" si="348"/>
        <v>#REF!</v>
      </c>
      <c r="BL54" s="48" t="e">
        <f t="shared" si="348"/>
        <v>#REF!</v>
      </c>
      <c r="BM54" s="48" t="e">
        <f t="shared" si="348"/>
        <v>#REF!</v>
      </c>
      <c r="BN54" s="48" t="e">
        <f t="shared" si="348"/>
        <v>#REF!</v>
      </c>
      <c r="BO54" s="48" t="e">
        <f t="shared" si="348"/>
        <v>#REF!</v>
      </c>
      <c r="BP54" s="48" t="e">
        <f t="shared" ref="BP54:BT54" si="349">IF(BP30-BP48*BP33/BP50*BP52&lt;=0,2-ERFC((-BP30+BP48*BP33/BP50*BP52)/(2*SQRT(BP36*BP48*BP33/BP50))),ERFC((BP30-BP48*BP33/BP50*BP52)/(2*SQRT(BP36*BP48*BP33/BP50))))</f>
        <v>#REF!</v>
      </c>
      <c r="BQ54" s="48" t="e">
        <f t="shared" si="349"/>
        <v>#REF!</v>
      </c>
      <c r="BR54" s="48" t="e">
        <f t="shared" si="349"/>
        <v>#REF!</v>
      </c>
      <c r="BS54" s="48" t="e">
        <f t="shared" si="349"/>
        <v>#REF!</v>
      </c>
      <c r="BT54" s="48" t="e">
        <f t="shared" si="349"/>
        <v>#REF!</v>
      </c>
      <c r="BU54" s="48" t="e">
        <f t="shared" si="348"/>
        <v>#REF!</v>
      </c>
      <c r="BV54" s="48" t="e">
        <f t="shared" si="348"/>
        <v>#REF!</v>
      </c>
      <c r="BW54" s="48" t="e">
        <f t="shared" ref="BW54" si="350">IF(BW30-BW48*BW33/BW50*BW52&lt;=0,2-ERFC((-BW30+BW48*BW33/BW50*BW52)/(2*SQRT(BW36*BW48*BW33/BW50))),ERFC((BW30-BW48*BW33/BW50*BW52)/(2*SQRT(BW36*BW48*BW33/BW50))))</f>
        <v>#REF!</v>
      </c>
      <c r="BX54" s="48" t="e">
        <f t="shared" si="348"/>
        <v>#REF!</v>
      </c>
      <c r="BY54" s="48" t="e">
        <f t="shared" si="348"/>
        <v>#REF!</v>
      </c>
      <c r="BZ54" s="48" t="e">
        <f t="shared" si="348"/>
        <v>#REF!</v>
      </c>
      <c r="CA54" s="48" t="e">
        <f t="shared" si="348"/>
        <v>#REF!</v>
      </c>
      <c r="CB54" s="48" t="e">
        <f t="shared" si="348"/>
        <v>#REF!</v>
      </c>
      <c r="CC54" s="48" t="e">
        <f t="shared" ref="CC54" si="351">IF(CC30-CC48*CC33/CC50*CC52&lt;=0,2-ERFC((-CC30+CC48*CC33/CC50*CC52)/(2*SQRT(CC36*CC48*CC33/CC50))),ERFC((CC30-CC48*CC33/CC50*CC52)/(2*SQRT(CC36*CC48*CC33/CC50))))</f>
        <v>#REF!</v>
      </c>
      <c r="CD54" s="48" t="e">
        <f t="shared" si="348"/>
        <v>#REF!</v>
      </c>
      <c r="CE54" s="48" t="e">
        <f t="shared" ref="CE54:DV54" si="352">IF(CE30-CE48*CE33/CE50*CE52&lt;=0,2-ERFC((-CE30+CE48*CE33/CE50*CE52)/(2*SQRT(CE36*CE48*CE33/CE50))),ERFC((CE30-CE48*CE33/CE50*CE52)/(2*SQRT(CE36*CE48*CE33/CE50))))</f>
        <v>#REF!</v>
      </c>
      <c r="CF54" s="48" t="e">
        <f t="shared" ref="CF54:CJ54" si="353">IF(CF30-CF48*CF33/CF50*CF52&lt;=0,2-ERFC((-CF30+CF48*CF33/CF50*CF52)/(2*SQRT(CF36*CF48*CF33/CF50))),ERFC((CF30-CF48*CF33/CF50*CF52)/(2*SQRT(CF36*CF48*CF33/CF50))))</f>
        <v>#REF!</v>
      </c>
      <c r="CG54" s="48" t="e">
        <f t="shared" ref="CG54:CH54" si="354">IF(CG30-CG48*CG33/CG50*CG52&lt;=0,2-ERFC((-CG30+CG48*CG33/CG50*CG52)/(2*SQRT(CG36*CG48*CG33/CG50))),ERFC((CG30-CG48*CG33/CG50*CG52)/(2*SQRT(CG36*CG48*CG33/CG50))))</f>
        <v>#REF!</v>
      </c>
      <c r="CH54" s="48" t="e">
        <f t="shared" si="354"/>
        <v>#REF!</v>
      </c>
      <c r="CI54" s="48" t="e">
        <f t="shared" si="353"/>
        <v>#REF!</v>
      </c>
      <c r="CJ54" s="48" t="e">
        <f t="shared" si="353"/>
        <v>#REF!</v>
      </c>
      <c r="CK54" s="48" t="e">
        <f t="shared" si="352"/>
        <v>#REF!</v>
      </c>
      <c r="CL54" s="48" t="e">
        <f t="shared" si="352"/>
        <v>#REF!</v>
      </c>
      <c r="CM54" s="48" t="e">
        <f t="shared" si="352"/>
        <v>#REF!</v>
      </c>
      <c r="CN54" s="48" t="e">
        <f t="shared" si="352"/>
        <v>#REF!</v>
      </c>
      <c r="CO54" s="48" t="e">
        <f t="shared" ref="CO54:CR54" si="355">IF(CO30-CO48*CO33/CO50*CO52&lt;=0,2-ERFC((-CO30+CO48*CO33/CO50*CO52)/(2*SQRT(CO36*CO48*CO33/CO50))),ERFC((CO30-CO48*CO33/CO50*CO52)/(2*SQRT(CO36*CO48*CO33/CO50))))</f>
        <v>#REF!</v>
      </c>
      <c r="CP54" s="48" t="e">
        <f t="shared" si="355"/>
        <v>#REF!</v>
      </c>
      <c r="CQ54" s="48" t="e">
        <f t="shared" si="355"/>
        <v>#REF!</v>
      </c>
      <c r="CR54" s="48" t="e">
        <f t="shared" si="355"/>
        <v>#REF!</v>
      </c>
      <c r="CS54" s="48" t="e">
        <f t="shared" ref="CS54:CZ54" si="356">IF(CS30-CS48*CS33/CS50*CS52&lt;=0,2-ERFC((-CS30+CS48*CS33/CS50*CS52)/(2*SQRT(CS36*CS48*CS33/CS50))),ERFC((CS30-CS48*CS33/CS50*CS52)/(2*SQRT(CS36*CS48*CS33/CS50))))</f>
        <v>#REF!</v>
      </c>
      <c r="CT54" s="48" t="e">
        <f t="shared" si="356"/>
        <v>#REF!</v>
      </c>
      <c r="CU54" s="48" t="e">
        <f t="shared" si="356"/>
        <v>#REF!</v>
      </c>
      <c r="CV54" s="48" t="e">
        <f t="shared" ref="CV54:CY54" si="357">IF(CV30-CV48*CV33/CV50*CV52&lt;=0,2-ERFC((-CV30+CV48*CV33/CV50*CV52)/(2*SQRT(CV36*CV48*CV33/CV50))),ERFC((CV30-CV48*CV33/CV50*CV52)/(2*SQRT(CV36*CV48*CV33/CV50))))</f>
        <v>#REF!</v>
      </c>
      <c r="CW54" s="48" t="e">
        <f t="shared" si="357"/>
        <v>#REF!</v>
      </c>
      <c r="CX54" s="48" t="e">
        <f t="shared" si="357"/>
        <v>#REF!</v>
      </c>
      <c r="CY54" s="48" t="e">
        <f t="shared" si="357"/>
        <v>#REF!</v>
      </c>
      <c r="CZ54" s="48" t="e">
        <f t="shared" si="356"/>
        <v>#REF!</v>
      </c>
      <c r="DA54" s="48" t="e">
        <f t="shared" si="352"/>
        <v>#REF!</v>
      </c>
      <c r="DB54" s="48" t="e">
        <f t="shared" si="352"/>
        <v>#REF!</v>
      </c>
      <c r="DC54" s="48" t="e">
        <f t="shared" ref="DC54:DD54" si="358">IF(DC30-DC48*DC33/DC50*DC52&lt;=0,2-ERFC((-DC30+DC48*DC33/DC50*DC52)/(2*SQRT(DC36*DC48*DC33/DC50))),ERFC((DC30-DC48*DC33/DC50*DC52)/(2*SQRT(DC36*DC48*DC33/DC50))))</f>
        <v>#REF!</v>
      </c>
      <c r="DD54" s="48" t="e">
        <f t="shared" si="358"/>
        <v>#REF!</v>
      </c>
      <c r="DE54" s="48" t="e">
        <f t="shared" si="352"/>
        <v>#REF!</v>
      </c>
      <c r="DF54" s="48" t="e">
        <f t="shared" ref="DF54:DN54" si="359">IF(DF30-DF48*DF33/DF50*DF52&lt;=0,2-ERFC((-DF30+DF48*DF33/DF50*DF52)/(2*SQRT(DF36*DF48*DF33/DF50))),ERFC((DF30-DF48*DF33/DF50*DF52)/(2*SQRT(DF36*DF48*DF33/DF50))))</f>
        <v>#REF!</v>
      </c>
      <c r="DG54" s="48" t="e">
        <f t="shared" si="359"/>
        <v>#REF!</v>
      </c>
      <c r="DH54" s="48" t="e">
        <f t="shared" si="359"/>
        <v>#REF!</v>
      </c>
      <c r="DI54" s="48" t="e">
        <f t="shared" si="359"/>
        <v>#REF!</v>
      </c>
      <c r="DJ54" s="48" t="e">
        <f t="shared" si="359"/>
        <v>#REF!</v>
      </c>
      <c r="DK54" s="48" t="e">
        <f t="shared" si="359"/>
        <v>#REF!</v>
      </c>
      <c r="DL54" s="48" t="e">
        <f t="shared" si="359"/>
        <v>#REF!</v>
      </c>
      <c r="DM54" s="48" t="e">
        <f t="shared" si="359"/>
        <v>#REF!</v>
      </c>
      <c r="DN54" s="48" t="e">
        <f t="shared" si="359"/>
        <v>#REF!</v>
      </c>
      <c r="DO54" s="48" t="e">
        <f t="shared" si="352"/>
        <v>#REF!</v>
      </c>
      <c r="DP54" s="48" t="e">
        <f t="shared" si="352"/>
        <v>#REF!</v>
      </c>
      <c r="DQ54" s="48" t="e">
        <f t="shared" si="352"/>
        <v>#REF!</v>
      </c>
      <c r="DR54" s="48" t="e">
        <f t="shared" si="352"/>
        <v>#REF!</v>
      </c>
      <c r="DS54" s="48" t="e">
        <f t="shared" si="352"/>
        <v>#REF!</v>
      </c>
      <c r="DT54" s="48" t="e">
        <f t="shared" si="352"/>
        <v>#REF!</v>
      </c>
      <c r="DU54" s="48" t="e">
        <f t="shared" si="352"/>
        <v>#REF!</v>
      </c>
      <c r="DV54" s="48" t="e">
        <f t="shared" si="352"/>
        <v>#REF!</v>
      </c>
      <c r="DW54" s="48" t="e">
        <f t="shared" ref="DW54" si="360">IF(DW30-DW48*DW33/DW50*DW52&lt;=0,2-ERFC((-DW30+DW48*DW33/DW50*DW52)/(2*SQRT(DW36*DW48*DW33/DW50))),ERFC((DW30-DW48*DW33/DW50*DW52)/(2*SQRT(DW36*DW48*DW33/DW50))))</f>
        <v>#REF!</v>
      </c>
    </row>
    <row r="55" spans="1:127" ht="37.5" customHeight="1" x14ac:dyDescent="0.2">
      <c r="A55" s="19"/>
      <c r="B55" s="37" t="s">
        <v>110</v>
      </c>
      <c r="C55" s="492"/>
      <c r="D55" s="493"/>
      <c r="E55" s="493"/>
      <c r="F55" s="39"/>
      <c r="G55" s="38" t="e">
        <f>ERF((G34)/(4*(G37*G30)^0.5))</f>
        <v>#REF!</v>
      </c>
      <c r="H55" s="41"/>
      <c r="I55" s="71" t="e">
        <f>J55</f>
        <v>#REF!</v>
      </c>
      <c r="J55" s="38" t="e">
        <f>ERF((J34)/(4*(J37*J30)^0.5))</f>
        <v>#REF!</v>
      </c>
      <c r="K55" s="38" t="e">
        <f t="shared" ref="K55:T55" si="361">ERF((K34)/(4*(K37*K30)^0.5))</f>
        <v>#REF!</v>
      </c>
      <c r="L55" s="38" t="e">
        <f t="shared" si="361"/>
        <v>#REF!</v>
      </c>
      <c r="M55" s="38" t="e">
        <f t="shared" si="361"/>
        <v>#REF!</v>
      </c>
      <c r="N55" s="38" t="e">
        <f t="shared" si="361"/>
        <v>#REF!</v>
      </c>
      <c r="O55" s="38" t="e">
        <f t="shared" si="361"/>
        <v>#REF!</v>
      </c>
      <c r="P55" s="38" t="e">
        <f t="shared" si="361"/>
        <v>#REF!</v>
      </c>
      <c r="Q55" s="38" t="e">
        <f t="shared" si="361"/>
        <v>#REF!</v>
      </c>
      <c r="R55" s="38" t="e">
        <f t="shared" si="361"/>
        <v>#REF!</v>
      </c>
      <c r="S55" s="38" t="e">
        <f t="shared" si="361"/>
        <v>#REF!</v>
      </c>
      <c r="T55" s="38" t="e">
        <f t="shared" si="361"/>
        <v>#REF!</v>
      </c>
      <c r="U55" s="38" t="e">
        <f>ERF((U34)/(4*(U37*U30)^0.5))</f>
        <v>#REF!</v>
      </c>
      <c r="V55" s="38" t="e">
        <f>ERF((V34)/(4*(V37*V30)^0.5))</f>
        <v>#REF!</v>
      </c>
      <c r="W55" s="38" t="e">
        <f t="shared" ref="W55:AM55" si="362">ERF((W34)/(4*(W37*W30)^0.5))</f>
        <v>#REF!</v>
      </c>
      <c r="X55" s="38" t="e">
        <f t="shared" si="362"/>
        <v>#REF!</v>
      </c>
      <c r="Y55" s="38" t="e">
        <f t="shared" si="362"/>
        <v>#REF!</v>
      </c>
      <c r="Z55" s="38" t="e">
        <f t="shared" si="362"/>
        <v>#REF!</v>
      </c>
      <c r="AA55" s="38" t="e">
        <f t="shared" si="362"/>
        <v>#REF!</v>
      </c>
      <c r="AB55" s="38" t="e">
        <f t="shared" si="362"/>
        <v>#REF!</v>
      </c>
      <c r="AC55" s="38" t="e">
        <f t="shared" si="362"/>
        <v>#REF!</v>
      </c>
      <c r="AD55" s="38" t="e">
        <f t="shared" si="362"/>
        <v>#REF!</v>
      </c>
      <c r="AE55" s="38" t="e">
        <f t="shared" si="362"/>
        <v>#REF!</v>
      </c>
      <c r="AF55" s="38" t="e">
        <f t="shared" si="362"/>
        <v>#REF!</v>
      </c>
      <c r="AG55" s="38" t="e">
        <f t="shared" si="362"/>
        <v>#REF!</v>
      </c>
      <c r="AH55" s="38" t="e">
        <f t="shared" si="362"/>
        <v>#REF!</v>
      </c>
      <c r="AI55" s="38" t="e">
        <f t="shared" si="362"/>
        <v>#REF!</v>
      </c>
      <c r="AJ55" s="38" t="e">
        <f t="shared" ref="AJ55:AL55" si="363">ERF((AJ34)/(4*(AJ37*AJ30)^0.5))</f>
        <v>#REF!</v>
      </c>
      <c r="AK55" s="38" t="e">
        <f t="shared" ref="AK55" si="364">ERF((AK34)/(4*(AK37*AK30)^0.5))</f>
        <v>#REF!</v>
      </c>
      <c r="AL55" s="38" t="e">
        <f t="shared" si="363"/>
        <v>#REF!</v>
      </c>
      <c r="AM55" s="38" t="e">
        <f t="shared" si="362"/>
        <v>#REF!</v>
      </c>
      <c r="AN55" s="38" t="e">
        <f t="shared" ref="AN55:AW55" si="365">ERF((AN34)/(4*(AN37*AN30)^0.5))</f>
        <v>#REF!</v>
      </c>
      <c r="AO55" s="38" t="e">
        <f t="shared" si="365"/>
        <v>#REF!</v>
      </c>
      <c r="AP55" s="38" t="e">
        <f t="shared" si="365"/>
        <v>#REF!</v>
      </c>
      <c r="AQ55" s="38" t="e">
        <f t="shared" si="365"/>
        <v>#REF!</v>
      </c>
      <c r="AR55" s="38" t="e">
        <f t="shared" si="365"/>
        <v>#REF!</v>
      </c>
      <c r="AS55" s="38" t="e">
        <f t="shared" si="365"/>
        <v>#REF!</v>
      </c>
      <c r="AT55" s="38" t="e">
        <f t="shared" si="365"/>
        <v>#REF!</v>
      </c>
      <c r="AU55" s="38" t="e">
        <f t="shared" si="365"/>
        <v>#REF!</v>
      </c>
      <c r="AV55" s="38" t="e">
        <f t="shared" si="365"/>
        <v>#REF!</v>
      </c>
      <c r="AW55" s="38" t="e">
        <f t="shared" si="365"/>
        <v>#REF!</v>
      </c>
      <c r="AX55" s="38" t="e">
        <f t="shared" ref="AX55:BH55" si="366">ERF((AX34)/(4*(AX37*AX30)^0.5))</f>
        <v>#REF!</v>
      </c>
      <c r="AY55" s="38" t="e">
        <f t="shared" si="366"/>
        <v>#REF!</v>
      </c>
      <c r="AZ55" s="38" t="e">
        <f t="shared" si="366"/>
        <v>#REF!</v>
      </c>
      <c r="BA55" s="38" t="e">
        <f t="shared" si="366"/>
        <v>#REF!</v>
      </c>
      <c r="BB55" s="38" t="e">
        <f t="shared" si="366"/>
        <v>#REF!</v>
      </c>
      <c r="BC55" s="38" t="e">
        <f t="shared" si="366"/>
        <v>#REF!</v>
      </c>
      <c r="BD55" s="38" t="e">
        <f t="shared" si="366"/>
        <v>#REF!</v>
      </c>
      <c r="BE55" s="38" t="e">
        <f t="shared" si="366"/>
        <v>#REF!</v>
      </c>
      <c r="BF55" s="38" t="e">
        <f t="shared" si="366"/>
        <v>#REF!</v>
      </c>
      <c r="BG55" s="38" t="e">
        <f t="shared" ref="BG55" si="367">ERF((BG34)/(4*(BG37*BG30)^0.5))</f>
        <v>#REF!</v>
      </c>
      <c r="BH55" s="38" t="e">
        <f t="shared" si="366"/>
        <v>#REF!</v>
      </c>
      <c r="BI55" s="38" t="e">
        <f t="shared" ref="BI55:CD55" si="368">ERF((BI34)/(4*(BI37*BI30)^0.5))</f>
        <v>#REF!</v>
      </c>
      <c r="BJ55" s="38" t="e">
        <f t="shared" si="368"/>
        <v>#REF!</v>
      </c>
      <c r="BK55" s="38" t="e">
        <f t="shared" si="368"/>
        <v>#REF!</v>
      </c>
      <c r="BL55" s="38" t="e">
        <f t="shared" si="368"/>
        <v>#REF!</v>
      </c>
      <c r="BM55" s="38" t="e">
        <f t="shared" si="368"/>
        <v>#REF!</v>
      </c>
      <c r="BN55" s="38" t="e">
        <f t="shared" si="368"/>
        <v>#REF!</v>
      </c>
      <c r="BO55" s="38" t="e">
        <f t="shared" si="368"/>
        <v>#REF!</v>
      </c>
      <c r="BP55" s="38" t="e">
        <f t="shared" ref="BP55:BT55" si="369">ERF((BP34)/(4*(BP37*BP30)^0.5))</f>
        <v>#REF!</v>
      </c>
      <c r="BQ55" s="38" t="e">
        <f t="shared" si="369"/>
        <v>#REF!</v>
      </c>
      <c r="BR55" s="38" t="e">
        <f t="shared" si="369"/>
        <v>#REF!</v>
      </c>
      <c r="BS55" s="38" t="e">
        <f t="shared" si="369"/>
        <v>#REF!</v>
      </c>
      <c r="BT55" s="38" t="e">
        <f t="shared" si="369"/>
        <v>#REF!</v>
      </c>
      <c r="BU55" s="38" t="e">
        <f t="shared" si="368"/>
        <v>#REF!</v>
      </c>
      <c r="BV55" s="38" t="e">
        <f t="shared" si="368"/>
        <v>#REF!</v>
      </c>
      <c r="BW55" s="38" t="e">
        <f t="shared" ref="BW55" si="370">ERF((BW34)/(4*(BW37*BW30)^0.5))</f>
        <v>#REF!</v>
      </c>
      <c r="BX55" s="38" t="e">
        <f t="shared" si="368"/>
        <v>#REF!</v>
      </c>
      <c r="BY55" s="38" t="e">
        <f t="shared" si="368"/>
        <v>#REF!</v>
      </c>
      <c r="BZ55" s="38" t="e">
        <f t="shared" si="368"/>
        <v>#REF!</v>
      </c>
      <c r="CA55" s="38" t="e">
        <f t="shared" si="368"/>
        <v>#REF!</v>
      </c>
      <c r="CB55" s="38" t="e">
        <f t="shared" si="368"/>
        <v>#REF!</v>
      </c>
      <c r="CC55" s="38" t="e">
        <f t="shared" ref="CC55" si="371">ERF((CC34)/(4*(CC37*CC30)^0.5))</f>
        <v>#REF!</v>
      </c>
      <c r="CD55" s="38" t="e">
        <f t="shared" si="368"/>
        <v>#REF!</v>
      </c>
      <c r="CE55" s="38" t="e">
        <f t="shared" ref="CE55:DV55" si="372">ERF((CE34)/(4*(CE37*CE30)^0.5))</f>
        <v>#REF!</v>
      </c>
      <c r="CF55" s="38" t="e">
        <f t="shared" ref="CF55:CJ55" si="373">ERF((CF34)/(4*(CF37*CF30)^0.5))</f>
        <v>#REF!</v>
      </c>
      <c r="CG55" s="38" t="e">
        <f t="shared" ref="CG55:CH55" si="374">ERF((CG34)/(4*(CG37*CG30)^0.5))</f>
        <v>#REF!</v>
      </c>
      <c r="CH55" s="38" t="e">
        <f t="shared" si="374"/>
        <v>#REF!</v>
      </c>
      <c r="CI55" s="38" t="e">
        <f t="shared" si="373"/>
        <v>#REF!</v>
      </c>
      <c r="CJ55" s="38" t="e">
        <f t="shared" si="373"/>
        <v>#REF!</v>
      </c>
      <c r="CK55" s="38" t="e">
        <f t="shared" si="372"/>
        <v>#REF!</v>
      </c>
      <c r="CL55" s="38" t="e">
        <f t="shared" si="372"/>
        <v>#REF!</v>
      </c>
      <c r="CM55" s="38" t="e">
        <f t="shared" si="372"/>
        <v>#REF!</v>
      </c>
      <c r="CN55" s="38" t="e">
        <f t="shared" si="372"/>
        <v>#REF!</v>
      </c>
      <c r="CO55" s="38" t="e">
        <f t="shared" ref="CO55:CR55" si="375">ERF((CO34)/(4*(CO37*CO30)^0.5))</f>
        <v>#REF!</v>
      </c>
      <c r="CP55" s="38" t="e">
        <f t="shared" si="375"/>
        <v>#REF!</v>
      </c>
      <c r="CQ55" s="38" t="e">
        <f t="shared" si="375"/>
        <v>#REF!</v>
      </c>
      <c r="CR55" s="38" t="e">
        <f t="shared" si="375"/>
        <v>#REF!</v>
      </c>
      <c r="CS55" s="38" t="e">
        <f t="shared" ref="CS55:CZ55" si="376">ERF((CS34)/(4*(CS37*CS30)^0.5))</f>
        <v>#REF!</v>
      </c>
      <c r="CT55" s="38" t="e">
        <f t="shared" si="376"/>
        <v>#REF!</v>
      </c>
      <c r="CU55" s="38" t="e">
        <f t="shared" si="376"/>
        <v>#REF!</v>
      </c>
      <c r="CV55" s="38" t="e">
        <f t="shared" ref="CV55:CY55" si="377">ERF((CV34)/(4*(CV37*CV30)^0.5))</f>
        <v>#REF!</v>
      </c>
      <c r="CW55" s="38" t="e">
        <f t="shared" si="377"/>
        <v>#REF!</v>
      </c>
      <c r="CX55" s="38" t="e">
        <f t="shared" si="377"/>
        <v>#REF!</v>
      </c>
      <c r="CY55" s="38" t="e">
        <f t="shared" si="377"/>
        <v>#REF!</v>
      </c>
      <c r="CZ55" s="38" t="e">
        <f t="shared" si="376"/>
        <v>#REF!</v>
      </c>
      <c r="DA55" s="38" t="e">
        <f t="shared" si="372"/>
        <v>#REF!</v>
      </c>
      <c r="DB55" s="38" t="e">
        <f t="shared" si="372"/>
        <v>#REF!</v>
      </c>
      <c r="DC55" s="38" t="e">
        <f t="shared" ref="DC55:DD55" si="378">ERF((DC34)/(4*(DC37*DC30)^0.5))</f>
        <v>#REF!</v>
      </c>
      <c r="DD55" s="38" t="e">
        <f t="shared" si="378"/>
        <v>#REF!</v>
      </c>
      <c r="DE55" s="38" t="e">
        <f t="shared" si="372"/>
        <v>#REF!</v>
      </c>
      <c r="DF55" s="38" t="e">
        <f t="shared" ref="DF55:DN55" si="379">ERF((DF34)/(4*(DF37*DF30)^0.5))</f>
        <v>#REF!</v>
      </c>
      <c r="DG55" s="38" t="e">
        <f t="shared" si="379"/>
        <v>#REF!</v>
      </c>
      <c r="DH55" s="38" t="e">
        <f t="shared" si="379"/>
        <v>#REF!</v>
      </c>
      <c r="DI55" s="38" t="e">
        <f t="shared" si="379"/>
        <v>#REF!</v>
      </c>
      <c r="DJ55" s="38" t="e">
        <f t="shared" si="379"/>
        <v>#REF!</v>
      </c>
      <c r="DK55" s="38" t="e">
        <f t="shared" si="379"/>
        <v>#REF!</v>
      </c>
      <c r="DL55" s="38" t="e">
        <f t="shared" si="379"/>
        <v>#REF!</v>
      </c>
      <c r="DM55" s="38" t="e">
        <f t="shared" si="379"/>
        <v>#REF!</v>
      </c>
      <c r="DN55" s="38" t="e">
        <f t="shared" si="379"/>
        <v>#REF!</v>
      </c>
      <c r="DO55" s="38" t="e">
        <f t="shared" si="372"/>
        <v>#REF!</v>
      </c>
      <c r="DP55" s="38" t="e">
        <f t="shared" si="372"/>
        <v>#REF!</v>
      </c>
      <c r="DQ55" s="38" t="e">
        <f t="shared" si="372"/>
        <v>#REF!</v>
      </c>
      <c r="DR55" s="38" t="e">
        <f t="shared" si="372"/>
        <v>#REF!</v>
      </c>
      <c r="DS55" s="38" t="e">
        <f t="shared" si="372"/>
        <v>#REF!</v>
      </c>
      <c r="DT55" s="38" t="e">
        <f t="shared" si="372"/>
        <v>#REF!</v>
      </c>
      <c r="DU55" s="38" t="e">
        <f t="shared" si="372"/>
        <v>#REF!</v>
      </c>
      <c r="DV55" s="38" t="e">
        <f t="shared" si="372"/>
        <v>#REF!</v>
      </c>
      <c r="DW55" s="38" t="e">
        <f t="shared" ref="DW55" si="380">ERF((DW34)/(4*(DW37*DW30)^0.5))</f>
        <v>#REF!</v>
      </c>
    </row>
    <row r="56" spans="1:127" ht="37.5" customHeight="1" x14ac:dyDescent="0.2">
      <c r="B56" s="37" t="s">
        <v>111</v>
      </c>
      <c r="C56" s="492"/>
      <c r="D56" s="493"/>
      <c r="E56" s="493"/>
      <c r="F56" s="39"/>
      <c r="G56" s="38" t="e">
        <f>ERF((G35)/(2*(G38*G30)^0.5))</f>
        <v>#REF!</v>
      </c>
      <c r="J56" s="38" t="e">
        <f>ERF((J35)/(2*(J38*J30)^0.5))</f>
        <v>#REF!</v>
      </c>
      <c r="K56" s="38" t="e">
        <f t="shared" ref="K56:T56" si="381">ERF((K35)/(2*(K38*K30)^0.5))</f>
        <v>#REF!</v>
      </c>
      <c r="L56" s="38" t="e">
        <f t="shared" si="381"/>
        <v>#REF!</v>
      </c>
      <c r="M56" s="38" t="e">
        <f t="shared" si="381"/>
        <v>#REF!</v>
      </c>
      <c r="N56" s="38" t="e">
        <f t="shared" si="381"/>
        <v>#REF!</v>
      </c>
      <c r="O56" s="38" t="e">
        <f t="shared" si="381"/>
        <v>#REF!</v>
      </c>
      <c r="P56" s="38" t="e">
        <f t="shared" si="381"/>
        <v>#REF!</v>
      </c>
      <c r="Q56" s="38" t="e">
        <f t="shared" si="381"/>
        <v>#REF!</v>
      </c>
      <c r="R56" s="38" t="e">
        <f t="shared" si="381"/>
        <v>#REF!</v>
      </c>
      <c r="S56" s="38" t="e">
        <f t="shared" si="381"/>
        <v>#REF!</v>
      </c>
      <c r="T56" s="38" t="e">
        <f t="shared" si="381"/>
        <v>#REF!</v>
      </c>
      <c r="U56" s="38" t="e">
        <f>ERF((U35)/(2*(U38*U30)^0.5))</f>
        <v>#REF!</v>
      </c>
      <c r="V56" s="38" t="e">
        <f>ERF((V35)/(2*(V38*V30)^0.5))</f>
        <v>#REF!</v>
      </c>
      <c r="W56" s="38" t="e">
        <f t="shared" ref="W56:AM56" si="382">ERF((W35)/(2*(W38*W30)^0.5))</f>
        <v>#REF!</v>
      </c>
      <c r="X56" s="38" t="e">
        <f t="shared" si="382"/>
        <v>#REF!</v>
      </c>
      <c r="Y56" s="38" t="e">
        <f t="shared" si="382"/>
        <v>#REF!</v>
      </c>
      <c r="Z56" s="38" t="e">
        <f t="shared" si="382"/>
        <v>#REF!</v>
      </c>
      <c r="AA56" s="38" t="e">
        <f t="shared" si="382"/>
        <v>#REF!</v>
      </c>
      <c r="AB56" s="38" t="e">
        <f t="shared" si="382"/>
        <v>#REF!</v>
      </c>
      <c r="AC56" s="38" t="e">
        <f t="shared" si="382"/>
        <v>#REF!</v>
      </c>
      <c r="AD56" s="38" t="e">
        <f t="shared" si="382"/>
        <v>#REF!</v>
      </c>
      <c r="AE56" s="38" t="e">
        <f t="shared" si="382"/>
        <v>#REF!</v>
      </c>
      <c r="AF56" s="38" t="e">
        <f t="shared" si="382"/>
        <v>#REF!</v>
      </c>
      <c r="AG56" s="38" t="e">
        <f t="shared" si="382"/>
        <v>#REF!</v>
      </c>
      <c r="AH56" s="38" t="e">
        <f t="shared" si="382"/>
        <v>#REF!</v>
      </c>
      <c r="AI56" s="38" t="e">
        <f t="shared" si="382"/>
        <v>#REF!</v>
      </c>
      <c r="AJ56" s="38" t="e">
        <f t="shared" ref="AJ56:AL56" si="383">ERF((AJ35)/(2*(AJ38*AJ30)^0.5))</f>
        <v>#REF!</v>
      </c>
      <c r="AK56" s="38" t="e">
        <f t="shared" ref="AK56" si="384">ERF((AK35)/(2*(AK38*AK30)^0.5))</f>
        <v>#REF!</v>
      </c>
      <c r="AL56" s="38" t="e">
        <f t="shared" si="383"/>
        <v>#REF!</v>
      </c>
      <c r="AM56" s="38" t="e">
        <f t="shared" si="382"/>
        <v>#REF!</v>
      </c>
      <c r="AN56" s="38" t="e">
        <f t="shared" ref="AN56:AW56" si="385">ERF((AN35)/(2*(AN38*AN30)^0.5))</f>
        <v>#REF!</v>
      </c>
      <c r="AO56" s="38" t="e">
        <f t="shared" si="385"/>
        <v>#REF!</v>
      </c>
      <c r="AP56" s="38" t="e">
        <f t="shared" si="385"/>
        <v>#REF!</v>
      </c>
      <c r="AQ56" s="38" t="e">
        <f t="shared" si="385"/>
        <v>#REF!</v>
      </c>
      <c r="AR56" s="38" t="e">
        <f t="shared" si="385"/>
        <v>#REF!</v>
      </c>
      <c r="AS56" s="38" t="e">
        <f t="shared" si="385"/>
        <v>#REF!</v>
      </c>
      <c r="AT56" s="38" t="e">
        <f t="shared" si="385"/>
        <v>#REF!</v>
      </c>
      <c r="AU56" s="38" t="e">
        <f t="shared" si="385"/>
        <v>#REF!</v>
      </c>
      <c r="AV56" s="38" t="e">
        <f t="shared" si="385"/>
        <v>#REF!</v>
      </c>
      <c r="AW56" s="38" t="e">
        <f t="shared" si="385"/>
        <v>#REF!</v>
      </c>
      <c r="AX56" s="38" t="e">
        <f t="shared" ref="AX56:BH56" si="386">ERF((AX35)/(2*(AX38*AX30)^0.5))</f>
        <v>#REF!</v>
      </c>
      <c r="AY56" s="38" t="e">
        <f t="shared" si="386"/>
        <v>#REF!</v>
      </c>
      <c r="AZ56" s="38" t="e">
        <f t="shared" si="386"/>
        <v>#REF!</v>
      </c>
      <c r="BA56" s="38" t="e">
        <f t="shared" si="386"/>
        <v>#REF!</v>
      </c>
      <c r="BB56" s="38" t="e">
        <f t="shared" si="386"/>
        <v>#REF!</v>
      </c>
      <c r="BC56" s="38" t="e">
        <f t="shared" si="386"/>
        <v>#REF!</v>
      </c>
      <c r="BD56" s="38" t="e">
        <f t="shared" si="386"/>
        <v>#REF!</v>
      </c>
      <c r="BE56" s="38" t="e">
        <f t="shared" si="386"/>
        <v>#REF!</v>
      </c>
      <c r="BF56" s="38" t="e">
        <f t="shared" si="386"/>
        <v>#REF!</v>
      </c>
      <c r="BG56" s="38" t="e">
        <f t="shared" ref="BG56" si="387">ERF((BG35)/(2*(BG38*BG30)^0.5))</f>
        <v>#REF!</v>
      </c>
      <c r="BH56" s="38" t="e">
        <f t="shared" si="386"/>
        <v>#REF!</v>
      </c>
      <c r="BI56" s="38" t="e">
        <f t="shared" ref="BI56:CD56" si="388">ERF((BI35)/(2*(BI38*BI30)^0.5))</f>
        <v>#REF!</v>
      </c>
      <c r="BJ56" s="38" t="e">
        <f t="shared" si="388"/>
        <v>#REF!</v>
      </c>
      <c r="BK56" s="38" t="e">
        <f t="shared" si="388"/>
        <v>#REF!</v>
      </c>
      <c r="BL56" s="38" t="e">
        <f t="shared" si="388"/>
        <v>#REF!</v>
      </c>
      <c r="BM56" s="38" t="e">
        <f t="shared" si="388"/>
        <v>#REF!</v>
      </c>
      <c r="BN56" s="38" t="e">
        <f t="shared" si="388"/>
        <v>#REF!</v>
      </c>
      <c r="BO56" s="38" t="e">
        <f t="shared" si="388"/>
        <v>#REF!</v>
      </c>
      <c r="BP56" s="38" t="e">
        <f t="shared" ref="BP56:BT56" si="389">ERF((BP35)/(2*(BP38*BP30)^0.5))</f>
        <v>#REF!</v>
      </c>
      <c r="BQ56" s="38" t="e">
        <f t="shared" si="389"/>
        <v>#REF!</v>
      </c>
      <c r="BR56" s="38" t="e">
        <f t="shared" si="389"/>
        <v>#REF!</v>
      </c>
      <c r="BS56" s="38" t="e">
        <f t="shared" si="389"/>
        <v>#REF!</v>
      </c>
      <c r="BT56" s="38" t="e">
        <f t="shared" si="389"/>
        <v>#REF!</v>
      </c>
      <c r="BU56" s="38" t="e">
        <f t="shared" si="388"/>
        <v>#REF!</v>
      </c>
      <c r="BV56" s="38" t="e">
        <f t="shared" si="388"/>
        <v>#REF!</v>
      </c>
      <c r="BW56" s="38" t="e">
        <f t="shared" ref="BW56" si="390">ERF((BW35)/(2*(BW38*BW30)^0.5))</f>
        <v>#REF!</v>
      </c>
      <c r="BX56" s="38" t="e">
        <f t="shared" si="388"/>
        <v>#REF!</v>
      </c>
      <c r="BY56" s="38" t="e">
        <f t="shared" si="388"/>
        <v>#REF!</v>
      </c>
      <c r="BZ56" s="38" t="e">
        <f t="shared" si="388"/>
        <v>#REF!</v>
      </c>
      <c r="CA56" s="38" t="e">
        <f t="shared" si="388"/>
        <v>#REF!</v>
      </c>
      <c r="CB56" s="38" t="e">
        <f t="shared" si="388"/>
        <v>#REF!</v>
      </c>
      <c r="CC56" s="38" t="e">
        <f t="shared" ref="CC56" si="391">ERF((CC35)/(2*(CC38*CC30)^0.5))</f>
        <v>#REF!</v>
      </c>
      <c r="CD56" s="38" t="e">
        <f t="shared" si="388"/>
        <v>#REF!</v>
      </c>
      <c r="CE56" s="38" t="e">
        <f t="shared" ref="CE56:DV56" si="392">ERF((CE35)/(2*(CE38*CE30)^0.5))</f>
        <v>#REF!</v>
      </c>
      <c r="CF56" s="38" t="e">
        <f t="shared" ref="CF56:CJ56" si="393">ERF((CF35)/(2*(CF38*CF30)^0.5))</f>
        <v>#REF!</v>
      </c>
      <c r="CG56" s="38" t="e">
        <f t="shared" ref="CG56:CH56" si="394">ERF((CG35)/(2*(CG38*CG30)^0.5))</f>
        <v>#REF!</v>
      </c>
      <c r="CH56" s="38" t="e">
        <f t="shared" si="394"/>
        <v>#REF!</v>
      </c>
      <c r="CI56" s="38" t="e">
        <f t="shared" si="393"/>
        <v>#REF!</v>
      </c>
      <c r="CJ56" s="38" t="e">
        <f t="shared" si="393"/>
        <v>#REF!</v>
      </c>
      <c r="CK56" s="38" t="e">
        <f t="shared" si="392"/>
        <v>#REF!</v>
      </c>
      <c r="CL56" s="38" t="e">
        <f t="shared" si="392"/>
        <v>#REF!</v>
      </c>
      <c r="CM56" s="38" t="e">
        <f t="shared" si="392"/>
        <v>#REF!</v>
      </c>
      <c r="CN56" s="38" t="e">
        <f t="shared" si="392"/>
        <v>#REF!</v>
      </c>
      <c r="CO56" s="38" t="e">
        <f t="shared" ref="CO56:CR56" si="395">ERF((CO35)/(2*(CO38*CO30)^0.5))</f>
        <v>#REF!</v>
      </c>
      <c r="CP56" s="38" t="e">
        <f t="shared" si="395"/>
        <v>#REF!</v>
      </c>
      <c r="CQ56" s="38" t="e">
        <f t="shared" si="395"/>
        <v>#REF!</v>
      </c>
      <c r="CR56" s="38" t="e">
        <f t="shared" si="395"/>
        <v>#REF!</v>
      </c>
      <c r="CS56" s="38" t="e">
        <f t="shared" ref="CS56:CZ56" si="396">ERF((CS35)/(2*(CS38*CS30)^0.5))</f>
        <v>#REF!</v>
      </c>
      <c r="CT56" s="38" t="e">
        <f t="shared" si="396"/>
        <v>#REF!</v>
      </c>
      <c r="CU56" s="38" t="e">
        <f t="shared" si="396"/>
        <v>#REF!</v>
      </c>
      <c r="CV56" s="38" t="e">
        <f t="shared" ref="CV56:CY56" si="397">ERF((CV35)/(2*(CV38*CV30)^0.5))</f>
        <v>#REF!</v>
      </c>
      <c r="CW56" s="38" t="e">
        <f t="shared" si="397"/>
        <v>#REF!</v>
      </c>
      <c r="CX56" s="38" t="e">
        <f t="shared" si="397"/>
        <v>#REF!</v>
      </c>
      <c r="CY56" s="38" t="e">
        <f t="shared" si="397"/>
        <v>#REF!</v>
      </c>
      <c r="CZ56" s="38" t="e">
        <f t="shared" si="396"/>
        <v>#REF!</v>
      </c>
      <c r="DA56" s="38" t="e">
        <f t="shared" si="392"/>
        <v>#REF!</v>
      </c>
      <c r="DB56" s="38" t="e">
        <f t="shared" si="392"/>
        <v>#REF!</v>
      </c>
      <c r="DC56" s="38" t="e">
        <f t="shared" ref="DC56:DD56" si="398">ERF((DC35)/(2*(DC38*DC30)^0.5))</f>
        <v>#REF!</v>
      </c>
      <c r="DD56" s="38" t="e">
        <f t="shared" si="398"/>
        <v>#REF!</v>
      </c>
      <c r="DE56" s="38" t="e">
        <f t="shared" si="392"/>
        <v>#REF!</v>
      </c>
      <c r="DF56" s="38" t="e">
        <f t="shared" ref="DF56:DN56" si="399">ERF((DF35)/(2*(DF38*DF30)^0.5))</f>
        <v>#REF!</v>
      </c>
      <c r="DG56" s="38" t="e">
        <f t="shared" si="399"/>
        <v>#REF!</v>
      </c>
      <c r="DH56" s="38" t="e">
        <f t="shared" si="399"/>
        <v>#REF!</v>
      </c>
      <c r="DI56" s="38" t="e">
        <f t="shared" si="399"/>
        <v>#REF!</v>
      </c>
      <c r="DJ56" s="38" t="e">
        <f t="shared" si="399"/>
        <v>#REF!</v>
      </c>
      <c r="DK56" s="38" t="e">
        <f t="shared" si="399"/>
        <v>#REF!</v>
      </c>
      <c r="DL56" s="38" t="e">
        <f t="shared" si="399"/>
        <v>#REF!</v>
      </c>
      <c r="DM56" s="38" t="e">
        <f t="shared" si="399"/>
        <v>#REF!</v>
      </c>
      <c r="DN56" s="38" t="e">
        <f t="shared" si="399"/>
        <v>#REF!</v>
      </c>
      <c r="DO56" s="38" t="e">
        <f t="shared" si="392"/>
        <v>#REF!</v>
      </c>
      <c r="DP56" s="38" t="e">
        <f t="shared" si="392"/>
        <v>#REF!</v>
      </c>
      <c r="DQ56" s="38" t="e">
        <f t="shared" si="392"/>
        <v>#REF!</v>
      </c>
      <c r="DR56" s="38" t="e">
        <f t="shared" si="392"/>
        <v>#REF!</v>
      </c>
      <c r="DS56" s="38" t="e">
        <f t="shared" si="392"/>
        <v>#REF!</v>
      </c>
      <c r="DT56" s="38" t="e">
        <f t="shared" si="392"/>
        <v>#REF!</v>
      </c>
      <c r="DU56" s="38" t="e">
        <f t="shared" si="392"/>
        <v>#REF!</v>
      </c>
      <c r="DV56" s="38" t="e">
        <f t="shared" si="392"/>
        <v>#REF!</v>
      </c>
      <c r="DW56" s="38" t="e">
        <f t="shared" ref="DW56" si="400">ERF((DW35)/(2*(DW38*DW30)^0.5))</f>
        <v>#REF!</v>
      </c>
    </row>
  </sheetData>
  <mergeCells count="32">
    <mergeCell ref="C55:E55"/>
    <mergeCell ref="C56:E56"/>
    <mergeCell ref="C49:E49"/>
    <mergeCell ref="C50:E50"/>
    <mergeCell ref="C51:E51"/>
    <mergeCell ref="C52:E52"/>
    <mergeCell ref="C53:E53"/>
    <mergeCell ref="C54:E54"/>
    <mergeCell ref="C48:E48"/>
    <mergeCell ref="C37:E37"/>
    <mergeCell ref="C38:E38"/>
    <mergeCell ref="C39:E39"/>
    <mergeCell ref="C40:E40"/>
    <mergeCell ref="C41:E41"/>
    <mergeCell ref="C42:E42"/>
    <mergeCell ref="C43:E43"/>
    <mergeCell ref="C44:E44"/>
    <mergeCell ref="C45:E45"/>
    <mergeCell ref="C46:E46"/>
    <mergeCell ref="C47:E47"/>
    <mergeCell ref="C36:E36"/>
    <mergeCell ref="E23:F23"/>
    <mergeCell ref="C26:E26"/>
    <mergeCell ref="C27:E27"/>
    <mergeCell ref="C28:E28"/>
    <mergeCell ref="C29:E29"/>
    <mergeCell ref="C30:E30"/>
    <mergeCell ref="C31:E31"/>
    <mergeCell ref="C32:E32"/>
    <mergeCell ref="C33:E33"/>
    <mergeCell ref="C34:E34"/>
    <mergeCell ref="C35:E35"/>
  </mergeCells>
  <phoneticPr fontId="2"/>
  <conditionalFormatting sqref="G29">
    <cfRule type="expression" dxfId="404" priority="28">
      <formula>$A$29&gt;0</formula>
    </cfRule>
  </conditionalFormatting>
  <conditionalFormatting sqref="G30">
    <cfRule type="expression" dxfId="403" priority="27">
      <formula>A30&gt;0</formula>
    </cfRule>
  </conditionalFormatting>
  <conditionalFormatting sqref="G42">
    <cfRule type="expression" dxfId="402" priority="26">
      <formula>$A42&gt;0</formula>
    </cfRule>
  </conditionalFormatting>
  <conditionalFormatting sqref="G44">
    <cfRule type="expression" dxfId="401" priority="25">
      <formula>$A$44&gt;0</formula>
    </cfRule>
  </conditionalFormatting>
  <conditionalFormatting sqref="G45">
    <cfRule type="expression" dxfId="400" priority="24">
      <formula>$A$45&gt;0</formula>
    </cfRule>
  </conditionalFormatting>
  <conditionalFormatting sqref="G46">
    <cfRule type="expression" dxfId="399" priority="23">
      <formula>$A$46&gt;0</formula>
    </cfRule>
  </conditionalFormatting>
  <conditionalFormatting sqref="G34">
    <cfRule type="expression" dxfId="398" priority="22">
      <formula>$A$34&gt;0</formula>
    </cfRule>
  </conditionalFormatting>
  <conditionalFormatting sqref="H36 G35:G38">
    <cfRule type="expression" dxfId="397" priority="21">
      <formula>$A$35&gt;0</formula>
    </cfRule>
  </conditionalFormatting>
  <conditionalFormatting sqref="G33">
    <cfRule type="expression" dxfId="396" priority="20">
      <formula>$A$33&gt;0</formula>
    </cfRule>
  </conditionalFormatting>
  <conditionalFormatting sqref="G40:G41">
    <cfRule type="expression" dxfId="395" priority="19">
      <formula>$A$40&gt;0</formula>
    </cfRule>
  </conditionalFormatting>
  <conditionalFormatting sqref="G41">
    <cfRule type="expression" dxfId="394" priority="18">
      <formula>$A$41&gt;0</formula>
    </cfRule>
  </conditionalFormatting>
  <conditionalFormatting sqref="G39">
    <cfRule type="expression" dxfId="393" priority="17">
      <formula>$A$39&gt;0</formula>
    </cfRule>
  </conditionalFormatting>
  <conditionalFormatting sqref="G51">
    <cfRule type="expression" dxfId="392" priority="16">
      <formula>$A$51&gt;0</formula>
    </cfRule>
  </conditionalFormatting>
  <conditionalFormatting sqref="G43">
    <cfRule type="expression" dxfId="391" priority="2">
      <formula>$A$40&gt;0</formula>
    </cfRule>
  </conditionalFormatting>
  <conditionalFormatting sqref="G43">
    <cfRule type="expression" dxfId="390" priority="1">
      <formula>$A$41&gt;0</formula>
    </cfRule>
  </conditionalFormatting>
  <pageMargins left="0.7" right="0.7" top="0.75" bottom="0.75" header="0.3" footer="0.3"/>
  <pageSetup paperSize="9" orientation="portrait" horizontalDpi="300" verticalDpi="300" r:id="rId1"/>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2</xdr:col>
                <xdr:colOff>107950</xdr:colOff>
                <xdr:row>52</xdr:row>
                <xdr:rowOff>57150</xdr:rowOff>
              </from>
              <to>
                <xdr:col>4</xdr:col>
                <xdr:colOff>781050</xdr:colOff>
                <xdr:row>53</xdr:row>
                <xdr:rowOff>0</xdr:rowOff>
              </to>
            </anchor>
          </objectPr>
        </oleObject>
      </mc:Choice>
      <mc:Fallback>
        <oleObject progId="Equation.3" shapeId="1025" r:id="rId4"/>
      </mc:Fallback>
    </mc:AlternateContent>
    <mc:AlternateContent xmlns:mc="http://schemas.openxmlformats.org/markup-compatibility/2006">
      <mc:Choice Requires="x14">
        <oleObject progId="Equation.3" shapeId="1026" r:id="rId6">
          <objectPr defaultSize="0" autoPict="0" r:id="rId7">
            <anchor moveWithCells="1" sizeWithCells="1">
              <from>
                <xdr:col>1</xdr:col>
                <xdr:colOff>1003300</xdr:colOff>
                <xdr:row>53</xdr:row>
                <xdr:rowOff>38100</xdr:rowOff>
              </from>
              <to>
                <xdr:col>5</xdr:col>
                <xdr:colOff>0</xdr:colOff>
                <xdr:row>54</xdr:row>
                <xdr:rowOff>0</xdr:rowOff>
              </to>
            </anchor>
          </objectPr>
        </oleObject>
      </mc:Choice>
      <mc:Fallback>
        <oleObject progId="Equation.3" shapeId="1026" r:id="rId6"/>
      </mc:Fallback>
    </mc:AlternateContent>
    <mc:AlternateContent xmlns:mc="http://schemas.openxmlformats.org/markup-compatibility/2006">
      <mc:Choice Requires="x14">
        <oleObject progId="Equation.3" shapeId="1027" r:id="rId8">
          <objectPr defaultSize="0" autoPict="0" r:id="rId9">
            <anchor moveWithCells="1" sizeWithCells="1">
              <from>
                <xdr:col>2</xdr:col>
                <xdr:colOff>95250</xdr:colOff>
                <xdr:row>51</xdr:row>
                <xdr:rowOff>19050</xdr:rowOff>
              </from>
              <to>
                <xdr:col>4</xdr:col>
                <xdr:colOff>584200</xdr:colOff>
                <xdr:row>51</xdr:row>
                <xdr:rowOff>438150</xdr:rowOff>
              </to>
            </anchor>
          </objectPr>
        </oleObject>
      </mc:Choice>
      <mc:Fallback>
        <oleObject progId="Equation.3" shapeId="1027" r:id="rId8"/>
      </mc:Fallback>
    </mc:AlternateContent>
    <mc:AlternateContent xmlns:mc="http://schemas.openxmlformats.org/markup-compatibility/2006">
      <mc:Choice Requires="x14">
        <oleObject progId="Equation.3" shapeId="1030" r:id="rId10">
          <objectPr defaultSize="0" autoPict="0" r:id="rId11">
            <anchor>
              <from>
                <xdr:col>0</xdr:col>
                <xdr:colOff>469900</xdr:colOff>
                <xdr:row>4</xdr:row>
                <xdr:rowOff>76200</xdr:rowOff>
              </from>
              <to>
                <xdr:col>4</xdr:col>
                <xdr:colOff>527050</xdr:colOff>
                <xdr:row>8</xdr:row>
                <xdr:rowOff>12700</xdr:rowOff>
              </to>
            </anchor>
          </objectPr>
        </oleObject>
      </mc:Choice>
      <mc:Fallback>
        <oleObject progId="Equation.3" shapeId="1030" r:id="rId10"/>
      </mc:Fallback>
    </mc:AlternateContent>
    <mc:AlternateContent xmlns:mc="http://schemas.openxmlformats.org/markup-compatibility/2006">
      <mc:Choice Requires="x14">
        <oleObject progId="Equation.3" shapeId="1031" r:id="rId12">
          <objectPr defaultSize="0" autoPict="0" r:id="rId13">
            <anchor>
              <from>
                <xdr:col>10</xdr:col>
                <xdr:colOff>0</xdr:colOff>
                <xdr:row>4</xdr:row>
                <xdr:rowOff>57150</xdr:rowOff>
              </from>
              <to>
                <xdr:col>13</xdr:col>
                <xdr:colOff>127000</xdr:colOff>
                <xdr:row>7</xdr:row>
                <xdr:rowOff>146050</xdr:rowOff>
              </to>
            </anchor>
          </objectPr>
        </oleObject>
      </mc:Choice>
      <mc:Fallback>
        <oleObject progId="Equation.3" shapeId="1031" r:id="rId12"/>
      </mc:Fallback>
    </mc:AlternateContent>
    <mc:AlternateContent xmlns:mc="http://schemas.openxmlformats.org/markup-compatibility/2006">
      <mc:Choice Requires="x14">
        <oleObject progId="Equation.3" shapeId="1032" r:id="rId14">
          <objectPr defaultSize="0" autoPict="0" r:id="rId15">
            <anchor>
              <from>
                <xdr:col>4</xdr:col>
                <xdr:colOff>565150</xdr:colOff>
                <xdr:row>4</xdr:row>
                <xdr:rowOff>38100</xdr:rowOff>
              </from>
              <to>
                <xdr:col>9</xdr:col>
                <xdr:colOff>641350</xdr:colOff>
                <xdr:row>8</xdr:row>
                <xdr:rowOff>50800</xdr:rowOff>
              </to>
            </anchor>
          </objectPr>
        </oleObject>
      </mc:Choice>
      <mc:Fallback>
        <oleObject progId="Equation.3" shapeId="1032" r:id="rId14"/>
      </mc:Fallback>
    </mc:AlternateContent>
    <mc:AlternateContent xmlns:mc="http://schemas.openxmlformats.org/markup-compatibility/2006">
      <mc:Choice Requires="x14">
        <oleObject progId="Equation.3" shapeId="1034" r:id="rId16">
          <objectPr defaultSize="0" autoPict="0" r:id="rId17">
            <anchor>
              <from>
                <xdr:col>2</xdr:col>
                <xdr:colOff>57150</xdr:colOff>
                <xdr:row>54</xdr:row>
                <xdr:rowOff>12700</xdr:rowOff>
              </from>
              <to>
                <xdr:col>4</xdr:col>
                <xdr:colOff>717550</xdr:colOff>
                <xdr:row>54</xdr:row>
                <xdr:rowOff>450850</xdr:rowOff>
              </to>
            </anchor>
          </objectPr>
        </oleObject>
      </mc:Choice>
      <mc:Fallback>
        <oleObject progId="Equation.3" shapeId="1034" r:id="rId16"/>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FF00"/>
  </sheetPr>
  <dimension ref="A1:A17"/>
  <sheetViews>
    <sheetView showGridLines="0" showRowColHeaders="0" workbookViewId="0">
      <selection activeCell="H40" sqref="H40"/>
    </sheetView>
  </sheetViews>
  <sheetFormatPr defaultColWidth="9" defaultRowHeight="13" x14ac:dyDescent="0.2"/>
  <cols>
    <col min="1" max="16384" width="9" style="105"/>
  </cols>
  <sheetData>
    <row r="1" spans="1:1" x14ac:dyDescent="0.2">
      <c r="A1" s="196" t="s">
        <v>176</v>
      </c>
    </row>
    <row r="2" spans="1:1" ht="14" x14ac:dyDescent="0.2">
      <c r="A2" s="195" t="s">
        <v>177</v>
      </c>
    </row>
    <row r="3" spans="1:1" x14ac:dyDescent="0.2">
      <c r="A3" s="197" t="s">
        <v>169</v>
      </c>
    </row>
    <row r="4" spans="1:1" x14ac:dyDescent="0.2">
      <c r="A4" s="197" t="s">
        <v>170</v>
      </c>
    </row>
    <row r="5" spans="1:1" x14ac:dyDescent="0.2">
      <c r="A5" s="197" t="s">
        <v>171</v>
      </c>
    </row>
    <row r="6" spans="1:1" x14ac:dyDescent="0.2">
      <c r="A6" s="197" t="s">
        <v>172</v>
      </c>
    </row>
    <row r="7" spans="1:1" x14ac:dyDescent="0.2">
      <c r="A7" s="197" t="s">
        <v>173</v>
      </c>
    </row>
    <row r="8" spans="1:1" x14ac:dyDescent="0.2">
      <c r="A8" s="197" t="s">
        <v>174</v>
      </c>
    </row>
    <row r="9" spans="1:1" x14ac:dyDescent="0.2">
      <c r="A9" s="197" t="s">
        <v>175</v>
      </c>
    </row>
    <row r="10" spans="1:1" x14ac:dyDescent="0.2">
      <c r="A10" s="197"/>
    </row>
    <row r="11" spans="1:1" ht="14" x14ac:dyDescent="0.2">
      <c r="A11" s="196" t="s">
        <v>178</v>
      </c>
    </row>
    <row r="12" spans="1:1" ht="16" x14ac:dyDescent="0.2">
      <c r="A12" s="196" t="s">
        <v>179</v>
      </c>
    </row>
    <row r="13" spans="1:1" x14ac:dyDescent="0.2">
      <c r="A13" s="197" t="s">
        <v>164</v>
      </c>
    </row>
    <row r="14" spans="1:1" x14ac:dyDescent="0.2">
      <c r="A14" s="197" t="s">
        <v>165</v>
      </c>
    </row>
    <row r="15" spans="1:1" x14ac:dyDescent="0.2">
      <c r="A15" s="197" t="s">
        <v>166</v>
      </c>
    </row>
    <row r="16" spans="1:1" x14ac:dyDescent="0.2">
      <c r="A16" s="197" t="s">
        <v>167</v>
      </c>
    </row>
    <row r="17" spans="1:1" x14ac:dyDescent="0.2">
      <c r="A17" s="197" t="s">
        <v>168</v>
      </c>
    </row>
  </sheetData>
  <phoneticPr fontId="2"/>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pageSetUpPr fitToPage="1"/>
  </sheetPr>
  <dimension ref="A1:AA67"/>
  <sheetViews>
    <sheetView showGridLines="0" showRowColHeaders="0" zoomScaleNormal="100" zoomScaleSheetLayoutView="106" workbookViewId="0">
      <selection activeCell="AC14" sqref="AC14"/>
    </sheetView>
  </sheetViews>
  <sheetFormatPr defaultColWidth="8.7265625" defaultRowHeight="13" x14ac:dyDescent="0.2"/>
  <cols>
    <col min="1" max="2" width="1.6328125" style="94" customWidth="1"/>
    <col min="3" max="3" width="10.6328125" style="94" customWidth="1"/>
    <col min="4" max="4" width="13.36328125" style="94" customWidth="1"/>
    <col min="5" max="5" width="12.6328125" style="94" customWidth="1"/>
    <col min="6" max="6" width="4.6328125" style="94" customWidth="1"/>
    <col min="7" max="7" width="12.453125" style="94" customWidth="1"/>
    <col min="8" max="8" width="6.90625" style="94" customWidth="1"/>
    <col min="9" max="10" width="8.6328125" style="94" customWidth="1"/>
    <col min="11" max="11" width="8.7265625" style="94"/>
    <col min="12" max="12" width="3.6328125" style="94" customWidth="1"/>
    <col min="13" max="14" width="2.6328125" style="94" customWidth="1"/>
    <col min="15" max="15" width="16.6328125" style="94" customWidth="1"/>
    <col min="16" max="16" width="5.08984375" style="94" customWidth="1"/>
    <col min="17" max="17" width="8.7265625" style="94"/>
    <col min="18" max="18" width="8" style="94" customWidth="1"/>
    <col min="19" max="19" width="2.6328125" style="94" customWidth="1"/>
    <col min="20" max="20" width="1.6328125" style="94" customWidth="1"/>
    <col min="21" max="21" width="9" style="94" customWidth="1"/>
    <col min="22" max="22" width="12.08984375" style="94" hidden="1" customWidth="1"/>
    <col min="23" max="23" width="16.7265625" style="94" hidden="1" customWidth="1"/>
    <col min="24" max="24" width="10.08984375" style="94" hidden="1" customWidth="1"/>
    <col min="25" max="26" width="26.26953125" style="94" hidden="1" customWidth="1"/>
    <col min="27" max="27" width="8.7265625" style="94" customWidth="1"/>
    <col min="28" max="16384" width="8.7265625" style="94"/>
  </cols>
  <sheetData>
    <row r="1" spans="1:27" ht="13.5" thickBot="1" x14ac:dyDescent="0.25">
      <c r="A1" s="157"/>
      <c r="B1" s="157"/>
      <c r="C1" s="157"/>
      <c r="D1" s="157"/>
      <c r="E1" s="157"/>
      <c r="F1" s="157"/>
      <c r="G1" s="157"/>
      <c r="H1" s="157"/>
      <c r="I1" s="157"/>
      <c r="J1" s="157"/>
      <c r="K1" s="157"/>
      <c r="L1" s="157"/>
      <c r="M1" s="157"/>
      <c r="N1" s="157"/>
      <c r="O1" s="157"/>
      <c r="P1" s="157"/>
      <c r="Q1" s="157"/>
      <c r="R1" s="157"/>
      <c r="S1" s="157"/>
      <c r="T1" s="192" t="str">
        <f>'入力シート (複数物質)'!Z1</f>
        <v xml:space="preserve">地下水汚染が到達し得る距離の計算ツール　Ver 1.0  </v>
      </c>
      <c r="U1" s="6"/>
    </row>
    <row r="2" spans="1:27" x14ac:dyDescent="0.2">
      <c r="A2" s="193"/>
      <c r="B2" s="128"/>
      <c r="C2" s="128"/>
      <c r="D2" s="388" t="s">
        <v>262</v>
      </c>
      <c r="E2" s="388"/>
      <c r="F2" s="388"/>
      <c r="G2" s="388"/>
      <c r="H2" s="388"/>
      <c r="I2" s="128"/>
      <c r="J2" s="128"/>
      <c r="K2" s="128"/>
      <c r="L2" s="128"/>
      <c r="M2" s="128"/>
      <c r="N2" s="128"/>
      <c r="O2" s="128"/>
      <c r="P2" s="128"/>
      <c r="Q2" s="128"/>
      <c r="R2" s="128"/>
      <c r="S2" s="128"/>
      <c r="T2" s="179"/>
    </row>
    <row r="3" spans="1:27" ht="13.5" customHeight="1" x14ac:dyDescent="0.2">
      <c r="A3" s="193"/>
      <c r="B3" s="128"/>
      <c r="C3" s="129"/>
      <c r="D3" s="388"/>
      <c r="E3" s="388"/>
      <c r="F3" s="388"/>
      <c r="G3" s="388"/>
      <c r="H3" s="388"/>
      <c r="I3" s="130"/>
      <c r="J3" s="130"/>
      <c r="K3" s="130"/>
      <c r="L3" s="130"/>
      <c r="M3" s="129"/>
      <c r="N3" s="128"/>
      <c r="O3" s="128"/>
      <c r="P3" s="128"/>
      <c r="Q3" s="128"/>
      <c r="R3" s="128"/>
      <c r="S3" s="128"/>
      <c r="T3" s="180"/>
      <c r="V3" s="95" t="s">
        <v>124</v>
      </c>
      <c r="W3" s="246">
        <f>G25</f>
        <v>1800</v>
      </c>
      <c r="X3" s="94" t="s">
        <v>125</v>
      </c>
    </row>
    <row r="4" spans="1:27" ht="20.149999999999999" customHeight="1" thickBot="1" x14ac:dyDescent="0.25">
      <c r="A4" s="193"/>
      <c r="B4" s="128"/>
      <c r="C4" s="200" t="s">
        <v>244</v>
      </c>
      <c r="D4" s="158"/>
      <c r="E4" s="158"/>
      <c r="F4" s="158"/>
      <c r="G4" s="158"/>
      <c r="H4" s="158"/>
      <c r="I4" s="158"/>
      <c r="J4" s="158"/>
      <c r="K4" s="158"/>
      <c r="L4" s="159"/>
      <c r="M4" s="129"/>
      <c r="N4" s="131" t="s">
        <v>261</v>
      </c>
      <c r="O4" s="128"/>
      <c r="P4" s="128"/>
      <c r="Q4" s="128"/>
      <c r="R4" s="128"/>
      <c r="S4" s="128"/>
      <c r="T4" s="180"/>
      <c r="V4" s="210" t="s">
        <v>182</v>
      </c>
      <c r="W4"/>
      <c r="X4" s="211" t="s">
        <v>20</v>
      </c>
      <c r="Y4" s="211"/>
      <c r="Z4" s="211"/>
    </row>
    <row r="5" spans="1:27" ht="19.5" customHeight="1" thickBot="1" x14ac:dyDescent="0.25">
      <c r="A5" s="193"/>
      <c r="B5" s="128"/>
      <c r="C5" s="160" t="s">
        <v>158</v>
      </c>
      <c r="D5" s="132"/>
      <c r="E5" s="106"/>
      <c r="F5" s="133"/>
      <c r="G5" s="133"/>
      <c r="H5" s="133"/>
      <c r="I5" s="133"/>
      <c r="J5" s="133"/>
      <c r="K5" s="133"/>
      <c r="L5" s="161"/>
      <c r="M5" s="129"/>
      <c r="N5" s="134"/>
      <c r="O5" s="181"/>
      <c r="P5" s="181"/>
      <c r="Q5" s="181"/>
      <c r="R5" s="181"/>
      <c r="S5" s="182"/>
      <c r="T5" s="180"/>
      <c r="V5" s="212">
        <f>VLOOKUP(G15,W38:X42,2,FALSE)</f>
        <v>3</v>
      </c>
      <c r="W5"/>
      <c r="X5" s="212">
        <f>VLOOKUP(G13,Y38:Z67,2,FALSE)</f>
        <v>101</v>
      </c>
      <c r="Y5" s="211"/>
      <c r="Z5" s="211"/>
    </row>
    <row r="6" spans="1:27" ht="19.5" customHeight="1" thickBot="1" x14ac:dyDescent="0.25">
      <c r="A6" s="193"/>
      <c r="B6" s="128"/>
      <c r="C6" s="162" t="s">
        <v>159</v>
      </c>
      <c r="D6" s="132"/>
      <c r="E6" s="107"/>
      <c r="F6" s="133"/>
      <c r="G6" s="133"/>
      <c r="H6" s="133"/>
      <c r="I6" s="133"/>
      <c r="J6" s="133"/>
      <c r="K6" s="133"/>
      <c r="L6" s="161"/>
      <c r="M6" s="129"/>
      <c r="N6" s="135" t="s">
        <v>155</v>
      </c>
      <c r="O6" s="111" t="s">
        <v>161</v>
      </c>
      <c r="P6" s="112"/>
      <c r="Q6" s="183"/>
      <c r="R6" s="183"/>
      <c r="S6" s="184"/>
      <c r="T6" s="180"/>
      <c r="V6" s="236">
        <v>1</v>
      </c>
      <c r="W6" s="237" t="s">
        <v>183</v>
      </c>
      <c r="X6" s="249">
        <v>1</v>
      </c>
      <c r="Y6" s="213" t="s">
        <v>184</v>
      </c>
      <c r="Z6" s="214"/>
    </row>
    <row r="7" spans="1:27" ht="19.5" customHeight="1" thickBot="1" x14ac:dyDescent="0.25">
      <c r="A7" s="193"/>
      <c r="B7" s="128"/>
      <c r="C7" s="162" t="s">
        <v>160</v>
      </c>
      <c r="D7" s="132"/>
      <c r="E7" s="108"/>
      <c r="F7" s="133"/>
      <c r="G7" s="133"/>
      <c r="H7" s="133"/>
      <c r="I7" s="133"/>
      <c r="J7" s="133"/>
      <c r="K7" s="133"/>
      <c r="L7" s="161"/>
      <c r="M7" s="129"/>
      <c r="N7" s="135"/>
      <c r="O7" s="113" t="s">
        <v>17</v>
      </c>
      <c r="P7" s="113" t="s">
        <v>9</v>
      </c>
      <c r="Q7" s="113" t="s">
        <v>18</v>
      </c>
      <c r="R7" s="113" t="s">
        <v>5</v>
      </c>
      <c r="S7" s="185"/>
      <c r="T7" s="180"/>
      <c r="V7" s="238">
        <v>2</v>
      </c>
      <c r="W7" s="231" t="s">
        <v>185</v>
      </c>
      <c r="X7" s="250">
        <v>2</v>
      </c>
      <c r="Y7" s="216" t="s">
        <v>186</v>
      </c>
      <c r="Z7" s="214"/>
    </row>
    <row r="8" spans="1:27" ht="19.5" customHeight="1" thickBot="1" x14ac:dyDescent="0.25">
      <c r="A8" s="193"/>
      <c r="B8" s="128"/>
      <c r="C8" s="162" t="s">
        <v>240</v>
      </c>
      <c r="D8" s="132"/>
      <c r="E8" s="403"/>
      <c r="F8" s="404"/>
      <c r="G8" s="404"/>
      <c r="H8" s="404"/>
      <c r="I8" s="404"/>
      <c r="J8" s="404"/>
      <c r="K8" s="405"/>
      <c r="L8" s="163"/>
      <c r="M8" s="129"/>
      <c r="N8" s="135"/>
      <c r="O8" s="114" t="s">
        <v>30</v>
      </c>
      <c r="P8" s="115" t="s">
        <v>21</v>
      </c>
      <c r="Q8" s="115">
        <f>VLOOKUP($X$5,'パラメーター 一覧表'!$A$20:$F$49,3)</f>
        <v>10</v>
      </c>
      <c r="R8" s="115" t="s">
        <v>19</v>
      </c>
      <c r="S8" s="184"/>
      <c r="T8" s="180"/>
      <c r="V8" s="239">
        <v>3</v>
      </c>
      <c r="W8" s="231" t="s">
        <v>187</v>
      </c>
      <c r="X8" s="250">
        <v>3</v>
      </c>
      <c r="Y8" s="216" t="s">
        <v>188</v>
      </c>
      <c r="Z8" s="214"/>
    </row>
    <row r="9" spans="1:27" ht="19.5" customHeight="1" thickBot="1" x14ac:dyDescent="0.25">
      <c r="A9" s="193"/>
      <c r="B9" s="128"/>
      <c r="C9" s="162" t="s">
        <v>238</v>
      </c>
      <c r="D9" s="132"/>
      <c r="E9" s="247"/>
      <c r="F9" s="110" t="s">
        <v>242</v>
      </c>
      <c r="G9" s="136"/>
      <c r="H9" s="136"/>
      <c r="I9" s="136"/>
      <c r="J9" s="136"/>
      <c r="K9" s="136"/>
      <c r="L9" s="164"/>
      <c r="M9" s="129"/>
      <c r="N9" s="135"/>
      <c r="O9" s="114" t="s">
        <v>23</v>
      </c>
      <c r="P9" s="115" t="s">
        <v>22</v>
      </c>
      <c r="Q9" s="115">
        <f>VLOOKUP($X$5,'パラメーター 一覧表'!$A$20:$F$49,4)</f>
        <v>100</v>
      </c>
      <c r="R9" s="115" t="s">
        <v>29</v>
      </c>
      <c r="S9" s="184"/>
      <c r="T9" s="180"/>
      <c r="V9" s="240">
        <v>4</v>
      </c>
      <c r="W9" s="231" t="s">
        <v>248</v>
      </c>
      <c r="X9" s="251">
        <v>101</v>
      </c>
      <c r="Y9" s="218" t="s">
        <v>189</v>
      </c>
      <c r="Z9" s="219"/>
    </row>
    <row r="10" spans="1:27" ht="19.5" customHeight="1" thickBot="1" x14ac:dyDescent="0.25">
      <c r="A10" s="193"/>
      <c r="B10" s="128"/>
      <c r="C10" s="174"/>
      <c r="D10" s="175"/>
      <c r="E10" s="175"/>
      <c r="F10" s="175"/>
      <c r="G10" s="175"/>
      <c r="H10" s="175"/>
      <c r="I10" s="176"/>
      <c r="J10" s="177"/>
      <c r="K10" s="175"/>
      <c r="L10" s="178"/>
      <c r="M10" s="129"/>
      <c r="N10" s="135"/>
      <c r="O10" s="114" t="s">
        <v>24</v>
      </c>
      <c r="P10" s="115" t="s">
        <v>27</v>
      </c>
      <c r="Q10" s="115">
        <f>IF(VLOOKUP($X$5,'パラメーター 一覧表'!$A$20:$J$49,5)=0,Q11*Q24,VLOOKUP($X$5,'パラメーター 一覧表'!$A$20:$J$49,5))</f>
        <v>1.9E-2</v>
      </c>
      <c r="R10" s="115" t="s">
        <v>28</v>
      </c>
      <c r="S10" s="184"/>
      <c r="T10" s="180"/>
      <c r="V10" s="241">
        <v>5</v>
      </c>
      <c r="W10" s="242" t="s">
        <v>249</v>
      </c>
      <c r="X10" s="251">
        <v>102</v>
      </c>
      <c r="Y10" s="218" t="s">
        <v>211</v>
      </c>
      <c r="Z10" s="219"/>
    </row>
    <row r="11" spans="1:27" ht="19.5" customHeight="1" x14ac:dyDescent="0.2">
      <c r="A11" s="193"/>
      <c r="B11" s="128"/>
      <c r="C11" s="208"/>
      <c r="D11" s="208"/>
      <c r="E11" s="208"/>
      <c r="F11" s="208"/>
      <c r="G11" s="208"/>
      <c r="H11" s="208"/>
      <c r="I11" s="209"/>
      <c r="J11" s="209"/>
      <c r="K11" s="208"/>
      <c r="L11" s="208"/>
      <c r="M11" s="129"/>
      <c r="N11" s="135"/>
      <c r="O11" s="114" t="s">
        <v>39</v>
      </c>
      <c r="P11" s="115" t="s">
        <v>35</v>
      </c>
      <c r="Q11" s="115">
        <f>VLOOKUP($X$5,'パラメーター 一覧表'!$A$20:$H$49,7)</f>
        <v>19</v>
      </c>
      <c r="R11" s="115" t="s">
        <v>28</v>
      </c>
      <c r="S11" s="184"/>
      <c r="T11" s="180"/>
      <c r="V11" s="220"/>
      <c r="W11" s="66"/>
      <c r="X11" s="217">
        <v>103</v>
      </c>
      <c r="Y11" s="218" t="s">
        <v>190</v>
      </c>
      <c r="Z11" s="219"/>
    </row>
    <row r="12" spans="1:27" ht="19.5" customHeight="1" thickBot="1" x14ac:dyDescent="0.25">
      <c r="A12" s="193"/>
      <c r="B12" s="128"/>
      <c r="C12" s="200" t="s">
        <v>122</v>
      </c>
      <c r="D12" s="201"/>
      <c r="E12" s="201"/>
      <c r="F12" s="201"/>
      <c r="G12" s="202" t="s">
        <v>241</v>
      </c>
      <c r="H12" s="203"/>
      <c r="I12" s="204"/>
      <c r="J12" s="205"/>
      <c r="K12" s="206"/>
      <c r="L12" s="207"/>
      <c r="M12" s="140"/>
      <c r="N12" s="135"/>
      <c r="O12" s="114" t="s">
        <v>25</v>
      </c>
      <c r="P12" s="115" t="s">
        <v>163</v>
      </c>
      <c r="Q12" s="115">
        <f>VLOOKUP($X$5,'パラメーター 一覧表'!$A$20:$F$49,6)</f>
        <v>7.9</v>
      </c>
      <c r="R12" s="115" t="s">
        <v>26</v>
      </c>
      <c r="S12" s="184"/>
      <c r="T12" s="180"/>
      <c r="V12"/>
      <c r="W12"/>
      <c r="X12" s="217">
        <v>104</v>
      </c>
      <c r="Y12" s="218" t="s">
        <v>207</v>
      </c>
      <c r="Z12" s="219"/>
    </row>
    <row r="13" spans="1:27" ht="19.5" customHeight="1" thickBot="1" x14ac:dyDescent="0.25">
      <c r="A13" s="193"/>
      <c r="B13" s="128"/>
      <c r="C13" s="166" t="s">
        <v>155</v>
      </c>
      <c r="D13" s="98" t="s">
        <v>20</v>
      </c>
      <c r="E13" s="99"/>
      <c r="F13" s="100"/>
      <c r="G13" s="406" t="s">
        <v>232</v>
      </c>
      <c r="H13" s="407"/>
      <c r="I13" s="138"/>
      <c r="J13" s="140"/>
      <c r="K13" s="141"/>
      <c r="L13" s="167"/>
      <c r="M13" s="140"/>
      <c r="N13" s="135"/>
      <c r="O13" s="114" t="s">
        <v>113</v>
      </c>
      <c r="P13" s="115" t="s">
        <v>115</v>
      </c>
      <c r="Q13" s="115">
        <f>VLOOKUP($X$5,'パラメーター 一覧表'!$A$20:$J$49,8)</f>
        <v>100</v>
      </c>
      <c r="R13" s="115" t="s">
        <v>117</v>
      </c>
      <c r="S13" s="184"/>
      <c r="T13" s="180"/>
      <c r="V13" s="66"/>
      <c r="W13" s="66"/>
      <c r="X13" s="217">
        <v>105</v>
      </c>
      <c r="Y13" s="218" t="s">
        <v>206</v>
      </c>
      <c r="Z13" s="219"/>
      <c r="AA13" s="105" t="s">
        <v>245</v>
      </c>
    </row>
    <row r="14" spans="1:27" ht="19.5" customHeight="1" thickBot="1" x14ac:dyDescent="0.25">
      <c r="A14" s="193"/>
      <c r="B14" s="128"/>
      <c r="C14" s="166"/>
      <c r="D14" s="287"/>
      <c r="E14" s="287"/>
      <c r="F14" s="287"/>
      <c r="G14" s="140"/>
      <c r="H14" s="140"/>
      <c r="I14" s="137"/>
      <c r="J14" s="129"/>
      <c r="K14" s="142"/>
      <c r="L14" s="168"/>
      <c r="M14" s="129"/>
      <c r="N14" s="135"/>
      <c r="O14" s="114" t="s">
        <v>114</v>
      </c>
      <c r="P14" s="115" t="s">
        <v>116</v>
      </c>
      <c r="Q14" s="115">
        <f>VLOOKUP($X$5,'パラメーター 一覧表'!$A$20:$J$49,9)</f>
        <v>10</v>
      </c>
      <c r="R14" s="115" t="s">
        <v>117</v>
      </c>
      <c r="S14" s="184"/>
      <c r="T14" s="180"/>
      <c r="V14" s="66"/>
      <c r="W14" s="66"/>
      <c r="X14" s="217">
        <v>106</v>
      </c>
      <c r="Y14" s="218" t="s">
        <v>212</v>
      </c>
      <c r="Z14" s="219"/>
    </row>
    <row r="15" spans="1:27" ht="19.5" customHeight="1" thickBot="1" x14ac:dyDescent="0.25">
      <c r="A15" s="193"/>
      <c r="B15" s="128"/>
      <c r="C15" s="166" t="s">
        <v>156</v>
      </c>
      <c r="D15" s="101" t="s">
        <v>15</v>
      </c>
      <c r="E15" s="102"/>
      <c r="F15" s="103"/>
      <c r="G15" s="408" t="str">
        <f>'入力シート (複数物質)'!H30</f>
        <v>砂</v>
      </c>
      <c r="H15" s="409"/>
      <c r="I15" s="129"/>
      <c r="J15" s="129"/>
      <c r="K15" s="129"/>
      <c r="L15" s="165"/>
      <c r="M15" s="129"/>
      <c r="N15" s="135"/>
      <c r="O15" s="114" t="s">
        <v>118</v>
      </c>
      <c r="P15" s="115"/>
      <c r="Q15" s="115">
        <f>VLOOKUP($X$5,'パラメーター 一覧表'!$A$20:$J$49,10)</f>
        <v>2E-3</v>
      </c>
      <c r="R15" s="115" t="s">
        <v>29</v>
      </c>
      <c r="S15" s="184"/>
      <c r="T15" s="180"/>
      <c r="V15" s="66"/>
      <c r="W15" s="66"/>
      <c r="X15" s="217">
        <v>107</v>
      </c>
      <c r="Y15" s="218" t="s">
        <v>217</v>
      </c>
      <c r="Z15" s="219"/>
    </row>
    <row r="16" spans="1:27" ht="19.5" customHeight="1" x14ac:dyDescent="0.2">
      <c r="A16" s="193"/>
      <c r="B16" s="128"/>
      <c r="C16" s="166"/>
      <c r="D16" s="287"/>
      <c r="E16" s="287"/>
      <c r="F16" s="287"/>
      <c r="G16" s="140"/>
      <c r="H16" s="140"/>
      <c r="I16" s="140"/>
      <c r="J16" s="140"/>
      <c r="K16" s="140"/>
      <c r="L16" s="169"/>
      <c r="M16" s="140"/>
      <c r="N16" s="135"/>
      <c r="O16" s="183"/>
      <c r="P16" s="183"/>
      <c r="Q16" s="183"/>
      <c r="R16" s="183"/>
      <c r="S16" s="184"/>
      <c r="T16" s="180"/>
      <c r="V16" s="66"/>
      <c r="W16" s="66"/>
      <c r="X16" s="217">
        <v>108</v>
      </c>
      <c r="Y16" s="218" t="s">
        <v>224</v>
      </c>
      <c r="Z16" s="219"/>
    </row>
    <row r="17" spans="1:26" ht="19.5" customHeight="1" thickBot="1" x14ac:dyDescent="0.25">
      <c r="A17" s="193"/>
      <c r="B17" s="128"/>
      <c r="C17" s="389" t="s">
        <v>157</v>
      </c>
      <c r="D17" s="390" t="s">
        <v>123</v>
      </c>
      <c r="E17" s="391"/>
      <c r="F17" s="392"/>
      <c r="G17" s="143" t="s">
        <v>18</v>
      </c>
      <c r="H17" s="144" t="s">
        <v>5</v>
      </c>
      <c r="I17" s="128"/>
      <c r="J17" s="140"/>
      <c r="K17" s="140"/>
      <c r="L17" s="169"/>
      <c r="M17" s="140"/>
      <c r="N17" s="135" t="s">
        <v>156</v>
      </c>
      <c r="O17" s="116" t="s">
        <v>16</v>
      </c>
      <c r="P17" s="117"/>
      <c r="Q17" s="183"/>
      <c r="R17" s="183"/>
      <c r="S17" s="184"/>
      <c r="T17" s="180"/>
      <c r="V17"/>
      <c r="W17"/>
      <c r="X17" s="217">
        <v>109</v>
      </c>
      <c r="Y17" s="218" t="s">
        <v>205</v>
      </c>
      <c r="Z17" s="219"/>
    </row>
    <row r="18" spans="1:26" ht="19.5" customHeight="1" thickBot="1" x14ac:dyDescent="0.25">
      <c r="A18" s="193"/>
      <c r="B18" s="128"/>
      <c r="C18" s="389"/>
      <c r="D18" s="393"/>
      <c r="E18" s="394"/>
      <c r="F18" s="394"/>
      <c r="G18" s="104">
        <f>'入力シート (複数物質)'!H33</f>
        <v>5.0000000000000001E-3</v>
      </c>
      <c r="H18" s="109" t="s">
        <v>131</v>
      </c>
      <c r="I18" s="140"/>
      <c r="J18" s="140"/>
      <c r="K18" s="140"/>
      <c r="L18" s="169"/>
      <c r="M18" s="140"/>
      <c r="N18" s="135"/>
      <c r="O18" s="118" t="s">
        <v>17</v>
      </c>
      <c r="P18" s="118" t="s">
        <v>9</v>
      </c>
      <c r="Q18" s="118" t="s">
        <v>18</v>
      </c>
      <c r="R18" s="118" t="s">
        <v>5</v>
      </c>
      <c r="S18" s="185"/>
      <c r="T18" s="180"/>
      <c r="V18"/>
      <c r="W18"/>
      <c r="X18" s="217">
        <v>110</v>
      </c>
      <c r="Y18" s="218" t="s">
        <v>218</v>
      </c>
      <c r="Z18" s="219"/>
    </row>
    <row r="19" spans="1:26" ht="19.5" customHeight="1" x14ac:dyDescent="0.2">
      <c r="A19" s="193"/>
      <c r="B19" s="128"/>
      <c r="C19" s="170"/>
      <c r="D19" s="171"/>
      <c r="E19" s="171"/>
      <c r="F19" s="171"/>
      <c r="G19" s="172"/>
      <c r="H19" s="172"/>
      <c r="I19" s="172"/>
      <c r="J19" s="172"/>
      <c r="K19" s="172"/>
      <c r="L19" s="173"/>
      <c r="M19" s="140"/>
      <c r="N19" s="135"/>
      <c r="O19" s="119" t="s">
        <v>2</v>
      </c>
      <c r="P19" s="120" t="s">
        <v>10</v>
      </c>
      <c r="Q19" s="121">
        <f>VLOOKUP($V$5,'パラメーター 一覧表'!$A$7:$G$12,3)</f>
        <v>3.0000000000000001E-5</v>
      </c>
      <c r="R19" s="120" t="s">
        <v>6</v>
      </c>
      <c r="S19" s="184"/>
      <c r="T19" s="180"/>
      <c r="V19"/>
      <c r="W19"/>
      <c r="X19" s="217">
        <v>111</v>
      </c>
      <c r="Y19" s="218" t="s">
        <v>216</v>
      </c>
      <c r="Z19" s="219"/>
    </row>
    <row r="20" spans="1:26" ht="19.5" customHeight="1" x14ac:dyDescent="0.2">
      <c r="A20" s="193"/>
      <c r="B20" s="128"/>
      <c r="C20" s="287"/>
      <c r="D20" s="287"/>
      <c r="E20" s="287"/>
      <c r="F20" s="287"/>
      <c r="G20" s="140"/>
      <c r="H20" s="140"/>
      <c r="I20" s="140"/>
      <c r="J20" s="140"/>
      <c r="K20" s="140"/>
      <c r="L20" s="140"/>
      <c r="M20" s="140"/>
      <c r="N20" s="135"/>
      <c r="O20" s="119" t="s">
        <v>3</v>
      </c>
      <c r="P20" s="120" t="s">
        <v>11</v>
      </c>
      <c r="Q20" s="120">
        <f>VLOOKUP($V$5,'パラメーター 一覧表'!$A$7:$G$12,4)</f>
        <v>0.3</v>
      </c>
      <c r="R20" s="120" t="s">
        <v>7</v>
      </c>
      <c r="S20" s="184"/>
      <c r="T20" s="180"/>
      <c r="V20"/>
      <c r="W20"/>
      <c r="X20" s="217">
        <v>112</v>
      </c>
      <c r="Y20" s="218" t="s">
        <v>208</v>
      </c>
      <c r="Z20" s="219"/>
    </row>
    <row r="21" spans="1:26" ht="19.5" customHeight="1" x14ac:dyDescent="0.2">
      <c r="A21" s="193"/>
      <c r="B21" s="128"/>
      <c r="C21" s="128"/>
      <c r="D21" s="128"/>
      <c r="E21" s="128"/>
      <c r="F21" s="128"/>
      <c r="G21" s="128"/>
      <c r="H21" s="128"/>
      <c r="I21" s="140"/>
      <c r="J21" s="140"/>
      <c r="K21" s="140"/>
      <c r="L21" s="140"/>
      <c r="M21" s="140"/>
      <c r="N21" s="135"/>
      <c r="O21" s="119" t="s">
        <v>126</v>
      </c>
      <c r="P21" s="120" t="s">
        <v>127</v>
      </c>
      <c r="Q21" s="120">
        <f>VLOOKUP($V$5,'パラメーター 一覧表'!$A$7:$G$12,5)</f>
        <v>0.4</v>
      </c>
      <c r="R21" s="120" t="s">
        <v>7</v>
      </c>
      <c r="S21" s="184"/>
      <c r="T21" s="180"/>
      <c r="V21"/>
      <c r="W21"/>
      <c r="X21" s="217">
        <v>113</v>
      </c>
      <c r="Y21" s="218" t="s">
        <v>219</v>
      </c>
      <c r="Z21" s="219"/>
    </row>
    <row r="22" spans="1:26" ht="19.5" customHeight="1" thickBot="1" x14ac:dyDescent="0.25">
      <c r="A22" s="193"/>
      <c r="B22" s="128"/>
      <c r="C22" s="145"/>
      <c r="D22" s="145"/>
      <c r="E22" s="145"/>
      <c r="F22" s="145"/>
      <c r="G22" s="145"/>
      <c r="H22" s="145"/>
      <c r="I22" s="146"/>
      <c r="J22" s="140"/>
      <c r="K22" s="140"/>
      <c r="L22" s="140"/>
      <c r="M22" s="140"/>
      <c r="N22" s="135"/>
      <c r="O22" s="119" t="s">
        <v>4</v>
      </c>
      <c r="P22" s="120" t="s">
        <v>12</v>
      </c>
      <c r="Q22" s="120">
        <f>VLOOKUP($V$5,'パラメーター 一覧表'!$A$7:$G$12,6)</f>
        <v>2.7</v>
      </c>
      <c r="R22" s="120" t="s">
        <v>8</v>
      </c>
      <c r="S22" s="184"/>
      <c r="T22" s="180"/>
      <c r="V22"/>
      <c r="W22"/>
      <c r="X22" s="217">
        <v>201</v>
      </c>
      <c r="Y22" s="218" t="s">
        <v>191</v>
      </c>
      <c r="Z22" s="219"/>
    </row>
    <row r="23" spans="1:26" ht="19.5" customHeight="1" x14ac:dyDescent="0.2">
      <c r="A23" s="193"/>
      <c r="B23" s="128"/>
      <c r="C23" s="147" t="s">
        <v>121</v>
      </c>
      <c r="D23" s="148"/>
      <c r="E23" s="148"/>
      <c r="F23" s="148"/>
      <c r="G23" s="149"/>
      <c r="H23" s="149"/>
      <c r="I23" s="150"/>
      <c r="J23" s="140"/>
      <c r="K23" s="140"/>
      <c r="L23" s="140"/>
      <c r="M23" s="140"/>
      <c r="N23" s="135"/>
      <c r="O23" s="119" t="s">
        <v>13</v>
      </c>
      <c r="P23" s="120" t="s">
        <v>14</v>
      </c>
      <c r="Q23" s="120">
        <f>VLOOKUP($V$5,'パラメーター 一覧表'!$A$7:$G$12,7)</f>
        <v>1.62</v>
      </c>
      <c r="R23" s="120" t="s">
        <v>8</v>
      </c>
      <c r="S23" s="184"/>
      <c r="T23" s="180"/>
      <c r="V23"/>
      <c r="W23"/>
      <c r="X23" s="221">
        <v>202</v>
      </c>
      <c r="Y23" s="222" t="s">
        <v>192</v>
      </c>
      <c r="Z23" s="223"/>
    </row>
    <row r="24" spans="1:26" ht="19.5" customHeight="1" thickBot="1" x14ac:dyDescent="0.25">
      <c r="A24" s="193"/>
      <c r="B24" s="128"/>
      <c r="C24" s="151"/>
      <c r="D24" s="287"/>
      <c r="E24" s="287"/>
      <c r="F24" s="287"/>
      <c r="G24" s="287"/>
      <c r="H24" s="287"/>
      <c r="I24" s="248"/>
      <c r="J24" s="140"/>
      <c r="K24" s="140"/>
      <c r="L24" s="140"/>
      <c r="M24" s="140"/>
      <c r="N24" s="135"/>
      <c r="O24" s="119" t="s">
        <v>38</v>
      </c>
      <c r="P24" s="119" t="s">
        <v>36</v>
      </c>
      <c r="Q24" s="120">
        <f>VLOOKUP($V$5,'パラメーター 一覧表'!$A$7:$H$12,8)</f>
        <v>1E-3</v>
      </c>
      <c r="R24" s="119" t="s">
        <v>37</v>
      </c>
      <c r="S24" s="186"/>
      <c r="T24" s="180"/>
      <c r="V24"/>
      <c r="W24"/>
      <c r="X24" s="221">
        <v>203</v>
      </c>
      <c r="Y24" s="222" t="s">
        <v>193</v>
      </c>
      <c r="Z24" s="223"/>
    </row>
    <row r="25" spans="1:26" ht="19.5" customHeight="1" x14ac:dyDescent="0.2">
      <c r="A25" s="193"/>
      <c r="B25" s="128"/>
      <c r="C25" s="151"/>
      <c r="D25" s="501" t="s">
        <v>120</v>
      </c>
      <c r="E25" s="502"/>
      <c r="F25" s="502"/>
      <c r="G25" s="399">
        <f>計算シート_クロロエチレン!$C$21</f>
        <v>1800</v>
      </c>
      <c r="H25" s="401" t="s">
        <v>19</v>
      </c>
      <c r="I25" s="248"/>
      <c r="J25" s="140"/>
      <c r="K25" s="140"/>
      <c r="L25" s="140"/>
      <c r="M25" s="140"/>
      <c r="N25" s="135"/>
      <c r="O25" s="183"/>
      <c r="P25" s="183"/>
      <c r="Q25" s="183"/>
      <c r="R25" s="183"/>
      <c r="S25" s="184"/>
      <c r="T25" s="180"/>
      <c r="V25"/>
      <c r="W25"/>
      <c r="X25" s="217">
        <v>204</v>
      </c>
      <c r="Y25" s="218" t="s">
        <v>194</v>
      </c>
      <c r="Z25" s="219"/>
    </row>
    <row r="26" spans="1:26" ht="19.5" customHeight="1" thickBot="1" x14ac:dyDescent="0.25">
      <c r="A26" s="193"/>
      <c r="B26" s="128"/>
      <c r="C26" s="151"/>
      <c r="D26" s="503"/>
      <c r="E26" s="504"/>
      <c r="F26" s="504"/>
      <c r="G26" s="400"/>
      <c r="H26" s="402"/>
      <c r="I26" s="248"/>
      <c r="J26" s="140"/>
      <c r="K26" s="140"/>
      <c r="L26" s="140"/>
      <c r="M26" s="140"/>
      <c r="N26" s="135" t="s">
        <v>157</v>
      </c>
      <c r="O26" s="122" t="s">
        <v>162</v>
      </c>
      <c r="P26" s="123"/>
      <c r="Q26" s="183"/>
      <c r="R26" s="183"/>
      <c r="S26" s="184"/>
      <c r="T26" s="180"/>
      <c r="V26"/>
      <c r="W26"/>
      <c r="X26" s="217">
        <v>205</v>
      </c>
      <c r="Y26" s="218" t="s">
        <v>195</v>
      </c>
      <c r="Z26" s="219"/>
    </row>
    <row r="27" spans="1:26" ht="19.5" customHeight="1" x14ac:dyDescent="0.2">
      <c r="A27" s="193"/>
      <c r="B27" s="128"/>
      <c r="C27" s="151"/>
      <c r="D27" s="287"/>
      <c r="E27" s="287"/>
      <c r="F27" s="287"/>
      <c r="G27" s="266">
        <f>+計算シート_クロロエチレン!C24</f>
        <v>1737</v>
      </c>
      <c r="H27" s="287"/>
      <c r="I27" s="248"/>
      <c r="J27" s="140"/>
      <c r="K27" s="140"/>
      <c r="L27" s="140"/>
      <c r="M27" s="140"/>
      <c r="N27" s="135"/>
      <c r="O27" s="124" t="s">
        <v>17</v>
      </c>
      <c r="P27" s="124" t="s">
        <v>9</v>
      </c>
      <c r="Q27" s="124" t="s">
        <v>18</v>
      </c>
      <c r="R27" s="124" t="s">
        <v>5</v>
      </c>
      <c r="S27" s="185"/>
      <c r="T27" s="180"/>
      <c r="V27"/>
      <c r="W27"/>
      <c r="X27" s="217">
        <v>206</v>
      </c>
      <c r="Y27" s="218" t="s">
        <v>196</v>
      </c>
      <c r="Z27" s="219"/>
    </row>
    <row r="28" spans="1:26" ht="19.5" customHeight="1" x14ac:dyDescent="0.2">
      <c r="A28" s="193"/>
      <c r="B28" s="128"/>
      <c r="C28" s="153"/>
      <c r="D28" s="140"/>
      <c r="E28" s="140"/>
      <c r="F28" s="140"/>
      <c r="G28" s="287"/>
      <c r="H28" s="198" t="s">
        <v>239</v>
      </c>
      <c r="I28" s="152"/>
      <c r="J28" s="140"/>
      <c r="K28" s="140"/>
      <c r="L28" s="140"/>
      <c r="M28" s="140"/>
      <c r="N28" s="135"/>
      <c r="O28" s="125" t="s">
        <v>150</v>
      </c>
      <c r="P28" s="125" t="s">
        <v>151</v>
      </c>
      <c r="Q28" s="126">
        <f>+計算シート_クロロエチレン!G48</f>
        <v>15.768000000000002</v>
      </c>
      <c r="R28" s="126" t="s">
        <v>154</v>
      </c>
      <c r="S28" s="184"/>
      <c r="T28" s="180"/>
      <c r="V28"/>
      <c r="W28"/>
      <c r="X28" s="217">
        <v>207</v>
      </c>
      <c r="Y28" s="218" t="s">
        <v>197</v>
      </c>
      <c r="Z28" s="219"/>
    </row>
    <row r="29" spans="1:26" ht="19.5" customHeight="1" thickBot="1" x14ac:dyDescent="0.25">
      <c r="A29" s="193"/>
      <c r="B29" s="128"/>
      <c r="C29" s="154"/>
      <c r="D29" s="145"/>
      <c r="E29" s="145"/>
      <c r="F29" s="145"/>
      <c r="G29" s="145"/>
      <c r="H29" s="145"/>
      <c r="I29" s="155"/>
      <c r="J29" s="140"/>
      <c r="K29" s="140"/>
      <c r="L29" s="140"/>
      <c r="M29" s="140"/>
      <c r="N29" s="135"/>
      <c r="O29" s="125" t="s">
        <v>152</v>
      </c>
      <c r="P29" s="127" t="s">
        <v>153</v>
      </c>
      <c r="Q29" s="126">
        <f>+計算シート_クロロエチレン!G50</f>
        <v>1.1026</v>
      </c>
      <c r="R29" s="126"/>
      <c r="S29" s="184"/>
      <c r="T29" s="180"/>
      <c r="V29"/>
      <c r="W29"/>
      <c r="X29" s="217">
        <v>208</v>
      </c>
      <c r="Y29" s="218" t="s">
        <v>198</v>
      </c>
      <c r="Z29" s="219"/>
    </row>
    <row r="30" spans="1:26" ht="19.5" customHeight="1" x14ac:dyDescent="0.2">
      <c r="A30" s="193"/>
      <c r="B30" s="128"/>
      <c r="C30" s="128"/>
      <c r="D30" s="128"/>
      <c r="E30" s="128"/>
      <c r="F30" s="128"/>
      <c r="G30" s="128"/>
      <c r="H30" s="128"/>
      <c r="I30" s="140"/>
      <c r="J30" s="140"/>
      <c r="K30" s="140"/>
      <c r="L30" s="140"/>
      <c r="M30" s="140"/>
      <c r="N30" s="156"/>
      <c r="O30" s="189"/>
      <c r="P30" s="190"/>
      <c r="Q30" s="191"/>
      <c r="R30" s="191"/>
      <c r="S30" s="187"/>
      <c r="T30" s="180"/>
      <c r="V30"/>
      <c r="W30"/>
      <c r="X30" s="217">
        <v>209</v>
      </c>
      <c r="Y30" s="218" t="s">
        <v>199</v>
      </c>
      <c r="Z30" s="219"/>
    </row>
    <row r="31" spans="1:26" ht="7.5" customHeight="1" thickBot="1" x14ac:dyDescent="0.25">
      <c r="A31" s="194"/>
      <c r="B31" s="157"/>
      <c r="C31" s="157"/>
      <c r="D31" s="157"/>
      <c r="E31" s="157"/>
      <c r="F31" s="157"/>
      <c r="G31" s="157"/>
      <c r="H31" s="157"/>
      <c r="I31" s="139"/>
      <c r="J31" s="139"/>
      <c r="K31" s="139"/>
      <c r="L31" s="139"/>
      <c r="M31" s="139"/>
      <c r="N31" s="157"/>
      <c r="O31" s="157"/>
      <c r="P31" s="157"/>
      <c r="Q31" s="157"/>
      <c r="R31" s="157"/>
      <c r="S31" s="157"/>
      <c r="T31" s="188"/>
      <c r="V31"/>
      <c r="W31"/>
      <c r="X31" s="217">
        <v>301</v>
      </c>
      <c r="Y31" s="218" t="s">
        <v>200</v>
      </c>
      <c r="Z31" s="219"/>
    </row>
    <row r="32" spans="1:26" ht="19.5" customHeight="1" x14ac:dyDescent="0.2">
      <c r="V32"/>
      <c r="W32"/>
      <c r="X32" s="217">
        <v>302</v>
      </c>
      <c r="Y32" s="218" t="s">
        <v>201</v>
      </c>
      <c r="Z32" s="219"/>
    </row>
    <row r="33" spans="3:26" ht="19.5" hidden="1" customHeight="1" x14ac:dyDescent="0.2">
      <c r="C33" s="105" t="s">
        <v>155</v>
      </c>
      <c r="D33" s="105" t="s">
        <v>156</v>
      </c>
      <c r="E33" s="105" t="s">
        <v>157</v>
      </c>
      <c r="V33"/>
      <c r="W33"/>
      <c r="X33" s="217">
        <v>303</v>
      </c>
      <c r="Y33" s="218" t="s">
        <v>202</v>
      </c>
      <c r="Z33" s="219"/>
    </row>
    <row r="34" spans="3:26" ht="19.5" hidden="1" customHeight="1" x14ac:dyDescent="0.2">
      <c r="C34" s="262">
        <f>LOG(+計算シート_クロロエチレン!J53)</f>
        <v>-3.002560264305477</v>
      </c>
      <c r="D34" s="262">
        <f>LOG(+計算シート_クロロエチレン!J54/2)</f>
        <v>-2.6874268755291229E-2</v>
      </c>
      <c r="E34" s="262">
        <f>+LOG(計算シート_クロロエチレン!J55)</f>
        <v>-1.669556927404108</v>
      </c>
      <c r="V34"/>
      <c r="W34"/>
      <c r="X34" s="217">
        <v>304</v>
      </c>
      <c r="Y34" s="218" t="s">
        <v>203</v>
      </c>
      <c r="Z34" s="219"/>
    </row>
    <row r="35" spans="3:26" ht="19.5" customHeight="1" thickBot="1" x14ac:dyDescent="0.25">
      <c r="V35"/>
      <c r="W35"/>
      <c r="X35" s="224">
        <v>305</v>
      </c>
      <c r="Y35" s="225" t="s">
        <v>204</v>
      </c>
      <c r="Z35" s="219"/>
    </row>
    <row r="36" spans="3:26" ht="19.5" customHeight="1" x14ac:dyDescent="0.2">
      <c r="Y36" s="211"/>
      <c r="Z36" s="211"/>
    </row>
    <row r="37" spans="3:26" ht="19.5" customHeight="1" thickBot="1" x14ac:dyDescent="0.25">
      <c r="V37"/>
      <c r="W37"/>
      <c r="X37" s="211"/>
      <c r="Y37" s="211"/>
      <c r="Z37" s="211"/>
    </row>
    <row r="38" spans="3:26" ht="19.5" customHeight="1" x14ac:dyDescent="0.2">
      <c r="V38"/>
      <c r="W38" s="226" t="s">
        <v>185</v>
      </c>
      <c r="X38" s="227">
        <v>2</v>
      </c>
      <c r="Y38" s="228" t="s">
        <v>224</v>
      </c>
      <c r="Z38" s="229">
        <v>108</v>
      </c>
    </row>
    <row r="39" spans="3:26" ht="19.5" customHeight="1" x14ac:dyDescent="0.2">
      <c r="V39"/>
      <c r="W39" s="230" t="s">
        <v>243</v>
      </c>
      <c r="X39" s="231">
        <v>4</v>
      </c>
      <c r="Y39" s="217" t="s">
        <v>205</v>
      </c>
      <c r="Z39" s="218">
        <v>109</v>
      </c>
    </row>
    <row r="40" spans="3:26" ht="19.5" customHeight="1" x14ac:dyDescent="0.2">
      <c r="V40"/>
      <c r="W40" s="230" t="s">
        <v>187</v>
      </c>
      <c r="X40" s="231">
        <v>3</v>
      </c>
      <c r="Y40" s="217" t="s">
        <v>206</v>
      </c>
      <c r="Z40" s="218">
        <v>105</v>
      </c>
    </row>
    <row r="41" spans="3:26" ht="16.5" x14ac:dyDescent="0.2">
      <c r="V41"/>
      <c r="W41" s="230" t="s">
        <v>183</v>
      </c>
      <c r="X41" s="231">
        <v>1</v>
      </c>
      <c r="Y41" s="217" t="s">
        <v>207</v>
      </c>
      <c r="Z41" s="218">
        <v>104</v>
      </c>
    </row>
    <row r="42" spans="3:26" ht="17" thickBot="1" x14ac:dyDescent="0.25">
      <c r="V42"/>
      <c r="W42" s="232" t="s">
        <v>246</v>
      </c>
      <c r="X42" s="233">
        <v>5</v>
      </c>
      <c r="Y42" s="217" t="s">
        <v>208</v>
      </c>
      <c r="Z42" s="218">
        <v>112</v>
      </c>
    </row>
    <row r="43" spans="3:26" ht="16.5" x14ac:dyDescent="0.2">
      <c r="V43"/>
      <c r="W43"/>
      <c r="X43" s="211"/>
      <c r="Y43" s="217" t="s">
        <v>203</v>
      </c>
      <c r="Z43" s="218">
        <v>304</v>
      </c>
    </row>
    <row r="44" spans="3:26" ht="16.5" x14ac:dyDescent="0.2">
      <c r="V44"/>
      <c r="W44"/>
      <c r="X44" s="211"/>
      <c r="Y44" s="234" t="s">
        <v>192</v>
      </c>
      <c r="Z44" s="235">
        <v>202</v>
      </c>
    </row>
    <row r="45" spans="3:26" ht="16.5" x14ac:dyDescent="0.2">
      <c r="V45"/>
      <c r="W45"/>
      <c r="X45" s="211"/>
      <c r="Y45" s="217" t="s">
        <v>189</v>
      </c>
      <c r="Z45" s="218">
        <v>101</v>
      </c>
    </row>
    <row r="46" spans="3:26" ht="16.5" x14ac:dyDescent="0.2">
      <c r="V46"/>
      <c r="W46"/>
      <c r="X46" s="211"/>
      <c r="Y46" s="217" t="s">
        <v>199</v>
      </c>
      <c r="Z46" s="218">
        <v>209</v>
      </c>
    </row>
    <row r="47" spans="3:26" ht="16.5" x14ac:dyDescent="0.2">
      <c r="V47"/>
      <c r="W47"/>
      <c r="X47" s="211"/>
      <c r="Y47" s="217" t="s">
        <v>190</v>
      </c>
      <c r="Z47" s="218">
        <v>103</v>
      </c>
    </row>
    <row r="48" spans="3:26" ht="16.5" x14ac:dyDescent="0.2">
      <c r="V48"/>
      <c r="W48"/>
      <c r="X48" s="211"/>
      <c r="Y48" s="217" t="s">
        <v>211</v>
      </c>
      <c r="Z48" s="218">
        <v>102</v>
      </c>
    </row>
    <row r="49" spans="3:26" ht="16.5" x14ac:dyDescent="0.2">
      <c r="V49"/>
      <c r="W49"/>
      <c r="X49" s="211"/>
      <c r="Y49" s="217" t="s">
        <v>212</v>
      </c>
      <c r="Z49" s="218">
        <v>106</v>
      </c>
    </row>
    <row r="50" spans="3:26" ht="16.5" x14ac:dyDescent="0.2">
      <c r="C50"/>
      <c r="D50"/>
      <c r="E50"/>
      <c r="F50"/>
      <c r="G50"/>
      <c r="V50"/>
      <c r="W50"/>
      <c r="X50" s="211"/>
      <c r="Y50" s="217" t="s">
        <v>200</v>
      </c>
      <c r="Z50" s="218">
        <v>301</v>
      </c>
    </row>
    <row r="51" spans="3:26" ht="16.5" x14ac:dyDescent="0.2">
      <c r="C51"/>
      <c r="D51"/>
      <c r="E51"/>
      <c r="F51"/>
      <c r="G51"/>
      <c r="V51"/>
      <c r="W51"/>
      <c r="X51" s="211"/>
      <c r="Y51" s="234" t="s">
        <v>193</v>
      </c>
      <c r="Z51" s="235">
        <v>203</v>
      </c>
    </row>
    <row r="52" spans="3:26" ht="16.5" x14ac:dyDescent="0.2">
      <c r="V52"/>
      <c r="W52"/>
      <c r="X52" s="211"/>
      <c r="Y52" s="217" t="s">
        <v>198</v>
      </c>
      <c r="Z52" s="218">
        <v>208</v>
      </c>
    </row>
    <row r="53" spans="3:26" ht="16.5" x14ac:dyDescent="0.2">
      <c r="V53"/>
      <c r="W53"/>
      <c r="X53" s="211"/>
      <c r="Y53" s="215" t="s">
        <v>184</v>
      </c>
      <c r="Z53" s="216">
        <v>1</v>
      </c>
    </row>
    <row r="54" spans="3:26" ht="16.5" x14ac:dyDescent="0.2">
      <c r="V54"/>
      <c r="W54"/>
      <c r="X54" s="211"/>
      <c r="Y54" s="215" t="s">
        <v>186</v>
      </c>
      <c r="Z54" s="216">
        <v>2</v>
      </c>
    </row>
    <row r="55" spans="3:26" ht="16.5" x14ac:dyDescent="0.2">
      <c r="V55"/>
      <c r="W55"/>
      <c r="X55" s="211"/>
      <c r="Y55" s="215" t="s">
        <v>188</v>
      </c>
      <c r="Z55" s="216">
        <v>3</v>
      </c>
    </row>
    <row r="56" spans="3:26" ht="16.5" x14ac:dyDescent="0.2">
      <c r="V56"/>
      <c r="W56"/>
      <c r="X56" s="211"/>
      <c r="Y56" s="217" t="s">
        <v>201</v>
      </c>
      <c r="Z56" s="218">
        <v>302</v>
      </c>
    </row>
    <row r="57" spans="3:26" ht="16.5" x14ac:dyDescent="0.2">
      <c r="V57"/>
      <c r="W57"/>
      <c r="X57" s="211"/>
      <c r="Y57" s="217" t="s">
        <v>202</v>
      </c>
      <c r="Z57" s="218">
        <v>303</v>
      </c>
    </row>
    <row r="58" spans="3:26" ht="16.5" x14ac:dyDescent="0.2">
      <c r="V58"/>
      <c r="W58"/>
      <c r="X58" s="211"/>
      <c r="Y58" s="217" t="s">
        <v>216</v>
      </c>
      <c r="Z58" s="218">
        <v>111</v>
      </c>
    </row>
    <row r="59" spans="3:26" ht="16.5" x14ac:dyDescent="0.2">
      <c r="V59"/>
      <c r="W59"/>
      <c r="X59" s="211"/>
      <c r="Y59" s="217" t="s">
        <v>217</v>
      </c>
      <c r="Z59" s="218">
        <v>107</v>
      </c>
    </row>
    <row r="60" spans="3:26" ht="16.5" x14ac:dyDescent="0.2">
      <c r="V60"/>
      <c r="W60"/>
      <c r="X60" s="211"/>
      <c r="Y60" s="217" t="s">
        <v>218</v>
      </c>
      <c r="Z60" s="218">
        <v>110</v>
      </c>
    </row>
    <row r="61" spans="3:26" ht="16.5" x14ac:dyDescent="0.2">
      <c r="V61"/>
      <c r="W61"/>
      <c r="X61" s="211"/>
      <c r="Y61" s="217" t="s">
        <v>191</v>
      </c>
      <c r="Z61" s="218">
        <v>201</v>
      </c>
    </row>
    <row r="62" spans="3:26" ht="16.5" x14ac:dyDescent="0.2">
      <c r="V62"/>
      <c r="W62"/>
      <c r="X62" s="211"/>
      <c r="Y62" s="217" t="s">
        <v>194</v>
      </c>
      <c r="Z62" s="218">
        <v>204</v>
      </c>
    </row>
    <row r="63" spans="3:26" ht="16.5" x14ac:dyDescent="0.2">
      <c r="V63"/>
      <c r="W63"/>
      <c r="X63" s="211"/>
      <c r="Y63" s="217" t="s">
        <v>196</v>
      </c>
      <c r="Z63" s="218">
        <v>206</v>
      </c>
    </row>
    <row r="64" spans="3:26" ht="16.5" x14ac:dyDescent="0.2">
      <c r="V64"/>
      <c r="W64"/>
      <c r="X64" s="211"/>
      <c r="Y64" s="217" t="s">
        <v>219</v>
      </c>
      <c r="Z64" s="218">
        <v>113</v>
      </c>
    </row>
    <row r="65" spans="22:26" ht="16.5" x14ac:dyDescent="0.2">
      <c r="V65"/>
      <c r="W65"/>
      <c r="X65" s="211"/>
      <c r="Y65" s="217" t="s">
        <v>197</v>
      </c>
      <c r="Z65" s="218">
        <v>207</v>
      </c>
    </row>
    <row r="66" spans="22:26" ht="16.5" x14ac:dyDescent="0.2">
      <c r="V66"/>
      <c r="W66"/>
      <c r="X66" s="211"/>
      <c r="Y66" s="217" t="s">
        <v>204</v>
      </c>
      <c r="Z66" s="218">
        <v>305</v>
      </c>
    </row>
    <row r="67" spans="22:26" ht="17" thickBot="1" x14ac:dyDescent="0.25">
      <c r="V67"/>
      <c r="W67"/>
      <c r="X67" s="211"/>
      <c r="Y67" s="224" t="s">
        <v>195</v>
      </c>
      <c r="Z67" s="225">
        <v>205</v>
      </c>
    </row>
  </sheetData>
  <mergeCells count="9">
    <mergeCell ref="C17:C18"/>
    <mergeCell ref="D17:F18"/>
    <mergeCell ref="D25:F26"/>
    <mergeCell ref="G25:G26"/>
    <mergeCell ref="H25:H26"/>
    <mergeCell ref="D2:H3"/>
    <mergeCell ref="E8:K8"/>
    <mergeCell ref="G13:H13"/>
    <mergeCell ref="G15:H15"/>
  </mergeCells>
  <phoneticPr fontId="2"/>
  <pageMargins left="0.39370078740157483" right="0.39370078740157483" top="0.59055118110236227" bottom="0.19685039370078741" header="0.39370078740157483" footer="0.19685039370078741"/>
  <pageSetup paperSize="9" orientation="landscape"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60</vt:i4>
      </vt:variant>
      <vt:variant>
        <vt:lpstr>名前付き一覧</vt:lpstr>
      </vt:variant>
      <vt:variant>
        <vt:i4>30</vt:i4>
      </vt:variant>
    </vt:vector>
  </HeadingPairs>
  <TitlesOfParts>
    <vt:vector size="90" baseType="lpstr">
      <vt:lpstr>入力シート (一物質)</vt:lpstr>
      <vt:lpstr>印刷レポート（一物質）</vt:lpstr>
      <vt:lpstr>入力シート (複数物質)</vt:lpstr>
      <vt:lpstr>印刷レポート（複数物質一覧）</vt:lpstr>
      <vt:lpstr>パラメーター 一覧表</vt:lpstr>
      <vt:lpstr>計算シート (一物質)</vt:lpstr>
      <vt:lpstr>計算シート（複数物質）</vt:lpstr>
      <vt:lpstr>パラメータ引用文献</vt:lpstr>
      <vt:lpstr>入力シート_クロロエチレン</vt:lpstr>
      <vt:lpstr>計算シート_クロロエチレン</vt:lpstr>
      <vt:lpstr>入力シート_ジクロロメタン</vt:lpstr>
      <vt:lpstr>計算シート_ジクロロメタン</vt:lpstr>
      <vt:lpstr>入力シート_四塩化炭素</vt:lpstr>
      <vt:lpstr>計算シート_四塩化炭素</vt:lpstr>
      <vt:lpstr>入力シート_1・2・ジクロロエタン</vt:lpstr>
      <vt:lpstr>計算シート_1・2・ジクロロエタン</vt:lpstr>
      <vt:lpstr>入力シート_1・1・ジクロロエチレン</vt:lpstr>
      <vt:lpstr>計算シート_1・1・ジクロロエチレン</vt:lpstr>
      <vt:lpstr>入力シート_1・2・ジクロロエチレン</vt:lpstr>
      <vt:lpstr>計算シート_1・2・ジクロロエチレン</vt:lpstr>
      <vt:lpstr>入力シート_1・1・1・トリクロロエタン</vt:lpstr>
      <vt:lpstr>計算シート_1・1・1・トリクロロエタン</vt:lpstr>
      <vt:lpstr>入力シート_1・1・2・トリクロロエタン</vt:lpstr>
      <vt:lpstr>計算シート_1・1・2・トリクロロエタン</vt:lpstr>
      <vt:lpstr>入力シート_トリクロロエチレン</vt:lpstr>
      <vt:lpstr>計算シート_トリクロロエチレン</vt:lpstr>
      <vt:lpstr>入力シート_テトラクロロエチレン</vt:lpstr>
      <vt:lpstr>計算シート_テトラクロロエチレン</vt:lpstr>
      <vt:lpstr>入力シート_1・3・ジクロロプロペン</vt:lpstr>
      <vt:lpstr>計算シート_1・3・ジクロロプロペン</vt:lpstr>
      <vt:lpstr>入力シート_ベンゼン</vt:lpstr>
      <vt:lpstr>計算シート_ベンゼン</vt:lpstr>
      <vt:lpstr>入力シート_鉛</vt:lpstr>
      <vt:lpstr>計算シート_鉛</vt:lpstr>
      <vt:lpstr>入力シート_カドミウム</vt:lpstr>
      <vt:lpstr>計算シート_カドミウム</vt:lpstr>
      <vt:lpstr>入力シート_水銀</vt:lpstr>
      <vt:lpstr>計算シート_水銀</vt:lpstr>
      <vt:lpstr>入力シート_砒素</vt:lpstr>
      <vt:lpstr>計算シート_砒素</vt:lpstr>
      <vt:lpstr>入力シート_六価クロム</vt:lpstr>
      <vt:lpstr>計算シート_六価クロム</vt:lpstr>
      <vt:lpstr>入力シート_ふっ素</vt:lpstr>
      <vt:lpstr>計算シート_ふっ素</vt:lpstr>
      <vt:lpstr>入力シート_ほう素</vt:lpstr>
      <vt:lpstr>計算シート_ほう素</vt:lpstr>
      <vt:lpstr>入力シート_セレン</vt:lpstr>
      <vt:lpstr>計算シート_セレン</vt:lpstr>
      <vt:lpstr>入力シート_シアン</vt:lpstr>
      <vt:lpstr>計算シート_シアン</vt:lpstr>
      <vt:lpstr>入力シート_シマジン</vt:lpstr>
      <vt:lpstr>計算シート_シマジン</vt:lpstr>
      <vt:lpstr>入力シート_チウラム</vt:lpstr>
      <vt:lpstr>計算シート_チウラム</vt:lpstr>
      <vt:lpstr>入力シート_チオベンカルブ</vt:lpstr>
      <vt:lpstr>計算シート_チオベンカルブ</vt:lpstr>
      <vt:lpstr>入力シート_PCB</vt:lpstr>
      <vt:lpstr>計算シート_PCB</vt:lpstr>
      <vt:lpstr>入力シート_有機リン</vt:lpstr>
      <vt:lpstr>計算シート_有機リン</vt:lpstr>
      <vt:lpstr>'印刷レポート（一物質）'!Print_Area</vt:lpstr>
      <vt:lpstr>'印刷レポート（複数物質一覧）'!Print_Area</vt:lpstr>
      <vt:lpstr>'入力シート (一物質)'!Print_Area</vt:lpstr>
      <vt:lpstr>'入力シート (複数物質)'!Print_Area</vt:lpstr>
      <vt:lpstr>入力シート_1・1・1・トリクロロエタン!Print_Area</vt:lpstr>
      <vt:lpstr>入力シート_1・1・2・トリクロロエタン!Print_Area</vt:lpstr>
      <vt:lpstr>入力シート_1・1・ジクロロエチレン!Print_Area</vt:lpstr>
      <vt:lpstr>入力シート_1・2・ジクロロエタン!Print_Area</vt:lpstr>
      <vt:lpstr>入力シート_1・2・ジクロロエチレン!Print_Area</vt:lpstr>
      <vt:lpstr>入力シート_1・3・ジクロロプロペン!Print_Area</vt:lpstr>
      <vt:lpstr>入力シート_PCB!Print_Area</vt:lpstr>
      <vt:lpstr>入力シート_カドミウム!Print_Area</vt:lpstr>
      <vt:lpstr>入力シート_クロロエチレン!Print_Area</vt:lpstr>
      <vt:lpstr>入力シート_シアン!Print_Area</vt:lpstr>
      <vt:lpstr>入力シート_ジクロロメタン!Print_Area</vt:lpstr>
      <vt:lpstr>入力シート_シマジン!Print_Area</vt:lpstr>
      <vt:lpstr>入力シート_セレン!Print_Area</vt:lpstr>
      <vt:lpstr>入力シート_チウラム!Print_Area</vt:lpstr>
      <vt:lpstr>入力シート_チオベンカルブ!Print_Area</vt:lpstr>
      <vt:lpstr>入力シート_テトラクロロエチレン!Print_Area</vt:lpstr>
      <vt:lpstr>入力シート_トリクロロエチレン!Print_Area</vt:lpstr>
      <vt:lpstr>入力シート_ふっ素!Print_Area</vt:lpstr>
      <vt:lpstr>入力シート_ベンゼン!Print_Area</vt:lpstr>
      <vt:lpstr>入力シート_ほう素!Print_Area</vt:lpstr>
      <vt:lpstr>入力シート_鉛!Print_Area</vt:lpstr>
      <vt:lpstr>入力シート_四塩化炭素!Print_Area</vt:lpstr>
      <vt:lpstr>入力シート_水銀!Print_Area</vt:lpstr>
      <vt:lpstr>入力シート_有機リン!Print_Area</vt:lpstr>
      <vt:lpstr>入力シート_六価クロム!Print_Area</vt:lpstr>
      <vt:lpstr>入力シート_砒素!Print_Area</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lastPrinted>2018-03-30T03:09:51Z</cp:lastPrinted>
  <dcterms:created xsi:type="dcterms:W3CDTF">2018-03-30T02:50:51Z</dcterms:created>
  <dcterms:modified xsi:type="dcterms:W3CDTF">2019-03-28T03:38:55Z</dcterms:modified>
  <cp:category/>
</cp:coreProperties>
</file>